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workbookPr defaultThemeVersion="124226"/>
  <mc:AlternateContent xmlns:mc="http://schemas.openxmlformats.org/markup-compatibility/2006">
    <mc:Choice Requires="x15">
      <x15ac:absPath xmlns:x15ac="http://schemas.microsoft.com/office/spreadsheetml/2010/11/ac" url="https://lshtm-my.sharepoint.com/personal/lshls9_lshtm_ac_uk/Documents/MAPS/02_working-files/r-project/fct/FCTs/LS06/"/>
    </mc:Choice>
  </mc:AlternateContent>
  <xr:revisionPtr revIDLastSave="0" documentId="8_{3333F06F-7447-4BEC-A3E0-DD916DA6E6FB}" xr6:coauthVersionLast="47" xr6:coauthVersionMax="47" xr10:uidLastSave="{00000000-0000-0000-0000-000000000000}"/>
  <bookViews>
    <workbookView xWindow="-110" yWindow="-110" windowWidth="19420" windowHeight="10420" activeTab="5" xr2:uid="{00000000-000D-0000-FFFF-FFFF00000000}"/>
  </bookViews>
  <sheets>
    <sheet name="codes" sheetId="21" r:id="rId1"/>
    <sheet name="recipes" sheetId="22" r:id="rId2"/>
    <sheet name="recipe.methods" sheetId="25" r:id="rId3"/>
    <sheet name="source DB original" sheetId="1" r:id="rId4"/>
    <sheet name="reference DB" sheetId="23" r:id="rId5"/>
    <sheet name="for printing" sheetId="24" r:id="rId6"/>
  </sheets>
  <definedNames>
    <definedName name="_xlnm.Print_Area" localSheetId="5">'for printing'!$A$1:$AN$610</definedName>
    <definedName name="_xlnm.Print_Area" localSheetId="2">'recipe.methods'!$A$1:$F$539</definedName>
    <definedName name="_xlnm.Print_Titles" localSheetId="5">'for printing'!$B:$C,'for printing'!$1:$2</definedName>
    <definedName name="_xlnm.Print_Titles" localSheetId="2">'recipe.methods'!$1:$1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68" i="23" l="1"/>
  <c r="M1032" i="22"/>
  <c r="K1032" i="22"/>
  <c r="BR47" i="22"/>
  <c r="BR45" i="22"/>
  <c r="AV285" i="23"/>
  <c r="K22" i="23"/>
  <c r="D170" i="22"/>
  <c r="K58" i="23"/>
  <c r="L528" i="22"/>
  <c r="BR528" i="22"/>
  <c r="M527" i="22"/>
  <c r="N527" i="22"/>
  <c r="O527" i="22"/>
  <c r="P527" i="22"/>
  <c r="P528" i="22" s="1"/>
  <c r="Q527" i="22"/>
  <c r="S527" i="22"/>
  <c r="T527" i="22"/>
  <c r="U527" i="22"/>
  <c r="V527" i="22"/>
  <c r="W527" i="22"/>
  <c r="Y527" i="22"/>
  <c r="AB527" i="22"/>
  <c r="AB528" i="22" s="1"/>
  <c r="AC527" i="22"/>
  <c r="AJ527" i="22"/>
  <c r="AJ528" i="22" s="1"/>
  <c r="AK527" i="22"/>
  <c r="AL527" i="22"/>
  <c r="AM527" i="22"/>
  <c r="AN527" i="22"/>
  <c r="AO527" i="22"/>
  <c r="AP527" i="22"/>
  <c r="AQ527" i="22"/>
  <c r="AR527" i="22"/>
  <c r="AR528" i="22" s="1"/>
  <c r="AW527" i="22"/>
  <c r="AX527" i="22"/>
  <c r="BF527" i="22"/>
  <c r="BH527" i="22"/>
  <c r="BJ527" i="22"/>
  <c r="BK527" i="22"/>
  <c r="BL527" i="22"/>
  <c r="BM527" i="22"/>
  <c r="BM528" i="22" s="1"/>
  <c r="BN527" i="22"/>
  <c r="BO527" i="22"/>
  <c r="BP527" i="22"/>
  <c r="BQ527" i="22"/>
  <c r="L526" i="22"/>
  <c r="M526" i="22"/>
  <c r="N526" i="22"/>
  <c r="O526" i="22"/>
  <c r="O528" i="22" s="1"/>
  <c r="P526" i="22"/>
  <c r="Q526" i="22"/>
  <c r="S526" i="22"/>
  <c r="T526" i="22"/>
  <c r="U526" i="22"/>
  <c r="W526" i="22"/>
  <c r="Z526" i="22"/>
  <c r="AE526" i="22"/>
  <c r="AG526" i="22"/>
  <c r="AJ526" i="22"/>
  <c r="AK526" i="22"/>
  <c r="AL526" i="22"/>
  <c r="AM526" i="22"/>
  <c r="AN526" i="22"/>
  <c r="AO526" i="22"/>
  <c r="AP526" i="22"/>
  <c r="AP528" i="22" s="1"/>
  <c r="AQ526" i="22"/>
  <c r="AR526" i="22"/>
  <c r="AS526" i="22"/>
  <c r="AT526" i="22"/>
  <c r="AV526" i="22"/>
  <c r="AW526" i="22"/>
  <c r="AX526" i="22"/>
  <c r="BE526" i="22"/>
  <c r="BH526" i="22"/>
  <c r="BJ526" i="22"/>
  <c r="BK526" i="22"/>
  <c r="BL526" i="22"/>
  <c r="BM526" i="22"/>
  <c r="BN526" i="22"/>
  <c r="BO526" i="22"/>
  <c r="BP526" i="22"/>
  <c r="BQ526" i="22"/>
  <c r="M525" i="22"/>
  <c r="N525" i="22"/>
  <c r="O525" i="22"/>
  <c r="P525" i="22"/>
  <c r="Q525" i="22"/>
  <c r="R525" i="22"/>
  <c r="S525" i="22"/>
  <c r="S528" i="22" s="1"/>
  <c r="T525" i="22"/>
  <c r="U525" i="22"/>
  <c r="W525" i="22"/>
  <c r="X525" i="22"/>
  <c r="Z525" i="22"/>
  <c r="AA525" i="22"/>
  <c r="AD525" i="22"/>
  <c r="AE525" i="22"/>
  <c r="AE528" i="22" s="1"/>
  <c r="AF525" i="22"/>
  <c r="AH525" i="22"/>
  <c r="AH528" i="22" s="1"/>
  <c r="AI525" i="22"/>
  <c r="AJ525" i="22"/>
  <c r="AK525" i="22"/>
  <c r="AL525" i="22"/>
  <c r="AL528" i="22" s="1"/>
  <c r="AM525" i="22"/>
  <c r="AN525" i="22"/>
  <c r="AN528" i="22" s="1"/>
  <c r="AO525" i="22"/>
  <c r="AP525" i="22"/>
  <c r="AQ525" i="22"/>
  <c r="AR525" i="22"/>
  <c r="AS525" i="22"/>
  <c r="AT525" i="22"/>
  <c r="AT528" i="22" s="1"/>
  <c r="AV525" i="22"/>
  <c r="AW525" i="22"/>
  <c r="AW528" i="22" s="1"/>
  <c r="AX525" i="22"/>
  <c r="AY525" i="22"/>
  <c r="AZ525" i="22"/>
  <c r="BA525" i="22"/>
  <c r="BB525" i="22"/>
  <c r="BE525" i="22"/>
  <c r="BE528" i="22" s="1"/>
  <c r="BG525" i="22"/>
  <c r="BH525" i="22"/>
  <c r="BH528" i="22" s="1"/>
  <c r="BI525" i="22"/>
  <c r="BJ525" i="22"/>
  <c r="BK525" i="22"/>
  <c r="BL525" i="22"/>
  <c r="BM525" i="22"/>
  <c r="BN525" i="22"/>
  <c r="BO525" i="22"/>
  <c r="BP525" i="22"/>
  <c r="BP528" i="22" s="1"/>
  <c r="BQ525" i="22"/>
  <c r="K527" i="22"/>
  <c r="K525" i="22"/>
  <c r="M528" i="22"/>
  <c r="N528" i="22"/>
  <c r="Q528" i="22"/>
  <c r="R528" i="22"/>
  <c r="T528" i="22"/>
  <c r="U528" i="22"/>
  <c r="V528" i="22"/>
  <c r="W528" i="22"/>
  <c r="X528" i="22"/>
  <c r="Y528" i="22"/>
  <c r="Z528" i="22"/>
  <c r="AA528" i="22"/>
  <c r="AC528" i="22"/>
  <c r="AD528" i="22"/>
  <c r="AF528" i="22"/>
  <c r="AG528" i="22"/>
  <c r="AI528" i="22"/>
  <c r="AK528" i="22"/>
  <c r="AM528" i="22"/>
  <c r="AO528" i="22"/>
  <c r="AQ528" i="22"/>
  <c r="AS528" i="22"/>
  <c r="AV528" i="22"/>
  <c r="AX528" i="22"/>
  <c r="AY528" i="22"/>
  <c r="AZ528" i="22"/>
  <c r="BA528" i="22"/>
  <c r="BB528" i="22"/>
  <c r="BF528" i="22"/>
  <c r="BG528" i="22"/>
  <c r="BI528" i="22"/>
  <c r="BJ528" i="22"/>
  <c r="BK528" i="22"/>
  <c r="BL528" i="22"/>
  <c r="BN528" i="22"/>
  <c r="BO528" i="22"/>
  <c r="BQ528" i="22"/>
  <c r="D519" i="22"/>
  <c r="D520" i="22" s="1"/>
  <c r="K526" i="22"/>
  <c r="K528" i="22" s="1"/>
  <c r="H126" i="24"/>
  <c r="V74" i="23"/>
  <c r="I960" i="23"/>
  <c r="AF19" i="22"/>
  <c r="L19" i="22"/>
  <c r="V723" i="23"/>
  <c r="V697" i="23"/>
  <c r="K663" i="23"/>
  <c r="K564" i="23"/>
  <c r="Z412" i="23"/>
  <c r="Y412" i="23"/>
  <c r="Z386" i="23"/>
  <c r="Z382" i="23"/>
  <c r="Y382" i="23"/>
  <c r="Y386" i="23"/>
  <c r="V382" i="23"/>
  <c r="AS223" i="23"/>
  <c r="L40" i="1"/>
  <c r="L37" i="1"/>
  <c r="L34" i="1"/>
  <c r="L29" i="1"/>
  <c r="L28" i="1"/>
  <c r="L26" i="1"/>
  <c r="L25" i="1"/>
  <c r="AS50" i="23"/>
  <c r="K30" i="23"/>
  <c r="L4" i="1"/>
  <c r="K918" i="23"/>
  <c r="CB918" i="23"/>
  <c r="CA918" i="23" s="1"/>
  <c r="K952" i="23"/>
  <c r="K948" i="23"/>
  <c r="K946" i="23"/>
  <c r="K937" i="23"/>
  <c r="K931" i="23"/>
  <c r="K924" i="23"/>
  <c r="K922" i="23"/>
  <c r="K920" i="23"/>
  <c r="K916" i="23"/>
  <c r="K899" i="23"/>
  <c r="K897" i="23"/>
  <c r="K885" i="23"/>
  <c r="K877" i="23"/>
  <c r="K874" i="23"/>
  <c r="K870" i="23"/>
  <c r="K866" i="23"/>
  <c r="K854" i="23"/>
  <c r="K849" i="23"/>
  <c r="K837" i="23"/>
  <c r="K833" i="23"/>
  <c r="K824" i="23"/>
  <c r="K818" i="23"/>
  <c r="K799" i="23"/>
  <c r="K797" i="23"/>
  <c r="K777" i="23"/>
  <c r="K745" i="23"/>
  <c r="K723" i="23"/>
  <c r="K697" i="23"/>
  <c r="K661" i="23"/>
  <c r="K659" i="23"/>
  <c r="K651" i="23"/>
  <c r="K649" i="23"/>
  <c r="K645" i="23"/>
  <c r="K376" i="23"/>
  <c r="K345" i="23"/>
  <c r="K241" i="23"/>
  <c r="K235" i="23"/>
  <c r="K225" i="23"/>
  <c r="K203" i="23"/>
  <c r="K187" i="23"/>
  <c r="CB30" i="23"/>
  <c r="K78" i="23"/>
  <c r="K76" i="23"/>
  <c r="K70" i="23"/>
  <c r="K64" i="23"/>
  <c r="K56" i="23"/>
  <c r="K52" i="23"/>
  <c r="K54" i="23"/>
  <c r="K46" i="23"/>
  <c r="K48" i="23"/>
  <c r="K42" i="23"/>
  <c r="K40" i="23"/>
  <c r="K38" i="23"/>
  <c r="K4" i="23"/>
  <c r="K28" i="23"/>
  <c r="K26" i="23"/>
  <c r="K24" i="23"/>
  <c r="K20" i="23"/>
  <c r="K14" i="23"/>
  <c r="D114" i="22"/>
  <c r="D115" i="22"/>
  <c r="BC104" i="22"/>
  <c r="AW102" i="22"/>
  <c r="CA854" i="23"/>
  <c r="CB854" i="23"/>
  <c r="I854" i="23" s="1"/>
  <c r="CB217" i="23"/>
  <c r="I217" i="23"/>
  <c r="K565" i="22"/>
  <c r="K566" i="22"/>
  <c r="K567" i="22"/>
  <c r="K568" i="22"/>
  <c r="K569" i="22"/>
  <c r="K570" i="22"/>
  <c r="K571" i="22"/>
  <c r="K572" i="22"/>
  <c r="K574" i="22" s="1"/>
  <c r="D559" i="22"/>
  <c r="D560" i="22" s="1"/>
  <c r="CB952" i="23"/>
  <c r="CA952" i="23" s="1"/>
  <c r="D1246" i="22"/>
  <c r="D1248" i="22"/>
  <c r="D73" i="22"/>
  <c r="D172" i="22"/>
  <c r="CB920" i="23"/>
  <c r="I920" i="23"/>
  <c r="BJ1204" i="22"/>
  <c r="D1208" i="22"/>
  <c r="D1210" i="22" s="1"/>
  <c r="K1214" i="22"/>
  <c r="K1215" i="22"/>
  <c r="K1217" i="22" s="1"/>
  <c r="K1219" i="22" s="1"/>
  <c r="K1216" i="22"/>
  <c r="CB550" i="23"/>
  <c r="CB548" i="23"/>
  <c r="CA548" i="23" s="1"/>
  <c r="I548" i="23"/>
  <c r="CB546" i="23"/>
  <c r="I546" i="23"/>
  <c r="CA546" i="23"/>
  <c r="CB544" i="23"/>
  <c r="I544" i="23" s="1"/>
  <c r="CB542" i="23"/>
  <c r="I542" i="23" s="1"/>
  <c r="W177" i="22"/>
  <c r="W178" i="22"/>
  <c r="W180" i="22" s="1"/>
  <c r="W168" i="22" s="1"/>
  <c r="M177" i="22"/>
  <c r="M178" i="22"/>
  <c r="M180" i="22"/>
  <c r="M168" i="22" s="1"/>
  <c r="J168" i="22" s="1"/>
  <c r="Q177" i="22"/>
  <c r="Q178" i="22"/>
  <c r="Q180" i="22"/>
  <c r="Q168" i="22" s="1"/>
  <c r="AI177" i="22"/>
  <c r="AI178" i="22"/>
  <c r="AI180" i="22" s="1"/>
  <c r="AI168" i="22" s="1"/>
  <c r="AE177" i="22"/>
  <c r="AE178" i="22"/>
  <c r="AE180" i="22" s="1"/>
  <c r="AE168" i="22" s="1"/>
  <c r="K177" i="22"/>
  <c r="K178" i="22" s="1"/>
  <c r="K180" i="22" s="1"/>
  <c r="K1252" i="22"/>
  <c r="K1253" i="22"/>
  <c r="K1255" i="22" s="1"/>
  <c r="K1257" i="22" s="1"/>
  <c r="K1254" i="22"/>
  <c r="M1252" i="22"/>
  <c r="M1255" i="22" s="1"/>
  <c r="M1253" i="22"/>
  <c r="M1254" i="22"/>
  <c r="M1257" i="22"/>
  <c r="M1242" i="22" s="1"/>
  <c r="Q1252" i="22"/>
  <c r="Q1255" i="22" s="1"/>
  <c r="Q1257" i="22" s="1"/>
  <c r="Q1242" i="22" s="1"/>
  <c r="Q1253" i="22"/>
  <c r="Q1254" i="22"/>
  <c r="W1252" i="22"/>
  <c r="W1253" i="22"/>
  <c r="W1245" i="22"/>
  <c r="W1254" i="22" s="1"/>
  <c r="AI1252" i="22"/>
  <c r="AI1253" i="22"/>
  <c r="AI1255" i="22" s="1"/>
  <c r="AI1257" i="22" s="1"/>
  <c r="AI1242" i="22" s="1"/>
  <c r="AI1254" i="22"/>
  <c r="AE1252" i="22"/>
  <c r="AE1253" i="22"/>
  <c r="AE1254" i="22"/>
  <c r="AE1255" i="22"/>
  <c r="AE1257" i="22" s="1"/>
  <c r="AE1242" i="22" s="1"/>
  <c r="M1232" i="22"/>
  <c r="M1233" i="22"/>
  <c r="M1234" i="22"/>
  <c r="M1235" i="22"/>
  <c r="M1236" i="22"/>
  <c r="M1238" i="22" s="1"/>
  <c r="M1221" i="22" s="1"/>
  <c r="D1226" i="22"/>
  <c r="D1227" i="22" s="1"/>
  <c r="Q1232" i="22"/>
  <c r="Q1233" i="22"/>
  <c r="Q1234" i="22"/>
  <c r="Q1235" i="22"/>
  <c r="Q1236" i="22" s="1"/>
  <c r="Q1238" i="22" s="1"/>
  <c r="Q1221" i="22" s="1"/>
  <c r="W1232" i="22"/>
  <c r="W1233" i="22"/>
  <c r="W1234" i="22"/>
  <c r="W1235" i="22"/>
  <c r="W1236" i="22"/>
  <c r="W1238" i="22" s="1"/>
  <c r="W1221" i="22" s="1"/>
  <c r="AI1232" i="22"/>
  <c r="AI1233" i="22"/>
  <c r="AI1236" i="22" s="1"/>
  <c r="AI1234" i="22"/>
  <c r="AI1235" i="22"/>
  <c r="AI1238" i="22"/>
  <c r="AI1221" i="22" s="1"/>
  <c r="AE1232" i="22"/>
  <c r="AE1236" i="22" s="1"/>
  <c r="AE1238" i="22" s="1"/>
  <c r="AE1221" i="22" s="1"/>
  <c r="AE1233" i="22"/>
  <c r="AE1234" i="22"/>
  <c r="AE1235" i="22"/>
  <c r="M1214" i="22"/>
  <c r="M1217" i="22" s="1"/>
  <c r="M1219" i="22" s="1"/>
  <c r="M1204" i="22" s="1"/>
  <c r="M1215" i="22"/>
  <c r="M1216" i="22"/>
  <c r="Q1214" i="22"/>
  <c r="Q1217" i="22" s="1"/>
  <c r="Q1219" i="22" s="1"/>
  <c r="Q1204" i="22" s="1"/>
  <c r="Q1215" i="22"/>
  <c r="Q1216" i="22"/>
  <c r="W1214" i="22"/>
  <c r="W1215" i="22"/>
  <c r="W1216" i="22"/>
  <c r="AI1214" i="22"/>
  <c r="AI1217" i="22" s="1"/>
  <c r="AI1219" i="22" s="1"/>
  <c r="AI1204" i="22" s="1"/>
  <c r="AI1215" i="22"/>
  <c r="AI1216" i="22"/>
  <c r="AE1214" i="22"/>
  <c r="AE1217" i="22" s="1"/>
  <c r="AE1219" i="22" s="1"/>
  <c r="AE1204" i="22" s="1"/>
  <c r="AE1215" i="22"/>
  <c r="AE1216" i="22"/>
  <c r="M1195" i="22"/>
  <c r="M1196" i="22"/>
  <c r="M1197" i="22"/>
  <c r="M1198" i="22"/>
  <c r="M1200" i="22" s="1"/>
  <c r="M1185" i="22" s="1"/>
  <c r="D1189" i="22"/>
  <c r="D1190" i="22"/>
  <c r="Q1195" i="22"/>
  <c r="Q1196" i="22"/>
  <c r="Q1197" i="22"/>
  <c r="Q1198" i="22"/>
  <c r="Q1200" i="22" s="1"/>
  <c r="Q1185" i="22" s="1"/>
  <c r="W1195" i="22"/>
  <c r="W1196" i="22"/>
  <c r="W1198" i="22" s="1"/>
  <c r="W1200" i="22" s="1"/>
  <c r="W1185" i="22" s="1"/>
  <c r="W1197" i="22"/>
  <c r="AI1195" i="22"/>
  <c r="AI1196" i="22"/>
  <c r="AI1197" i="22"/>
  <c r="AI1198" i="22"/>
  <c r="AI1200" i="22" s="1"/>
  <c r="AI1185" i="22" s="1"/>
  <c r="AE1195" i="22"/>
  <c r="AE1196" i="22"/>
  <c r="AE1198" i="22" s="1"/>
  <c r="AE1200" i="22" s="1"/>
  <c r="AE1185" i="22" s="1"/>
  <c r="AE1197" i="22"/>
  <c r="M1177" i="22"/>
  <c r="M1178" i="22"/>
  <c r="M1179" i="22"/>
  <c r="M1181" i="22" s="1"/>
  <c r="M1168" i="22" s="1"/>
  <c r="J1168" i="22" s="1"/>
  <c r="D1171" i="22"/>
  <c r="D1172" i="22"/>
  <c r="Q1177" i="22"/>
  <c r="Q1178" i="22"/>
  <c r="Q1179" i="22"/>
  <c r="Q1181" i="22"/>
  <c r="Q1168" i="22" s="1"/>
  <c r="W1177" i="22"/>
  <c r="W1178" i="22"/>
  <c r="W1179" i="22"/>
  <c r="W1181" i="22" s="1"/>
  <c r="W1168" i="22" s="1"/>
  <c r="AI1177" i="22"/>
  <c r="AI1178" i="22"/>
  <c r="AI1179" i="22" s="1"/>
  <c r="AI1181" i="22" s="1"/>
  <c r="AI1168" i="22" s="1"/>
  <c r="AE1177" i="22"/>
  <c r="AE1179" i="22" s="1"/>
  <c r="AE1181" i="22" s="1"/>
  <c r="AE1168" i="22" s="1"/>
  <c r="AE1178" i="22"/>
  <c r="M1157" i="22"/>
  <c r="M1158" i="22"/>
  <c r="M1159" i="22"/>
  <c r="M1161" i="22" s="1"/>
  <c r="M1163" i="22" s="1"/>
  <c r="M1146" i="22" s="1"/>
  <c r="M1160" i="22"/>
  <c r="D1151" i="22"/>
  <c r="D1152" i="22"/>
  <c r="Q1157" i="22"/>
  <c r="Q1158" i="22"/>
  <c r="Q1161" i="22" s="1"/>
  <c r="Q1159" i="22"/>
  <c r="Q1160" i="22"/>
  <c r="Q1163" i="22"/>
  <c r="Q1146" i="22" s="1"/>
  <c r="W1157" i="22"/>
  <c r="W1158" i="22"/>
  <c r="W1159" i="22"/>
  <c r="W1161" i="22" s="1"/>
  <c r="W1163" i="22" s="1"/>
  <c r="W1146" i="22" s="1"/>
  <c r="W1160" i="22"/>
  <c r="AI1157" i="22"/>
  <c r="AI1158" i="22"/>
  <c r="AI1159" i="22"/>
  <c r="AI1160" i="22"/>
  <c r="AI1161" i="22" s="1"/>
  <c r="AI1163" i="22" s="1"/>
  <c r="AI1146" i="22" s="1"/>
  <c r="AE1157" i="22"/>
  <c r="AE1158" i="22"/>
  <c r="AE1159" i="22"/>
  <c r="AE1160" i="22"/>
  <c r="AE1161" i="22"/>
  <c r="AE1163" i="22" s="1"/>
  <c r="AE1146" i="22" s="1"/>
  <c r="M1135" i="22"/>
  <c r="M1140" i="22" s="1"/>
  <c r="M1142" i="22" s="1"/>
  <c r="M1122" i="22" s="1"/>
  <c r="M1136" i="22"/>
  <c r="M1137" i="22"/>
  <c r="M1138" i="22"/>
  <c r="M1139" i="22"/>
  <c r="Q1135" i="22"/>
  <c r="Q1136" i="22"/>
  <c r="Q1137" i="22"/>
  <c r="Q1138" i="22"/>
  <c r="Q1139" i="22"/>
  <c r="W1135" i="22"/>
  <c r="W1140" i="22" s="1"/>
  <c r="W1142" i="22" s="1"/>
  <c r="W1122" i="22" s="1"/>
  <c r="W1136" i="22"/>
  <c r="W1137" i="22"/>
  <c r="W1138" i="22"/>
  <c r="W1139" i="22"/>
  <c r="AI1135" i="22"/>
  <c r="AI1140" i="22" s="1"/>
  <c r="AI1142" i="22" s="1"/>
  <c r="AI1122" i="22" s="1"/>
  <c r="AI1136" i="22"/>
  <c r="AI1137" i="22"/>
  <c r="AI1138" i="22"/>
  <c r="AI1139" i="22"/>
  <c r="AE1135" i="22"/>
  <c r="AE1136" i="22"/>
  <c r="AE1137" i="22"/>
  <c r="AE1138" i="22"/>
  <c r="AE1139" i="22"/>
  <c r="M1114" i="22"/>
  <c r="M1115" i="22"/>
  <c r="M1116" i="22"/>
  <c r="M1117" i="22"/>
  <c r="D1108" i="22"/>
  <c r="D1109" i="22" s="1"/>
  <c r="Q1114" i="22"/>
  <c r="Q1115" i="22"/>
  <c r="Q1116" i="22"/>
  <c r="Q1118" i="22" s="1"/>
  <c r="Q1120" i="22" s="1"/>
  <c r="Q1103" i="22" s="1"/>
  <c r="Q1117" i="22"/>
  <c r="W1114" i="22"/>
  <c r="W1115" i="22"/>
  <c r="W1116" i="22"/>
  <c r="W1117" i="22"/>
  <c r="AI1114" i="22"/>
  <c r="AI1115" i="22"/>
  <c r="AI1116" i="22"/>
  <c r="AI1117" i="22"/>
  <c r="AI1118" i="22"/>
  <c r="AI1120" i="22" s="1"/>
  <c r="AI1103" i="22" s="1"/>
  <c r="AE1114" i="22"/>
  <c r="AE1115" i="22"/>
  <c r="AE1118" i="22" s="1"/>
  <c r="AE1120" i="22" s="1"/>
  <c r="AE1103" i="22" s="1"/>
  <c r="AE1116" i="22"/>
  <c r="AE1117" i="22"/>
  <c r="M1093" i="22"/>
  <c r="M1094" i="22"/>
  <c r="M1095" i="22"/>
  <c r="M1096" i="22"/>
  <c r="M1097" i="22"/>
  <c r="M1098" i="22"/>
  <c r="D1087" i="22"/>
  <c r="D1088" i="22" s="1"/>
  <c r="Q1093" i="22"/>
  <c r="Q1094" i="22"/>
  <c r="Q1095" i="22"/>
  <c r="Q1099" i="22" s="1"/>
  <c r="Q1101" i="22" s="1"/>
  <c r="Q1080" i="22" s="1"/>
  <c r="Q1096" i="22"/>
  <c r="Q1097" i="22"/>
  <c r="Q1098" i="22"/>
  <c r="W1093" i="22"/>
  <c r="W1094" i="22"/>
  <c r="W1095" i="22"/>
  <c r="W1096" i="22"/>
  <c r="W1097" i="22"/>
  <c r="W1098" i="22"/>
  <c r="AI1093" i="22"/>
  <c r="AI1099" i="22" s="1"/>
  <c r="AI1101" i="22" s="1"/>
  <c r="AI1080" i="22" s="1"/>
  <c r="AI1094" i="22"/>
  <c r="AI1095" i="22"/>
  <c r="AI1096" i="22"/>
  <c r="AI1097" i="22"/>
  <c r="AI1098" i="22"/>
  <c r="AE1093" i="22"/>
  <c r="AE1094" i="22"/>
  <c r="AE1095" i="22"/>
  <c r="AE1096" i="22"/>
  <c r="AE1099" i="22" s="1"/>
  <c r="AE1097" i="22"/>
  <c r="AE1098" i="22"/>
  <c r="AE1101" i="22"/>
  <c r="AE1080" i="22" s="1"/>
  <c r="M1069" i="22"/>
  <c r="M1070" i="22"/>
  <c r="M1074" i="22" s="1"/>
  <c r="M1076" i="22" s="1"/>
  <c r="M1057" i="22" s="1"/>
  <c r="M1071" i="22"/>
  <c r="M1072" i="22"/>
  <c r="M1073" i="22"/>
  <c r="D1063" i="22"/>
  <c r="D1064" i="22" s="1"/>
  <c r="Q1069" i="22"/>
  <c r="Q1070" i="22"/>
  <c r="Q1074" i="22" s="1"/>
  <c r="Q1076" i="22" s="1"/>
  <c r="Q1071" i="22"/>
  <c r="Q1072" i="22"/>
  <c r="Q1073" i="22"/>
  <c r="Q1057" i="22"/>
  <c r="W1069" i="22"/>
  <c r="W1070" i="22"/>
  <c r="W1071" i="22"/>
  <c r="W1072" i="22"/>
  <c r="W1062" i="22"/>
  <c r="W1073" i="22" s="1"/>
  <c r="AI1069" i="22"/>
  <c r="AI1070" i="22"/>
  <c r="AI1071" i="22"/>
  <c r="AI1074" i="22" s="1"/>
  <c r="AI1072" i="22"/>
  <c r="AI1073" i="22"/>
  <c r="AI1076" i="22"/>
  <c r="AI1057" i="22" s="1"/>
  <c r="AE1069" i="22"/>
  <c r="AE1070" i="22"/>
  <c r="AE1071" i="22"/>
  <c r="AE1074" i="22" s="1"/>
  <c r="AE1072" i="22"/>
  <c r="AE1073" i="22"/>
  <c r="AE1076" i="22"/>
  <c r="AE1057" i="22" s="1"/>
  <c r="M1049" i="22"/>
  <c r="M1050" i="22"/>
  <c r="M1053" i="22" s="1"/>
  <c r="M1055" i="22" s="1"/>
  <c r="M1038" i="22" s="1"/>
  <c r="M1051" i="22"/>
  <c r="M1052" i="22"/>
  <c r="D1043" i="22"/>
  <c r="D1044" i="22" s="1"/>
  <c r="Q1049" i="22"/>
  <c r="Q1053" i="22" s="1"/>
  <c r="Q1055" i="22" s="1"/>
  <c r="Q1038" i="22" s="1"/>
  <c r="Q1050" i="22"/>
  <c r="Q1051" i="22"/>
  <c r="Q1052" i="22"/>
  <c r="W1049" i="22"/>
  <c r="W1050" i="22"/>
  <c r="W1041" i="22"/>
  <c r="W1051" i="22" s="1"/>
  <c r="W1053" i="22" s="1"/>
  <c r="W1055" i="22" s="1"/>
  <c r="W1038" i="22" s="1"/>
  <c r="W1052" i="22"/>
  <c r="AI1049" i="22"/>
  <c r="AI1050" i="22"/>
  <c r="AI1053" i="22" s="1"/>
  <c r="AI1055" i="22" s="1"/>
  <c r="AI1038" i="22" s="1"/>
  <c r="AI1051" i="22"/>
  <c r="AI1052" i="22"/>
  <c r="AE1049" i="22"/>
  <c r="AE1050" i="22"/>
  <c r="AE1051" i="22"/>
  <c r="AE1053" i="22" s="1"/>
  <c r="AE1055" i="22" s="1"/>
  <c r="AE1038" i="22" s="1"/>
  <c r="AE1052" i="22"/>
  <c r="M1013" i="22"/>
  <c r="M1014" i="22"/>
  <c r="M1015" i="22"/>
  <c r="M1017" i="22" s="1"/>
  <c r="M1004" i="22" s="1"/>
  <c r="Q1013" i="22"/>
  <c r="Q1014" i="22"/>
  <c r="W1013" i="22"/>
  <c r="W1015" i="22" s="1"/>
  <c r="W1017" i="22" s="1"/>
  <c r="W1004" i="22" s="1"/>
  <c r="W1014" i="22"/>
  <c r="AI1013" i="22"/>
  <c r="AI1014" i="22"/>
  <c r="AI1015" i="22" s="1"/>
  <c r="AI1017" i="22" s="1"/>
  <c r="AI1004" i="22" s="1"/>
  <c r="AE1013" i="22"/>
  <c r="AE1014" i="22"/>
  <c r="AE1015" i="22"/>
  <c r="AE1017" i="22" s="1"/>
  <c r="AE1004" i="22" s="1"/>
  <c r="M994" i="22"/>
  <c r="M995" i="22"/>
  <c r="M996" i="22"/>
  <c r="M997" i="22"/>
  <c r="M998" i="22"/>
  <c r="D988" i="22"/>
  <c r="D989" i="22" s="1"/>
  <c r="Q994" i="22"/>
  <c r="Q995" i="22"/>
  <c r="Q996" i="22"/>
  <c r="Q999" i="22" s="1"/>
  <c r="Q997" i="22"/>
  <c r="Q998" i="22"/>
  <c r="Q1001" i="22"/>
  <c r="Q982" i="22" s="1"/>
  <c r="W994" i="22"/>
  <c r="W995" i="22"/>
  <c r="W996" i="22"/>
  <c r="W999" i="22" s="1"/>
  <c r="W997" i="22"/>
  <c r="W998" i="22"/>
  <c r="W1001" i="22"/>
  <c r="W982" i="22" s="1"/>
  <c r="AI994" i="22"/>
  <c r="AI995" i="22"/>
  <c r="AI996" i="22"/>
  <c r="AI999" i="22" s="1"/>
  <c r="AI1001" i="22" s="1"/>
  <c r="AI982" i="22" s="1"/>
  <c r="AI997" i="22"/>
  <c r="AI998" i="22"/>
  <c r="AE994" i="22"/>
  <c r="AE995" i="22"/>
  <c r="AE996" i="22"/>
  <c r="AE999" i="22" s="1"/>
  <c r="AE1001" i="22" s="1"/>
  <c r="AE982" i="22" s="1"/>
  <c r="AE997" i="22"/>
  <c r="AE998" i="22"/>
  <c r="M974" i="22"/>
  <c r="M975" i="22"/>
  <c r="M978" i="22" s="1"/>
  <c r="M976" i="22"/>
  <c r="M977" i="22"/>
  <c r="D967" i="22"/>
  <c r="D968" i="22" s="1"/>
  <c r="Q974" i="22"/>
  <c r="Q975" i="22"/>
  <c r="Q976" i="22"/>
  <c r="Q977" i="22"/>
  <c r="Q978" i="22"/>
  <c r="W974" i="22"/>
  <c r="W975" i="22"/>
  <c r="W976" i="22"/>
  <c r="W977" i="22"/>
  <c r="AI974" i="22"/>
  <c r="AI975" i="22"/>
  <c r="AI976" i="22"/>
  <c r="AI978" i="22" s="1"/>
  <c r="AI977" i="22"/>
  <c r="AE974" i="22"/>
  <c r="AE975" i="22"/>
  <c r="AE976" i="22"/>
  <c r="AE977" i="22"/>
  <c r="M954" i="22"/>
  <c r="M955" i="22"/>
  <c r="M956" i="22"/>
  <c r="M957" i="22"/>
  <c r="M958" i="22" s="1"/>
  <c r="M960" i="22" s="1"/>
  <c r="M943" i="22" s="1"/>
  <c r="D948" i="22"/>
  <c r="D949" i="22" s="1"/>
  <c r="Q954" i="22"/>
  <c r="Q955" i="22"/>
  <c r="Q956" i="22"/>
  <c r="Q958" i="22" s="1"/>
  <c r="Q960" i="22" s="1"/>
  <c r="Q943" i="22" s="1"/>
  <c r="Q957" i="22"/>
  <c r="W954" i="22"/>
  <c r="W955" i="22"/>
  <c r="W956" i="22"/>
  <c r="W957" i="22"/>
  <c r="AI954" i="22"/>
  <c r="AI955" i="22"/>
  <c r="AI956" i="22"/>
  <c r="AI957" i="22"/>
  <c r="AI958" i="22"/>
  <c r="AI960" i="22" s="1"/>
  <c r="AI943" i="22" s="1"/>
  <c r="AE954" i="22"/>
  <c r="AE955" i="22"/>
  <c r="AE958" i="22" s="1"/>
  <c r="AE956" i="22"/>
  <c r="AE957" i="22"/>
  <c r="AE960" i="22"/>
  <c r="AE943" i="22" s="1"/>
  <c r="M935" i="22"/>
  <c r="M936" i="22"/>
  <c r="M937" i="22"/>
  <c r="M938" i="22"/>
  <c r="D929" i="22"/>
  <c r="D930" i="22" s="1"/>
  <c r="Q935" i="22"/>
  <c r="Q939" i="22" s="1"/>
  <c r="Q941" i="22" s="1"/>
  <c r="Q924" i="22" s="1"/>
  <c r="Q936" i="22"/>
  <c r="Q937" i="22"/>
  <c r="Q938" i="22"/>
  <c r="W935" i="22"/>
  <c r="W936" i="22"/>
  <c r="W939" i="22" s="1"/>
  <c r="W941" i="22" s="1"/>
  <c r="W924" i="22" s="1"/>
  <c r="W937" i="22"/>
  <c r="W938" i="22"/>
  <c r="AI935" i="22"/>
  <c r="AI936" i="22"/>
  <c r="AI937" i="22"/>
  <c r="AI939" i="22" s="1"/>
  <c r="AI941" i="22" s="1"/>
  <c r="AI924" i="22" s="1"/>
  <c r="AI938" i="22"/>
  <c r="AE935" i="22"/>
  <c r="AE936" i="22"/>
  <c r="AE937" i="22"/>
  <c r="AE938" i="22"/>
  <c r="AE939" i="22" s="1"/>
  <c r="AE941" i="22" s="1"/>
  <c r="AE924" i="22" s="1"/>
  <c r="M916" i="22"/>
  <c r="M917" i="22"/>
  <c r="M918" i="22"/>
  <c r="M919" i="22"/>
  <c r="M920" i="22" s="1"/>
  <c r="M922" i="22" s="1"/>
  <c r="M905" i="22" s="1"/>
  <c r="J905" i="22" s="1"/>
  <c r="Q916" i="22"/>
  <c r="Q920" i="22" s="1"/>
  <c r="Q922" i="22" s="1"/>
  <c r="Q905" i="22" s="1"/>
  <c r="Q917" i="22"/>
  <c r="Q918" i="22"/>
  <c r="Q919" i="22"/>
  <c r="W916" i="22"/>
  <c r="W917" i="22"/>
  <c r="W920" i="22" s="1"/>
  <c r="W922" i="22" s="1"/>
  <c r="W905" i="22" s="1"/>
  <c r="W918" i="22"/>
  <c r="W919" i="22"/>
  <c r="AI916" i="22"/>
  <c r="AI917" i="22"/>
  <c r="AI918" i="22"/>
  <c r="AI920" i="22" s="1"/>
  <c r="AI922" i="22" s="1"/>
  <c r="AI905" i="22" s="1"/>
  <c r="AI919" i="22"/>
  <c r="AE916" i="22"/>
  <c r="AE917" i="22"/>
  <c r="AE918" i="22"/>
  <c r="AE919" i="22"/>
  <c r="AE920" i="22" s="1"/>
  <c r="AE922" i="22" s="1"/>
  <c r="AE905" i="22" s="1"/>
  <c r="M897" i="22"/>
  <c r="M898" i="22"/>
  <c r="M899" i="22"/>
  <c r="M900" i="22"/>
  <c r="M901" i="22" s="1"/>
  <c r="M903" i="22" s="1"/>
  <c r="M886" i="22" s="1"/>
  <c r="D891" i="22"/>
  <c r="D892" i="22" s="1"/>
  <c r="AE903" i="22" s="1"/>
  <c r="AE886" i="22" s="1"/>
  <c r="Q897" i="22"/>
  <c r="Q898" i="22"/>
  <c r="Q899" i="22"/>
  <c r="Q901" i="22" s="1"/>
  <c r="Q900" i="22"/>
  <c r="W897" i="22"/>
  <c r="W898" i="22"/>
  <c r="W899" i="22"/>
  <c r="W900" i="22"/>
  <c r="W901" i="22" s="1"/>
  <c r="AI897" i="22"/>
  <c r="AI898" i="22"/>
  <c r="AI899" i="22"/>
  <c r="AI900" i="22"/>
  <c r="AI901" i="22"/>
  <c r="AE897" i="22"/>
  <c r="AE898" i="22"/>
  <c r="AE901" i="22" s="1"/>
  <c r="AE899" i="22"/>
  <c r="AE900" i="22"/>
  <c r="M879" i="22"/>
  <c r="M882" i="22" s="1"/>
  <c r="M884" i="22" s="1"/>
  <c r="M869" i="22" s="1"/>
  <c r="M880" i="22"/>
  <c r="M881" i="22"/>
  <c r="D873" i="22"/>
  <c r="D874" i="22"/>
  <c r="Q879" i="22"/>
  <c r="Q882" i="22" s="1"/>
  <c r="Q884" i="22" s="1"/>
  <c r="Q880" i="22"/>
  <c r="Q881" i="22"/>
  <c r="Q869" i="22"/>
  <c r="W879" i="22"/>
  <c r="W880" i="22"/>
  <c r="W881" i="22"/>
  <c r="W882" i="22"/>
  <c r="W884" i="22" s="1"/>
  <c r="W869" i="22" s="1"/>
  <c r="AI879" i="22"/>
  <c r="AI880" i="22"/>
  <c r="AI882" i="22" s="1"/>
  <c r="AI884" i="22" s="1"/>
  <c r="AI881" i="22"/>
  <c r="AI869" i="22"/>
  <c r="AE879" i="22"/>
  <c r="AE880" i="22"/>
  <c r="AE881" i="22"/>
  <c r="AE882" i="22"/>
  <c r="AE884" i="22" s="1"/>
  <c r="AE869" i="22" s="1"/>
  <c r="M817" i="22"/>
  <c r="M821" i="22" s="1"/>
  <c r="M823" i="22" s="1"/>
  <c r="M806" i="22" s="1"/>
  <c r="M818" i="22"/>
  <c r="M819" i="22"/>
  <c r="M820" i="22"/>
  <c r="D811" i="22"/>
  <c r="D812" i="22" s="1"/>
  <c r="Q817" i="22"/>
  <c r="Q818" i="22"/>
  <c r="Q819" i="22"/>
  <c r="Q820" i="22"/>
  <c r="Q821" i="22" s="1"/>
  <c r="Q823" i="22" s="1"/>
  <c r="Q806" i="22" s="1"/>
  <c r="W817" i="22"/>
  <c r="W821" i="22" s="1"/>
  <c r="W823" i="22" s="1"/>
  <c r="W806" i="22" s="1"/>
  <c r="W818" i="22"/>
  <c r="W819" i="22"/>
  <c r="W810" i="22"/>
  <c r="W820" i="22"/>
  <c r="AI817" i="22"/>
  <c r="AI821" i="22" s="1"/>
  <c r="AI823" i="22" s="1"/>
  <c r="AI806" i="22" s="1"/>
  <c r="AI818" i="22"/>
  <c r="AI819" i="22"/>
  <c r="AI820" i="22"/>
  <c r="AE817" i="22"/>
  <c r="AE818" i="22"/>
  <c r="AE821" i="22" s="1"/>
  <c r="AE823" i="22" s="1"/>
  <c r="AE806" i="22" s="1"/>
  <c r="AE819" i="22"/>
  <c r="AE820" i="22"/>
  <c r="M791" i="22"/>
  <c r="M792" i="22"/>
  <c r="M797" i="22" s="1"/>
  <c r="M799" i="22" s="1"/>
  <c r="M778" i="22" s="1"/>
  <c r="M793" i="22"/>
  <c r="M794" i="22"/>
  <c r="M795" i="22"/>
  <c r="M796" i="22"/>
  <c r="D785" i="22"/>
  <c r="D786" i="22" s="1"/>
  <c r="Q791" i="22"/>
  <c r="Q792" i="22"/>
  <c r="Q793" i="22"/>
  <c r="Q794" i="22"/>
  <c r="Q795" i="22"/>
  <c r="Q796" i="22"/>
  <c r="Q797" i="22"/>
  <c r="Q799" i="22" s="1"/>
  <c r="Q778" i="22" s="1"/>
  <c r="W791" i="22"/>
  <c r="W792" i="22"/>
  <c r="W793" i="22"/>
  <c r="W794" i="22"/>
  <c r="W795" i="22"/>
  <c r="W796" i="22"/>
  <c r="AI791" i="22"/>
  <c r="AI792" i="22"/>
  <c r="AI793" i="22"/>
  <c r="AI794" i="22"/>
  <c r="AI795" i="22"/>
  <c r="AI796" i="22"/>
  <c r="AE791" i="22"/>
  <c r="AE792" i="22"/>
  <c r="AE793" i="22"/>
  <c r="AE794" i="22"/>
  <c r="AE797" i="22" s="1"/>
  <c r="AE799" i="22" s="1"/>
  <c r="AE778" i="22" s="1"/>
  <c r="AE795" i="22"/>
  <c r="AE796" i="22"/>
  <c r="M770" i="22"/>
  <c r="M771" i="22"/>
  <c r="M774" i="22" s="1"/>
  <c r="M776" i="22" s="1"/>
  <c r="M759" i="22" s="1"/>
  <c r="M772" i="22"/>
  <c r="M773" i="22"/>
  <c r="Q770" i="22"/>
  <c r="Q771" i="22"/>
  <c r="Q772" i="22"/>
  <c r="Q774" i="22" s="1"/>
  <c r="Q776" i="22" s="1"/>
  <c r="Q773" i="22"/>
  <c r="Q759" i="22"/>
  <c r="W770" i="22"/>
  <c r="W771" i="22"/>
  <c r="W772" i="22"/>
  <c r="W773" i="22"/>
  <c r="AI770" i="22"/>
  <c r="AI774" i="22" s="1"/>
  <c r="AI776" i="22" s="1"/>
  <c r="AI759" i="22" s="1"/>
  <c r="AI771" i="22"/>
  <c r="AI772" i="22"/>
  <c r="AI773" i="22"/>
  <c r="AE770" i="22"/>
  <c r="AE771" i="22"/>
  <c r="AE774" i="22" s="1"/>
  <c r="AE772" i="22"/>
  <c r="AE773" i="22"/>
  <c r="AE776" i="22"/>
  <c r="AE759" i="22" s="1"/>
  <c r="M753" i="22"/>
  <c r="M754" i="22"/>
  <c r="Q753" i="22"/>
  <c r="Q755" i="22" s="1"/>
  <c r="Q757" i="22" s="1"/>
  <c r="Q744" i="22" s="1"/>
  <c r="Q754" i="22"/>
  <c r="W753" i="22"/>
  <c r="W754" i="22"/>
  <c r="W755" i="22" s="1"/>
  <c r="W757" i="22" s="1"/>
  <c r="W744" i="22" s="1"/>
  <c r="AI753" i="22"/>
  <c r="AI754" i="22"/>
  <c r="AI755" i="22"/>
  <c r="AI757" i="22" s="1"/>
  <c r="AI744" i="22" s="1"/>
  <c r="AE753" i="22"/>
  <c r="AE755" i="22" s="1"/>
  <c r="AE757" i="22" s="1"/>
  <c r="AE744" i="22" s="1"/>
  <c r="AE754" i="22"/>
  <c r="M735" i="22"/>
  <c r="M736" i="22"/>
  <c r="M737" i="22"/>
  <c r="M738" i="22"/>
  <c r="M740" i="22" s="1"/>
  <c r="M742" i="22" s="1"/>
  <c r="M723" i="22" s="1"/>
  <c r="M739" i="22"/>
  <c r="D729" i="22"/>
  <c r="D730" i="22"/>
  <c r="Q735" i="22"/>
  <c r="Q736" i="22"/>
  <c r="Q740" i="22" s="1"/>
  <c r="Q742" i="22" s="1"/>
  <c r="Q723" i="22" s="1"/>
  <c r="Q737" i="22"/>
  <c r="Q738" i="22"/>
  <c r="Q739" i="22"/>
  <c r="W735" i="22"/>
  <c r="W725" i="22"/>
  <c r="W736" i="22" s="1"/>
  <c r="W740" i="22" s="1"/>
  <c r="W742" i="22" s="1"/>
  <c r="W723" i="22" s="1"/>
  <c r="W737" i="22"/>
  <c r="W738" i="22"/>
  <c r="W739" i="22"/>
  <c r="AI735" i="22"/>
  <c r="AI736" i="22"/>
  <c r="AI737" i="22"/>
  <c r="AI738" i="22"/>
  <c r="AI739" i="22"/>
  <c r="AE735" i="22"/>
  <c r="AE736" i="22"/>
  <c r="AE737" i="22"/>
  <c r="AE738" i="22"/>
  <c r="AE739" i="22"/>
  <c r="M716" i="22"/>
  <c r="M717" i="22"/>
  <c r="M718" i="22"/>
  <c r="M719" i="22"/>
  <c r="M721" i="22" s="1"/>
  <c r="M706" i="22" s="1"/>
  <c r="Q716" i="22"/>
  <c r="Q717" i="22"/>
  <c r="Q719" i="22" s="1"/>
  <c r="Q721" i="22" s="1"/>
  <c r="Q706" i="22" s="1"/>
  <c r="Q718" i="22"/>
  <c r="W716" i="22"/>
  <c r="W717" i="22"/>
  <c r="W718" i="22"/>
  <c r="W719" i="22"/>
  <c r="W721" i="22" s="1"/>
  <c r="W706" i="22" s="1"/>
  <c r="AI716" i="22"/>
  <c r="AI717" i="22"/>
  <c r="AI719" i="22" s="1"/>
  <c r="AI721" i="22" s="1"/>
  <c r="AI706" i="22" s="1"/>
  <c r="AI718" i="22"/>
  <c r="AE716" i="22"/>
  <c r="AE717" i="22"/>
  <c r="AE718" i="22"/>
  <c r="AE719" i="22"/>
  <c r="AE721" i="22" s="1"/>
  <c r="AE706" i="22" s="1"/>
  <c r="M697" i="22"/>
  <c r="M702" i="22" s="1"/>
  <c r="M704" i="22" s="1"/>
  <c r="M685" i="22" s="1"/>
  <c r="M698" i="22"/>
  <c r="M699" i="22"/>
  <c r="M700" i="22"/>
  <c r="M701" i="22"/>
  <c r="D691" i="22"/>
  <c r="D692" i="22" s="1"/>
  <c r="Q697" i="22"/>
  <c r="Q698" i="22"/>
  <c r="Q699" i="22"/>
  <c r="Q702" i="22" s="1"/>
  <c r="Q704" i="22" s="1"/>
  <c r="Q685" i="22" s="1"/>
  <c r="Q700" i="22"/>
  <c r="Q701" i="22"/>
  <c r="W697" i="22"/>
  <c r="W698" i="22"/>
  <c r="W699" i="22"/>
  <c r="W702" i="22" s="1"/>
  <c r="W704" i="22" s="1"/>
  <c r="W685" i="22" s="1"/>
  <c r="W700" i="22"/>
  <c r="W701" i="22"/>
  <c r="AI697" i="22"/>
  <c r="AI698" i="22"/>
  <c r="AI699" i="22"/>
  <c r="AI702" i="22" s="1"/>
  <c r="AI704" i="22" s="1"/>
  <c r="AI685" i="22" s="1"/>
  <c r="AI700" i="22"/>
  <c r="AI701" i="22"/>
  <c r="AE697" i="22"/>
  <c r="AE698" i="22"/>
  <c r="AE699" i="22"/>
  <c r="AE702" i="22" s="1"/>
  <c r="AE704" i="22" s="1"/>
  <c r="AE685" i="22" s="1"/>
  <c r="AE700" i="22"/>
  <c r="AE701" i="22"/>
  <c r="M674" i="22"/>
  <c r="M675" i="22"/>
  <c r="M681" i="22" s="1"/>
  <c r="M676" i="22"/>
  <c r="M677" i="22"/>
  <c r="M678" i="22"/>
  <c r="M679" i="22"/>
  <c r="M680" i="22"/>
  <c r="D668" i="22"/>
  <c r="D669" i="22"/>
  <c r="Q674" i="22"/>
  <c r="Q675" i="22"/>
  <c r="Q681" i="22" s="1"/>
  <c r="Q676" i="22"/>
  <c r="Q677" i="22"/>
  <c r="Q678" i="22"/>
  <c r="Q679" i="22"/>
  <c r="Q680" i="22"/>
  <c r="W674" i="22"/>
  <c r="W675" i="22"/>
  <c r="W676" i="22"/>
  <c r="W677" i="22"/>
  <c r="W678" i="22"/>
  <c r="W679" i="22"/>
  <c r="W680" i="22"/>
  <c r="W681" i="22"/>
  <c r="W683" i="22" s="1"/>
  <c r="W660" i="22" s="1"/>
  <c r="AI674" i="22"/>
  <c r="AI675" i="22"/>
  <c r="AI681" i="22" s="1"/>
  <c r="AI676" i="22"/>
  <c r="AI677" i="22"/>
  <c r="AI678" i="22"/>
  <c r="AI679" i="22"/>
  <c r="AI680" i="22"/>
  <c r="AE674" i="22"/>
  <c r="AE675" i="22"/>
  <c r="AE676" i="22"/>
  <c r="AE677" i="22"/>
  <c r="AE678" i="22"/>
  <c r="AE679" i="22"/>
  <c r="AE680" i="22"/>
  <c r="AE681" i="22"/>
  <c r="AE683" i="22" s="1"/>
  <c r="AE660" i="22" s="1"/>
  <c r="M649" i="22"/>
  <c r="M656" i="22" s="1"/>
  <c r="M650" i="22"/>
  <c r="M651" i="22"/>
  <c r="M652" i="22"/>
  <c r="M653" i="22"/>
  <c r="M654" i="22"/>
  <c r="M655" i="22"/>
  <c r="D643" i="22"/>
  <c r="D644" i="22" s="1"/>
  <c r="Q649" i="22"/>
  <c r="Q656" i="22" s="1"/>
  <c r="Q650" i="22"/>
  <c r="Q651" i="22"/>
  <c r="Q652" i="22"/>
  <c r="Q653" i="22"/>
  <c r="Q654" i="22"/>
  <c r="Q655" i="22"/>
  <c r="Q658" i="22"/>
  <c r="Q635" i="22" s="1"/>
  <c r="W649" i="22"/>
  <c r="W650" i="22"/>
  <c r="W651" i="22"/>
  <c r="W652" i="22"/>
  <c r="W653" i="22"/>
  <c r="W654" i="22"/>
  <c r="W655" i="22"/>
  <c r="AI649" i="22"/>
  <c r="AI656" i="22" s="1"/>
  <c r="AI658" i="22" s="1"/>
  <c r="AI635" i="22" s="1"/>
  <c r="AI650" i="22"/>
  <c r="AI651" i="22"/>
  <c r="AI652" i="22"/>
  <c r="AI653" i="22"/>
  <c r="AI654" i="22"/>
  <c r="AI655" i="22"/>
  <c r="AE649" i="22"/>
  <c r="AE650" i="22"/>
  <c r="AE651" i="22"/>
  <c r="AE656" i="22" s="1"/>
  <c r="AE652" i="22"/>
  <c r="AE653" i="22"/>
  <c r="AE654" i="22"/>
  <c r="AE655" i="22"/>
  <c r="M624" i="22"/>
  <c r="M625" i="22"/>
  <c r="M626" i="22"/>
  <c r="M627" i="22"/>
  <c r="M628" i="22"/>
  <c r="M629" i="22"/>
  <c r="D618" i="22"/>
  <c r="D619" i="22" s="1"/>
  <c r="Q624" i="22"/>
  <c r="Q625" i="22"/>
  <c r="Q626" i="22"/>
  <c r="Q627" i="22"/>
  <c r="Q628" i="22"/>
  <c r="Q629" i="22"/>
  <c r="W624" i="22"/>
  <c r="W625" i="22"/>
  <c r="W626" i="22"/>
  <c r="W627" i="22"/>
  <c r="W630" i="22" s="1"/>
  <c r="W632" i="22" s="1"/>
  <c r="W611" i="22" s="1"/>
  <c r="W628" i="22"/>
  <c r="W629" i="22"/>
  <c r="AI624" i="22"/>
  <c r="AI625" i="22"/>
  <c r="AI626" i="22"/>
  <c r="AI627" i="22"/>
  <c r="AI628" i="22"/>
  <c r="AI629" i="22"/>
  <c r="AI630" i="22"/>
  <c r="AI632" i="22" s="1"/>
  <c r="AI611" i="22" s="1"/>
  <c r="AE624" i="22"/>
  <c r="AE625" i="22"/>
  <c r="AE626" i="22"/>
  <c r="AE627" i="22"/>
  <c r="AE628" i="22"/>
  <c r="AE629" i="22"/>
  <c r="M603" i="22"/>
  <c r="M604" i="22"/>
  <c r="M605" i="22"/>
  <c r="M606" i="22"/>
  <c r="M608" i="22" s="1"/>
  <c r="D597" i="22"/>
  <c r="D598" i="22" s="1"/>
  <c r="M593" i="22"/>
  <c r="Q603" i="22"/>
  <c r="Q604" i="22"/>
  <c r="Q605" i="22"/>
  <c r="Q606" i="22"/>
  <c r="Q608" i="22" s="1"/>
  <c r="Q593" i="22" s="1"/>
  <c r="W603" i="22"/>
  <c r="W604" i="22"/>
  <c r="W606" i="22" s="1"/>
  <c r="W608" i="22" s="1"/>
  <c r="W605" i="22"/>
  <c r="W593" i="22"/>
  <c r="AI603" i="22"/>
  <c r="AI604" i="22"/>
  <c r="AI605" i="22"/>
  <c r="AI606" i="22"/>
  <c r="AI608" i="22" s="1"/>
  <c r="AI593" i="22" s="1"/>
  <c r="AE603" i="22"/>
  <c r="AE604" i="22"/>
  <c r="AE606" i="22" s="1"/>
  <c r="AE608" i="22" s="1"/>
  <c r="AE605" i="22"/>
  <c r="AE593" i="22"/>
  <c r="M586" i="22"/>
  <c r="M587" i="22"/>
  <c r="M588" i="22"/>
  <c r="D580" i="22"/>
  <c r="D581" i="22" s="1"/>
  <c r="Q586" i="22"/>
  <c r="Q587" i="22"/>
  <c r="Q588" i="22"/>
  <c r="W586" i="22"/>
  <c r="W589" i="22" s="1"/>
  <c r="W587" i="22"/>
  <c r="W588" i="22"/>
  <c r="W591" i="22"/>
  <c r="W576" i="22" s="1"/>
  <c r="AI586" i="22"/>
  <c r="AI587" i="22"/>
  <c r="AI588" i="22"/>
  <c r="AE586" i="22"/>
  <c r="AE589" i="22" s="1"/>
  <c r="AE591" i="22" s="1"/>
  <c r="AE576" i="22" s="1"/>
  <c r="AE587" i="22"/>
  <c r="AE588" i="22"/>
  <c r="M565" i="22"/>
  <c r="M566" i="22"/>
  <c r="M572" i="22" s="1"/>
  <c r="M574" i="22" s="1"/>
  <c r="M567" i="22"/>
  <c r="M568" i="22"/>
  <c r="M569" i="22"/>
  <c r="M570" i="22"/>
  <c r="M571" i="22"/>
  <c r="M551" i="22"/>
  <c r="Q565" i="22"/>
  <c r="Q566" i="22"/>
  <c r="Q567" i="22"/>
  <c r="Q568" i="22"/>
  <c r="Q569" i="22"/>
  <c r="Q570" i="22"/>
  <c r="Q571" i="22"/>
  <c r="Q572" i="22"/>
  <c r="Q574" i="22" s="1"/>
  <c r="Q551" i="22" s="1"/>
  <c r="W565" i="22"/>
  <c r="W566" i="22"/>
  <c r="W572" i="22" s="1"/>
  <c r="W574" i="22" s="1"/>
  <c r="W567" i="22"/>
  <c r="W568" i="22"/>
  <c r="W569" i="22"/>
  <c r="W570" i="22"/>
  <c r="W571" i="22"/>
  <c r="W551" i="22"/>
  <c r="AI565" i="22"/>
  <c r="AI566" i="22"/>
  <c r="AI567" i="22"/>
  <c r="AI568" i="22"/>
  <c r="AI569" i="22"/>
  <c r="AI570" i="22"/>
  <c r="AI571" i="22"/>
  <c r="AI572" i="22"/>
  <c r="AI574" i="22" s="1"/>
  <c r="AI551" i="22" s="1"/>
  <c r="AE565" i="22"/>
  <c r="AE566" i="22"/>
  <c r="AE572" i="22" s="1"/>
  <c r="AE574" i="22" s="1"/>
  <c r="AE567" i="22"/>
  <c r="AE568" i="22"/>
  <c r="AE569" i="22"/>
  <c r="AE570" i="22"/>
  <c r="AE571" i="22"/>
  <c r="AE551" i="22"/>
  <c r="M544" i="22"/>
  <c r="M545" i="22"/>
  <c r="M546" i="22"/>
  <c r="D538" i="22"/>
  <c r="D539" i="22" s="1"/>
  <c r="Q544" i="22"/>
  <c r="Q545" i="22"/>
  <c r="Q546" i="22"/>
  <c r="W544" i="22"/>
  <c r="W547" i="22" s="1"/>
  <c r="W549" i="22" s="1"/>
  <c r="W534" i="22" s="1"/>
  <c r="W545" i="22"/>
  <c r="W546" i="22"/>
  <c r="AI544" i="22"/>
  <c r="AI547" i="22" s="1"/>
  <c r="AI549" i="22" s="1"/>
  <c r="AI534" i="22" s="1"/>
  <c r="AI545" i="22"/>
  <c r="AI546" i="22"/>
  <c r="AE544" i="22"/>
  <c r="AE547" i="22" s="1"/>
  <c r="AE549" i="22" s="1"/>
  <c r="AE534" i="22" s="1"/>
  <c r="AE545" i="22"/>
  <c r="AE546" i="22"/>
  <c r="M507" i="22"/>
  <c r="M511" i="22" s="1"/>
  <c r="M508" i="22"/>
  <c r="M509" i="22"/>
  <c r="M510" i="22"/>
  <c r="D501" i="22"/>
  <c r="D502" i="22" s="1"/>
  <c r="AI513" i="22" s="1"/>
  <c r="AI496" i="22" s="1"/>
  <c r="Q507" i="22"/>
  <c r="Q508" i="22"/>
  <c r="Q509" i="22"/>
  <c r="Q510" i="22"/>
  <c r="Q511" i="22"/>
  <c r="W507" i="22"/>
  <c r="W508" i="22"/>
  <c r="W509" i="22"/>
  <c r="W500" i="22"/>
  <c r="W510" i="22" s="1"/>
  <c r="W511" i="22" s="1"/>
  <c r="AI507" i="22"/>
  <c r="AI511" i="22" s="1"/>
  <c r="AI508" i="22"/>
  <c r="AI509" i="22"/>
  <c r="AI510" i="22"/>
  <c r="AE507" i="22"/>
  <c r="AE508" i="22"/>
  <c r="AE511" i="22" s="1"/>
  <c r="AE509" i="22"/>
  <c r="AE510" i="22"/>
  <c r="M485" i="22"/>
  <c r="M486" i="22"/>
  <c r="M487" i="22"/>
  <c r="M488" i="22"/>
  <c r="M489" i="22"/>
  <c r="M490" i="22"/>
  <c r="M491" i="22"/>
  <c r="D479" i="22"/>
  <c r="D480" i="22"/>
  <c r="Q485" i="22"/>
  <c r="Q486" i="22"/>
  <c r="Q487" i="22"/>
  <c r="Q492" i="22" s="1"/>
  <c r="Q494" i="22" s="1"/>
  <c r="Q471" i="22" s="1"/>
  <c r="Q488" i="22"/>
  <c r="Q489" i="22"/>
  <c r="Q490" i="22"/>
  <c r="Q491" i="22"/>
  <c r="W485" i="22"/>
  <c r="W492" i="22" s="1"/>
  <c r="W494" i="22" s="1"/>
  <c r="W471" i="22" s="1"/>
  <c r="W486" i="22"/>
  <c r="W487" i="22"/>
  <c r="W488" i="22"/>
  <c r="W489" i="22"/>
  <c r="W490" i="22"/>
  <c r="W478" i="22"/>
  <c r="W491" i="22" s="1"/>
  <c r="AI485" i="22"/>
  <c r="AI492" i="22" s="1"/>
  <c r="AI494" i="22" s="1"/>
  <c r="AI471" i="22" s="1"/>
  <c r="AI486" i="22"/>
  <c r="AI487" i="22"/>
  <c r="AI488" i="22"/>
  <c r="AI489" i="22"/>
  <c r="AI490" i="22"/>
  <c r="AI491" i="22"/>
  <c r="AE485" i="22"/>
  <c r="AE486" i="22"/>
  <c r="AE487" i="22"/>
  <c r="AE488" i="22"/>
  <c r="AE492" i="22" s="1"/>
  <c r="AE494" i="22" s="1"/>
  <c r="AE471" i="22" s="1"/>
  <c r="AE489" i="22"/>
  <c r="AE490" i="22"/>
  <c r="AE491" i="22"/>
  <c r="M461" i="22"/>
  <c r="M466" i="22" s="1"/>
  <c r="M468" i="22" s="1"/>
  <c r="M449" i="22" s="1"/>
  <c r="M462" i="22"/>
  <c r="M463" i="22"/>
  <c r="M464" i="22"/>
  <c r="M465" i="22"/>
  <c r="D455" i="22"/>
  <c r="D456" i="22" s="1"/>
  <c r="Q461" i="22"/>
  <c r="Q466" i="22" s="1"/>
  <c r="Q462" i="22"/>
  <c r="Q463" i="22"/>
  <c r="Q464" i="22"/>
  <c r="Q465" i="22"/>
  <c r="Q468" i="22"/>
  <c r="Q449" i="22" s="1"/>
  <c r="W450" i="22"/>
  <c r="W461" i="22"/>
  <c r="W462" i="22"/>
  <c r="W463" i="22"/>
  <c r="W464" i="22"/>
  <c r="W465" i="22"/>
  <c r="W466" i="22"/>
  <c r="AI461" i="22"/>
  <c r="AI462" i="22"/>
  <c r="AI463" i="22"/>
  <c r="AI464" i="22"/>
  <c r="AI465" i="22"/>
  <c r="AI466" i="22"/>
  <c r="AE461" i="22"/>
  <c r="AE462" i="22"/>
  <c r="AE463" i="22"/>
  <c r="AE464" i="22"/>
  <c r="AE465" i="22"/>
  <c r="AE466" i="22"/>
  <c r="M440" i="22"/>
  <c r="M441" i="22"/>
  <c r="M442" i="22"/>
  <c r="M443" i="22"/>
  <c r="M444" i="22"/>
  <c r="M446" i="22" s="1"/>
  <c r="M429" i="22" s="1"/>
  <c r="D434" i="22"/>
  <c r="D435" i="22"/>
  <c r="Q440" i="22"/>
  <c r="Q441" i="22"/>
  <c r="Q442" i="22"/>
  <c r="Q443" i="22"/>
  <c r="Q444" i="22" s="1"/>
  <c r="Q446" i="22" s="1"/>
  <c r="Q429" i="22" s="1"/>
  <c r="W440" i="22"/>
  <c r="W441" i="22"/>
  <c r="W442" i="22"/>
  <c r="W433" i="22"/>
  <c r="W443" i="22"/>
  <c r="W444" i="22" s="1"/>
  <c r="W446" i="22" s="1"/>
  <c r="W429" i="22" s="1"/>
  <c r="AI440" i="22"/>
  <c r="AI441" i="22"/>
  <c r="AI442" i="22"/>
  <c r="AI443" i="22"/>
  <c r="AI444" i="22"/>
  <c r="AI446" i="22" s="1"/>
  <c r="AI429" i="22" s="1"/>
  <c r="AE440" i="22"/>
  <c r="AE444" i="22" s="1"/>
  <c r="AE446" i="22" s="1"/>
  <c r="AE429" i="22" s="1"/>
  <c r="AE441" i="22"/>
  <c r="AE442" i="22"/>
  <c r="AE443" i="22"/>
  <c r="M422" i="22"/>
  <c r="M425" i="22" s="1"/>
  <c r="M427" i="22" s="1"/>
  <c r="M412" i="22" s="1"/>
  <c r="M423" i="22"/>
  <c r="M424" i="22"/>
  <c r="D416" i="22"/>
  <c r="D417" i="22"/>
  <c r="Q422" i="22"/>
  <c r="Q425" i="22" s="1"/>
  <c r="Q423" i="22"/>
  <c r="Q424" i="22"/>
  <c r="W422" i="22"/>
  <c r="W423" i="22"/>
  <c r="W415" i="22"/>
  <c r="W424" i="22" s="1"/>
  <c r="W425" i="22" s="1"/>
  <c r="W427" i="22" s="1"/>
  <c r="W412" i="22" s="1"/>
  <c r="AI422" i="22"/>
  <c r="AI425" i="22" s="1"/>
  <c r="AI427" i="22" s="1"/>
  <c r="AI412" i="22" s="1"/>
  <c r="AI423" i="22"/>
  <c r="AI424" i="22"/>
  <c r="AE422" i="22"/>
  <c r="AE423" i="22"/>
  <c r="AE424" i="22"/>
  <c r="AE425" i="22" s="1"/>
  <c r="M403" i="22"/>
  <c r="M404" i="22"/>
  <c r="M405" i="22"/>
  <c r="M406" i="22"/>
  <c r="M408" i="22" s="1"/>
  <c r="M410" i="22" s="1"/>
  <c r="M391" i="22" s="1"/>
  <c r="M407" i="22"/>
  <c r="D397" i="22"/>
  <c r="D398" i="22" s="1"/>
  <c r="Q403" i="22"/>
  <c r="Q404" i="22"/>
  <c r="Q408" i="22" s="1"/>
  <c r="Q410" i="22" s="1"/>
  <c r="Q391" i="22" s="1"/>
  <c r="Q405" i="22"/>
  <c r="Q406" i="22"/>
  <c r="Q407" i="22"/>
  <c r="W403" i="22"/>
  <c r="W404" i="22"/>
  <c r="W408" i="22" s="1"/>
  <c r="W410" i="22" s="1"/>
  <c r="W391" i="22" s="1"/>
  <c r="W405" i="22"/>
  <c r="W406" i="22"/>
  <c r="W396" i="22"/>
  <c r="W407" i="22" s="1"/>
  <c r="AI403" i="22"/>
  <c r="AI408" i="22" s="1"/>
  <c r="AI410" i="22" s="1"/>
  <c r="AI391" i="22" s="1"/>
  <c r="AI404" i="22"/>
  <c r="AI405" i="22"/>
  <c r="AI406" i="22"/>
  <c r="AI407" i="22"/>
  <c r="AE403" i="22"/>
  <c r="AE408" i="22" s="1"/>
  <c r="AE410" i="22" s="1"/>
  <c r="AE391" i="22" s="1"/>
  <c r="AE404" i="22"/>
  <c r="AE405" i="22"/>
  <c r="AE406" i="22"/>
  <c r="AE407" i="22"/>
  <c r="M378" i="22"/>
  <c r="M379" i="22"/>
  <c r="M380" i="22"/>
  <c r="M383" i="22" s="1"/>
  <c r="M381" i="22"/>
  <c r="M382" i="22"/>
  <c r="D371" i="22"/>
  <c r="D372" i="22"/>
  <c r="Q378" i="22"/>
  <c r="Q379" i="22"/>
  <c r="Q380" i="22"/>
  <c r="Q381" i="22"/>
  <c r="Q382" i="22"/>
  <c r="Q383" i="22"/>
  <c r="W378" i="22"/>
  <c r="W383" i="22" s="1"/>
  <c r="W385" i="22" s="1"/>
  <c r="W365" i="22" s="1"/>
  <c r="W379" i="22"/>
  <c r="W380" i="22"/>
  <c r="W369" i="22"/>
  <c r="W381" i="22" s="1"/>
  <c r="W382" i="22"/>
  <c r="AI378" i="22"/>
  <c r="AI379" i="22"/>
  <c r="AI380" i="22"/>
  <c r="AI381" i="22"/>
  <c r="AI382" i="22"/>
  <c r="AI383" i="22" s="1"/>
  <c r="AI385" i="22" s="1"/>
  <c r="AI365" i="22" s="1"/>
  <c r="AE378" i="22"/>
  <c r="AE379" i="22"/>
  <c r="AE380" i="22"/>
  <c r="AE381" i="22"/>
  <c r="AE382" i="22"/>
  <c r="AE383" i="22" s="1"/>
  <c r="M354" i="22"/>
  <c r="M355" i="22"/>
  <c r="M356" i="22"/>
  <c r="M357" i="22"/>
  <c r="M360" i="22" s="1"/>
  <c r="M362" i="22" s="1"/>
  <c r="M341" i="22" s="1"/>
  <c r="M358" i="22"/>
  <c r="M359" i="22"/>
  <c r="D348" i="22"/>
  <c r="D349" i="22"/>
  <c r="Q354" i="22"/>
  <c r="Q360" i="22" s="1"/>
  <c r="Q362" i="22" s="1"/>
  <c r="Q341" i="22" s="1"/>
  <c r="Q355" i="22"/>
  <c r="Q356" i="22"/>
  <c r="Q357" i="22"/>
  <c r="Q358" i="22"/>
  <c r="Q359" i="22"/>
  <c r="W354" i="22"/>
  <c r="W343" i="22"/>
  <c r="W355" i="22"/>
  <c r="W356" i="22"/>
  <c r="W357" i="22"/>
  <c r="W358" i="22"/>
  <c r="W359" i="22"/>
  <c r="W360" i="22"/>
  <c r="W362" i="22" s="1"/>
  <c r="W341" i="22" s="1"/>
  <c r="AI354" i="22"/>
  <c r="AI360" i="22" s="1"/>
  <c r="AI362" i="22" s="1"/>
  <c r="AI341" i="22" s="1"/>
  <c r="AI355" i="22"/>
  <c r="AI356" i="22"/>
  <c r="AI357" i="22"/>
  <c r="AI358" i="22"/>
  <c r="AI359" i="22"/>
  <c r="AE354" i="22"/>
  <c r="AE355" i="22"/>
  <c r="AE356" i="22"/>
  <c r="AE357" i="22"/>
  <c r="AE358" i="22"/>
  <c r="AE360" i="22" s="1"/>
  <c r="AE362" i="22" s="1"/>
  <c r="AE341" i="22" s="1"/>
  <c r="AE359" i="22"/>
  <c r="M330" i="22"/>
  <c r="M331" i="22"/>
  <c r="M332" i="22"/>
  <c r="M336" i="22" s="1"/>
  <c r="M333" i="22"/>
  <c r="M334" i="22"/>
  <c r="M335" i="22"/>
  <c r="D323" i="22"/>
  <c r="D324" i="22" s="1"/>
  <c r="Q330" i="22"/>
  <c r="Q331" i="22"/>
  <c r="Q332" i="22"/>
  <c r="Q336" i="22" s="1"/>
  <c r="Q333" i="22"/>
  <c r="Q334" i="22"/>
  <c r="Q335" i="22"/>
  <c r="Q338" i="22"/>
  <c r="Q316" i="22" s="1"/>
  <c r="W330" i="22"/>
  <c r="W318" i="22"/>
  <c r="W331" i="22" s="1"/>
  <c r="W336" i="22" s="1"/>
  <c r="W332" i="22"/>
  <c r="W333" i="22"/>
  <c r="W321" i="22"/>
  <c r="W334" i="22"/>
  <c r="W322" i="22"/>
  <c r="W335" i="22" s="1"/>
  <c r="AI330" i="22"/>
  <c r="AI331" i="22"/>
  <c r="AI332" i="22"/>
  <c r="AI336" i="22" s="1"/>
  <c r="AI333" i="22"/>
  <c r="AI334" i="22"/>
  <c r="AI335" i="22"/>
  <c r="AE330" i="22"/>
  <c r="AE331" i="22"/>
  <c r="AE336" i="22" s="1"/>
  <c r="AE332" i="22"/>
  <c r="AE333" i="22"/>
  <c r="AE334" i="22"/>
  <c r="AE335" i="22"/>
  <c r="M302" i="22"/>
  <c r="M303" i="22"/>
  <c r="M304" i="22"/>
  <c r="M305" i="22"/>
  <c r="M306" i="22"/>
  <c r="M307" i="22"/>
  <c r="M308" i="22"/>
  <c r="M309" i="22"/>
  <c r="M311" i="22" s="1"/>
  <c r="M288" i="22" s="1"/>
  <c r="D296" i="22"/>
  <c r="D297" i="22" s="1"/>
  <c r="Q302" i="22"/>
  <c r="Q303" i="22"/>
  <c r="Q304" i="22"/>
  <c r="Q305" i="22"/>
  <c r="Q309" i="22" s="1"/>
  <c r="Q311" i="22" s="1"/>
  <c r="Q288" i="22" s="1"/>
  <c r="Q306" i="22"/>
  <c r="Q307" i="22"/>
  <c r="Q308" i="22"/>
  <c r="W302" i="22"/>
  <c r="W303" i="22"/>
  <c r="W309" i="22" s="1"/>
  <c r="W304" i="22"/>
  <c r="W305" i="22"/>
  <c r="W306" i="22"/>
  <c r="W307" i="22"/>
  <c r="W295" i="22"/>
  <c r="W308" i="22" s="1"/>
  <c r="W311" i="22"/>
  <c r="W288" i="22" s="1"/>
  <c r="AI302" i="22"/>
  <c r="AI303" i="22"/>
  <c r="AI309" i="22" s="1"/>
  <c r="AI311" i="22" s="1"/>
  <c r="AI288" i="22" s="1"/>
  <c r="AI304" i="22"/>
  <c r="AI305" i="22"/>
  <c r="AI306" i="22"/>
  <c r="AI307" i="22"/>
  <c r="AI308" i="22"/>
  <c r="AE302" i="22"/>
  <c r="AE303" i="22"/>
  <c r="AE304" i="22"/>
  <c r="AE305" i="22"/>
  <c r="AE306" i="22"/>
  <c r="AE309" i="22" s="1"/>
  <c r="AE311" i="22" s="1"/>
  <c r="AE288" i="22" s="1"/>
  <c r="AE307" i="22"/>
  <c r="AE308" i="22"/>
  <c r="M279" i="22"/>
  <c r="M280" i="22"/>
  <c r="M282" i="22" s="1"/>
  <c r="M284" i="22" s="1"/>
  <c r="M269" i="22" s="1"/>
  <c r="M281" i="22"/>
  <c r="D273" i="22"/>
  <c r="D274" i="22" s="1"/>
  <c r="Q279" i="22"/>
  <c r="Q280" i="22"/>
  <c r="Q282" i="22" s="1"/>
  <c r="Q284" i="22" s="1"/>
  <c r="Q269" i="22" s="1"/>
  <c r="Q281" i="22"/>
  <c r="W279" i="22"/>
  <c r="W280" i="22"/>
  <c r="W281" i="22"/>
  <c r="W282" i="22"/>
  <c r="AI279" i="22"/>
  <c r="AI282" i="22" s="1"/>
  <c r="AI284" i="22" s="1"/>
  <c r="AI280" i="22"/>
  <c r="AI281" i="22"/>
  <c r="AI269" i="22"/>
  <c r="AE279" i="22"/>
  <c r="AE280" i="22"/>
  <c r="AE282" i="22" s="1"/>
  <c r="AE281" i="22"/>
  <c r="M260" i="22"/>
  <c r="M265" i="22" s="1"/>
  <c r="M267" i="22" s="1"/>
  <c r="M248" i="22" s="1"/>
  <c r="J248" i="22" s="1"/>
  <c r="M261" i="22"/>
  <c r="M262" i="22"/>
  <c r="M263" i="22"/>
  <c r="M264" i="22"/>
  <c r="D254" i="22"/>
  <c r="D255" i="22" s="1"/>
  <c r="W267" i="22" s="1"/>
  <c r="W248" i="22" s="1"/>
  <c r="Q260" i="22"/>
  <c r="Q261" i="22"/>
  <c r="Q265" i="22" s="1"/>
  <c r="Q262" i="22"/>
  <c r="Q263" i="22"/>
  <c r="Q264" i="22"/>
  <c r="Q267" i="22"/>
  <c r="Q248" i="22" s="1"/>
  <c r="W260" i="22"/>
  <c r="W261" i="22"/>
  <c r="W265" i="22" s="1"/>
  <c r="W262" i="22"/>
  <c r="W263" i="22"/>
  <c r="W264" i="22"/>
  <c r="AI260" i="22"/>
  <c r="AI261" i="22"/>
  <c r="AI265" i="22" s="1"/>
  <c r="AI267" i="22" s="1"/>
  <c r="AI248" i="22" s="1"/>
  <c r="AI262" i="22"/>
  <c r="AI263" i="22"/>
  <c r="AI264" i="22"/>
  <c r="AE260" i="22"/>
  <c r="AE261" i="22"/>
  <c r="AE265" i="22" s="1"/>
  <c r="AE267" i="22" s="1"/>
  <c r="AE248" i="22" s="1"/>
  <c r="AE262" i="22"/>
  <c r="AE263" i="22"/>
  <c r="AE264" i="22"/>
  <c r="M218" i="22"/>
  <c r="M222" i="22" s="1"/>
  <c r="M219" i="22"/>
  <c r="M220" i="22"/>
  <c r="M221" i="22"/>
  <c r="D212" i="22"/>
  <c r="D213" i="22" s="1"/>
  <c r="W224" i="22" s="1"/>
  <c r="W207" i="22" s="1"/>
  <c r="Q218" i="22"/>
  <c r="Q219" i="22"/>
  <c r="Q220" i="22"/>
  <c r="Q221" i="22"/>
  <c r="Q222" i="22"/>
  <c r="W218" i="22"/>
  <c r="W222" i="22" s="1"/>
  <c r="W219" i="22"/>
  <c r="W220" i="22"/>
  <c r="W221" i="22"/>
  <c r="AI218" i="22"/>
  <c r="AI219" i="22"/>
  <c r="AI222" i="22" s="1"/>
  <c r="AI220" i="22"/>
  <c r="AI221" i="22"/>
  <c r="AE218" i="22"/>
  <c r="AE219" i="22"/>
  <c r="AE222" i="22" s="1"/>
  <c r="AE220" i="22"/>
  <c r="AE221" i="22"/>
  <c r="M196" i="22"/>
  <c r="M197" i="22"/>
  <c r="M198" i="22"/>
  <c r="M202" i="22" s="1"/>
  <c r="M204" i="22" s="1"/>
  <c r="M183" i="22" s="1"/>
  <c r="M199" i="22"/>
  <c r="M200" i="22"/>
  <c r="M201" i="22"/>
  <c r="D190" i="22"/>
  <c r="D191" i="22" s="1"/>
  <c r="Q196" i="22"/>
  <c r="Q197" i="22"/>
  <c r="Q198" i="22"/>
  <c r="Q199" i="22"/>
  <c r="Q200" i="22"/>
  <c r="Q202" i="22" s="1"/>
  <c r="Q204" i="22" s="1"/>
  <c r="Q183" i="22" s="1"/>
  <c r="J183" i="22" s="1"/>
  <c r="Q201" i="22"/>
  <c r="W196" i="22"/>
  <c r="W197" i="22"/>
  <c r="W198" i="22"/>
  <c r="W199" i="22"/>
  <c r="W202" i="22" s="1"/>
  <c r="W204" i="22" s="1"/>
  <c r="W183" i="22" s="1"/>
  <c r="W200" i="22"/>
  <c r="W201" i="22"/>
  <c r="AI196" i="22"/>
  <c r="AI197" i="22"/>
  <c r="AI198" i="22"/>
  <c r="AI202" i="22" s="1"/>
  <c r="AI204" i="22" s="1"/>
  <c r="AI183" i="22" s="1"/>
  <c r="AI199" i="22"/>
  <c r="AI200" i="22"/>
  <c r="AI201" i="22"/>
  <c r="AE196" i="22"/>
  <c r="AE197" i="22"/>
  <c r="AE202" i="22" s="1"/>
  <c r="AE204" i="22" s="1"/>
  <c r="AE183" i="22" s="1"/>
  <c r="AE198" i="22"/>
  <c r="AE199" i="22"/>
  <c r="AE200" i="22"/>
  <c r="AE201" i="22"/>
  <c r="M159" i="22"/>
  <c r="M160" i="22"/>
  <c r="M161" i="22"/>
  <c r="M164" i="22" s="1"/>
  <c r="M166" i="22" s="1"/>
  <c r="M147" i="22" s="1"/>
  <c r="M162" i="22"/>
  <c r="M163" i="22"/>
  <c r="D153" i="22"/>
  <c r="D154" i="22"/>
  <c r="Q159" i="22"/>
  <c r="Q160" i="22"/>
  <c r="Q161" i="22"/>
  <c r="Q162" i="22"/>
  <c r="Q163" i="22"/>
  <c r="Q164" i="22"/>
  <c r="Q166" i="22" s="1"/>
  <c r="Q147" i="22" s="1"/>
  <c r="W159" i="22"/>
  <c r="W164" i="22" s="1"/>
  <c r="W166" i="22" s="1"/>
  <c r="W147" i="22" s="1"/>
  <c r="W160" i="22"/>
  <c r="W161" i="22"/>
  <c r="W162" i="22"/>
  <c r="W152" i="22"/>
  <c r="W163" i="22"/>
  <c r="AI159" i="22"/>
  <c r="AI160" i="22"/>
  <c r="AI161" i="22"/>
  <c r="AI162" i="22"/>
  <c r="AI163" i="22"/>
  <c r="AI164" i="22" s="1"/>
  <c r="AI166" i="22" s="1"/>
  <c r="AI147" i="22" s="1"/>
  <c r="AE159" i="22"/>
  <c r="AE160" i="22"/>
  <c r="AE161" i="22"/>
  <c r="AE162" i="22"/>
  <c r="AE163" i="22"/>
  <c r="AE164" i="22" s="1"/>
  <c r="AE166" i="22" s="1"/>
  <c r="AE147" i="22" s="1"/>
  <c r="M138" i="22"/>
  <c r="M139" i="22"/>
  <c r="M140" i="22"/>
  <c r="M141" i="22"/>
  <c r="M142" i="22" s="1"/>
  <c r="M144" i="22" s="1"/>
  <c r="M127" i="22" s="1"/>
  <c r="D132" i="22"/>
  <c r="D133" i="22"/>
  <c r="Q138" i="22"/>
  <c r="Q139" i="22"/>
  <c r="Q140" i="22"/>
  <c r="Q142" i="22" s="1"/>
  <c r="Q144" i="22" s="1"/>
  <c r="Q127" i="22" s="1"/>
  <c r="Q141" i="22"/>
  <c r="W138" i="22"/>
  <c r="W139" i="22"/>
  <c r="W140" i="22"/>
  <c r="W141" i="22"/>
  <c r="W142" i="22" s="1"/>
  <c r="W144" i="22" s="1"/>
  <c r="W127" i="22" s="1"/>
  <c r="AI138" i="22"/>
  <c r="AI139" i="22"/>
  <c r="AI140" i="22"/>
  <c r="AI141" i="22"/>
  <c r="AI142" i="22"/>
  <c r="AI144" i="22" s="1"/>
  <c r="AI127" i="22" s="1"/>
  <c r="AE138" i="22"/>
  <c r="AE142" i="22" s="1"/>
  <c r="AE139" i="22"/>
  <c r="AE140" i="22"/>
  <c r="AE141" i="22"/>
  <c r="AE144" i="22"/>
  <c r="AE127" i="22" s="1"/>
  <c r="M120" i="22"/>
  <c r="M122" i="22" s="1"/>
  <c r="M124" i="22" s="1"/>
  <c r="M111" i="22" s="1"/>
  <c r="M121" i="22"/>
  <c r="Q120" i="22"/>
  <c r="Q122" i="22" s="1"/>
  <c r="Q124" i="22" s="1"/>
  <c r="Q111" i="22" s="1"/>
  <c r="Q121" i="22"/>
  <c r="W120" i="22"/>
  <c r="W122" i="22" s="1"/>
  <c r="W121" i="22"/>
  <c r="W124" i="22"/>
  <c r="W111" i="22" s="1"/>
  <c r="AI120" i="22"/>
  <c r="AI122" i="22" s="1"/>
  <c r="AI124" i="22" s="1"/>
  <c r="AI111" i="22" s="1"/>
  <c r="AI121" i="22"/>
  <c r="AE120" i="22"/>
  <c r="AE121" i="22"/>
  <c r="M100" i="22"/>
  <c r="M101" i="22"/>
  <c r="M102" i="22"/>
  <c r="M103" i="22"/>
  <c r="M106" i="22" s="1"/>
  <c r="M108" i="22" s="1"/>
  <c r="M87" i="22" s="1"/>
  <c r="M104" i="22"/>
  <c r="M105" i="22"/>
  <c r="D94" i="22"/>
  <c r="D95" i="22" s="1"/>
  <c r="Q100" i="22"/>
  <c r="Q101" i="22"/>
  <c r="Q102" i="22"/>
  <c r="Q103" i="22"/>
  <c r="Q104" i="22"/>
  <c r="Q105" i="22"/>
  <c r="W100" i="22"/>
  <c r="W101" i="22"/>
  <c r="W90" i="22"/>
  <c r="W102" i="22" s="1"/>
  <c r="W103" i="22"/>
  <c r="W92" i="22"/>
  <c r="W104" i="22" s="1"/>
  <c r="W93" i="22"/>
  <c r="W105" i="22" s="1"/>
  <c r="AI100" i="22"/>
  <c r="AI101" i="22"/>
  <c r="AI102" i="22"/>
  <c r="AI103" i="22"/>
  <c r="AI104" i="22"/>
  <c r="AI105" i="22"/>
  <c r="AI106" i="22"/>
  <c r="AI108" i="22" s="1"/>
  <c r="AI87" i="22" s="1"/>
  <c r="AE100" i="22"/>
  <c r="AE101" i="22"/>
  <c r="AE102" i="22"/>
  <c r="AE103" i="22"/>
  <c r="AE104" i="22"/>
  <c r="AE105" i="22"/>
  <c r="M80" i="22"/>
  <c r="M82" i="22" s="1"/>
  <c r="M84" i="22" s="1"/>
  <c r="M70" i="22" s="1"/>
  <c r="M81" i="22"/>
  <c r="D74" i="22"/>
  <c r="Q80" i="22"/>
  <c r="Q81" i="22"/>
  <c r="Q82" i="22"/>
  <c r="Q84" i="22" s="1"/>
  <c r="Q70" i="22" s="1"/>
  <c r="W80" i="22"/>
  <c r="W82" i="22" s="1"/>
  <c r="W84" i="22" s="1"/>
  <c r="W70" i="22" s="1"/>
  <c r="W81" i="22"/>
  <c r="AI80" i="22"/>
  <c r="AI82" i="22" s="1"/>
  <c r="AI84" i="22" s="1"/>
  <c r="AI70" i="22" s="1"/>
  <c r="AI81" i="22"/>
  <c r="AE80" i="22"/>
  <c r="AE82" i="22" s="1"/>
  <c r="AE84" i="22" s="1"/>
  <c r="AE70" i="22" s="1"/>
  <c r="AE81" i="22"/>
  <c r="M62" i="22"/>
  <c r="M65" i="22" s="1"/>
  <c r="M67" i="22" s="1"/>
  <c r="M63" i="22"/>
  <c r="M64" i="22"/>
  <c r="M52" i="22"/>
  <c r="Q62" i="22"/>
  <c r="Q63" i="22"/>
  <c r="Q64" i="22"/>
  <c r="W62" i="22"/>
  <c r="W63" i="22"/>
  <c r="W65" i="22" s="1"/>
  <c r="W64" i="22"/>
  <c r="W67" i="22"/>
  <c r="W52" i="22" s="1"/>
  <c r="AI62" i="22"/>
  <c r="AI63" i="22"/>
  <c r="AI64" i="22"/>
  <c r="AI65" i="22"/>
  <c r="AI67" i="22" s="1"/>
  <c r="AI52" i="22" s="1"/>
  <c r="AE62" i="22"/>
  <c r="AE65" i="22" s="1"/>
  <c r="AE67" i="22" s="1"/>
  <c r="AE63" i="22"/>
  <c r="AE64" i="22"/>
  <c r="AE52" i="22"/>
  <c r="M45" i="22"/>
  <c r="M47" i="22" s="1"/>
  <c r="M49" i="22" s="1"/>
  <c r="M36" i="22" s="1"/>
  <c r="M46" i="22"/>
  <c r="Q45" i="22"/>
  <c r="Q47" i="22" s="1"/>
  <c r="Q49" i="22" s="1"/>
  <c r="Q36" i="22" s="1"/>
  <c r="J36" i="22" s="1"/>
  <c r="Q46" i="22"/>
  <c r="W45" i="22"/>
  <c r="W46" i="22"/>
  <c r="W47" i="22" s="1"/>
  <c r="W49" i="22" s="1"/>
  <c r="W36" i="22" s="1"/>
  <c r="AI45" i="22"/>
  <c r="AI46" i="22"/>
  <c r="AI47" i="22"/>
  <c r="AI49" i="22" s="1"/>
  <c r="AI36" i="22" s="1"/>
  <c r="AE45" i="22"/>
  <c r="AE46" i="22"/>
  <c r="AE47" i="22"/>
  <c r="AE49" i="22" s="1"/>
  <c r="AE36" i="22" s="1"/>
  <c r="M25" i="22"/>
  <c r="M26" i="22"/>
  <c r="M27" i="22"/>
  <c r="M28" i="22"/>
  <c r="M29" i="22"/>
  <c r="M31" i="22" s="1"/>
  <c r="M30" i="22"/>
  <c r="D19" i="22"/>
  <c r="D20" i="22" s="1"/>
  <c r="AF22" i="22" s="1"/>
  <c r="Q25" i="22"/>
  <c r="Q26" i="22"/>
  <c r="Q31" i="22" s="1"/>
  <c r="Q33" i="22" s="1"/>
  <c r="Q12" i="22" s="1"/>
  <c r="Q27" i="22"/>
  <c r="Q28" i="22"/>
  <c r="Q29" i="22"/>
  <c r="Q30" i="22"/>
  <c r="W25" i="22"/>
  <c r="W26" i="22"/>
  <c r="W15" i="22"/>
  <c r="W27" i="22"/>
  <c r="W16" i="22"/>
  <c r="W28" i="22" s="1"/>
  <c r="W29" i="22"/>
  <c r="W30" i="22"/>
  <c r="AE25" i="22"/>
  <c r="AE31" i="22" s="1"/>
  <c r="AE33" i="22" s="1"/>
  <c r="AE26" i="22"/>
  <c r="AE27" i="22"/>
  <c r="AE28" i="22"/>
  <c r="AE29" i="22"/>
  <c r="AE30" i="22"/>
  <c r="AE12" i="22"/>
  <c r="CC1252" i="22"/>
  <c r="CC1244" i="22"/>
  <c r="CC1253" i="22" s="1"/>
  <c r="CC1245" i="22"/>
  <c r="CC1254" i="22" s="1"/>
  <c r="CB1252" i="22"/>
  <c r="CB1244" i="22"/>
  <c r="CB1253" i="22" s="1"/>
  <c r="BS1242" i="22"/>
  <c r="BR1252" i="22"/>
  <c r="BR1255" i="22" s="1"/>
  <c r="BR1257" i="22" s="1"/>
  <c r="BR1242" i="22" s="1"/>
  <c r="BR1253" i="22"/>
  <c r="BR1254" i="22"/>
  <c r="BQ1252" i="22"/>
  <c r="BQ1253" i="22"/>
  <c r="BQ1254" i="22"/>
  <c r="BQ1255" i="22"/>
  <c r="BQ1257" i="22" s="1"/>
  <c r="BQ1242" i="22" s="1"/>
  <c r="BP1252" i="22"/>
  <c r="BP1255" i="22" s="1"/>
  <c r="BP1253" i="22"/>
  <c r="BP1254" i="22"/>
  <c r="BP1257" i="22"/>
  <c r="BP1242" i="22" s="1"/>
  <c r="BO1252" i="22"/>
  <c r="BO1255" i="22" s="1"/>
  <c r="BO1257" i="22" s="1"/>
  <c r="BO1242" i="22" s="1"/>
  <c r="BO1253" i="22"/>
  <c r="BO1254" i="22"/>
  <c r="BN1252" i="22"/>
  <c r="BN1253" i="22"/>
  <c r="BN1254" i="22"/>
  <c r="BM1252" i="22"/>
  <c r="BM1253" i="22"/>
  <c r="BM1254" i="22"/>
  <c r="BM1255" i="22" s="1"/>
  <c r="BM1257" i="22" s="1"/>
  <c r="BM1242" i="22" s="1"/>
  <c r="BL1252" i="22"/>
  <c r="BL1255" i="22" s="1"/>
  <c r="BL1253" i="22"/>
  <c r="BL1254" i="22"/>
  <c r="BL1257" i="22"/>
  <c r="BL1242" i="22"/>
  <c r="BK1252" i="22"/>
  <c r="BK1255" i="22" s="1"/>
  <c r="BK1257" i="22" s="1"/>
  <c r="BK1242" i="22" s="1"/>
  <c r="BK1253" i="22"/>
  <c r="BK1254" i="22"/>
  <c r="BJ1252" i="22"/>
  <c r="BJ1255" i="22" s="1"/>
  <c r="BJ1257" i="22" s="1"/>
  <c r="BJ1242" i="22" s="1"/>
  <c r="BJ1253" i="22"/>
  <c r="BJ1254" i="22"/>
  <c r="BI1252" i="22"/>
  <c r="BI1253" i="22"/>
  <c r="BI1254" i="22"/>
  <c r="BI1255" i="22"/>
  <c r="BI1257" i="22" s="1"/>
  <c r="BI1242" i="22" s="1"/>
  <c r="BH1252" i="22"/>
  <c r="BH1255" i="22" s="1"/>
  <c r="BH1253" i="22"/>
  <c r="BH1254" i="22"/>
  <c r="BH1257" i="22"/>
  <c r="BH1242" i="22"/>
  <c r="BG1252" i="22"/>
  <c r="BG1255" i="22" s="1"/>
  <c r="BG1257" i="22" s="1"/>
  <c r="BG1242" i="22" s="1"/>
  <c r="BG1253" i="22"/>
  <c r="BG1254" i="22"/>
  <c r="BF1252" i="22"/>
  <c r="BF1253" i="22"/>
  <c r="BF1254" i="22"/>
  <c r="BE1252" i="22"/>
  <c r="BE1253" i="22"/>
  <c r="BE1254" i="22"/>
  <c r="BE1255" i="22" s="1"/>
  <c r="BE1257" i="22" s="1"/>
  <c r="BE1242" i="22" s="1"/>
  <c r="BD1252" i="22"/>
  <c r="BD1255" i="22" s="1"/>
  <c r="BD1257" i="22" s="1"/>
  <c r="BD1242" i="22" s="1"/>
  <c r="BD1253" i="22"/>
  <c r="BD1254" i="22"/>
  <c r="BC1252" i="22"/>
  <c r="BC1255" i="22" s="1"/>
  <c r="BC1257" i="22" s="1"/>
  <c r="BC1242" i="22" s="1"/>
  <c r="BC1253" i="22"/>
  <c r="BC1254" i="22"/>
  <c r="BB1252" i="22"/>
  <c r="BB1255" i="22" s="1"/>
  <c r="BB1257" i="22" s="1"/>
  <c r="BB1242" i="22" s="1"/>
  <c r="BB1253" i="22"/>
  <c r="BB1254" i="22"/>
  <c r="BA1252" i="22"/>
  <c r="BA1253" i="22"/>
  <c r="BA1254" i="22"/>
  <c r="BA1255" i="22"/>
  <c r="BA1257" i="22" s="1"/>
  <c r="BA1242" i="22" s="1"/>
  <c r="AZ1252" i="22"/>
  <c r="AZ1255" i="22" s="1"/>
  <c r="AZ1253" i="22"/>
  <c r="AZ1254" i="22"/>
  <c r="AZ1257" i="22"/>
  <c r="AZ1242" i="22" s="1"/>
  <c r="AY1252" i="22"/>
  <c r="AY1255" i="22" s="1"/>
  <c r="AY1257" i="22" s="1"/>
  <c r="AY1242" i="22" s="1"/>
  <c r="AY1253" i="22"/>
  <c r="AY1254" i="22"/>
  <c r="AX1252" i="22"/>
  <c r="AX1253" i="22"/>
  <c r="AX1254" i="22"/>
  <c r="AW1252" i="22"/>
  <c r="AW1253" i="22"/>
  <c r="AW1254" i="22"/>
  <c r="AW1255" i="22"/>
  <c r="AW1257" i="22" s="1"/>
  <c r="AW1242" i="22" s="1"/>
  <c r="AV1252" i="22"/>
  <c r="AV1255" i="22" s="1"/>
  <c r="AV1257" i="22" s="1"/>
  <c r="AV1242" i="22" s="1"/>
  <c r="AV1253" i="22"/>
  <c r="AV1254" i="22"/>
  <c r="AU1252" i="22"/>
  <c r="AU1255" i="22" s="1"/>
  <c r="AU1257" i="22" s="1"/>
  <c r="AU1242" i="22" s="1"/>
  <c r="AU1253" i="22"/>
  <c r="AU1254" i="22"/>
  <c r="AT1252" i="22"/>
  <c r="AT1255" i="22" s="1"/>
  <c r="AT1257" i="22" s="1"/>
  <c r="AT1242" i="22" s="1"/>
  <c r="AT1253" i="22"/>
  <c r="AS1252" i="22"/>
  <c r="AS1253" i="22"/>
  <c r="AS1254" i="22"/>
  <c r="AS1255" i="22"/>
  <c r="AS1257" i="22"/>
  <c r="AS1242" i="22" s="1"/>
  <c r="AR1252" i="22"/>
  <c r="AR1253" i="22"/>
  <c r="AR1255" i="22" s="1"/>
  <c r="AR1257" i="22" s="1"/>
  <c r="AR1242" i="22" s="1"/>
  <c r="AR1254" i="22"/>
  <c r="AQ1252" i="22"/>
  <c r="AQ1255" i="22" s="1"/>
  <c r="AQ1257" i="22" s="1"/>
  <c r="AQ1242" i="22" s="1"/>
  <c r="AQ1253" i="22"/>
  <c r="AQ1254" i="22"/>
  <c r="AP1252" i="22"/>
  <c r="AP1253" i="22"/>
  <c r="AP1254" i="22"/>
  <c r="AO1252" i="22"/>
  <c r="AO1253" i="22"/>
  <c r="AO1254" i="22"/>
  <c r="AO1255" i="22"/>
  <c r="AO1257" i="22" s="1"/>
  <c r="AO1242" i="22" s="1"/>
  <c r="AN1252" i="22"/>
  <c r="AN1253" i="22"/>
  <c r="AN1255" i="22" s="1"/>
  <c r="AN1257" i="22" s="1"/>
  <c r="AN1242" i="22" s="1"/>
  <c r="AN1254" i="22"/>
  <c r="AM1252" i="22"/>
  <c r="AM1255" i="22" s="1"/>
  <c r="AM1257" i="22" s="1"/>
  <c r="AM1242" i="22" s="1"/>
  <c r="AM1253" i="22"/>
  <c r="AM1254" i="22"/>
  <c r="AL1252" i="22"/>
  <c r="AL1253" i="22"/>
  <c r="AL1254" i="22"/>
  <c r="AK1252" i="22"/>
  <c r="AK1253" i="22"/>
  <c r="AK1254" i="22"/>
  <c r="AK1255" i="22"/>
  <c r="AK1257" i="22"/>
  <c r="AK1242" i="22" s="1"/>
  <c r="AJ1252" i="22"/>
  <c r="AJ1253" i="22"/>
  <c r="AJ1255" i="22" s="1"/>
  <c r="AJ1257" i="22" s="1"/>
  <c r="AJ1254" i="22"/>
  <c r="AJ1242" i="22"/>
  <c r="AH1252" i="22"/>
  <c r="AH1255" i="22" s="1"/>
  <c r="AH1257" i="22" s="1"/>
  <c r="AH1242" i="22" s="1"/>
  <c r="AH1253" i="22"/>
  <c r="AH1254" i="22"/>
  <c r="AG1252" i="22"/>
  <c r="AG1253" i="22"/>
  <c r="AG1254" i="22"/>
  <c r="AF1252" i="22"/>
  <c r="AF1253" i="22"/>
  <c r="AF1254" i="22"/>
  <c r="AF1255" i="22"/>
  <c r="AF1257" i="22" s="1"/>
  <c r="AF1242" i="22" s="1"/>
  <c r="AD1252" i="22"/>
  <c r="AD1253" i="22"/>
  <c r="AD1255" i="22" s="1"/>
  <c r="AD1257" i="22" s="1"/>
  <c r="AD1254" i="22"/>
  <c r="AD1242" i="22"/>
  <c r="AC1252" i="22"/>
  <c r="AC1255" i="22" s="1"/>
  <c r="AC1257" i="22" s="1"/>
  <c r="AC1242" i="22" s="1"/>
  <c r="AC1253" i="22"/>
  <c r="AC1254" i="22"/>
  <c r="AB1252" i="22"/>
  <c r="AB1253" i="22"/>
  <c r="AB1255" i="22" s="1"/>
  <c r="AB1257" i="22" s="1"/>
  <c r="AB1242" i="22" s="1"/>
  <c r="AB1254" i="22"/>
  <c r="AA1252" i="22"/>
  <c r="AA1253" i="22"/>
  <c r="AA1254" i="22"/>
  <c r="AA1255" i="22"/>
  <c r="AA1257" i="22"/>
  <c r="AA1242" i="22" s="1"/>
  <c r="Z1252" i="22"/>
  <c r="Z1253" i="22"/>
  <c r="Z1255" i="22" s="1"/>
  <c r="Z1257" i="22" s="1"/>
  <c r="Z1254" i="22"/>
  <c r="Z1242" i="22"/>
  <c r="Y1252" i="22"/>
  <c r="Y1255" i="22" s="1"/>
  <c r="Y1257" i="22" s="1"/>
  <c r="Y1242" i="22" s="1"/>
  <c r="Y1253" i="22"/>
  <c r="Y1254" i="22"/>
  <c r="X1252" i="22"/>
  <c r="X1253" i="22"/>
  <c r="X1254" i="22"/>
  <c r="V1252" i="22"/>
  <c r="V1253" i="22"/>
  <c r="V1254" i="22"/>
  <c r="V1255" i="22"/>
  <c r="V1257" i="22" s="1"/>
  <c r="V1242" i="22" s="1"/>
  <c r="U1252" i="22"/>
  <c r="U1253" i="22"/>
  <c r="U1255" i="22" s="1"/>
  <c r="U1257" i="22" s="1"/>
  <c r="U1242" i="22" s="1"/>
  <c r="U1254" i="22"/>
  <c r="T1252" i="22"/>
  <c r="T1255" i="22" s="1"/>
  <c r="T1257" i="22" s="1"/>
  <c r="T1242" i="22" s="1"/>
  <c r="T1253" i="22"/>
  <c r="T1254" i="22"/>
  <c r="S1252" i="22"/>
  <c r="S1253" i="22"/>
  <c r="S1255" i="22" s="1"/>
  <c r="S1257" i="22" s="1"/>
  <c r="S1242" i="22" s="1"/>
  <c r="S1254" i="22"/>
  <c r="R1252" i="22"/>
  <c r="R1253" i="22"/>
  <c r="R1254" i="22"/>
  <c r="R1255" i="22"/>
  <c r="R1257" i="22"/>
  <c r="R1242" i="22" s="1"/>
  <c r="P1252" i="22"/>
  <c r="P1253" i="22"/>
  <c r="P1255" i="22" s="1"/>
  <c r="P1257" i="22" s="1"/>
  <c r="P1242" i="22" s="1"/>
  <c r="P1254" i="22"/>
  <c r="O1252" i="22"/>
  <c r="O1255" i="22" s="1"/>
  <c r="O1257" i="22" s="1"/>
  <c r="O1242" i="22" s="1"/>
  <c r="O1253" i="22"/>
  <c r="O1254" i="22"/>
  <c r="N1252" i="22"/>
  <c r="N1253" i="22"/>
  <c r="N1254" i="22"/>
  <c r="K1242" i="22"/>
  <c r="CB926" i="23"/>
  <c r="I926" i="23" s="1"/>
  <c r="CA926" i="23"/>
  <c r="CA920" i="23"/>
  <c r="CB913" i="23"/>
  <c r="I913" i="23" s="1"/>
  <c r="CB868" i="23"/>
  <c r="I868" i="23"/>
  <c r="CB866" i="23"/>
  <c r="I866" i="23"/>
  <c r="CB839" i="23"/>
  <c r="CB727" i="23"/>
  <c r="I727" i="23" s="1"/>
  <c r="CB663" i="23"/>
  <c r="I663" i="23"/>
  <c r="CA663" i="23"/>
  <c r="CB661" i="23"/>
  <c r="CA661" i="23" s="1"/>
  <c r="CB653" i="23"/>
  <c r="I653" i="23" s="1"/>
  <c r="CB634" i="23"/>
  <c r="I634" i="23"/>
  <c r="CA634" i="23"/>
  <c r="I285" i="23"/>
  <c r="CB287" i="23"/>
  <c r="CA287" i="23"/>
  <c r="BQ674" i="22"/>
  <c r="BQ675" i="22"/>
  <c r="BQ676" i="22"/>
  <c r="BQ677" i="22"/>
  <c r="BQ681" i="22" s="1"/>
  <c r="BQ683" i="22" s="1"/>
  <c r="BQ660" i="22" s="1"/>
  <c r="BQ678" i="22"/>
  <c r="BQ679" i="22"/>
  <c r="BQ680" i="22"/>
  <c r="BP674" i="22"/>
  <c r="BP675" i="22"/>
  <c r="BP676" i="22"/>
  <c r="BP677" i="22"/>
  <c r="BP678" i="22"/>
  <c r="BP679" i="22"/>
  <c r="BP680" i="22"/>
  <c r="BO674" i="22"/>
  <c r="BO681" i="22" s="1"/>
  <c r="BO683" i="22" s="1"/>
  <c r="BO660" i="22" s="1"/>
  <c r="BO675" i="22"/>
  <c r="BO676" i="22"/>
  <c r="BO677" i="22"/>
  <c r="BO678" i="22"/>
  <c r="BO679" i="22"/>
  <c r="BO680" i="22"/>
  <c r="BN674" i="22"/>
  <c r="BN675" i="22"/>
  <c r="BN676" i="22"/>
  <c r="BN677" i="22"/>
  <c r="BN678" i="22"/>
  <c r="BN679" i="22"/>
  <c r="BN680" i="22"/>
  <c r="BM674" i="22"/>
  <c r="BM675" i="22"/>
  <c r="BM676" i="22"/>
  <c r="BM677" i="22"/>
  <c r="BM678" i="22"/>
  <c r="BM679" i="22"/>
  <c r="BM680" i="22"/>
  <c r="BL674" i="22"/>
  <c r="BL675" i="22"/>
  <c r="BL681" i="22" s="1"/>
  <c r="BL683" i="22" s="1"/>
  <c r="BL660" i="22" s="1"/>
  <c r="BL676" i="22"/>
  <c r="BL677" i="22"/>
  <c r="BL678" i="22"/>
  <c r="BL679" i="22"/>
  <c r="BL680" i="22"/>
  <c r="BK674" i="22"/>
  <c r="BK681" i="22" s="1"/>
  <c r="BK683" i="22" s="1"/>
  <c r="BK660" i="22" s="1"/>
  <c r="BK675" i="22"/>
  <c r="BK676" i="22"/>
  <c r="BK677" i="22"/>
  <c r="BK678" i="22"/>
  <c r="BK679" i="22"/>
  <c r="BK680" i="22"/>
  <c r="BJ674" i="22"/>
  <c r="BJ675" i="22"/>
  <c r="BJ676" i="22"/>
  <c r="BJ677" i="22"/>
  <c r="BJ678" i="22"/>
  <c r="BJ679" i="22"/>
  <c r="BJ680" i="22"/>
  <c r="BI674" i="22"/>
  <c r="BI675" i="22"/>
  <c r="BI676" i="22"/>
  <c r="BI677" i="22"/>
  <c r="BI681" i="22" s="1"/>
  <c r="BI683" i="22" s="1"/>
  <c r="BI660" i="22" s="1"/>
  <c r="BI678" i="22"/>
  <c r="BI679" i="22"/>
  <c r="BI680" i="22"/>
  <c r="BH674" i="22"/>
  <c r="BH675" i="22"/>
  <c r="BH676" i="22"/>
  <c r="BH677" i="22"/>
  <c r="BH678" i="22"/>
  <c r="BH679" i="22"/>
  <c r="BH680" i="22"/>
  <c r="BG674" i="22"/>
  <c r="BG681" i="22" s="1"/>
  <c r="BG683" i="22" s="1"/>
  <c r="BG660" i="22" s="1"/>
  <c r="BG675" i="22"/>
  <c r="BG676" i="22"/>
  <c r="BG677" i="22"/>
  <c r="BG678" i="22"/>
  <c r="BG679" i="22"/>
  <c r="BG680" i="22"/>
  <c r="BF674" i="22"/>
  <c r="BF675" i="22"/>
  <c r="BF676" i="22"/>
  <c r="BF677" i="22"/>
  <c r="BF678" i="22"/>
  <c r="BF679" i="22"/>
  <c r="BF681" i="22" s="1"/>
  <c r="BF683" i="22" s="1"/>
  <c r="BF660" i="22" s="1"/>
  <c r="BF680" i="22"/>
  <c r="BE674" i="22"/>
  <c r="BE675" i="22"/>
  <c r="BE676" i="22"/>
  <c r="BE677" i="22"/>
  <c r="BE678" i="22"/>
  <c r="BE679" i="22"/>
  <c r="BE680" i="22"/>
  <c r="BD674" i="22"/>
  <c r="BD675" i="22"/>
  <c r="BD676" i="22"/>
  <c r="BD677" i="22"/>
  <c r="BD678" i="22"/>
  <c r="BD679" i="22"/>
  <c r="BD680" i="22"/>
  <c r="BC674" i="22"/>
  <c r="BC675" i="22"/>
  <c r="BC676" i="22"/>
  <c r="BC677" i="22"/>
  <c r="BC678" i="22"/>
  <c r="BC679" i="22"/>
  <c r="BC680" i="22"/>
  <c r="BC681" i="22"/>
  <c r="BC683" i="22" s="1"/>
  <c r="BC660" i="22" s="1"/>
  <c r="BB674" i="22"/>
  <c r="BB675" i="22"/>
  <c r="BB676" i="22"/>
  <c r="BB677" i="22"/>
  <c r="BB678" i="22"/>
  <c r="BB679" i="22"/>
  <c r="BB680" i="22"/>
  <c r="BA674" i="22"/>
  <c r="BA675" i="22"/>
  <c r="BA676" i="22"/>
  <c r="BA677" i="22"/>
  <c r="BA681" i="22" s="1"/>
  <c r="BA683" i="22" s="1"/>
  <c r="BA660" i="22" s="1"/>
  <c r="BA678" i="22"/>
  <c r="BA679" i="22"/>
  <c r="BA680" i="22"/>
  <c r="AZ674" i="22"/>
  <c r="AZ675" i="22"/>
  <c r="AZ676" i="22"/>
  <c r="AZ677" i="22"/>
  <c r="AZ678" i="22"/>
  <c r="AZ679" i="22"/>
  <c r="AZ680" i="22"/>
  <c r="AY674" i="22"/>
  <c r="AY681" i="22" s="1"/>
  <c r="AY683" i="22" s="1"/>
  <c r="AY660" i="22" s="1"/>
  <c r="AY675" i="22"/>
  <c r="AY676" i="22"/>
  <c r="AY677" i="22"/>
  <c r="AY678" i="22"/>
  <c r="AY679" i="22"/>
  <c r="AY680" i="22"/>
  <c r="AX674" i="22"/>
  <c r="AX675" i="22"/>
  <c r="AX676" i="22"/>
  <c r="AX677" i="22"/>
  <c r="AX679" i="22"/>
  <c r="AX680" i="22"/>
  <c r="AX681" i="22" s="1"/>
  <c r="AX683" i="22" s="1"/>
  <c r="AX660" i="22" s="1"/>
  <c r="AW674" i="22"/>
  <c r="AW675" i="22"/>
  <c r="AW676" i="22"/>
  <c r="AW677" i="22"/>
  <c r="AW678" i="22"/>
  <c r="AW679" i="22"/>
  <c r="AW680" i="22"/>
  <c r="AV674" i="22"/>
  <c r="AV675" i="22"/>
  <c r="AV676" i="22"/>
  <c r="AV677" i="22"/>
  <c r="AV679" i="22"/>
  <c r="AV680" i="22"/>
  <c r="AU674" i="22"/>
  <c r="AU675" i="22"/>
  <c r="AU681" i="22" s="1"/>
  <c r="AU683" i="22" s="1"/>
  <c r="AU676" i="22"/>
  <c r="AU677" i="22"/>
  <c r="AU678" i="22"/>
  <c r="AU679" i="22"/>
  <c r="AU680" i="22"/>
  <c r="AU660" i="22"/>
  <c r="AT674" i="22"/>
  <c r="AT681" i="22" s="1"/>
  <c r="AT675" i="22"/>
  <c r="AT676" i="22"/>
  <c r="AT677" i="22"/>
  <c r="AT678" i="22"/>
  <c r="AT679" i="22"/>
  <c r="AT683" i="22"/>
  <c r="AT660" i="22"/>
  <c r="AS674" i="22"/>
  <c r="AS675" i="22"/>
  <c r="AS676" i="22"/>
  <c r="AS677" i="22"/>
  <c r="AS678" i="22"/>
  <c r="AS679" i="22"/>
  <c r="AS680" i="22"/>
  <c r="AS681" i="22"/>
  <c r="AS683" i="22" s="1"/>
  <c r="AS660" i="22" s="1"/>
  <c r="AR674" i="22"/>
  <c r="AR675" i="22"/>
  <c r="AR676" i="22"/>
  <c r="AR677" i="22"/>
  <c r="AR678" i="22"/>
  <c r="AR679" i="22"/>
  <c r="AR680" i="22"/>
  <c r="AQ674" i="22"/>
  <c r="AQ681" i="22" s="1"/>
  <c r="AQ683" i="22" s="1"/>
  <c r="AQ660" i="22" s="1"/>
  <c r="AQ675" i="22"/>
  <c r="AQ676" i="22"/>
  <c r="AQ677" i="22"/>
  <c r="AQ678" i="22"/>
  <c r="AQ679" i="22"/>
  <c r="AQ680" i="22"/>
  <c r="AP674" i="22"/>
  <c r="AP675" i="22"/>
  <c r="AP676" i="22"/>
  <c r="AP677" i="22"/>
  <c r="AP678" i="22"/>
  <c r="AP679" i="22"/>
  <c r="AP680" i="22"/>
  <c r="AO674" i="22"/>
  <c r="AO675" i="22"/>
  <c r="AO676" i="22"/>
  <c r="AO677" i="22"/>
  <c r="AO678" i="22"/>
  <c r="AO679" i="22"/>
  <c r="AO680" i="22"/>
  <c r="AO681" i="22"/>
  <c r="AO683" i="22" s="1"/>
  <c r="AO660" i="22" s="1"/>
  <c r="AN674" i="22"/>
  <c r="AN681" i="22" s="1"/>
  <c r="AN683" i="22" s="1"/>
  <c r="AN660" i="22" s="1"/>
  <c r="AN675" i="22"/>
  <c r="AN676" i="22"/>
  <c r="AN677" i="22"/>
  <c r="AN678" i="22"/>
  <c r="AN679" i="22"/>
  <c r="AN680" i="22"/>
  <c r="AM674" i="22"/>
  <c r="AM675" i="22"/>
  <c r="AM676" i="22"/>
  <c r="AM677" i="22"/>
  <c r="AM678" i="22"/>
  <c r="AM679" i="22"/>
  <c r="AM680" i="22"/>
  <c r="AL674" i="22"/>
  <c r="AL675" i="22"/>
  <c r="AL676" i="22"/>
  <c r="AL677" i="22"/>
  <c r="AL678" i="22"/>
  <c r="AL679" i="22"/>
  <c r="AL680" i="22"/>
  <c r="AK674" i="22"/>
  <c r="AK675" i="22"/>
  <c r="AK676" i="22"/>
  <c r="AK677" i="22"/>
  <c r="AK678" i="22"/>
  <c r="AK679" i="22"/>
  <c r="AK680" i="22"/>
  <c r="AK681" i="22"/>
  <c r="AK683" i="22" s="1"/>
  <c r="AK660" i="22" s="1"/>
  <c r="AJ674" i="22"/>
  <c r="AJ681" i="22" s="1"/>
  <c r="AJ683" i="22" s="1"/>
  <c r="AJ660" i="22" s="1"/>
  <c r="AJ675" i="22"/>
  <c r="AJ676" i="22"/>
  <c r="AJ677" i="22"/>
  <c r="AJ678" i="22"/>
  <c r="AJ679" i="22"/>
  <c r="AJ680" i="22"/>
  <c r="AH674" i="22"/>
  <c r="AH675" i="22"/>
  <c r="AH676" i="22"/>
  <c r="AH677" i="22"/>
  <c r="AH678" i="22"/>
  <c r="AH679" i="22"/>
  <c r="AH680" i="22"/>
  <c r="AG674" i="22"/>
  <c r="AG675" i="22"/>
  <c r="AG676" i="22"/>
  <c r="AG677" i="22"/>
  <c r="AG678" i="22"/>
  <c r="AG679" i="22"/>
  <c r="AG680" i="22"/>
  <c r="AF674" i="22"/>
  <c r="AF675" i="22"/>
  <c r="AF676" i="22"/>
  <c r="AF677" i="22"/>
  <c r="AF678" i="22"/>
  <c r="AF679" i="22"/>
  <c r="AF680" i="22"/>
  <c r="AF681" i="22" s="1"/>
  <c r="AF683" i="22" s="1"/>
  <c r="AF660" i="22" s="1"/>
  <c r="AD674" i="22"/>
  <c r="AD675" i="22"/>
  <c r="AD676" i="22"/>
  <c r="AD677" i="22"/>
  <c r="AD678" i="22"/>
  <c r="AD679" i="22"/>
  <c r="AD680" i="22"/>
  <c r="AC674" i="22"/>
  <c r="AC675" i="22"/>
  <c r="AC676" i="22"/>
  <c r="AC677" i="22"/>
  <c r="AC678" i="22"/>
  <c r="AC679" i="22"/>
  <c r="AC680" i="22"/>
  <c r="AB674" i="22"/>
  <c r="AB681" i="22" s="1"/>
  <c r="AB683" i="22" s="1"/>
  <c r="AB660" i="22" s="1"/>
  <c r="AB675" i="22"/>
  <c r="AB676" i="22"/>
  <c r="AB677" i="22"/>
  <c r="AB678" i="22"/>
  <c r="AB679" i="22"/>
  <c r="AB680" i="22"/>
  <c r="AA674" i="22"/>
  <c r="AA675" i="22"/>
  <c r="AA676" i="22"/>
  <c r="AA677" i="22"/>
  <c r="AA678" i="22"/>
  <c r="AA679" i="22"/>
  <c r="AA680" i="22"/>
  <c r="AA681" i="22"/>
  <c r="AA683" i="22" s="1"/>
  <c r="AA660" i="22" s="1"/>
  <c r="Z674" i="22"/>
  <c r="Z675" i="22"/>
  <c r="Z677" i="22"/>
  <c r="Z678" i="22"/>
  <c r="Z679" i="22"/>
  <c r="Z680" i="22"/>
  <c r="Y674" i="22"/>
  <c r="Y675" i="22"/>
  <c r="Y676" i="22"/>
  <c r="Y677" i="22"/>
  <c r="Y678" i="22"/>
  <c r="Y679" i="22"/>
  <c r="Y680" i="22"/>
  <c r="X674" i="22"/>
  <c r="X675" i="22"/>
  <c r="X676" i="22"/>
  <c r="X677" i="22"/>
  <c r="X678" i="22"/>
  <c r="X679" i="22"/>
  <c r="X680" i="22"/>
  <c r="V674" i="22"/>
  <c r="V681" i="22" s="1"/>
  <c r="V683" i="22" s="1"/>
  <c r="V660" i="22" s="1"/>
  <c r="V675" i="22"/>
  <c r="V676" i="22"/>
  <c r="V677" i="22"/>
  <c r="V678" i="22"/>
  <c r="V679" i="22"/>
  <c r="V680" i="22"/>
  <c r="U674" i="22"/>
  <c r="U675" i="22"/>
  <c r="U676" i="22"/>
  <c r="U677" i="22"/>
  <c r="U678" i="22"/>
  <c r="U679" i="22"/>
  <c r="U680" i="22"/>
  <c r="T674" i="22"/>
  <c r="T675" i="22"/>
  <c r="T676" i="22"/>
  <c r="T679" i="22"/>
  <c r="T680" i="22"/>
  <c r="S674" i="22"/>
  <c r="S675" i="22"/>
  <c r="S681" i="22" s="1"/>
  <c r="S683" i="22" s="1"/>
  <c r="S660" i="22" s="1"/>
  <c r="S676" i="22"/>
  <c r="S677" i="22"/>
  <c r="S678" i="22"/>
  <c r="S679" i="22"/>
  <c r="S680" i="22"/>
  <c r="R674" i="22"/>
  <c r="R675" i="22"/>
  <c r="R676" i="22"/>
  <c r="R677" i="22"/>
  <c r="R678" i="22"/>
  <c r="R679" i="22"/>
  <c r="R680" i="22"/>
  <c r="P674" i="22"/>
  <c r="P681" i="22" s="1"/>
  <c r="P683" i="22" s="1"/>
  <c r="P660" i="22" s="1"/>
  <c r="P675" i="22"/>
  <c r="P676" i="22"/>
  <c r="P677" i="22"/>
  <c r="P678" i="22"/>
  <c r="P679" i="22"/>
  <c r="P680" i="22"/>
  <c r="O674" i="22"/>
  <c r="O675" i="22"/>
  <c r="O676" i="22"/>
  <c r="O677" i="22"/>
  <c r="O681" i="22" s="1"/>
  <c r="O683" i="22" s="1"/>
  <c r="O660" i="22" s="1"/>
  <c r="O678" i="22"/>
  <c r="O679" i="22"/>
  <c r="O680" i="22"/>
  <c r="N674" i="22"/>
  <c r="N675" i="22"/>
  <c r="N676" i="22"/>
  <c r="N677" i="22"/>
  <c r="N678" i="22"/>
  <c r="N679" i="22"/>
  <c r="N680" i="22"/>
  <c r="L675" i="22"/>
  <c r="L676" i="22"/>
  <c r="L677" i="22"/>
  <c r="L678" i="22"/>
  <c r="K674" i="22"/>
  <c r="K675" i="22"/>
  <c r="K676" i="22"/>
  <c r="K677" i="22"/>
  <c r="K678" i="22"/>
  <c r="K679" i="22"/>
  <c r="K680" i="22"/>
  <c r="CC663" i="22"/>
  <c r="CB663" i="22" s="1"/>
  <c r="J663" i="22"/>
  <c r="CC661" i="22"/>
  <c r="J661" i="22" s="1"/>
  <c r="CB661" i="22"/>
  <c r="CB269" i="23"/>
  <c r="I269" i="23" s="1"/>
  <c r="CA269" i="23"/>
  <c r="CC650" i="22"/>
  <c r="CC638" i="22"/>
  <c r="CC639" i="22"/>
  <c r="CC652" i="22" s="1"/>
  <c r="CC640" i="22"/>
  <c r="CC653" i="22" s="1"/>
  <c r="CC654" i="22"/>
  <c r="CC655" i="22"/>
  <c r="CB650" i="22"/>
  <c r="CB639" i="22"/>
  <c r="CB652" i="22"/>
  <c r="CB640" i="22"/>
  <c r="CB653" i="22" s="1"/>
  <c r="CB654" i="22"/>
  <c r="CB655" i="22"/>
  <c r="BQ649" i="22"/>
  <c r="BQ650" i="22"/>
  <c r="BQ656" i="22" s="1"/>
  <c r="BQ658" i="22" s="1"/>
  <c r="BQ635" i="22" s="1"/>
  <c r="BQ651" i="22"/>
  <c r="BQ652" i="22"/>
  <c r="BQ653" i="22"/>
  <c r="BQ654" i="22"/>
  <c r="BQ655" i="22"/>
  <c r="BP649" i="22"/>
  <c r="BP650" i="22"/>
  <c r="BP651" i="22"/>
  <c r="BP652" i="22"/>
  <c r="BP653" i="22"/>
  <c r="BP654" i="22"/>
  <c r="BP655" i="22"/>
  <c r="BP656" i="22"/>
  <c r="BP658" i="22" s="1"/>
  <c r="BP635" i="22" s="1"/>
  <c r="BO649" i="22"/>
  <c r="BO650" i="22"/>
  <c r="BO656" i="22" s="1"/>
  <c r="BO658" i="22" s="1"/>
  <c r="BO635" i="22" s="1"/>
  <c r="BO651" i="22"/>
  <c r="BO652" i="22"/>
  <c r="BO653" i="22"/>
  <c r="BO654" i="22"/>
  <c r="BO655" i="22"/>
  <c r="BN649" i="22"/>
  <c r="BN650" i="22"/>
  <c r="BN656" i="22" s="1"/>
  <c r="BN658" i="22" s="1"/>
  <c r="BN635" i="22" s="1"/>
  <c r="BN651" i="22"/>
  <c r="BN652" i="22"/>
  <c r="BN653" i="22"/>
  <c r="BN654" i="22"/>
  <c r="BN655" i="22"/>
  <c r="BM649" i="22"/>
  <c r="BM656" i="22" s="1"/>
  <c r="BM650" i="22"/>
  <c r="BM651" i="22"/>
  <c r="BM652" i="22"/>
  <c r="BM653" i="22"/>
  <c r="BM654" i="22"/>
  <c r="BM655" i="22"/>
  <c r="BM658" i="22"/>
  <c r="BM635" i="22" s="1"/>
  <c r="BL649" i="22"/>
  <c r="BL650" i="22"/>
  <c r="BL651" i="22"/>
  <c r="BL652" i="22"/>
  <c r="BL653" i="22"/>
  <c r="BL654" i="22"/>
  <c r="BL655" i="22"/>
  <c r="BK649" i="22"/>
  <c r="BK650" i="22"/>
  <c r="BK651" i="22"/>
  <c r="BK652" i="22"/>
  <c r="BK653" i="22"/>
  <c r="BK654" i="22"/>
  <c r="BK655" i="22"/>
  <c r="BJ649" i="22"/>
  <c r="BJ650" i="22"/>
  <c r="BJ656" i="22" s="1"/>
  <c r="BJ658" i="22" s="1"/>
  <c r="BJ635" i="22" s="1"/>
  <c r="BJ651" i="22"/>
  <c r="BJ652" i="22"/>
  <c r="BJ653" i="22"/>
  <c r="BJ654" i="22"/>
  <c r="BJ655" i="22"/>
  <c r="BI649" i="22"/>
  <c r="BI656" i="22" s="1"/>
  <c r="BI658" i="22" s="1"/>
  <c r="BI635" i="22" s="1"/>
  <c r="BI650" i="22"/>
  <c r="BI651" i="22"/>
  <c r="BI652" i="22"/>
  <c r="BI653" i="22"/>
  <c r="BI654" i="22"/>
  <c r="BI655" i="22"/>
  <c r="BH649" i="22"/>
  <c r="BH650" i="22"/>
  <c r="BH651" i="22"/>
  <c r="BH652" i="22"/>
  <c r="BH653" i="22"/>
  <c r="BH656" i="22" s="1"/>
  <c r="BH658" i="22" s="1"/>
  <c r="BH635" i="22" s="1"/>
  <c r="BH654" i="22"/>
  <c r="BH655" i="22"/>
  <c r="BG649" i="22"/>
  <c r="BG650" i="22"/>
  <c r="BG656" i="22" s="1"/>
  <c r="BG658" i="22" s="1"/>
  <c r="BG635" i="22" s="1"/>
  <c r="BG651" i="22"/>
  <c r="BG652" i="22"/>
  <c r="BG653" i="22"/>
  <c r="BG654" i="22"/>
  <c r="BG655" i="22"/>
  <c r="BF649" i="22"/>
  <c r="BF656" i="22" s="1"/>
  <c r="BF658" i="22" s="1"/>
  <c r="BF635" i="22" s="1"/>
  <c r="BF650" i="22"/>
  <c r="BF651" i="22"/>
  <c r="BF652" i="22"/>
  <c r="BF653" i="22"/>
  <c r="BF654" i="22"/>
  <c r="BF655" i="22"/>
  <c r="BE649" i="22"/>
  <c r="BE650" i="22"/>
  <c r="BE651" i="22"/>
  <c r="BE652" i="22"/>
  <c r="BE653" i="22"/>
  <c r="BE654" i="22"/>
  <c r="BE655" i="22"/>
  <c r="BE656" i="22"/>
  <c r="BE658" i="22" s="1"/>
  <c r="BE635" i="22" s="1"/>
  <c r="BD649" i="22"/>
  <c r="BD650" i="22"/>
  <c r="BD651" i="22"/>
  <c r="BD652" i="22"/>
  <c r="BD653" i="22"/>
  <c r="BD654" i="22"/>
  <c r="BD656" i="22" s="1"/>
  <c r="BD658" i="22" s="1"/>
  <c r="BD635" i="22" s="1"/>
  <c r="BD655" i="22"/>
  <c r="BC649" i="22"/>
  <c r="BC650" i="22"/>
  <c r="BC651" i="22"/>
  <c r="BC652" i="22"/>
  <c r="BC653" i="22"/>
  <c r="BC654" i="22"/>
  <c r="BC655" i="22"/>
  <c r="BB649" i="22"/>
  <c r="BB650" i="22"/>
  <c r="BB656" i="22" s="1"/>
  <c r="BB658" i="22" s="1"/>
  <c r="BB635" i="22" s="1"/>
  <c r="BB651" i="22"/>
  <c r="BB652" i="22"/>
  <c r="BB653" i="22"/>
  <c r="BB654" i="22"/>
  <c r="BB655" i="22"/>
  <c r="BA649" i="22"/>
  <c r="BA656" i="22" s="1"/>
  <c r="BA658" i="22" s="1"/>
  <c r="BA635" i="22" s="1"/>
  <c r="BA650" i="22"/>
  <c r="BA651" i="22"/>
  <c r="BA652" i="22"/>
  <c r="BA653" i="22"/>
  <c r="BA654" i="22"/>
  <c r="BA655" i="22"/>
  <c r="AZ649" i="22"/>
  <c r="AZ650" i="22"/>
  <c r="AZ651" i="22"/>
  <c r="AZ652" i="22"/>
  <c r="AZ653" i="22"/>
  <c r="AZ654" i="22"/>
  <c r="AZ655" i="22"/>
  <c r="AZ656" i="22"/>
  <c r="AZ658" i="22" s="1"/>
  <c r="AZ635" i="22" s="1"/>
  <c r="AY649" i="22"/>
  <c r="AY650" i="22"/>
  <c r="AY656" i="22" s="1"/>
  <c r="AY658" i="22" s="1"/>
  <c r="AY635" i="22" s="1"/>
  <c r="AY651" i="22"/>
  <c r="AY652" i="22"/>
  <c r="AY653" i="22"/>
  <c r="AY654" i="22"/>
  <c r="AY655" i="22"/>
  <c r="AX649" i="22"/>
  <c r="AX650" i="22"/>
  <c r="AX651" i="22"/>
  <c r="AX652" i="22"/>
  <c r="AX653" i="22"/>
  <c r="AX654" i="22"/>
  <c r="AX656" i="22" s="1"/>
  <c r="AX658" i="22" s="1"/>
  <c r="AX635" i="22" s="1"/>
  <c r="AX655" i="22"/>
  <c r="AW649" i="22"/>
  <c r="AW650" i="22"/>
  <c r="AW656" i="22" s="1"/>
  <c r="AW658" i="22" s="1"/>
  <c r="AW635" i="22" s="1"/>
  <c r="AW651" i="22"/>
  <c r="AW652" i="22"/>
  <c r="AW653" i="22"/>
  <c r="AW654" i="22"/>
  <c r="AW655" i="22"/>
  <c r="AV649" i="22"/>
  <c r="AV650" i="22"/>
  <c r="AV656" i="22" s="1"/>
  <c r="AV658" i="22" s="1"/>
  <c r="AV635" i="22" s="1"/>
  <c r="AV651" i="22"/>
  <c r="AV652" i="22"/>
  <c r="AV653" i="22"/>
  <c r="AV654" i="22"/>
  <c r="AV655" i="22"/>
  <c r="AU649" i="22"/>
  <c r="AU650" i="22"/>
  <c r="AU651" i="22"/>
  <c r="AU656" i="22" s="1"/>
  <c r="AU658" i="22" s="1"/>
  <c r="AU652" i="22"/>
  <c r="AU653" i="22"/>
  <c r="AU654" i="22"/>
  <c r="AU655" i="22"/>
  <c r="AU635" i="22"/>
  <c r="AT649" i="22"/>
  <c r="AT650" i="22"/>
  <c r="AT651" i="22"/>
  <c r="AT652" i="22"/>
  <c r="AT653" i="22"/>
  <c r="AT654" i="22"/>
  <c r="AS649" i="22"/>
  <c r="AS650" i="22"/>
  <c r="AS651" i="22"/>
  <c r="AS652" i="22"/>
  <c r="AS653" i="22"/>
  <c r="AS654" i="22"/>
  <c r="AS655" i="22"/>
  <c r="AS656" i="22"/>
  <c r="AS658" i="22" s="1"/>
  <c r="AS635" i="22" s="1"/>
  <c r="AR649" i="22"/>
  <c r="AR650" i="22"/>
  <c r="AR651" i="22"/>
  <c r="AR652" i="22"/>
  <c r="AR653" i="22"/>
  <c r="AR654" i="22"/>
  <c r="AR656" i="22" s="1"/>
  <c r="AR658" i="22" s="1"/>
  <c r="AR635" i="22" s="1"/>
  <c r="AR655" i="22"/>
  <c r="AQ649" i="22"/>
  <c r="AQ650" i="22"/>
  <c r="AQ651" i="22"/>
  <c r="AQ652" i="22"/>
  <c r="AQ653" i="22"/>
  <c r="AQ654" i="22"/>
  <c r="AQ655" i="22"/>
  <c r="AP649" i="22"/>
  <c r="AP650" i="22"/>
  <c r="AP651" i="22"/>
  <c r="AP652" i="22"/>
  <c r="AP653" i="22"/>
  <c r="AP654" i="22"/>
  <c r="AP655" i="22"/>
  <c r="AO649" i="22"/>
  <c r="AO650" i="22"/>
  <c r="AO656" i="22" s="1"/>
  <c r="AO658" i="22" s="1"/>
  <c r="AO635" i="22" s="1"/>
  <c r="AO651" i="22"/>
  <c r="AO652" i="22"/>
  <c r="AO653" i="22"/>
  <c r="AO654" i="22"/>
  <c r="AO655" i="22"/>
  <c r="AN649" i="22"/>
  <c r="AN656" i="22" s="1"/>
  <c r="AN658" i="22" s="1"/>
  <c r="AN635" i="22" s="1"/>
  <c r="AN650" i="22"/>
  <c r="AN651" i="22"/>
  <c r="AN652" i="22"/>
  <c r="AN653" i="22"/>
  <c r="AN654" i="22"/>
  <c r="AN655" i="22"/>
  <c r="AM649" i="22"/>
  <c r="AM656" i="22" s="1"/>
  <c r="AM658" i="22" s="1"/>
  <c r="AM635" i="22" s="1"/>
  <c r="AM650" i="22"/>
  <c r="AM651" i="22"/>
  <c r="AM652" i="22"/>
  <c r="AM653" i="22"/>
  <c r="AM654" i="22"/>
  <c r="AM655" i="22"/>
  <c r="AL649" i="22"/>
  <c r="AL656" i="22" s="1"/>
  <c r="AL658" i="22" s="1"/>
  <c r="AL635" i="22" s="1"/>
  <c r="AL650" i="22"/>
  <c r="AL651" i="22"/>
  <c r="AL652" i="22"/>
  <c r="AL653" i="22"/>
  <c r="AL654" i="22"/>
  <c r="AL655" i="22"/>
  <c r="AK649" i="22"/>
  <c r="AK650" i="22"/>
  <c r="AK651" i="22"/>
  <c r="AK652" i="22"/>
  <c r="AK653" i="22"/>
  <c r="AK654" i="22"/>
  <c r="AK655" i="22"/>
  <c r="AK656" i="22"/>
  <c r="AK658" i="22" s="1"/>
  <c r="AK635" i="22" s="1"/>
  <c r="AJ649" i="22"/>
  <c r="AJ650" i="22"/>
  <c r="AJ651" i="22"/>
  <c r="AJ652" i="22"/>
  <c r="AJ653" i="22"/>
  <c r="AJ654" i="22"/>
  <c r="AJ656" i="22" s="1"/>
  <c r="AJ658" i="22" s="1"/>
  <c r="AJ635" i="22" s="1"/>
  <c r="AJ655" i="22"/>
  <c r="AH649" i="22"/>
  <c r="AH650" i="22"/>
  <c r="AH651" i="22"/>
  <c r="AH652" i="22"/>
  <c r="AH653" i="22"/>
  <c r="AH654" i="22"/>
  <c r="AH655" i="22"/>
  <c r="AG649" i="22"/>
  <c r="AG650" i="22"/>
  <c r="AG651" i="22"/>
  <c r="AG652" i="22"/>
  <c r="AG653" i="22"/>
  <c r="AG654" i="22"/>
  <c r="AG655" i="22"/>
  <c r="AF649" i="22"/>
  <c r="AF650" i="22"/>
  <c r="AF656" i="22" s="1"/>
  <c r="AF658" i="22" s="1"/>
  <c r="AF635" i="22" s="1"/>
  <c r="AF651" i="22"/>
  <c r="AF652" i="22"/>
  <c r="AF653" i="22"/>
  <c r="AF654" i="22"/>
  <c r="AF655" i="22"/>
  <c r="AD649" i="22"/>
  <c r="AD656" i="22" s="1"/>
  <c r="AD658" i="22" s="1"/>
  <c r="AD635" i="22" s="1"/>
  <c r="AD650" i="22"/>
  <c r="AD651" i="22"/>
  <c r="AD652" i="22"/>
  <c r="AD653" i="22"/>
  <c r="AD654" i="22"/>
  <c r="AD655" i="22"/>
  <c r="AC649" i="22"/>
  <c r="AC656" i="22" s="1"/>
  <c r="AC658" i="22" s="1"/>
  <c r="AC635" i="22" s="1"/>
  <c r="AC650" i="22"/>
  <c r="AC651" i="22"/>
  <c r="AC652" i="22"/>
  <c r="AC653" i="22"/>
  <c r="AC654" i="22"/>
  <c r="AC655" i="22"/>
  <c r="AB649" i="22"/>
  <c r="AB656" i="22" s="1"/>
  <c r="AB658" i="22" s="1"/>
  <c r="AB635" i="22" s="1"/>
  <c r="AB650" i="22"/>
  <c r="AB651" i="22"/>
  <c r="AB652" i="22"/>
  <c r="AB653" i="22"/>
  <c r="AB654" i="22"/>
  <c r="AB655" i="22"/>
  <c r="AA649" i="22"/>
  <c r="AA650" i="22"/>
  <c r="AA651" i="22"/>
  <c r="AA652" i="22"/>
  <c r="AA653" i="22"/>
  <c r="AA654" i="22"/>
  <c r="AA655" i="22"/>
  <c r="AA656" i="22"/>
  <c r="AA658" i="22" s="1"/>
  <c r="AA635" i="22" s="1"/>
  <c r="Z649" i="22"/>
  <c r="Z656" i="22" s="1"/>
  <c r="Z658" i="22" s="1"/>
  <c r="Z635" i="22" s="1"/>
  <c r="Z650" i="22"/>
  <c r="Z652" i="22"/>
  <c r="Z653" i="22"/>
  <c r="Z654" i="22"/>
  <c r="Z655" i="22"/>
  <c r="Y649" i="22"/>
  <c r="Y650" i="22"/>
  <c r="Y651" i="22"/>
  <c r="Y652" i="22"/>
  <c r="Y656" i="22" s="1"/>
  <c r="Y658" i="22" s="1"/>
  <c r="Y635" i="22" s="1"/>
  <c r="Y653" i="22"/>
  <c r="Y654" i="22"/>
  <c r="Y655" i="22"/>
  <c r="X649" i="22"/>
  <c r="X650" i="22"/>
  <c r="X651" i="22"/>
  <c r="X652" i="22"/>
  <c r="X653" i="22"/>
  <c r="X654" i="22"/>
  <c r="X655" i="22"/>
  <c r="V649" i="22"/>
  <c r="V656" i="22" s="1"/>
  <c r="V658" i="22" s="1"/>
  <c r="V635" i="22" s="1"/>
  <c r="V650" i="22"/>
  <c r="V651" i="22"/>
  <c r="V652" i="22"/>
  <c r="V653" i="22"/>
  <c r="V654" i="22"/>
  <c r="V655" i="22"/>
  <c r="U649" i="22"/>
  <c r="U656" i="22" s="1"/>
  <c r="U658" i="22" s="1"/>
  <c r="U635" i="22" s="1"/>
  <c r="U650" i="22"/>
  <c r="U651" i="22"/>
  <c r="U652" i="22"/>
  <c r="U653" i="22"/>
  <c r="U654" i="22"/>
  <c r="U655" i="22"/>
  <c r="T649" i="22"/>
  <c r="T650" i="22"/>
  <c r="T656" i="22" s="1"/>
  <c r="T658" i="22" s="1"/>
  <c r="T635" i="22" s="1"/>
  <c r="T651" i="22"/>
  <c r="T652" i="22"/>
  <c r="T653" i="22"/>
  <c r="T654" i="22"/>
  <c r="T655" i="22"/>
  <c r="S649" i="22"/>
  <c r="S650" i="22"/>
  <c r="S651" i="22"/>
  <c r="S652" i="22"/>
  <c r="S653" i="22"/>
  <c r="S654" i="22"/>
  <c r="S656" i="22" s="1"/>
  <c r="S658" i="22" s="1"/>
  <c r="S635" i="22" s="1"/>
  <c r="S655" i="22"/>
  <c r="R649" i="22"/>
  <c r="R656" i="22" s="1"/>
  <c r="R658" i="22" s="1"/>
  <c r="R635" i="22" s="1"/>
  <c r="R650" i="22"/>
  <c r="R651" i="22"/>
  <c r="R652" i="22"/>
  <c r="R653" i="22"/>
  <c r="R654" i="22"/>
  <c r="R655" i="22"/>
  <c r="P649" i="22"/>
  <c r="P656" i="22" s="1"/>
  <c r="P658" i="22" s="1"/>
  <c r="P635" i="22" s="1"/>
  <c r="P650" i="22"/>
  <c r="P651" i="22"/>
  <c r="P652" i="22"/>
  <c r="P653" i="22"/>
  <c r="P654" i="22"/>
  <c r="P655" i="22"/>
  <c r="O649" i="22"/>
  <c r="O650" i="22"/>
  <c r="O651" i="22"/>
  <c r="O652" i="22"/>
  <c r="O653" i="22"/>
  <c r="O654" i="22"/>
  <c r="O655" i="22"/>
  <c r="O656" i="22"/>
  <c r="O658" i="22" s="1"/>
  <c r="O635" i="22"/>
  <c r="N649" i="22"/>
  <c r="N650" i="22"/>
  <c r="N651" i="22"/>
  <c r="N652" i="22"/>
  <c r="N653" i="22"/>
  <c r="N654" i="22"/>
  <c r="N655" i="22"/>
  <c r="N656" i="22"/>
  <c r="N658" i="22" s="1"/>
  <c r="N635" i="22" s="1"/>
  <c r="L650" i="22"/>
  <c r="L656" i="22" s="1"/>
  <c r="L658" i="22" s="1"/>
  <c r="L635" i="22" s="1"/>
  <c r="L651" i="22"/>
  <c r="L652" i="22"/>
  <c r="K649" i="22"/>
  <c r="K650" i="22"/>
  <c r="K656" i="22" s="1"/>
  <c r="K658" i="22" s="1"/>
  <c r="K635" i="22" s="1"/>
  <c r="K651" i="22"/>
  <c r="K652" i="22"/>
  <c r="K653" i="22"/>
  <c r="K654" i="22"/>
  <c r="K655" i="22"/>
  <c r="BR649" i="22"/>
  <c r="BR656" i="22" s="1"/>
  <c r="BR650" i="22"/>
  <c r="BR651" i="22"/>
  <c r="BR652" i="22"/>
  <c r="BR653" i="22"/>
  <c r="BR654" i="22"/>
  <c r="BR655" i="22"/>
  <c r="BR658" i="22"/>
  <c r="J640" i="22"/>
  <c r="J639" i="22"/>
  <c r="J638" i="22"/>
  <c r="CB267" i="23"/>
  <c r="CA267" i="23" s="1"/>
  <c r="I267" i="23"/>
  <c r="CB606" i="23"/>
  <c r="I606" i="23"/>
  <c r="CA606" i="23"/>
  <c r="CB572" i="23"/>
  <c r="CA572" i="23" s="1"/>
  <c r="I572" i="23"/>
  <c r="CB560" i="23"/>
  <c r="I560" i="23" s="1"/>
  <c r="CA560" i="23"/>
  <c r="CB540" i="23"/>
  <c r="I540" i="23"/>
  <c r="CA540" i="23"/>
  <c r="CB536" i="23"/>
  <c r="CB534" i="23"/>
  <c r="CA534" i="23"/>
  <c r="CB532" i="23"/>
  <c r="I532" i="23" s="1"/>
  <c r="CA532" i="23"/>
  <c r="CB528" i="23"/>
  <c r="I528" i="23" s="1"/>
  <c r="CA528" i="23"/>
  <c r="CB524" i="23"/>
  <c r="I524" i="23"/>
  <c r="CA524" i="23"/>
  <c r="CB492" i="23"/>
  <c r="I492" i="23" s="1"/>
  <c r="CA492" i="23"/>
  <c r="CB425" i="23"/>
  <c r="CA425" i="23" s="1"/>
  <c r="I425" i="23"/>
  <c r="CB301" i="23"/>
  <c r="I301" i="23"/>
  <c r="CA301" i="23"/>
  <c r="CB299" i="23"/>
  <c r="CA299" i="23" s="1"/>
  <c r="CB295" i="23"/>
  <c r="I295" i="23" s="1"/>
  <c r="CA295" i="23"/>
  <c r="CB293" i="23"/>
  <c r="CB291" i="23"/>
  <c r="I291" i="23" s="1"/>
  <c r="CA291" i="23"/>
  <c r="I287" i="23"/>
  <c r="CB233" i="23"/>
  <c r="I233" i="23"/>
  <c r="CA233" i="23"/>
  <c r="CB231" i="23"/>
  <c r="CA231" i="23" s="1"/>
  <c r="I231" i="23"/>
  <c r="CB223" i="23"/>
  <c r="I223" i="23" s="1"/>
  <c r="CA223" i="23"/>
  <c r="CB211" i="23"/>
  <c r="I211" i="23"/>
  <c r="CA211" i="23"/>
  <c r="CB197" i="23"/>
  <c r="CB185" i="23"/>
  <c r="I185" i="23"/>
  <c r="CA185" i="23"/>
  <c r="CB167" i="23"/>
  <c r="I167" i="23"/>
  <c r="CA167" i="23"/>
  <c r="CB163" i="23"/>
  <c r="I163" i="23"/>
  <c r="CA163" i="23"/>
  <c r="CB161" i="23"/>
  <c r="CA161" i="23" s="1"/>
  <c r="I161" i="23"/>
  <c r="CB151" i="23"/>
  <c r="CA151" i="23" s="1"/>
  <c r="I151" i="23"/>
  <c r="CB131" i="23"/>
  <c r="CB127" i="23"/>
  <c r="I127" i="23" s="1"/>
  <c r="CB125" i="23"/>
  <c r="I125" i="23" s="1"/>
  <c r="CA125" i="23"/>
  <c r="CB110" i="23"/>
  <c r="I110" i="23"/>
  <c r="CA110" i="23"/>
  <c r="CB104" i="23"/>
  <c r="I104" i="23" s="1"/>
  <c r="CB89" i="23"/>
  <c r="I89" i="23"/>
  <c r="CA89" i="23"/>
  <c r="CB85" i="23"/>
  <c r="CB81" i="23"/>
  <c r="CA81" i="23" s="1"/>
  <c r="I81" i="23"/>
  <c r="CB78" i="23"/>
  <c r="I78" i="23"/>
  <c r="CA78" i="23"/>
  <c r="CB58" i="23"/>
  <c r="CA58" i="23"/>
  <c r="CB56" i="23"/>
  <c r="CA56" i="23" s="1"/>
  <c r="I56" i="23"/>
  <c r="CB50" i="23"/>
  <c r="I50" i="23"/>
  <c r="CA50" i="23"/>
  <c r="CB42" i="23"/>
  <c r="I42" i="23"/>
  <c r="CA42" i="23"/>
  <c r="CB40" i="23"/>
  <c r="I40" i="23" s="1"/>
  <c r="CA40" i="23"/>
  <c r="CB44" i="23"/>
  <c r="CA44" i="23"/>
  <c r="CB38" i="23"/>
  <c r="I38" i="23"/>
  <c r="CA38" i="23"/>
  <c r="CA30" i="23"/>
  <c r="I4" i="23"/>
  <c r="CB1233" i="22"/>
  <c r="CB1234" i="22"/>
  <c r="CB1235" i="22"/>
  <c r="CC1235" i="22"/>
  <c r="CC1234" i="22"/>
  <c r="CC1233" i="22"/>
  <c r="CC1236" i="22"/>
  <c r="CC1238" i="22"/>
  <c r="CC1215" i="22"/>
  <c r="CC1217" i="22" s="1"/>
  <c r="CC1219" i="22" s="1"/>
  <c r="CC1216" i="22"/>
  <c r="CB1215" i="22"/>
  <c r="CB1217" i="22" s="1"/>
  <c r="CB1219" i="22" s="1"/>
  <c r="CB1216" i="22"/>
  <c r="CB1198" i="22"/>
  <c r="CB1200" i="22" s="1"/>
  <c r="CC1198" i="22"/>
  <c r="CC1197" i="22"/>
  <c r="CC1196" i="22"/>
  <c r="CB1197" i="22"/>
  <c r="CB1196" i="22"/>
  <c r="CB1178" i="22"/>
  <c r="CB1179" i="22"/>
  <c r="CB1181" i="22" s="1"/>
  <c r="CC1178" i="22"/>
  <c r="CC1179" i="22" s="1"/>
  <c r="CC1181" i="22" s="1"/>
  <c r="CC1157" i="22"/>
  <c r="CC1148" i="22"/>
  <c r="CC1158" i="22"/>
  <c r="CC1149" i="22"/>
  <c r="CC1160" i="22"/>
  <c r="CB1157" i="22"/>
  <c r="CB1148" i="22"/>
  <c r="CB1158" i="22"/>
  <c r="CB1160" i="22"/>
  <c r="CC1124" i="22"/>
  <c r="CB1124" i="22"/>
  <c r="CB1135" i="22" s="1"/>
  <c r="CC1125" i="22"/>
  <c r="CC1136" i="22" s="1"/>
  <c r="CC1126" i="22"/>
  <c r="CB1126" i="22"/>
  <c r="CB1137" i="22"/>
  <c r="CC1127" i="22"/>
  <c r="CC1128" i="22"/>
  <c r="CB1128" i="22" s="1"/>
  <c r="CB1139" i="22" s="1"/>
  <c r="CC1135" i="22"/>
  <c r="CC1137" i="22"/>
  <c r="CC1094" i="22"/>
  <c r="CC1083" i="22"/>
  <c r="CC1095" i="22"/>
  <c r="CC1096" i="22"/>
  <c r="CC1085" i="22"/>
  <c r="CC1097" i="22" s="1"/>
  <c r="CC1098" i="22"/>
  <c r="CB1094" i="22"/>
  <c r="CB1099" i="22" s="1"/>
  <c r="CB1101" i="22" s="1"/>
  <c r="CB1083" i="22"/>
  <c r="CB1095" i="22"/>
  <c r="CB1096" i="22"/>
  <c r="CB1085" i="22"/>
  <c r="CB1097" i="22" s="1"/>
  <c r="CB1098" i="22"/>
  <c r="CC1058" i="22"/>
  <c r="CC1069" i="22"/>
  <c r="CC1059" i="22"/>
  <c r="CC1070" i="22"/>
  <c r="CC1060" i="22"/>
  <c r="CC1071" i="22" s="1"/>
  <c r="CC1061" i="22"/>
  <c r="CC1072" i="22"/>
  <c r="CC1062" i="22"/>
  <c r="CC1073" i="22"/>
  <c r="CB1058" i="22"/>
  <c r="CB1069" i="22" s="1"/>
  <c r="CB1059" i="22"/>
  <c r="CB1070" i="22" s="1"/>
  <c r="CB1060" i="22"/>
  <c r="CB1071" i="22"/>
  <c r="CB1061" i="22"/>
  <c r="CB1072" i="22" s="1"/>
  <c r="CB1062" i="22"/>
  <c r="CB1073" i="22" s="1"/>
  <c r="CC1105" i="22"/>
  <c r="CB1105" i="22" s="1"/>
  <c r="CB1115" i="22" s="1"/>
  <c r="CB1118" i="22" s="1"/>
  <c r="CB1120" i="22" s="1"/>
  <c r="CC1115" i="22"/>
  <c r="CC1118" i="22" s="1"/>
  <c r="CC1120" i="22" s="1"/>
  <c r="CC1116" i="22"/>
  <c r="CC1117" i="22"/>
  <c r="CB1116" i="22"/>
  <c r="CB1117" i="22"/>
  <c r="CC1042" i="22"/>
  <c r="CC1052" i="22"/>
  <c r="CC1041" i="22"/>
  <c r="CB1041" i="22" s="1"/>
  <c r="CB1051" i="22" s="1"/>
  <c r="CC1051" i="22"/>
  <c r="CC1040" i="22"/>
  <c r="CC1050" i="22"/>
  <c r="CC1053" i="22" s="1"/>
  <c r="CC1055" i="22" s="1"/>
  <c r="CB1042" i="22"/>
  <c r="CB1052" i="22" s="1"/>
  <c r="CB1040" i="22"/>
  <c r="CB1050" i="22"/>
  <c r="CC1023" i="22"/>
  <c r="CC1033" i="22"/>
  <c r="CC1032" i="22"/>
  <c r="CC1021" i="22"/>
  <c r="CB1021" i="22" s="1"/>
  <c r="CB1031" i="22" s="1"/>
  <c r="CB1034" i="22" s="1"/>
  <c r="CB1036" i="22" s="1"/>
  <c r="CB1023" i="22"/>
  <c r="CB1033" i="22"/>
  <c r="CB1032" i="22"/>
  <c r="CB1019" i="22" s="1"/>
  <c r="CC1019" i="22"/>
  <c r="CC1013" i="22"/>
  <c r="CC1014" i="22"/>
  <c r="CC1015" i="22"/>
  <c r="CC1017" i="22" s="1"/>
  <c r="CB1013" i="22"/>
  <c r="CB1015" i="22" s="1"/>
  <c r="CB1017" i="22" s="1"/>
  <c r="CB1014" i="22"/>
  <c r="CC995" i="22"/>
  <c r="CC996" i="22"/>
  <c r="CC997" i="22"/>
  <c r="CC987" i="22"/>
  <c r="CB995" i="22"/>
  <c r="CB996" i="22"/>
  <c r="CB997" i="22"/>
  <c r="CC977" i="22"/>
  <c r="CC976" i="22"/>
  <c r="CC964" i="22"/>
  <c r="CC975" i="22" s="1"/>
  <c r="CC978" i="22" s="1"/>
  <c r="CC980" i="22" s="1"/>
  <c r="CB977" i="22"/>
  <c r="CB976" i="22"/>
  <c r="CB964" i="22"/>
  <c r="CB975" i="22" s="1"/>
  <c r="CB978" i="22" s="1"/>
  <c r="CB980" i="22" s="1"/>
  <c r="CC957" i="22"/>
  <c r="CC956" i="22"/>
  <c r="CC945" i="22"/>
  <c r="CC955" i="22" s="1"/>
  <c r="CC958" i="22" s="1"/>
  <c r="CC960" i="22" s="1"/>
  <c r="CB957" i="22"/>
  <c r="CB956" i="22"/>
  <c r="CB945" i="22"/>
  <c r="CB955" i="22" s="1"/>
  <c r="CB958" i="22" s="1"/>
  <c r="CB960" i="22" s="1"/>
  <c r="CC938" i="22"/>
  <c r="CC937" i="22"/>
  <c r="CC926" i="22"/>
  <c r="CC936" i="22" s="1"/>
  <c r="CC939" i="22" s="1"/>
  <c r="CC941" i="22" s="1"/>
  <c r="CB938" i="22"/>
  <c r="CB937" i="22"/>
  <c r="CB926" i="22"/>
  <c r="CB936" i="22" s="1"/>
  <c r="CB939" i="22" s="1"/>
  <c r="CB941" i="22" s="1"/>
  <c r="CC919" i="22"/>
  <c r="CC918" i="22"/>
  <c r="CC907" i="22"/>
  <c r="CC917" i="22" s="1"/>
  <c r="CB919" i="22"/>
  <c r="CB918" i="22"/>
  <c r="CB907" i="22"/>
  <c r="CB917" i="22" s="1"/>
  <c r="CB920" i="22" s="1"/>
  <c r="CB922" i="22" s="1"/>
  <c r="CC888" i="22"/>
  <c r="CB888" i="22" s="1"/>
  <c r="CB898" i="22" s="1"/>
  <c r="CB901" i="22" s="1"/>
  <c r="CB903" i="22" s="1"/>
  <c r="CC899" i="22"/>
  <c r="CC900" i="22"/>
  <c r="CB900" i="22"/>
  <c r="CB899" i="22"/>
  <c r="CC920" i="22"/>
  <c r="CC922" i="22" s="1"/>
  <c r="CB879" i="22"/>
  <c r="CB882" i="22" s="1"/>
  <c r="CB884" i="22" s="1"/>
  <c r="CB880" i="22"/>
  <c r="CC872" i="22"/>
  <c r="CB872" i="22"/>
  <c r="CB881" i="22" s="1"/>
  <c r="CC879" i="22"/>
  <c r="CC882" i="22" s="1"/>
  <c r="CC880" i="22"/>
  <c r="CC881" i="22"/>
  <c r="CC807" i="22"/>
  <c r="CC808" i="22"/>
  <c r="CC818" i="22" s="1"/>
  <c r="CC809" i="22"/>
  <c r="CC819" i="22"/>
  <c r="CC810" i="22"/>
  <c r="CB809" i="22"/>
  <c r="CB819" i="22"/>
  <c r="CB792" i="22"/>
  <c r="CB793" i="22"/>
  <c r="CB794" i="22"/>
  <c r="CB795" i="22"/>
  <c r="CB796" i="22"/>
  <c r="CB797" i="22"/>
  <c r="CB799" i="22" s="1"/>
  <c r="CC792" i="22"/>
  <c r="CC797" i="22" s="1"/>
  <c r="CC793" i="22"/>
  <c r="CC794" i="22"/>
  <c r="CC795" i="22"/>
  <c r="CC796" i="22"/>
  <c r="CC799" i="22"/>
  <c r="CC774" i="22"/>
  <c r="CC773" i="22"/>
  <c r="CC772" i="22"/>
  <c r="CC771" i="22"/>
  <c r="CC770" i="22"/>
  <c r="CB774" i="22"/>
  <c r="CB773" i="22"/>
  <c r="CB772" i="22"/>
  <c r="CB771" i="22"/>
  <c r="CB770" i="22"/>
  <c r="CC725" i="22"/>
  <c r="CC736" i="22"/>
  <c r="CC740" i="22" s="1"/>
  <c r="CC742" i="22" s="1"/>
  <c r="CC726" i="22"/>
  <c r="CB726" i="22" s="1"/>
  <c r="CB737" i="22" s="1"/>
  <c r="CC737" i="22"/>
  <c r="CC738" i="22"/>
  <c r="CC739" i="22"/>
  <c r="CB725" i="22"/>
  <c r="CB736" i="22" s="1"/>
  <c r="CB738" i="22"/>
  <c r="CB739" i="22"/>
  <c r="CB740" i="22"/>
  <c r="CB742" i="22" s="1"/>
  <c r="CB753" i="22"/>
  <c r="CB754" i="22"/>
  <c r="CB755" i="22"/>
  <c r="CB757" i="22"/>
  <c r="CC753" i="22"/>
  <c r="CC754" i="22"/>
  <c r="CC755" i="22" s="1"/>
  <c r="CC757" i="22" s="1"/>
  <c r="CC716" i="22"/>
  <c r="CC717" i="22"/>
  <c r="CC719" i="22" s="1"/>
  <c r="CC721" i="22" s="1"/>
  <c r="CC706" i="22" s="1"/>
  <c r="CC709" i="22"/>
  <c r="CB709" i="22" s="1"/>
  <c r="CB718" i="22" s="1"/>
  <c r="CB719" i="22" s="1"/>
  <c r="CB721" i="22" s="1"/>
  <c r="CB706" i="22" s="1"/>
  <c r="CC718" i="22"/>
  <c r="CB716" i="22"/>
  <c r="CB717" i="22"/>
  <c r="CC698" i="22"/>
  <c r="CC699" i="22"/>
  <c r="CC700" i="22"/>
  <c r="CC701" i="22"/>
  <c r="CC702" i="22"/>
  <c r="CC704" i="22" s="1"/>
  <c r="CC613" i="22"/>
  <c r="CB613" i="22"/>
  <c r="CC616" i="22"/>
  <c r="CC629" i="22" s="1"/>
  <c r="CC615" i="22"/>
  <c r="CC628" i="22"/>
  <c r="CC614" i="22"/>
  <c r="CB614" i="22" s="1"/>
  <c r="CB627" i="22" s="1"/>
  <c r="CC627" i="22"/>
  <c r="CC625" i="22"/>
  <c r="CB626" i="22"/>
  <c r="CB625" i="22"/>
  <c r="CB615" i="22"/>
  <c r="CB628" i="22"/>
  <c r="CB616" i="22"/>
  <c r="CB629" i="22" s="1"/>
  <c r="CC595" i="22"/>
  <c r="CB595" i="22" s="1"/>
  <c r="CC605" i="22"/>
  <c r="CB604" i="22"/>
  <c r="CB606" i="22" s="1"/>
  <c r="CB608" i="22" s="1"/>
  <c r="CB605" i="22"/>
  <c r="CC578" i="22"/>
  <c r="CC587" i="22" s="1"/>
  <c r="CC589" i="22" s="1"/>
  <c r="CB578" i="22"/>
  <c r="CB587" i="22"/>
  <c r="CB588" i="22"/>
  <c r="CB589" i="22"/>
  <c r="CB591" i="22" s="1"/>
  <c r="CC588" i="22"/>
  <c r="CC591" i="22"/>
  <c r="CC553" i="22"/>
  <c r="CC566" i="22" s="1"/>
  <c r="CC572" i="22" s="1"/>
  <c r="CC574" i="22" s="1"/>
  <c r="CC567" i="22"/>
  <c r="CC555" i="22"/>
  <c r="CC568" i="22" s="1"/>
  <c r="CC569" i="22"/>
  <c r="CC570" i="22"/>
  <c r="CC571" i="22"/>
  <c r="CB553" i="22"/>
  <c r="CB566" i="22" s="1"/>
  <c r="CB567" i="22"/>
  <c r="CB569" i="22"/>
  <c r="CB570" i="22"/>
  <c r="CB571" i="22"/>
  <c r="CC545" i="22"/>
  <c r="CC546" i="22"/>
  <c r="CC547" i="22"/>
  <c r="CC549" i="22"/>
  <c r="CC498" i="22"/>
  <c r="CC508" i="22" s="1"/>
  <c r="CC499" i="22"/>
  <c r="CC500" i="22"/>
  <c r="CB500" i="22" s="1"/>
  <c r="CB510" i="22" s="1"/>
  <c r="CB498" i="22"/>
  <c r="CB508" i="22"/>
  <c r="CC473" i="22"/>
  <c r="CC486" i="22" s="1"/>
  <c r="CC474" i="22"/>
  <c r="CC487" i="22"/>
  <c r="CC475" i="22"/>
  <c r="CC488" i="22"/>
  <c r="CC476" i="22"/>
  <c r="CC489" i="22"/>
  <c r="CC477" i="22"/>
  <c r="CB477" i="22" s="1"/>
  <c r="CB490" i="22" s="1"/>
  <c r="CC478" i="22"/>
  <c r="CC491" i="22"/>
  <c r="CB486" i="22"/>
  <c r="CB474" i="22"/>
  <c r="CB487" i="22"/>
  <c r="CB475" i="22"/>
  <c r="CB488" i="22"/>
  <c r="CB492" i="22" s="1"/>
  <c r="CB494" i="22" s="1"/>
  <c r="CB476" i="22"/>
  <c r="CB489" i="22"/>
  <c r="CB478" i="22"/>
  <c r="CB491" i="22"/>
  <c r="CC450" i="22"/>
  <c r="CC462" i="22"/>
  <c r="CC452" i="22"/>
  <c r="CC463" i="22"/>
  <c r="CC464" i="22"/>
  <c r="CC465" i="22"/>
  <c r="CB462" i="22"/>
  <c r="CB452" i="22"/>
  <c r="CB463" i="22"/>
  <c r="CB464" i="22"/>
  <c r="CB465" i="22"/>
  <c r="CC430" i="22"/>
  <c r="CC440" i="22" s="1"/>
  <c r="CC431" i="22"/>
  <c r="CC441" i="22"/>
  <c r="CC432" i="22"/>
  <c r="CC442" i="22" s="1"/>
  <c r="CC433" i="22"/>
  <c r="CB440" i="22"/>
  <c r="CB431" i="22"/>
  <c r="CB441" i="22"/>
  <c r="CB432" i="22"/>
  <c r="CB442" i="22" s="1"/>
  <c r="CC413" i="22"/>
  <c r="CC422" i="22" s="1"/>
  <c r="CC414" i="22"/>
  <c r="CC423" i="22"/>
  <c r="CC415" i="22"/>
  <c r="CC424" i="22"/>
  <c r="CB422" i="22"/>
  <c r="CB414" i="22"/>
  <c r="CB423" i="22"/>
  <c r="CB415" i="22"/>
  <c r="CB424" i="22"/>
  <c r="CC396" i="22"/>
  <c r="CC407" i="22"/>
  <c r="CC395" i="22"/>
  <c r="CB395" i="22" s="1"/>
  <c r="CC406" i="22"/>
  <c r="CC394" i="22"/>
  <c r="CC405" i="22"/>
  <c r="CC393" i="22"/>
  <c r="CC404" i="22" s="1"/>
  <c r="CC392" i="22"/>
  <c r="CC403" i="22"/>
  <c r="CB396" i="22"/>
  <c r="CB407" i="22"/>
  <c r="CB406" i="22"/>
  <c r="CB394" i="22"/>
  <c r="CB405" i="22" s="1"/>
  <c r="CB393" i="22"/>
  <c r="CB404" i="22"/>
  <c r="CB403" i="22"/>
  <c r="CC366" i="22"/>
  <c r="CC367" i="22"/>
  <c r="CC379" i="22" s="1"/>
  <c r="CC368" i="22"/>
  <c r="CC380" i="22" s="1"/>
  <c r="CC369" i="22"/>
  <c r="CC381" i="22"/>
  <c r="CC370" i="22"/>
  <c r="CB367" i="22"/>
  <c r="CB379" i="22"/>
  <c r="CB368" i="22"/>
  <c r="CB380" i="22" s="1"/>
  <c r="CB369" i="22"/>
  <c r="CB381" i="22" s="1"/>
  <c r="CC343" i="22"/>
  <c r="CC355" i="22" s="1"/>
  <c r="CC344" i="22"/>
  <c r="CC345" i="22"/>
  <c r="CC357" i="22" s="1"/>
  <c r="CC358" i="22"/>
  <c r="CC359" i="22"/>
  <c r="CB345" i="22"/>
  <c r="CB357" i="22"/>
  <c r="CB358" i="22"/>
  <c r="CB359" i="22"/>
  <c r="CC318" i="22"/>
  <c r="CC331" i="22" s="1"/>
  <c r="CC319" i="22"/>
  <c r="CC332" i="22" s="1"/>
  <c r="CC320" i="22"/>
  <c r="CB334" i="22"/>
  <c r="CC322" i="22"/>
  <c r="CC334" i="22"/>
  <c r="CB303" i="22"/>
  <c r="CB304" i="22"/>
  <c r="CC292" i="22"/>
  <c r="CB292" i="22" s="1"/>
  <c r="CB305" i="22" s="1"/>
  <c r="CC293" i="22"/>
  <c r="CC306" i="22" s="1"/>
  <c r="CC309" i="22" s="1"/>
  <c r="CC311" i="22" s="1"/>
  <c r="CC294" i="22"/>
  <c r="CB294" i="22" s="1"/>
  <c r="CB307" i="22" s="1"/>
  <c r="CC295" i="22"/>
  <c r="CB295" i="22"/>
  <c r="CB308" i="22"/>
  <c r="CC303" i="22"/>
  <c r="CC304" i="22"/>
  <c r="CC305" i="22"/>
  <c r="CC307" i="22"/>
  <c r="CC308" i="22"/>
  <c r="CC280" i="22"/>
  <c r="CC282" i="22" s="1"/>
  <c r="CC284" i="22" s="1"/>
  <c r="CC281" i="22"/>
  <c r="CC139" i="22"/>
  <c r="CC142" i="22" s="1"/>
  <c r="CC140" i="22"/>
  <c r="CC141" i="22"/>
  <c r="CC144" i="22"/>
  <c r="CC127" i="22" s="1"/>
  <c r="CC149" i="22"/>
  <c r="CC150" i="22"/>
  <c r="CB150" i="22" s="1"/>
  <c r="CB161" i="22" s="1"/>
  <c r="CC151" i="22"/>
  <c r="CC162" i="22"/>
  <c r="CC152" i="22"/>
  <c r="CC163" i="22"/>
  <c r="CC169" i="22"/>
  <c r="CC177" i="22" s="1"/>
  <c r="CC178" i="22" s="1"/>
  <c r="CC180" i="22" s="1"/>
  <c r="CC197" i="22"/>
  <c r="CC198" i="22"/>
  <c r="CC202" i="22" s="1"/>
  <c r="CC204" i="22" s="1"/>
  <c r="CC183" i="22" s="1"/>
  <c r="CC199" i="22"/>
  <c r="CC188" i="22"/>
  <c r="CC200" i="22"/>
  <c r="CC189" i="22"/>
  <c r="CC201" i="22"/>
  <c r="CB185" i="22"/>
  <c r="CB197" i="22"/>
  <c r="CB202" i="22" s="1"/>
  <c r="CB204" i="22" s="1"/>
  <c r="CB183" i="22" s="1"/>
  <c r="CB186" i="22"/>
  <c r="CB198" i="22"/>
  <c r="CB187" i="22"/>
  <c r="CB199" i="22" s="1"/>
  <c r="CB188" i="22"/>
  <c r="CB200" i="22" s="1"/>
  <c r="CB189" i="22"/>
  <c r="CB201" i="22"/>
  <c r="CB169" i="22"/>
  <c r="CB177" i="22" s="1"/>
  <c r="CB178" i="22" s="1"/>
  <c r="CB180" i="22" s="1"/>
  <c r="CB151" i="22"/>
  <c r="CB162" i="22" s="1"/>
  <c r="CB152" i="22"/>
  <c r="CB163" i="22" s="1"/>
  <c r="CB139" i="22"/>
  <c r="CB140" i="22"/>
  <c r="CB141" i="22"/>
  <c r="CB142" i="22"/>
  <c r="CB144" i="22" s="1"/>
  <c r="CB127" i="22" s="1"/>
  <c r="CC89" i="22"/>
  <c r="CC90" i="22"/>
  <c r="CC102" i="22" s="1"/>
  <c r="CC91" i="22"/>
  <c r="CB91" i="22" s="1"/>
  <c r="CB103" i="22" s="1"/>
  <c r="CC103" i="22"/>
  <c r="CC92" i="22"/>
  <c r="CC104" i="22"/>
  <c r="CC93" i="22"/>
  <c r="CB90" i="22"/>
  <c r="CB102" i="22"/>
  <c r="CB92" i="22"/>
  <c r="CB104" i="22" s="1"/>
  <c r="CC82" i="22"/>
  <c r="CC84" i="22"/>
  <c r="CC70" i="22" s="1"/>
  <c r="CB82" i="22"/>
  <c r="CB84" i="22" s="1"/>
  <c r="CB70" i="22" s="1"/>
  <c r="CC64" i="22"/>
  <c r="CC67" i="22" s="1"/>
  <c r="CC52" i="22" s="1"/>
  <c r="CB64" i="22"/>
  <c r="CB67" i="22"/>
  <c r="CB52" i="22" s="1"/>
  <c r="BR1177" i="22"/>
  <c r="BR1178" i="22"/>
  <c r="BR1179" i="22"/>
  <c r="BR1181" i="22" s="1"/>
  <c r="BR1168" i="22" s="1"/>
  <c r="BQ1177" i="22"/>
  <c r="BQ1179" i="22" s="1"/>
  <c r="BQ1181" i="22" s="1"/>
  <c r="BQ1168" i="22" s="1"/>
  <c r="BQ1178" i="22"/>
  <c r="BP1177" i="22"/>
  <c r="BP1179" i="22" s="1"/>
  <c r="BP1178" i="22"/>
  <c r="BP1181" i="22"/>
  <c r="BP1168" i="22" s="1"/>
  <c r="BO1177" i="22"/>
  <c r="BO1178" i="22"/>
  <c r="BO1179" i="22"/>
  <c r="BO1181" i="22" s="1"/>
  <c r="BO1168" i="22" s="1"/>
  <c r="BN1177" i="22"/>
  <c r="BN1179" i="22" s="1"/>
  <c r="BN1181" i="22" s="1"/>
  <c r="BN1168" i="22" s="1"/>
  <c r="BN1178" i="22"/>
  <c r="BM1177" i="22"/>
  <c r="BM1178" i="22"/>
  <c r="BL1177" i="22"/>
  <c r="BL1179" i="22" s="1"/>
  <c r="BL1181" i="22" s="1"/>
  <c r="BL1168" i="22" s="1"/>
  <c r="BL1178" i="22"/>
  <c r="BK1177" i="22"/>
  <c r="BK1178" i="22"/>
  <c r="BK1179" i="22"/>
  <c r="BK1181" i="22" s="1"/>
  <c r="BK1168" i="22" s="1"/>
  <c r="BJ1177" i="22"/>
  <c r="BJ1178" i="22"/>
  <c r="BJ1179" i="22"/>
  <c r="BJ1181" i="22" s="1"/>
  <c r="BJ1168" i="22" s="1"/>
  <c r="BI1177" i="22"/>
  <c r="BI1179" i="22" s="1"/>
  <c r="BI1181" i="22" s="1"/>
  <c r="BI1168" i="22" s="1"/>
  <c r="BI1178" i="22"/>
  <c r="BH1177" i="22"/>
  <c r="BH1179" i="22" s="1"/>
  <c r="BH1178" i="22"/>
  <c r="BH1181" i="22"/>
  <c r="BH1168" i="22" s="1"/>
  <c r="BG1177" i="22"/>
  <c r="BG1178" i="22"/>
  <c r="BG1179" i="22"/>
  <c r="BG1181" i="22"/>
  <c r="BG1168" i="22" s="1"/>
  <c r="BF1177" i="22"/>
  <c r="BF1178" i="22"/>
  <c r="BE1177" i="22"/>
  <c r="BE1179" i="22" s="1"/>
  <c r="BE1181" i="22" s="1"/>
  <c r="BE1178" i="22"/>
  <c r="BE1168" i="22"/>
  <c r="BD1177" i="22"/>
  <c r="BD1179" i="22" s="1"/>
  <c r="BD1181" i="22" s="1"/>
  <c r="BD1168" i="22" s="1"/>
  <c r="BD1178" i="22"/>
  <c r="BC1177" i="22"/>
  <c r="BC1178" i="22"/>
  <c r="BC1179" i="22"/>
  <c r="BC1181" i="22" s="1"/>
  <c r="BC1168" i="22" s="1"/>
  <c r="BB1177" i="22"/>
  <c r="BB1178" i="22"/>
  <c r="BB1179" i="22" s="1"/>
  <c r="BB1181" i="22" s="1"/>
  <c r="BB1168" i="22" s="1"/>
  <c r="BA1177" i="22"/>
  <c r="BA1179" i="22" s="1"/>
  <c r="BA1181" i="22" s="1"/>
  <c r="BA1168" i="22" s="1"/>
  <c r="BA1178" i="22"/>
  <c r="AZ1177" i="22"/>
  <c r="AZ1179" i="22" s="1"/>
  <c r="AZ1178" i="22"/>
  <c r="AZ1181" i="22"/>
  <c r="AZ1168" i="22" s="1"/>
  <c r="AY1177" i="22"/>
  <c r="AY1178" i="22"/>
  <c r="AY1179" i="22"/>
  <c r="AY1181" i="22" s="1"/>
  <c r="AY1168" i="22" s="1"/>
  <c r="AX1177" i="22"/>
  <c r="AX1178" i="22"/>
  <c r="AW1177" i="22"/>
  <c r="AW1178" i="22"/>
  <c r="AV1177" i="22"/>
  <c r="AV1179" i="22" s="1"/>
  <c r="AV1181" i="22" s="1"/>
  <c r="AV1168" i="22" s="1"/>
  <c r="AV1178" i="22"/>
  <c r="AU1177" i="22"/>
  <c r="AU1178" i="22"/>
  <c r="AU1179" i="22"/>
  <c r="AU1181" i="22" s="1"/>
  <c r="AU1168" i="22" s="1"/>
  <c r="AT1177" i="22"/>
  <c r="AT1178" i="22"/>
  <c r="AT1179" i="22"/>
  <c r="AT1181" i="22" s="1"/>
  <c r="AT1168" i="22" s="1"/>
  <c r="AS1177" i="22"/>
  <c r="AS1179" i="22" s="1"/>
  <c r="AS1181" i="22" s="1"/>
  <c r="AS1178" i="22"/>
  <c r="AS1168" i="22"/>
  <c r="AR1177" i="22"/>
  <c r="AR1179" i="22" s="1"/>
  <c r="AR1178" i="22"/>
  <c r="AR1181" i="22"/>
  <c r="AR1168" i="22" s="1"/>
  <c r="AQ1177" i="22"/>
  <c r="AQ1178" i="22"/>
  <c r="AQ1179" i="22"/>
  <c r="AQ1181" i="22"/>
  <c r="AQ1168" i="22" s="1"/>
  <c r="AP1177" i="22"/>
  <c r="AP1178" i="22"/>
  <c r="AO1177" i="22"/>
  <c r="AO1178" i="22"/>
  <c r="AN1177" i="22"/>
  <c r="AN1179" i="22" s="1"/>
  <c r="AN1181" i="22" s="1"/>
  <c r="AN1168" i="22" s="1"/>
  <c r="AN1178" i="22"/>
  <c r="AM1177" i="22"/>
  <c r="AM1178" i="22"/>
  <c r="AM1179" i="22"/>
  <c r="AM1181" i="22" s="1"/>
  <c r="AM1168" i="22" s="1"/>
  <c r="AL1177" i="22"/>
  <c r="AL1178" i="22"/>
  <c r="AL1179" i="22" s="1"/>
  <c r="AL1181" i="22" s="1"/>
  <c r="AL1168" i="22" s="1"/>
  <c r="AK1177" i="22"/>
  <c r="AK1179" i="22" s="1"/>
  <c r="AK1181" i="22" s="1"/>
  <c r="AK1178" i="22"/>
  <c r="AK1168" i="22"/>
  <c r="AJ1177" i="22"/>
  <c r="AJ1179" i="22" s="1"/>
  <c r="AJ1181" i="22" s="1"/>
  <c r="AJ1168" i="22" s="1"/>
  <c r="AJ1178" i="22"/>
  <c r="AH1177" i="22"/>
  <c r="AH1178" i="22"/>
  <c r="AH1179" i="22"/>
  <c r="AH1181" i="22"/>
  <c r="AH1168" i="22" s="1"/>
  <c r="AG1177" i="22"/>
  <c r="AG1178" i="22"/>
  <c r="AF1177" i="22"/>
  <c r="AF1179" i="22" s="1"/>
  <c r="AF1181" i="22" s="1"/>
  <c r="AF1168" i="22" s="1"/>
  <c r="AF1178" i="22"/>
  <c r="AD1177" i="22"/>
  <c r="AD1179" i="22" s="1"/>
  <c r="AD1178" i="22"/>
  <c r="AD1181" i="22"/>
  <c r="AD1168" i="22" s="1"/>
  <c r="AC1177" i="22"/>
  <c r="AC1178" i="22"/>
  <c r="AC1179" i="22"/>
  <c r="AC1181" i="22" s="1"/>
  <c r="AC1168" i="22" s="1"/>
  <c r="AB1177" i="22"/>
  <c r="AB1178" i="22"/>
  <c r="AB1179" i="22"/>
  <c r="AB1181" i="22" s="1"/>
  <c r="AB1168" i="22" s="1"/>
  <c r="AA1177" i="22"/>
  <c r="AA1179" i="22" s="1"/>
  <c r="AA1181" i="22" s="1"/>
  <c r="AA1178" i="22"/>
  <c r="AA1168" i="22"/>
  <c r="Z1177" i="22"/>
  <c r="Z1179" i="22" s="1"/>
  <c r="Z1181" i="22" s="1"/>
  <c r="Z1168" i="22" s="1"/>
  <c r="Z1178" i="22"/>
  <c r="Y1177" i="22"/>
  <c r="Y1178" i="22"/>
  <c r="Y1179" i="22"/>
  <c r="Y1181" i="22" s="1"/>
  <c r="Y1168" i="22" s="1"/>
  <c r="X1177" i="22"/>
  <c r="X1178" i="22"/>
  <c r="V1177" i="22"/>
  <c r="V1178" i="22"/>
  <c r="U1177" i="22"/>
  <c r="U1179" i="22" s="1"/>
  <c r="U1178" i="22"/>
  <c r="U1181" i="22"/>
  <c r="U1168" i="22"/>
  <c r="T1177" i="22"/>
  <c r="T1178" i="22"/>
  <c r="T1179" i="22"/>
  <c r="T1181" i="22" s="1"/>
  <c r="T1168" i="22" s="1"/>
  <c r="S1177" i="22"/>
  <c r="S1178" i="22"/>
  <c r="S1179" i="22"/>
  <c r="S1181" i="22" s="1"/>
  <c r="S1168" i="22" s="1"/>
  <c r="R1177" i="22"/>
  <c r="R1179" i="22" s="1"/>
  <c r="R1181" i="22" s="1"/>
  <c r="R1178" i="22"/>
  <c r="R1168" i="22"/>
  <c r="P1177" i="22"/>
  <c r="P1179" i="22" s="1"/>
  <c r="P1181" i="22" s="1"/>
  <c r="P1168" i="22" s="1"/>
  <c r="P1178" i="22"/>
  <c r="O1177" i="22"/>
  <c r="O1178" i="22"/>
  <c r="O1179" i="22"/>
  <c r="O1181" i="22"/>
  <c r="O1168" i="22" s="1"/>
  <c r="N1177" i="22"/>
  <c r="N1179" i="22" s="1"/>
  <c r="N1181" i="22" s="1"/>
  <c r="N1168" i="22" s="1"/>
  <c r="N1178" i="22"/>
  <c r="BR1157" i="22"/>
  <c r="BR1161" i="22" s="1"/>
  <c r="BR1163" i="22" s="1"/>
  <c r="BR1146" i="22" s="1"/>
  <c r="BR1158" i="22"/>
  <c r="BR1159" i="22"/>
  <c r="BR1160" i="22"/>
  <c r="BQ1157" i="22"/>
  <c r="BQ1158" i="22"/>
  <c r="BQ1161" i="22" s="1"/>
  <c r="BQ1163" i="22" s="1"/>
  <c r="BQ1146" i="22" s="1"/>
  <c r="BQ1159" i="22"/>
  <c r="BQ1160" i="22"/>
  <c r="BP1157" i="22"/>
  <c r="BP1158" i="22"/>
  <c r="BP1159" i="22"/>
  <c r="BP1160" i="22"/>
  <c r="BO1157" i="22"/>
  <c r="BO1158" i="22"/>
  <c r="BO1159" i="22"/>
  <c r="BO1160" i="22"/>
  <c r="BO1161" i="22"/>
  <c r="BO1163" i="22" s="1"/>
  <c r="BO1146" i="22" s="1"/>
  <c r="BN1157" i="22"/>
  <c r="BN1158" i="22"/>
  <c r="BN1159" i="22"/>
  <c r="BN1160" i="22"/>
  <c r="BN1161" i="22"/>
  <c r="BN1163" i="22" s="1"/>
  <c r="BN1146" i="22" s="1"/>
  <c r="BM1157" i="22"/>
  <c r="BM1158" i="22"/>
  <c r="BM1159" i="22"/>
  <c r="BM1160" i="22"/>
  <c r="BL1157" i="22"/>
  <c r="BL1158" i="22"/>
  <c r="BL1159" i="22"/>
  <c r="BL1161" i="22" s="1"/>
  <c r="BL1163" i="22" s="1"/>
  <c r="BL1160" i="22"/>
  <c r="BL1146" i="22"/>
  <c r="BK1157" i="22"/>
  <c r="BK1161" i="22" s="1"/>
  <c r="BK1163" i="22" s="1"/>
  <c r="BK1146" i="22" s="1"/>
  <c r="BK1158" i="22"/>
  <c r="BK1159" i="22"/>
  <c r="BK1160" i="22"/>
  <c r="BJ1157" i="22"/>
  <c r="BJ1158" i="22"/>
  <c r="BJ1159" i="22"/>
  <c r="BJ1160" i="22"/>
  <c r="BJ1161" i="22"/>
  <c r="BJ1163" i="22" s="1"/>
  <c r="BJ1146" i="22" s="1"/>
  <c r="BI1157" i="22"/>
  <c r="BI1158" i="22"/>
  <c r="BI1159" i="22"/>
  <c r="BI1160" i="22"/>
  <c r="BH1157" i="22"/>
  <c r="BH1158" i="22"/>
  <c r="BH1159" i="22"/>
  <c r="BH1160" i="22"/>
  <c r="BG1157" i="22"/>
  <c r="BG1158" i="22"/>
  <c r="BG1159" i="22"/>
  <c r="BG1160" i="22"/>
  <c r="BG1161" i="22" s="1"/>
  <c r="BG1163" i="22" s="1"/>
  <c r="BG1146" i="22" s="1"/>
  <c r="BF1157" i="22"/>
  <c r="BF1161" i="22" s="1"/>
  <c r="BF1163" i="22" s="1"/>
  <c r="BF1146" i="22" s="1"/>
  <c r="BF1158" i="22"/>
  <c r="BF1159" i="22"/>
  <c r="BF1160" i="22"/>
  <c r="BE1157" i="22"/>
  <c r="BE1161" i="22" s="1"/>
  <c r="BE1163" i="22" s="1"/>
  <c r="BE1146" i="22" s="1"/>
  <c r="BE1158" i="22"/>
  <c r="BE1159" i="22"/>
  <c r="BE1160" i="22"/>
  <c r="BD1157" i="22"/>
  <c r="BD1158" i="22"/>
  <c r="BD1159" i="22"/>
  <c r="BD1161" i="22" s="1"/>
  <c r="BD1163" i="22" s="1"/>
  <c r="BD1160" i="22"/>
  <c r="BD1146" i="22"/>
  <c r="BC1157" i="22"/>
  <c r="BC1161" i="22" s="1"/>
  <c r="BC1163" i="22" s="1"/>
  <c r="BC1146" i="22" s="1"/>
  <c r="BC1158" i="22"/>
  <c r="BC1159" i="22"/>
  <c r="BC1160" i="22"/>
  <c r="BB1157" i="22"/>
  <c r="BB1158" i="22"/>
  <c r="BB1159" i="22"/>
  <c r="BB1160" i="22"/>
  <c r="BB1161" i="22"/>
  <c r="BB1163" i="22" s="1"/>
  <c r="BB1146" i="22" s="1"/>
  <c r="BA1157" i="22"/>
  <c r="BA1158" i="22"/>
  <c r="BA1161" i="22" s="1"/>
  <c r="BA1163" i="22" s="1"/>
  <c r="BA1146" i="22" s="1"/>
  <c r="BA1159" i="22"/>
  <c r="BA1160" i="22"/>
  <c r="AZ1157" i="22"/>
  <c r="AZ1158" i="22"/>
  <c r="AZ1159" i="22"/>
  <c r="AZ1160" i="22"/>
  <c r="AY1157" i="22"/>
  <c r="AY1158" i="22"/>
  <c r="AY1159" i="22"/>
  <c r="AY1160" i="22"/>
  <c r="AY1161" i="22"/>
  <c r="AY1163" i="22" s="1"/>
  <c r="AY1146" i="22" s="1"/>
  <c r="AX1157" i="22"/>
  <c r="AX1161" i="22" s="1"/>
  <c r="AX1163" i="22" s="1"/>
  <c r="AX1146" i="22" s="1"/>
  <c r="AX1158" i="22"/>
  <c r="AX1159" i="22"/>
  <c r="AX1160" i="22"/>
  <c r="AW1157" i="22"/>
  <c r="AW1158" i="22"/>
  <c r="AW1159" i="22"/>
  <c r="AW1160" i="22"/>
  <c r="AV1157" i="22"/>
  <c r="AV1158" i="22"/>
  <c r="AV1159" i="22"/>
  <c r="AV1161" i="22" s="1"/>
  <c r="AV1163" i="22" s="1"/>
  <c r="AV1160" i="22"/>
  <c r="AV1146" i="22"/>
  <c r="AU1157" i="22"/>
  <c r="AU1158" i="22"/>
  <c r="AU1159" i="22"/>
  <c r="AU1160" i="22"/>
  <c r="AT1157" i="22"/>
  <c r="AT1158" i="22"/>
  <c r="AT1159" i="22"/>
  <c r="AS1157" i="22"/>
  <c r="AS1158" i="22"/>
  <c r="AS1159" i="22"/>
  <c r="AS1160" i="22"/>
  <c r="AR1157" i="22"/>
  <c r="AR1158" i="22"/>
  <c r="AR1159" i="22"/>
  <c r="AR1160" i="22"/>
  <c r="AR1161" i="22"/>
  <c r="AR1163" i="22" s="1"/>
  <c r="AR1146" i="22" s="1"/>
  <c r="AQ1157" i="22"/>
  <c r="AQ1158" i="22"/>
  <c r="AQ1159" i="22"/>
  <c r="AQ1160" i="22"/>
  <c r="AQ1161" i="22"/>
  <c r="AQ1163" i="22"/>
  <c r="AQ1146" i="22" s="1"/>
  <c r="AP1157" i="22"/>
  <c r="AP1158" i="22"/>
  <c r="AP1159" i="22"/>
  <c r="AP1160" i="22"/>
  <c r="AO1157" i="22"/>
  <c r="AO1158" i="22"/>
  <c r="AO1159" i="22"/>
  <c r="AO1161" i="22" s="1"/>
  <c r="AO1163" i="22" s="1"/>
  <c r="AO1146" i="22" s="1"/>
  <c r="AO1160" i="22"/>
  <c r="AN1157" i="22"/>
  <c r="AN1158" i="22"/>
  <c r="AN1159" i="22"/>
  <c r="AN1160" i="22"/>
  <c r="AM1157" i="22"/>
  <c r="AM1161" i="22" s="1"/>
  <c r="AM1163" i="22" s="1"/>
  <c r="AM1146" i="22" s="1"/>
  <c r="AM1158" i="22"/>
  <c r="AM1159" i="22"/>
  <c r="AM1160" i="22"/>
  <c r="AL1157" i="22"/>
  <c r="AL1158" i="22"/>
  <c r="AL1159" i="22"/>
  <c r="AL1160" i="22"/>
  <c r="AK1157" i="22"/>
  <c r="AK1161" i="22" s="1"/>
  <c r="AK1163" i="22" s="1"/>
  <c r="AK1146" i="22" s="1"/>
  <c r="AK1158" i="22"/>
  <c r="AK1159" i="22"/>
  <c r="AK1160" i="22"/>
  <c r="AJ1157" i="22"/>
  <c r="AJ1158" i="22"/>
  <c r="AJ1159" i="22"/>
  <c r="AJ1160" i="22"/>
  <c r="AJ1161" i="22" s="1"/>
  <c r="AJ1163" i="22" s="1"/>
  <c r="AJ1146" i="22" s="1"/>
  <c r="AH1157" i="22"/>
  <c r="AH1158" i="22"/>
  <c r="AH1159" i="22"/>
  <c r="AH1160" i="22"/>
  <c r="AH1161" i="22"/>
  <c r="AH1163" i="22" s="1"/>
  <c r="AH1146" i="22" s="1"/>
  <c r="AG1157" i="22"/>
  <c r="AG1161" i="22" s="1"/>
  <c r="AG1163" i="22" s="1"/>
  <c r="AG1146" i="22" s="1"/>
  <c r="AG1158" i="22"/>
  <c r="AG1159" i="22"/>
  <c r="AG1160" i="22"/>
  <c r="AF1157" i="22"/>
  <c r="AF1158" i="22"/>
  <c r="AF1159" i="22"/>
  <c r="AF1161" i="22" s="1"/>
  <c r="AF1163" i="22" s="1"/>
  <c r="AF1146" i="22" s="1"/>
  <c r="AF1160" i="22"/>
  <c r="AD1157" i="22"/>
  <c r="AD1158" i="22"/>
  <c r="AD1159" i="22"/>
  <c r="AD1160" i="22"/>
  <c r="AC1157" i="22"/>
  <c r="AC1158" i="22"/>
  <c r="AC1161" i="22" s="1"/>
  <c r="AC1163" i="22" s="1"/>
  <c r="AC1146" i="22" s="1"/>
  <c r="AC1159" i="22"/>
  <c r="AC1160" i="22"/>
  <c r="AB1157" i="22"/>
  <c r="AB1158" i="22"/>
  <c r="AB1159" i="22"/>
  <c r="AB1160" i="22"/>
  <c r="AA1157" i="22"/>
  <c r="AA1158" i="22"/>
  <c r="AA1159" i="22"/>
  <c r="AA1160" i="22"/>
  <c r="Z1159" i="22"/>
  <c r="Z1161" i="22" s="1"/>
  <c r="Z1163" i="22" s="1"/>
  <c r="Z1146" i="22" s="1"/>
  <c r="Z1160" i="22"/>
  <c r="Y1157" i="22"/>
  <c r="Y1158" i="22"/>
  <c r="Y1159" i="22"/>
  <c r="Y1161" i="22" s="1"/>
  <c r="Y1163" i="22" s="1"/>
  <c r="Y1160" i="22"/>
  <c r="Y1146" i="22"/>
  <c r="X1157" i="22"/>
  <c r="X1161" i="22" s="1"/>
  <c r="X1163" i="22" s="1"/>
  <c r="X1146" i="22" s="1"/>
  <c r="X1158" i="22"/>
  <c r="X1159" i="22"/>
  <c r="X1160" i="22"/>
  <c r="V1157" i="22"/>
  <c r="V1161" i="22" s="1"/>
  <c r="V1163" i="22" s="1"/>
  <c r="V1146" i="22" s="1"/>
  <c r="V1158" i="22"/>
  <c r="V1159" i="22"/>
  <c r="V1160" i="22"/>
  <c r="U1157" i="22"/>
  <c r="U1158" i="22"/>
  <c r="U1159" i="22"/>
  <c r="U1160" i="22"/>
  <c r="T1157" i="22"/>
  <c r="T1161" i="22" s="1"/>
  <c r="T1163" i="22" s="1"/>
  <c r="T1146" i="22" s="1"/>
  <c r="T1158" i="22"/>
  <c r="T1159" i="22"/>
  <c r="T1160" i="22"/>
  <c r="S1157" i="22"/>
  <c r="S1158" i="22"/>
  <c r="S1159" i="22"/>
  <c r="S1160" i="22"/>
  <c r="S1161" i="22"/>
  <c r="S1163" i="22" s="1"/>
  <c r="S1146" i="22" s="1"/>
  <c r="R1157" i="22"/>
  <c r="R1161" i="22" s="1"/>
  <c r="R1163" i="22" s="1"/>
  <c r="R1146" i="22" s="1"/>
  <c r="R1158" i="22"/>
  <c r="R1159" i="22"/>
  <c r="R1160" i="22"/>
  <c r="P1157" i="22"/>
  <c r="P1158" i="22"/>
  <c r="P1159" i="22"/>
  <c r="P1160" i="22"/>
  <c r="O1157" i="22"/>
  <c r="O1158" i="22"/>
  <c r="O1159" i="22"/>
  <c r="O1161" i="22" s="1"/>
  <c r="O1163" i="22" s="1"/>
  <c r="O1146" i="22" s="1"/>
  <c r="O1160" i="22"/>
  <c r="N1157" i="22"/>
  <c r="N1161" i="22" s="1"/>
  <c r="N1163" i="22" s="1"/>
  <c r="N1146" i="22" s="1"/>
  <c r="N1158" i="22"/>
  <c r="N1159" i="22"/>
  <c r="N1160" i="22"/>
  <c r="BR1114" i="22"/>
  <c r="BR1115" i="22"/>
  <c r="BR1118" i="22" s="1"/>
  <c r="BR1120" i="22" s="1"/>
  <c r="BR1116" i="22"/>
  <c r="BR1117" i="22"/>
  <c r="BQ1114" i="22"/>
  <c r="BQ1115" i="22"/>
  <c r="BQ1116" i="22"/>
  <c r="BQ1117" i="22"/>
  <c r="BP1114" i="22"/>
  <c r="BP1118" i="22" s="1"/>
  <c r="BP1120" i="22" s="1"/>
  <c r="BP1103" i="22" s="1"/>
  <c r="BP1115" i="22"/>
  <c r="BP1116" i="22"/>
  <c r="BP1117" i="22"/>
  <c r="BO1114" i="22"/>
  <c r="BO1115" i="22"/>
  <c r="BO1116" i="22"/>
  <c r="BO1118" i="22" s="1"/>
  <c r="BO1120" i="22" s="1"/>
  <c r="BO1117" i="22"/>
  <c r="BN1114" i="22"/>
  <c r="BN1115" i="22"/>
  <c r="BN1118" i="22" s="1"/>
  <c r="BN1120" i="22" s="1"/>
  <c r="BN1116" i="22"/>
  <c r="BN1117" i="22"/>
  <c r="BM1114" i="22"/>
  <c r="BM1115" i="22"/>
  <c r="BM1116" i="22"/>
  <c r="BM1117" i="22"/>
  <c r="BL1114" i="22"/>
  <c r="BL1118" i="22" s="1"/>
  <c r="BL1120" i="22" s="1"/>
  <c r="BL1103" i="22" s="1"/>
  <c r="BL1115" i="22"/>
  <c r="BL1116" i="22"/>
  <c r="BL1117" i="22"/>
  <c r="BK1114" i="22"/>
  <c r="BK1115" i="22"/>
  <c r="BK1116" i="22"/>
  <c r="BK1118" i="22" s="1"/>
  <c r="BK1120" i="22" s="1"/>
  <c r="BK1117" i="22"/>
  <c r="BJ1114" i="22"/>
  <c r="BJ1115" i="22"/>
  <c r="BJ1116" i="22"/>
  <c r="BJ1117" i="22"/>
  <c r="BJ1118" i="22"/>
  <c r="BJ1120" i="22" s="1"/>
  <c r="BI1114" i="22"/>
  <c r="BI1118" i="22" s="1"/>
  <c r="BI1120" i="22" s="1"/>
  <c r="BI1115" i="22"/>
  <c r="BI1116" i="22"/>
  <c r="BI1117" i="22"/>
  <c r="BH1114" i="22"/>
  <c r="BH1115" i="22"/>
  <c r="BH1116" i="22"/>
  <c r="BH1117" i="22"/>
  <c r="BH1118" i="22"/>
  <c r="BH1120" i="22"/>
  <c r="BG1114" i="22"/>
  <c r="BG1115" i="22"/>
  <c r="BG1116" i="22"/>
  <c r="BG1118" i="22" s="1"/>
  <c r="BG1120" i="22" s="1"/>
  <c r="BG1117" i="22"/>
  <c r="BF1114" i="22"/>
  <c r="BF1115" i="22"/>
  <c r="BF1116" i="22"/>
  <c r="BF1117" i="22"/>
  <c r="BE1114" i="22"/>
  <c r="BE1115" i="22"/>
  <c r="BE1116" i="22"/>
  <c r="BE1117" i="22"/>
  <c r="BD1114" i="22"/>
  <c r="BD1118" i="22" s="1"/>
  <c r="BD1120" i="22" s="1"/>
  <c r="BD1115" i="22"/>
  <c r="BD1116" i="22"/>
  <c r="BD1117" i="22"/>
  <c r="BC1114" i="22"/>
  <c r="BC1115" i="22"/>
  <c r="BC1116" i="22"/>
  <c r="BC1118" i="22" s="1"/>
  <c r="BC1120" i="22" s="1"/>
  <c r="BC1117" i="22"/>
  <c r="BB1114" i="22"/>
  <c r="BB1118" i="22" s="1"/>
  <c r="BB1120" i="22" s="1"/>
  <c r="BB1115" i="22"/>
  <c r="BB1116" i="22"/>
  <c r="BB1117" i="22"/>
  <c r="BA1114" i="22"/>
  <c r="BA1118" i="22" s="1"/>
  <c r="BA1120" i="22" s="1"/>
  <c r="BA1103" i="22" s="1"/>
  <c r="BA1115" i="22"/>
  <c r="BA1116" i="22"/>
  <c r="BA1117" i="22"/>
  <c r="AZ1114" i="22"/>
  <c r="AZ1115" i="22"/>
  <c r="AZ1116" i="22"/>
  <c r="AZ1117" i="22"/>
  <c r="AZ1118" i="22"/>
  <c r="AZ1120" i="22" s="1"/>
  <c r="AZ1103" i="22" s="1"/>
  <c r="AY1114" i="22"/>
  <c r="AY1115" i="22"/>
  <c r="AY1116" i="22"/>
  <c r="AY1118" i="22" s="1"/>
  <c r="AY1120" i="22" s="1"/>
  <c r="AY1117" i="22"/>
  <c r="AX1114" i="22"/>
  <c r="AX1118" i="22" s="1"/>
  <c r="AX1120" i="22" s="1"/>
  <c r="AX1115" i="22"/>
  <c r="AX1116" i="22"/>
  <c r="AX1117" i="22"/>
  <c r="AW1114" i="22"/>
  <c r="AW1118" i="22" s="1"/>
  <c r="AW1120" i="22" s="1"/>
  <c r="AW1115" i="22"/>
  <c r="AW1116" i="22"/>
  <c r="AW1117" i="22"/>
  <c r="AV1114" i="22"/>
  <c r="AV1115" i="22"/>
  <c r="AV1116" i="22"/>
  <c r="AV1117" i="22"/>
  <c r="AV1118" i="22"/>
  <c r="AV1120" i="22" s="1"/>
  <c r="AU1114" i="22"/>
  <c r="AU1115" i="22"/>
  <c r="AU1116" i="22"/>
  <c r="AU1118" i="22" s="1"/>
  <c r="AU1120" i="22" s="1"/>
  <c r="AU1117" i="22"/>
  <c r="AT1114" i="22"/>
  <c r="AT1118" i="22" s="1"/>
  <c r="AT1120" i="22" s="1"/>
  <c r="AT1115" i="22"/>
  <c r="AT1116" i="22"/>
  <c r="AS1114" i="22"/>
  <c r="AS1115" i="22"/>
  <c r="AS1116" i="22"/>
  <c r="AS1117" i="22"/>
  <c r="AS1118" i="22" s="1"/>
  <c r="AS1120" i="22" s="1"/>
  <c r="AS1103" i="22" s="1"/>
  <c r="AR1114" i="22"/>
  <c r="AR1115" i="22"/>
  <c r="AR1116" i="22"/>
  <c r="AR1117" i="22"/>
  <c r="AQ1114" i="22"/>
  <c r="AQ1118" i="22" s="1"/>
  <c r="AQ1120" i="22" s="1"/>
  <c r="AQ1115" i="22"/>
  <c r="AQ1116" i="22"/>
  <c r="AQ1117" i="22"/>
  <c r="AP1114" i="22"/>
  <c r="AP1115" i="22"/>
  <c r="AP1116" i="22"/>
  <c r="AP1117" i="22"/>
  <c r="AO1114" i="22"/>
  <c r="AO1115" i="22"/>
  <c r="AO1116" i="22"/>
  <c r="AO1117" i="22"/>
  <c r="AO1118" i="22" s="1"/>
  <c r="AO1120" i="22" s="1"/>
  <c r="AN1114" i="22"/>
  <c r="AN1115" i="22"/>
  <c r="AN1116" i="22"/>
  <c r="AN1117" i="22"/>
  <c r="AM1114" i="22"/>
  <c r="AM1118" i="22" s="1"/>
  <c r="AM1120" i="22" s="1"/>
  <c r="AM1115" i="22"/>
  <c r="AM1116" i="22"/>
  <c r="AM1117" i="22"/>
  <c r="AL1114" i="22"/>
  <c r="AL1115" i="22"/>
  <c r="AL1116" i="22"/>
  <c r="AL1117" i="22"/>
  <c r="AK1114" i="22"/>
  <c r="AK1115" i="22"/>
  <c r="AK1116" i="22"/>
  <c r="AK1117" i="22"/>
  <c r="AK1118" i="22"/>
  <c r="AK1120" i="22" s="1"/>
  <c r="AJ1114" i="22"/>
  <c r="AJ1118" i="22" s="1"/>
  <c r="AJ1120" i="22" s="1"/>
  <c r="AJ1103" i="22" s="1"/>
  <c r="AJ1115" i="22"/>
  <c r="AJ1116" i="22"/>
  <c r="AJ1117" i="22"/>
  <c r="AH1114" i="22"/>
  <c r="AH1115" i="22"/>
  <c r="AH1116" i="22"/>
  <c r="AH1117" i="22"/>
  <c r="AG1114" i="22"/>
  <c r="AG1115" i="22"/>
  <c r="AG1116" i="22"/>
  <c r="AG1117" i="22"/>
  <c r="AF1114" i="22"/>
  <c r="AF1115" i="22"/>
  <c r="AF1116" i="22"/>
  <c r="AF1117" i="22"/>
  <c r="AF1118" i="22" s="1"/>
  <c r="AF1120" i="22" s="1"/>
  <c r="AF1103" i="22" s="1"/>
  <c r="AD1114" i="22"/>
  <c r="AD1118" i="22" s="1"/>
  <c r="AD1120" i="22" s="1"/>
  <c r="AD1103" i="22" s="1"/>
  <c r="AD1115" i="22"/>
  <c r="AD1116" i="22"/>
  <c r="AD1117" i="22"/>
  <c r="AC1114" i="22"/>
  <c r="AC1118" i="22" s="1"/>
  <c r="AC1120" i="22" s="1"/>
  <c r="AC1115" i="22"/>
  <c r="AC1116" i="22"/>
  <c r="AC1117" i="22"/>
  <c r="AB1114" i="22"/>
  <c r="AB1115" i="22"/>
  <c r="AB1116" i="22"/>
  <c r="AB1117" i="22"/>
  <c r="AA1114" i="22"/>
  <c r="AA1115" i="22"/>
  <c r="AA1116" i="22"/>
  <c r="AA1117" i="22"/>
  <c r="AA1118" i="22"/>
  <c r="AA1120" i="22" s="1"/>
  <c r="Z1114" i="22"/>
  <c r="Z1115" i="22"/>
  <c r="Z1116" i="22"/>
  <c r="Z1117" i="22"/>
  <c r="Y1114" i="22"/>
  <c r="Y1118" i="22" s="1"/>
  <c r="Y1120" i="22" s="1"/>
  <c r="Y1115" i="22"/>
  <c r="Y1116" i="22"/>
  <c r="Y1117" i="22"/>
  <c r="X1114" i="22"/>
  <c r="X1115" i="22"/>
  <c r="X1116" i="22"/>
  <c r="X1117" i="22"/>
  <c r="V1114" i="22"/>
  <c r="V1115" i="22"/>
  <c r="V1116" i="22"/>
  <c r="V1117" i="22"/>
  <c r="V1118" i="22"/>
  <c r="V1120" i="22" s="1"/>
  <c r="U1114" i="22"/>
  <c r="U1118" i="22" s="1"/>
  <c r="U1120" i="22" s="1"/>
  <c r="U1115" i="22"/>
  <c r="U1116" i="22"/>
  <c r="U1117" i="22"/>
  <c r="T1114" i="22"/>
  <c r="T1115" i="22"/>
  <c r="T1116" i="22"/>
  <c r="T1117" i="22"/>
  <c r="S1114" i="22"/>
  <c r="S1115" i="22"/>
  <c r="S1118" i="22" s="1"/>
  <c r="S1120" i="22" s="1"/>
  <c r="S1116" i="22"/>
  <c r="S1117" i="22"/>
  <c r="R1114" i="22"/>
  <c r="R1115" i="22"/>
  <c r="R1116" i="22"/>
  <c r="R1117" i="22"/>
  <c r="R1118" i="22"/>
  <c r="R1120" i="22" s="1"/>
  <c r="P1114" i="22"/>
  <c r="P1115" i="22"/>
  <c r="P1116" i="22"/>
  <c r="P1117" i="22"/>
  <c r="O1114" i="22"/>
  <c r="O1118" i="22" s="1"/>
  <c r="O1120" i="22" s="1"/>
  <c r="O1115" i="22"/>
  <c r="O1116" i="22"/>
  <c r="O1117" i="22"/>
  <c r="N1114" i="22"/>
  <c r="N1115" i="22"/>
  <c r="N1116" i="22"/>
  <c r="N1117" i="22"/>
  <c r="BR485" i="22"/>
  <c r="BR486" i="22"/>
  <c r="BR487" i="22"/>
  <c r="BR488" i="22"/>
  <c r="BR489" i="22"/>
  <c r="BR490" i="22"/>
  <c r="BR491" i="22"/>
  <c r="BR492" i="22"/>
  <c r="BR494" i="22" s="1"/>
  <c r="BQ485" i="22"/>
  <c r="BQ486" i="22"/>
  <c r="BQ487" i="22"/>
  <c r="BQ488" i="22"/>
  <c r="BQ489" i="22"/>
  <c r="BQ490" i="22"/>
  <c r="BQ491" i="22"/>
  <c r="BP485" i="22"/>
  <c r="BP486" i="22"/>
  <c r="BP487" i="22"/>
  <c r="BP488" i="22"/>
  <c r="BP489" i="22"/>
  <c r="BP490" i="22"/>
  <c r="BP491" i="22"/>
  <c r="BO485" i="22"/>
  <c r="BO492" i="22" s="1"/>
  <c r="BO494" i="22" s="1"/>
  <c r="BO486" i="22"/>
  <c r="BO487" i="22"/>
  <c r="BO488" i="22"/>
  <c r="BO489" i="22"/>
  <c r="BO490" i="22"/>
  <c r="BO491" i="22"/>
  <c r="BN485" i="22"/>
  <c r="BN492" i="22" s="1"/>
  <c r="BN494" i="22" s="1"/>
  <c r="BN486" i="22"/>
  <c r="BN487" i="22"/>
  <c r="BN488" i="22"/>
  <c r="BN489" i="22"/>
  <c r="BN490" i="22"/>
  <c r="BN491" i="22"/>
  <c r="BM485" i="22"/>
  <c r="BM486" i="22"/>
  <c r="BM487" i="22"/>
  <c r="BM488" i="22"/>
  <c r="BM489" i="22"/>
  <c r="BM490" i="22"/>
  <c r="BM491" i="22"/>
  <c r="BM492" i="22"/>
  <c r="BM494" i="22" s="1"/>
  <c r="BL485" i="22"/>
  <c r="BL492" i="22" s="1"/>
  <c r="BL494" i="22" s="1"/>
  <c r="BL486" i="22"/>
  <c r="BL487" i="22"/>
  <c r="BL488" i="22"/>
  <c r="BL489" i="22"/>
  <c r="BL490" i="22"/>
  <c r="BL491" i="22"/>
  <c r="BK485" i="22"/>
  <c r="BK492" i="22" s="1"/>
  <c r="BK494" i="22" s="1"/>
  <c r="BK486" i="22"/>
  <c r="BK487" i="22"/>
  <c r="BK488" i="22"/>
  <c r="BK489" i="22"/>
  <c r="BK490" i="22"/>
  <c r="BK491" i="22"/>
  <c r="BJ485" i="22"/>
  <c r="BJ486" i="22"/>
  <c r="BJ487" i="22"/>
  <c r="BJ488" i="22"/>
  <c r="BJ492" i="22" s="1"/>
  <c r="BJ494" i="22" s="1"/>
  <c r="BJ489" i="22"/>
  <c r="BJ490" i="22"/>
  <c r="BJ491" i="22"/>
  <c r="BI485" i="22"/>
  <c r="BI492" i="22" s="1"/>
  <c r="BI494" i="22" s="1"/>
  <c r="BI486" i="22"/>
  <c r="BI487" i="22"/>
  <c r="BI488" i="22"/>
  <c r="BI489" i="22"/>
  <c r="BI490" i="22"/>
  <c r="BI491" i="22"/>
  <c r="BH485" i="22"/>
  <c r="BH486" i="22"/>
  <c r="BH492" i="22" s="1"/>
  <c r="BH494" i="22" s="1"/>
  <c r="BH487" i="22"/>
  <c r="BH488" i="22"/>
  <c r="BH489" i="22"/>
  <c r="BH490" i="22"/>
  <c r="BH491" i="22"/>
  <c r="BG485" i="22"/>
  <c r="BG486" i="22"/>
  <c r="BG487" i="22"/>
  <c r="BG488" i="22"/>
  <c r="BG489" i="22"/>
  <c r="BG490" i="22"/>
  <c r="BG491" i="22"/>
  <c r="BF485" i="22"/>
  <c r="BF492" i="22" s="1"/>
  <c r="BF486" i="22"/>
  <c r="BF487" i="22"/>
  <c r="BF488" i="22"/>
  <c r="BF489" i="22"/>
  <c r="BF490" i="22"/>
  <c r="BF491" i="22"/>
  <c r="BF494" i="22"/>
  <c r="BE485" i="22"/>
  <c r="BE486" i="22"/>
  <c r="BE487" i="22"/>
  <c r="BE488" i="22"/>
  <c r="BE489" i="22"/>
  <c r="BE490" i="22"/>
  <c r="BE491" i="22"/>
  <c r="BE492" i="22"/>
  <c r="BE494" i="22" s="1"/>
  <c r="BD485" i="22"/>
  <c r="BD492" i="22" s="1"/>
  <c r="BD494" i="22" s="1"/>
  <c r="BD486" i="22"/>
  <c r="BD487" i="22"/>
  <c r="BD488" i="22"/>
  <c r="BD489" i="22"/>
  <c r="BD490" i="22"/>
  <c r="BD491" i="22"/>
  <c r="BC485" i="22"/>
  <c r="BC492" i="22" s="1"/>
  <c r="BC494" i="22" s="1"/>
  <c r="BC486" i="22"/>
  <c r="BC487" i="22"/>
  <c r="BC488" i="22"/>
  <c r="BC489" i="22"/>
  <c r="BC490" i="22"/>
  <c r="BC491" i="22"/>
  <c r="BB485" i="22"/>
  <c r="BB486" i="22"/>
  <c r="BB492" i="22" s="1"/>
  <c r="BB494" i="22" s="1"/>
  <c r="BB487" i="22"/>
  <c r="BB488" i="22"/>
  <c r="BB489" i="22"/>
  <c r="BB490" i="22"/>
  <c r="BB491" i="22"/>
  <c r="BA485" i="22"/>
  <c r="BA492" i="22" s="1"/>
  <c r="BA494" i="22" s="1"/>
  <c r="BA486" i="22"/>
  <c r="BA487" i="22"/>
  <c r="BA488" i="22"/>
  <c r="BA489" i="22"/>
  <c r="BA490" i="22"/>
  <c r="BA491" i="22"/>
  <c r="AZ485" i="22"/>
  <c r="AZ486" i="22"/>
  <c r="AZ492" i="22" s="1"/>
  <c r="AZ494" i="22" s="1"/>
  <c r="AZ487" i="22"/>
  <c r="AZ488" i="22"/>
  <c r="AZ489" i="22"/>
  <c r="AZ490" i="22"/>
  <c r="AZ491" i="22"/>
  <c r="AY485" i="22"/>
  <c r="AY492" i="22" s="1"/>
  <c r="AY494" i="22" s="1"/>
  <c r="AY486" i="22"/>
  <c r="AY487" i="22"/>
  <c r="AY488" i="22"/>
  <c r="AY489" i="22"/>
  <c r="AY490" i="22"/>
  <c r="AY491" i="22"/>
  <c r="AX485" i="22"/>
  <c r="AX492" i="22" s="1"/>
  <c r="AX494" i="22" s="1"/>
  <c r="AX486" i="22"/>
  <c r="AX487" i="22"/>
  <c r="AX488" i="22"/>
  <c r="AX489" i="22"/>
  <c r="AX490" i="22"/>
  <c r="AX491" i="22"/>
  <c r="AW485" i="22"/>
  <c r="AW486" i="22"/>
  <c r="AW487" i="22"/>
  <c r="AW488" i="22"/>
  <c r="AW489" i="22"/>
  <c r="AW490" i="22"/>
  <c r="AW491" i="22"/>
  <c r="AW492" i="22"/>
  <c r="AW494" i="22" s="1"/>
  <c r="AV485" i="22"/>
  <c r="AV492" i="22" s="1"/>
  <c r="AV494" i="22" s="1"/>
  <c r="AV486" i="22"/>
  <c r="AV487" i="22"/>
  <c r="AV488" i="22"/>
  <c r="AV489" i="22"/>
  <c r="AV490" i="22"/>
  <c r="AV491" i="22"/>
  <c r="AU485" i="22"/>
  <c r="AU486" i="22"/>
  <c r="AU487" i="22"/>
  <c r="AU488" i="22"/>
  <c r="AU489" i="22"/>
  <c r="AU490" i="22"/>
  <c r="AU491" i="22"/>
  <c r="AT485" i="22"/>
  <c r="AT492" i="22" s="1"/>
  <c r="AT494" i="22" s="1"/>
  <c r="AT486" i="22"/>
  <c r="AT487" i="22"/>
  <c r="AT488" i="22"/>
  <c r="AT489" i="22"/>
  <c r="AT490" i="22"/>
  <c r="AS485" i="22"/>
  <c r="AS492" i="22" s="1"/>
  <c r="AS494" i="22" s="1"/>
  <c r="AS486" i="22"/>
  <c r="AS487" i="22"/>
  <c r="AS488" i="22"/>
  <c r="AS489" i="22"/>
  <c r="AS490" i="22"/>
  <c r="AS491" i="22"/>
  <c r="AR485" i="22"/>
  <c r="AR492" i="22" s="1"/>
  <c r="AR494" i="22" s="1"/>
  <c r="AR486" i="22"/>
  <c r="AR487" i="22"/>
  <c r="AR488" i="22"/>
  <c r="AR489" i="22"/>
  <c r="AR490" i="22"/>
  <c r="AR491" i="22"/>
  <c r="AQ485" i="22"/>
  <c r="AQ486" i="22"/>
  <c r="AQ487" i="22"/>
  <c r="AQ488" i="22"/>
  <c r="AQ489" i="22"/>
  <c r="AQ490" i="22"/>
  <c r="AQ491" i="22"/>
  <c r="AQ492" i="22"/>
  <c r="AQ494" i="22" s="1"/>
  <c r="AP485" i="22"/>
  <c r="AP492" i="22" s="1"/>
  <c r="AP494" i="22" s="1"/>
  <c r="AP486" i="22"/>
  <c r="AP487" i="22"/>
  <c r="AP488" i="22"/>
  <c r="AP489" i="22"/>
  <c r="AP490" i="22"/>
  <c r="AP491" i="22"/>
  <c r="AO485" i="22"/>
  <c r="AO492" i="22" s="1"/>
  <c r="AO494" i="22" s="1"/>
  <c r="AO486" i="22"/>
  <c r="AO487" i="22"/>
  <c r="AO488" i="22"/>
  <c r="AO489" i="22"/>
  <c r="AO490" i="22"/>
  <c r="AO491" i="22"/>
  <c r="AN485" i="22"/>
  <c r="AN486" i="22"/>
  <c r="AN487" i="22"/>
  <c r="AN488" i="22"/>
  <c r="AN489" i="22"/>
  <c r="AN490" i="22"/>
  <c r="AN491" i="22"/>
  <c r="AN492" i="22"/>
  <c r="AN494" i="22" s="1"/>
  <c r="AM485" i="22"/>
  <c r="AM486" i="22"/>
  <c r="AM487" i="22"/>
  <c r="AM488" i="22"/>
  <c r="AM489" i="22"/>
  <c r="AM490" i="22"/>
  <c r="AM491" i="22"/>
  <c r="AL485" i="22"/>
  <c r="AL486" i="22"/>
  <c r="AL487" i="22"/>
  <c r="AL488" i="22"/>
  <c r="AL489" i="22"/>
  <c r="AL490" i="22"/>
  <c r="AL491" i="22"/>
  <c r="AL492" i="22"/>
  <c r="AL494" i="22" s="1"/>
  <c r="AK485" i="22"/>
  <c r="AK492" i="22" s="1"/>
  <c r="AK494" i="22" s="1"/>
  <c r="AK486" i="22"/>
  <c r="AK487" i="22"/>
  <c r="AK488" i="22"/>
  <c r="AK489" i="22"/>
  <c r="AK490" i="22"/>
  <c r="AK491" i="22"/>
  <c r="AJ485" i="22"/>
  <c r="AJ486" i="22"/>
  <c r="AJ487" i="22"/>
  <c r="AJ488" i="22"/>
  <c r="AJ489" i="22"/>
  <c r="AJ490" i="22"/>
  <c r="AJ492" i="22" s="1"/>
  <c r="AJ494" i="22" s="1"/>
  <c r="AJ491" i="22"/>
  <c r="AH485" i="22"/>
  <c r="AH486" i="22"/>
  <c r="AH487" i="22"/>
  <c r="AH488" i="22"/>
  <c r="AH489" i="22"/>
  <c r="AH490" i="22"/>
  <c r="AH491" i="22"/>
  <c r="AG485" i="22"/>
  <c r="AG486" i="22"/>
  <c r="AG487" i="22"/>
  <c r="AG488" i="22"/>
  <c r="AG489" i="22"/>
  <c r="AG490" i="22"/>
  <c r="AG491" i="22"/>
  <c r="AF485" i="22"/>
  <c r="AF486" i="22"/>
  <c r="AF487" i="22"/>
  <c r="AF488" i="22"/>
  <c r="AF489" i="22"/>
  <c r="AF490" i="22"/>
  <c r="AF491" i="22"/>
  <c r="AD485" i="22"/>
  <c r="AD486" i="22"/>
  <c r="AD487" i="22"/>
  <c r="AD488" i="22"/>
  <c r="AD489" i="22"/>
  <c r="AD490" i="22"/>
  <c r="AD491" i="22"/>
  <c r="AC485" i="22"/>
  <c r="AC492" i="22" s="1"/>
  <c r="AC494" i="22" s="1"/>
  <c r="AC486" i="22"/>
  <c r="AC487" i="22"/>
  <c r="AC488" i="22"/>
  <c r="AC489" i="22"/>
  <c r="AC490" i="22"/>
  <c r="AC491" i="22"/>
  <c r="AB485" i="22"/>
  <c r="AB492" i="22" s="1"/>
  <c r="AB486" i="22"/>
  <c r="AB487" i="22"/>
  <c r="AB488" i="22"/>
  <c r="AB489" i="22"/>
  <c r="AB490" i="22"/>
  <c r="AB491" i="22"/>
  <c r="AB494" i="22"/>
  <c r="AA485" i="22"/>
  <c r="AA486" i="22"/>
  <c r="AA487" i="22"/>
  <c r="AA488" i="22"/>
  <c r="AA489" i="22"/>
  <c r="AA490" i="22"/>
  <c r="AA491" i="22"/>
  <c r="AA492" i="22"/>
  <c r="AA494" i="22" s="1"/>
  <c r="AA471" i="22" s="1"/>
  <c r="Z485" i="22"/>
  <c r="Z486" i="22"/>
  <c r="Z492" i="22" s="1"/>
  <c r="Z488" i="22"/>
  <c r="Z490" i="22"/>
  <c r="Z491" i="22"/>
  <c r="Z494" i="22"/>
  <c r="Y485" i="22"/>
  <c r="Y492" i="22" s="1"/>
  <c r="Y494" i="22" s="1"/>
  <c r="Y486" i="22"/>
  <c r="Y487" i="22"/>
  <c r="Y488" i="22"/>
  <c r="Y489" i="22"/>
  <c r="Y490" i="22"/>
  <c r="Y491" i="22"/>
  <c r="X485" i="22"/>
  <c r="X486" i="22"/>
  <c r="X487" i="22"/>
  <c r="X488" i="22"/>
  <c r="X489" i="22"/>
  <c r="X490" i="22"/>
  <c r="X491" i="22"/>
  <c r="X492" i="22"/>
  <c r="X494" i="22" s="1"/>
  <c r="V485" i="22"/>
  <c r="V492" i="22" s="1"/>
  <c r="V494" i="22" s="1"/>
  <c r="V486" i="22"/>
  <c r="V487" i="22"/>
  <c r="V488" i="22"/>
  <c r="V489" i="22"/>
  <c r="V490" i="22"/>
  <c r="V491" i="22"/>
  <c r="U485" i="22"/>
  <c r="U486" i="22"/>
  <c r="U487" i="22"/>
  <c r="U489" i="22"/>
  <c r="U490" i="22"/>
  <c r="U491" i="22"/>
  <c r="T485" i="22"/>
  <c r="T486" i="22"/>
  <c r="T487" i="22"/>
  <c r="T489" i="22"/>
  <c r="T492" i="22" s="1"/>
  <c r="T494" i="22" s="1"/>
  <c r="T490" i="22"/>
  <c r="T491" i="22"/>
  <c r="S485" i="22"/>
  <c r="S486" i="22"/>
  <c r="S487" i="22"/>
  <c r="S489" i="22"/>
  <c r="S490" i="22"/>
  <c r="S491" i="22"/>
  <c r="R485" i="22"/>
  <c r="R486" i="22"/>
  <c r="R487" i="22"/>
  <c r="R488" i="22"/>
  <c r="R489" i="22"/>
  <c r="R490" i="22"/>
  <c r="R491" i="22"/>
  <c r="P485" i="22"/>
  <c r="P492" i="22" s="1"/>
  <c r="P494" i="22" s="1"/>
  <c r="P486" i="22"/>
  <c r="P487" i="22"/>
  <c r="P488" i="22"/>
  <c r="P489" i="22"/>
  <c r="P490" i="22"/>
  <c r="P491" i="22"/>
  <c r="O485" i="22"/>
  <c r="O492" i="22" s="1"/>
  <c r="O494" i="22" s="1"/>
  <c r="O486" i="22"/>
  <c r="O487" i="22"/>
  <c r="O488" i="22"/>
  <c r="O489" i="22"/>
  <c r="O490" i="22"/>
  <c r="O491" i="22"/>
  <c r="N485" i="22"/>
  <c r="N486" i="22"/>
  <c r="N487" i="22"/>
  <c r="N488" i="22"/>
  <c r="N489" i="22"/>
  <c r="N490" i="22"/>
  <c r="N491" i="22"/>
  <c r="L486" i="22"/>
  <c r="L487" i="22"/>
  <c r="L488" i="22"/>
  <c r="L489" i="22"/>
  <c r="BQ461" i="22"/>
  <c r="BQ462" i="22"/>
  <c r="BQ463" i="22"/>
  <c r="BQ464" i="22"/>
  <c r="BQ465" i="22"/>
  <c r="BP461" i="22"/>
  <c r="BP462" i="22"/>
  <c r="BP463" i="22"/>
  <c r="BP466" i="22" s="1"/>
  <c r="BP468" i="22" s="1"/>
  <c r="BP464" i="22"/>
  <c r="BP465" i="22"/>
  <c r="BO461" i="22"/>
  <c r="BO462" i="22"/>
  <c r="BO463" i="22"/>
  <c r="BO464" i="22"/>
  <c r="BO465" i="22"/>
  <c r="BO466" i="22"/>
  <c r="BO468" i="22" s="1"/>
  <c r="BN461" i="22"/>
  <c r="BN462" i="22"/>
  <c r="BN463" i="22"/>
  <c r="BN464" i="22"/>
  <c r="BN465" i="22"/>
  <c r="BN466" i="22"/>
  <c r="BN468" i="22"/>
  <c r="BM461" i="22"/>
  <c r="BM462" i="22"/>
  <c r="BM466" i="22" s="1"/>
  <c r="BM468" i="22" s="1"/>
  <c r="BM463" i="22"/>
  <c r="BM464" i="22"/>
  <c r="BM465" i="22"/>
  <c r="BL461" i="22"/>
  <c r="BL466" i="22" s="1"/>
  <c r="BL468" i="22" s="1"/>
  <c r="BL462" i="22"/>
  <c r="BL463" i="22"/>
  <c r="BL464" i="22"/>
  <c r="BL465" i="22"/>
  <c r="BK461" i="22"/>
  <c r="BK462" i="22"/>
  <c r="BK463" i="22"/>
  <c r="BK464" i="22"/>
  <c r="BK465" i="22"/>
  <c r="BJ461" i="22"/>
  <c r="BJ466" i="22" s="1"/>
  <c r="BJ468" i="22" s="1"/>
  <c r="BJ462" i="22"/>
  <c r="BJ463" i="22"/>
  <c r="BJ464" i="22"/>
  <c r="BJ465" i="22"/>
  <c r="BI461" i="22"/>
  <c r="BI462" i="22"/>
  <c r="BI463" i="22"/>
  <c r="BI464" i="22"/>
  <c r="BI465" i="22"/>
  <c r="BH461" i="22"/>
  <c r="BH462" i="22"/>
  <c r="BH463" i="22"/>
  <c r="BH466" i="22" s="1"/>
  <c r="BH468" i="22" s="1"/>
  <c r="BH464" i="22"/>
  <c r="BH465" i="22"/>
  <c r="BG461" i="22"/>
  <c r="BG462" i="22"/>
  <c r="BG463" i="22"/>
  <c r="BG464" i="22"/>
  <c r="BG465" i="22"/>
  <c r="BG466" i="22"/>
  <c r="BG468" i="22" s="1"/>
  <c r="BF461" i="22"/>
  <c r="BF462" i="22"/>
  <c r="BF463" i="22"/>
  <c r="BF464" i="22"/>
  <c r="BF465" i="22"/>
  <c r="BF466" i="22"/>
  <c r="BF468" i="22"/>
  <c r="BE461" i="22"/>
  <c r="BE462" i="22"/>
  <c r="BE466" i="22" s="1"/>
  <c r="BE463" i="22"/>
  <c r="BE464" i="22"/>
  <c r="BE465" i="22"/>
  <c r="BE468" i="22"/>
  <c r="BD461" i="22"/>
  <c r="BD466" i="22" s="1"/>
  <c r="BD468" i="22" s="1"/>
  <c r="BD462" i="22"/>
  <c r="BD463" i="22"/>
  <c r="BD464" i="22"/>
  <c r="BD465" i="22"/>
  <c r="BC461" i="22"/>
  <c r="BC462" i="22"/>
  <c r="BC463" i="22"/>
  <c r="BC464" i="22"/>
  <c r="BC465" i="22"/>
  <c r="BB461" i="22"/>
  <c r="BB466" i="22" s="1"/>
  <c r="BB468" i="22" s="1"/>
  <c r="BB462" i="22"/>
  <c r="BB463" i="22"/>
  <c r="BB464" i="22"/>
  <c r="BB465" i="22"/>
  <c r="BA461" i="22"/>
  <c r="BA462" i="22"/>
  <c r="BA463" i="22"/>
  <c r="BA464" i="22"/>
  <c r="BA465" i="22"/>
  <c r="AZ461" i="22"/>
  <c r="AZ462" i="22"/>
  <c r="AZ463" i="22"/>
  <c r="AZ466" i="22" s="1"/>
  <c r="AZ468" i="22" s="1"/>
  <c r="AZ464" i="22"/>
  <c r="AZ465" i="22"/>
  <c r="AY461" i="22"/>
  <c r="AY462" i="22"/>
  <c r="AY463" i="22"/>
  <c r="AY464" i="22"/>
  <c r="AY465" i="22"/>
  <c r="AY466" i="22"/>
  <c r="AY468" i="22" s="1"/>
  <c r="AX462" i="22"/>
  <c r="AX466" i="22" s="1"/>
  <c r="AX468" i="22" s="1"/>
  <c r="AX463" i="22"/>
  <c r="AX464" i="22"/>
  <c r="AX465" i="22"/>
  <c r="AW462" i="22"/>
  <c r="AW466" i="22" s="1"/>
  <c r="AW468" i="22" s="1"/>
  <c r="AW463" i="22"/>
  <c r="AW464" i="22"/>
  <c r="AW465" i="22"/>
  <c r="AV461" i="22"/>
  <c r="AV462" i="22"/>
  <c r="AV463" i="22"/>
  <c r="AV464" i="22"/>
  <c r="AV465" i="22"/>
  <c r="AU461" i="22"/>
  <c r="AU462" i="22"/>
  <c r="AU463" i="22"/>
  <c r="AU466" i="22" s="1"/>
  <c r="AU468" i="22" s="1"/>
  <c r="AU464" i="22"/>
  <c r="AU465" i="22"/>
  <c r="AT462" i="22"/>
  <c r="AT463" i="22"/>
  <c r="AT464" i="22"/>
  <c r="AT466" i="22"/>
  <c r="AT468" i="22" s="1"/>
  <c r="AS461" i="22"/>
  <c r="AS462" i="22"/>
  <c r="AS466" i="22" s="1"/>
  <c r="AS463" i="22"/>
  <c r="AS464" i="22"/>
  <c r="AS465" i="22"/>
  <c r="AS468" i="22"/>
  <c r="AR462" i="22"/>
  <c r="AR466" i="22" s="1"/>
  <c r="AR468" i="22" s="1"/>
  <c r="AR463" i="22"/>
  <c r="AR464" i="22"/>
  <c r="AR465" i="22"/>
  <c r="AQ461" i="22"/>
  <c r="AQ462" i="22"/>
  <c r="AQ463" i="22"/>
  <c r="AQ464" i="22"/>
  <c r="AQ465" i="22"/>
  <c r="AP461" i="22"/>
  <c r="AP462" i="22"/>
  <c r="AP463" i="22"/>
  <c r="AP464" i="22"/>
  <c r="AP465" i="22"/>
  <c r="AO461" i="22"/>
  <c r="AO462" i="22"/>
  <c r="AO463" i="22"/>
  <c r="AO466" i="22" s="1"/>
  <c r="AO468" i="22" s="1"/>
  <c r="AO464" i="22"/>
  <c r="AO465" i="22"/>
  <c r="AN461" i="22"/>
  <c r="AN462" i="22"/>
  <c r="AN463" i="22"/>
  <c r="AN464" i="22"/>
  <c r="AN465" i="22"/>
  <c r="AN466" i="22"/>
  <c r="AN468" i="22" s="1"/>
  <c r="AM461" i="22"/>
  <c r="AM462" i="22"/>
  <c r="AM463" i="22"/>
  <c r="AM464" i="22"/>
  <c r="AM465" i="22"/>
  <c r="AM466" i="22"/>
  <c r="AM468" i="22"/>
  <c r="AL461" i="22"/>
  <c r="AL462" i="22"/>
  <c r="AL466" i="22" s="1"/>
  <c r="AL468" i="22" s="1"/>
  <c r="AL463" i="22"/>
  <c r="AL464" i="22"/>
  <c r="AL465" i="22"/>
  <c r="AK461" i="22"/>
  <c r="AK466" i="22" s="1"/>
  <c r="AK468" i="22" s="1"/>
  <c r="AK462" i="22"/>
  <c r="AK463" i="22"/>
  <c r="AK464" i="22"/>
  <c r="AK465" i="22"/>
  <c r="AJ461" i="22"/>
  <c r="AJ462" i="22"/>
  <c r="AJ463" i="22"/>
  <c r="AJ464" i="22"/>
  <c r="AJ465" i="22"/>
  <c r="AH461" i="22"/>
  <c r="AH466" i="22" s="1"/>
  <c r="AH468" i="22" s="1"/>
  <c r="AH462" i="22"/>
  <c r="AH463" i="22"/>
  <c r="AH464" i="22"/>
  <c r="AH465" i="22"/>
  <c r="AG461" i="22"/>
  <c r="AG462" i="22"/>
  <c r="AG463" i="22"/>
  <c r="AG464" i="22"/>
  <c r="AG465" i="22"/>
  <c r="AF461" i="22"/>
  <c r="AF462" i="22"/>
  <c r="AF463" i="22"/>
  <c r="AF464" i="22"/>
  <c r="AF465" i="22"/>
  <c r="AD461" i="22"/>
  <c r="AD462" i="22"/>
  <c r="AD463" i="22"/>
  <c r="AD464" i="22"/>
  <c r="AD465" i="22"/>
  <c r="AD466" i="22"/>
  <c r="AD468" i="22" s="1"/>
  <c r="AC461" i="22"/>
  <c r="AC462" i="22"/>
  <c r="AC463" i="22"/>
  <c r="AC464" i="22"/>
  <c r="AC465" i="22"/>
  <c r="AC466" i="22"/>
  <c r="AC468" i="22" s="1"/>
  <c r="AB461" i="22"/>
  <c r="AB462" i="22"/>
  <c r="AB466" i="22" s="1"/>
  <c r="AB468" i="22" s="1"/>
  <c r="AB463" i="22"/>
  <c r="AB464" i="22"/>
  <c r="AB465" i="22"/>
  <c r="AA450" i="22"/>
  <c r="AA461" i="22" s="1"/>
  <c r="AA466" i="22" s="1"/>
  <c r="AA468" i="22" s="1"/>
  <c r="AA462" i="22"/>
  <c r="AA463" i="22"/>
  <c r="AA464" i="22"/>
  <c r="AA465" i="22"/>
  <c r="Z450" i="22"/>
  <c r="Z461" i="22" s="1"/>
  <c r="Z466" i="22" s="1"/>
  <c r="Z468" i="22" s="1"/>
  <c r="Z465" i="22"/>
  <c r="Y461" i="22"/>
  <c r="Y462" i="22"/>
  <c r="Y463" i="22"/>
  <c r="Y464" i="22"/>
  <c r="Y465" i="22"/>
  <c r="X461" i="22"/>
  <c r="X462" i="22"/>
  <c r="X463" i="22"/>
  <c r="X466" i="22" s="1"/>
  <c r="X468" i="22" s="1"/>
  <c r="X464" i="22"/>
  <c r="X465" i="22"/>
  <c r="V461" i="22"/>
  <c r="V462" i="22"/>
  <c r="V463" i="22"/>
  <c r="V464" i="22"/>
  <c r="V465" i="22"/>
  <c r="V466" i="22"/>
  <c r="V468" i="22" s="1"/>
  <c r="U461" i="22"/>
  <c r="U462" i="22"/>
  <c r="U463" i="22"/>
  <c r="U464" i="22"/>
  <c r="U465" i="22"/>
  <c r="U466" i="22"/>
  <c r="U468" i="22"/>
  <c r="T461" i="22"/>
  <c r="T462" i="22"/>
  <c r="T466" i="22" s="1"/>
  <c r="T468" i="22" s="1"/>
  <c r="T463" i="22"/>
  <c r="T464" i="22"/>
  <c r="T465" i="22"/>
  <c r="S461" i="22"/>
  <c r="S466" i="22" s="1"/>
  <c r="S468" i="22" s="1"/>
  <c r="S462" i="22"/>
  <c r="S463" i="22"/>
  <c r="S464" i="22"/>
  <c r="S465" i="22"/>
  <c r="R461" i="22"/>
  <c r="R462" i="22"/>
  <c r="R463" i="22"/>
  <c r="R464" i="22"/>
  <c r="R465" i="22"/>
  <c r="P461" i="22"/>
  <c r="P466" i="22" s="1"/>
  <c r="P468" i="22" s="1"/>
  <c r="P462" i="22"/>
  <c r="P463" i="22"/>
  <c r="P464" i="22"/>
  <c r="P465" i="22"/>
  <c r="O461" i="22"/>
  <c r="O462" i="22"/>
  <c r="O463" i="22"/>
  <c r="O464" i="22"/>
  <c r="O465" i="22"/>
  <c r="N461" i="22"/>
  <c r="N462" i="22"/>
  <c r="N463" i="22"/>
  <c r="N466" i="22" s="1"/>
  <c r="N468" i="22" s="1"/>
  <c r="N464" i="22"/>
  <c r="N465" i="22"/>
  <c r="L461" i="22"/>
  <c r="L462" i="22"/>
  <c r="L464" i="22"/>
  <c r="L466" i="22"/>
  <c r="L468" i="22"/>
  <c r="BQ330" i="22"/>
  <c r="BQ336" i="22" s="1"/>
  <c r="BQ338" i="22" s="1"/>
  <c r="BQ331" i="22"/>
  <c r="BQ332" i="22"/>
  <c r="BQ333" i="22"/>
  <c r="BQ334" i="22"/>
  <c r="BQ335" i="22"/>
  <c r="BP330" i="22"/>
  <c r="BP336" i="22" s="1"/>
  <c r="BP338" i="22" s="1"/>
  <c r="BP331" i="22"/>
  <c r="BP332" i="22"/>
  <c r="BP333" i="22"/>
  <c r="BP334" i="22"/>
  <c r="BP335" i="22"/>
  <c r="BO330" i="22"/>
  <c r="BO336" i="22" s="1"/>
  <c r="BO331" i="22"/>
  <c r="BO332" i="22"/>
  <c r="BO333" i="22"/>
  <c r="BO334" i="22"/>
  <c r="BO335" i="22"/>
  <c r="BO338" i="22"/>
  <c r="BN330" i="22"/>
  <c r="BN336" i="22" s="1"/>
  <c r="BN331" i="22"/>
  <c r="BN332" i="22"/>
  <c r="BN333" i="22"/>
  <c r="BN334" i="22"/>
  <c r="BN335" i="22"/>
  <c r="BN338" i="22"/>
  <c r="BM330" i="22"/>
  <c r="BM336" i="22" s="1"/>
  <c r="BM338" i="22" s="1"/>
  <c r="BM331" i="22"/>
  <c r="BM332" i="22"/>
  <c r="BM333" i="22"/>
  <c r="BM334" i="22"/>
  <c r="BM335" i="22"/>
  <c r="BL330" i="22"/>
  <c r="BL336" i="22" s="1"/>
  <c r="BL338" i="22" s="1"/>
  <c r="BL331" i="22"/>
  <c r="BL332" i="22"/>
  <c r="BL333" i="22"/>
  <c r="BL334" i="22"/>
  <c r="BL335" i="22"/>
  <c r="BK330" i="22"/>
  <c r="BK336" i="22" s="1"/>
  <c r="BK331" i="22"/>
  <c r="BK332" i="22"/>
  <c r="BK333" i="22"/>
  <c r="BK334" i="22"/>
  <c r="BK335" i="22"/>
  <c r="BK338" i="22"/>
  <c r="BJ330" i="22"/>
  <c r="BJ336" i="22" s="1"/>
  <c r="BJ331" i="22"/>
  <c r="BJ332" i="22"/>
  <c r="BJ333" i="22"/>
  <c r="BJ334" i="22"/>
  <c r="BJ335" i="22"/>
  <c r="BJ338" i="22"/>
  <c r="BI330" i="22"/>
  <c r="BI336" i="22" s="1"/>
  <c r="BI338" i="22" s="1"/>
  <c r="BI331" i="22"/>
  <c r="BI332" i="22"/>
  <c r="BI333" i="22"/>
  <c r="BI334" i="22"/>
  <c r="BI335" i="22"/>
  <c r="BH330" i="22"/>
  <c r="BH336" i="22" s="1"/>
  <c r="BH338" i="22" s="1"/>
  <c r="BH331" i="22"/>
  <c r="BH332" i="22"/>
  <c r="BH333" i="22"/>
  <c r="BH334" i="22"/>
  <c r="BH335" i="22"/>
  <c r="BG330" i="22"/>
  <c r="BG336" i="22" s="1"/>
  <c r="BG331" i="22"/>
  <c r="BG332" i="22"/>
  <c r="BG333" i="22"/>
  <c r="BG334" i="22"/>
  <c r="BG335" i="22"/>
  <c r="BG338" i="22"/>
  <c r="BF330" i="22"/>
  <c r="BF336" i="22" s="1"/>
  <c r="BF331" i="22"/>
  <c r="BF332" i="22"/>
  <c r="BF333" i="22"/>
  <c r="BF334" i="22"/>
  <c r="BF335" i="22"/>
  <c r="BF338" i="22"/>
  <c r="BE330" i="22"/>
  <c r="BE336" i="22" s="1"/>
  <c r="BE338" i="22" s="1"/>
  <c r="BE331" i="22"/>
  <c r="BE332" i="22"/>
  <c r="BE333" i="22"/>
  <c r="BE334" i="22"/>
  <c r="BE335" i="22"/>
  <c r="BD330" i="22"/>
  <c r="BD336" i="22" s="1"/>
  <c r="BD338" i="22" s="1"/>
  <c r="BD331" i="22"/>
  <c r="BD332" i="22"/>
  <c r="BD333" i="22"/>
  <c r="BD334" i="22"/>
  <c r="BD335" i="22"/>
  <c r="BC330" i="22"/>
  <c r="BC336" i="22" s="1"/>
  <c r="BC331" i="22"/>
  <c r="BC332" i="22"/>
  <c r="BC333" i="22"/>
  <c r="BC334" i="22"/>
  <c r="BC335" i="22"/>
  <c r="BC338" i="22"/>
  <c r="BB330" i="22"/>
  <c r="BB336" i="22" s="1"/>
  <c r="BB331" i="22"/>
  <c r="BB332" i="22"/>
  <c r="BB333" i="22"/>
  <c r="BB334" i="22"/>
  <c r="BB335" i="22"/>
  <c r="BB338" i="22"/>
  <c r="BA330" i="22"/>
  <c r="BA336" i="22" s="1"/>
  <c r="BA338" i="22" s="1"/>
  <c r="BA331" i="22"/>
  <c r="BA332" i="22"/>
  <c r="BA333" i="22"/>
  <c r="BA334" i="22"/>
  <c r="BA335" i="22"/>
  <c r="AZ330" i="22"/>
  <c r="AZ336" i="22" s="1"/>
  <c r="AZ338" i="22" s="1"/>
  <c r="AZ331" i="22"/>
  <c r="AZ332" i="22"/>
  <c r="AZ333" i="22"/>
  <c r="AZ334" i="22"/>
  <c r="AZ335" i="22"/>
  <c r="AY330" i="22"/>
  <c r="AY336" i="22" s="1"/>
  <c r="AY331" i="22"/>
  <c r="AY332" i="22"/>
  <c r="AY333" i="22"/>
  <c r="AY334" i="22"/>
  <c r="AY335" i="22"/>
  <c r="AY338" i="22"/>
  <c r="AX330" i="22"/>
  <c r="AX336" i="22" s="1"/>
  <c r="AX331" i="22"/>
  <c r="AX332" i="22"/>
  <c r="AX333" i="22"/>
  <c r="AX334" i="22"/>
  <c r="AX335" i="22"/>
  <c r="AX338" i="22"/>
  <c r="AW330" i="22"/>
  <c r="AW336" i="22" s="1"/>
  <c r="AW338" i="22" s="1"/>
  <c r="AW331" i="22"/>
  <c r="AW332" i="22"/>
  <c r="AW333" i="22"/>
  <c r="AW334" i="22"/>
  <c r="AW335" i="22"/>
  <c r="AV330" i="22"/>
  <c r="AV336" i="22" s="1"/>
  <c r="AV338" i="22" s="1"/>
  <c r="AV331" i="22"/>
  <c r="AV332" i="22"/>
  <c r="AV333" i="22"/>
  <c r="AV334" i="22"/>
  <c r="AV335" i="22"/>
  <c r="AU330" i="22"/>
  <c r="AU336" i="22" s="1"/>
  <c r="AU331" i="22"/>
  <c r="AU332" i="22"/>
  <c r="AU333" i="22"/>
  <c r="AU334" i="22"/>
  <c r="AU335" i="22"/>
  <c r="AU338" i="22"/>
  <c r="AT330" i="22"/>
  <c r="AT336" i="22" s="1"/>
  <c r="AT338" i="22" s="1"/>
  <c r="AT331" i="22"/>
  <c r="AT332" i="22"/>
  <c r="AT333" i="22"/>
  <c r="AT334" i="22"/>
  <c r="AS330" i="22"/>
  <c r="AS331" i="22"/>
  <c r="AS332" i="22"/>
  <c r="AS333" i="22"/>
  <c r="AS334" i="22"/>
  <c r="AS335" i="22"/>
  <c r="AR330" i="22"/>
  <c r="AR336" i="22" s="1"/>
  <c r="AR338" i="22" s="1"/>
  <c r="AR331" i="22"/>
  <c r="AR332" i="22"/>
  <c r="AR333" i="22"/>
  <c r="AR334" i="22"/>
  <c r="AR335" i="22"/>
  <c r="AQ330" i="22"/>
  <c r="AQ331" i="22"/>
  <c r="AQ332" i="22"/>
  <c r="AQ333" i="22"/>
  <c r="AQ334" i="22"/>
  <c r="AQ335" i="22"/>
  <c r="AP330" i="22"/>
  <c r="AP336" i="22" s="1"/>
  <c r="AP338" i="22" s="1"/>
  <c r="AP331" i="22"/>
  <c r="AP332" i="22"/>
  <c r="AP333" i="22"/>
  <c r="AP334" i="22"/>
  <c r="AP335" i="22"/>
  <c r="AO330" i="22"/>
  <c r="AO331" i="22"/>
  <c r="AO332" i="22"/>
  <c r="AO333" i="22"/>
  <c r="AO334" i="22"/>
  <c r="AO335" i="22"/>
  <c r="AN330" i="22"/>
  <c r="AN336" i="22" s="1"/>
  <c r="AN338" i="22" s="1"/>
  <c r="AN331" i="22"/>
  <c r="AN332" i="22"/>
  <c r="AN333" i="22"/>
  <c r="AN334" i="22"/>
  <c r="AN335" i="22"/>
  <c r="AM330" i="22"/>
  <c r="AM331" i="22"/>
  <c r="AM332" i="22"/>
  <c r="AM333" i="22"/>
  <c r="AM334" i="22"/>
  <c r="AM335" i="22"/>
  <c r="AL330" i="22"/>
  <c r="AL336" i="22" s="1"/>
  <c r="AL338" i="22" s="1"/>
  <c r="AL331" i="22"/>
  <c r="AL332" i="22"/>
  <c r="AL333" i="22"/>
  <c r="AL334" i="22"/>
  <c r="AL335" i="22"/>
  <c r="AK330" i="22"/>
  <c r="AK331" i="22"/>
  <c r="AK332" i="22"/>
  <c r="AK333" i="22"/>
  <c r="AK334" i="22"/>
  <c r="AK335" i="22"/>
  <c r="AJ330" i="22"/>
  <c r="AJ336" i="22" s="1"/>
  <c r="AJ338" i="22" s="1"/>
  <c r="AJ331" i="22"/>
  <c r="AJ332" i="22"/>
  <c r="AJ333" i="22"/>
  <c r="AJ334" i="22"/>
  <c r="AJ335" i="22"/>
  <c r="AH330" i="22"/>
  <c r="AH331" i="22"/>
  <c r="AH332" i="22"/>
  <c r="AH333" i="22"/>
  <c r="AH334" i="22"/>
  <c r="AH335" i="22"/>
  <c r="AG330" i="22"/>
  <c r="AG336" i="22" s="1"/>
  <c r="AG338" i="22" s="1"/>
  <c r="AG331" i="22"/>
  <c r="AG332" i="22"/>
  <c r="AG333" i="22"/>
  <c r="AG334" i="22"/>
  <c r="AG335" i="22"/>
  <c r="AF330" i="22"/>
  <c r="AF331" i="22"/>
  <c r="AF332" i="22"/>
  <c r="AF333" i="22"/>
  <c r="AF334" i="22"/>
  <c r="AF335" i="22"/>
  <c r="AD330" i="22"/>
  <c r="AD336" i="22" s="1"/>
  <c r="AD338" i="22" s="1"/>
  <c r="AD331" i="22"/>
  <c r="AD332" i="22"/>
  <c r="AD333" i="22"/>
  <c r="AD334" i="22"/>
  <c r="AD335" i="22"/>
  <c r="AC330" i="22"/>
  <c r="AC331" i="22"/>
  <c r="AC332" i="22"/>
  <c r="AC333" i="22"/>
  <c r="AC334" i="22"/>
  <c r="AC335" i="22"/>
  <c r="AB330" i="22"/>
  <c r="AB336" i="22" s="1"/>
  <c r="AB338" i="22" s="1"/>
  <c r="AB331" i="22"/>
  <c r="AB332" i="22"/>
  <c r="AB333" i="22"/>
  <c r="AB334" i="22"/>
  <c r="AB335" i="22"/>
  <c r="AA330" i="22"/>
  <c r="AA318" i="22"/>
  <c r="AA331" i="22" s="1"/>
  <c r="AA332" i="22"/>
  <c r="AA333" i="22"/>
  <c r="AA334" i="22"/>
  <c r="AA335" i="22"/>
  <c r="Z330" i="22"/>
  <c r="Z318" i="22"/>
  <c r="Z331" i="22"/>
  <c r="Z332" i="22"/>
  <c r="Z333" i="22"/>
  <c r="Z334" i="22"/>
  <c r="Z335" i="22"/>
  <c r="Z336" i="22"/>
  <c r="Z338" i="22" s="1"/>
  <c r="Y330" i="22"/>
  <c r="Y331" i="22"/>
  <c r="Y332" i="22"/>
  <c r="Y333" i="22"/>
  <c r="Y334" i="22"/>
  <c r="Y335" i="22"/>
  <c r="Y336" i="22"/>
  <c r="Y338" i="22" s="1"/>
  <c r="X330" i="22"/>
  <c r="X331" i="22"/>
  <c r="X332" i="22"/>
  <c r="X333" i="22"/>
  <c r="X334" i="22"/>
  <c r="X335" i="22"/>
  <c r="X336" i="22"/>
  <c r="X338" i="22" s="1"/>
  <c r="V330" i="22"/>
  <c r="V331" i="22"/>
  <c r="V332" i="22"/>
  <c r="V333" i="22"/>
  <c r="V334" i="22"/>
  <c r="V335" i="22"/>
  <c r="V336" i="22"/>
  <c r="V338" i="22" s="1"/>
  <c r="U330" i="22"/>
  <c r="U331" i="22"/>
  <c r="U332" i="22"/>
  <c r="U333" i="22"/>
  <c r="U334" i="22"/>
  <c r="U335" i="22"/>
  <c r="U336" i="22"/>
  <c r="U338" i="22" s="1"/>
  <c r="T330" i="22"/>
  <c r="T331" i="22"/>
  <c r="T332" i="22"/>
  <c r="T333" i="22"/>
  <c r="T334" i="22"/>
  <c r="T335" i="22"/>
  <c r="T336" i="22"/>
  <c r="T338" i="22" s="1"/>
  <c r="S330" i="22"/>
  <c r="S331" i="22"/>
  <c r="S332" i="22"/>
  <c r="S333" i="22"/>
  <c r="S334" i="22"/>
  <c r="S335" i="22"/>
  <c r="S336" i="22"/>
  <c r="S338" i="22" s="1"/>
  <c r="R330" i="22"/>
  <c r="R331" i="22"/>
  <c r="R332" i="22"/>
  <c r="R333" i="22"/>
  <c r="R334" i="22"/>
  <c r="R335" i="22"/>
  <c r="R336" i="22"/>
  <c r="R338" i="22" s="1"/>
  <c r="P330" i="22"/>
  <c r="P331" i="22"/>
  <c r="P332" i="22"/>
  <c r="P333" i="22"/>
  <c r="P334" i="22"/>
  <c r="P335" i="22"/>
  <c r="P336" i="22"/>
  <c r="P338" i="22" s="1"/>
  <c r="O330" i="22"/>
  <c r="O331" i="22"/>
  <c r="O332" i="22"/>
  <c r="O333" i="22"/>
  <c r="O334" i="22"/>
  <c r="O335" i="22"/>
  <c r="O336" i="22"/>
  <c r="O338" i="22" s="1"/>
  <c r="N330" i="22"/>
  <c r="N331" i="22"/>
  <c r="N332" i="22"/>
  <c r="N333" i="22"/>
  <c r="N334" i="22"/>
  <c r="N335" i="22"/>
  <c r="N336" i="22"/>
  <c r="N338" i="22" s="1"/>
  <c r="CC168" i="22"/>
  <c r="CB168" i="22"/>
  <c r="BR177" i="22"/>
  <c r="BR178" i="22"/>
  <c r="BR180" i="22"/>
  <c r="BR168" i="22"/>
  <c r="BQ177" i="22"/>
  <c r="BQ178" i="22" s="1"/>
  <c r="BQ180" i="22" s="1"/>
  <c r="BQ168" i="22" s="1"/>
  <c r="BP177" i="22"/>
  <c r="BP178" i="22"/>
  <c r="BP180" i="22"/>
  <c r="BP168" i="22"/>
  <c r="BO177" i="22"/>
  <c r="BO178" i="22"/>
  <c r="BO180" i="22" s="1"/>
  <c r="BO168" i="22" s="1"/>
  <c r="BN177" i="22"/>
  <c r="BN178" i="22"/>
  <c r="BN180" i="22"/>
  <c r="BN168" i="22"/>
  <c r="BM177" i="22"/>
  <c r="BM178" i="22" s="1"/>
  <c r="BM180" i="22" s="1"/>
  <c r="BM168" i="22" s="1"/>
  <c r="BL177" i="22"/>
  <c r="BL178" i="22"/>
  <c r="BL180" i="22"/>
  <c r="BL168" i="22"/>
  <c r="BK177" i="22"/>
  <c r="BK178" i="22"/>
  <c r="BK180" i="22" s="1"/>
  <c r="BK168" i="22" s="1"/>
  <c r="BJ177" i="22"/>
  <c r="BJ178" i="22"/>
  <c r="BJ180" i="22"/>
  <c r="BJ168" i="22"/>
  <c r="BI177" i="22"/>
  <c r="BI178" i="22" s="1"/>
  <c r="BI180" i="22" s="1"/>
  <c r="BI168" i="22" s="1"/>
  <c r="BH177" i="22"/>
  <c r="BH178" i="22" s="1"/>
  <c r="BH180" i="22" s="1"/>
  <c r="BH168" i="22" s="1"/>
  <c r="BG177" i="22"/>
  <c r="BG178" i="22"/>
  <c r="BG180" i="22" s="1"/>
  <c r="BG168" i="22" s="1"/>
  <c r="BF177" i="22"/>
  <c r="BF178" i="22" s="1"/>
  <c r="BF180" i="22" s="1"/>
  <c r="BF168" i="22" s="1"/>
  <c r="BE177" i="22"/>
  <c r="BE178" i="22"/>
  <c r="BE180" i="22" s="1"/>
  <c r="BE168" i="22" s="1"/>
  <c r="BD177" i="22"/>
  <c r="BD178" i="22" s="1"/>
  <c r="BD180" i="22" s="1"/>
  <c r="BD168" i="22" s="1"/>
  <c r="BC177" i="22"/>
  <c r="BC178" i="22" s="1"/>
  <c r="BC180" i="22" s="1"/>
  <c r="BC168" i="22" s="1"/>
  <c r="BB177" i="22"/>
  <c r="BB178" i="22" s="1"/>
  <c r="BB180" i="22" s="1"/>
  <c r="BB168" i="22" s="1"/>
  <c r="BA177" i="22"/>
  <c r="BA178" i="22" s="1"/>
  <c r="BA180" i="22" s="1"/>
  <c r="BA168" i="22" s="1"/>
  <c r="AZ177" i="22"/>
  <c r="AZ178" i="22" s="1"/>
  <c r="AZ180" i="22" s="1"/>
  <c r="AZ168" i="22" s="1"/>
  <c r="AY177" i="22"/>
  <c r="AY178" i="22"/>
  <c r="AY180" i="22" s="1"/>
  <c r="AY168" i="22" s="1"/>
  <c r="AX177" i="22"/>
  <c r="AX178" i="22" s="1"/>
  <c r="AX180" i="22" s="1"/>
  <c r="AX168" i="22" s="1"/>
  <c r="AW177" i="22"/>
  <c r="AW178" i="22"/>
  <c r="AW180" i="22" s="1"/>
  <c r="AW168" i="22" s="1"/>
  <c r="AV177" i="22"/>
  <c r="AV178" i="22" s="1"/>
  <c r="AV180" i="22" s="1"/>
  <c r="AV168" i="22" s="1"/>
  <c r="AU177" i="22"/>
  <c r="AU178" i="22"/>
  <c r="AU180" i="22" s="1"/>
  <c r="AU168" i="22" s="1"/>
  <c r="AT177" i="22"/>
  <c r="AT178" i="22" s="1"/>
  <c r="AT180" i="22" s="1"/>
  <c r="AT168" i="22" s="1"/>
  <c r="AS177" i="22"/>
  <c r="AS178" i="22" s="1"/>
  <c r="AS180" i="22" s="1"/>
  <c r="AS168" i="22" s="1"/>
  <c r="AR177" i="22"/>
  <c r="AR178" i="22" s="1"/>
  <c r="AR180" i="22" s="1"/>
  <c r="AR168" i="22" s="1"/>
  <c r="AQ177" i="22"/>
  <c r="AQ178" i="22"/>
  <c r="AQ180" i="22" s="1"/>
  <c r="AQ168" i="22" s="1"/>
  <c r="AP177" i="22"/>
  <c r="AP178" i="22" s="1"/>
  <c r="AP180" i="22" s="1"/>
  <c r="AP168" i="22" s="1"/>
  <c r="AO177" i="22"/>
  <c r="AO178" i="22"/>
  <c r="AO180" i="22" s="1"/>
  <c r="AO168" i="22" s="1"/>
  <c r="AN177" i="22"/>
  <c r="AN178" i="22" s="1"/>
  <c r="AN180" i="22" s="1"/>
  <c r="AN168" i="22" s="1"/>
  <c r="AM177" i="22"/>
  <c r="AM178" i="22" s="1"/>
  <c r="AM180" i="22" s="1"/>
  <c r="AM168" i="22" s="1"/>
  <c r="AL177" i="22"/>
  <c r="AL178" i="22" s="1"/>
  <c r="AL180" i="22" s="1"/>
  <c r="AL168" i="22" s="1"/>
  <c r="AK177" i="22"/>
  <c r="AK178" i="22" s="1"/>
  <c r="AK180" i="22" s="1"/>
  <c r="AK168" i="22" s="1"/>
  <c r="AJ177" i="22"/>
  <c r="AJ178" i="22" s="1"/>
  <c r="AJ180" i="22" s="1"/>
  <c r="AJ168" i="22" s="1"/>
  <c r="AH177" i="22"/>
  <c r="AH178" i="22"/>
  <c r="AH180" i="22" s="1"/>
  <c r="AH168" i="22" s="1"/>
  <c r="AG177" i="22"/>
  <c r="AG178" i="22" s="1"/>
  <c r="AG180" i="22" s="1"/>
  <c r="AG168" i="22" s="1"/>
  <c r="AF177" i="22"/>
  <c r="AF178" i="22"/>
  <c r="AF180" i="22" s="1"/>
  <c r="AF168" i="22" s="1"/>
  <c r="AD177" i="22"/>
  <c r="AD178" i="22" s="1"/>
  <c r="AD180" i="22" s="1"/>
  <c r="AD168" i="22" s="1"/>
  <c r="AC177" i="22"/>
  <c r="AC178" i="22"/>
  <c r="AC180" i="22" s="1"/>
  <c r="AC168" i="22" s="1"/>
  <c r="AB177" i="22"/>
  <c r="AB178" i="22" s="1"/>
  <c r="AB180" i="22" s="1"/>
  <c r="AB168" i="22" s="1"/>
  <c r="AA177" i="22"/>
  <c r="AA178" i="22" s="1"/>
  <c r="AA180" i="22" s="1"/>
  <c r="AA168" i="22" s="1"/>
  <c r="Z177" i="22"/>
  <c r="Z178" i="22" s="1"/>
  <c r="Z180" i="22" s="1"/>
  <c r="Z168" i="22" s="1"/>
  <c r="Y177" i="22"/>
  <c r="Y178" i="22"/>
  <c r="Y180" i="22" s="1"/>
  <c r="Y168" i="22" s="1"/>
  <c r="X169" i="22"/>
  <c r="X177" i="22" s="1"/>
  <c r="X178" i="22" s="1"/>
  <c r="X180" i="22" s="1"/>
  <c r="X168" i="22"/>
  <c r="V177" i="22"/>
  <c r="V178" i="22" s="1"/>
  <c r="V180" i="22" s="1"/>
  <c r="V168" i="22" s="1"/>
  <c r="U177" i="22"/>
  <c r="U178" i="22"/>
  <c r="U180" i="22"/>
  <c r="U168" i="22"/>
  <c r="T177" i="22"/>
  <c r="T178" i="22" s="1"/>
  <c r="T180" i="22" s="1"/>
  <c r="T168" i="22" s="1"/>
  <c r="S177" i="22"/>
  <c r="S178" i="22"/>
  <c r="S180" i="22"/>
  <c r="S168" i="22"/>
  <c r="R177" i="22"/>
  <c r="R178" i="22" s="1"/>
  <c r="R180" i="22" s="1"/>
  <c r="R168" i="22" s="1"/>
  <c r="P177" i="22"/>
  <c r="P178" i="22"/>
  <c r="P180" i="22"/>
  <c r="P168" i="22"/>
  <c r="O177" i="22"/>
  <c r="O178" i="22" s="1"/>
  <c r="O180" i="22" s="1"/>
  <c r="O168" i="22" s="1"/>
  <c r="N177" i="22"/>
  <c r="N178" i="22"/>
  <c r="N180" i="22"/>
  <c r="N168" i="22"/>
  <c r="K168" i="22"/>
  <c r="BR159" i="22"/>
  <c r="BR160" i="22"/>
  <c r="BR161" i="22"/>
  <c r="BR162" i="22"/>
  <c r="BR163" i="22"/>
  <c r="BR164" i="22" s="1"/>
  <c r="BR166" i="22" s="1"/>
  <c r="BR147" i="22" s="1"/>
  <c r="BQ159" i="22"/>
  <c r="BQ160" i="22"/>
  <c r="BQ161" i="22"/>
  <c r="BQ162" i="22"/>
  <c r="BQ163" i="22"/>
  <c r="BQ164" i="22"/>
  <c r="BQ166" i="22" s="1"/>
  <c r="BQ147" i="22" s="1"/>
  <c r="BP159" i="22"/>
  <c r="BP160" i="22"/>
  <c r="BP161" i="22"/>
  <c r="BP162" i="22"/>
  <c r="BP163" i="22"/>
  <c r="BP164" i="22" s="1"/>
  <c r="BP166" i="22" s="1"/>
  <c r="BP147" i="22" s="1"/>
  <c r="BO159" i="22"/>
  <c r="BO160" i="22"/>
  <c r="BO161" i="22"/>
  <c r="BO162" i="22"/>
  <c r="BO163" i="22"/>
  <c r="BO164" i="22"/>
  <c r="BO166" i="22" s="1"/>
  <c r="BO147" i="22" s="1"/>
  <c r="BN159" i="22"/>
  <c r="BN160" i="22"/>
  <c r="BN161" i="22"/>
  <c r="BN162" i="22"/>
  <c r="BN163" i="22"/>
  <c r="BN164" i="22" s="1"/>
  <c r="BN166" i="22" s="1"/>
  <c r="BN147" i="22" s="1"/>
  <c r="BM159" i="22"/>
  <c r="BM160" i="22"/>
  <c r="BM161" i="22"/>
  <c r="BM162" i="22"/>
  <c r="BM163" i="22"/>
  <c r="BM164" i="22"/>
  <c r="BM166" i="22" s="1"/>
  <c r="BM147" i="22" s="1"/>
  <c r="BL159" i="22"/>
  <c r="BL160" i="22"/>
  <c r="BL161" i="22"/>
  <c r="BL162" i="22"/>
  <c r="BL163" i="22"/>
  <c r="BL164" i="22" s="1"/>
  <c r="BL166" i="22" s="1"/>
  <c r="BL147" i="22" s="1"/>
  <c r="BK159" i="22"/>
  <c r="BK160" i="22"/>
  <c r="BK161" i="22"/>
  <c r="BK162" i="22"/>
  <c r="BK163" i="22"/>
  <c r="BK164" i="22"/>
  <c r="BK166" i="22" s="1"/>
  <c r="BK147" i="22" s="1"/>
  <c r="BJ159" i="22"/>
  <c r="BJ160" i="22"/>
  <c r="BJ161" i="22"/>
  <c r="BJ162" i="22"/>
  <c r="BJ163" i="22"/>
  <c r="BJ164" i="22" s="1"/>
  <c r="BJ166" i="22" s="1"/>
  <c r="BJ147" i="22" s="1"/>
  <c r="BI159" i="22"/>
  <c r="BI160" i="22"/>
  <c r="BI161" i="22"/>
  <c r="BI162" i="22"/>
  <c r="BI163" i="22"/>
  <c r="BI164" i="22"/>
  <c r="BI166" i="22" s="1"/>
  <c r="BI147" i="22" s="1"/>
  <c r="BH159" i="22"/>
  <c r="BH160" i="22"/>
  <c r="BH161" i="22"/>
  <c r="BH162" i="22"/>
  <c r="BH163" i="22"/>
  <c r="BH164" i="22" s="1"/>
  <c r="BH166" i="22" s="1"/>
  <c r="BH147" i="22" s="1"/>
  <c r="BG159" i="22"/>
  <c r="BG160" i="22"/>
  <c r="BG161" i="22"/>
  <c r="BG162" i="22"/>
  <c r="BG163" i="22"/>
  <c r="BG164" i="22"/>
  <c r="BG166" i="22" s="1"/>
  <c r="BG147" i="22" s="1"/>
  <c r="BF159" i="22"/>
  <c r="BF160" i="22"/>
  <c r="BF161" i="22"/>
  <c r="BF162" i="22"/>
  <c r="BF163" i="22"/>
  <c r="BF164" i="22" s="1"/>
  <c r="BF166" i="22" s="1"/>
  <c r="BF147" i="22" s="1"/>
  <c r="BE159" i="22"/>
  <c r="BE160" i="22"/>
  <c r="BE161" i="22"/>
  <c r="BE162" i="22"/>
  <c r="BE163" i="22"/>
  <c r="BE164" i="22"/>
  <c r="BE166" i="22" s="1"/>
  <c r="BE147" i="22" s="1"/>
  <c r="BD159" i="22"/>
  <c r="BD160" i="22"/>
  <c r="BD161" i="22"/>
  <c r="BD162" i="22"/>
  <c r="BD163" i="22"/>
  <c r="BD164" i="22" s="1"/>
  <c r="BD166" i="22" s="1"/>
  <c r="BD147" i="22" s="1"/>
  <c r="BC159" i="22"/>
  <c r="BC160" i="22"/>
  <c r="BC161" i="22"/>
  <c r="BC162" i="22"/>
  <c r="BC163" i="22"/>
  <c r="BC164" i="22"/>
  <c r="BC166" i="22" s="1"/>
  <c r="BC147" i="22" s="1"/>
  <c r="BB159" i="22"/>
  <c r="BB160" i="22"/>
  <c r="BB161" i="22"/>
  <c r="BB162" i="22"/>
  <c r="BB163" i="22"/>
  <c r="BB164" i="22" s="1"/>
  <c r="BB166" i="22" s="1"/>
  <c r="BB147" i="22" s="1"/>
  <c r="BA159" i="22"/>
  <c r="BA160" i="22"/>
  <c r="BA161" i="22"/>
  <c r="BA162" i="22"/>
  <c r="BA163" i="22"/>
  <c r="BA164" i="22"/>
  <c r="BA166" i="22" s="1"/>
  <c r="BA147" i="22" s="1"/>
  <c r="AZ159" i="22"/>
  <c r="AZ160" i="22"/>
  <c r="AZ161" i="22"/>
  <c r="AZ162" i="22"/>
  <c r="AZ163" i="22"/>
  <c r="AZ164" i="22" s="1"/>
  <c r="AZ166" i="22" s="1"/>
  <c r="AZ147" i="22" s="1"/>
  <c r="AY159" i="22"/>
  <c r="AY160" i="22"/>
  <c r="AY161" i="22"/>
  <c r="AY162" i="22"/>
  <c r="AY163" i="22"/>
  <c r="AY164" i="22"/>
  <c r="AY166" i="22" s="1"/>
  <c r="AY147" i="22" s="1"/>
  <c r="AX159" i="22"/>
  <c r="AX160" i="22"/>
  <c r="AX161" i="22"/>
  <c r="AX162" i="22"/>
  <c r="AX163" i="22"/>
  <c r="AX164" i="22" s="1"/>
  <c r="AX166" i="22" s="1"/>
  <c r="AX147" i="22" s="1"/>
  <c r="AW159" i="22"/>
  <c r="AW160" i="22"/>
  <c r="AW161" i="22"/>
  <c r="AW162" i="22"/>
  <c r="AW163" i="22"/>
  <c r="AW164" i="22"/>
  <c r="AW166" i="22" s="1"/>
  <c r="AW147" i="22" s="1"/>
  <c r="AV159" i="22"/>
  <c r="AV160" i="22"/>
  <c r="AV161" i="22"/>
  <c r="AV162" i="22"/>
  <c r="AV163" i="22"/>
  <c r="AV164" i="22" s="1"/>
  <c r="AV166" i="22" s="1"/>
  <c r="AV147" i="22" s="1"/>
  <c r="AU159" i="22"/>
  <c r="AU160" i="22"/>
  <c r="AU161" i="22"/>
  <c r="AU162" i="22"/>
  <c r="AU163" i="22"/>
  <c r="AU164" i="22"/>
  <c r="AU166" i="22" s="1"/>
  <c r="AU147" i="22" s="1"/>
  <c r="AT159" i="22"/>
  <c r="AT160" i="22"/>
  <c r="AT161" i="22"/>
  <c r="AT162" i="22"/>
  <c r="AT164" i="22"/>
  <c r="AT166" i="22" s="1"/>
  <c r="AT147" i="22" s="1"/>
  <c r="AS159" i="22"/>
  <c r="AS160" i="22"/>
  <c r="AS161" i="22"/>
  <c r="AS162" i="22"/>
  <c r="AS163" i="22"/>
  <c r="AS164" i="22"/>
  <c r="AS166" i="22" s="1"/>
  <c r="AS147" i="22" s="1"/>
  <c r="AR159" i="22"/>
  <c r="AR160" i="22"/>
  <c r="AR161" i="22"/>
  <c r="AR162" i="22"/>
  <c r="AR163" i="22"/>
  <c r="AR164" i="22"/>
  <c r="AR166" i="22"/>
  <c r="AR147" i="22" s="1"/>
  <c r="AQ159" i="22"/>
  <c r="AQ160" i="22"/>
  <c r="AQ161" i="22"/>
  <c r="AQ162" i="22"/>
  <c r="AQ163" i="22"/>
  <c r="AQ164" i="22"/>
  <c r="AQ166" i="22"/>
  <c r="AQ147" i="22" s="1"/>
  <c r="AP159" i="22"/>
  <c r="AP160" i="22"/>
  <c r="AP161" i="22"/>
  <c r="AP162" i="22"/>
  <c r="AP163" i="22"/>
  <c r="AP164" i="22"/>
  <c r="AP166" i="22" s="1"/>
  <c r="AP147" i="22" s="1"/>
  <c r="AO159" i="22"/>
  <c r="AO160" i="22"/>
  <c r="AO161" i="22"/>
  <c r="AO162" i="22"/>
  <c r="AO163" i="22"/>
  <c r="AO164" i="22"/>
  <c r="AO166" i="22"/>
  <c r="AO147" i="22" s="1"/>
  <c r="AN159" i="22"/>
  <c r="AN160" i="22"/>
  <c r="AN161" i="22"/>
  <c r="AN162" i="22"/>
  <c r="AN163" i="22"/>
  <c r="AN164" i="22"/>
  <c r="AN166" i="22"/>
  <c r="AN147" i="22" s="1"/>
  <c r="AM159" i="22"/>
  <c r="AM160" i="22"/>
  <c r="AM161" i="22"/>
  <c r="AM162" i="22"/>
  <c r="AM163" i="22"/>
  <c r="AM164" i="22"/>
  <c r="AM166" i="22" s="1"/>
  <c r="AM147" i="22" s="1"/>
  <c r="AL159" i="22"/>
  <c r="AL160" i="22"/>
  <c r="AL161" i="22"/>
  <c r="AL162" i="22"/>
  <c r="AL163" i="22"/>
  <c r="AL164" i="22"/>
  <c r="AL166" i="22" s="1"/>
  <c r="AL147" i="22" s="1"/>
  <c r="AK159" i="22"/>
  <c r="AK160" i="22"/>
  <c r="AK161" i="22"/>
  <c r="AK162" i="22"/>
  <c r="AK163" i="22"/>
  <c r="AK164" i="22"/>
  <c r="AK166" i="22"/>
  <c r="AK147" i="22" s="1"/>
  <c r="AJ159" i="22"/>
  <c r="AJ160" i="22"/>
  <c r="AJ161" i="22"/>
  <c r="AJ162" i="22"/>
  <c r="AJ163" i="22"/>
  <c r="AJ164" i="22"/>
  <c r="AJ166" i="22"/>
  <c r="AJ147" i="22" s="1"/>
  <c r="AH159" i="22"/>
  <c r="AH160" i="22"/>
  <c r="AH161" i="22"/>
  <c r="AH162" i="22"/>
  <c r="AH163" i="22"/>
  <c r="AH164" i="22"/>
  <c r="AH166" i="22"/>
  <c r="AH147" i="22" s="1"/>
  <c r="AG159" i="22"/>
  <c r="AG160" i="22"/>
  <c r="AG161" i="22"/>
  <c r="AG162" i="22"/>
  <c r="AG163" i="22"/>
  <c r="AG164" i="22"/>
  <c r="AG166" i="22" s="1"/>
  <c r="AG147" i="22" s="1"/>
  <c r="AF159" i="22"/>
  <c r="AF160" i="22"/>
  <c r="AF161" i="22"/>
  <c r="AF162" i="22"/>
  <c r="AF163" i="22"/>
  <c r="AF164" i="22"/>
  <c r="AF166" i="22"/>
  <c r="AF147" i="22" s="1"/>
  <c r="AD159" i="22"/>
  <c r="AD160" i="22"/>
  <c r="AD161" i="22"/>
  <c r="AD162" i="22"/>
  <c r="AD163" i="22"/>
  <c r="AD164" i="22"/>
  <c r="AD166" i="22"/>
  <c r="AD147" i="22" s="1"/>
  <c r="AC159" i="22"/>
  <c r="AC160" i="22"/>
  <c r="AC161" i="22"/>
  <c r="AC162" i="22"/>
  <c r="AC163" i="22"/>
  <c r="AC164" i="22"/>
  <c r="AC166" i="22" s="1"/>
  <c r="AC147" i="22" s="1"/>
  <c r="AB159" i="22"/>
  <c r="AB160" i="22"/>
  <c r="AB161" i="22"/>
  <c r="AB162" i="22"/>
  <c r="AB163" i="22"/>
  <c r="AB164" i="22"/>
  <c r="AB166" i="22" s="1"/>
  <c r="AB147" i="22" s="1"/>
  <c r="AA159" i="22"/>
  <c r="AA160" i="22"/>
  <c r="AA161" i="22"/>
  <c r="AA162" i="22"/>
  <c r="AA163" i="22"/>
  <c r="AA164" i="22"/>
  <c r="AA166" i="22"/>
  <c r="AA147" i="22" s="1"/>
  <c r="Z159" i="22"/>
  <c r="Z160" i="22"/>
  <c r="Z161" i="22"/>
  <c r="Z162" i="22"/>
  <c r="Z163" i="22"/>
  <c r="Z164" i="22"/>
  <c r="Z166" i="22"/>
  <c r="Z147" i="22" s="1"/>
  <c r="Y159" i="22"/>
  <c r="Y160" i="22"/>
  <c r="Y161" i="22"/>
  <c r="Y162" i="22"/>
  <c r="Y163" i="22"/>
  <c r="Y164" i="22"/>
  <c r="Y166" i="22"/>
  <c r="Y147" i="22" s="1"/>
  <c r="X159" i="22"/>
  <c r="X149" i="22"/>
  <c r="X160" i="22" s="1"/>
  <c r="X164" i="22" s="1"/>
  <c r="X166" i="22" s="1"/>
  <c r="X147" i="22" s="1"/>
  <c r="X161" i="22"/>
  <c r="X162" i="22"/>
  <c r="X163" i="22"/>
  <c r="V159" i="22"/>
  <c r="V160" i="22"/>
  <c r="V161" i="22"/>
  <c r="V162" i="22"/>
  <c r="V163" i="22"/>
  <c r="V164" i="22" s="1"/>
  <c r="V166" i="22" s="1"/>
  <c r="V147" i="22" s="1"/>
  <c r="U159" i="22"/>
  <c r="U160" i="22"/>
  <c r="U161" i="22"/>
  <c r="U162" i="22"/>
  <c r="U163" i="22"/>
  <c r="U164" i="22"/>
  <c r="U166" i="22" s="1"/>
  <c r="U147" i="22" s="1"/>
  <c r="T159" i="22"/>
  <c r="T160" i="22"/>
  <c r="T161" i="22"/>
  <c r="T162" i="22"/>
  <c r="T163" i="22"/>
  <c r="T164" i="22"/>
  <c r="T166" i="22" s="1"/>
  <c r="T147" i="22" s="1"/>
  <c r="S159" i="22"/>
  <c r="S160" i="22"/>
  <c r="S161" i="22"/>
  <c r="S162" i="22"/>
  <c r="S163" i="22"/>
  <c r="S164" i="22"/>
  <c r="S166" i="22" s="1"/>
  <c r="S147" i="22" s="1"/>
  <c r="R159" i="22"/>
  <c r="R160" i="22"/>
  <c r="R161" i="22"/>
  <c r="R162" i="22"/>
  <c r="R163" i="22"/>
  <c r="R164" i="22" s="1"/>
  <c r="R166" i="22" s="1"/>
  <c r="R147" i="22" s="1"/>
  <c r="P159" i="22"/>
  <c r="P160" i="22"/>
  <c r="P161" i="22"/>
  <c r="P162" i="22"/>
  <c r="P163" i="22"/>
  <c r="P164" i="22" s="1"/>
  <c r="P166" i="22" s="1"/>
  <c r="P147" i="22" s="1"/>
  <c r="O159" i="22"/>
  <c r="O160" i="22"/>
  <c r="O161" i="22"/>
  <c r="O162" i="22"/>
  <c r="O163" i="22"/>
  <c r="O164" i="22"/>
  <c r="O166" i="22" s="1"/>
  <c r="O147" i="22" s="1"/>
  <c r="N159" i="22"/>
  <c r="N160" i="22"/>
  <c r="N161" i="22"/>
  <c r="N162" i="22"/>
  <c r="N163" i="22"/>
  <c r="N164" i="22"/>
  <c r="N166" i="22" s="1"/>
  <c r="N147" i="22" s="1"/>
  <c r="K159" i="22"/>
  <c r="K160" i="22"/>
  <c r="K161" i="22"/>
  <c r="K162" i="22"/>
  <c r="K163" i="22"/>
  <c r="K164" i="22" s="1"/>
  <c r="K166" i="22" s="1"/>
  <c r="K147" i="22" s="1"/>
  <c r="J152" i="22"/>
  <c r="J151" i="22"/>
  <c r="J150" i="22"/>
  <c r="BQ100" i="22"/>
  <c r="BQ101" i="22"/>
  <c r="BQ102" i="22"/>
  <c r="BQ103" i="22"/>
  <c r="BQ104" i="22"/>
  <c r="BQ105" i="22"/>
  <c r="BP100" i="22"/>
  <c r="BP106" i="22" s="1"/>
  <c r="BP101" i="22"/>
  <c r="BP102" i="22"/>
  <c r="BP103" i="22"/>
  <c r="BP104" i="22"/>
  <c r="BP105" i="22"/>
  <c r="BP108" i="22"/>
  <c r="BP87" i="22"/>
  <c r="BO100" i="22"/>
  <c r="BO101" i="22"/>
  <c r="BO102" i="22"/>
  <c r="BO103" i="22"/>
  <c r="BO104" i="22"/>
  <c r="BO105" i="22"/>
  <c r="BO106" i="22"/>
  <c r="BO108" i="22"/>
  <c r="BO87" i="22" s="1"/>
  <c r="BN100" i="22"/>
  <c r="BN101" i="22"/>
  <c r="BN102" i="22"/>
  <c r="BN103" i="22"/>
  <c r="BN104" i="22"/>
  <c r="BN105" i="22"/>
  <c r="BN106" i="22"/>
  <c r="BN108" i="22" s="1"/>
  <c r="BN87" i="22" s="1"/>
  <c r="BM100" i="22"/>
  <c r="BM106" i="22"/>
  <c r="BM108" i="22"/>
  <c r="BM87" i="22"/>
  <c r="BL100" i="22"/>
  <c r="BL106" i="22" s="1"/>
  <c r="BL108" i="22" s="1"/>
  <c r="BL87" i="22" s="1"/>
  <c r="BL101" i="22"/>
  <c r="BL102" i="22"/>
  <c r="BL103" i="22"/>
  <c r="BL104" i="22"/>
  <c r="BL105" i="22"/>
  <c r="BK100" i="22"/>
  <c r="BK106" i="22" s="1"/>
  <c r="BK108" i="22" s="1"/>
  <c r="BK87" i="22" s="1"/>
  <c r="BK101" i="22"/>
  <c r="BK102" i="22"/>
  <c r="BK103" i="22"/>
  <c r="BK104" i="22"/>
  <c r="BK105" i="22"/>
  <c r="BJ100" i="22"/>
  <c r="BJ101" i="22"/>
  <c r="BJ102" i="22"/>
  <c r="BJ103" i="22"/>
  <c r="BJ104" i="22"/>
  <c r="BJ105" i="22"/>
  <c r="BJ106" i="22"/>
  <c r="BJ108" i="22"/>
  <c r="BJ87" i="22" s="1"/>
  <c r="BI100" i="22"/>
  <c r="BI106" i="22" s="1"/>
  <c r="BI108" i="22" s="1"/>
  <c r="BI87" i="22" s="1"/>
  <c r="BH100" i="22"/>
  <c r="BH106" i="22" s="1"/>
  <c r="BH108" i="22" s="1"/>
  <c r="BH87" i="22" s="1"/>
  <c r="BH101" i="22"/>
  <c r="BH102" i="22"/>
  <c r="BH103" i="22"/>
  <c r="BH104" i="22"/>
  <c r="BH105" i="22"/>
  <c r="BG100" i="22"/>
  <c r="BG106" i="22"/>
  <c r="BG108" i="22" s="1"/>
  <c r="BG87" i="22" s="1"/>
  <c r="BF102" i="22"/>
  <c r="BF105" i="22"/>
  <c r="BF106" i="22"/>
  <c r="BF108" i="22"/>
  <c r="BF87" i="22"/>
  <c r="BE100" i="22"/>
  <c r="BE106" i="22" s="1"/>
  <c r="BE108" i="22" s="1"/>
  <c r="BE87" i="22" s="1"/>
  <c r="BE101" i="22"/>
  <c r="BE103" i="22"/>
  <c r="BD104" i="22"/>
  <c r="BD106" i="22"/>
  <c r="BD108" i="22" s="1"/>
  <c r="BD87" i="22" s="1"/>
  <c r="BC106" i="22"/>
  <c r="BC108" i="22" s="1"/>
  <c r="BC87" i="22" s="1"/>
  <c r="BB100" i="22"/>
  <c r="BB106" i="22"/>
  <c r="BB108" i="22"/>
  <c r="BB87" i="22"/>
  <c r="BA100" i="22"/>
  <c r="BA106" i="22" s="1"/>
  <c r="BA108" i="22" s="1"/>
  <c r="BA87" i="22" s="1"/>
  <c r="BA104" i="22"/>
  <c r="AZ100" i="22"/>
  <c r="AZ104" i="22"/>
  <c r="AZ106" i="22"/>
  <c r="AZ108" i="22" s="1"/>
  <c r="AZ87" i="22" s="1"/>
  <c r="AY100" i="22"/>
  <c r="AY104" i="22"/>
  <c r="AY106" i="22"/>
  <c r="AY108" i="22"/>
  <c r="AY87" i="22"/>
  <c r="AX100" i="22"/>
  <c r="AX106" i="22" s="1"/>
  <c r="AX108" i="22" s="1"/>
  <c r="AX87" i="22" s="1"/>
  <c r="AX102" i="22"/>
  <c r="AX105" i="22"/>
  <c r="AW100" i="22"/>
  <c r="AW104" i="22"/>
  <c r="AW105" i="22"/>
  <c r="AV100" i="22"/>
  <c r="AV101" i="22"/>
  <c r="AV103" i="22"/>
  <c r="AV106" i="22"/>
  <c r="AV108" i="22"/>
  <c r="AV87" i="22" s="1"/>
  <c r="AU105" i="22"/>
  <c r="AU106" i="22" s="1"/>
  <c r="AU108" i="22" s="1"/>
  <c r="AU87" i="22" s="1"/>
  <c r="AT100" i="22"/>
  <c r="AT101" i="22"/>
  <c r="AT102" i="22"/>
  <c r="AT104" i="22"/>
  <c r="AS100" i="22"/>
  <c r="AS101" i="22"/>
  <c r="AS102" i="22"/>
  <c r="AS103" i="22"/>
  <c r="AS104" i="22"/>
  <c r="AS105" i="22"/>
  <c r="AR100" i="22"/>
  <c r="AR106" i="22" s="1"/>
  <c r="AR108" i="22" s="1"/>
  <c r="AR87" i="22" s="1"/>
  <c r="AR101" i="22"/>
  <c r="AR102" i="22"/>
  <c r="AR103" i="22"/>
  <c r="AR104" i="22"/>
  <c r="AR105" i="22"/>
  <c r="AQ100" i="22"/>
  <c r="AQ101" i="22"/>
  <c r="AQ102" i="22"/>
  <c r="AQ103" i="22"/>
  <c r="AQ104" i="22"/>
  <c r="AQ105" i="22"/>
  <c r="AP100" i="22"/>
  <c r="AP106" i="22" s="1"/>
  <c r="AP101" i="22"/>
  <c r="AP102" i="22"/>
  <c r="AP103" i="22"/>
  <c r="AP104" i="22"/>
  <c r="AP105" i="22"/>
  <c r="AP108" i="22"/>
  <c r="AP87" i="22"/>
  <c r="AO100" i="22"/>
  <c r="AO101" i="22"/>
  <c r="AO102" i="22"/>
  <c r="AO103" i="22"/>
  <c r="AO104" i="22"/>
  <c r="AO105" i="22"/>
  <c r="AO106" i="22"/>
  <c r="AO108" i="22"/>
  <c r="AO87" i="22" s="1"/>
  <c r="AN100" i="22"/>
  <c r="AN101" i="22"/>
  <c r="AN102" i="22"/>
  <c r="AN103" i="22"/>
  <c r="AN104" i="22"/>
  <c r="AN105" i="22"/>
  <c r="AN106" i="22"/>
  <c r="AN108" i="22" s="1"/>
  <c r="AN87" i="22" s="1"/>
  <c r="AM100" i="22"/>
  <c r="AM101" i="22"/>
  <c r="AM102" i="22"/>
  <c r="AM103" i="22"/>
  <c r="AM104" i="22"/>
  <c r="AM105" i="22"/>
  <c r="AL100" i="22"/>
  <c r="AL101" i="22"/>
  <c r="AL106" i="22" s="1"/>
  <c r="AL108" i="22" s="1"/>
  <c r="AL87" i="22" s="1"/>
  <c r="AL102" i="22"/>
  <c r="AL103" i="22"/>
  <c r="AL104" i="22"/>
  <c r="AL105" i="22"/>
  <c r="AK100" i="22"/>
  <c r="AK106" i="22" s="1"/>
  <c r="AK108" i="22" s="1"/>
  <c r="AK87" i="22" s="1"/>
  <c r="AK101" i="22"/>
  <c r="AK102" i="22"/>
  <c r="AK103" i="22"/>
  <c r="AK104" i="22"/>
  <c r="AK105" i="22"/>
  <c r="AJ100" i="22"/>
  <c r="AJ101" i="22"/>
  <c r="AJ102" i="22"/>
  <c r="AJ103" i="22"/>
  <c r="AJ104" i="22"/>
  <c r="AJ105" i="22"/>
  <c r="AH100" i="22"/>
  <c r="AH106" i="22" s="1"/>
  <c r="AH108" i="22" s="1"/>
  <c r="AH87" i="22" s="1"/>
  <c r="AH101" i="22"/>
  <c r="AH102" i="22"/>
  <c r="AH103" i="22"/>
  <c r="AH104" i="22"/>
  <c r="AH105" i="22"/>
  <c r="AG100" i="22"/>
  <c r="AG106" i="22" s="1"/>
  <c r="AG108" i="22" s="1"/>
  <c r="AG87" i="22" s="1"/>
  <c r="AG101" i="22"/>
  <c r="AG102" i="22"/>
  <c r="AG103" i="22"/>
  <c r="AG104" i="22"/>
  <c r="AG105" i="22"/>
  <c r="AF100" i="22"/>
  <c r="AF101" i="22"/>
  <c r="AF102" i="22"/>
  <c r="AF103" i="22"/>
  <c r="AF104" i="22"/>
  <c r="AF105" i="22"/>
  <c r="AF106" i="22"/>
  <c r="AF108" i="22" s="1"/>
  <c r="AF87" i="22" s="1"/>
  <c r="AD100" i="22"/>
  <c r="AD101" i="22"/>
  <c r="AD102" i="22"/>
  <c r="AD103" i="22"/>
  <c r="AD104" i="22"/>
  <c r="AD105" i="22"/>
  <c r="AD106" i="22" s="1"/>
  <c r="AD108" i="22" s="1"/>
  <c r="AD87" i="22" s="1"/>
  <c r="AC100" i="22"/>
  <c r="AC101" i="22"/>
  <c r="AC102" i="22"/>
  <c r="AC103" i="22"/>
  <c r="AC104" i="22"/>
  <c r="AC105" i="22"/>
  <c r="AB100" i="22"/>
  <c r="AB101" i="22"/>
  <c r="AB102" i="22"/>
  <c r="AB103" i="22"/>
  <c r="AB104" i="22"/>
  <c r="AB105" i="22"/>
  <c r="AA100" i="22"/>
  <c r="AA101" i="22"/>
  <c r="AA90" i="22"/>
  <c r="AA102" i="22" s="1"/>
  <c r="AA103" i="22"/>
  <c r="AA104" i="22"/>
  <c r="AA105" i="22"/>
  <c r="Z100" i="22"/>
  <c r="Z101" i="22"/>
  <c r="Z90" i="22"/>
  <c r="Z102" i="22"/>
  <c r="Z103" i="22"/>
  <c r="Z104" i="22"/>
  <c r="Z105" i="22"/>
  <c r="Y100" i="22"/>
  <c r="Y101" i="22"/>
  <c r="Y102" i="22"/>
  <c r="Y103" i="22"/>
  <c r="Y104" i="22"/>
  <c r="Y105" i="22"/>
  <c r="Y106" i="22"/>
  <c r="Y108" i="22" s="1"/>
  <c r="Y87" i="22" s="1"/>
  <c r="X100" i="22"/>
  <c r="X101" i="22"/>
  <c r="X102" i="22"/>
  <c r="X103" i="22"/>
  <c r="X104" i="22"/>
  <c r="X105" i="22"/>
  <c r="X106" i="22"/>
  <c r="X108" i="22" s="1"/>
  <c r="X87" i="22" s="1"/>
  <c r="V100" i="22"/>
  <c r="V101" i="22"/>
  <c r="V102" i="22"/>
  <c r="V103" i="22"/>
  <c r="V104" i="22"/>
  <c r="V105" i="22"/>
  <c r="U100" i="22"/>
  <c r="U101" i="22"/>
  <c r="U102" i="22"/>
  <c r="U103" i="22"/>
  <c r="U104" i="22"/>
  <c r="U105" i="22"/>
  <c r="T100" i="22"/>
  <c r="T101" i="22"/>
  <c r="T102" i="22"/>
  <c r="T103" i="22"/>
  <c r="T104" i="22"/>
  <c r="T105" i="22"/>
  <c r="S100" i="22"/>
  <c r="S106" i="22" s="1"/>
  <c r="S108" i="22" s="1"/>
  <c r="S87" i="22" s="1"/>
  <c r="S101" i="22"/>
  <c r="S102" i="22"/>
  <c r="S103" i="22"/>
  <c r="S104" i="22"/>
  <c r="S105" i="22"/>
  <c r="R100" i="22"/>
  <c r="R101" i="22"/>
  <c r="R102" i="22"/>
  <c r="R103" i="22"/>
  <c r="R104" i="22"/>
  <c r="R105" i="22"/>
  <c r="P100" i="22"/>
  <c r="P106" i="22" s="1"/>
  <c r="P108" i="22" s="1"/>
  <c r="P87" i="22" s="1"/>
  <c r="P101" i="22"/>
  <c r="P102" i="22"/>
  <c r="P103" i="22"/>
  <c r="P104" i="22"/>
  <c r="P105" i="22"/>
  <c r="O100" i="22"/>
  <c r="O101" i="22"/>
  <c r="O102" i="22"/>
  <c r="O103" i="22"/>
  <c r="O104" i="22"/>
  <c r="O105" i="22"/>
  <c r="O106" i="22"/>
  <c r="O108" i="22"/>
  <c r="O87" i="22" s="1"/>
  <c r="N100" i="22"/>
  <c r="N101" i="22"/>
  <c r="N102" i="22"/>
  <c r="N103" i="22"/>
  <c r="N104" i="22"/>
  <c r="N105" i="22"/>
  <c r="N106" i="22" s="1"/>
  <c r="N108" i="22" s="1"/>
  <c r="N87" i="22" s="1"/>
  <c r="L101" i="22"/>
  <c r="L102" i="22"/>
  <c r="L92" i="22"/>
  <c r="L104" i="22"/>
  <c r="L105" i="22"/>
  <c r="L106" i="22"/>
  <c r="L108" i="22" s="1"/>
  <c r="L87" i="22" s="1"/>
  <c r="K100" i="22"/>
  <c r="K101" i="22"/>
  <c r="K102" i="22"/>
  <c r="K103" i="22"/>
  <c r="K104" i="22"/>
  <c r="K105" i="22"/>
  <c r="J92" i="22"/>
  <c r="J91" i="22"/>
  <c r="J90" i="22"/>
  <c r="J89" i="22"/>
  <c r="J169" i="22"/>
  <c r="J1245" i="22"/>
  <c r="J1244" i="22"/>
  <c r="BR1232" i="22"/>
  <c r="BR1233" i="22"/>
  <c r="BR1234" i="22"/>
  <c r="BR1235" i="22"/>
  <c r="BR1236" i="22" s="1"/>
  <c r="BR1238" i="22" s="1"/>
  <c r="BR1221" i="22" s="1"/>
  <c r="BQ1232" i="22"/>
  <c r="BQ1233" i="22"/>
  <c r="BQ1234" i="22"/>
  <c r="BQ1235" i="22"/>
  <c r="BQ1236" i="22"/>
  <c r="BQ1238" i="22"/>
  <c r="BQ1221" i="22" s="1"/>
  <c r="BP1232" i="22"/>
  <c r="BP1236" i="22" s="1"/>
  <c r="BP1238" i="22" s="1"/>
  <c r="BP1233" i="22"/>
  <c r="BP1234" i="22"/>
  <c r="BP1235" i="22"/>
  <c r="BO1232" i="22"/>
  <c r="BO1233" i="22"/>
  <c r="BO1234" i="22"/>
  <c r="BO1235" i="22"/>
  <c r="BN1232" i="22"/>
  <c r="BN1233" i="22"/>
  <c r="BN1234" i="22"/>
  <c r="BN1235" i="22"/>
  <c r="BN1236" i="22" s="1"/>
  <c r="BN1238" i="22" s="1"/>
  <c r="BN1221" i="22" s="1"/>
  <c r="BM1232" i="22"/>
  <c r="BM1233" i="22"/>
  <c r="BM1234" i="22"/>
  <c r="BM1235" i="22"/>
  <c r="BM1236" i="22"/>
  <c r="BM1238" i="22"/>
  <c r="BL1232" i="22"/>
  <c r="BL1236" i="22" s="1"/>
  <c r="BL1238" i="22" s="1"/>
  <c r="BL1233" i="22"/>
  <c r="BL1234" i="22"/>
  <c r="BL1235" i="22"/>
  <c r="BK1232" i="22"/>
  <c r="BK1236" i="22" s="1"/>
  <c r="BK1238" i="22" s="1"/>
  <c r="BK1221" i="22" s="1"/>
  <c r="BK1233" i="22"/>
  <c r="BK1234" i="22"/>
  <c r="BK1235" i="22"/>
  <c r="BJ1232" i="22"/>
  <c r="BJ1233" i="22"/>
  <c r="BJ1234" i="22"/>
  <c r="BJ1235" i="22"/>
  <c r="BJ1236" i="22"/>
  <c r="BJ1238" i="22" s="1"/>
  <c r="BJ1221" i="22" s="1"/>
  <c r="BI1232" i="22"/>
  <c r="BI1233" i="22"/>
  <c r="BI1234" i="22"/>
  <c r="BI1235" i="22"/>
  <c r="BI1236" i="22"/>
  <c r="BI1238" i="22"/>
  <c r="BH1232" i="22"/>
  <c r="BH1236" i="22" s="1"/>
  <c r="BH1238" i="22" s="1"/>
  <c r="BH1221" i="22" s="1"/>
  <c r="BH1234" i="22"/>
  <c r="BH1235" i="22"/>
  <c r="BG1232" i="22"/>
  <c r="BG1233" i="22"/>
  <c r="BG1234" i="22"/>
  <c r="BG1235" i="22"/>
  <c r="BF1232" i="22"/>
  <c r="BF1233" i="22"/>
  <c r="BF1234" i="22"/>
  <c r="BF1236" i="22" s="1"/>
  <c r="BF1235" i="22"/>
  <c r="BF1238" i="22"/>
  <c r="BF1221" i="22" s="1"/>
  <c r="BE1232" i="22"/>
  <c r="BE1233" i="22"/>
  <c r="BE1234" i="22"/>
  <c r="BE1235" i="22"/>
  <c r="BE1236" i="22"/>
  <c r="BE1238" i="22" s="1"/>
  <c r="BE1221" i="22" s="1"/>
  <c r="BD1232" i="22"/>
  <c r="BD1233" i="22"/>
  <c r="BD1234" i="22"/>
  <c r="BD1235" i="22"/>
  <c r="BC1232" i="22"/>
  <c r="BC1233" i="22"/>
  <c r="BC1234" i="22"/>
  <c r="BC1235" i="22"/>
  <c r="BB1232" i="22"/>
  <c r="BB1233" i="22"/>
  <c r="BB1234" i="22"/>
  <c r="BB1235" i="22"/>
  <c r="BB1236" i="22"/>
  <c r="BB1238" i="22" s="1"/>
  <c r="BB1221" i="22" s="1"/>
  <c r="BA1232" i="22"/>
  <c r="BA1233" i="22"/>
  <c r="BA1236" i="22" s="1"/>
  <c r="BA1238" i="22" s="1"/>
  <c r="BA1221" i="22" s="1"/>
  <c r="BA1234" i="22"/>
  <c r="BA1235" i="22"/>
  <c r="AZ1232" i="22"/>
  <c r="AZ1236" i="22" s="1"/>
  <c r="AZ1238" i="22" s="1"/>
  <c r="AZ1221" i="22" s="1"/>
  <c r="AZ1233" i="22"/>
  <c r="AZ1234" i="22"/>
  <c r="AZ1235" i="22"/>
  <c r="AY1232" i="22"/>
  <c r="AY1236" i="22" s="1"/>
  <c r="AY1238" i="22" s="1"/>
  <c r="AY1221" i="22" s="1"/>
  <c r="AY1233" i="22"/>
  <c r="AY1234" i="22"/>
  <c r="AY1235" i="22"/>
  <c r="AX1232" i="22"/>
  <c r="AX1233" i="22"/>
  <c r="AX1234" i="22"/>
  <c r="AX1236" i="22" s="1"/>
  <c r="AX1238" i="22" s="1"/>
  <c r="AX1221" i="22" s="1"/>
  <c r="AX1235" i="22"/>
  <c r="AW1232" i="22"/>
  <c r="AW1233" i="22"/>
  <c r="AW1236" i="22" s="1"/>
  <c r="AW1238" i="22" s="1"/>
  <c r="AW1221" i="22" s="1"/>
  <c r="AW1234" i="22"/>
  <c r="AW1235" i="22"/>
  <c r="AV1232" i="22"/>
  <c r="AV1233" i="22"/>
  <c r="AV1234" i="22"/>
  <c r="AV1235" i="22"/>
  <c r="AU1232" i="22"/>
  <c r="AU1233" i="22"/>
  <c r="AU1234" i="22"/>
  <c r="AU1235" i="22"/>
  <c r="AT1232" i="22"/>
  <c r="AT1233" i="22"/>
  <c r="AT1234" i="22"/>
  <c r="AT1236" i="22" s="1"/>
  <c r="AT1238" i="22" s="1"/>
  <c r="AT1221" i="22" s="1"/>
  <c r="AT1235" i="22"/>
  <c r="AS1232" i="22"/>
  <c r="AS1233" i="22"/>
  <c r="AS1234" i="22"/>
  <c r="AS1235" i="22"/>
  <c r="AS1236" i="22"/>
  <c r="AS1238" i="22" s="1"/>
  <c r="AS1221" i="22" s="1"/>
  <c r="AR1232" i="22"/>
  <c r="AR1233" i="22"/>
  <c r="AR1234" i="22"/>
  <c r="AR1235" i="22"/>
  <c r="AQ1232" i="22"/>
  <c r="AQ1233" i="22"/>
  <c r="AQ1234" i="22"/>
  <c r="AQ1235" i="22"/>
  <c r="AP1232" i="22"/>
  <c r="AP1233" i="22"/>
  <c r="AP1234" i="22"/>
  <c r="AP1235" i="22"/>
  <c r="AP1236" i="22"/>
  <c r="AP1238" i="22"/>
  <c r="AP1221" i="22" s="1"/>
  <c r="AO1232" i="22"/>
  <c r="AO1233" i="22"/>
  <c r="AO1234" i="22"/>
  <c r="AO1235" i="22"/>
  <c r="AO1236" i="22"/>
  <c r="AO1238" i="22"/>
  <c r="AN1232" i="22"/>
  <c r="AN1233" i="22"/>
  <c r="AN1234" i="22"/>
  <c r="AN1235" i="22"/>
  <c r="AM1232" i="22"/>
  <c r="AM1236" i="22" s="1"/>
  <c r="AM1238" i="22" s="1"/>
  <c r="AM1221" i="22" s="1"/>
  <c r="AM1233" i="22"/>
  <c r="AM1234" i="22"/>
  <c r="AM1235" i="22"/>
  <c r="AL1232" i="22"/>
  <c r="AL1233" i="22"/>
  <c r="AL1234" i="22"/>
  <c r="AL1235" i="22"/>
  <c r="AK1232" i="22"/>
  <c r="AK1236" i="22" s="1"/>
  <c r="AK1238" i="22" s="1"/>
  <c r="AK1221" i="22" s="1"/>
  <c r="AK1233" i="22"/>
  <c r="AK1234" i="22"/>
  <c r="AK1235" i="22"/>
  <c r="AJ1232" i="22"/>
  <c r="AJ1233" i="22"/>
  <c r="AJ1234" i="22"/>
  <c r="AJ1236" i="22" s="1"/>
  <c r="AJ1238" i="22" s="1"/>
  <c r="AJ1221" i="22" s="1"/>
  <c r="AJ1235" i="22"/>
  <c r="AH1232" i="22"/>
  <c r="AH1233" i="22"/>
  <c r="AH1236" i="22" s="1"/>
  <c r="AH1238" i="22" s="1"/>
  <c r="AH1221" i="22" s="1"/>
  <c r="AH1234" i="22"/>
  <c r="AH1235" i="22"/>
  <c r="AG1232" i="22"/>
  <c r="AG1236" i="22" s="1"/>
  <c r="AG1238" i="22" s="1"/>
  <c r="AG1221" i="22" s="1"/>
  <c r="AG1233" i="22"/>
  <c r="AG1234" i="22"/>
  <c r="AG1235" i="22"/>
  <c r="AF1232" i="22"/>
  <c r="AF1233" i="22"/>
  <c r="AF1234" i="22"/>
  <c r="AF1235" i="22"/>
  <c r="AD1232" i="22"/>
  <c r="AD1233" i="22"/>
  <c r="AD1234" i="22"/>
  <c r="AD1235" i="22"/>
  <c r="AC1232" i="22"/>
  <c r="AC1233" i="22"/>
  <c r="AC1234" i="22"/>
  <c r="AC1235" i="22"/>
  <c r="AC1236" i="22"/>
  <c r="AC1238" i="22" s="1"/>
  <c r="AC1221" i="22" s="1"/>
  <c r="AB1232" i="22"/>
  <c r="AB1236" i="22" s="1"/>
  <c r="AB1238" i="22" s="1"/>
  <c r="AB1221" i="22" s="1"/>
  <c r="AB1233" i="22"/>
  <c r="AB1234" i="22"/>
  <c r="AB1235" i="22"/>
  <c r="AA1232" i="22"/>
  <c r="AA1233" i="22"/>
  <c r="AA1234" i="22"/>
  <c r="AA1235" i="22"/>
  <c r="Z1232" i="22"/>
  <c r="Z1233" i="22"/>
  <c r="Z1234" i="22"/>
  <c r="Z1235" i="22"/>
  <c r="Y1232" i="22"/>
  <c r="Y1233" i="22"/>
  <c r="Y1236" i="22" s="1"/>
  <c r="Y1238" i="22" s="1"/>
  <c r="Y1221" i="22" s="1"/>
  <c r="Y1234" i="22"/>
  <c r="Y1235" i="22"/>
  <c r="X1232" i="22"/>
  <c r="X1233" i="22"/>
  <c r="X1234" i="22"/>
  <c r="X1235" i="22"/>
  <c r="V1232" i="22"/>
  <c r="V1233" i="22"/>
  <c r="V1234" i="22"/>
  <c r="V1235" i="22"/>
  <c r="U1232" i="22"/>
  <c r="U1233" i="22"/>
  <c r="U1234" i="22"/>
  <c r="U1236" i="22" s="1"/>
  <c r="U1238" i="22" s="1"/>
  <c r="U1221" i="22" s="1"/>
  <c r="U1235" i="22"/>
  <c r="T1232" i="22"/>
  <c r="T1233" i="22"/>
  <c r="T1234" i="22"/>
  <c r="T1235" i="22"/>
  <c r="T1236" i="22"/>
  <c r="T1238" i="22"/>
  <c r="T1221" i="22" s="1"/>
  <c r="S1232" i="22"/>
  <c r="S1236" i="22" s="1"/>
  <c r="S1238" i="22" s="1"/>
  <c r="S1221" i="22" s="1"/>
  <c r="S1233" i="22"/>
  <c r="S1234" i="22"/>
  <c r="S1235" i="22"/>
  <c r="R1232" i="22"/>
  <c r="R1236" i="22" s="1"/>
  <c r="R1233" i="22"/>
  <c r="R1234" i="22"/>
  <c r="R1235" i="22"/>
  <c r="R1238" i="22"/>
  <c r="R1221" i="22" s="1"/>
  <c r="P1232" i="22"/>
  <c r="P1233" i="22"/>
  <c r="P1234" i="22"/>
  <c r="P1235" i="22"/>
  <c r="O1232" i="22"/>
  <c r="O1233" i="22"/>
  <c r="O1236" i="22" s="1"/>
  <c r="O1238" i="22" s="1"/>
  <c r="O1234" i="22"/>
  <c r="O1235" i="22"/>
  <c r="N1232" i="22"/>
  <c r="N1233" i="22"/>
  <c r="N1234" i="22"/>
  <c r="N1235" i="22"/>
  <c r="CC1221" i="22"/>
  <c r="BP1221" i="22"/>
  <c r="BM1221" i="22"/>
  <c r="BL1221" i="22"/>
  <c r="BI1221" i="22"/>
  <c r="AO1221" i="22"/>
  <c r="O1221" i="22"/>
  <c r="L1234" i="22"/>
  <c r="L1236" i="22"/>
  <c r="L1238" i="22"/>
  <c r="L1221" i="22" s="1"/>
  <c r="K1232" i="22"/>
  <c r="K1233" i="22"/>
  <c r="K1236" i="22" s="1"/>
  <c r="K1234" i="22"/>
  <c r="K1235" i="22"/>
  <c r="K1238" i="22"/>
  <c r="K1221" i="22" s="1"/>
  <c r="CC1204" i="22"/>
  <c r="CB1204" i="22"/>
  <c r="BR1214" i="22"/>
  <c r="BR1215" i="22"/>
  <c r="BR1216" i="22"/>
  <c r="BQ1214" i="22"/>
  <c r="BQ1217" i="22" s="1"/>
  <c r="BQ1219" i="22" s="1"/>
  <c r="BQ1204" i="22" s="1"/>
  <c r="BQ1215" i="22"/>
  <c r="BQ1216" i="22"/>
  <c r="BP1214" i="22"/>
  <c r="BP1215" i="22"/>
  <c r="BP1217" i="22" s="1"/>
  <c r="BP1219" i="22" s="1"/>
  <c r="BP1204" i="22" s="1"/>
  <c r="BP1216" i="22"/>
  <c r="BO1214" i="22"/>
  <c r="BO1217" i="22" s="1"/>
  <c r="BO1219" i="22" s="1"/>
  <c r="BO1204" i="22" s="1"/>
  <c r="BO1215" i="22"/>
  <c r="BO1216" i="22"/>
  <c r="BN1214" i="22"/>
  <c r="BN1217" i="22" s="1"/>
  <c r="BN1219" i="22" s="1"/>
  <c r="BN1215" i="22"/>
  <c r="BN1216" i="22"/>
  <c r="BN1204" i="22"/>
  <c r="BM1214" i="22"/>
  <c r="BM1217" i="22" s="1"/>
  <c r="BM1219" i="22" s="1"/>
  <c r="BM1204" i="22" s="1"/>
  <c r="BM1215" i="22"/>
  <c r="BM1216" i="22"/>
  <c r="BL1214" i="22"/>
  <c r="BL1215" i="22"/>
  <c r="BL1217" i="22" s="1"/>
  <c r="BL1219" i="22" s="1"/>
  <c r="BL1204" i="22" s="1"/>
  <c r="BL1216" i="22"/>
  <c r="BK1214" i="22"/>
  <c r="BK1217" i="22" s="1"/>
  <c r="BK1219" i="22" s="1"/>
  <c r="BK1204" i="22" s="1"/>
  <c r="BK1215" i="22"/>
  <c r="BK1216" i="22"/>
  <c r="BJ1214" i="22"/>
  <c r="BJ1215" i="22"/>
  <c r="BJ1217" i="22" s="1"/>
  <c r="BJ1219" i="22" s="1"/>
  <c r="BJ1216" i="22"/>
  <c r="BI1214" i="22"/>
  <c r="BI1215" i="22"/>
  <c r="BI1216" i="22"/>
  <c r="BH1214" i="22"/>
  <c r="BH1215" i="22"/>
  <c r="BH1216" i="22"/>
  <c r="BH1217" i="22" s="1"/>
  <c r="BH1219" i="22" s="1"/>
  <c r="BH1204" i="22" s="1"/>
  <c r="BG1214" i="22"/>
  <c r="BG1215" i="22"/>
  <c r="BG1216" i="22"/>
  <c r="BF1214" i="22"/>
  <c r="BF1217" i="22" s="1"/>
  <c r="BF1219" i="22" s="1"/>
  <c r="BF1204" i="22" s="1"/>
  <c r="BF1215" i="22"/>
  <c r="BF1216" i="22"/>
  <c r="BE1214" i="22"/>
  <c r="BE1215" i="22"/>
  <c r="BE1217" i="22" s="1"/>
  <c r="BE1219" i="22" s="1"/>
  <c r="BE1216" i="22"/>
  <c r="BD1214" i="22"/>
  <c r="BD1215" i="22"/>
  <c r="BD1216" i="22"/>
  <c r="BC1214" i="22"/>
  <c r="BC1217" i="22" s="1"/>
  <c r="BC1215" i="22"/>
  <c r="BC1216" i="22"/>
  <c r="BC1219" i="22"/>
  <c r="BB1214" i="22"/>
  <c r="BB1215" i="22"/>
  <c r="BB1216" i="22"/>
  <c r="BB1217" i="22"/>
  <c r="BB1219" i="22" s="1"/>
  <c r="BA1214" i="22"/>
  <c r="BA1215" i="22"/>
  <c r="BA1216" i="22"/>
  <c r="AZ1214" i="22"/>
  <c r="AZ1217" i="22" s="1"/>
  <c r="AZ1219" i="22" s="1"/>
  <c r="AZ1215" i="22"/>
  <c r="AZ1216" i="22"/>
  <c r="AY1214" i="22"/>
  <c r="AY1215" i="22"/>
  <c r="AY1216" i="22"/>
  <c r="AY1217" i="22"/>
  <c r="AY1219" i="22"/>
  <c r="AX1214" i="22"/>
  <c r="AX1215" i="22"/>
  <c r="AX1216" i="22"/>
  <c r="AX1217" i="22"/>
  <c r="AX1219" i="22" s="1"/>
  <c r="AX1204" i="22" s="1"/>
  <c r="AW1214" i="22"/>
  <c r="AW1217" i="22" s="1"/>
  <c r="AW1219" i="22" s="1"/>
  <c r="AW1215" i="22"/>
  <c r="AW1216" i="22"/>
  <c r="AW1204" i="22"/>
  <c r="AV1214" i="22"/>
  <c r="AV1215" i="22"/>
  <c r="AV1216" i="22"/>
  <c r="AV1217" i="22"/>
  <c r="AV1219" i="22" s="1"/>
  <c r="AV1204" i="22" s="1"/>
  <c r="AU1214" i="22"/>
  <c r="AU1217" i="22" s="1"/>
  <c r="AU1215" i="22"/>
  <c r="AU1216" i="22"/>
  <c r="AU1219" i="22"/>
  <c r="AU1204" i="22" s="1"/>
  <c r="AT1214" i="22"/>
  <c r="AT1215" i="22"/>
  <c r="AT1216" i="22"/>
  <c r="AT1217" i="22"/>
  <c r="AT1219" i="22" s="1"/>
  <c r="AT1204" i="22" s="1"/>
  <c r="AS1214" i="22"/>
  <c r="AS1215" i="22"/>
  <c r="AS1216" i="22"/>
  <c r="AR1214" i="22"/>
  <c r="AR1215" i="22"/>
  <c r="AR1216" i="22"/>
  <c r="AR1217" i="22"/>
  <c r="AR1219" i="22" s="1"/>
  <c r="AR1204" i="22" s="1"/>
  <c r="AQ1214" i="22"/>
  <c r="AQ1215" i="22"/>
  <c r="AQ1216" i="22"/>
  <c r="AP1214" i="22"/>
  <c r="AP1215" i="22"/>
  <c r="AP1216" i="22"/>
  <c r="AP1217" i="22"/>
  <c r="AP1219" i="22" s="1"/>
  <c r="AP1204" i="22" s="1"/>
  <c r="AO1214" i="22"/>
  <c r="AO1215" i="22"/>
  <c r="AO1216" i="22"/>
  <c r="AN1214" i="22"/>
  <c r="AN1215" i="22"/>
  <c r="AN1216" i="22"/>
  <c r="AN1217" i="22" s="1"/>
  <c r="AN1219" i="22" s="1"/>
  <c r="AN1204" i="22" s="1"/>
  <c r="AM1214" i="22"/>
  <c r="AM1215" i="22"/>
  <c r="AM1216" i="22"/>
  <c r="AL1214" i="22"/>
  <c r="AL1215" i="22"/>
  <c r="AL1216" i="22"/>
  <c r="AL1217" i="22"/>
  <c r="AL1219" i="22" s="1"/>
  <c r="AL1204" i="22" s="1"/>
  <c r="AK1214" i="22"/>
  <c r="AK1215" i="22"/>
  <c r="AK1216" i="22"/>
  <c r="AJ1214" i="22"/>
  <c r="AJ1215" i="22"/>
  <c r="AJ1216" i="22"/>
  <c r="AJ1217" i="22"/>
  <c r="AJ1219" i="22" s="1"/>
  <c r="AJ1204" i="22" s="1"/>
  <c r="AH1214" i="22"/>
  <c r="AH1217" i="22" s="1"/>
  <c r="AH1219" i="22" s="1"/>
  <c r="AH1204" i="22" s="1"/>
  <c r="AH1215" i="22"/>
  <c r="AH1216" i="22"/>
  <c r="AG1214" i="22"/>
  <c r="AG1215" i="22"/>
  <c r="AG1216" i="22"/>
  <c r="AG1217" i="22"/>
  <c r="AG1219" i="22" s="1"/>
  <c r="AG1204" i="22" s="1"/>
  <c r="AF1214" i="22"/>
  <c r="AF1217" i="22" s="1"/>
  <c r="AF1219" i="22" s="1"/>
  <c r="AF1204" i="22" s="1"/>
  <c r="AF1215" i="22"/>
  <c r="AF1216" i="22"/>
  <c r="AD1214" i="22"/>
  <c r="AD1215" i="22"/>
  <c r="AD1216" i="22"/>
  <c r="AD1217" i="22"/>
  <c r="AD1219" i="22" s="1"/>
  <c r="AD1204" i="22" s="1"/>
  <c r="AC1214" i="22"/>
  <c r="AC1217" i="22" s="1"/>
  <c r="AC1219" i="22" s="1"/>
  <c r="AC1204" i="22" s="1"/>
  <c r="AC1215" i="22"/>
  <c r="AC1216" i="22"/>
  <c r="AB1214" i="22"/>
  <c r="AB1215" i="22"/>
  <c r="AB1216" i="22"/>
  <c r="AB1217" i="22"/>
  <c r="AB1219" i="22" s="1"/>
  <c r="AB1204" i="22" s="1"/>
  <c r="AA1214" i="22"/>
  <c r="AA1215" i="22"/>
  <c r="AA1216" i="22"/>
  <c r="Z1214" i="22"/>
  <c r="Z1215" i="22"/>
  <c r="Z1216" i="22"/>
  <c r="Z1217" i="22" s="1"/>
  <c r="Z1219" i="22" s="1"/>
  <c r="Z1204" i="22" s="1"/>
  <c r="Y1214" i="22"/>
  <c r="Y1215" i="22"/>
  <c r="Y1216" i="22"/>
  <c r="X1214" i="22"/>
  <c r="X1215" i="22"/>
  <c r="X1216" i="22"/>
  <c r="X1217" i="22"/>
  <c r="X1219" i="22" s="1"/>
  <c r="X1204" i="22" s="1"/>
  <c r="V1214" i="22"/>
  <c r="V1215" i="22"/>
  <c r="V1216" i="22"/>
  <c r="U1214" i="22"/>
  <c r="U1215" i="22"/>
  <c r="U1216" i="22"/>
  <c r="U1217" i="22" s="1"/>
  <c r="U1219" i="22" s="1"/>
  <c r="U1204" i="22" s="1"/>
  <c r="T1214" i="22"/>
  <c r="T1215" i="22"/>
  <c r="T1216" i="22"/>
  <c r="S1214" i="22"/>
  <c r="S1215" i="22"/>
  <c r="S1216" i="22"/>
  <c r="S1217" i="22"/>
  <c r="S1219" i="22" s="1"/>
  <c r="S1204" i="22" s="1"/>
  <c r="R1214" i="22"/>
  <c r="R1215" i="22"/>
  <c r="R1216" i="22"/>
  <c r="P1214" i="22"/>
  <c r="P1215" i="22"/>
  <c r="P1216" i="22"/>
  <c r="P1217" i="22"/>
  <c r="P1219" i="22" s="1"/>
  <c r="O1214" i="22"/>
  <c r="O1217" i="22" s="1"/>
  <c r="O1219" i="22" s="1"/>
  <c r="O1215" i="22"/>
  <c r="O1216" i="22"/>
  <c r="O1204" i="22"/>
  <c r="N1214" i="22"/>
  <c r="N1217" i="22" s="1"/>
  <c r="N1219" i="22" s="1"/>
  <c r="N1204" i="22" s="1"/>
  <c r="N1215" i="22"/>
  <c r="N1216" i="22"/>
  <c r="K1204" i="22"/>
  <c r="BR1195" i="22"/>
  <c r="BR1198" i="22" s="1"/>
  <c r="BR1200" i="22" s="1"/>
  <c r="BR1196" i="22"/>
  <c r="BR1197" i="22"/>
  <c r="BR1185" i="22"/>
  <c r="BQ1195" i="22"/>
  <c r="BQ1196" i="22"/>
  <c r="BQ1197" i="22"/>
  <c r="BQ1198" i="22"/>
  <c r="BQ1200" i="22" s="1"/>
  <c r="BQ1185" i="22" s="1"/>
  <c r="BP1195" i="22"/>
  <c r="BP1198" i="22" s="1"/>
  <c r="BP1196" i="22"/>
  <c r="BP1197" i="22"/>
  <c r="BP1200" i="22"/>
  <c r="BP1185" i="22" s="1"/>
  <c r="BO1195" i="22"/>
  <c r="BO1196" i="22"/>
  <c r="BO1197" i="22"/>
  <c r="BO1198" i="22"/>
  <c r="BO1200" i="22" s="1"/>
  <c r="BO1185" i="22" s="1"/>
  <c r="BN1195" i="22"/>
  <c r="BN1196" i="22"/>
  <c r="BN1197" i="22"/>
  <c r="BM1195" i="22"/>
  <c r="BM1196" i="22"/>
  <c r="BM1197" i="22"/>
  <c r="BM1198" i="22"/>
  <c r="BM1200" i="22" s="1"/>
  <c r="BM1185" i="22" s="1"/>
  <c r="BL1195" i="22"/>
  <c r="BL1196" i="22"/>
  <c r="BL1197" i="22"/>
  <c r="BK1195" i="22"/>
  <c r="BK1196" i="22"/>
  <c r="BK1197" i="22"/>
  <c r="BK1198" i="22"/>
  <c r="BK1200" i="22" s="1"/>
  <c r="BK1185" i="22" s="1"/>
  <c r="BJ1195" i="22"/>
  <c r="BJ1196" i="22"/>
  <c r="BJ1197" i="22"/>
  <c r="BI1195" i="22"/>
  <c r="BI1196" i="22"/>
  <c r="BI1197" i="22"/>
  <c r="BI1198" i="22" s="1"/>
  <c r="BI1200" i="22" s="1"/>
  <c r="BI1185" i="22" s="1"/>
  <c r="BH1195" i="22"/>
  <c r="BH1196" i="22"/>
  <c r="BH1197" i="22"/>
  <c r="BG1195" i="22"/>
  <c r="BG1196" i="22"/>
  <c r="BG1197" i="22"/>
  <c r="BG1198" i="22"/>
  <c r="BG1200" i="22" s="1"/>
  <c r="BG1185" i="22" s="1"/>
  <c r="BF1195" i="22"/>
  <c r="BF1196" i="22"/>
  <c r="BF1197" i="22"/>
  <c r="BE1195" i="22"/>
  <c r="BE1196" i="22"/>
  <c r="BE1198" i="22"/>
  <c r="BE1200" i="22"/>
  <c r="BE1185" i="22" s="1"/>
  <c r="BD1195" i="22"/>
  <c r="BD1198" i="22" s="1"/>
  <c r="BD1200" i="22" s="1"/>
  <c r="BD1185" i="22" s="1"/>
  <c r="BD1196" i="22"/>
  <c r="BD1197" i="22"/>
  <c r="BC1195" i="22"/>
  <c r="BC1198" i="22" s="1"/>
  <c r="BC1196" i="22"/>
  <c r="BC1197" i="22"/>
  <c r="BC1200" i="22"/>
  <c r="BC1185" i="22" s="1"/>
  <c r="BB1195" i="22"/>
  <c r="BB1196" i="22"/>
  <c r="BB1198" i="22" s="1"/>
  <c r="BB1200" i="22" s="1"/>
  <c r="BB1185" i="22" s="1"/>
  <c r="BB1197" i="22"/>
  <c r="BA1195" i="22"/>
  <c r="BA1198" i="22" s="1"/>
  <c r="BA1200" i="22" s="1"/>
  <c r="BA1185" i="22" s="1"/>
  <c r="BA1196" i="22"/>
  <c r="BA1197" i="22"/>
  <c r="AZ1195" i="22"/>
  <c r="AZ1198" i="22" s="1"/>
  <c r="AZ1200" i="22" s="1"/>
  <c r="AZ1185" i="22" s="1"/>
  <c r="AZ1196" i="22"/>
  <c r="AZ1197" i="22"/>
  <c r="AY1195" i="22"/>
  <c r="AY1198" i="22" s="1"/>
  <c r="AY1196" i="22"/>
  <c r="AY1197" i="22"/>
  <c r="AY1200" i="22"/>
  <c r="AY1185" i="22" s="1"/>
  <c r="AX1195" i="22"/>
  <c r="AX1196" i="22"/>
  <c r="AX1198" i="22" s="1"/>
  <c r="AX1200" i="22" s="1"/>
  <c r="AX1185" i="22" s="1"/>
  <c r="AW1195" i="22"/>
  <c r="AW1196" i="22"/>
  <c r="AW1197" i="22"/>
  <c r="AV1195" i="22"/>
  <c r="AV1196" i="22"/>
  <c r="AV1197" i="22"/>
  <c r="AV1198" i="22"/>
  <c r="AV1200" i="22" s="1"/>
  <c r="AV1185" i="22" s="1"/>
  <c r="AU1195" i="22"/>
  <c r="AU1196" i="22"/>
  <c r="AU1197" i="22"/>
  <c r="AT1195" i="22"/>
  <c r="AT1196" i="22"/>
  <c r="AT1197" i="22"/>
  <c r="AT1198" i="22"/>
  <c r="AT1200" i="22" s="1"/>
  <c r="AT1185" i="22" s="1"/>
  <c r="AS1195" i="22"/>
  <c r="AS1196" i="22"/>
  <c r="AS1197" i="22"/>
  <c r="AR1195" i="22"/>
  <c r="AR1196" i="22"/>
  <c r="AR1197" i="22"/>
  <c r="AR1198" i="22"/>
  <c r="AR1200" i="22" s="1"/>
  <c r="AR1185" i="22" s="1"/>
  <c r="AQ1195" i="22"/>
  <c r="AQ1198" i="22" s="1"/>
  <c r="AQ1200" i="22" s="1"/>
  <c r="AQ1196" i="22"/>
  <c r="AQ1197" i="22"/>
  <c r="AQ1185" i="22"/>
  <c r="AP1195" i="22"/>
  <c r="AP1196" i="22"/>
  <c r="AP1197" i="22"/>
  <c r="AP1198" i="22"/>
  <c r="AP1200" i="22" s="1"/>
  <c r="AP1185" i="22" s="1"/>
  <c r="AO1195" i="22"/>
  <c r="AO1198" i="22" s="1"/>
  <c r="AO1196" i="22"/>
  <c r="AO1197" i="22"/>
  <c r="AO1200" i="22"/>
  <c r="AO1185" i="22" s="1"/>
  <c r="AN1195" i="22"/>
  <c r="AN1196" i="22"/>
  <c r="AN1197" i="22"/>
  <c r="AN1198" i="22"/>
  <c r="AN1200" i="22" s="1"/>
  <c r="AN1185" i="22" s="1"/>
  <c r="AM1195" i="22"/>
  <c r="AM1196" i="22"/>
  <c r="AM1197" i="22"/>
  <c r="AL1195" i="22"/>
  <c r="AL1196" i="22"/>
  <c r="AL1198" i="22"/>
  <c r="AL1200" i="22"/>
  <c r="AL1185" i="22" s="1"/>
  <c r="AK1195" i="22"/>
  <c r="AK1196" i="22"/>
  <c r="AK1197" i="22"/>
  <c r="AJ1195" i="22"/>
  <c r="AJ1198" i="22" s="1"/>
  <c r="AJ1196" i="22"/>
  <c r="AJ1197" i="22"/>
  <c r="AJ1200" i="22"/>
  <c r="AJ1185" i="22" s="1"/>
  <c r="AH1195" i="22"/>
  <c r="AH1196" i="22"/>
  <c r="AH1197" i="22"/>
  <c r="AG1195" i="22"/>
  <c r="AG1198" i="22" s="1"/>
  <c r="AG1200" i="22" s="1"/>
  <c r="AG1185" i="22" s="1"/>
  <c r="AG1196" i="22"/>
  <c r="AG1197" i="22"/>
  <c r="AF1195" i="22"/>
  <c r="AF1196" i="22"/>
  <c r="AF1197" i="22"/>
  <c r="AD1195" i="22"/>
  <c r="AD1198" i="22" s="1"/>
  <c r="AD1196" i="22"/>
  <c r="AD1197" i="22"/>
  <c r="AD1200" i="22"/>
  <c r="AD1185" i="22" s="1"/>
  <c r="AC1195" i="22"/>
  <c r="AC1196" i="22"/>
  <c r="AC1197" i="22"/>
  <c r="AB1195" i="22"/>
  <c r="AB1198" i="22" s="1"/>
  <c r="AB1200" i="22" s="1"/>
  <c r="AB1185" i="22" s="1"/>
  <c r="AB1196" i="22"/>
  <c r="AB1197" i="22"/>
  <c r="AA1195" i="22"/>
  <c r="AA1196" i="22"/>
  <c r="AA1197" i="22"/>
  <c r="Z1195" i="22"/>
  <c r="Z1198" i="22" s="1"/>
  <c r="Z1196" i="22"/>
  <c r="Z1197" i="22"/>
  <c r="Z1200" i="22"/>
  <c r="Z1185" i="22" s="1"/>
  <c r="Y1195" i="22"/>
  <c r="Y1196" i="22"/>
  <c r="Y1197" i="22"/>
  <c r="X1195" i="22"/>
  <c r="X1198" i="22" s="1"/>
  <c r="X1200" i="22" s="1"/>
  <c r="X1185" i="22" s="1"/>
  <c r="X1196" i="22"/>
  <c r="X1197" i="22"/>
  <c r="V1195" i="22"/>
  <c r="V1196" i="22"/>
  <c r="V1198" i="22"/>
  <c r="V1200" i="22" s="1"/>
  <c r="V1185" i="22" s="1"/>
  <c r="U1195" i="22"/>
  <c r="U1198" i="22" s="1"/>
  <c r="U1200" i="22" s="1"/>
  <c r="U1185" i="22" s="1"/>
  <c r="U1196" i="22"/>
  <c r="U1197" i="22"/>
  <c r="T1195" i="22"/>
  <c r="T1196" i="22"/>
  <c r="T1197" i="22"/>
  <c r="T1198" i="22"/>
  <c r="T1200" i="22" s="1"/>
  <c r="T1185" i="22" s="1"/>
  <c r="S1195" i="22"/>
  <c r="S1198" i="22" s="1"/>
  <c r="S1200" i="22" s="1"/>
  <c r="S1185" i="22" s="1"/>
  <c r="S1196" i="22"/>
  <c r="S1197" i="22"/>
  <c r="R1195" i="22"/>
  <c r="R1196" i="22"/>
  <c r="R1197" i="22"/>
  <c r="R1198" i="22"/>
  <c r="R1200" i="22" s="1"/>
  <c r="R1185" i="22" s="1"/>
  <c r="P1195" i="22"/>
  <c r="P1196" i="22"/>
  <c r="P1197" i="22"/>
  <c r="O1195" i="22"/>
  <c r="O1196" i="22"/>
  <c r="O1197" i="22"/>
  <c r="O1198" i="22"/>
  <c r="O1200" i="22" s="1"/>
  <c r="O1185" i="22" s="1"/>
  <c r="N1195" i="22"/>
  <c r="N1196" i="22"/>
  <c r="N1197" i="22"/>
  <c r="L1197" i="22"/>
  <c r="L1198" i="22" s="1"/>
  <c r="L1200" i="22" s="1"/>
  <c r="L1185" i="22"/>
  <c r="K1195" i="22"/>
  <c r="K1196" i="22"/>
  <c r="K1197" i="22"/>
  <c r="K1198" i="22"/>
  <c r="K1200" i="22" s="1"/>
  <c r="K1185" i="22" s="1"/>
  <c r="CC1169" i="22"/>
  <c r="J1169" i="22" s="1"/>
  <c r="CB1169" i="22"/>
  <c r="K1177" i="22"/>
  <c r="K1178" i="22"/>
  <c r="K1179" i="22"/>
  <c r="K1181" i="22" s="1"/>
  <c r="K1168" i="22" s="1"/>
  <c r="L1157" i="22"/>
  <c r="L1158" i="22"/>
  <c r="K1157" i="22"/>
  <c r="K1161" i="22" s="1"/>
  <c r="K1158" i="22"/>
  <c r="K1159" i="22"/>
  <c r="K1160" i="22"/>
  <c r="K1163" i="22"/>
  <c r="K1146" i="22" s="1"/>
  <c r="BR1135" i="22"/>
  <c r="BR1136" i="22"/>
  <c r="BR1137" i="22"/>
  <c r="BR1138" i="22"/>
  <c r="BR1139" i="22"/>
  <c r="BQ1135" i="22"/>
  <c r="BQ1140" i="22" s="1"/>
  <c r="BQ1142" i="22" s="1"/>
  <c r="BQ1122" i="22" s="1"/>
  <c r="BQ1136" i="22"/>
  <c r="BQ1137" i="22"/>
  <c r="BQ1138" i="22"/>
  <c r="BQ1139" i="22"/>
  <c r="BP1135" i="22"/>
  <c r="BP1140" i="22" s="1"/>
  <c r="BP1142" i="22" s="1"/>
  <c r="BP1122" i="22" s="1"/>
  <c r="BP1136" i="22"/>
  <c r="BP1137" i="22"/>
  <c r="BP1138" i="22"/>
  <c r="BP1139" i="22"/>
  <c r="BO1135" i="22"/>
  <c r="BO1136" i="22"/>
  <c r="BO1137" i="22"/>
  <c r="BO1138" i="22"/>
  <c r="BO1139" i="22"/>
  <c r="BN1135" i="22"/>
  <c r="BN1136" i="22"/>
  <c r="BN1137" i="22"/>
  <c r="BN1138" i="22"/>
  <c r="BN1139" i="22"/>
  <c r="BM1135" i="22"/>
  <c r="BM1140" i="22" s="1"/>
  <c r="BM1142" i="22" s="1"/>
  <c r="BM1122" i="22" s="1"/>
  <c r="BM1136" i="22"/>
  <c r="BM1137" i="22"/>
  <c r="BM1138" i="22"/>
  <c r="BM1139" i="22"/>
  <c r="BL1135" i="22"/>
  <c r="BL1140" i="22" s="1"/>
  <c r="BL1142" i="22" s="1"/>
  <c r="BL1122" i="22" s="1"/>
  <c r="BL1136" i="22"/>
  <c r="BL1137" i="22"/>
  <c r="BL1138" i="22"/>
  <c r="BL1139" i="22"/>
  <c r="BK1135" i="22"/>
  <c r="BK1136" i="22"/>
  <c r="BK1137" i="22"/>
  <c r="BK1138" i="22"/>
  <c r="BK1139" i="22"/>
  <c r="BJ1135" i="22"/>
  <c r="BJ1136" i="22"/>
  <c r="BJ1137" i="22"/>
  <c r="BJ1138" i="22"/>
  <c r="BJ1139" i="22"/>
  <c r="BI1135" i="22"/>
  <c r="BI1140" i="22" s="1"/>
  <c r="BI1142" i="22" s="1"/>
  <c r="BI1122" i="22" s="1"/>
  <c r="BI1136" i="22"/>
  <c r="BI1137" i="22"/>
  <c r="BI1138" i="22"/>
  <c r="BI1139" i="22"/>
  <c r="BH1135" i="22"/>
  <c r="BH1140" i="22" s="1"/>
  <c r="BH1142" i="22" s="1"/>
  <c r="BH1122" i="22" s="1"/>
  <c r="BH1136" i="22"/>
  <c r="BH1137" i="22"/>
  <c r="BH1138" i="22"/>
  <c r="BH1139" i="22"/>
  <c r="BG1135" i="22"/>
  <c r="BG1136" i="22"/>
  <c r="BG1137" i="22"/>
  <c r="BG1138" i="22"/>
  <c r="BG1139" i="22"/>
  <c r="BF1135" i="22"/>
  <c r="BF1136" i="22"/>
  <c r="BF1137" i="22"/>
  <c r="BF1138" i="22"/>
  <c r="BF1139" i="22"/>
  <c r="BE1135" i="22"/>
  <c r="BE1140" i="22" s="1"/>
  <c r="BE1142" i="22" s="1"/>
  <c r="BE1122" i="22" s="1"/>
  <c r="BE1136" i="22"/>
  <c r="BE1137" i="22"/>
  <c r="BE1138" i="22"/>
  <c r="BE1139" i="22"/>
  <c r="BD1135" i="22"/>
  <c r="BD1140" i="22" s="1"/>
  <c r="BD1142" i="22" s="1"/>
  <c r="BD1122" i="22" s="1"/>
  <c r="BD1136" i="22"/>
  <c r="BD1137" i="22"/>
  <c r="BD1138" i="22"/>
  <c r="BD1139" i="22"/>
  <c r="BC1135" i="22"/>
  <c r="BC1136" i="22"/>
  <c r="BC1137" i="22"/>
  <c r="BC1138" i="22"/>
  <c r="BC1139" i="22"/>
  <c r="BB1135" i="22"/>
  <c r="BB1136" i="22"/>
  <c r="BB1137" i="22"/>
  <c r="BB1138" i="22"/>
  <c r="BB1139" i="22"/>
  <c r="BA1135" i="22"/>
  <c r="BA1140" i="22" s="1"/>
  <c r="BA1142" i="22" s="1"/>
  <c r="BA1122" i="22" s="1"/>
  <c r="BA1136" i="22"/>
  <c r="BA1137" i="22"/>
  <c r="BA1138" i="22"/>
  <c r="BA1139" i="22"/>
  <c r="AZ1135" i="22"/>
  <c r="AZ1140" i="22" s="1"/>
  <c r="AZ1142" i="22" s="1"/>
  <c r="AZ1122" i="22" s="1"/>
  <c r="AZ1136" i="22"/>
  <c r="AZ1137" i="22"/>
  <c r="AZ1138" i="22"/>
  <c r="AZ1139" i="22"/>
  <c r="AY1135" i="22"/>
  <c r="AY1136" i="22"/>
  <c r="AY1137" i="22"/>
  <c r="AY1138" i="22"/>
  <c r="AY1139" i="22"/>
  <c r="AX1135" i="22"/>
  <c r="AX1136" i="22"/>
  <c r="AX1137" i="22"/>
  <c r="AX1138" i="22"/>
  <c r="AX1139" i="22"/>
  <c r="AW1135" i="22"/>
  <c r="AW1140" i="22" s="1"/>
  <c r="AW1142" i="22" s="1"/>
  <c r="AW1122" i="22" s="1"/>
  <c r="AW1136" i="22"/>
  <c r="AW1137" i="22"/>
  <c r="AW1138" i="22"/>
  <c r="AW1139" i="22"/>
  <c r="AV1135" i="22"/>
  <c r="AV1140" i="22" s="1"/>
  <c r="AV1142" i="22" s="1"/>
  <c r="AV1122" i="22" s="1"/>
  <c r="AV1136" i="22"/>
  <c r="AV1137" i="22"/>
  <c r="AV1138" i="22"/>
  <c r="AV1139" i="22"/>
  <c r="AU1135" i="22"/>
  <c r="AU1136" i="22"/>
  <c r="AU1137" i="22"/>
  <c r="AU1138" i="22"/>
  <c r="AU1139" i="22"/>
  <c r="AT1135" i="22"/>
  <c r="AT1136" i="22"/>
  <c r="AT1137" i="22"/>
  <c r="AT1138" i="22"/>
  <c r="AT1139" i="22"/>
  <c r="AS1135" i="22"/>
  <c r="AS1140" i="22" s="1"/>
  <c r="AS1142" i="22" s="1"/>
  <c r="AS1122" i="22" s="1"/>
  <c r="AS1136" i="22"/>
  <c r="AS1137" i="22"/>
  <c r="AS1138" i="22"/>
  <c r="AS1139" i="22"/>
  <c r="AR1135" i="22"/>
  <c r="AR1140" i="22" s="1"/>
  <c r="AR1142" i="22" s="1"/>
  <c r="AR1122" i="22" s="1"/>
  <c r="AR1136" i="22"/>
  <c r="AR1137" i="22"/>
  <c r="AR1138" i="22"/>
  <c r="AR1139" i="22"/>
  <c r="AQ1135" i="22"/>
  <c r="AQ1136" i="22"/>
  <c r="AQ1137" i="22"/>
  <c r="AQ1138" i="22"/>
  <c r="AQ1139" i="22"/>
  <c r="AP1135" i="22"/>
  <c r="AP1136" i="22"/>
  <c r="AP1137" i="22"/>
  <c r="AP1138" i="22"/>
  <c r="AP1139" i="22"/>
  <c r="AO1135" i="22"/>
  <c r="AO1140" i="22" s="1"/>
  <c r="AO1142" i="22" s="1"/>
  <c r="AO1122" i="22" s="1"/>
  <c r="AO1136" i="22"/>
  <c r="AO1137" i="22"/>
  <c r="AO1138" i="22"/>
  <c r="AO1139" i="22"/>
  <c r="AN1135" i="22"/>
  <c r="AN1140" i="22" s="1"/>
  <c r="AN1142" i="22" s="1"/>
  <c r="AN1122" i="22" s="1"/>
  <c r="AN1136" i="22"/>
  <c r="AN1137" i="22"/>
  <c r="AN1138" i="22"/>
  <c r="AN1139" i="22"/>
  <c r="AM1135" i="22"/>
  <c r="AM1136" i="22"/>
  <c r="AM1137" i="22"/>
  <c r="AM1138" i="22"/>
  <c r="AM1139" i="22"/>
  <c r="AL1135" i="22"/>
  <c r="AL1136" i="22"/>
  <c r="AL1137" i="22"/>
  <c r="AL1138" i="22"/>
  <c r="AL1139" i="22"/>
  <c r="AK1135" i="22"/>
  <c r="AK1140" i="22" s="1"/>
  <c r="AK1142" i="22" s="1"/>
  <c r="AK1122" i="22" s="1"/>
  <c r="AK1136" i="22"/>
  <c r="AK1137" i="22"/>
  <c r="AK1138" i="22"/>
  <c r="AK1139" i="22"/>
  <c r="AJ1135" i="22"/>
  <c r="AJ1140" i="22" s="1"/>
  <c r="AJ1142" i="22" s="1"/>
  <c r="AJ1122" i="22" s="1"/>
  <c r="AJ1136" i="22"/>
  <c r="AJ1137" i="22"/>
  <c r="AJ1138" i="22"/>
  <c r="AJ1139" i="22"/>
  <c r="AH1135" i="22"/>
  <c r="AH1136" i="22"/>
  <c r="AH1137" i="22"/>
  <c r="AH1138" i="22"/>
  <c r="AH1139" i="22"/>
  <c r="AG1135" i="22"/>
  <c r="AG1136" i="22"/>
  <c r="AG1137" i="22"/>
  <c r="AG1138" i="22"/>
  <c r="AG1139" i="22"/>
  <c r="AF1135" i="22"/>
  <c r="AF1140" i="22" s="1"/>
  <c r="AF1142" i="22" s="1"/>
  <c r="AF1122" i="22" s="1"/>
  <c r="AF1136" i="22"/>
  <c r="AF1137" i="22"/>
  <c r="AF1138" i="22"/>
  <c r="AF1139" i="22"/>
  <c r="AD1135" i="22"/>
  <c r="AD1140" i="22" s="1"/>
  <c r="AD1142" i="22" s="1"/>
  <c r="AD1122" i="22" s="1"/>
  <c r="AD1136" i="22"/>
  <c r="AD1137" i="22"/>
  <c r="AD1138" i="22"/>
  <c r="AD1139" i="22"/>
  <c r="AC1135" i="22"/>
  <c r="AC1136" i="22"/>
  <c r="AC1137" i="22"/>
  <c r="AC1138" i="22"/>
  <c r="AC1139" i="22"/>
  <c r="AB1135" i="22"/>
  <c r="AB1136" i="22"/>
  <c r="AB1137" i="22"/>
  <c r="AB1138" i="22"/>
  <c r="AB1139" i="22"/>
  <c r="AA1135" i="22"/>
  <c r="AA1140" i="22" s="1"/>
  <c r="AA1142" i="22" s="1"/>
  <c r="AA1122" i="22" s="1"/>
  <c r="AA1136" i="22"/>
  <c r="AA1137" i="22"/>
  <c r="AA1138" i="22"/>
  <c r="AA1139" i="22"/>
  <c r="Z1136" i="22"/>
  <c r="Z1140" i="22" s="1"/>
  <c r="Z1142" i="22" s="1"/>
  <c r="Z1122" i="22" s="1"/>
  <c r="Z1137" i="22"/>
  <c r="Z1138" i="22"/>
  <c r="Z1139" i="22"/>
  <c r="Y1135" i="22"/>
  <c r="Y1136" i="22"/>
  <c r="Y1137" i="22"/>
  <c r="Y1138" i="22"/>
  <c r="Y1139" i="22"/>
  <c r="Y1140" i="22"/>
  <c r="Y1142" i="22" s="1"/>
  <c r="Y1122" i="22" s="1"/>
  <c r="X1135" i="22"/>
  <c r="X1136" i="22"/>
  <c r="X1137" i="22"/>
  <c r="X1138" i="22"/>
  <c r="X1139" i="22"/>
  <c r="X1140" i="22"/>
  <c r="X1142" i="22" s="1"/>
  <c r="X1122" i="22" s="1"/>
  <c r="V1135" i="22"/>
  <c r="V1136" i="22"/>
  <c r="V1137" i="22"/>
  <c r="V1138" i="22"/>
  <c r="V1139" i="22"/>
  <c r="U1135" i="22"/>
  <c r="U1136" i="22"/>
  <c r="U1140" i="22" s="1"/>
  <c r="U1142" i="22" s="1"/>
  <c r="U1122" i="22" s="1"/>
  <c r="U1137" i="22"/>
  <c r="U1138" i="22"/>
  <c r="U1139" i="22"/>
  <c r="T1137" i="22"/>
  <c r="T1139" i="22"/>
  <c r="S1135" i="22"/>
  <c r="S1136" i="22"/>
  <c r="S1137" i="22"/>
  <c r="S1139" i="22"/>
  <c r="S1140" i="22" s="1"/>
  <c r="S1142" i="22" s="1"/>
  <c r="S1122" i="22" s="1"/>
  <c r="R1135" i="22"/>
  <c r="R1136" i="22"/>
  <c r="R1137" i="22"/>
  <c r="R1138" i="22"/>
  <c r="R1139" i="22"/>
  <c r="R1140" i="22"/>
  <c r="R1142" i="22" s="1"/>
  <c r="R1122" i="22" s="1"/>
  <c r="P1135" i="22"/>
  <c r="P1136" i="22"/>
  <c r="P1140" i="22" s="1"/>
  <c r="P1142" i="22" s="1"/>
  <c r="P1122" i="22" s="1"/>
  <c r="P1137" i="22"/>
  <c r="P1138" i="22"/>
  <c r="P1139" i="22"/>
  <c r="O1135" i="22"/>
  <c r="O1136" i="22"/>
  <c r="O1140" i="22" s="1"/>
  <c r="O1142" i="22" s="1"/>
  <c r="O1122" i="22" s="1"/>
  <c r="O1137" i="22"/>
  <c r="O1138" i="22"/>
  <c r="O1139" i="22"/>
  <c r="N1135" i="22"/>
  <c r="N1136" i="22"/>
  <c r="N1137" i="22"/>
  <c r="N1138" i="22"/>
  <c r="N1139" i="22"/>
  <c r="N1140" i="22" s="1"/>
  <c r="N1142" i="22" s="1"/>
  <c r="N1122" i="22" s="1"/>
  <c r="L1135" i="22"/>
  <c r="L1136" i="22"/>
  <c r="L1137" i="22"/>
  <c r="L1138" i="22"/>
  <c r="L1139" i="22"/>
  <c r="L1140" i="22"/>
  <c r="L1142" i="22" s="1"/>
  <c r="L1122" i="22" s="1"/>
  <c r="K1135" i="22"/>
  <c r="K1136" i="22"/>
  <c r="K1140" i="22" s="1"/>
  <c r="K1142" i="22" s="1"/>
  <c r="K1122" i="22" s="1"/>
  <c r="K1137" i="22"/>
  <c r="K1138" i="22"/>
  <c r="K1139" i="22"/>
  <c r="D1129" i="22"/>
  <c r="J1128" i="22"/>
  <c r="J1127" i="22"/>
  <c r="J1126" i="22"/>
  <c r="J1125" i="22"/>
  <c r="J1124" i="22"/>
  <c r="CB833" i="23"/>
  <c r="I833" i="23" s="1"/>
  <c r="CB837" i="23"/>
  <c r="CB818" i="23"/>
  <c r="CA818" i="23" s="1"/>
  <c r="I818" i="23"/>
  <c r="CB729" i="23"/>
  <c r="I729" i="23"/>
  <c r="CA729" i="23"/>
  <c r="CB745" i="23"/>
  <c r="I745" i="23" s="1"/>
  <c r="CA745" i="23"/>
  <c r="Z665" i="23"/>
  <c r="Y665" i="23"/>
  <c r="CB614" i="23"/>
  <c r="I614" i="23"/>
  <c r="Z614" i="23"/>
  <c r="Y614" i="23"/>
  <c r="V614" i="23"/>
  <c r="CA614" i="23"/>
  <c r="CB472" i="23"/>
  <c r="CB470" i="23"/>
  <c r="CA470" i="23" s="1"/>
  <c r="I470" i="23"/>
  <c r="CB440" i="23"/>
  <c r="I440" i="23"/>
  <c r="Z440" i="23"/>
  <c r="Y440" i="23"/>
  <c r="V440" i="23"/>
  <c r="CA440" i="23"/>
  <c r="CB412" i="23"/>
  <c r="CB140" i="23"/>
  <c r="CB123" i="23"/>
  <c r="CB74" i="23"/>
  <c r="CA74" i="23" s="1"/>
  <c r="I74" i="23"/>
  <c r="CC1103" i="22"/>
  <c r="CB1103" i="22"/>
  <c r="BR1103" i="22"/>
  <c r="BO1103" i="22"/>
  <c r="BN1103" i="22"/>
  <c r="BK1103" i="22"/>
  <c r="BJ1103" i="22"/>
  <c r="BI1103" i="22"/>
  <c r="BH1103" i="22"/>
  <c r="BG1103" i="22"/>
  <c r="BD1103" i="22"/>
  <c r="BC1103" i="22"/>
  <c r="BB1103" i="22"/>
  <c r="AY1103" i="22"/>
  <c r="AX1103" i="22"/>
  <c r="AW1103" i="22"/>
  <c r="AV1103" i="22"/>
  <c r="AU1103" i="22"/>
  <c r="AT1103" i="22"/>
  <c r="AQ1103" i="22"/>
  <c r="AO1103" i="22"/>
  <c r="AM1103" i="22"/>
  <c r="AK1103" i="22"/>
  <c r="AC1103" i="22"/>
  <c r="AA1103" i="22"/>
  <c r="Y1103" i="22"/>
  <c r="V1103" i="22"/>
  <c r="U1103" i="22"/>
  <c r="S1103" i="22"/>
  <c r="R1103" i="22"/>
  <c r="O1103" i="22"/>
  <c r="K1114" i="22"/>
  <c r="K1115" i="22"/>
  <c r="K1116" i="22"/>
  <c r="K1117" i="22"/>
  <c r="J1105" i="22"/>
  <c r="CB674" i="23"/>
  <c r="CA674" i="23" s="1"/>
  <c r="CB1080" i="22"/>
  <c r="BR1097" i="22"/>
  <c r="BR1093" i="22"/>
  <c r="BR1094" i="22"/>
  <c r="BR1095" i="22"/>
  <c r="BR1099" i="22" s="1"/>
  <c r="BR1101" i="22" s="1"/>
  <c r="BR1080" i="22" s="1"/>
  <c r="BR1096" i="22"/>
  <c r="BR1098" i="22"/>
  <c r="BQ1097" i="22"/>
  <c r="BQ1093" i="22"/>
  <c r="BQ1094" i="22"/>
  <c r="BQ1095" i="22"/>
  <c r="BQ1096" i="22"/>
  <c r="BQ1098" i="22"/>
  <c r="BP1097" i="22"/>
  <c r="BP1093" i="22"/>
  <c r="BP1094" i="22"/>
  <c r="BP1095" i="22"/>
  <c r="BP1096" i="22"/>
  <c r="BP1098" i="22"/>
  <c r="BO1097" i="22"/>
  <c r="BO1093" i="22"/>
  <c r="BO1094" i="22"/>
  <c r="BO1095" i="22"/>
  <c r="BO1096" i="22"/>
  <c r="BO1098" i="22"/>
  <c r="BN1097" i="22"/>
  <c r="BN1093" i="22"/>
  <c r="BN1094" i="22"/>
  <c r="BN1095" i="22"/>
  <c r="BN1096" i="22"/>
  <c r="BN1098" i="22"/>
  <c r="BM1097" i="22"/>
  <c r="BM1093" i="22"/>
  <c r="BM1094" i="22"/>
  <c r="BM1095" i="22"/>
  <c r="BM1096" i="22"/>
  <c r="BM1098" i="22"/>
  <c r="BL1097" i="22"/>
  <c r="BL1093" i="22"/>
  <c r="BL1099" i="22" s="1"/>
  <c r="BL1101" i="22" s="1"/>
  <c r="BL1080" i="22" s="1"/>
  <c r="BL1094" i="22"/>
  <c r="BL1095" i="22"/>
  <c r="BL1096" i="22"/>
  <c r="BL1098" i="22"/>
  <c r="BK1097" i="22"/>
  <c r="BK1093" i="22"/>
  <c r="BK1094" i="22"/>
  <c r="BK1095" i="22"/>
  <c r="BK1096" i="22"/>
  <c r="BK1098" i="22"/>
  <c r="BJ1097" i="22"/>
  <c r="BJ1093" i="22"/>
  <c r="BJ1094" i="22"/>
  <c r="BJ1095" i="22"/>
  <c r="BJ1099" i="22" s="1"/>
  <c r="BJ1101" i="22" s="1"/>
  <c r="BJ1080" i="22" s="1"/>
  <c r="BJ1096" i="22"/>
  <c r="BJ1098" i="22"/>
  <c r="BI1097" i="22"/>
  <c r="BI1093" i="22"/>
  <c r="BI1094" i="22"/>
  <c r="BI1099" i="22" s="1"/>
  <c r="BI1101" i="22" s="1"/>
  <c r="BI1080" i="22" s="1"/>
  <c r="BI1095" i="22"/>
  <c r="BI1096" i="22"/>
  <c r="BI1098" i="22"/>
  <c r="BH1097" i="22"/>
  <c r="BH1093" i="22"/>
  <c r="BH1094" i="22"/>
  <c r="BH1095" i="22"/>
  <c r="BH1096" i="22"/>
  <c r="BH1098" i="22"/>
  <c r="BG1097" i="22"/>
  <c r="BG1093" i="22"/>
  <c r="BG1094" i="22"/>
  <c r="BG1095" i="22"/>
  <c r="BG1099" i="22" s="1"/>
  <c r="BG1101" i="22" s="1"/>
  <c r="BG1096" i="22"/>
  <c r="BG1098" i="22"/>
  <c r="BG1080" i="22"/>
  <c r="BF1097" i="22"/>
  <c r="BF1093" i="22"/>
  <c r="BF1094" i="22"/>
  <c r="BF1099" i="22" s="1"/>
  <c r="BF1095" i="22"/>
  <c r="BF1096" i="22"/>
  <c r="BF1098" i="22"/>
  <c r="BF1101" i="22"/>
  <c r="BF1080" i="22" s="1"/>
  <c r="BE1097" i="22"/>
  <c r="BE1093" i="22"/>
  <c r="BE1099" i="22" s="1"/>
  <c r="BE1101" i="22" s="1"/>
  <c r="BE1080" i="22" s="1"/>
  <c r="BE1094" i="22"/>
  <c r="BE1095" i="22"/>
  <c r="BE1096" i="22"/>
  <c r="BE1098" i="22"/>
  <c r="BD1097" i="22"/>
  <c r="BD1093" i="22"/>
  <c r="BD1099" i="22" s="1"/>
  <c r="BD1101" i="22" s="1"/>
  <c r="BD1080" i="22" s="1"/>
  <c r="BD1094" i="22"/>
  <c r="BD1095" i="22"/>
  <c r="BD1096" i="22"/>
  <c r="BD1098" i="22"/>
  <c r="BC1097" i="22"/>
  <c r="BC1093" i="22"/>
  <c r="BC1099" i="22" s="1"/>
  <c r="BC1101" i="22" s="1"/>
  <c r="BC1080" i="22" s="1"/>
  <c r="BC1094" i="22"/>
  <c r="BC1095" i="22"/>
  <c r="BC1096" i="22"/>
  <c r="BC1098" i="22"/>
  <c r="BB1097" i="22"/>
  <c r="BB1093" i="22"/>
  <c r="BB1094" i="22"/>
  <c r="BB1095" i="22"/>
  <c r="BB1099" i="22" s="1"/>
  <c r="BB1101" i="22" s="1"/>
  <c r="BB1080" i="22" s="1"/>
  <c r="BB1096" i="22"/>
  <c r="BB1098" i="22"/>
  <c r="BA1097" i="22"/>
  <c r="BA1093" i="22"/>
  <c r="BA1094" i="22"/>
  <c r="BA1099" i="22" s="1"/>
  <c r="BA1101" i="22" s="1"/>
  <c r="BA1080" i="22" s="1"/>
  <c r="BA1095" i="22"/>
  <c r="BA1096" i="22"/>
  <c r="BA1098" i="22"/>
  <c r="AZ1097" i="22"/>
  <c r="AZ1093" i="22"/>
  <c r="AZ1094" i="22"/>
  <c r="AZ1095" i="22"/>
  <c r="AZ1096" i="22"/>
  <c r="AZ1098" i="22"/>
  <c r="AY1097" i="22"/>
  <c r="AY1093" i="22"/>
  <c r="AY1094" i="22"/>
  <c r="AY1095" i="22"/>
  <c r="AY1096" i="22"/>
  <c r="AY1098" i="22"/>
  <c r="AX1097" i="22"/>
  <c r="AX1093" i="22"/>
  <c r="AX1094" i="22"/>
  <c r="AX1095" i="22"/>
  <c r="AX1096" i="22"/>
  <c r="AX1098" i="22"/>
  <c r="AW1097" i="22"/>
  <c r="AW1093" i="22"/>
  <c r="AW1094" i="22"/>
  <c r="AW1095" i="22"/>
  <c r="AW1096" i="22"/>
  <c r="AW1098" i="22"/>
  <c r="AW1099" i="22"/>
  <c r="AW1101" i="22" s="1"/>
  <c r="AW1080" i="22" s="1"/>
  <c r="AV1097" i="22"/>
  <c r="AV1093" i="22"/>
  <c r="AV1099" i="22" s="1"/>
  <c r="AV1101" i="22" s="1"/>
  <c r="AV1080" i="22" s="1"/>
  <c r="AV1094" i="22"/>
  <c r="AV1095" i="22"/>
  <c r="AV1096" i="22"/>
  <c r="AV1098" i="22"/>
  <c r="AU1097" i="22"/>
  <c r="AU1093" i="22"/>
  <c r="AU1099" i="22" s="1"/>
  <c r="AU1101" i="22" s="1"/>
  <c r="AU1080" i="22" s="1"/>
  <c r="AU1094" i="22"/>
  <c r="AU1095" i="22"/>
  <c r="AU1096" i="22"/>
  <c r="AU1098" i="22"/>
  <c r="AT1097" i="22"/>
  <c r="AT1093" i="22"/>
  <c r="AT1099" i="22" s="1"/>
  <c r="AT1101" i="22" s="1"/>
  <c r="AT1080" i="22" s="1"/>
  <c r="AT1094" i="22"/>
  <c r="AT1095" i="22"/>
  <c r="AT1096" i="22"/>
  <c r="AS1097" i="22"/>
  <c r="AS1093" i="22"/>
  <c r="AS1094" i="22"/>
  <c r="AS1095" i="22"/>
  <c r="AS1099" i="22" s="1"/>
  <c r="AS1101" i="22" s="1"/>
  <c r="AS1080" i="22" s="1"/>
  <c r="AS1096" i="22"/>
  <c r="AS1098" i="22"/>
  <c r="AR1097" i="22"/>
  <c r="AR1093" i="22"/>
  <c r="AR1094" i="22"/>
  <c r="AR1099" i="22" s="1"/>
  <c r="AR1101" i="22" s="1"/>
  <c r="AR1080" i="22" s="1"/>
  <c r="AR1095" i="22"/>
  <c r="AR1096" i="22"/>
  <c r="AR1098" i="22"/>
  <c r="AQ1097" i="22"/>
  <c r="AQ1093" i="22"/>
  <c r="AQ1094" i="22"/>
  <c r="AQ1095" i="22"/>
  <c r="AQ1096" i="22"/>
  <c r="AQ1098" i="22"/>
  <c r="AP1097" i="22"/>
  <c r="AP1093" i="22"/>
  <c r="AP1094" i="22"/>
  <c r="AP1095" i="22"/>
  <c r="AP1096" i="22"/>
  <c r="AP1098" i="22"/>
  <c r="AO1097" i="22"/>
  <c r="AO1093" i="22"/>
  <c r="AO1094" i="22"/>
  <c r="AO1095" i="22"/>
  <c r="AO1096" i="22"/>
  <c r="AO1098" i="22"/>
  <c r="AN1097" i="22"/>
  <c r="AN1093" i="22"/>
  <c r="AN1094" i="22"/>
  <c r="AN1095" i="22"/>
  <c r="AN1096" i="22"/>
  <c r="AN1098" i="22"/>
  <c r="AN1099" i="22"/>
  <c r="AN1101" i="22" s="1"/>
  <c r="AN1080" i="22" s="1"/>
  <c r="AM1097" i="22"/>
  <c r="AM1093" i="22"/>
  <c r="AM1099" i="22" s="1"/>
  <c r="AM1101" i="22" s="1"/>
  <c r="AM1080" i="22" s="1"/>
  <c r="AM1094" i="22"/>
  <c r="AM1095" i="22"/>
  <c r="AM1096" i="22"/>
  <c r="AM1098" i="22"/>
  <c r="AL1097" i="22"/>
  <c r="AL1093" i="22"/>
  <c r="AL1099" i="22" s="1"/>
  <c r="AL1101" i="22" s="1"/>
  <c r="AL1080" i="22" s="1"/>
  <c r="AL1094" i="22"/>
  <c r="AL1095" i="22"/>
  <c r="AL1096" i="22"/>
  <c r="AL1098" i="22"/>
  <c r="AK1097" i="22"/>
  <c r="AK1093" i="22"/>
  <c r="AK1094" i="22"/>
  <c r="AK1095" i="22"/>
  <c r="AK1096" i="22"/>
  <c r="AK1098" i="22"/>
  <c r="AK1099" i="22"/>
  <c r="AK1101" i="22" s="1"/>
  <c r="AK1080" i="22" s="1"/>
  <c r="AJ1097" i="22"/>
  <c r="AJ1093" i="22"/>
  <c r="AJ1094" i="22"/>
  <c r="AJ1099" i="22" s="1"/>
  <c r="AJ1101" i="22" s="1"/>
  <c r="AJ1080" i="22" s="1"/>
  <c r="AJ1095" i="22"/>
  <c r="AJ1096" i="22"/>
  <c r="AJ1098" i="22"/>
  <c r="AH1097" i="22"/>
  <c r="AH1093" i="22"/>
  <c r="AH1099" i="22" s="1"/>
  <c r="AH1101" i="22" s="1"/>
  <c r="AH1080" i="22" s="1"/>
  <c r="AH1094" i="22"/>
  <c r="AH1095" i="22"/>
  <c r="AH1096" i="22"/>
  <c r="AH1098" i="22"/>
  <c r="AG1097" i="22"/>
  <c r="AG1093" i="22"/>
  <c r="AG1094" i="22"/>
  <c r="AG1095" i="22"/>
  <c r="AG1099" i="22" s="1"/>
  <c r="AG1101" i="22" s="1"/>
  <c r="AG1080" i="22" s="1"/>
  <c r="AG1096" i="22"/>
  <c r="AG1098" i="22"/>
  <c r="AF1097" i="22"/>
  <c r="AF1093" i="22"/>
  <c r="AF1094" i="22"/>
  <c r="AF1099" i="22" s="1"/>
  <c r="AF1101" i="22" s="1"/>
  <c r="AF1080" i="22" s="1"/>
  <c r="AF1095" i="22"/>
  <c r="AF1096" i="22"/>
  <c r="AF1098" i="22"/>
  <c r="AD1097" i="22"/>
  <c r="AD1093" i="22"/>
  <c r="AD1099" i="22" s="1"/>
  <c r="AD1101" i="22" s="1"/>
  <c r="AD1080" i="22" s="1"/>
  <c r="AD1094" i="22"/>
  <c r="AD1095" i="22"/>
  <c r="AD1096" i="22"/>
  <c r="AD1098" i="22"/>
  <c r="AC1097" i="22"/>
  <c r="AC1093" i="22"/>
  <c r="AC1094" i="22"/>
  <c r="AC1095" i="22"/>
  <c r="AC1096" i="22"/>
  <c r="AC1098" i="22"/>
  <c r="AB1097" i="22"/>
  <c r="AB1093" i="22"/>
  <c r="AB1094" i="22"/>
  <c r="AB1095" i="22"/>
  <c r="AB1096" i="22"/>
  <c r="AB1098" i="22"/>
  <c r="AA1097" i="22"/>
  <c r="AA1093" i="22"/>
  <c r="AA1094" i="22"/>
  <c r="AA1095" i="22"/>
  <c r="AA1096" i="22"/>
  <c r="AA1098" i="22"/>
  <c r="AA1099" i="22"/>
  <c r="AA1101" i="22"/>
  <c r="AA1080" i="22" s="1"/>
  <c r="Z1097" i="22"/>
  <c r="Z1093" i="22"/>
  <c r="Z1094" i="22"/>
  <c r="Z1095" i="22"/>
  <c r="Z1096" i="22"/>
  <c r="Z1098" i="22"/>
  <c r="Z1099" i="22" s="1"/>
  <c r="Z1101" i="22" s="1"/>
  <c r="Z1080" i="22" s="1"/>
  <c r="Y1097" i="22"/>
  <c r="Y1093" i="22"/>
  <c r="Y1094" i="22"/>
  <c r="Y1095" i="22"/>
  <c r="Y1096" i="22"/>
  <c r="Y1098" i="22"/>
  <c r="Y1099" i="22" s="1"/>
  <c r="Y1101" i="22" s="1"/>
  <c r="Y1080" i="22" s="1"/>
  <c r="X1097" i="22"/>
  <c r="X1093" i="22"/>
  <c r="X1094" i="22"/>
  <c r="X1095" i="22"/>
  <c r="X1096" i="22"/>
  <c r="X1098" i="22"/>
  <c r="V1097" i="22"/>
  <c r="V1093" i="22"/>
  <c r="V1094" i="22"/>
  <c r="V1095" i="22"/>
  <c r="V1096" i="22"/>
  <c r="V1098" i="22"/>
  <c r="V1099" i="22"/>
  <c r="V1101" i="22" s="1"/>
  <c r="V1080" i="22" s="1"/>
  <c r="U1097" i="22"/>
  <c r="U1093" i="22"/>
  <c r="U1094" i="22"/>
  <c r="U1095" i="22"/>
  <c r="U1096" i="22"/>
  <c r="U1098" i="22"/>
  <c r="U1099" i="22"/>
  <c r="U1101" i="22" s="1"/>
  <c r="U1080" i="22" s="1"/>
  <c r="T1097" i="22"/>
  <c r="T1093" i="22"/>
  <c r="T1094" i="22"/>
  <c r="T1095" i="22"/>
  <c r="T1096" i="22"/>
  <c r="T1098" i="22"/>
  <c r="S1097" i="22"/>
  <c r="S1093" i="22"/>
  <c r="S1094" i="22"/>
  <c r="S1095" i="22"/>
  <c r="S1096" i="22"/>
  <c r="S1098" i="22"/>
  <c r="R1097" i="22"/>
  <c r="R1099" i="22" s="1"/>
  <c r="R1093" i="22"/>
  <c r="R1094" i="22"/>
  <c r="R1095" i="22"/>
  <c r="R1096" i="22"/>
  <c r="R1098" i="22"/>
  <c r="R1101" i="22"/>
  <c r="R1080" i="22" s="1"/>
  <c r="P1097" i="22"/>
  <c r="P1093" i="22"/>
  <c r="P1094" i="22"/>
  <c r="P1095" i="22"/>
  <c r="P1096" i="22"/>
  <c r="P1098" i="22"/>
  <c r="P1099" i="22"/>
  <c r="P1101" i="22" s="1"/>
  <c r="P1080" i="22" s="1"/>
  <c r="O1097" i="22"/>
  <c r="O1093" i="22"/>
  <c r="O1094" i="22"/>
  <c r="O1095" i="22"/>
  <c r="O1096" i="22"/>
  <c r="O1098" i="22"/>
  <c r="O1099" i="22"/>
  <c r="O1101" i="22" s="1"/>
  <c r="O1080" i="22" s="1"/>
  <c r="N1097" i="22"/>
  <c r="N1093" i="22"/>
  <c r="N1094" i="22"/>
  <c r="N1095" i="22"/>
  <c r="N1099" i="22" s="1"/>
  <c r="N1096" i="22"/>
  <c r="N1098" i="22"/>
  <c r="N1101" i="22"/>
  <c r="N1080" i="22" s="1"/>
  <c r="K1097" i="22"/>
  <c r="K1093" i="22"/>
  <c r="K1094" i="22"/>
  <c r="K1095" i="22"/>
  <c r="K1096" i="22"/>
  <c r="K1098" i="22"/>
  <c r="K1099" i="22"/>
  <c r="K1101" i="22" s="1"/>
  <c r="K1080" i="22" s="1"/>
  <c r="BQ1069" i="22"/>
  <c r="BQ1070" i="22"/>
  <c r="BQ1071" i="22"/>
  <c r="BQ1072" i="22"/>
  <c r="BQ1073" i="22"/>
  <c r="BP1069" i="22"/>
  <c r="BP1074" i="22" s="1"/>
  <c r="BP1076" i="22" s="1"/>
  <c r="BP1057" i="22" s="1"/>
  <c r="BP1070" i="22"/>
  <c r="BP1071" i="22"/>
  <c r="BP1072" i="22"/>
  <c r="BP1073" i="22"/>
  <c r="BO1069" i="22"/>
  <c r="BO1070" i="22"/>
  <c r="BO1071" i="22"/>
  <c r="BO1072" i="22"/>
  <c r="BO1073" i="22"/>
  <c r="BN1069" i="22"/>
  <c r="BN1070" i="22"/>
  <c r="BN1071" i="22"/>
  <c r="BN1072" i="22"/>
  <c r="BN1073" i="22"/>
  <c r="BM1069" i="22"/>
  <c r="BM1070" i="22"/>
  <c r="BM1071" i="22"/>
  <c r="BM1072" i="22"/>
  <c r="BM1073" i="22"/>
  <c r="BL1069" i="22"/>
  <c r="BL1074" i="22" s="1"/>
  <c r="BL1076" i="22" s="1"/>
  <c r="BL1057" i="22" s="1"/>
  <c r="BL1070" i="22"/>
  <c r="BL1071" i="22"/>
  <c r="BL1072" i="22"/>
  <c r="BL1073" i="22"/>
  <c r="BK1069" i="22"/>
  <c r="BK1070" i="22"/>
  <c r="BK1071" i="22"/>
  <c r="BK1072" i="22"/>
  <c r="BK1073" i="22"/>
  <c r="BJ1069" i="22"/>
  <c r="BJ1070" i="22"/>
  <c r="BJ1071" i="22"/>
  <c r="BJ1072" i="22"/>
  <c r="BJ1073" i="22"/>
  <c r="BI1069" i="22"/>
  <c r="BI1070" i="22"/>
  <c r="BI1071" i="22"/>
  <c r="BI1072" i="22"/>
  <c r="BI1073" i="22"/>
  <c r="BH1069" i="22"/>
  <c r="BH1070" i="22"/>
  <c r="BH1071" i="22"/>
  <c r="BH1072" i="22"/>
  <c r="BH1074" i="22" s="1"/>
  <c r="BH1073" i="22"/>
  <c r="BH1076" i="22"/>
  <c r="BH1057" i="22" s="1"/>
  <c r="BG1069" i="22"/>
  <c r="BG1070" i="22"/>
  <c r="BG1071" i="22"/>
  <c r="BG1072" i="22"/>
  <c r="BG1074" i="22" s="1"/>
  <c r="BG1076" i="22" s="1"/>
  <c r="BG1057" i="22" s="1"/>
  <c r="BG1073" i="22"/>
  <c r="BF1069" i="22"/>
  <c r="BF1070" i="22"/>
  <c r="BF1071" i="22"/>
  <c r="BF1072" i="22"/>
  <c r="BF1074" i="22" s="1"/>
  <c r="BF1076" i="22" s="1"/>
  <c r="BF1057" i="22" s="1"/>
  <c r="BF1073" i="22"/>
  <c r="BE1069" i="22"/>
  <c r="BE1070" i="22"/>
  <c r="BE1071" i="22"/>
  <c r="BE1072" i="22"/>
  <c r="BE1074" i="22" s="1"/>
  <c r="BE1076" i="22" s="1"/>
  <c r="BE1057" i="22" s="1"/>
  <c r="BE1073" i="22"/>
  <c r="BD1069" i="22"/>
  <c r="BD1070" i="22"/>
  <c r="BD1071" i="22"/>
  <c r="BD1072" i="22"/>
  <c r="BD1074" i="22" s="1"/>
  <c r="BD1073" i="22"/>
  <c r="BD1076" i="22"/>
  <c r="BD1057" i="22" s="1"/>
  <c r="BC1069" i="22"/>
  <c r="BC1070" i="22"/>
  <c r="BC1071" i="22"/>
  <c r="BC1072" i="22"/>
  <c r="BC1074" i="22" s="1"/>
  <c r="BC1073" i="22"/>
  <c r="BC1076" i="22"/>
  <c r="BC1057" i="22" s="1"/>
  <c r="BB1069" i="22"/>
  <c r="BB1070" i="22"/>
  <c r="BB1071" i="22"/>
  <c r="BB1072" i="22"/>
  <c r="BB1074" i="22" s="1"/>
  <c r="BB1076" i="22" s="1"/>
  <c r="BB1073" i="22"/>
  <c r="BB1057" i="22"/>
  <c r="BA1069" i="22"/>
  <c r="BA1070" i="22"/>
  <c r="BA1071" i="22"/>
  <c r="BA1072" i="22"/>
  <c r="BA1074" i="22" s="1"/>
  <c r="BA1076" i="22" s="1"/>
  <c r="BA1057" i="22" s="1"/>
  <c r="BA1073" i="22"/>
  <c r="AZ1069" i="22"/>
  <c r="AZ1070" i="22"/>
  <c r="AZ1071" i="22"/>
  <c r="AZ1072" i="22"/>
  <c r="AZ1074" i="22" s="1"/>
  <c r="AZ1073" i="22"/>
  <c r="AZ1076" i="22"/>
  <c r="AZ1057" i="22" s="1"/>
  <c r="AY1069" i="22"/>
  <c r="AY1070" i="22"/>
  <c r="AY1071" i="22"/>
  <c r="AY1072" i="22"/>
  <c r="AY1074" i="22" s="1"/>
  <c r="AY1076" i="22" s="1"/>
  <c r="AY1057" i="22" s="1"/>
  <c r="AY1073" i="22"/>
  <c r="AX1069" i="22"/>
  <c r="AX1070" i="22"/>
  <c r="AX1071" i="22"/>
  <c r="AX1072" i="22"/>
  <c r="AX1074" i="22" s="1"/>
  <c r="AX1076" i="22" s="1"/>
  <c r="AX1057" i="22" s="1"/>
  <c r="AX1073" i="22"/>
  <c r="AW1069" i="22"/>
  <c r="AW1070" i="22"/>
  <c r="AW1071" i="22"/>
  <c r="AW1072" i="22"/>
  <c r="AW1074" i="22" s="1"/>
  <c r="AW1076" i="22" s="1"/>
  <c r="AW1057" i="22" s="1"/>
  <c r="AW1073" i="22"/>
  <c r="AV1069" i="22"/>
  <c r="AV1070" i="22"/>
  <c r="AV1071" i="22"/>
  <c r="AV1072" i="22"/>
  <c r="AV1074" i="22" s="1"/>
  <c r="AV1073" i="22"/>
  <c r="AV1076" i="22"/>
  <c r="AV1057" i="22" s="1"/>
  <c r="AU1069" i="22"/>
  <c r="AU1070" i="22"/>
  <c r="AU1071" i="22"/>
  <c r="AU1072" i="22"/>
  <c r="AU1074" i="22" s="1"/>
  <c r="AU1073" i="22"/>
  <c r="AU1076" i="22"/>
  <c r="AU1057" i="22" s="1"/>
  <c r="AT1069" i="22"/>
  <c r="AT1070" i="22"/>
  <c r="AT1074" i="22" s="1"/>
  <c r="AT1076" i="22" s="1"/>
  <c r="AT1057" i="22" s="1"/>
  <c r="AT1071" i="22"/>
  <c r="AT1072" i="22"/>
  <c r="AS1069" i="22"/>
  <c r="AS1074" i="22" s="1"/>
  <c r="AS1076" i="22" s="1"/>
  <c r="AS1070" i="22"/>
  <c r="AS1071" i="22"/>
  <c r="AS1072" i="22"/>
  <c r="AS1073" i="22"/>
  <c r="AS1057" i="22"/>
  <c r="AR1069" i="22"/>
  <c r="AR1074" i="22" s="1"/>
  <c r="AR1076" i="22" s="1"/>
  <c r="AR1057" i="22" s="1"/>
  <c r="AR1070" i="22"/>
  <c r="AR1071" i="22"/>
  <c r="AR1072" i="22"/>
  <c r="AR1073" i="22"/>
  <c r="AQ1069" i="22"/>
  <c r="AQ1074" i="22" s="1"/>
  <c r="AQ1076" i="22" s="1"/>
  <c r="AQ1070" i="22"/>
  <c r="AQ1071" i="22"/>
  <c r="AQ1072" i="22"/>
  <c r="AQ1073" i="22"/>
  <c r="AQ1057" i="22"/>
  <c r="AP1069" i="22"/>
  <c r="AP1074" i="22" s="1"/>
  <c r="AP1076" i="22" s="1"/>
  <c r="AP1057" i="22" s="1"/>
  <c r="AP1070" i="22"/>
  <c r="AP1071" i="22"/>
  <c r="AP1072" i="22"/>
  <c r="AP1073" i="22"/>
  <c r="AO1069" i="22"/>
  <c r="AO1074" i="22" s="1"/>
  <c r="AO1076" i="22" s="1"/>
  <c r="AO1057" i="22" s="1"/>
  <c r="AO1070" i="22"/>
  <c r="AO1071" i="22"/>
  <c r="AO1072" i="22"/>
  <c r="AO1073" i="22"/>
  <c r="AN1069" i="22"/>
  <c r="AN1074" i="22" s="1"/>
  <c r="AN1076" i="22" s="1"/>
  <c r="AN1057" i="22" s="1"/>
  <c r="AN1070" i="22"/>
  <c r="AN1071" i="22"/>
  <c r="AN1072" i="22"/>
  <c r="AN1073" i="22"/>
  <c r="AM1069" i="22"/>
  <c r="AM1074" i="22" s="1"/>
  <c r="AM1076" i="22" s="1"/>
  <c r="AM1070" i="22"/>
  <c r="AM1071" i="22"/>
  <c r="AM1072" i="22"/>
  <c r="AM1073" i="22"/>
  <c r="AM1057" i="22"/>
  <c r="AL1069" i="22"/>
  <c r="AL1074" i="22" s="1"/>
  <c r="AL1076" i="22" s="1"/>
  <c r="AL1057" i="22" s="1"/>
  <c r="AL1070" i="22"/>
  <c r="AL1071" i="22"/>
  <c r="AL1072" i="22"/>
  <c r="AL1073" i="22"/>
  <c r="AK1069" i="22"/>
  <c r="AK1074" i="22" s="1"/>
  <c r="AK1076" i="22" s="1"/>
  <c r="AK1057" i="22" s="1"/>
  <c r="AK1070" i="22"/>
  <c r="AK1071" i="22"/>
  <c r="AK1072" i="22"/>
  <c r="AK1073" i="22"/>
  <c r="AJ1069" i="22"/>
  <c r="AJ1074" i="22" s="1"/>
  <c r="AJ1076" i="22" s="1"/>
  <c r="AJ1057" i="22" s="1"/>
  <c r="AJ1070" i="22"/>
  <c r="AJ1071" i="22"/>
  <c r="AJ1072" i="22"/>
  <c r="AJ1073" i="22"/>
  <c r="AH1069" i="22"/>
  <c r="AH1074" i="22" s="1"/>
  <c r="AH1076" i="22" s="1"/>
  <c r="AH1070" i="22"/>
  <c r="AH1071" i="22"/>
  <c r="AH1072" i="22"/>
  <c r="AH1073" i="22"/>
  <c r="AH1057" i="22"/>
  <c r="AG1069" i="22"/>
  <c r="AG1074" i="22" s="1"/>
  <c r="AG1076" i="22" s="1"/>
  <c r="AG1057" i="22" s="1"/>
  <c r="AG1070" i="22"/>
  <c r="AG1071" i="22"/>
  <c r="AG1072" i="22"/>
  <c r="AG1073" i="22"/>
  <c r="AF1069" i="22"/>
  <c r="AF1074" i="22" s="1"/>
  <c r="AF1076" i="22" s="1"/>
  <c r="AF1057" i="22" s="1"/>
  <c r="AF1070" i="22"/>
  <c r="AF1071" i="22"/>
  <c r="AF1072" i="22"/>
  <c r="AF1073" i="22"/>
  <c r="AD1069" i="22"/>
  <c r="AD1074" i="22" s="1"/>
  <c r="AD1076" i="22" s="1"/>
  <c r="AD1057" i="22" s="1"/>
  <c r="AD1070" i="22"/>
  <c r="AD1071" i="22"/>
  <c r="AD1072" i="22"/>
  <c r="AD1073" i="22"/>
  <c r="AC1069" i="22"/>
  <c r="AC1074" i="22" s="1"/>
  <c r="AC1076" i="22" s="1"/>
  <c r="AC1070" i="22"/>
  <c r="AC1071" i="22"/>
  <c r="AC1072" i="22"/>
  <c r="AC1073" i="22"/>
  <c r="AC1057" i="22"/>
  <c r="AB1069" i="22"/>
  <c r="AB1074" i="22" s="1"/>
  <c r="AB1076" i="22" s="1"/>
  <c r="AB1057" i="22" s="1"/>
  <c r="AB1070" i="22"/>
  <c r="AB1071" i="22"/>
  <c r="AB1072" i="22"/>
  <c r="AB1073" i="22"/>
  <c r="AA1069" i="22"/>
  <c r="AA1074" i="22" s="1"/>
  <c r="AA1076" i="22" s="1"/>
  <c r="AA1057" i="22" s="1"/>
  <c r="AA1070" i="22"/>
  <c r="AA1071" i="22"/>
  <c r="AA1072" i="22"/>
  <c r="AA1073" i="22"/>
  <c r="Z1071" i="22"/>
  <c r="Z1074" i="22" s="1"/>
  <c r="Z1076" i="22" s="1"/>
  <c r="Z1057" i="22" s="1"/>
  <c r="Z1072" i="22"/>
  <c r="Z1073" i="22"/>
  <c r="Y1069" i="22"/>
  <c r="Y1074" i="22" s="1"/>
  <c r="Y1076" i="22" s="1"/>
  <c r="Y1057" i="22" s="1"/>
  <c r="Y1070" i="22"/>
  <c r="Y1071" i="22"/>
  <c r="Y1072" i="22"/>
  <c r="Y1073" i="22"/>
  <c r="X1069" i="22"/>
  <c r="X1074" i="22" s="1"/>
  <c r="X1076" i="22" s="1"/>
  <c r="X1057" i="22" s="1"/>
  <c r="X1070" i="22"/>
  <c r="X1071" i="22"/>
  <c r="X1072" i="22"/>
  <c r="X1073" i="22"/>
  <c r="V1069" i="22"/>
  <c r="V1074" i="22" s="1"/>
  <c r="V1076" i="22" s="1"/>
  <c r="V1057" i="22" s="1"/>
  <c r="V1070" i="22"/>
  <c r="V1071" i="22"/>
  <c r="V1072" i="22"/>
  <c r="V1073" i="22"/>
  <c r="U1069" i="22"/>
  <c r="U1070" i="22"/>
  <c r="U1071" i="22"/>
  <c r="U1072" i="22"/>
  <c r="U1073" i="22"/>
  <c r="T1069" i="22"/>
  <c r="T1070" i="22"/>
  <c r="T1071" i="22"/>
  <c r="T1072" i="22"/>
  <c r="T1073" i="22"/>
  <c r="S1069" i="22"/>
  <c r="S1074" i="22" s="1"/>
  <c r="S1076" i="22" s="1"/>
  <c r="S1057" i="22" s="1"/>
  <c r="S1070" i="22"/>
  <c r="S1071" i="22"/>
  <c r="S1072" i="22"/>
  <c r="S1073" i="22"/>
  <c r="R1069" i="22"/>
  <c r="R1070" i="22"/>
  <c r="R1071" i="22"/>
  <c r="R1072" i="22"/>
  <c r="R1073" i="22"/>
  <c r="P1069" i="22"/>
  <c r="P1070" i="22"/>
  <c r="P1071" i="22"/>
  <c r="P1072" i="22"/>
  <c r="P1073" i="22"/>
  <c r="O1069" i="22"/>
  <c r="O1074" i="22" s="1"/>
  <c r="O1076" i="22" s="1"/>
  <c r="O1057" i="22" s="1"/>
  <c r="O1070" i="22"/>
  <c r="O1071" i="22"/>
  <c r="O1072" i="22"/>
  <c r="O1073" i="22"/>
  <c r="N1069" i="22"/>
  <c r="N1074" i="22" s="1"/>
  <c r="N1076" i="22" s="1"/>
  <c r="N1057" i="22" s="1"/>
  <c r="N1070" i="22"/>
  <c r="N1071" i="22"/>
  <c r="N1072" i="22"/>
  <c r="N1073" i="22"/>
  <c r="L1069" i="22"/>
  <c r="L1070" i="22"/>
  <c r="L1074" i="22" s="1"/>
  <c r="L1076" i="22" s="1"/>
  <c r="L1057" i="22" s="1"/>
  <c r="K1069" i="22"/>
  <c r="K1070" i="22"/>
  <c r="K1071" i="22"/>
  <c r="K1072" i="22"/>
  <c r="K1073" i="22"/>
  <c r="K1074" i="22" s="1"/>
  <c r="K1076" i="22" s="1"/>
  <c r="K1057" i="22" s="1"/>
  <c r="J1062" i="22"/>
  <c r="J1061" i="22"/>
  <c r="J1060" i="22"/>
  <c r="J1059" i="22"/>
  <c r="J1058" i="22"/>
  <c r="CC1038" i="22"/>
  <c r="BR1049" i="22"/>
  <c r="BR1050" i="22"/>
  <c r="BR1051" i="22"/>
  <c r="BR1053" i="22" s="1"/>
  <c r="BR1052" i="22"/>
  <c r="BR1055" i="22"/>
  <c r="BR1038" i="22" s="1"/>
  <c r="BQ1049" i="22"/>
  <c r="BQ1050" i="22"/>
  <c r="BQ1053" i="22" s="1"/>
  <c r="BQ1055" i="22" s="1"/>
  <c r="BQ1038" i="22" s="1"/>
  <c r="BQ1051" i="22"/>
  <c r="BQ1052" i="22"/>
  <c r="BP1049" i="22"/>
  <c r="BP1053" i="22" s="1"/>
  <c r="BP1055" i="22" s="1"/>
  <c r="BP1038" i="22" s="1"/>
  <c r="BP1050" i="22"/>
  <c r="BP1051" i="22"/>
  <c r="BP1052" i="22"/>
  <c r="BO1049" i="22"/>
  <c r="BO1050" i="22"/>
  <c r="BO1051" i="22"/>
  <c r="BO1052" i="22"/>
  <c r="BN1049" i="22"/>
  <c r="BN1050" i="22"/>
  <c r="BN1051" i="22"/>
  <c r="BN1052" i="22"/>
  <c r="BM1049" i="22"/>
  <c r="BM1050" i="22"/>
  <c r="BM1053" i="22" s="1"/>
  <c r="BM1055" i="22" s="1"/>
  <c r="BM1038" i="22" s="1"/>
  <c r="BM1051" i="22"/>
  <c r="BM1052" i="22"/>
  <c r="BL1049" i="22"/>
  <c r="BL1050" i="22"/>
  <c r="BL1051" i="22"/>
  <c r="BL1052" i="22"/>
  <c r="BL1053" i="22"/>
  <c r="BL1055" i="22" s="1"/>
  <c r="BL1038" i="22" s="1"/>
  <c r="BK1049" i="22"/>
  <c r="BK1050" i="22"/>
  <c r="BK1051" i="22"/>
  <c r="BK1052" i="22"/>
  <c r="BK1053" i="22"/>
  <c r="BK1055" i="22" s="1"/>
  <c r="BK1038" i="22" s="1"/>
  <c r="BJ1049" i="22"/>
  <c r="BJ1050" i="22"/>
  <c r="BJ1051" i="22"/>
  <c r="BJ1053" i="22" s="1"/>
  <c r="BJ1055" i="22" s="1"/>
  <c r="BJ1038" i="22" s="1"/>
  <c r="BJ1052" i="22"/>
  <c r="BI1049" i="22"/>
  <c r="BI1050" i="22"/>
  <c r="BI1053" i="22" s="1"/>
  <c r="BI1055" i="22" s="1"/>
  <c r="BI1051" i="22"/>
  <c r="BI1052" i="22"/>
  <c r="BI1038" i="22"/>
  <c r="BH1049" i="22"/>
  <c r="BH1053" i="22" s="1"/>
  <c r="BH1055" i="22" s="1"/>
  <c r="BH1038" i="22" s="1"/>
  <c r="BH1050" i="22"/>
  <c r="BH1051" i="22"/>
  <c r="BH1052" i="22"/>
  <c r="BG1049" i="22"/>
  <c r="BG1050" i="22"/>
  <c r="BG1051" i="22"/>
  <c r="BG1052" i="22"/>
  <c r="BF1049" i="22"/>
  <c r="BF1053" i="22" s="1"/>
  <c r="BF1055" i="22" s="1"/>
  <c r="BF1038" i="22" s="1"/>
  <c r="BF1050" i="22"/>
  <c r="BF1051" i="22"/>
  <c r="BF1052" i="22"/>
  <c r="BE1049" i="22"/>
  <c r="BE1050" i="22"/>
  <c r="BE1051" i="22"/>
  <c r="BE1052" i="22"/>
  <c r="BD1049" i="22"/>
  <c r="BD1050" i="22"/>
  <c r="BD1051" i="22"/>
  <c r="BD1052" i="22"/>
  <c r="BD1053" i="22" s="1"/>
  <c r="BD1055" i="22" s="1"/>
  <c r="BD1038" i="22" s="1"/>
  <c r="BC1049" i="22"/>
  <c r="BC1050" i="22"/>
  <c r="BC1051" i="22"/>
  <c r="BC1052" i="22"/>
  <c r="BC1053" i="22"/>
  <c r="BC1055" i="22" s="1"/>
  <c r="BC1038" i="22" s="1"/>
  <c r="BB1049" i="22"/>
  <c r="BB1050" i="22"/>
  <c r="BB1051" i="22"/>
  <c r="BB1053" i="22" s="1"/>
  <c r="BB1052" i="22"/>
  <c r="BB1055" i="22"/>
  <c r="BB1038" i="22" s="1"/>
  <c r="BA1049" i="22"/>
  <c r="BA1050" i="22"/>
  <c r="BA1053" i="22" s="1"/>
  <c r="BA1055" i="22" s="1"/>
  <c r="BA1051" i="22"/>
  <c r="BA1052" i="22"/>
  <c r="BA1038" i="22"/>
  <c r="AZ1049" i="22"/>
  <c r="AZ1053" i="22" s="1"/>
  <c r="AZ1055" i="22" s="1"/>
  <c r="AZ1038" i="22" s="1"/>
  <c r="AZ1050" i="22"/>
  <c r="AZ1051" i="22"/>
  <c r="AZ1052" i="22"/>
  <c r="AY1049" i="22"/>
  <c r="AY1050" i="22"/>
  <c r="AY1051" i="22"/>
  <c r="AY1052" i="22"/>
  <c r="AX1049" i="22"/>
  <c r="AX1050" i="22"/>
  <c r="AX1051" i="22"/>
  <c r="AX1052" i="22"/>
  <c r="AW1049" i="22"/>
  <c r="AW1050" i="22"/>
  <c r="AW1053" i="22" s="1"/>
  <c r="AW1055" i="22" s="1"/>
  <c r="AW1038" i="22" s="1"/>
  <c r="AW1051" i="22"/>
  <c r="AW1052" i="22"/>
  <c r="AV1049" i="22"/>
  <c r="AV1050" i="22"/>
  <c r="AV1051" i="22"/>
  <c r="AV1052" i="22"/>
  <c r="AV1053" i="22" s="1"/>
  <c r="AV1055" i="22" s="1"/>
  <c r="AV1038" i="22" s="1"/>
  <c r="AU1049" i="22"/>
  <c r="AU1050" i="22"/>
  <c r="AU1051" i="22"/>
  <c r="AU1052" i="22"/>
  <c r="AU1053" i="22"/>
  <c r="AU1055" i="22" s="1"/>
  <c r="AU1038" i="22" s="1"/>
  <c r="AT1049" i="22"/>
  <c r="AT1053" i="22" s="1"/>
  <c r="AT1055" i="22" s="1"/>
  <c r="AT1038" i="22" s="1"/>
  <c r="AT1050" i="22"/>
  <c r="AT1052" i="22"/>
  <c r="AS1049" i="22"/>
  <c r="AS1053" i="22" s="1"/>
  <c r="AS1055" i="22" s="1"/>
  <c r="AS1038" i="22" s="1"/>
  <c r="AS1050" i="22"/>
  <c r="AS1051" i="22"/>
  <c r="AS1052" i="22"/>
  <c r="AR1049" i="22"/>
  <c r="AR1053" i="22" s="1"/>
  <c r="AR1055" i="22" s="1"/>
  <c r="AR1038" i="22" s="1"/>
  <c r="AR1050" i="22"/>
  <c r="AR1051" i="22"/>
  <c r="AR1052" i="22"/>
  <c r="AQ1049" i="22"/>
  <c r="AQ1050" i="22"/>
  <c r="AQ1051" i="22"/>
  <c r="AQ1052" i="22"/>
  <c r="AP1049" i="22"/>
  <c r="AP1050" i="22"/>
  <c r="AP1051" i="22"/>
  <c r="AP1052" i="22"/>
  <c r="AO1049" i="22"/>
  <c r="AO1050" i="22"/>
  <c r="AO1051" i="22"/>
  <c r="AO1052" i="22"/>
  <c r="AO1053" i="22" s="1"/>
  <c r="AO1055" i="22" s="1"/>
  <c r="AO1038" i="22" s="1"/>
  <c r="AN1049" i="22"/>
  <c r="AN1050" i="22"/>
  <c r="AN1051" i="22"/>
  <c r="AN1052" i="22"/>
  <c r="AN1053" i="22"/>
  <c r="AN1055" i="22" s="1"/>
  <c r="AN1038" i="22" s="1"/>
  <c r="AM1049" i="22"/>
  <c r="AM1050" i="22"/>
  <c r="AM1051" i="22"/>
  <c r="AM1053" i="22" s="1"/>
  <c r="AM1055" i="22" s="1"/>
  <c r="AM1038" i="22" s="1"/>
  <c r="AM1052" i="22"/>
  <c r="AL1049" i="22"/>
  <c r="AL1050" i="22"/>
  <c r="AL1053" i="22" s="1"/>
  <c r="AL1055" i="22" s="1"/>
  <c r="AL1038" i="22" s="1"/>
  <c r="AL1051" i="22"/>
  <c r="AL1052" i="22"/>
  <c r="AK1049" i="22"/>
  <c r="AK1053" i="22" s="1"/>
  <c r="AK1055" i="22" s="1"/>
  <c r="AK1038" i="22" s="1"/>
  <c r="AK1050" i="22"/>
  <c r="AK1051" i="22"/>
  <c r="AK1052" i="22"/>
  <c r="AJ1049" i="22"/>
  <c r="AJ1053" i="22" s="1"/>
  <c r="AJ1055" i="22" s="1"/>
  <c r="AJ1038" i="22" s="1"/>
  <c r="AJ1050" i="22"/>
  <c r="AJ1051" i="22"/>
  <c r="AJ1052" i="22"/>
  <c r="AH1049" i="22"/>
  <c r="AH1053" i="22" s="1"/>
  <c r="AH1055" i="22" s="1"/>
  <c r="AH1038" i="22" s="1"/>
  <c r="AH1050" i="22"/>
  <c r="AH1051" i="22"/>
  <c r="AH1052" i="22"/>
  <c r="AG1049" i="22"/>
  <c r="AG1050" i="22"/>
  <c r="AG1053" i="22" s="1"/>
  <c r="AG1055" i="22" s="1"/>
  <c r="AG1038" i="22" s="1"/>
  <c r="AG1051" i="22"/>
  <c r="AG1052" i="22"/>
  <c r="AF1049" i="22"/>
  <c r="AF1050" i="22"/>
  <c r="AF1051" i="22"/>
  <c r="AF1052" i="22"/>
  <c r="AF1053" i="22" s="1"/>
  <c r="AF1055" i="22" s="1"/>
  <c r="AF1038" i="22" s="1"/>
  <c r="AD1049" i="22"/>
  <c r="AD1050" i="22"/>
  <c r="AD1051" i="22"/>
  <c r="AD1052" i="22"/>
  <c r="AD1053" i="22"/>
  <c r="AD1055" i="22"/>
  <c r="AD1038" i="22" s="1"/>
  <c r="AC1049" i="22"/>
  <c r="AC1050" i="22"/>
  <c r="AC1051" i="22"/>
  <c r="AC1053" i="22" s="1"/>
  <c r="AC1055" i="22" s="1"/>
  <c r="AC1038" i="22" s="1"/>
  <c r="AC1052" i="22"/>
  <c r="AB1049" i="22"/>
  <c r="AB1050" i="22"/>
  <c r="AB1053" i="22" s="1"/>
  <c r="AB1055" i="22" s="1"/>
  <c r="AB1051" i="22"/>
  <c r="AB1052" i="22"/>
  <c r="AB1038" i="22"/>
  <c r="AA1049" i="22"/>
  <c r="AA1053" i="22" s="1"/>
  <c r="AA1055" i="22" s="1"/>
  <c r="AA1038" i="22" s="1"/>
  <c r="AA1050" i="22"/>
  <c r="AA1051" i="22"/>
  <c r="AA1052" i="22"/>
  <c r="Z1049" i="22"/>
  <c r="Z1050" i="22"/>
  <c r="Z1051" i="22"/>
  <c r="Z1052" i="22"/>
  <c r="Y1049" i="22"/>
  <c r="Y1050" i="22"/>
  <c r="Y1051" i="22"/>
  <c r="Y1052" i="22"/>
  <c r="X1049" i="22"/>
  <c r="X1050" i="22"/>
  <c r="X1053" i="22" s="1"/>
  <c r="X1055" i="22" s="1"/>
  <c r="X1038" i="22" s="1"/>
  <c r="X1051" i="22"/>
  <c r="X1052" i="22"/>
  <c r="V1049" i="22"/>
  <c r="V1050" i="22"/>
  <c r="V1051" i="22"/>
  <c r="V1052" i="22"/>
  <c r="V1053" i="22"/>
  <c r="V1055" i="22" s="1"/>
  <c r="V1038" i="22" s="1"/>
  <c r="U1049" i="22"/>
  <c r="U1050" i="22"/>
  <c r="U1051" i="22"/>
  <c r="U1052" i="22"/>
  <c r="U1053" i="22"/>
  <c r="U1055" i="22"/>
  <c r="U1038" i="22" s="1"/>
  <c r="T1049" i="22"/>
  <c r="T1050" i="22"/>
  <c r="T1051" i="22"/>
  <c r="T1053" i="22" s="1"/>
  <c r="T1055" i="22" s="1"/>
  <c r="T1038" i="22" s="1"/>
  <c r="T1052" i="22"/>
  <c r="S1049" i="22"/>
  <c r="S1050" i="22"/>
  <c r="S1053" i="22" s="1"/>
  <c r="S1055" i="22" s="1"/>
  <c r="S1051" i="22"/>
  <c r="S1052" i="22"/>
  <c r="S1038" i="22"/>
  <c r="R1049" i="22"/>
  <c r="R1053" i="22" s="1"/>
  <c r="R1055" i="22" s="1"/>
  <c r="R1038" i="22" s="1"/>
  <c r="R1050" i="22"/>
  <c r="R1051" i="22"/>
  <c r="R1052" i="22"/>
  <c r="P1049" i="22"/>
  <c r="P1053" i="22" s="1"/>
  <c r="P1055" i="22" s="1"/>
  <c r="P1038" i="22" s="1"/>
  <c r="P1050" i="22"/>
  <c r="P1051" i="22"/>
  <c r="P1052" i="22"/>
  <c r="O1049" i="22"/>
  <c r="O1053" i="22" s="1"/>
  <c r="O1055" i="22" s="1"/>
  <c r="O1038" i="22" s="1"/>
  <c r="O1050" i="22"/>
  <c r="O1051" i="22"/>
  <c r="O1052" i="22"/>
  <c r="N1049" i="22"/>
  <c r="N1050" i="22"/>
  <c r="N1051" i="22"/>
  <c r="N1052" i="22"/>
  <c r="L1050" i="22"/>
  <c r="L1053" i="22" s="1"/>
  <c r="L1055" i="22" s="1"/>
  <c r="L1038" i="22" s="1"/>
  <c r="K1049" i="22"/>
  <c r="K1053" i="22" s="1"/>
  <c r="K1055" i="22" s="1"/>
  <c r="K1038" i="22" s="1"/>
  <c r="K1050" i="22"/>
  <c r="K1051" i="22"/>
  <c r="K1052" i="22"/>
  <c r="J1042" i="22"/>
  <c r="J1041" i="22"/>
  <c r="J1040" i="22"/>
  <c r="M1033" i="22"/>
  <c r="M1034" i="22" s="1"/>
  <c r="M1036" i="22" s="1"/>
  <c r="M1031" i="22"/>
  <c r="M1030" i="22"/>
  <c r="L1031" i="22"/>
  <c r="K1030" i="22"/>
  <c r="K1034" i="22" s="1"/>
  <c r="K1036" i="22" s="1"/>
  <c r="K1031" i="22"/>
  <c r="K1033" i="22"/>
  <c r="W1023" i="22"/>
  <c r="J1023" i="22"/>
  <c r="J1021" i="22"/>
  <c r="BR1013" i="22"/>
  <c r="BR1015" i="22" s="1"/>
  <c r="BR1017" i="22" s="1"/>
  <c r="BR1014" i="22"/>
  <c r="BQ1013" i="22"/>
  <c r="BQ1015" i="22" s="1"/>
  <c r="BQ1014" i="22"/>
  <c r="BQ1017" i="22"/>
  <c r="BQ1004" i="22" s="1"/>
  <c r="BP1013" i="22"/>
  <c r="BP1015" i="22" s="1"/>
  <c r="BP1017" i="22" s="1"/>
  <c r="BP1004" i="22" s="1"/>
  <c r="BP1014" i="22"/>
  <c r="BO1013" i="22"/>
  <c r="BO1015" i="22" s="1"/>
  <c r="BO1014" i="22"/>
  <c r="BO1017" i="22"/>
  <c r="BO1004" i="22" s="1"/>
  <c r="BN1013" i="22"/>
  <c r="BN1015" i="22" s="1"/>
  <c r="BN1017" i="22" s="1"/>
  <c r="BN1004" i="22" s="1"/>
  <c r="BN1014" i="22"/>
  <c r="BM1013" i="22"/>
  <c r="BM1015" i="22" s="1"/>
  <c r="BM1017" i="22" s="1"/>
  <c r="BM1004" i="22" s="1"/>
  <c r="BM1014" i="22"/>
  <c r="BL1013" i="22"/>
  <c r="BL1015" i="22" s="1"/>
  <c r="BL1017" i="22" s="1"/>
  <c r="BL1004" i="22" s="1"/>
  <c r="BL1014" i="22"/>
  <c r="BK1013" i="22"/>
  <c r="BK1015" i="22" s="1"/>
  <c r="BK1017" i="22" s="1"/>
  <c r="BK1004" i="22" s="1"/>
  <c r="BK1014" i="22"/>
  <c r="BJ1013" i="22"/>
  <c r="BJ1015" i="22" s="1"/>
  <c r="BJ1017" i="22" s="1"/>
  <c r="BJ1004" i="22" s="1"/>
  <c r="BJ1014" i="22"/>
  <c r="BI1013" i="22"/>
  <c r="BI1015" i="22" s="1"/>
  <c r="BI1017" i="22" s="1"/>
  <c r="BI1004" i="22" s="1"/>
  <c r="BI1014" i="22"/>
  <c r="BH1013" i="22"/>
  <c r="BH1015" i="22" s="1"/>
  <c r="BH1017" i="22" s="1"/>
  <c r="BH1004" i="22" s="1"/>
  <c r="BH1014" i="22"/>
  <c r="BG1013" i="22"/>
  <c r="BG1015" i="22" s="1"/>
  <c r="BG1014" i="22"/>
  <c r="BG1017" i="22"/>
  <c r="BG1004" i="22" s="1"/>
  <c r="BF1013" i="22"/>
  <c r="BF1015" i="22" s="1"/>
  <c r="BF1017" i="22" s="1"/>
  <c r="BF1004" i="22" s="1"/>
  <c r="BF1014" i="22"/>
  <c r="BE1013" i="22"/>
  <c r="BE1015" i="22" s="1"/>
  <c r="BE1017" i="22" s="1"/>
  <c r="BE1004" i="22" s="1"/>
  <c r="BE1014" i="22"/>
  <c r="BD1013" i="22"/>
  <c r="BD1015" i="22" s="1"/>
  <c r="BD1017" i="22" s="1"/>
  <c r="BD1004" i="22" s="1"/>
  <c r="BD1014" i="22"/>
  <c r="BC1013" i="22"/>
  <c r="BC1015" i="22" s="1"/>
  <c r="BC1017" i="22" s="1"/>
  <c r="BC1004" i="22" s="1"/>
  <c r="BC1014" i="22"/>
  <c r="BB1013" i="22"/>
  <c r="BB1015" i="22" s="1"/>
  <c r="BB1017" i="22" s="1"/>
  <c r="BB1014" i="22"/>
  <c r="BA1013" i="22"/>
  <c r="BA1015" i="22" s="1"/>
  <c r="BA1014" i="22"/>
  <c r="BA1017" i="22"/>
  <c r="BA1004" i="22" s="1"/>
  <c r="AZ1013" i="22"/>
  <c r="AZ1015" i="22" s="1"/>
  <c r="AZ1017" i="22" s="1"/>
  <c r="AZ1004" i="22" s="1"/>
  <c r="AZ1014" i="22"/>
  <c r="AY1013" i="22"/>
  <c r="AY1015" i="22" s="1"/>
  <c r="AY1014" i="22"/>
  <c r="AY1017" i="22"/>
  <c r="AY1004" i="22" s="1"/>
  <c r="AX1013" i="22"/>
  <c r="AX1015" i="22" s="1"/>
  <c r="AX1017" i="22" s="1"/>
  <c r="AX1004" i="22" s="1"/>
  <c r="AX1014" i="22"/>
  <c r="AW1013" i="22"/>
  <c r="AW1015" i="22" s="1"/>
  <c r="AW1017" i="22" s="1"/>
  <c r="AW1004" i="22" s="1"/>
  <c r="AW1014" i="22"/>
  <c r="AV1013" i="22"/>
  <c r="AV1015" i="22" s="1"/>
  <c r="AV1017" i="22" s="1"/>
  <c r="AV1004" i="22" s="1"/>
  <c r="AV1014" i="22"/>
  <c r="AU1013" i="22"/>
  <c r="AU1015" i="22" s="1"/>
  <c r="AU1017" i="22" s="1"/>
  <c r="AU1004" i="22" s="1"/>
  <c r="AU1014" i="22"/>
  <c r="AT1013" i="22"/>
  <c r="AT1015" i="22" s="1"/>
  <c r="AT1017" i="22" s="1"/>
  <c r="AT1004" i="22" s="1"/>
  <c r="AS1013" i="22"/>
  <c r="AS1015" i="22" s="1"/>
  <c r="AS1017" i="22" s="1"/>
  <c r="AS1004" i="22" s="1"/>
  <c r="AS1014" i="22"/>
  <c r="AR1013" i="22"/>
  <c r="AR1015" i="22" s="1"/>
  <c r="AR1017" i="22" s="1"/>
  <c r="AR1004" i="22" s="1"/>
  <c r="AR1014" i="22"/>
  <c r="AQ1013" i="22"/>
  <c r="AQ1015" i="22" s="1"/>
  <c r="AQ1017" i="22" s="1"/>
  <c r="AQ1004" i="22" s="1"/>
  <c r="AQ1014" i="22"/>
  <c r="AP1013" i="22"/>
  <c r="AP1014" i="22"/>
  <c r="AO1013" i="22"/>
  <c r="AO1015" i="22" s="1"/>
  <c r="AO1017" i="22" s="1"/>
  <c r="AO1004" i="22" s="1"/>
  <c r="AO1014" i="22"/>
  <c r="AN1013" i="22"/>
  <c r="AN1015" i="22" s="1"/>
  <c r="AN1017" i="22" s="1"/>
  <c r="AN1004" i="22" s="1"/>
  <c r="AN1014" i="22"/>
  <c r="AM1013" i="22"/>
  <c r="AM1015" i="22" s="1"/>
  <c r="AM1017" i="22" s="1"/>
  <c r="AM1004" i="22" s="1"/>
  <c r="AM1014" i="22"/>
  <c r="AL1013" i="22"/>
  <c r="AL1014" i="22"/>
  <c r="AK1013" i="22"/>
  <c r="AK1015" i="22" s="1"/>
  <c r="AK1017" i="22" s="1"/>
  <c r="AK1004" i="22" s="1"/>
  <c r="AK1014" i="22"/>
  <c r="AJ1013" i="22"/>
  <c r="AJ1015" i="22" s="1"/>
  <c r="AJ1017" i="22" s="1"/>
  <c r="AJ1004" i="22" s="1"/>
  <c r="AJ1014" i="22"/>
  <c r="AH1013" i="22"/>
  <c r="AH1015" i="22" s="1"/>
  <c r="AH1017" i="22" s="1"/>
  <c r="AH1004" i="22" s="1"/>
  <c r="AH1014" i="22"/>
  <c r="AG1013" i="22"/>
  <c r="AG1014" i="22"/>
  <c r="AF1013" i="22"/>
  <c r="AF1015" i="22" s="1"/>
  <c r="AF1017" i="22" s="1"/>
  <c r="AF1004" i="22" s="1"/>
  <c r="AF1014" i="22"/>
  <c r="AD1013" i="22"/>
  <c r="AD1015" i="22" s="1"/>
  <c r="AD1017" i="22" s="1"/>
  <c r="AD1004" i="22" s="1"/>
  <c r="AD1014" i="22"/>
  <c r="AC1013" i="22"/>
  <c r="AC1015" i="22" s="1"/>
  <c r="AC1017" i="22" s="1"/>
  <c r="AC1004" i="22" s="1"/>
  <c r="AC1014" i="22"/>
  <c r="AB1013" i="22"/>
  <c r="AB1014" i="22"/>
  <c r="AA1013" i="22"/>
  <c r="AA1015" i="22" s="1"/>
  <c r="AA1017" i="22" s="1"/>
  <c r="AA1004" i="22" s="1"/>
  <c r="AA1014" i="22"/>
  <c r="Z1013" i="22"/>
  <c r="Z1015" i="22" s="1"/>
  <c r="Z1017" i="22" s="1"/>
  <c r="Z1004" i="22" s="1"/>
  <c r="Z1014" i="22"/>
  <c r="Y1013" i="22"/>
  <c r="Y1015" i="22" s="1"/>
  <c r="Y1017" i="22" s="1"/>
  <c r="Y1004" i="22" s="1"/>
  <c r="Y1014" i="22"/>
  <c r="X1013" i="22"/>
  <c r="X1014" i="22"/>
  <c r="V1013" i="22"/>
  <c r="V1015" i="22" s="1"/>
  <c r="V1017" i="22" s="1"/>
  <c r="V1004" i="22" s="1"/>
  <c r="V1014" i="22"/>
  <c r="U1013" i="22"/>
  <c r="U1015" i="22" s="1"/>
  <c r="U1017" i="22" s="1"/>
  <c r="U1004" i="22" s="1"/>
  <c r="U1014" i="22"/>
  <c r="T1013" i="22"/>
  <c r="T1015" i="22" s="1"/>
  <c r="T1017" i="22" s="1"/>
  <c r="T1014" i="22"/>
  <c r="S1013" i="22"/>
  <c r="S1014" i="22"/>
  <c r="R1013" i="22"/>
  <c r="R1015" i="22" s="1"/>
  <c r="R1017" i="22" s="1"/>
  <c r="R1004" i="22" s="1"/>
  <c r="R1014" i="22"/>
  <c r="P1013" i="22"/>
  <c r="P1015" i="22" s="1"/>
  <c r="P1017" i="22" s="1"/>
  <c r="P1004" i="22" s="1"/>
  <c r="P1014" i="22"/>
  <c r="O1013" i="22"/>
  <c r="O1015" i="22" s="1"/>
  <c r="O1017" i="22" s="1"/>
  <c r="O1004" i="22" s="1"/>
  <c r="O1014" i="22"/>
  <c r="N1013" i="22"/>
  <c r="N1014" i="22"/>
  <c r="L1013" i="22"/>
  <c r="L1015" i="22"/>
  <c r="L1017" i="22" s="1"/>
  <c r="L1004" i="22" s="1"/>
  <c r="CC1004" i="22"/>
  <c r="CB1004" i="22"/>
  <c r="BR1004" i="22"/>
  <c r="BB1004" i="22"/>
  <c r="T1004" i="22"/>
  <c r="K1013" i="22"/>
  <c r="K1014" i="22"/>
  <c r="K1015" i="22" s="1"/>
  <c r="K1017" i="22" s="1"/>
  <c r="K1004" i="22" s="1"/>
  <c r="BR994" i="22"/>
  <c r="BR995" i="22"/>
  <c r="BR996" i="22"/>
  <c r="BR997" i="22"/>
  <c r="BR998" i="22"/>
  <c r="BQ994" i="22"/>
  <c r="BQ995" i="22"/>
  <c r="BQ996" i="22"/>
  <c r="BQ997" i="22"/>
  <c r="BQ998" i="22"/>
  <c r="BP994" i="22"/>
  <c r="BP995" i="22"/>
  <c r="BP999" i="22" s="1"/>
  <c r="BP1001" i="22" s="1"/>
  <c r="BP982" i="22" s="1"/>
  <c r="BP996" i="22"/>
  <c r="BP997" i="22"/>
  <c r="BP998" i="22"/>
  <c r="BO994" i="22"/>
  <c r="BO995" i="22"/>
  <c r="BO999" i="22" s="1"/>
  <c r="BO1001" i="22" s="1"/>
  <c r="BO982" i="22" s="1"/>
  <c r="BO996" i="22"/>
  <c r="BO997" i="22"/>
  <c r="BO998" i="22"/>
  <c r="BN994" i="22"/>
  <c r="BN995" i="22"/>
  <c r="BN996" i="22"/>
  <c r="BN997" i="22"/>
  <c r="BN998" i="22"/>
  <c r="BM994" i="22"/>
  <c r="BM995" i="22"/>
  <c r="BM996" i="22"/>
  <c r="BM997" i="22"/>
  <c r="BM998" i="22"/>
  <c r="BL994" i="22"/>
  <c r="BL995" i="22"/>
  <c r="BL996" i="22"/>
  <c r="BL997" i="22"/>
  <c r="BL998" i="22"/>
  <c r="BK994" i="22"/>
  <c r="BK995" i="22"/>
  <c r="BK999" i="22" s="1"/>
  <c r="BK1001" i="22" s="1"/>
  <c r="BK982" i="22" s="1"/>
  <c r="BK996" i="22"/>
  <c r="BK997" i="22"/>
  <c r="BK998" i="22"/>
  <c r="BJ994" i="22"/>
  <c r="BJ995" i="22"/>
  <c r="BJ996" i="22"/>
  <c r="BJ997" i="22"/>
  <c r="BJ998" i="22"/>
  <c r="BI994" i="22"/>
  <c r="BI995" i="22"/>
  <c r="BI996" i="22"/>
  <c r="BI997" i="22"/>
  <c r="BI998" i="22"/>
  <c r="BH994" i="22"/>
  <c r="BH995" i="22"/>
  <c r="BH999" i="22" s="1"/>
  <c r="BH1001" i="22" s="1"/>
  <c r="BH982" i="22" s="1"/>
  <c r="BH996" i="22"/>
  <c r="BH997" i="22"/>
  <c r="BH998" i="22"/>
  <c r="BG994" i="22"/>
  <c r="BG995" i="22"/>
  <c r="BG999" i="22" s="1"/>
  <c r="BG1001" i="22" s="1"/>
  <c r="BG982" i="22" s="1"/>
  <c r="BG996" i="22"/>
  <c r="BG997" i="22"/>
  <c r="BG998" i="22"/>
  <c r="BF994" i="22"/>
  <c r="BF995" i="22"/>
  <c r="BF996" i="22"/>
  <c r="BF997" i="22"/>
  <c r="BF998" i="22"/>
  <c r="BE994" i="22"/>
  <c r="BE995" i="22"/>
  <c r="BE996" i="22"/>
  <c r="BE997" i="22"/>
  <c r="BE998" i="22"/>
  <c r="BD994" i="22"/>
  <c r="BD995" i="22"/>
  <c r="BD996" i="22"/>
  <c r="BD997" i="22"/>
  <c r="BD998" i="22"/>
  <c r="BC994" i="22"/>
  <c r="BC995" i="22"/>
  <c r="BC999" i="22" s="1"/>
  <c r="BC1001" i="22" s="1"/>
  <c r="BC982" i="22" s="1"/>
  <c r="BC996" i="22"/>
  <c r="BC997" i="22"/>
  <c r="BC998" i="22"/>
  <c r="BB994" i="22"/>
  <c r="BB995" i="22"/>
  <c r="BB996" i="22"/>
  <c r="BB997" i="22"/>
  <c r="BB998" i="22"/>
  <c r="BA994" i="22"/>
  <c r="BA995" i="22"/>
  <c r="BA996" i="22"/>
  <c r="BA997" i="22"/>
  <c r="BA998" i="22"/>
  <c r="AZ994" i="22"/>
  <c r="AZ995" i="22"/>
  <c r="AZ999" i="22" s="1"/>
  <c r="AZ1001" i="22" s="1"/>
  <c r="AZ982" i="22" s="1"/>
  <c r="AZ996" i="22"/>
  <c r="AZ997" i="22"/>
  <c r="AZ998" i="22"/>
  <c r="AY994" i="22"/>
  <c r="AY995" i="22"/>
  <c r="AY999" i="22" s="1"/>
  <c r="AY1001" i="22" s="1"/>
  <c r="AY982" i="22" s="1"/>
  <c r="AY996" i="22"/>
  <c r="AY997" i="22"/>
  <c r="AY998" i="22"/>
  <c r="AX994" i="22"/>
  <c r="AX995" i="22"/>
  <c r="AX996" i="22"/>
  <c r="AX997" i="22"/>
  <c r="AX998" i="22"/>
  <c r="AW994" i="22"/>
  <c r="AW995" i="22"/>
  <c r="AW996" i="22"/>
  <c r="AW997" i="22"/>
  <c r="AW998" i="22"/>
  <c r="AV994" i="22"/>
  <c r="AV995" i="22"/>
  <c r="AV996" i="22"/>
  <c r="AV997" i="22"/>
  <c r="AV998" i="22"/>
  <c r="AU994" i="22"/>
  <c r="AU995" i="22"/>
  <c r="AU999" i="22" s="1"/>
  <c r="AU1001" i="22" s="1"/>
  <c r="AU982" i="22" s="1"/>
  <c r="AU996" i="22"/>
  <c r="AU997" i="22"/>
  <c r="AU998" i="22"/>
  <c r="AT994" i="22"/>
  <c r="AT995" i="22"/>
  <c r="AT996" i="22"/>
  <c r="AT997" i="22"/>
  <c r="AS994" i="22"/>
  <c r="AS999" i="22" s="1"/>
  <c r="AS1001" i="22" s="1"/>
  <c r="AS982" i="22" s="1"/>
  <c r="AS995" i="22"/>
  <c r="AS996" i="22"/>
  <c r="AS997" i="22"/>
  <c r="AS998" i="22"/>
  <c r="AR994" i="22"/>
  <c r="AR995" i="22"/>
  <c r="AR996" i="22"/>
  <c r="AR997" i="22"/>
  <c r="AR998" i="22"/>
  <c r="AQ994" i="22"/>
  <c r="AQ999" i="22" s="1"/>
  <c r="AQ1001" i="22" s="1"/>
  <c r="AQ982" i="22" s="1"/>
  <c r="AQ995" i="22"/>
  <c r="AQ996" i="22"/>
  <c r="AQ997" i="22"/>
  <c r="AQ998" i="22"/>
  <c r="AP994" i="22"/>
  <c r="AP999" i="22" s="1"/>
  <c r="AP1001" i="22" s="1"/>
  <c r="AP982" i="22" s="1"/>
  <c r="AP995" i="22"/>
  <c r="AP996" i="22"/>
  <c r="AP997" i="22"/>
  <c r="AP998" i="22"/>
  <c r="AO994" i="22"/>
  <c r="AO995" i="22"/>
  <c r="AO996" i="22"/>
  <c r="AO997" i="22"/>
  <c r="AO998" i="22"/>
  <c r="AN994" i="22"/>
  <c r="AN995" i="22"/>
  <c r="AN996" i="22"/>
  <c r="AN997" i="22"/>
  <c r="AN998" i="22"/>
  <c r="AM994" i="22"/>
  <c r="AM995" i="22"/>
  <c r="AM996" i="22"/>
  <c r="AM997" i="22"/>
  <c r="AM998" i="22"/>
  <c r="AL994" i="22"/>
  <c r="AL995" i="22"/>
  <c r="AL996" i="22"/>
  <c r="AL997" i="22"/>
  <c r="AL998" i="22"/>
  <c r="AK994" i="22"/>
  <c r="AK999" i="22" s="1"/>
  <c r="AK1001" i="22" s="1"/>
  <c r="AK982" i="22" s="1"/>
  <c r="AK995" i="22"/>
  <c r="AK996" i="22"/>
  <c r="AK997" i="22"/>
  <c r="AK998" i="22"/>
  <c r="AJ994" i="22"/>
  <c r="AJ995" i="22"/>
  <c r="AJ996" i="22"/>
  <c r="AJ997" i="22"/>
  <c r="AJ998" i="22"/>
  <c r="AH994" i="22"/>
  <c r="AH999" i="22" s="1"/>
  <c r="AH1001" i="22" s="1"/>
  <c r="AH982" i="22" s="1"/>
  <c r="AH995" i="22"/>
  <c r="AH996" i="22"/>
  <c r="AH997" i="22"/>
  <c r="AH998" i="22"/>
  <c r="AG994" i="22"/>
  <c r="AG999" i="22" s="1"/>
  <c r="AG1001" i="22" s="1"/>
  <c r="AG982" i="22" s="1"/>
  <c r="AG995" i="22"/>
  <c r="AG996" i="22"/>
  <c r="AG997" i="22"/>
  <c r="AG998" i="22"/>
  <c r="AF994" i="22"/>
  <c r="AF995" i="22"/>
  <c r="AF996" i="22"/>
  <c r="AF997" i="22"/>
  <c r="AF998" i="22"/>
  <c r="AD994" i="22"/>
  <c r="AD995" i="22"/>
  <c r="AD996" i="22"/>
  <c r="AD997" i="22"/>
  <c r="AD998" i="22"/>
  <c r="AC994" i="22"/>
  <c r="AC995" i="22"/>
  <c r="AC996" i="22"/>
  <c r="AC997" i="22"/>
  <c r="AC998" i="22"/>
  <c r="AB994" i="22"/>
  <c r="AB995" i="22"/>
  <c r="AB996" i="22"/>
  <c r="AB997" i="22"/>
  <c r="AB998" i="22"/>
  <c r="AA994" i="22"/>
  <c r="AA999" i="22" s="1"/>
  <c r="AA1001" i="22" s="1"/>
  <c r="AA982" i="22" s="1"/>
  <c r="AA995" i="22"/>
  <c r="AA996" i="22"/>
  <c r="AA997" i="22"/>
  <c r="AA998" i="22"/>
  <c r="Z994" i="22"/>
  <c r="Z996" i="22"/>
  <c r="Z997" i="22"/>
  <c r="Z999" i="22" s="1"/>
  <c r="Z1001" i="22" s="1"/>
  <c r="Z982" i="22" s="1"/>
  <c r="Z998" i="22"/>
  <c r="Y994" i="22"/>
  <c r="Y995" i="22"/>
  <c r="Y996" i="22"/>
  <c r="Y997" i="22"/>
  <c r="Y998" i="22"/>
  <c r="Y999" i="22"/>
  <c r="Y1001" i="22" s="1"/>
  <c r="Y982" i="22" s="1"/>
  <c r="X994" i="22"/>
  <c r="X995" i="22"/>
  <c r="X996" i="22"/>
  <c r="X997" i="22"/>
  <c r="X999" i="22" s="1"/>
  <c r="X1001" i="22" s="1"/>
  <c r="X982" i="22" s="1"/>
  <c r="X998" i="22"/>
  <c r="V994" i="22"/>
  <c r="V995" i="22"/>
  <c r="V996" i="22"/>
  <c r="V997" i="22"/>
  <c r="V999" i="22" s="1"/>
  <c r="V1001" i="22" s="1"/>
  <c r="V982" i="22" s="1"/>
  <c r="V998" i="22"/>
  <c r="U994" i="22"/>
  <c r="U995" i="22"/>
  <c r="U996" i="22"/>
  <c r="U997" i="22"/>
  <c r="U999" i="22" s="1"/>
  <c r="U1001" i="22" s="1"/>
  <c r="U982" i="22" s="1"/>
  <c r="U998" i="22"/>
  <c r="T994" i="22"/>
  <c r="T995" i="22"/>
  <c r="T996" i="22"/>
  <c r="T997" i="22"/>
  <c r="T998" i="22"/>
  <c r="T999" i="22"/>
  <c r="T1001" i="22" s="1"/>
  <c r="T982" i="22" s="1"/>
  <c r="S994" i="22"/>
  <c r="S995" i="22"/>
  <c r="S999" i="22" s="1"/>
  <c r="S1001" i="22" s="1"/>
  <c r="S982" i="22" s="1"/>
  <c r="S996" i="22"/>
  <c r="S997" i="22"/>
  <c r="S998" i="22"/>
  <c r="R994" i="22"/>
  <c r="R995" i="22"/>
  <c r="R999" i="22" s="1"/>
  <c r="R1001" i="22" s="1"/>
  <c r="R982" i="22" s="1"/>
  <c r="R996" i="22"/>
  <c r="R997" i="22"/>
  <c r="R998" i="22"/>
  <c r="P994" i="22"/>
  <c r="P995" i="22"/>
  <c r="P996" i="22"/>
  <c r="P997" i="22"/>
  <c r="P998" i="22"/>
  <c r="O994" i="22"/>
  <c r="O995" i="22"/>
  <c r="O996" i="22"/>
  <c r="O997" i="22"/>
  <c r="O998" i="22"/>
  <c r="O999" i="22"/>
  <c r="O1001" i="22" s="1"/>
  <c r="O982" i="22" s="1"/>
  <c r="N994" i="22"/>
  <c r="N995" i="22"/>
  <c r="N999" i="22" s="1"/>
  <c r="N1001" i="22" s="1"/>
  <c r="N982" i="22" s="1"/>
  <c r="N996" i="22"/>
  <c r="N997" i="22"/>
  <c r="N998" i="22"/>
  <c r="L995" i="22"/>
  <c r="L996" i="22"/>
  <c r="K994" i="22"/>
  <c r="K999" i="22" s="1"/>
  <c r="K995" i="22"/>
  <c r="K996" i="22"/>
  <c r="K997" i="22"/>
  <c r="K998" i="22"/>
  <c r="K1001" i="22"/>
  <c r="K982" i="22"/>
  <c r="BR918" i="22"/>
  <c r="BQ918" i="22"/>
  <c r="BP918" i="22"/>
  <c r="BO918" i="22"/>
  <c r="BN918" i="22"/>
  <c r="BM918" i="22"/>
  <c r="BL918" i="22"/>
  <c r="BK918" i="22"/>
  <c r="BJ918" i="22"/>
  <c r="BI918" i="22"/>
  <c r="BH918" i="22"/>
  <c r="BG918" i="22"/>
  <c r="BF918" i="22"/>
  <c r="BE918" i="22"/>
  <c r="BD918" i="22"/>
  <c r="BC918" i="22"/>
  <c r="BB918" i="22"/>
  <c r="BA918" i="22"/>
  <c r="AZ918" i="22"/>
  <c r="AY918" i="22"/>
  <c r="AX918" i="22"/>
  <c r="AW918" i="22"/>
  <c r="AV918" i="22"/>
  <c r="AU918" i="22"/>
  <c r="AT918" i="22"/>
  <c r="AS918" i="22"/>
  <c r="AR918" i="22"/>
  <c r="AQ918" i="22"/>
  <c r="AP918" i="22"/>
  <c r="AO918" i="22"/>
  <c r="AN918" i="22"/>
  <c r="AM918" i="22"/>
  <c r="AL918" i="22"/>
  <c r="AK918" i="22"/>
  <c r="AJ918" i="22"/>
  <c r="AH918" i="22"/>
  <c r="AG918" i="22"/>
  <c r="AF918" i="22"/>
  <c r="AD918" i="22"/>
  <c r="AC918" i="22"/>
  <c r="AB918" i="22"/>
  <c r="AA918" i="22"/>
  <c r="Z918" i="22"/>
  <c r="Y918" i="22"/>
  <c r="X918" i="22"/>
  <c r="V918" i="22"/>
  <c r="U918" i="22"/>
  <c r="T918" i="22"/>
  <c r="S918" i="22"/>
  <c r="R918" i="22"/>
  <c r="P918" i="22"/>
  <c r="O918" i="22"/>
  <c r="N918" i="22"/>
  <c r="CC962" i="22"/>
  <c r="CB962" i="22"/>
  <c r="BR974" i="22"/>
  <c r="BR978" i="22" s="1"/>
  <c r="BR980" i="22" s="1"/>
  <c r="BR962" i="22" s="1"/>
  <c r="BR975" i="22"/>
  <c r="BR976" i="22"/>
  <c r="BR977" i="22"/>
  <c r="BQ974" i="22"/>
  <c r="BQ975" i="22"/>
  <c r="BQ976" i="22"/>
  <c r="BQ977" i="22"/>
  <c r="BP974" i="22"/>
  <c r="BP975" i="22"/>
  <c r="BP976" i="22"/>
  <c r="BP977" i="22"/>
  <c r="BO974" i="22"/>
  <c r="BO975" i="22"/>
  <c r="BO976" i="22"/>
  <c r="BO978" i="22" s="1"/>
  <c r="BO980" i="22" s="1"/>
  <c r="BO962" i="22" s="1"/>
  <c r="BO977" i="22"/>
  <c r="BN974" i="22"/>
  <c r="BN975" i="22"/>
  <c r="BN976" i="22"/>
  <c r="BN977" i="22"/>
  <c r="BN978" i="22"/>
  <c r="BN980" i="22"/>
  <c r="BN962" i="22" s="1"/>
  <c r="BM974" i="22"/>
  <c r="BM975" i="22"/>
  <c r="BM976" i="22"/>
  <c r="BM978" i="22" s="1"/>
  <c r="BM980" i="22" s="1"/>
  <c r="BM962" i="22" s="1"/>
  <c r="BM977" i="22"/>
  <c r="BL974" i="22"/>
  <c r="BL975" i="22"/>
  <c r="BL978" i="22" s="1"/>
  <c r="BL976" i="22"/>
  <c r="BL977" i="22"/>
  <c r="BL980" i="22"/>
  <c r="BL962" i="22" s="1"/>
  <c r="BK974" i="22"/>
  <c r="BK975" i="22"/>
  <c r="BK976" i="22"/>
  <c r="BK977" i="22"/>
  <c r="BK978" i="22"/>
  <c r="BK980" i="22" s="1"/>
  <c r="BK962" i="22" s="1"/>
  <c r="BJ974" i="22"/>
  <c r="BJ978" i="22" s="1"/>
  <c r="BJ975" i="22"/>
  <c r="BJ976" i="22"/>
  <c r="BJ977" i="22"/>
  <c r="BJ980" i="22"/>
  <c r="BJ962" i="22" s="1"/>
  <c r="BI974" i="22"/>
  <c r="BI975" i="22"/>
  <c r="BI976" i="22"/>
  <c r="BI977" i="22"/>
  <c r="BH974" i="22"/>
  <c r="BH975" i="22"/>
  <c r="BH976" i="22"/>
  <c r="BH977" i="22"/>
  <c r="BG974" i="22"/>
  <c r="BG978" i="22" s="1"/>
  <c r="BG980" i="22" s="1"/>
  <c r="BG962" i="22" s="1"/>
  <c r="BG975" i="22"/>
  <c r="BG976" i="22"/>
  <c r="BG977" i="22"/>
  <c r="BF974" i="22"/>
  <c r="BF975" i="22"/>
  <c r="BF978" i="22" s="1"/>
  <c r="BF980" i="22" s="1"/>
  <c r="BF962" i="22" s="1"/>
  <c r="BF976" i="22"/>
  <c r="BF977" i="22"/>
  <c r="BE974" i="22"/>
  <c r="BE975" i="22"/>
  <c r="BE976" i="22"/>
  <c r="BE978" i="22" s="1"/>
  <c r="BE980" i="22" s="1"/>
  <c r="BE962" i="22" s="1"/>
  <c r="BE977" i="22"/>
  <c r="BD974" i="22"/>
  <c r="BD975" i="22"/>
  <c r="BD976" i="22"/>
  <c r="BD977" i="22"/>
  <c r="BC974" i="22"/>
  <c r="BC978" i="22" s="1"/>
  <c r="BC980" i="22" s="1"/>
  <c r="BC975" i="22"/>
  <c r="BC976" i="22"/>
  <c r="BC977" i="22"/>
  <c r="BC962" i="22"/>
  <c r="BB974" i="22"/>
  <c r="BB978" i="22" s="1"/>
  <c r="BB980" i="22" s="1"/>
  <c r="BB962" i="22" s="1"/>
  <c r="BB975" i="22"/>
  <c r="BB976" i="22"/>
  <c r="BB977" i="22"/>
  <c r="BA974" i="22"/>
  <c r="BA975" i="22"/>
  <c r="BA976" i="22"/>
  <c r="BA977" i="22"/>
  <c r="AZ974" i="22"/>
  <c r="AZ975" i="22"/>
  <c r="AZ976" i="22"/>
  <c r="AZ977" i="22"/>
  <c r="AY974" i="22"/>
  <c r="AY975" i="22"/>
  <c r="AY976" i="22"/>
  <c r="AY978" i="22" s="1"/>
  <c r="AY980" i="22" s="1"/>
  <c r="AY962" i="22" s="1"/>
  <c r="AY977" i="22"/>
  <c r="AX974" i="22"/>
  <c r="AX975" i="22"/>
  <c r="AX976" i="22"/>
  <c r="AX977" i="22"/>
  <c r="AX978" i="22"/>
  <c r="AX980" i="22"/>
  <c r="AX962" i="22" s="1"/>
  <c r="AW974" i="22"/>
  <c r="AW975" i="22"/>
  <c r="AW976" i="22"/>
  <c r="AW978" i="22" s="1"/>
  <c r="AW980" i="22" s="1"/>
  <c r="AW962" i="22" s="1"/>
  <c r="AW977" i="22"/>
  <c r="AV974" i="22"/>
  <c r="AV975" i="22"/>
  <c r="AV978" i="22" s="1"/>
  <c r="AV976" i="22"/>
  <c r="AV977" i="22"/>
  <c r="AV980" i="22"/>
  <c r="AV962" i="22" s="1"/>
  <c r="AU974" i="22"/>
  <c r="AU975" i="22"/>
  <c r="AU976" i="22"/>
  <c r="AU977" i="22"/>
  <c r="AU978" i="22"/>
  <c r="AU980" i="22" s="1"/>
  <c r="AU962" i="22" s="1"/>
  <c r="AT974" i="22"/>
  <c r="AT978" i="22" s="1"/>
  <c r="AT975" i="22"/>
  <c r="AT976" i="22"/>
  <c r="AT980" i="22"/>
  <c r="AT962" i="22" s="1"/>
  <c r="AS974" i="22"/>
  <c r="AS975" i="22"/>
  <c r="AS976" i="22"/>
  <c r="AS977" i="22"/>
  <c r="AR974" i="22"/>
  <c r="AR978" i="22" s="1"/>
  <c r="AR980" i="22" s="1"/>
  <c r="AR962" i="22" s="1"/>
  <c r="AR975" i="22"/>
  <c r="AR976" i="22"/>
  <c r="AR977" i="22"/>
  <c r="AQ974" i="22"/>
  <c r="AQ975" i="22"/>
  <c r="AQ976" i="22"/>
  <c r="AQ977" i="22"/>
  <c r="AQ978" i="22" s="1"/>
  <c r="AQ980" i="22" s="1"/>
  <c r="AQ962" i="22" s="1"/>
  <c r="AP974" i="22"/>
  <c r="AP975" i="22"/>
  <c r="AP976" i="22"/>
  <c r="AP977" i="22"/>
  <c r="AP978" i="22"/>
  <c r="AP980" i="22"/>
  <c r="AP962" i="22" s="1"/>
  <c r="AO974" i="22"/>
  <c r="AO975" i="22"/>
  <c r="AO976" i="22"/>
  <c r="AO977" i="22"/>
  <c r="AN974" i="22"/>
  <c r="AN978" i="22" s="1"/>
  <c r="AN980" i="22" s="1"/>
  <c r="AN962" i="22" s="1"/>
  <c r="AN975" i="22"/>
  <c r="AN976" i="22"/>
  <c r="AN977" i="22"/>
  <c r="AM974" i="22"/>
  <c r="AM975" i="22"/>
  <c r="AM978" i="22" s="1"/>
  <c r="AM980" i="22" s="1"/>
  <c r="AM962" i="22" s="1"/>
  <c r="AM976" i="22"/>
  <c r="AM977" i="22"/>
  <c r="AL974" i="22"/>
  <c r="AL975" i="22"/>
  <c r="AL976" i="22"/>
  <c r="AL977" i="22"/>
  <c r="AL978" i="22"/>
  <c r="AL980" i="22" s="1"/>
  <c r="AL962" i="22" s="1"/>
  <c r="AK974" i="22"/>
  <c r="AK975" i="22"/>
  <c r="AK978" i="22" s="1"/>
  <c r="AK976" i="22"/>
  <c r="AK977" i="22"/>
  <c r="AK980" i="22"/>
  <c r="AK962" i="22"/>
  <c r="AJ974" i="22"/>
  <c r="AJ978" i="22" s="1"/>
  <c r="AJ980" i="22" s="1"/>
  <c r="AJ962" i="22" s="1"/>
  <c r="AJ975" i="22"/>
  <c r="AJ976" i="22"/>
  <c r="AJ977" i="22"/>
  <c r="AH974" i="22"/>
  <c r="AH978" i="22" s="1"/>
  <c r="AH980" i="22" s="1"/>
  <c r="AH962" i="22" s="1"/>
  <c r="AH975" i="22"/>
  <c r="AH976" i="22"/>
  <c r="AH977" i="22"/>
  <c r="AG974" i="22"/>
  <c r="AG975" i="22"/>
  <c r="AG976" i="22"/>
  <c r="AG978" i="22" s="1"/>
  <c r="AG980" i="22" s="1"/>
  <c r="AG962" i="22" s="1"/>
  <c r="AG977" i="22"/>
  <c r="AF974" i="22"/>
  <c r="AF975" i="22"/>
  <c r="AF976" i="22"/>
  <c r="AF977" i="22"/>
  <c r="AD974" i="22"/>
  <c r="AD978" i="22" s="1"/>
  <c r="AD980" i="22" s="1"/>
  <c r="AD975" i="22"/>
  <c r="AD976" i="22"/>
  <c r="AD977" i="22"/>
  <c r="AD962" i="22"/>
  <c r="AC974" i="22"/>
  <c r="AC978" i="22" s="1"/>
  <c r="AC980" i="22" s="1"/>
  <c r="AC962" i="22" s="1"/>
  <c r="AC975" i="22"/>
  <c r="AC976" i="22"/>
  <c r="AC977" i="22"/>
  <c r="AB974" i="22"/>
  <c r="AB975" i="22"/>
  <c r="AB976" i="22"/>
  <c r="AB977" i="22"/>
  <c r="AA974" i="22"/>
  <c r="AA975" i="22"/>
  <c r="AA976" i="22"/>
  <c r="AA977" i="22"/>
  <c r="Z974" i="22"/>
  <c r="Z975" i="22"/>
  <c r="Z976" i="22"/>
  <c r="Z977" i="22"/>
  <c r="Z978" i="22"/>
  <c r="Z980" i="22" s="1"/>
  <c r="Z962" i="22"/>
  <c r="Y974" i="22"/>
  <c r="Y978" i="22" s="1"/>
  <c r="Y980" i="22" s="1"/>
  <c r="Y962" i="22" s="1"/>
  <c r="Y975" i="22"/>
  <c r="Y976" i="22"/>
  <c r="Y977" i="22"/>
  <c r="X974" i="22"/>
  <c r="X978" i="22" s="1"/>
  <c r="X980" i="22" s="1"/>
  <c r="X962" i="22" s="1"/>
  <c r="X975" i="22"/>
  <c r="X976" i="22"/>
  <c r="X977" i="22"/>
  <c r="V974" i="22"/>
  <c r="V975" i="22"/>
  <c r="V978" i="22" s="1"/>
  <c r="V980" i="22" s="1"/>
  <c r="V962" i="22" s="1"/>
  <c r="V976" i="22"/>
  <c r="V977" i="22"/>
  <c r="U974" i="22"/>
  <c r="U975" i="22"/>
  <c r="U976" i="22"/>
  <c r="U977" i="22"/>
  <c r="U978" i="22" s="1"/>
  <c r="U980" i="22" s="1"/>
  <c r="U962" i="22" s="1"/>
  <c r="T974" i="22"/>
  <c r="T978" i="22" s="1"/>
  <c r="T975" i="22"/>
  <c r="T976" i="22"/>
  <c r="T977" i="22"/>
  <c r="T980" i="22"/>
  <c r="T962" i="22" s="1"/>
  <c r="S974" i="22"/>
  <c r="S978" i="22" s="1"/>
  <c r="S980" i="22" s="1"/>
  <c r="S962" i="22" s="1"/>
  <c r="S975" i="22"/>
  <c r="S976" i="22"/>
  <c r="S977" i="22"/>
  <c r="R974" i="22"/>
  <c r="R975" i="22"/>
  <c r="R978" i="22" s="1"/>
  <c r="R980" i="22" s="1"/>
  <c r="R962" i="22" s="1"/>
  <c r="R976" i="22"/>
  <c r="R977" i="22"/>
  <c r="P974" i="22"/>
  <c r="P975" i="22"/>
  <c r="P976" i="22"/>
  <c r="P977" i="22"/>
  <c r="O974" i="22"/>
  <c r="O975" i="22"/>
  <c r="O976" i="22"/>
  <c r="O977" i="22"/>
  <c r="O978" i="22"/>
  <c r="O980" i="22"/>
  <c r="O962" i="22" s="1"/>
  <c r="N974" i="22"/>
  <c r="N978" i="22" s="1"/>
  <c r="N980" i="22" s="1"/>
  <c r="N975" i="22"/>
  <c r="N976" i="22"/>
  <c r="N977" i="22"/>
  <c r="N962" i="22"/>
  <c r="L975" i="22"/>
  <c r="L978" i="22"/>
  <c r="L980" i="22"/>
  <c r="L962" i="22" s="1"/>
  <c r="K974" i="22"/>
  <c r="K975" i="22"/>
  <c r="K976" i="22"/>
  <c r="K977" i="22"/>
  <c r="J964" i="22"/>
  <c r="CC943" i="22"/>
  <c r="CB943" i="22"/>
  <c r="BR954" i="22"/>
  <c r="BR955" i="22"/>
  <c r="BR956" i="22"/>
  <c r="BR957" i="22"/>
  <c r="BR958" i="22" s="1"/>
  <c r="BR960" i="22" s="1"/>
  <c r="BR943" i="22" s="1"/>
  <c r="BQ954" i="22"/>
  <c r="BQ955" i="22"/>
  <c r="BQ956" i="22"/>
  <c r="BQ957" i="22"/>
  <c r="BQ958" i="22"/>
  <c r="BQ960" i="22"/>
  <c r="BQ943" i="22" s="1"/>
  <c r="BP954" i="22"/>
  <c r="BP955" i="22"/>
  <c r="BP956" i="22"/>
  <c r="BP957" i="22"/>
  <c r="BO954" i="22"/>
  <c r="BO958" i="22" s="1"/>
  <c r="BO960" i="22" s="1"/>
  <c r="BO943" i="22" s="1"/>
  <c r="BO955" i="22"/>
  <c r="BO956" i="22"/>
  <c r="BO957" i="22"/>
  <c r="BN954" i="22"/>
  <c r="BN955" i="22"/>
  <c r="BN958" i="22" s="1"/>
  <c r="BN960" i="22" s="1"/>
  <c r="BN943" i="22" s="1"/>
  <c r="BN956" i="22"/>
  <c r="BN957" i="22"/>
  <c r="BM954" i="22"/>
  <c r="BM955" i="22"/>
  <c r="BM956" i="22"/>
  <c r="BM957" i="22"/>
  <c r="BM958" i="22"/>
  <c r="BM960" i="22" s="1"/>
  <c r="BM943" i="22" s="1"/>
  <c r="BL954" i="22"/>
  <c r="BL955" i="22"/>
  <c r="BL958" i="22" s="1"/>
  <c r="BL956" i="22"/>
  <c r="BL957" i="22"/>
  <c r="BL960" i="22"/>
  <c r="BL943" i="22"/>
  <c r="BK954" i="22"/>
  <c r="BK958" i="22" s="1"/>
  <c r="BK960" i="22" s="1"/>
  <c r="BK943" i="22" s="1"/>
  <c r="BK955" i="22"/>
  <c r="BK956" i="22"/>
  <c r="BK957" i="22"/>
  <c r="BJ954" i="22"/>
  <c r="BJ955" i="22"/>
  <c r="BJ956" i="22"/>
  <c r="BJ957" i="22"/>
  <c r="BI954" i="22"/>
  <c r="BI955" i="22"/>
  <c r="BI956" i="22"/>
  <c r="BI958" i="22" s="1"/>
  <c r="BI960" i="22" s="1"/>
  <c r="BI943" i="22" s="1"/>
  <c r="BI957" i="22"/>
  <c r="BH954" i="22"/>
  <c r="BH955" i="22"/>
  <c r="BH956" i="22"/>
  <c r="BH957" i="22"/>
  <c r="BG954" i="22"/>
  <c r="BG958" i="22" s="1"/>
  <c r="BG960" i="22" s="1"/>
  <c r="BG943" i="22" s="1"/>
  <c r="BG955" i="22"/>
  <c r="BG956" i="22"/>
  <c r="BG957" i="22"/>
  <c r="BF954" i="22"/>
  <c r="BF958" i="22" s="1"/>
  <c r="BF960" i="22" s="1"/>
  <c r="BF943" i="22" s="1"/>
  <c r="BF955" i="22"/>
  <c r="BF956" i="22"/>
  <c r="BF957" i="22"/>
  <c r="BE954" i="22"/>
  <c r="BE955" i="22"/>
  <c r="BE958" i="22" s="1"/>
  <c r="BE960" i="22" s="1"/>
  <c r="BE943" i="22" s="1"/>
  <c r="BE956" i="22"/>
  <c r="BE957" i="22"/>
  <c r="BD954" i="22"/>
  <c r="BD955" i="22"/>
  <c r="BD956" i="22"/>
  <c r="BD957" i="22"/>
  <c r="BC954" i="22"/>
  <c r="BC955" i="22"/>
  <c r="BC956" i="22"/>
  <c r="BC957" i="22"/>
  <c r="BC958" i="22"/>
  <c r="BC960" i="22" s="1"/>
  <c r="BC943" i="22"/>
  <c r="BB954" i="22"/>
  <c r="BB958" i="22" s="1"/>
  <c r="BB960" i="22" s="1"/>
  <c r="BB943" i="22" s="1"/>
  <c r="BB955" i="22"/>
  <c r="BB956" i="22"/>
  <c r="BB957" i="22"/>
  <c r="BA954" i="22"/>
  <c r="BA958" i="22" s="1"/>
  <c r="BA960" i="22" s="1"/>
  <c r="BA943" i="22" s="1"/>
  <c r="BA955" i="22"/>
  <c r="BA956" i="22"/>
  <c r="BA957" i="22"/>
  <c r="AZ954" i="22"/>
  <c r="AZ955" i="22"/>
  <c r="AZ956" i="22"/>
  <c r="AZ957" i="22"/>
  <c r="AY954" i="22"/>
  <c r="AY955" i="22"/>
  <c r="AY956" i="22"/>
  <c r="AY957" i="22"/>
  <c r="AX954" i="22"/>
  <c r="AX955" i="22"/>
  <c r="AX956" i="22"/>
  <c r="AX958" i="22" s="1"/>
  <c r="AX960" i="22" s="1"/>
  <c r="AX943" i="22" s="1"/>
  <c r="AX957" i="22"/>
  <c r="AW954" i="22"/>
  <c r="AW955" i="22"/>
  <c r="AW956" i="22"/>
  <c r="AW957" i="22"/>
  <c r="AW958" i="22"/>
  <c r="AW960" i="22" s="1"/>
  <c r="AW943" i="22" s="1"/>
  <c r="AV954" i="22"/>
  <c r="AV955" i="22"/>
  <c r="AV956" i="22"/>
  <c r="AV957" i="22"/>
  <c r="AV958" i="22"/>
  <c r="AV960" i="22"/>
  <c r="AV943" i="22" s="1"/>
  <c r="AU954" i="22"/>
  <c r="AU958" i="22" s="1"/>
  <c r="AU960" i="22" s="1"/>
  <c r="AU943" i="22" s="1"/>
  <c r="AU955" i="22"/>
  <c r="AU956" i="22"/>
  <c r="AU957" i="22"/>
  <c r="AT954" i="22"/>
  <c r="AT955" i="22"/>
  <c r="AT956" i="22"/>
  <c r="AT958" i="22"/>
  <c r="AT960" i="22" s="1"/>
  <c r="AT943" i="22" s="1"/>
  <c r="AS954" i="22"/>
  <c r="AS958" i="22" s="1"/>
  <c r="AS960" i="22" s="1"/>
  <c r="AS943" i="22" s="1"/>
  <c r="AS955" i="22"/>
  <c r="AS956" i="22"/>
  <c r="AS957" i="22"/>
  <c r="AR954" i="22"/>
  <c r="AR955" i="22"/>
  <c r="AR958" i="22" s="1"/>
  <c r="AR960" i="22" s="1"/>
  <c r="AR943" i="22" s="1"/>
  <c r="AR956" i="22"/>
  <c r="AR957" i="22"/>
  <c r="AQ954" i="22"/>
  <c r="AQ955" i="22"/>
  <c r="AQ956" i="22"/>
  <c r="AQ957" i="22"/>
  <c r="AP954" i="22"/>
  <c r="AP955" i="22"/>
  <c r="AP956" i="22"/>
  <c r="AP957" i="22"/>
  <c r="AP958" i="22"/>
  <c r="AP960" i="22" s="1"/>
  <c r="AP943" i="22" s="1"/>
  <c r="AO954" i="22"/>
  <c r="AO955" i="22"/>
  <c r="AO956" i="22"/>
  <c r="AO957" i="22"/>
  <c r="AO958" i="22"/>
  <c r="AO960" i="22" s="1"/>
  <c r="AO943" i="22" s="1"/>
  <c r="AN954" i="22"/>
  <c r="AN958" i="22" s="1"/>
  <c r="AN960" i="22" s="1"/>
  <c r="AN943" i="22" s="1"/>
  <c r="AN955" i="22"/>
  <c r="AN956" i="22"/>
  <c r="AN957" i="22"/>
  <c r="AM954" i="22"/>
  <c r="AM958" i="22" s="1"/>
  <c r="AM960" i="22" s="1"/>
  <c r="AM955" i="22"/>
  <c r="AM956" i="22"/>
  <c r="AM957" i="22"/>
  <c r="AM943" i="22"/>
  <c r="AL954" i="22"/>
  <c r="AL958" i="22" s="1"/>
  <c r="AL960" i="22" s="1"/>
  <c r="AL943" i="22" s="1"/>
  <c r="AL955" i="22"/>
  <c r="AL956" i="22"/>
  <c r="AL957" i="22"/>
  <c r="AK954" i="22"/>
  <c r="AK955" i="22"/>
  <c r="AK956" i="22"/>
  <c r="AK957" i="22"/>
  <c r="AJ954" i="22"/>
  <c r="AJ955" i="22"/>
  <c r="AJ958" i="22" s="1"/>
  <c r="AJ960" i="22" s="1"/>
  <c r="AJ943" i="22" s="1"/>
  <c r="AJ956" i="22"/>
  <c r="AJ957" i="22"/>
  <c r="AH954" i="22"/>
  <c r="AH955" i="22"/>
  <c r="AH956" i="22"/>
  <c r="AH957" i="22"/>
  <c r="AG954" i="22"/>
  <c r="AG955" i="22"/>
  <c r="AG956" i="22"/>
  <c r="AG957" i="22"/>
  <c r="AG958" i="22" s="1"/>
  <c r="AG960" i="22" s="1"/>
  <c r="AG943" i="22" s="1"/>
  <c r="AF954" i="22"/>
  <c r="AF955" i="22"/>
  <c r="AF956" i="22"/>
  <c r="AF957" i="22"/>
  <c r="AF958" i="22"/>
  <c r="AF960" i="22" s="1"/>
  <c r="AF943" i="22" s="1"/>
  <c r="AD954" i="22"/>
  <c r="AD958" i="22" s="1"/>
  <c r="AD955" i="22"/>
  <c r="AD956" i="22"/>
  <c r="AD957" i="22"/>
  <c r="AD960" i="22"/>
  <c r="AD943" i="22" s="1"/>
  <c r="AC954" i="22"/>
  <c r="AC958" i="22" s="1"/>
  <c r="AC960" i="22" s="1"/>
  <c r="AC955" i="22"/>
  <c r="AC956" i="22"/>
  <c r="AC957" i="22"/>
  <c r="AC943" i="22"/>
  <c r="AB954" i="22"/>
  <c r="AB958" i="22" s="1"/>
  <c r="AB960" i="22" s="1"/>
  <c r="AB943" i="22" s="1"/>
  <c r="AB955" i="22"/>
  <c r="AB956" i="22"/>
  <c r="AB957" i="22"/>
  <c r="AA954" i="22"/>
  <c r="AA955" i="22"/>
  <c r="AA956" i="22"/>
  <c r="AA957" i="22"/>
  <c r="Z954" i="22"/>
  <c r="Z955" i="22"/>
  <c r="Z958" i="22" s="1"/>
  <c r="Z960" i="22" s="1"/>
  <c r="Z943" i="22" s="1"/>
  <c r="Z956" i="22"/>
  <c r="Z957" i="22"/>
  <c r="Y954" i="22"/>
  <c r="Y955" i="22"/>
  <c r="Y956" i="22"/>
  <c r="Y958" i="22" s="1"/>
  <c r="Y960" i="22" s="1"/>
  <c r="Y943" i="22" s="1"/>
  <c r="Y957" i="22"/>
  <c r="X954" i="22"/>
  <c r="X955" i="22"/>
  <c r="X956" i="22"/>
  <c r="X957" i="22"/>
  <c r="X958" i="22" s="1"/>
  <c r="X960" i="22" s="1"/>
  <c r="X943" i="22" s="1"/>
  <c r="V954" i="22"/>
  <c r="V955" i="22"/>
  <c r="V956" i="22"/>
  <c r="V957" i="22"/>
  <c r="V958" i="22"/>
  <c r="V960" i="22" s="1"/>
  <c r="V943" i="22" s="1"/>
  <c r="U954" i="22"/>
  <c r="U958" i="22" s="1"/>
  <c r="U955" i="22"/>
  <c r="U956" i="22"/>
  <c r="U957" i="22"/>
  <c r="U960" i="22"/>
  <c r="U943" i="22"/>
  <c r="T954" i="22"/>
  <c r="T958" i="22" s="1"/>
  <c r="T960" i="22" s="1"/>
  <c r="T943" i="22" s="1"/>
  <c r="T955" i="22"/>
  <c r="T956" i="22"/>
  <c r="T957" i="22"/>
  <c r="S954" i="22"/>
  <c r="S958" i="22" s="1"/>
  <c r="S960" i="22" s="1"/>
  <c r="S943" i="22" s="1"/>
  <c r="S955" i="22"/>
  <c r="S956" i="22"/>
  <c r="S957" i="22"/>
  <c r="R954" i="22"/>
  <c r="R955" i="22"/>
  <c r="R956" i="22"/>
  <c r="R957" i="22"/>
  <c r="P954" i="22"/>
  <c r="P955" i="22"/>
  <c r="P956" i="22"/>
  <c r="P957" i="22"/>
  <c r="O954" i="22"/>
  <c r="O955" i="22"/>
  <c r="O956" i="22"/>
  <c r="O957" i="22"/>
  <c r="N954" i="22"/>
  <c r="N955" i="22"/>
  <c r="N956" i="22"/>
  <c r="N957" i="22"/>
  <c r="N958" i="22" s="1"/>
  <c r="N960" i="22" s="1"/>
  <c r="N943" i="22" s="1"/>
  <c r="L955" i="22"/>
  <c r="L958" i="22"/>
  <c r="L960" i="22" s="1"/>
  <c r="L943" i="22" s="1"/>
  <c r="K954" i="22"/>
  <c r="K958" i="22" s="1"/>
  <c r="K960" i="22" s="1"/>
  <c r="K943" i="22" s="1"/>
  <c r="K955" i="22"/>
  <c r="K956" i="22"/>
  <c r="K957" i="22"/>
  <c r="J945" i="22"/>
  <c r="CC924" i="22"/>
  <c r="CB924" i="22"/>
  <c r="BR935" i="22"/>
  <c r="BR939" i="22" s="1"/>
  <c r="BR941" i="22" s="1"/>
  <c r="BR936" i="22"/>
  <c r="BR937" i="22"/>
  <c r="BR938" i="22"/>
  <c r="BR924" i="22"/>
  <c r="BQ935" i="22"/>
  <c r="BQ939" i="22" s="1"/>
  <c r="BQ941" i="22" s="1"/>
  <c r="BQ924" i="22" s="1"/>
  <c r="BQ936" i="22"/>
  <c r="BQ937" i="22"/>
  <c r="BQ938" i="22"/>
  <c r="BP935" i="22"/>
  <c r="BP939" i="22" s="1"/>
  <c r="BP941" i="22" s="1"/>
  <c r="BP924" i="22" s="1"/>
  <c r="BP936" i="22"/>
  <c r="BP937" i="22"/>
  <c r="BP938" i="22"/>
  <c r="BO935" i="22"/>
  <c r="BO936" i="22"/>
  <c r="BO937" i="22"/>
  <c r="BO938" i="22"/>
  <c r="BN935" i="22"/>
  <c r="BN936" i="22"/>
  <c r="BN937" i="22"/>
  <c r="BN938" i="22"/>
  <c r="BM935" i="22"/>
  <c r="BM936" i="22"/>
  <c r="BM937" i="22"/>
  <c r="BM938" i="22"/>
  <c r="BM939" i="22"/>
  <c r="BM941" i="22" s="1"/>
  <c r="BM924" i="22" s="1"/>
  <c r="BL935" i="22"/>
  <c r="BL936" i="22"/>
  <c r="BL937" i="22"/>
  <c r="BL938" i="22"/>
  <c r="BL939" i="22"/>
  <c r="BL941" i="22"/>
  <c r="BL924" i="22" s="1"/>
  <c r="BK935" i="22"/>
  <c r="BK939" i="22" s="1"/>
  <c r="BK936" i="22"/>
  <c r="BK937" i="22"/>
  <c r="BK938" i="22"/>
  <c r="BK941" i="22"/>
  <c r="BK924" i="22" s="1"/>
  <c r="BJ935" i="22"/>
  <c r="BJ939" i="22" s="1"/>
  <c r="BJ941" i="22" s="1"/>
  <c r="BJ936" i="22"/>
  <c r="BJ937" i="22"/>
  <c r="BJ938" i="22"/>
  <c r="BJ924" i="22"/>
  <c r="BI935" i="22"/>
  <c r="BI939" i="22" s="1"/>
  <c r="BI941" i="22" s="1"/>
  <c r="BI924" i="22" s="1"/>
  <c r="BI936" i="22"/>
  <c r="BI937" i="22"/>
  <c r="BI938" i="22"/>
  <c r="BH935" i="22"/>
  <c r="BH939" i="22" s="1"/>
  <c r="BH941" i="22" s="1"/>
  <c r="BH924" i="22" s="1"/>
  <c r="BH936" i="22"/>
  <c r="BH937" i="22"/>
  <c r="BH938" i="22"/>
  <c r="BG935" i="22"/>
  <c r="BG936" i="22"/>
  <c r="BG939" i="22" s="1"/>
  <c r="BG941" i="22" s="1"/>
  <c r="BG924" i="22" s="1"/>
  <c r="BG937" i="22"/>
  <c r="BG938" i="22"/>
  <c r="BF935" i="22"/>
  <c r="BF936" i="22"/>
  <c r="BF937" i="22"/>
  <c r="BF939" i="22" s="1"/>
  <c r="BF941" i="22" s="1"/>
  <c r="BF924" i="22" s="1"/>
  <c r="BF938" i="22"/>
  <c r="BE935" i="22"/>
  <c r="BE936" i="22"/>
  <c r="BE937" i="22"/>
  <c r="BE938" i="22"/>
  <c r="BE939" i="22"/>
  <c r="BE941" i="22" s="1"/>
  <c r="BE924" i="22" s="1"/>
  <c r="BD935" i="22"/>
  <c r="BD936" i="22"/>
  <c r="BD937" i="22"/>
  <c r="BD938" i="22"/>
  <c r="BD939" i="22"/>
  <c r="BD941" i="22" s="1"/>
  <c r="BD924" i="22" s="1"/>
  <c r="BC935" i="22"/>
  <c r="BC939" i="22" s="1"/>
  <c r="BC936" i="22"/>
  <c r="BC937" i="22"/>
  <c r="BC938" i="22"/>
  <c r="BC941" i="22"/>
  <c r="BC924" i="22" s="1"/>
  <c r="BB935" i="22"/>
  <c r="BB939" i="22" s="1"/>
  <c r="BB941" i="22" s="1"/>
  <c r="BB924" i="22" s="1"/>
  <c r="BB936" i="22"/>
  <c r="BB937" i="22"/>
  <c r="BB938" i="22"/>
  <c r="BA935" i="22"/>
  <c r="BA939" i="22" s="1"/>
  <c r="BA941" i="22" s="1"/>
  <c r="BA924" i="22" s="1"/>
  <c r="BA936" i="22"/>
  <c r="BA937" i="22"/>
  <c r="BA938" i="22"/>
  <c r="AZ935" i="22"/>
  <c r="AZ939" i="22" s="1"/>
  <c r="AZ941" i="22" s="1"/>
  <c r="AZ924" i="22" s="1"/>
  <c r="AZ936" i="22"/>
  <c r="AZ937" i="22"/>
  <c r="AZ938" i="22"/>
  <c r="AY935" i="22"/>
  <c r="AY936" i="22"/>
  <c r="AY939" i="22" s="1"/>
  <c r="AY941" i="22" s="1"/>
  <c r="AY924" i="22" s="1"/>
  <c r="AY937" i="22"/>
  <c r="AY938" i="22"/>
  <c r="AX935" i="22"/>
  <c r="AX936" i="22"/>
  <c r="AX937" i="22"/>
  <c r="AX939" i="22" s="1"/>
  <c r="AX941" i="22" s="1"/>
  <c r="AX924" i="22" s="1"/>
  <c r="AX938" i="22"/>
  <c r="AW935" i="22"/>
  <c r="AW936" i="22"/>
  <c r="AW937" i="22"/>
  <c r="AW938" i="22"/>
  <c r="AW939" i="22"/>
  <c r="AW941" i="22" s="1"/>
  <c r="AW924" i="22" s="1"/>
  <c r="AV935" i="22"/>
  <c r="AV936" i="22"/>
  <c r="AV937" i="22"/>
  <c r="AV938" i="22"/>
  <c r="AV939" i="22"/>
  <c r="AV941" i="22" s="1"/>
  <c r="AV924" i="22" s="1"/>
  <c r="AU935" i="22"/>
  <c r="AU939" i="22" s="1"/>
  <c r="AU941" i="22" s="1"/>
  <c r="AU924" i="22" s="1"/>
  <c r="AU936" i="22"/>
  <c r="AU937" i="22"/>
  <c r="AU938" i="22"/>
  <c r="AT935" i="22"/>
  <c r="AT936" i="22"/>
  <c r="AT937" i="22"/>
  <c r="AT939" i="22"/>
  <c r="AT941" i="22" s="1"/>
  <c r="AT924" i="22" s="1"/>
  <c r="AS935" i="22"/>
  <c r="AS936" i="22"/>
  <c r="AS937" i="22"/>
  <c r="AS938" i="22"/>
  <c r="AR935" i="22"/>
  <c r="AR936" i="22"/>
  <c r="AR937" i="22"/>
  <c r="AR938" i="22"/>
  <c r="AQ935" i="22"/>
  <c r="AQ936" i="22"/>
  <c r="AQ937" i="22"/>
  <c r="AQ938" i="22"/>
  <c r="AP935" i="22"/>
  <c r="AP936" i="22"/>
  <c r="AP937" i="22"/>
  <c r="AP938" i="22"/>
  <c r="AP939" i="22" s="1"/>
  <c r="AP941" i="22" s="1"/>
  <c r="AP924" i="22" s="1"/>
  <c r="AO935" i="22"/>
  <c r="AO936" i="22"/>
  <c r="AO937" i="22"/>
  <c r="AO938" i="22"/>
  <c r="AO939" i="22"/>
  <c r="AO941" i="22"/>
  <c r="AO924" i="22" s="1"/>
  <c r="AN935" i="22"/>
  <c r="AN939" i="22" s="1"/>
  <c r="AN941" i="22" s="1"/>
  <c r="AN924" i="22" s="1"/>
  <c r="AN936" i="22"/>
  <c r="AN937" i="22"/>
  <c r="AN938" i="22"/>
  <c r="AM935" i="22"/>
  <c r="AM939" i="22" s="1"/>
  <c r="AM941" i="22" s="1"/>
  <c r="AM924" i="22" s="1"/>
  <c r="AM936" i="22"/>
  <c r="AM937" i="22"/>
  <c r="AM938" i="22"/>
  <c r="AL935" i="22"/>
  <c r="AL939" i="22" s="1"/>
  <c r="AL941" i="22" s="1"/>
  <c r="AL924" i="22" s="1"/>
  <c r="AL936" i="22"/>
  <c r="AL937" i="22"/>
  <c r="AL938" i="22"/>
  <c r="AK935" i="22"/>
  <c r="AK936" i="22"/>
  <c r="AK937" i="22"/>
  <c r="AK938" i="22"/>
  <c r="AJ935" i="22"/>
  <c r="AJ936" i="22"/>
  <c r="AJ939" i="22" s="1"/>
  <c r="AJ941" i="22" s="1"/>
  <c r="AJ924" i="22" s="1"/>
  <c r="AJ937" i="22"/>
  <c r="AJ938" i="22"/>
  <c r="AH935" i="22"/>
  <c r="AH936" i="22"/>
  <c r="AH937" i="22"/>
  <c r="AH938" i="22"/>
  <c r="AG935" i="22"/>
  <c r="AG936" i="22"/>
  <c r="AG937" i="22"/>
  <c r="AG938" i="22"/>
  <c r="AG939" i="22"/>
  <c r="AG941" i="22" s="1"/>
  <c r="AG924" i="22" s="1"/>
  <c r="AF935" i="22"/>
  <c r="AF936" i="22"/>
  <c r="AF937" i="22"/>
  <c r="AF938" i="22"/>
  <c r="AF939" i="22"/>
  <c r="AF941" i="22" s="1"/>
  <c r="AF924" i="22" s="1"/>
  <c r="AD935" i="22"/>
  <c r="AD939" i="22" s="1"/>
  <c r="AD941" i="22" s="1"/>
  <c r="AD924" i="22" s="1"/>
  <c r="AD936" i="22"/>
  <c r="AD937" i="22"/>
  <c r="AD938" i="22"/>
  <c r="AC935" i="22"/>
  <c r="AC939" i="22" s="1"/>
  <c r="AC941" i="22" s="1"/>
  <c r="AC936" i="22"/>
  <c r="AC937" i="22"/>
  <c r="AC938" i="22"/>
  <c r="AC924" i="22"/>
  <c r="AB935" i="22"/>
  <c r="AB939" i="22" s="1"/>
  <c r="AB941" i="22" s="1"/>
  <c r="AB924" i="22" s="1"/>
  <c r="AB936" i="22"/>
  <c r="AB937" i="22"/>
  <c r="AB938" i="22"/>
  <c r="AA935" i="22"/>
  <c r="AA936" i="22"/>
  <c r="AA937" i="22"/>
  <c r="AA938" i="22"/>
  <c r="Z935" i="22"/>
  <c r="Z936" i="22"/>
  <c r="Z939" i="22" s="1"/>
  <c r="Z941" i="22" s="1"/>
  <c r="Z924" i="22" s="1"/>
  <c r="Z937" i="22"/>
  <c r="Z938" i="22"/>
  <c r="Y935" i="22"/>
  <c r="Y936" i="22"/>
  <c r="Y937" i="22"/>
  <c r="Y938" i="22"/>
  <c r="X935" i="22"/>
  <c r="X936" i="22"/>
  <c r="X937" i="22"/>
  <c r="X938" i="22"/>
  <c r="X939" i="22" s="1"/>
  <c r="X941" i="22" s="1"/>
  <c r="X924" i="22" s="1"/>
  <c r="V935" i="22"/>
  <c r="V936" i="22"/>
  <c r="V937" i="22"/>
  <c r="V938" i="22"/>
  <c r="V939" i="22"/>
  <c r="V941" i="22" s="1"/>
  <c r="V924" i="22" s="1"/>
  <c r="U935" i="22"/>
  <c r="U939" i="22" s="1"/>
  <c r="U936" i="22"/>
  <c r="U937" i="22"/>
  <c r="U938" i="22"/>
  <c r="U941" i="22"/>
  <c r="U924" i="22" s="1"/>
  <c r="T935" i="22"/>
  <c r="T939" i="22" s="1"/>
  <c r="T941" i="22" s="1"/>
  <c r="T936" i="22"/>
  <c r="T937" i="22"/>
  <c r="T938" i="22"/>
  <c r="T924" i="22"/>
  <c r="S935" i="22"/>
  <c r="S939" i="22" s="1"/>
  <c r="S941" i="22" s="1"/>
  <c r="S924" i="22" s="1"/>
  <c r="S936" i="22"/>
  <c r="S937" i="22"/>
  <c r="S938" i="22"/>
  <c r="R935" i="22"/>
  <c r="R936" i="22"/>
  <c r="R937" i="22"/>
  <c r="R938" i="22"/>
  <c r="P935" i="22"/>
  <c r="P936" i="22"/>
  <c r="P939" i="22" s="1"/>
  <c r="P941" i="22" s="1"/>
  <c r="P924" i="22" s="1"/>
  <c r="P937" i="22"/>
  <c r="P938" i="22"/>
  <c r="O935" i="22"/>
  <c r="O936" i="22"/>
  <c r="O937" i="22"/>
  <c r="O939" i="22" s="1"/>
  <c r="O941" i="22" s="1"/>
  <c r="O924" i="22" s="1"/>
  <c r="O938" i="22"/>
  <c r="N935" i="22"/>
  <c r="N936" i="22"/>
  <c r="N937" i="22"/>
  <c r="N938" i="22"/>
  <c r="N939" i="22" s="1"/>
  <c r="N941" i="22" s="1"/>
  <c r="N924" i="22" s="1"/>
  <c r="L936" i="22"/>
  <c r="L939" i="22"/>
  <c r="L941" i="22" s="1"/>
  <c r="L924" i="22" s="1"/>
  <c r="K935" i="22"/>
  <c r="K936" i="22"/>
  <c r="K937" i="22"/>
  <c r="K938" i="22"/>
  <c r="J926" i="22"/>
  <c r="CC905" i="22"/>
  <c r="CB905" i="22"/>
  <c r="BR916" i="22"/>
  <c r="BR917" i="22"/>
  <c r="BR919" i="22"/>
  <c r="BR920" i="22"/>
  <c r="BR922" i="22" s="1"/>
  <c r="BR905" i="22" s="1"/>
  <c r="BQ916" i="22"/>
  <c r="BQ917" i="22"/>
  <c r="BQ919" i="22"/>
  <c r="BP916" i="22"/>
  <c r="BP917" i="22"/>
  <c r="BP919" i="22"/>
  <c r="BP920" i="22"/>
  <c r="BP922" i="22" s="1"/>
  <c r="BP905" i="22" s="1"/>
  <c r="BO916" i="22"/>
  <c r="BO920" i="22" s="1"/>
  <c r="BO922" i="22" s="1"/>
  <c r="BO905" i="22" s="1"/>
  <c r="BO917" i="22"/>
  <c r="BO919" i="22"/>
  <c r="BN916" i="22"/>
  <c r="BN917" i="22"/>
  <c r="BN919" i="22"/>
  <c r="BN920" i="22"/>
  <c r="BN922" i="22" s="1"/>
  <c r="BN905" i="22" s="1"/>
  <c r="BM916" i="22"/>
  <c r="BM917" i="22"/>
  <c r="BM919" i="22"/>
  <c r="BL916" i="22"/>
  <c r="BL917" i="22"/>
  <c r="BL919" i="22"/>
  <c r="BL920" i="22"/>
  <c r="BL922" i="22" s="1"/>
  <c r="BL905" i="22" s="1"/>
  <c r="BK916" i="22"/>
  <c r="BK920" i="22" s="1"/>
  <c r="BK922" i="22" s="1"/>
  <c r="BK905" i="22" s="1"/>
  <c r="BK917" i="22"/>
  <c r="BK919" i="22"/>
  <c r="BJ916" i="22"/>
  <c r="BJ917" i="22"/>
  <c r="BJ919" i="22"/>
  <c r="BJ920" i="22"/>
  <c r="BJ922" i="22" s="1"/>
  <c r="BJ905" i="22" s="1"/>
  <c r="BI916" i="22"/>
  <c r="BI917" i="22"/>
  <c r="BI919" i="22"/>
  <c r="BH916" i="22"/>
  <c r="BH917" i="22"/>
  <c r="BH919" i="22"/>
  <c r="BH920" i="22"/>
  <c r="BH922" i="22" s="1"/>
  <c r="BH905" i="22" s="1"/>
  <c r="BG916" i="22"/>
  <c r="BG920" i="22" s="1"/>
  <c r="BG922" i="22" s="1"/>
  <c r="BG905" i="22" s="1"/>
  <c r="BG917" i="22"/>
  <c r="BG919" i="22"/>
  <c r="BF916" i="22"/>
  <c r="BF917" i="22"/>
  <c r="BF919" i="22"/>
  <c r="BF920" i="22"/>
  <c r="BF922" i="22" s="1"/>
  <c r="BF905" i="22" s="1"/>
  <c r="BE916" i="22"/>
  <c r="BE917" i="22"/>
  <c r="BE919" i="22"/>
  <c r="BD916" i="22"/>
  <c r="BD917" i="22"/>
  <c r="BD919" i="22"/>
  <c r="BD920" i="22"/>
  <c r="BD922" i="22" s="1"/>
  <c r="BD905" i="22" s="1"/>
  <c r="BC916" i="22"/>
  <c r="BC920" i="22" s="1"/>
  <c r="BC922" i="22" s="1"/>
  <c r="BC905" i="22" s="1"/>
  <c r="BC917" i="22"/>
  <c r="BC919" i="22"/>
  <c r="BB916" i="22"/>
  <c r="BB917" i="22"/>
  <c r="BB919" i="22"/>
  <c r="BB920" i="22"/>
  <c r="BB922" i="22" s="1"/>
  <c r="BB905" i="22" s="1"/>
  <c r="BA916" i="22"/>
  <c r="BA917" i="22"/>
  <c r="BA919" i="22"/>
  <c r="AZ916" i="22"/>
  <c r="AZ917" i="22"/>
  <c r="AZ919" i="22"/>
  <c r="AZ920" i="22"/>
  <c r="AZ922" i="22" s="1"/>
  <c r="AZ905" i="22" s="1"/>
  <c r="AY916" i="22"/>
  <c r="AY920" i="22" s="1"/>
  <c r="AY922" i="22" s="1"/>
  <c r="AY905" i="22" s="1"/>
  <c r="AY917" i="22"/>
  <c r="AY919" i="22"/>
  <c r="AX916" i="22"/>
  <c r="AX917" i="22"/>
  <c r="AX919" i="22"/>
  <c r="AX920" i="22"/>
  <c r="AX922" i="22" s="1"/>
  <c r="AX905" i="22" s="1"/>
  <c r="AW916" i="22"/>
  <c r="AW917" i="22"/>
  <c r="AW919" i="22"/>
  <c r="AV916" i="22"/>
  <c r="AV917" i="22"/>
  <c r="AV919" i="22"/>
  <c r="AV920" i="22"/>
  <c r="AV922" i="22" s="1"/>
  <c r="AV905" i="22" s="1"/>
  <c r="AU916" i="22"/>
  <c r="AU920" i="22" s="1"/>
  <c r="AU922" i="22" s="1"/>
  <c r="AU905" i="22" s="1"/>
  <c r="AU917" i="22"/>
  <c r="AU919" i="22"/>
  <c r="AT916" i="22"/>
  <c r="AT920" i="22" s="1"/>
  <c r="AT922" i="22" s="1"/>
  <c r="AT905" i="22" s="1"/>
  <c r="AT917" i="22"/>
  <c r="AS916" i="22"/>
  <c r="AS917" i="22"/>
  <c r="AS920" i="22" s="1"/>
  <c r="AS922" i="22" s="1"/>
  <c r="AS905" i="22" s="1"/>
  <c r="AS919" i="22"/>
  <c r="AR916" i="22"/>
  <c r="AR917" i="22"/>
  <c r="AR919" i="22"/>
  <c r="AR920" i="22"/>
  <c r="AR922" i="22" s="1"/>
  <c r="AR905" i="22" s="1"/>
  <c r="AQ916" i="22"/>
  <c r="AQ920" i="22" s="1"/>
  <c r="AQ922" i="22" s="1"/>
  <c r="AQ905" i="22" s="1"/>
  <c r="AQ917" i="22"/>
  <c r="AQ919" i="22"/>
  <c r="AP916" i="22"/>
  <c r="AP920" i="22" s="1"/>
  <c r="AP922" i="22" s="1"/>
  <c r="AP905" i="22" s="1"/>
  <c r="AP917" i="22"/>
  <c r="AP919" i="22"/>
  <c r="AO916" i="22"/>
  <c r="AO917" i="22"/>
  <c r="AO920" i="22" s="1"/>
  <c r="AO922" i="22" s="1"/>
  <c r="AO905" i="22" s="1"/>
  <c r="AO919" i="22"/>
  <c r="AN916" i="22"/>
  <c r="AN917" i="22"/>
  <c r="AN919" i="22"/>
  <c r="AN920" i="22"/>
  <c r="AN922" i="22" s="1"/>
  <c r="AN905" i="22" s="1"/>
  <c r="AM916" i="22"/>
  <c r="AM917" i="22"/>
  <c r="AM919" i="22"/>
  <c r="AL916" i="22"/>
  <c r="AL920" i="22" s="1"/>
  <c r="AL922" i="22" s="1"/>
  <c r="AL905" i="22" s="1"/>
  <c r="AL917" i="22"/>
  <c r="AL919" i="22"/>
  <c r="AK916" i="22"/>
  <c r="AK917" i="22"/>
  <c r="AK919" i="22"/>
  <c r="AJ916" i="22"/>
  <c r="AJ917" i="22"/>
  <c r="AJ919" i="22"/>
  <c r="AJ920" i="22"/>
  <c r="AJ922" i="22"/>
  <c r="AJ905" i="22" s="1"/>
  <c r="AH916" i="22"/>
  <c r="AH920" i="22" s="1"/>
  <c r="AH922" i="22" s="1"/>
  <c r="AH917" i="22"/>
  <c r="AH919" i="22"/>
  <c r="AH905" i="22"/>
  <c r="AG916" i="22"/>
  <c r="AG920" i="22" s="1"/>
  <c r="AG922" i="22" s="1"/>
  <c r="AG905" i="22" s="1"/>
  <c r="AG917" i="22"/>
  <c r="AG919" i="22"/>
  <c r="AF916" i="22"/>
  <c r="AF917" i="22"/>
  <c r="AF919" i="22"/>
  <c r="AD916" i="22"/>
  <c r="AD917" i="22"/>
  <c r="AD919" i="22"/>
  <c r="AD920" i="22"/>
  <c r="AD922" i="22" s="1"/>
  <c r="AD905" i="22" s="1"/>
  <c r="AC916" i="22"/>
  <c r="AC917" i="22"/>
  <c r="AC919" i="22"/>
  <c r="AB916" i="22"/>
  <c r="AB920" i="22" s="1"/>
  <c r="AB922" i="22" s="1"/>
  <c r="AB905" i="22" s="1"/>
  <c r="AB917" i="22"/>
  <c r="AB919" i="22"/>
  <c r="AA916" i="22"/>
  <c r="AA917" i="22"/>
  <c r="AA920" i="22" s="1"/>
  <c r="AA922" i="22" s="1"/>
  <c r="AA905" i="22" s="1"/>
  <c r="AA919" i="22"/>
  <c r="Z916" i="22"/>
  <c r="Z917" i="22"/>
  <c r="Z919" i="22"/>
  <c r="Z920" i="22"/>
  <c r="Z922" i="22"/>
  <c r="Z905" i="22" s="1"/>
  <c r="Y916" i="22"/>
  <c r="Y920" i="22" s="1"/>
  <c r="Y922" i="22" s="1"/>
  <c r="Y917" i="22"/>
  <c r="Y919" i="22"/>
  <c r="Y905" i="22"/>
  <c r="X916" i="22"/>
  <c r="X920" i="22" s="1"/>
  <c r="X922" i="22" s="1"/>
  <c r="X905" i="22" s="1"/>
  <c r="X917" i="22"/>
  <c r="X919" i="22"/>
  <c r="V916" i="22"/>
  <c r="V917" i="22"/>
  <c r="V919" i="22"/>
  <c r="U916" i="22"/>
  <c r="U917" i="22"/>
  <c r="U919" i="22"/>
  <c r="U920" i="22"/>
  <c r="U922" i="22" s="1"/>
  <c r="U905" i="22" s="1"/>
  <c r="T916" i="22"/>
  <c r="T917" i="22"/>
  <c r="T919" i="22"/>
  <c r="S916" i="22"/>
  <c r="S920" i="22" s="1"/>
  <c r="S922" i="22" s="1"/>
  <c r="S905" i="22" s="1"/>
  <c r="S917" i="22"/>
  <c r="S919" i="22"/>
  <c r="R916" i="22"/>
  <c r="R917" i="22"/>
  <c r="R920" i="22" s="1"/>
  <c r="R922" i="22" s="1"/>
  <c r="R905" i="22" s="1"/>
  <c r="R919" i="22"/>
  <c r="P916" i="22"/>
  <c r="P917" i="22"/>
  <c r="P919" i="22"/>
  <c r="P920" i="22"/>
  <c r="P922" i="22" s="1"/>
  <c r="P905" i="22" s="1"/>
  <c r="O916" i="22"/>
  <c r="O920" i="22" s="1"/>
  <c r="O922" i="22" s="1"/>
  <c r="O917" i="22"/>
  <c r="O919" i="22"/>
  <c r="O905" i="22"/>
  <c r="N916" i="22"/>
  <c r="N920" i="22" s="1"/>
  <c r="N922" i="22" s="1"/>
  <c r="N905" i="22" s="1"/>
  <c r="N917" i="22"/>
  <c r="N919" i="22"/>
  <c r="L917" i="22"/>
  <c r="L920" i="22"/>
  <c r="L922" i="22"/>
  <c r="L905" i="22" s="1"/>
  <c r="K916" i="22"/>
  <c r="K920" i="22" s="1"/>
  <c r="K917" i="22"/>
  <c r="K918" i="22"/>
  <c r="K919" i="22"/>
  <c r="D910" i="22"/>
  <c r="K922" i="22" s="1"/>
  <c r="K905" i="22" s="1"/>
  <c r="J907" i="22"/>
  <c r="CB886" i="22"/>
  <c r="BR897" i="22"/>
  <c r="BR898" i="22"/>
  <c r="BR899" i="22"/>
  <c r="BR901" i="22" s="1"/>
  <c r="BR903" i="22" s="1"/>
  <c r="BR886" i="22" s="1"/>
  <c r="BR900" i="22"/>
  <c r="BQ897" i="22"/>
  <c r="BQ898" i="22"/>
  <c r="BQ899" i="22"/>
  <c r="BQ900" i="22"/>
  <c r="BQ901" i="22" s="1"/>
  <c r="BQ903" i="22" s="1"/>
  <c r="BQ886" i="22" s="1"/>
  <c r="BP897" i="22"/>
  <c r="BP898" i="22"/>
  <c r="BP899" i="22"/>
  <c r="BP900" i="22"/>
  <c r="BP901" i="22"/>
  <c r="BP903" i="22" s="1"/>
  <c r="BP886" i="22" s="1"/>
  <c r="BO897" i="22"/>
  <c r="BO901" i="22" s="1"/>
  <c r="BO903" i="22" s="1"/>
  <c r="BO898" i="22"/>
  <c r="BO899" i="22"/>
  <c r="BO900" i="22"/>
  <c r="BO886" i="22"/>
  <c r="BN897" i="22"/>
  <c r="BN901" i="22" s="1"/>
  <c r="BN903" i="22" s="1"/>
  <c r="BN886" i="22" s="1"/>
  <c r="BN898" i="22"/>
  <c r="BN899" i="22"/>
  <c r="BN900" i="22"/>
  <c r="BM897" i="22"/>
  <c r="BM901" i="22" s="1"/>
  <c r="BM903" i="22" s="1"/>
  <c r="BM886" i="22" s="1"/>
  <c r="BM898" i="22"/>
  <c r="BM899" i="22"/>
  <c r="BM900" i="22"/>
  <c r="BL897" i="22"/>
  <c r="BL898" i="22"/>
  <c r="BL899" i="22"/>
  <c r="BL900" i="22"/>
  <c r="BK897" i="22"/>
  <c r="BK898" i="22"/>
  <c r="BK899" i="22"/>
  <c r="BK900" i="22"/>
  <c r="BJ897" i="22"/>
  <c r="BJ898" i="22"/>
  <c r="BJ899" i="22"/>
  <c r="BJ900" i="22"/>
  <c r="BI897" i="22"/>
  <c r="BI898" i="22"/>
  <c r="BI899" i="22"/>
  <c r="BI900" i="22"/>
  <c r="BI901" i="22" s="1"/>
  <c r="BI903" i="22" s="1"/>
  <c r="BI886" i="22" s="1"/>
  <c r="BH897" i="22"/>
  <c r="BH898" i="22"/>
  <c r="BH899" i="22"/>
  <c r="BH900" i="22"/>
  <c r="BH901" i="22"/>
  <c r="BH903" i="22"/>
  <c r="BH886" i="22" s="1"/>
  <c r="BG897" i="22"/>
  <c r="BG901" i="22" s="1"/>
  <c r="BG903" i="22" s="1"/>
  <c r="BG886" i="22" s="1"/>
  <c r="BG898" i="22"/>
  <c r="BG899" i="22"/>
  <c r="BG900" i="22"/>
  <c r="BF897" i="22"/>
  <c r="BF901" i="22" s="1"/>
  <c r="BF903" i="22" s="1"/>
  <c r="BF886" i="22" s="1"/>
  <c r="BF898" i="22"/>
  <c r="BF899" i="22"/>
  <c r="BF900" i="22"/>
  <c r="BE897" i="22"/>
  <c r="BE901" i="22" s="1"/>
  <c r="BE903" i="22" s="1"/>
  <c r="BE886" i="22" s="1"/>
  <c r="BE898" i="22"/>
  <c r="BE899" i="22"/>
  <c r="BE900" i="22"/>
  <c r="BD897" i="22"/>
  <c r="BD901" i="22" s="1"/>
  <c r="BD903" i="22" s="1"/>
  <c r="BD886" i="22" s="1"/>
  <c r="BD898" i="22"/>
  <c r="BD899" i="22"/>
  <c r="BD900" i="22"/>
  <c r="BC897" i="22"/>
  <c r="BC898" i="22"/>
  <c r="BC901" i="22" s="1"/>
  <c r="BC903" i="22" s="1"/>
  <c r="BC886" i="22" s="1"/>
  <c r="BC899" i="22"/>
  <c r="BC900" i="22"/>
  <c r="BB897" i="22"/>
  <c r="BB898" i="22"/>
  <c r="BB899" i="22"/>
  <c r="BB900" i="22"/>
  <c r="BA897" i="22"/>
  <c r="BA898" i="22"/>
  <c r="BA899" i="22"/>
  <c r="BA900" i="22"/>
  <c r="BA901" i="22"/>
  <c r="BA903" i="22" s="1"/>
  <c r="BA886" i="22" s="1"/>
  <c r="AZ897" i="22"/>
  <c r="AZ898" i="22"/>
  <c r="AZ899" i="22"/>
  <c r="AZ900" i="22"/>
  <c r="AZ901" i="22"/>
  <c r="AZ903" i="22" s="1"/>
  <c r="AZ886" i="22" s="1"/>
  <c r="AY897" i="22"/>
  <c r="AY901" i="22" s="1"/>
  <c r="AY903" i="22" s="1"/>
  <c r="AY886" i="22" s="1"/>
  <c r="AY898" i="22"/>
  <c r="AY899" i="22"/>
  <c r="AY900" i="22"/>
  <c r="AX897" i="22"/>
  <c r="AX901" i="22" s="1"/>
  <c r="AX903" i="22" s="1"/>
  <c r="AX898" i="22"/>
  <c r="AX899" i="22"/>
  <c r="AX900" i="22"/>
  <c r="AX886" i="22"/>
  <c r="AW897" i="22"/>
  <c r="AW901" i="22" s="1"/>
  <c r="AW903" i="22" s="1"/>
  <c r="AW886" i="22" s="1"/>
  <c r="AW898" i="22"/>
  <c r="AW899" i="22"/>
  <c r="AW900" i="22"/>
  <c r="AV897" i="22"/>
  <c r="AV898" i="22"/>
  <c r="AV899" i="22"/>
  <c r="AV900" i="22"/>
  <c r="AU897" i="22"/>
  <c r="AU898" i="22"/>
  <c r="AU901" i="22" s="1"/>
  <c r="AU903" i="22" s="1"/>
  <c r="AU886" i="22" s="1"/>
  <c r="AU899" i="22"/>
  <c r="AU900" i="22"/>
  <c r="AT897" i="22"/>
  <c r="AT898" i="22"/>
  <c r="AT899" i="22"/>
  <c r="AT901" i="22" s="1"/>
  <c r="AT903" i="22" s="1"/>
  <c r="AT886" i="22" s="1"/>
  <c r="AS897" i="22"/>
  <c r="AS898" i="22"/>
  <c r="AS899" i="22"/>
  <c r="AS900" i="22"/>
  <c r="AS901" i="22"/>
  <c r="AS903" i="22" s="1"/>
  <c r="AS886" i="22" s="1"/>
  <c r="AR897" i="22"/>
  <c r="AR901" i="22" s="1"/>
  <c r="AR903" i="22" s="1"/>
  <c r="AR886" i="22" s="1"/>
  <c r="AR898" i="22"/>
  <c r="AR899" i="22"/>
  <c r="AR900" i="22"/>
  <c r="AQ897" i="22"/>
  <c r="AQ901" i="22" s="1"/>
  <c r="AQ903" i="22" s="1"/>
  <c r="AQ886" i="22" s="1"/>
  <c r="AQ898" i="22"/>
  <c r="AQ899" i="22"/>
  <c r="AQ900" i="22"/>
  <c r="AP897" i="22"/>
  <c r="AP901" i="22" s="1"/>
  <c r="AP903" i="22" s="1"/>
  <c r="AP886" i="22" s="1"/>
  <c r="AP898" i="22"/>
  <c r="AP899" i="22"/>
  <c r="AP900" i="22"/>
  <c r="AO897" i="22"/>
  <c r="AO898" i="22"/>
  <c r="AO899" i="22"/>
  <c r="AO900" i="22"/>
  <c r="AN897" i="22"/>
  <c r="AN898" i="22"/>
  <c r="AN899" i="22"/>
  <c r="AN900" i="22"/>
  <c r="AM897" i="22"/>
  <c r="AM898" i="22"/>
  <c r="AM899" i="22"/>
  <c r="AM901" i="22" s="1"/>
  <c r="AM903" i="22" s="1"/>
  <c r="AM886" i="22" s="1"/>
  <c r="AM900" i="22"/>
  <c r="AL897" i="22"/>
  <c r="AL898" i="22"/>
  <c r="AL899" i="22"/>
  <c r="AL900" i="22"/>
  <c r="AL901" i="22" s="1"/>
  <c r="AL903" i="22" s="1"/>
  <c r="AL886" i="22" s="1"/>
  <c r="AK897" i="22"/>
  <c r="AK898" i="22"/>
  <c r="AK899" i="22"/>
  <c r="AK900" i="22"/>
  <c r="AK901" i="22"/>
  <c r="AK903" i="22"/>
  <c r="AK886" i="22" s="1"/>
  <c r="AJ897" i="22"/>
  <c r="AJ901" i="22" s="1"/>
  <c r="AJ903" i="22" s="1"/>
  <c r="AJ886" i="22" s="1"/>
  <c r="AJ898" i="22"/>
  <c r="AJ899" i="22"/>
  <c r="AJ900" i="22"/>
  <c r="AH897" i="22"/>
  <c r="AH901" i="22" s="1"/>
  <c r="AH903" i="22" s="1"/>
  <c r="AH898" i="22"/>
  <c r="AH899" i="22"/>
  <c r="AH900" i="22"/>
  <c r="AH886" i="22"/>
  <c r="AG897" i="22"/>
  <c r="AG901" i="22" s="1"/>
  <c r="AG903" i="22" s="1"/>
  <c r="AG886" i="22" s="1"/>
  <c r="AG898" i="22"/>
  <c r="AG899" i="22"/>
  <c r="AG900" i="22"/>
  <c r="AF897" i="22"/>
  <c r="AF901" i="22" s="1"/>
  <c r="AF898" i="22"/>
  <c r="AF899" i="22"/>
  <c r="AF900" i="22"/>
  <c r="AF903" i="22"/>
  <c r="AF886" i="22" s="1"/>
  <c r="AD897" i="22"/>
  <c r="AD898" i="22"/>
  <c r="AD901" i="22" s="1"/>
  <c r="AD903" i="22" s="1"/>
  <c r="AD886" i="22" s="1"/>
  <c r="AD899" i="22"/>
  <c r="AD900" i="22"/>
  <c r="AC897" i="22"/>
  <c r="AC898" i="22"/>
  <c r="AC899" i="22"/>
  <c r="AC901" i="22" s="1"/>
  <c r="AC903" i="22" s="1"/>
  <c r="AC886" i="22" s="1"/>
  <c r="AC900" i="22"/>
  <c r="AB897" i="22"/>
  <c r="AB901" i="22" s="1"/>
  <c r="AB903" i="22" s="1"/>
  <c r="AB886" i="22" s="1"/>
  <c r="AB898" i="22"/>
  <c r="AB899" i="22"/>
  <c r="AB900" i="22"/>
  <c r="AA897" i="22"/>
  <c r="AA898" i="22"/>
  <c r="AA901" i="22" s="1"/>
  <c r="AA903" i="22" s="1"/>
  <c r="AA886" i="22" s="1"/>
  <c r="AA899" i="22"/>
  <c r="AA900" i="22"/>
  <c r="Z897" i="22"/>
  <c r="Z898" i="22"/>
  <c r="Z899" i="22"/>
  <c r="Z900" i="22"/>
  <c r="Y897" i="22"/>
  <c r="Y898" i="22"/>
  <c r="Y899" i="22"/>
  <c r="Y900" i="22"/>
  <c r="X897" i="22"/>
  <c r="X901" i="22" s="1"/>
  <c r="X903" i="22" s="1"/>
  <c r="X886" i="22" s="1"/>
  <c r="X898" i="22"/>
  <c r="X899" i="22"/>
  <c r="X900" i="22"/>
  <c r="V897" i="22"/>
  <c r="V901" i="22" s="1"/>
  <c r="V903" i="22" s="1"/>
  <c r="V886" i="22" s="1"/>
  <c r="V898" i="22"/>
  <c r="V899" i="22"/>
  <c r="V900" i="22"/>
  <c r="U897" i="22"/>
  <c r="U898" i="22"/>
  <c r="U899" i="22"/>
  <c r="U900" i="22"/>
  <c r="T897" i="22"/>
  <c r="T898" i="22"/>
  <c r="T899" i="22"/>
  <c r="T900" i="22"/>
  <c r="S897" i="22"/>
  <c r="S898" i="22"/>
  <c r="S899" i="22"/>
  <c r="S900" i="22"/>
  <c r="S901" i="22"/>
  <c r="S903" i="22" s="1"/>
  <c r="S886" i="22" s="1"/>
  <c r="R897" i="22"/>
  <c r="R898" i="22"/>
  <c r="R899" i="22"/>
  <c r="R900" i="22"/>
  <c r="R901" i="22"/>
  <c r="R903" i="22" s="1"/>
  <c r="R886" i="22" s="1"/>
  <c r="P897" i="22"/>
  <c r="P898" i="22"/>
  <c r="P899" i="22"/>
  <c r="P900" i="22"/>
  <c r="O897" i="22"/>
  <c r="O898" i="22"/>
  <c r="O899" i="22"/>
  <c r="O900" i="22"/>
  <c r="N897" i="22"/>
  <c r="N898" i="22"/>
  <c r="N899" i="22"/>
  <c r="N900" i="22"/>
  <c r="N901" i="22"/>
  <c r="N903" i="22" s="1"/>
  <c r="N886" i="22" s="1"/>
  <c r="L898" i="22"/>
  <c r="L901" i="22"/>
  <c r="L903" i="22" s="1"/>
  <c r="L886" i="22" s="1"/>
  <c r="K897" i="22"/>
  <c r="K898" i="22"/>
  <c r="K899" i="22"/>
  <c r="K900" i="22"/>
  <c r="K901" i="22"/>
  <c r="K903" i="22" s="1"/>
  <c r="K886" i="22" s="1"/>
  <c r="J888" i="22"/>
  <c r="BX869" i="22"/>
  <c r="BW869" i="22"/>
  <c r="BV869" i="22"/>
  <c r="BR879" i="22"/>
  <c r="BR880" i="22"/>
  <c r="BR881" i="22"/>
  <c r="BQ879" i="22"/>
  <c r="BQ880" i="22"/>
  <c r="BQ881" i="22"/>
  <c r="BQ882" i="22"/>
  <c r="BQ884" i="22" s="1"/>
  <c r="BQ869" i="22" s="1"/>
  <c r="BP879" i="22"/>
  <c r="BP880" i="22"/>
  <c r="BP881" i="22"/>
  <c r="BO879" i="22"/>
  <c r="BO882" i="22" s="1"/>
  <c r="BO884" i="22" s="1"/>
  <c r="BO869" i="22" s="1"/>
  <c r="BO880" i="22"/>
  <c r="BO881" i="22"/>
  <c r="BN879" i="22"/>
  <c r="BN880" i="22"/>
  <c r="BN881" i="22"/>
  <c r="BM879" i="22"/>
  <c r="BM880" i="22"/>
  <c r="BM881" i="22"/>
  <c r="BM882" i="22"/>
  <c r="BM884" i="22" s="1"/>
  <c r="BM869" i="22" s="1"/>
  <c r="BL879" i="22"/>
  <c r="BL880" i="22"/>
  <c r="BL881" i="22"/>
  <c r="BK879" i="22"/>
  <c r="BK882" i="22" s="1"/>
  <c r="BK884" i="22" s="1"/>
  <c r="BK869" i="22" s="1"/>
  <c r="BK880" i="22"/>
  <c r="BK881" i="22"/>
  <c r="BJ879" i="22"/>
  <c r="BJ880" i="22"/>
  <c r="BJ881" i="22"/>
  <c r="BI879" i="22"/>
  <c r="BI880" i="22"/>
  <c r="BI881" i="22"/>
  <c r="BI882" i="22"/>
  <c r="BI884" i="22" s="1"/>
  <c r="BI869" i="22" s="1"/>
  <c r="BH879" i="22"/>
  <c r="BH880" i="22"/>
  <c r="BH881" i="22"/>
  <c r="BG879" i="22"/>
  <c r="BG880" i="22"/>
  <c r="BG881" i="22"/>
  <c r="BF879" i="22"/>
  <c r="BF880" i="22"/>
  <c r="BF881" i="22"/>
  <c r="BE879" i="22"/>
  <c r="BE882" i="22" s="1"/>
  <c r="BE884" i="22" s="1"/>
  <c r="BE869" i="22" s="1"/>
  <c r="BE880" i="22"/>
  <c r="BE881" i="22"/>
  <c r="BD879" i="22"/>
  <c r="BD880" i="22"/>
  <c r="BD881" i="22"/>
  <c r="BC879" i="22"/>
  <c r="BC882" i="22" s="1"/>
  <c r="BC884" i="22" s="1"/>
  <c r="BC869" i="22" s="1"/>
  <c r="BC880" i="22"/>
  <c r="BC881" i="22"/>
  <c r="BB879" i="22"/>
  <c r="BB880" i="22"/>
  <c r="BB882" i="22" s="1"/>
  <c r="BB884" i="22" s="1"/>
  <c r="BB869" i="22" s="1"/>
  <c r="BB881" i="22"/>
  <c r="BA879" i="22"/>
  <c r="BA882" i="22" s="1"/>
  <c r="BA884" i="22" s="1"/>
  <c r="BA869" i="22" s="1"/>
  <c r="BA880" i="22"/>
  <c r="BA881" i="22"/>
  <c r="AZ879" i="22"/>
  <c r="AZ882" i="22" s="1"/>
  <c r="AZ884" i="22" s="1"/>
  <c r="AZ880" i="22"/>
  <c r="AZ881" i="22"/>
  <c r="AZ869" i="22"/>
  <c r="AY879" i="22"/>
  <c r="AY882" i="22" s="1"/>
  <c r="AY884" i="22" s="1"/>
  <c r="AY869" i="22" s="1"/>
  <c r="AY880" i="22"/>
  <c r="AY881" i="22"/>
  <c r="AX879" i="22"/>
  <c r="AX880" i="22"/>
  <c r="AX881" i="22"/>
  <c r="AW879" i="22"/>
  <c r="AW882" i="22" s="1"/>
  <c r="AW884" i="22" s="1"/>
  <c r="AW869" i="22" s="1"/>
  <c r="AW880" i="22"/>
  <c r="AW881" i="22"/>
  <c r="AV879" i="22"/>
  <c r="AV880" i="22"/>
  <c r="AV881" i="22"/>
  <c r="AU879" i="22"/>
  <c r="AU880" i="22"/>
  <c r="AU881" i="22"/>
  <c r="AT879" i="22"/>
  <c r="AT880" i="22"/>
  <c r="AT881" i="22"/>
  <c r="AS879" i="22"/>
  <c r="AS880" i="22"/>
  <c r="AS881" i="22"/>
  <c r="AS882" i="22"/>
  <c r="AS884" i="22" s="1"/>
  <c r="AS869" i="22" s="1"/>
  <c r="AR879" i="22"/>
  <c r="AR880" i="22"/>
  <c r="AR881" i="22"/>
  <c r="AQ879" i="22"/>
  <c r="AQ880" i="22"/>
  <c r="AQ881" i="22"/>
  <c r="AP879" i="22"/>
  <c r="AP880" i="22"/>
  <c r="AP881" i="22"/>
  <c r="AO879" i="22"/>
  <c r="AO880" i="22"/>
  <c r="AO881" i="22"/>
  <c r="AO882" i="22"/>
  <c r="AO884" i="22"/>
  <c r="AO869" i="22" s="1"/>
  <c r="AN879" i="22"/>
  <c r="AN882" i="22" s="1"/>
  <c r="AN884" i="22" s="1"/>
  <c r="AN869" i="22" s="1"/>
  <c r="AN880" i="22"/>
  <c r="AN881" i="22"/>
  <c r="AM879" i="22"/>
  <c r="AM880" i="22"/>
  <c r="AM881" i="22"/>
  <c r="AL879" i="22"/>
  <c r="AL880" i="22"/>
  <c r="AL882" i="22" s="1"/>
  <c r="AL884" i="22" s="1"/>
  <c r="AL869" i="22" s="1"/>
  <c r="AL881" i="22"/>
  <c r="AK879" i="22"/>
  <c r="AK880" i="22"/>
  <c r="AK881" i="22"/>
  <c r="AK882" i="22"/>
  <c r="AK884" i="22"/>
  <c r="AK869" i="22" s="1"/>
  <c r="AJ879" i="22"/>
  <c r="AJ882" i="22" s="1"/>
  <c r="AJ884" i="22" s="1"/>
  <c r="AJ869" i="22" s="1"/>
  <c r="AJ880" i="22"/>
  <c r="AJ881" i="22"/>
  <c r="AH879" i="22"/>
  <c r="AH882" i="22" s="1"/>
  <c r="AH880" i="22"/>
  <c r="AH881" i="22"/>
  <c r="AH884" i="22"/>
  <c r="AH869" i="22" s="1"/>
  <c r="AG879" i="22"/>
  <c r="AG880" i="22"/>
  <c r="AG881" i="22"/>
  <c r="AF879" i="22"/>
  <c r="AF880" i="22"/>
  <c r="AF881" i="22"/>
  <c r="AF882" i="22"/>
  <c r="AF884" i="22" s="1"/>
  <c r="AF869" i="22" s="1"/>
  <c r="AD879" i="22"/>
  <c r="AD882" i="22" s="1"/>
  <c r="AD884" i="22" s="1"/>
  <c r="AD880" i="22"/>
  <c r="AD881" i="22"/>
  <c r="AD869" i="22"/>
  <c r="AC879" i="22"/>
  <c r="AC880" i="22"/>
  <c r="AC881" i="22"/>
  <c r="AB879" i="22"/>
  <c r="AB880" i="22"/>
  <c r="AB882" i="22" s="1"/>
  <c r="AB881" i="22"/>
  <c r="AB884" i="22"/>
  <c r="AB869" i="22" s="1"/>
  <c r="AA879" i="22"/>
  <c r="AA880" i="22"/>
  <c r="AA881" i="22"/>
  <c r="AA882" i="22"/>
  <c r="AA884" i="22" s="1"/>
  <c r="AA869" i="22" s="1"/>
  <c r="Z879" i="22"/>
  <c r="Z880" i="22"/>
  <c r="Z881" i="22"/>
  <c r="Y879" i="22"/>
  <c r="Y880" i="22"/>
  <c r="Y881" i="22"/>
  <c r="X879" i="22"/>
  <c r="X880" i="22"/>
  <c r="X881" i="22"/>
  <c r="V879" i="22"/>
  <c r="V882" i="22" s="1"/>
  <c r="V884" i="22" s="1"/>
  <c r="V869" i="22" s="1"/>
  <c r="V880" i="22"/>
  <c r="V881" i="22"/>
  <c r="U879" i="22"/>
  <c r="U880" i="22"/>
  <c r="U881" i="22"/>
  <c r="T879" i="22"/>
  <c r="T882" i="22" s="1"/>
  <c r="T884" i="22" s="1"/>
  <c r="T869" i="22" s="1"/>
  <c r="T881" i="22"/>
  <c r="S879" i="22"/>
  <c r="S880" i="22"/>
  <c r="S881" i="22"/>
  <c r="S882" i="22"/>
  <c r="S884" i="22"/>
  <c r="S869" i="22"/>
  <c r="R879" i="22"/>
  <c r="R880" i="22"/>
  <c r="R881" i="22"/>
  <c r="P879" i="22"/>
  <c r="P880" i="22"/>
  <c r="P881" i="22"/>
  <c r="O879" i="22"/>
  <c r="O882" i="22" s="1"/>
  <c r="O884" i="22" s="1"/>
  <c r="O869" i="22" s="1"/>
  <c r="O880" i="22"/>
  <c r="O881" i="22"/>
  <c r="N879" i="22"/>
  <c r="N882" i="22" s="1"/>
  <c r="N884" i="22" s="1"/>
  <c r="N869" i="22" s="1"/>
  <c r="N880" i="22"/>
  <c r="N881" i="22"/>
  <c r="L879" i="22"/>
  <c r="L880" i="22"/>
  <c r="L881" i="22"/>
  <c r="K879" i="22"/>
  <c r="K880" i="22"/>
  <c r="K881" i="22"/>
  <c r="K882" i="22"/>
  <c r="K884" i="22"/>
  <c r="K869" i="22" s="1"/>
  <c r="J173" i="22"/>
  <c r="K859" i="22"/>
  <c r="K860" i="22"/>
  <c r="K865" i="22" s="1"/>
  <c r="K867" i="22" s="1"/>
  <c r="K861" i="22"/>
  <c r="K862" i="22"/>
  <c r="K863" i="22"/>
  <c r="K864" i="22"/>
  <c r="L860" i="22"/>
  <c r="L861" i="22"/>
  <c r="L865" i="22" s="1"/>
  <c r="L862" i="22"/>
  <c r="L867" i="22"/>
  <c r="CC852" i="22"/>
  <c r="W852" i="22"/>
  <c r="CC851" i="22"/>
  <c r="CB851" i="22" s="1"/>
  <c r="CC850" i="22"/>
  <c r="J850" i="22" s="1"/>
  <c r="CB850" i="22"/>
  <c r="CC849" i="22"/>
  <c r="CB849" i="22" s="1"/>
  <c r="J849" i="22"/>
  <c r="CC848" i="22"/>
  <c r="CB848" i="22" s="1"/>
  <c r="AA848" i="22"/>
  <c r="Z848" i="22"/>
  <c r="W848" i="22"/>
  <c r="J848" i="22"/>
  <c r="BR817" i="22"/>
  <c r="BR818" i="22"/>
  <c r="BR819" i="22"/>
  <c r="BR820" i="22"/>
  <c r="BR821" i="22"/>
  <c r="BR823" i="22" s="1"/>
  <c r="BR806" i="22" s="1"/>
  <c r="BQ817" i="22"/>
  <c r="BQ821" i="22" s="1"/>
  <c r="BQ818" i="22"/>
  <c r="BQ819" i="22"/>
  <c r="BQ820" i="22"/>
  <c r="BQ823" i="22"/>
  <c r="BQ806" i="22"/>
  <c r="BP817" i="22"/>
  <c r="BP818" i="22"/>
  <c r="BP821" i="22" s="1"/>
  <c r="BP823" i="22" s="1"/>
  <c r="BP806" i="22" s="1"/>
  <c r="BP819" i="22"/>
  <c r="BP820" i="22"/>
  <c r="BO817" i="22"/>
  <c r="BO821" i="22" s="1"/>
  <c r="BO823" i="22" s="1"/>
  <c r="BO806" i="22" s="1"/>
  <c r="BO818" i="22"/>
  <c r="BO819" i="22"/>
  <c r="BO820" i="22"/>
  <c r="BN817" i="22"/>
  <c r="BN821" i="22" s="1"/>
  <c r="BN823" i="22" s="1"/>
  <c r="BN806" i="22" s="1"/>
  <c r="BN818" i="22"/>
  <c r="BN819" i="22"/>
  <c r="BN820" i="22"/>
  <c r="BM817" i="22"/>
  <c r="BM818" i="22"/>
  <c r="BM819" i="22"/>
  <c r="BM820" i="22"/>
  <c r="BL817" i="22"/>
  <c r="BL821" i="22" s="1"/>
  <c r="BL823" i="22" s="1"/>
  <c r="BL806" i="22" s="1"/>
  <c r="BL818" i="22"/>
  <c r="BL819" i="22"/>
  <c r="BL820" i="22"/>
  <c r="BK817" i="22"/>
  <c r="BK818" i="22"/>
  <c r="BK819" i="22"/>
  <c r="BK820" i="22"/>
  <c r="BK821" i="22" s="1"/>
  <c r="BK823" i="22" s="1"/>
  <c r="BK806" i="22" s="1"/>
  <c r="BJ817" i="22"/>
  <c r="BJ818" i="22"/>
  <c r="BJ819" i="22"/>
  <c r="BJ820" i="22"/>
  <c r="BJ821" i="22"/>
  <c r="BJ823" i="22"/>
  <c r="BJ806" i="22" s="1"/>
  <c r="BI817" i="22"/>
  <c r="BI821" i="22" s="1"/>
  <c r="BI823" i="22" s="1"/>
  <c r="BI806" i="22" s="1"/>
  <c r="BI818" i="22"/>
  <c r="BI819" i="22"/>
  <c r="BI820" i="22"/>
  <c r="BH817" i="22"/>
  <c r="BH818" i="22"/>
  <c r="BH821" i="22" s="1"/>
  <c r="BH823" i="22" s="1"/>
  <c r="BH806" i="22" s="1"/>
  <c r="BH819" i="22"/>
  <c r="BH820" i="22"/>
  <c r="BG817" i="22"/>
  <c r="BG821" i="22" s="1"/>
  <c r="BG823" i="22" s="1"/>
  <c r="BG806" i="22" s="1"/>
  <c r="BG818" i="22"/>
  <c r="BG819" i="22"/>
  <c r="BG820" i="22"/>
  <c r="BF817" i="22"/>
  <c r="BF821" i="22" s="1"/>
  <c r="BF823" i="22" s="1"/>
  <c r="BF806" i="22" s="1"/>
  <c r="BF818" i="22"/>
  <c r="BF819" i="22"/>
  <c r="BF820" i="22"/>
  <c r="BE817" i="22"/>
  <c r="BE818" i="22"/>
  <c r="BE821" i="22" s="1"/>
  <c r="BE823" i="22" s="1"/>
  <c r="BE806" i="22" s="1"/>
  <c r="BE819" i="22"/>
  <c r="BE820" i="22"/>
  <c r="BD817" i="22"/>
  <c r="BD821" i="22" s="1"/>
  <c r="BD823" i="22" s="1"/>
  <c r="BD806" i="22" s="1"/>
  <c r="BD818" i="22"/>
  <c r="BD819" i="22"/>
  <c r="BD820" i="22"/>
  <c r="BC817" i="22"/>
  <c r="BC818" i="22"/>
  <c r="BC819" i="22"/>
  <c r="BC820" i="22"/>
  <c r="BC821" i="22"/>
  <c r="BC823" i="22" s="1"/>
  <c r="BC806" i="22" s="1"/>
  <c r="BB817" i="22"/>
  <c r="BB818" i="22"/>
  <c r="BB819" i="22"/>
  <c r="BB820" i="22"/>
  <c r="BB821" i="22"/>
  <c r="BB823" i="22" s="1"/>
  <c r="BB806" i="22" s="1"/>
  <c r="BA817" i="22"/>
  <c r="BA821" i="22" s="1"/>
  <c r="BA823" i="22" s="1"/>
  <c r="BA806" i="22" s="1"/>
  <c r="BA818" i="22"/>
  <c r="BA819" i="22"/>
  <c r="BA820" i="22"/>
  <c r="AZ817" i="22"/>
  <c r="AZ818" i="22"/>
  <c r="AZ821" i="22" s="1"/>
  <c r="AZ823" i="22" s="1"/>
  <c r="AZ819" i="22"/>
  <c r="AZ820" i="22"/>
  <c r="AZ806" i="22"/>
  <c r="AY817" i="22"/>
  <c r="AY821" i="22" s="1"/>
  <c r="AY823" i="22" s="1"/>
  <c r="AY806" i="22" s="1"/>
  <c r="AY818" i="22"/>
  <c r="AY819" i="22"/>
  <c r="AY820" i="22"/>
  <c r="AX818" i="22"/>
  <c r="AX819" i="22"/>
  <c r="AX820" i="22"/>
  <c r="AW817" i="22"/>
  <c r="AW821" i="22" s="1"/>
  <c r="AW823" i="22" s="1"/>
  <c r="AW806" i="22" s="1"/>
  <c r="AW818" i="22"/>
  <c r="AW819" i="22"/>
  <c r="AW820" i="22"/>
  <c r="AV817" i="22"/>
  <c r="AV818" i="22"/>
  <c r="AV819" i="22"/>
  <c r="AV820" i="22"/>
  <c r="AV821" i="22" s="1"/>
  <c r="AV823" i="22" s="1"/>
  <c r="AV806" i="22" s="1"/>
  <c r="AU817" i="22"/>
  <c r="AU818" i="22"/>
  <c r="AU819" i="22"/>
  <c r="AU820" i="22"/>
  <c r="AU821" i="22"/>
  <c r="AU823" i="22"/>
  <c r="AU806" i="22" s="1"/>
  <c r="AT817" i="22"/>
  <c r="AT821" i="22" s="1"/>
  <c r="AT823" i="22" s="1"/>
  <c r="AT806" i="22" s="1"/>
  <c r="AT818" i="22"/>
  <c r="AT819" i="22"/>
  <c r="AS817" i="22"/>
  <c r="AS821" i="22" s="1"/>
  <c r="AS823" i="22" s="1"/>
  <c r="AS806" i="22" s="1"/>
  <c r="AS818" i="22"/>
  <c r="AS819" i="22"/>
  <c r="AS820" i="22"/>
  <c r="AR817" i="22"/>
  <c r="AR821" i="22" s="1"/>
  <c r="AR823" i="22" s="1"/>
  <c r="AR806" i="22" s="1"/>
  <c r="AR818" i="22"/>
  <c r="AR819" i="22"/>
  <c r="AR820" i="22"/>
  <c r="AQ817" i="22"/>
  <c r="AQ818" i="22"/>
  <c r="AQ821" i="22" s="1"/>
  <c r="AQ823" i="22" s="1"/>
  <c r="AQ806" i="22" s="1"/>
  <c r="AQ819" i="22"/>
  <c r="AQ820" i="22"/>
  <c r="AP817" i="22"/>
  <c r="AP821" i="22" s="1"/>
  <c r="AP823" i="22" s="1"/>
  <c r="AP806" i="22" s="1"/>
  <c r="AP818" i="22"/>
  <c r="AP819" i="22"/>
  <c r="AP820" i="22"/>
  <c r="AO817" i="22"/>
  <c r="AO818" i="22"/>
  <c r="AO819" i="22"/>
  <c r="AO820" i="22"/>
  <c r="AO821" i="22"/>
  <c r="AO823" i="22" s="1"/>
  <c r="AO806" i="22" s="1"/>
  <c r="AN817" i="22"/>
  <c r="AN818" i="22"/>
  <c r="AN819" i="22"/>
  <c r="AN820" i="22"/>
  <c r="AN821" i="22"/>
  <c r="AN823" i="22" s="1"/>
  <c r="AN806" i="22" s="1"/>
  <c r="AM817" i="22"/>
  <c r="AM821" i="22" s="1"/>
  <c r="AM823" i="22" s="1"/>
  <c r="AM806" i="22" s="1"/>
  <c r="AM818" i="22"/>
  <c r="AM819" i="22"/>
  <c r="AM820" i="22"/>
  <c r="AL817" i="22"/>
  <c r="AL818" i="22"/>
  <c r="AL821" i="22" s="1"/>
  <c r="AL823" i="22" s="1"/>
  <c r="AL819" i="22"/>
  <c r="AL820" i="22"/>
  <c r="AL806" i="22"/>
  <c r="AK817" i="22"/>
  <c r="AK821" i="22" s="1"/>
  <c r="AK823" i="22" s="1"/>
  <c r="AK806" i="22" s="1"/>
  <c r="AK818" i="22"/>
  <c r="AK819" i="22"/>
  <c r="AK820" i="22"/>
  <c r="AJ817" i="22"/>
  <c r="AJ818" i="22"/>
  <c r="AJ819" i="22"/>
  <c r="AJ820" i="22"/>
  <c r="AH817" i="22"/>
  <c r="AH818" i="22"/>
  <c r="AH819" i="22"/>
  <c r="AH820" i="22"/>
  <c r="AG817" i="22"/>
  <c r="AG818" i="22"/>
  <c r="AG819" i="22"/>
  <c r="AG820" i="22"/>
  <c r="AF817" i="22"/>
  <c r="AF818" i="22"/>
  <c r="AF819" i="22"/>
  <c r="AF820" i="22"/>
  <c r="AF821" i="22" s="1"/>
  <c r="AF823" i="22" s="1"/>
  <c r="AF806" i="22" s="1"/>
  <c r="AD817" i="22"/>
  <c r="AD818" i="22"/>
  <c r="AD819" i="22"/>
  <c r="AD820" i="22"/>
  <c r="AD821" i="22"/>
  <c r="AD823" i="22"/>
  <c r="AD806" i="22" s="1"/>
  <c r="AC817" i="22"/>
  <c r="AC821" i="22" s="1"/>
  <c r="AC818" i="22"/>
  <c r="AC819" i="22"/>
  <c r="AC820" i="22"/>
  <c r="AC823" i="22"/>
  <c r="AC806" i="22" s="1"/>
  <c r="AB817" i="22"/>
  <c r="AB818" i="22"/>
  <c r="AB821" i="22" s="1"/>
  <c r="AB823" i="22" s="1"/>
  <c r="AB819" i="22"/>
  <c r="AB820" i="22"/>
  <c r="AB806" i="22"/>
  <c r="AA817" i="22"/>
  <c r="AA821" i="22" s="1"/>
  <c r="AA823" i="22" s="1"/>
  <c r="AA806" i="22" s="1"/>
  <c r="AA818" i="22"/>
  <c r="AA819" i="22"/>
  <c r="AA820" i="22"/>
  <c r="Z817" i="22"/>
  <c r="Z818" i="22"/>
  <c r="Z819" i="22"/>
  <c r="Z820" i="22"/>
  <c r="Y817" i="22"/>
  <c r="Y818" i="22"/>
  <c r="Y821" i="22" s="1"/>
  <c r="Y823" i="22" s="1"/>
  <c r="Y806" i="22" s="1"/>
  <c r="Y819" i="22"/>
  <c r="Y820" i="22"/>
  <c r="X817" i="22"/>
  <c r="X818" i="22"/>
  <c r="X819" i="22"/>
  <c r="X820" i="22"/>
  <c r="V817" i="22"/>
  <c r="V818" i="22"/>
  <c r="V819" i="22"/>
  <c r="V820" i="22"/>
  <c r="V821" i="22"/>
  <c r="V823" i="22" s="1"/>
  <c r="V806" i="22" s="1"/>
  <c r="U817" i="22"/>
  <c r="U818" i="22"/>
  <c r="U819" i="22"/>
  <c r="U820" i="22"/>
  <c r="U821" i="22"/>
  <c r="U823" i="22" s="1"/>
  <c r="U806" i="22" s="1"/>
  <c r="T817" i="22"/>
  <c r="T821" i="22" s="1"/>
  <c r="T818" i="22"/>
  <c r="T819" i="22"/>
  <c r="T820" i="22"/>
  <c r="T823" i="22"/>
  <c r="T806" i="22"/>
  <c r="S817" i="22"/>
  <c r="S818" i="22"/>
  <c r="S821" i="22" s="1"/>
  <c r="S823" i="22" s="1"/>
  <c r="S806" i="22" s="1"/>
  <c r="S819" i="22"/>
  <c r="S820" i="22"/>
  <c r="R817" i="22"/>
  <c r="R821" i="22" s="1"/>
  <c r="R823" i="22" s="1"/>
  <c r="R806" i="22" s="1"/>
  <c r="R818" i="22"/>
  <c r="R819" i="22"/>
  <c r="R820" i="22"/>
  <c r="P817" i="22"/>
  <c r="P821" i="22" s="1"/>
  <c r="P823" i="22" s="1"/>
  <c r="P806" i="22" s="1"/>
  <c r="P818" i="22"/>
  <c r="P819" i="22"/>
  <c r="P820" i="22"/>
  <c r="O817" i="22"/>
  <c r="O818" i="22"/>
  <c r="O819" i="22"/>
  <c r="O820" i="22"/>
  <c r="N817" i="22"/>
  <c r="N821" i="22" s="1"/>
  <c r="N823" i="22" s="1"/>
  <c r="N806" i="22" s="1"/>
  <c r="N818" i="22"/>
  <c r="N819" i="22"/>
  <c r="N820" i="22"/>
  <c r="L817" i="22"/>
  <c r="L821" i="22" s="1"/>
  <c r="L818" i="22"/>
  <c r="L823" i="22"/>
  <c r="L806" i="22" s="1"/>
  <c r="K817" i="22"/>
  <c r="K818" i="22"/>
  <c r="K821" i="22" s="1"/>
  <c r="K823" i="22" s="1"/>
  <c r="K819" i="22"/>
  <c r="K820" i="22"/>
  <c r="K806" i="22"/>
  <c r="J810" i="22"/>
  <c r="J809" i="22"/>
  <c r="J808" i="22"/>
  <c r="J807" i="22"/>
  <c r="CC724" i="22"/>
  <c r="CB724" i="22" s="1"/>
  <c r="BR735" i="22"/>
  <c r="BR736" i="22"/>
  <c r="BR737" i="22"/>
  <c r="BR738" i="22"/>
  <c r="BR739" i="22"/>
  <c r="BQ735" i="22"/>
  <c r="BQ740" i="22" s="1"/>
  <c r="BQ742" i="22" s="1"/>
  <c r="BQ723" i="22" s="1"/>
  <c r="BQ736" i="22"/>
  <c r="BQ737" i="22"/>
  <c r="BQ738" i="22"/>
  <c r="BQ739" i="22"/>
  <c r="BP735" i="22"/>
  <c r="BP736" i="22"/>
  <c r="BP737" i="22"/>
  <c r="BP738" i="22"/>
  <c r="BP739" i="22"/>
  <c r="BO735" i="22"/>
  <c r="BO736" i="22"/>
  <c r="BO737" i="22"/>
  <c r="BO738" i="22"/>
  <c r="BO739" i="22"/>
  <c r="BN735" i="22"/>
  <c r="BN740" i="22" s="1"/>
  <c r="BN742" i="22" s="1"/>
  <c r="BN723" i="22" s="1"/>
  <c r="BN736" i="22"/>
  <c r="BN737" i="22"/>
  <c r="BN738" i="22"/>
  <c r="BN739" i="22"/>
  <c r="BM735" i="22"/>
  <c r="BM736" i="22"/>
  <c r="BM737" i="22"/>
  <c r="BM738" i="22"/>
  <c r="BM739" i="22"/>
  <c r="BL735" i="22"/>
  <c r="BL740" i="22" s="1"/>
  <c r="BL742" i="22" s="1"/>
  <c r="BL723" i="22" s="1"/>
  <c r="BL736" i="22"/>
  <c r="BL737" i="22"/>
  <c r="BL738" i="22"/>
  <c r="BL739" i="22"/>
  <c r="BK735" i="22"/>
  <c r="BK736" i="22"/>
  <c r="BK737" i="22"/>
  <c r="BK738" i="22"/>
  <c r="BK739" i="22"/>
  <c r="BJ735" i="22"/>
  <c r="BJ736" i="22"/>
  <c r="BJ737" i="22"/>
  <c r="BJ738" i="22"/>
  <c r="BJ739" i="22"/>
  <c r="BI735" i="22"/>
  <c r="BI740" i="22" s="1"/>
  <c r="BI742" i="22" s="1"/>
  <c r="BI723" i="22" s="1"/>
  <c r="BI736" i="22"/>
  <c r="BI737" i="22"/>
  <c r="BI738" i="22"/>
  <c r="BI739" i="22"/>
  <c r="BH735" i="22"/>
  <c r="BH736" i="22"/>
  <c r="BH737" i="22"/>
  <c r="BH738" i="22"/>
  <c r="BH739" i="22"/>
  <c r="BG735" i="22"/>
  <c r="BG736" i="22"/>
  <c r="BG737" i="22"/>
  <c r="BG738" i="22"/>
  <c r="BG739" i="22"/>
  <c r="BF735" i="22"/>
  <c r="BF740" i="22" s="1"/>
  <c r="BF742" i="22" s="1"/>
  <c r="BF723" i="22" s="1"/>
  <c r="BF736" i="22"/>
  <c r="BF737" i="22"/>
  <c r="BF738" i="22"/>
  <c r="BF739" i="22"/>
  <c r="BE735" i="22"/>
  <c r="BE736" i="22"/>
  <c r="BE737" i="22"/>
  <c r="BE738" i="22"/>
  <c r="BE739" i="22"/>
  <c r="BD735" i="22"/>
  <c r="BD740" i="22" s="1"/>
  <c r="BD742" i="22" s="1"/>
  <c r="BD723" i="22" s="1"/>
  <c r="BD736" i="22"/>
  <c r="BD737" i="22"/>
  <c r="BD738" i="22"/>
  <c r="BD739" i="22"/>
  <c r="BC735" i="22"/>
  <c r="BC736" i="22"/>
  <c r="BC737" i="22"/>
  <c r="BC738" i="22"/>
  <c r="BC739" i="22"/>
  <c r="BB735" i="22"/>
  <c r="BB736" i="22"/>
  <c r="BB737" i="22"/>
  <c r="BB738" i="22"/>
  <c r="BB739" i="22"/>
  <c r="BA735" i="22"/>
  <c r="BA740" i="22" s="1"/>
  <c r="BA742" i="22" s="1"/>
  <c r="BA723" i="22" s="1"/>
  <c r="BA736" i="22"/>
  <c r="BA737" i="22"/>
  <c r="BA738" i="22"/>
  <c r="BA739" i="22"/>
  <c r="AZ735" i="22"/>
  <c r="AZ736" i="22"/>
  <c r="AZ737" i="22"/>
  <c r="AZ738" i="22"/>
  <c r="AZ739" i="22"/>
  <c r="AY735" i="22"/>
  <c r="AY736" i="22"/>
  <c r="AY737" i="22"/>
  <c r="AY738" i="22"/>
  <c r="AY739" i="22"/>
  <c r="AX735" i="22"/>
  <c r="AX736" i="22"/>
  <c r="AX740" i="22" s="1"/>
  <c r="AX742" i="22" s="1"/>
  <c r="AX723" i="22" s="1"/>
  <c r="AX738" i="22"/>
  <c r="AX739" i="22"/>
  <c r="AW735" i="22"/>
  <c r="AW736" i="22"/>
  <c r="AW737" i="22"/>
  <c r="AW738" i="22"/>
  <c r="AW739" i="22"/>
  <c r="AV735" i="22"/>
  <c r="AV736" i="22"/>
  <c r="AV737" i="22"/>
  <c r="AV738" i="22"/>
  <c r="AV739" i="22"/>
  <c r="AU735" i="22"/>
  <c r="AU736" i="22"/>
  <c r="AU737" i="22"/>
  <c r="AU740" i="22" s="1"/>
  <c r="AU742" i="22" s="1"/>
  <c r="AU723" i="22" s="1"/>
  <c r="AU738" i="22"/>
  <c r="AU739" i="22"/>
  <c r="AT735" i="22"/>
  <c r="AT736" i="22"/>
  <c r="AT737" i="22"/>
  <c r="AT738" i="22"/>
  <c r="AS735" i="22"/>
  <c r="AS740" i="22" s="1"/>
  <c r="AS742" i="22" s="1"/>
  <c r="AS723" i="22" s="1"/>
  <c r="AS736" i="22"/>
  <c r="AS737" i="22"/>
  <c r="AS738" i="22"/>
  <c r="AS739" i="22"/>
  <c r="AR735" i="22"/>
  <c r="AR736" i="22"/>
  <c r="AR737" i="22"/>
  <c r="AR738" i="22"/>
  <c r="AR739" i="22"/>
  <c r="AQ735" i="22"/>
  <c r="AQ740" i="22" s="1"/>
  <c r="AQ742" i="22" s="1"/>
  <c r="AQ723" i="22" s="1"/>
  <c r="AQ736" i="22"/>
  <c r="AQ737" i="22"/>
  <c r="AQ738" i="22"/>
  <c r="AQ739" i="22"/>
  <c r="AP735" i="22"/>
  <c r="AP736" i="22"/>
  <c r="AP737" i="22"/>
  <c r="AP738" i="22"/>
  <c r="AP739" i="22"/>
  <c r="AO735" i="22"/>
  <c r="AO736" i="22"/>
  <c r="AO737" i="22"/>
  <c r="AO738" i="22"/>
  <c r="AO739" i="22"/>
  <c r="AN735" i="22"/>
  <c r="AN740" i="22" s="1"/>
  <c r="AN742" i="22" s="1"/>
  <c r="AN723" i="22" s="1"/>
  <c r="AN736" i="22"/>
  <c r="AN737" i="22"/>
  <c r="AN738" i="22"/>
  <c r="AN739" i="22"/>
  <c r="AM735" i="22"/>
  <c r="AM736" i="22"/>
  <c r="AM737" i="22"/>
  <c r="AM738" i="22"/>
  <c r="AM739" i="22"/>
  <c r="AL735" i="22"/>
  <c r="AL740" i="22" s="1"/>
  <c r="AL742" i="22" s="1"/>
  <c r="AL723" i="22" s="1"/>
  <c r="AL736" i="22"/>
  <c r="AL737" i="22"/>
  <c r="AL738" i="22"/>
  <c r="AL739" i="22"/>
  <c r="AK735" i="22"/>
  <c r="AK740" i="22" s="1"/>
  <c r="AK742" i="22" s="1"/>
  <c r="AK723" i="22" s="1"/>
  <c r="AK736" i="22"/>
  <c r="AK737" i="22"/>
  <c r="AK738" i="22"/>
  <c r="AK739" i="22"/>
  <c r="AJ735" i="22"/>
  <c r="AJ736" i="22"/>
  <c r="AJ737" i="22"/>
  <c r="AJ738" i="22"/>
  <c r="AJ739" i="22"/>
  <c r="AH735" i="22"/>
  <c r="AH740" i="22" s="1"/>
  <c r="AH742" i="22" s="1"/>
  <c r="AH723" i="22" s="1"/>
  <c r="AH736" i="22"/>
  <c r="AH737" i="22"/>
  <c r="AH738" i="22"/>
  <c r="AH739" i="22"/>
  <c r="AG735" i="22"/>
  <c r="AG736" i="22"/>
  <c r="AG737" i="22"/>
  <c r="AG738" i="22"/>
  <c r="AG739" i="22"/>
  <c r="AF735" i="22"/>
  <c r="AF736" i="22"/>
  <c r="AF737" i="22"/>
  <c r="AF738" i="22"/>
  <c r="AF739" i="22"/>
  <c r="AD735" i="22"/>
  <c r="AD740" i="22" s="1"/>
  <c r="AD742" i="22" s="1"/>
  <c r="AD723" i="22" s="1"/>
  <c r="AD736" i="22"/>
  <c r="AD737" i="22"/>
  <c r="AD738" i="22"/>
  <c r="AD739" i="22"/>
  <c r="AC735" i="22"/>
  <c r="AC736" i="22"/>
  <c r="AC737" i="22"/>
  <c r="AC738" i="22"/>
  <c r="AC739" i="22"/>
  <c r="AB735" i="22"/>
  <c r="AB740" i="22" s="1"/>
  <c r="AB742" i="22" s="1"/>
  <c r="AB723" i="22" s="1"/>
  <c r="AB736" i="22"/>
  <c r="AB737" i="22"/>
  <c r="AB738" i="22"/>
  <c r="AB739" i="22"/>
  <c r="AA735" i="22"/>
  <c r="AA740" i="22" s="1"/>
  <c r="AA742" i="22" s="1"/>
  <c r="AA723" i="22" s="1"/>
  <c r="AA736" i="22"/>
  <c r="AA737" i="22"/>
  <c r="AA738" i="22"/>
  <c r="AA739" i="22"/>
  <c r="Z735" i="22"/>
  <c r="Z736" i="22"/>
  <c r="Z737" i="22"/>
  <c r="Z738" i="22"/>
  <c r="Z739" i="22"/>
  <c r="Y735" i="22"/>
  <c r="Y740" i="22" s="1"/>
  <c r="Y742" i="22" s="1"/>
  <c r="Y723" i="22" s="1"/>
  <c r="Y736" i="22"/>
  <c r="Y737" i="22"/>
  <c r="Y738" i="22"/>
  <c r="Y739" i="22"/>
  <c r="X735" i="22"/>
  <c r="X736" i="22"/>
  <c r="X737" i="22"/>
  <c r="X738" i="22"/>
  <c r="X739" i="22"/>
  <c r="V735" i="22"/>
  <c r="V736" i="22"/>
  <c r="V738" i="22"/>
  <c r="V739" i="22"/>
  <c r="V740" i="22"/>
  <c r="V742" i="22" s="1"/>
  <c r="V723" i="22" s="1"/>
  <c r="U735" i="22"/>
  <c r="U736" i="22"/>
  <c r="U737" i="22"/>
  <c r="U738" i="22"/>
  <c r="U739" i="22"/>
  <c r="U740" i="22"/>
  <c r="U742" i="22" s="1"/>
  <c r="U723" i="22" s="1"/>
  <c r="T735" i="22"/>
  <c r="T736" i="22"/>
  <c r="T737" i="22"/>
  <c r="T738" i="22"/>
  <c r="T739" i="22"/>
  <c r="T740" i="22" s="1"/>
  <c r="T742" i="22" s="1"/>
  <c r="T723" i="22" s="1"/>
  <c r="S735" i="22"/>
  <c r="S736" i="22"/>
  <c r="S737" i="22"/>
  <c r="S738" i="22"/>
  <c r="S739" i="22"/>
  <c r="S740" i="22" s="1"/>
  <c r="S742" i="22" s="1"/>
  <c r="S723" i="22" s="1"/>
  <c r="R735" i="22"/>
  <c r="R736" i="22"/>
  <c r="R737" i="22"/>
  <c r="R738" i="22"/>
  <c r="R739" i="22"/>
  <c r="R740" i="22"/>
  <c r="R742" i="22" s="1"/>
  <c r="R723" i="22" s="1"/>
  <c r="P735" i="22"/>
  <c r="P736" i="22"/>
  <c r="P737" i="22"/>
  <c r="P738" i="22"/>
  <c r="P739" i="22"/>
  <c r="P740" i="22"/>
  <c r="P742" i="22" s="1"/>
  <c r="P723" i="22" s="1"/>
  <c r="O735" i="22"/>
  <c r="O736" i="22"/>
  <c r="O737" i="22"/>
  <c r="O738" i="22"/>
  <c r="O739" i="22"/>
  <c r="O740" i="22" s="1"/>
  <c r="O742" i="22" s="1"/>
  <c r="O723" i="22" s="1"/>
  <c r="N735" i="22"/>
  <c r="N736" i="22"/>
  <c r="N737" i="22"/>
  <c r="N738" i="22"/>
  <c r="N739" i="22"/>
  <c r="N740" i="22" s="1"/>
  <c r="N742" i="22" s="1"/>
  <c r="N723" i="22" s="1"/>
  <c r="L736" i="22"/>
  <c r="L737" i="22"/>
  <c r="L740" i="22" s="1"/>
  <c r="L742" i="22" s="1"/>
  <c r="L723" i="22" s="1"/>
  <c r="K735" i="22"/>
  <c r="K740" i="22" s="1"/>
  <c r="K742" i="22" s="1"/>
  <c r="K736" i="22"/>
  <c r="K737" i="22"/>
  <c r="K738" i="22"/>
  <c r="K739" i="22"/>
  <c r="K723" i="22"/>
  <c r="J726" i="22"/>
  <c r="J725" i="22"/>
  <c r="J724" i="22"/>
  <c r="CC636" i="22"/>
  <c r="CB636" i="22"/>
  <c r="J636" i="22"/>
  <c r="BR624" i="22"/>
  <c r="BR625" i="22"/>
  <c r="BR630" i="22" s="1"/>
  <c r="BR632" i="22" s="1"/>
  <c r="BR611" i="22" s="1"/>
  <c r="BR626" i="22"/>
  <c r="BR627" i="22"/>
  <c r="BR628" i="22"/>
  <c r="BR629" i="22"/>
  <c r="BQ624" i="22"/>
  <c r="BQ625" i="22"/>
  <c r="BQ626" i="22"/>
  <c r="BQ627" i="22"/>
  <c r="BQ628" i="22"/>
  <c r="BQ629" i="22"/>
  <c r="BP624" i="22"/>
  <c r="BP630" i="22" s="1"/>
  <c r="BP632" i="22" s="1"/>
  <c r="BP611" i="22" s="1"/>
  <c r="BP625" i="22"/>
  <c r="BP626" i="22"/>
  <c r="BP627" i="22"/>
  <c r="BP628" i="22"/>
  <c r="BP629" i="22"/>
  <c r="BO624" i="22"/>
  <c r="BO625" i="22"/>
  <c r="BO626" i="22"/>
  <c r="BO627" i="22"/>
  <c r="BO628" i="22"/>
  <c r="BO629" i="22"/>
  <c r="BO630" i="22"/>
  <c r="BO632" i="22"/>
  <c r="BO611" i="22" s="1"/>
  <c r="BN624" i="22"/>
  <c r="BN625" i="22"/>
  <c r="BN626" i="22"/>
  <c r="BN627" i="22"/>
  <c r="BN628" i="22"/>
  <c r="BN629" i="22"/>
  <c r="BN630" i="22" s="1"/>
  <c r="BN632" i="22" s="1"/>
  <c r="BN611" i="22" s="1"/>
  <c r="BM624" i="22"/>
  <c r="BM625" i="22"/>
  <c r="BM626" i="22"/>
  <c r="BM627" i="22"/>
  <c r="BM628" i="22"/>
  <c r="BM629" i="22"/>
  <c r="BL624" i="22"/>
  <c r="BL625" i="22"/>
  <c r="BL626" i="22"/>
  <c r="BL627" i="22"/>
  <c r="BL628" i="22"/>
  <c r="BL629" i="22"/>
  <c r="BK624" i="22"/>
  <c r="BK630" i="22" s="1"/>
  <c r="BK632" i="22" s="1"/>
  <c r="BK611" i="22" s="1"/>
  <c r="BK625" i="22"/>
  <c r="BK626" i="22"/>
  <c r="BK627" i="22"/>
  <c r="BK628" i="22"/>
  <c r="BK629" i="22"/>
  <c r="BJ624" i="22"/>
  <c r="BJ625" i="22"/>
  <c r="BJ630" i="22" s="1"/>
  <c r="BJ632" i="22" s="1"/>
  <c r="BJ611" i="22" s="1"/>
  <c r="BJ626" i="22"/>
  <c r="BJ627" i="22"/>
  <c r="BJ628" i="22"/>
  <c r="BJ629" i="22"/>
  <c r="BI624" i="22"/>
  <c r="BI630" i="22" s="1"/>
  <c r="BI632" i="22" s="1"/>
  <c r="BI611" i="22" s="1"/>
  <c r="BI625" i="22"/>
  <c r="BI626" i="22"/>
  <c r="BI627" i="22"/>
  <c r="BI628" i="22"/>
  <c r="BI629" i="22"/>
  <c r="BH624" i="22"/>
  <c r="BH630" i="22" s="1"/>
  <c r="BH625" i="22"/>
  <c r="BH626" i="22"/>
  <c r="BH627" i="22"/>
  <c r="BH628" i="22"/>
  <c r="BH629" i="22"/>
  <c r="BH632" i="22"/>
  <c r="BH611" i="22" s="1"/>
  <c r="BG624" i="22"/>
  <c r="BG625" i="22"/>
  <c r="BG626" i="22"/>
  <c r="BG627" i="22"/>
  <c r="BG628" i="22"/>
  <c r="BG629" i="22"/>
  <c r="BG630" i="22"/>
  <c r="BG632" i="22" s="1"/>
  <c r="BG611" i="22" s="1"/>
  <c r="BF624" i="22"/>
  <c r="BF625" i="22"/>
  <c r="BF626" i="22"/>
  <c r="BF627" i="22"/>
  <c r="BF628" i="22"/>
  <c r="BF629" i="22"/>
  <c r="BF630" i="22" s="1"/>
  <c r="BF632" i="22" s="1"/>
  <c r="BF611" i="22" s="1"/>
  <c r="BE624" i="22"/>
  <c r="BE625" i="22"/>
  <c r="BE626" i="22"/>
  <c r="BE627" i="22"/>
  <c r="BE628" i="22"/>
  <c r="BE629" i="22"/>
  <c r="BD624" i="22"/>
  <c r="BD630" i="22" s="1"/>
  <c r="BD632" i="22" s="1"/>
  <c r="BD611" i="22" s="1"/>
  <c r="BD625" i="22"/>
  <c r="BD626" i="22"/>
  <c r="BD627" i="22"/>
  <c r="BD628" i="22"/>
  <c r="BD629" i="22"/>
  <c r="BC624" i="22"/>
  <c r="BC630" i="22" s="1"/>
  <c r="BC632" i="22" s="1"/>
  <c r="BC611" i="22" s="1"/>
  <c r="BC625" i="22"/>
  <c r="BC626" i="22"/>
  <c r="BC627" i="22"/>
  <c r="BC628" i="22"/>
  <c r="BC629" i="22"/>
  <c r="BB624" i="22"/>
  <c r="BB625" i="22"/>
  <c r="BB626" i="22"/>
  <c r="BB627" i="22"/>
  <c r="BB628" i="22"/>
  <c r="BB629" i="22"/>
  <c r="BA624" i="22"/>
  <c r="BA630" i="22" s="1"/>
  <c r="BA632" i="22" s="1"/>
  <c r="BA625" i="22"/>
  <c r="BA626" i="22"/>
  <c r="BA627" i="22"/>
  <c r="BA628" i="22"/>
  <c r="BA629" i="22"/>
  <c r="BA611" i="22"/>
  <c r="AZ624" i="22"/>
  <c r="AZ630" i="22" s="1"/>
  <c r="AZ625" i="22"/>
  <c r="AZ626" i="22"/>
  <c r="AZ627" i="22"/>
  <c r="AZ628" i="22"/>
  <c r="AZ629" i="22"/>
  <c r="AZ632" i="22"/>
  <c r="AZ611" i="22" s="1"/>
  <c r="AY624" i="22"/>
  <c r="AY625" i="22"/>
  <c r="AY626" i="22"/>
  <c r="AY627" i="22"/>
  <c r="AY628" i="22"/>
  <c r="AY629" i="22"/>
  <c r="AY630" i="22"/>
  <c r="AY632" i="22" s="1"/>
  <c r="AY611" i="22" s="1"/>
  <c r="AX624" i="22"/>
  <c r="AX626" i="22"/>
  <c r="AX627" i="22"/>
  <c r="AX628" i="22"/>
  <c r="AX629" i="22"/>
  <c r="AX630" i="22"/>
  <c r="AX632" i="22"/>
  <c r="AX611" i="22" s="1"/>
  <c r="AW624" i="22"/>
  <c r="AW625" i="22"/>
  <c r="AW626" i="22"/>
  <c r="AW627" i="22"/>
  <c r="AW628" i="22"/>
  <c r="AW629" i="22"/>
  <c r="AW630" i="22"/>
  <c r="AW632" i="22" s="1"/>
  <c r="AW611" i="22" s="1"/>
  <c r="AV624" i="22"/>
  <c r="AV625" i="22"/>
  <c r="AV630" i="22" s="1"/>
  <c r="AV632" i="22" s="1"/>
  <c r="AV611" i="22" s="1"/>
  <c r="AV626" i="22"/>
  <c r="AV627" i="22"/>
  <c r="AV628" i="22"/>
  <c r="AV629" i="22"/>
  <c r="AU624" i="22"/>
  <c r="AU625" i="22"/>
  <c r="AU626" i="22"/>
  <c r="AU627" i="22"/>
  <c r="AU628" i="22"/>
  <c r="AU629" i="22"/>
  <c r="AT624" i="22"/>
  <c r="AT625" i="22"/>
  <c r="AT626" i="22"/>
  <c r="AT627" i="22"/>
  <c r="AT628" i="22"/>
  <c r="AS624" i="22"/>
  <c r="AS630" i="22" s="1"/>
  <c r="AS632" i="22" s="1"/>
  <c r="AS611" i="22" s="1"/>
  <c r="AS625" i="22"/>
  <c r="AS626" i="22"/>
  <c r="AS627" i="22"/>
  <c r="AS628" i="22"/>
  <c r="AS629" i="22"/>
  <c r="AR624" i="22"/>
  <c r="AR625" i="22"/>
  <c r="AR630" i="22" s="1"/>
  <c r="AR632" i="22" s="1"/>
  <c r="AR611" i="22" s="1"/>
  <c r="AR626" i="22"/>
  <c r="AR627" i="22"/>
  <c r="AR628" i="22"/>
  <c r="AR629" i="22"/>
  <c r="AQ624" i="22"/>
  <c r="AQ630" i="22" s="1"/>
  <c r="AQ632" i="22" s="1"/>
  <c r="AQ611" i="22" s="1"/>
  <c r="AQ625" i="22"/>
  <c r="AQ626" i="22"/>
  <c r="AQ627" i="22"/>
  <c r="AQ628" i="22"/>
  <c r="AQ629" i="22"/>
  <c r="AP624" i="22"/>
  <c r="AP630" i="22" s="1"/>
  <c r="AP625" i="22"/>
  <c r="AP626" i="22"/>
  <c r="AP627" i="22"/>
  <c r="AP628" i="22"/>
  <c r="AP629" i="22"/>
  <c r="AP632" i="22"/>
  <c r="AP611" i="22" s="1"/>
  <c r="AO624" i="22"/>
  <c r="AO625" i="22"/>
  <c r="AO626" i="22"/>
  <c r="AO627" i="22"/>
  <c r="AO628" i="22"/>
  <c r="AO629" i="22"/>
  <c r="AO630" i="22"/>
  <c r="AO632" i="22" s="1"/>
  <c r="AO611" i="22" s="1"/>
  <c r="AN624" i="22"/>
  <c r="AN625" i="22"/>
  <c r="AN626" i="22"/>
  <c r="AN627" i="22"/>
  <c r="AN628" i="22"/>
  <c r="AN629" i="22"/>
  <c r="AN630" i="22" s="1"/>
  <c r="AN632" i="22" s="1"/>
  <c r="AN611" i="22" s="1"/>
  <c r="AM624" i="22"/>
  <c r="AM625" i="22"/>
  <c r="AM626" i="22"/>
  <c r="AM627" i="22"/>
  <c r="AM628" i="22"/>
  <c r="AM629" i="22"/>
  <c r="AL624" i="22"/>
  <c r="AL630" i="22" s="1"/>
  <c r="AL632" i="22" s="1"/>
  <c r="AL611" i="22" s="1"/>
  <c r="AL625" i="22"/>
  <c r="AL626" i="22"/>
  <c r="AL627" i="22"/>
  <c r="AL628" i="22"/>
  <c r="AL629" i="22"/>
  <c r="AK624" i="22"/>
  <c r="AK630" i="22" s="1"/>
  <c r="AK632" i="22" s="1"/>
  <c r="AK611" i="22" s="1"/>
  <c r="AK625" i="22"/>
  <c r="AK626" i="22"/>
  <c r="AK627" i="22"/>
  <c r="AK628" i="22"/>
  <c r="AK629" i="22"/>
  <c r="AJ624" i="22"/>
  <c r="AJ625" i="22"/>
  <c r="AJ626" i="22"/>
  <c r="AJ627" i="22"/>
  <c r="AJ628" i="22"/>
  <c r="AJ629" i="22"/>
  <c r="AH624" i="22"/>
  <c r="AH625" i="22"/>
  <c r="AH626" i="22"/>
  <c r="AH627" i="22"/>
  <c r="AH628" i="22"/>
  <c r="AH629" i="22"/>
  <c r="AG624" i="22"/>
  <c r="AG630" i="22" s="1"/>
  <c r="AG625" i="22"/>
  <c r="AG626" i="22"/>
  <c r="AG627" i="22"/>
  <c r="AG628" i="22"/>
  <c r="AG629" i="22"/>
  <c r="AG632" i="22"/>
  <c r="AG611" i="22" s="1"/>
  <c r="AF624" i="22"/>
  <c r="AF625" i="22"/>
  <c r="AF626" i="22"/>
  <c r="AF627" i="22"/>
  <c r="AF628" i="22"/>
  <c r="AF629" i="22"/>
  <c r="AF630" i="22"/>
  <c r="AF632" i="22" s="1"/>
  <c r="AF611" i="22" s="1"/>
  <c r="AD624" i="22"/>
  <c r="AD625" i="22"/>
  <c r="AD626" i="22"/>
  <c r="AD627" i="22"/>
  <c r="AD628" i="22"/>
  <c r="AD629" i="22"/>
  <c r="AD630" i="22"/>
  <c r="AD632" i="22" s="1"/>
  <c r="AD611" i="22" s="1"/>
  <c r="AC624" i="22"/>
  <c r="AC625" i="22"/>
  <c r="AC630" i="22" s="1"/>
  <c r="AC632" i="22" s="1"/>
  <c r="AC611" i="22" s="1"/>
  <c r="AC626" i="22"/>
  <c r="AC627" i="22"/>
  <c r="AC628" i="22"/>
  <c r="AC629" i="22"/>
  <c r="AB624" i="22"/>
  <c r="AB630" i="22" s="1"/>
  <c r="AB632" i="22" s="1"/>
  <c r="AB611" i="22" s="1"/>
  <c r="AB625" i="22"/>
  <c r="AB626" i="22"/>
  <c r="AB627" i="22"/>
  <c r="AB628" i="22"/>
  <c r="AB629" i="22"/>
  <c r="AA624" i="22"/>
  <c r="AA625" i="22"/>
  <c r="AA626" i="22"/>
  <c r="AA627" i="22"/>
  <c r="AA628" i="22"/>
  <c r="AA629" i="22"/>
  <c r="Z624" i="22"/>
  <c r="Z625" i="22"/>
  <c r="Z627" i="22"/>
  <c r="Z629" i="22"/>
  <c r="Y624" i="22"/>
  <c r="Y630" i="22" s="1"/>
  <c r="Y632" i="22" s="1"/>
  <c r="Y611" i="22" s="1"/>
  <c r="Y625" i="22"/>
  <c r="Y626" i="22"/>
  <c r="Y627" i="22"/>
  <c r="Y628" i="22"/>
  <c r="Y629" i="22"/>
  <c r="X624" i="22"/>
  <c r="X625" i="22"/>
  <c r="X626" i="22"/>
  <c r="X627" i="22"/>
  <c r="X628" i="22"/>
  <c r="X629" i="22"/>
  <c r="V624" i="22"/>
  <c r="V625" i="22"/>
  <c r="V626" i="22"/>
  <c r="V627" i="22"/>
  <c r="V628" i="22"/>
  <c r="V629" i="22"/>
  <c r="U624" i="22"/>
  <c r="U630" i="22" s="1"/>
  <c r="U632" i="22" s="1"/>
  <c r="U625" i="22"/>
  <c r="U626" i="22"/>
  <c r="U628" i="22"/>
  <c r="U629" i="22"/>
  <c r="U611" i="22"/>
  <c r="T624" i="22"/>
  <c r="T630" i="22" s="1"/>
  <c r="T632" i="22" s="1"/>
  <c r="T611" i="22" s="1"/>
  <c r="T625" i="22"/>
  <c r="T626" i="22"/>
  <c r="T628" i="22"/>
  <c r="T629" i="22"/>
  <c r="S624" i="22"/>
  <c r="S630" i="22" s="1"/>
  <c r="S632" i="22" s="1"/>
  <c r="S611" i="22" s="1"/>
  <c r="S625" i="22"/>
  <c r="S626" i="22"/>
  <c r="S628" i="22"/>
  <c r="S629" i="22"/>
  <c r="R624" i="22"/>
  <c r="R630" i="22" s="1"/>
  <c r="R625" i="22"/>
  <c r="R626" i="22"/>
  <c r="R627" i="22"/>
  <c r="R628" i="22"/>
  <c r="R629" i="22"/>
  <c r="R632" i="22"/>
  <c r="R611" i="22" s="1"/>
  <c r="P624" i="22"/>
  <c r="P625" i="22"/>
  <c r="P626" i="22"/>
  <c r="P627" i="22"/>
  <c r="P628" i="22"/>
  <c r="P629" i="22"/>
  <c r="P630" i="22"/>
  <c r="P632" i="22" s="1"/>
  <c r="P611" i="22" s="1"/>
  <c r="O624" i="22"/>
  <c r="O625" i="22"/>
  <c r="O626" i="22"/>
  <c r="O627" i="22"/>
  <c r="O628" i="22"/>
  <c r="O629" i="22"/>
  <c r="O630" i="22" s="1"/>
  <c r="O632" i="22" s="1"/>
  <c r="O611" i="22" s="1"/>
  <c r="N624" i="22"/>
  <c r="N625" i="22"/>
  <c r="N626" i="22"/>
  <c r="N627" i="22"/>
  <c r="N628" i="22"/>
  <c r="N629" i="22"/>
  <c r="K624" i="22"/>
  <c r="K630" i="22" s="1"/>
  <c r="K625" i="22"/>
  <c r="K626" i="22"/>
  <c r="K627" i="22"/>
  <c r="K628" i="22"/>
  <c r="K617" i="22"/>
  <c r="K629" i="22"/>
  <c r="L628" i="22"/>
  <c r="L627" i="22"/>
  <c r="L626" i="22"/>
  <c r="L625" i="22"/>
  <c r="L630" i="22"/>
  <c r="L632" i="22" s="1"/>
  <c r="L611" i="22" s="1"/>
  <c r="J614" i="22"/>
  <c r="J613" i="22"/>
  <c r="J612" i="22"/>
  <c r="CC594" i="22"/>
  <c r="CB594" i="22"/>
  <c r="CB593" i="22"/>
  <c r="BR603" i="22"/>
  <c r="BR606" i="22" s="1"/>
  <c r="BR608" i="22" s="1"/>
  <c r="BR604" i="22"/>
  <c r="BR605" i="22"/>
  <c r="BR593" i="22"/>
  <c r="BQ603" i="22"/>
  <c r="BQ606" i="22" s="1"/>
  <c r="BQ608" i="22" s="1"/>
  <c r="BQ593" i="22" s="1"/>
  <c r="BQ604" i="22"/>
  <c r="BQ605" i="22"/>
  <c r="BP603" i="22"/>
  <c r="BP604" i="22"/>
  <c r="BP605" i="22"/>
  <c r="BO603" i="22"/>
  <c r="BO604" i="22"/>
  <c r="BO605" i="22"/>
  <c r="BO606" i="22"/>
  <c r="BO608" i="22" s="1"/>
  <c r="BO593" i="22" s="1"/>
  <c r="BN603" i="22"/>
  <c r="BN606" i="22" s="1"/>
  <c r="BN608" i="22" s="1"/>
  <c r="BN604" i="22"/>
  <c r="BN605" i="22"/>
  <c r="BN593" i="22"/>
  <c r="BM603" i="22"/>
  <c r="BM606" i="22" s="1"/>
  <c r="BM608" i="22" s="1"/>
  <c r="BM593" i="22" s="1"/>
  <c r="BM604" i="22"/>
  <c r="BM605" i="22"/>
  <c r="BL603" i="22"/>
  <c r="BL606" i="22" s="1"/>
  <c r="BL608" i="22" s="1"/>
  <c r="BL593" i="22" s="1"/>
  <c r="BL604" i="22"/>
  <c r="BL605" i="22"/>
  <c r="BK603" i="22"/>
  <c r="BK604" i="22"/>
  <c r="BK605" i="22"/>
  <c r="BK606" i="22"/>
  <c r="BK608" i="22" s="1"/>
  <c r="BK593" i="22" s="1"/>
  <c r="BJ603" i="22"/>
  <c r="BJ606" i="22" s="1"/>
  <c r="BJ608" i="22" s="1"/>
  <c r="BJ593" i="22" s="1"/>
  <c r="BJ604" i="22"/>
  <c r="BJ605" i="22"/>
  <c r="BI603" i="22"/>
  <c r="BI606" i="22" s="1"/>
  <c r="BI608" i="22" s="1"/>
  <c r="BI593" i="22" s="1"/>
  <c r="BI604" i="22"/>
  <c r="BI605" i="22"/>
  <c r="BH603" i="22"/>
  <c r="BH606" i="22" s="1"/>
  <c r="BH608" i="22" s="1"/>
  <c r="BH593" i="22" s="1"/>
  <c r="BH604" i="22"/>
  <c r="BH605" i="22"/>
  <c r="BG603" i="22"/>
  <c r="BG604" i="22"/>
  <c r="BG605" i="22"/>
  <c r="BG606" i="22"/>
  <c r="BG608" i="22"/>
  <c r="BG593" i="22" s="1"/>
  <c r="BF603" i="22"/>
  <c r="BF606" i="22" s="1"/>
  <c r="BF608" i="22" s="1"/>
  <c r="BF593" i="22" s="1"/>
  <c r="BF604" i="22"/>
  <c r="BF605" i="22"/>
  <c r="BE603" i="22"/>
  <c r="BE606" i="22" s="1"/>
  <c r="BE608" i="22" s="1"/>
  <c r="BE593" i="22" s="1"/>
  <c r="BE604" i="22"/>
  <c r="BE605" i="22"/>
  <c r="BD603" i="22"/>
  <c r="BD606" i="22" s="1"/>
  <c r="BD608" i="22" s="1"/>
  <c r="BD593" i="22" s="1"/>
  <c r="BD604" i="22"/>
  <c r="BD605" i="22"/>
  <c r="BC603" i="22"/>
  <c r="BC604" i="22"/>
  <c r="BC605" i="22"/>
  <c r="BC606" i="22"/>
  <c r="BC608" i="22"/>
  <c r="BC593" i="22" s="1"/>
  <c r="BB603" i="22"/>
  <c r="BB606" i="22" s="1"/>
  <c r="BB608" i="22" s="1"/>
  <c r="BB593" i="22" s="1"/>
  <c r="BB604" i="22"/>
  <c r="BB605" i="22"/>
  <c r="BA603" i="22"/>
  <c r="BA606" i="22" s="1"/>
  <c r="BA608" i="22" s="1"/>
  <c r="BA593" i="22" s="1"/>
  <c r="BA604" i="22"/>
  <c r="BA605" i="22"/>
  <c r="AZ603" i="22"/>
  <c r="AZ604" i="22"/>
  <c r="AZ605" i="22"/>
  <c r="AY603" i="22"/>
  <c r="AY604" i="22"/>
  <c r="AY605" i="22"/>
  <c r="AY606" i="22"/>
  <c r="AY608" i="22"/>
  <c r="AY593" i="22" s="1"/>
  <c r="AX603" i="22"/>
  <c r="AX606" i="22" s="1"/>
  <c r="AX608" i="22" s="1"/>
  <c r="AX593" i="22" s="1"/>
  <c r="AX604" i="22"/>
  <c r="AX605" i="22"/>
  <c r="AW603" i="22"/>
  <c r="AW606" i="22" s="1"/>
  <c r="AW604" i="22"/>
  <c r="AW605" i="22"/>
  <c r="AW608" i="22"/>
  <c r="AW593" i="22" s="1"/>
  <c r="AV603" i="22"/>
  <c r="AV604" i="22"/>
  <c r="AV605" i="22"/>
  <c r="AU603" i="22"/>
  <c r="AU606" i="22" s="1"/>
  <c r="AU608" i="22" s="1"/>
  <c r="AU593" i="22" s="1"/>
  <c r="AU604" i="22"/>
  <c r="AU605" i="22"/>
  <c r="AT603" i="22"/>
  <c r="AT604" i="22"/>
  <c r="AT606" i="22"/>
  <c r="AT608" i="22" s="1"/>
  <c r="AT593" i="22" s="1"/>
  <c r="AS603" i="22"/>
  <c r="AS606" i="22" s="1"/>
  <c r="AS608" i="22" s="1"/>
  <c r="AS593" i="22" s="1"/>
  <c r="AS604" i="22"/>
  <c r="AS605" i="22"/>
  <c r="AR603" i="22"/>
  <c r="AR604" i="22"/>
  <c r="AR605" i="22"/>
  <c r="AR606" i="22" s="1"/>
  <c r="AR608" i="22" s="1"/>
  <c r="AR593" i="22" s="1"/>
  <c r="AQ603" i="22"/>
  <c r="AQ604" i="22"/>
  <c r="AQ606" i="22" s="1"/>
  <c r="AQ605" i="22"/>
  <c r="AQ608" i="22"/>
  <c r="AQ593" i="22"/>
  <c r="AP603" i="22"/>
  <c r="AP604" i="22"/>
  <c r="AP605" i="22"/>
  <c r="AP606" i="22"/>
  <c r="AP608" i="22" s="1"/>
  <c r="AP593" i="22" s="1"/>
  <c r="AO603" i="22"/>
  <c r="AO606" i="22" s="1"/>
  <c r="AO608" i="22" s="1"/>
  <c r="AO604" i="22"/>
  <c r="AO605" i="22"/>
  <c r="AO593" i="22"/>
  <c r="AN603" i="22"/>
  <c r="AN604" i="22"/>
  <c r="AN605" i="22"/>
  <c r="AN606" i="22" s="1"/>
  <c r="AN608" i="22" s="1"/>
  <c r="AN593" i="22" s="1"/>
  <c r="AM603" i="22"/>
  <c r="AM604" i="22"/>
  <c r="AM606" i="22" s="1"/>
  <c r="AM605" i="22"/>
  <c r="AM608" i="22"/>
  <c r="AM593" i="22"/>
  <c r="AL603" i="22"/>
  <c r="AL604" i="22"/>
  <c r="AL605" i="22"/>
  <c r="AL606" i="22"/>
  <c r="AL608" i="22" s="1"/>
  <c r="AL593" i="22" s="1"/>
  <c r="AK603" i="22"/>
  <c r="AK604" i="22"/>
  <c r="AK605" i="22"/>
  <c r="AJ603" i="22"/>
  <c r="AJ604" i="22"/>
  <c r="AJ605" i="22"/>
  <c r="AJ606" i="22" s="1"/>
  <c r="AJ608" i="22" s="1"/>
  <c r="AJ593" i="22" s="1"/>
  <c r="AH603" i="22"/>
  <c r="AH604" i="22"/>
  <c r="AH606" i="22" s="1"/>
  <c r="AH605" i="22"/>
  <c r="AH608" i="22"/>
  <c r="AH593" i="22"/>
  <c r="AG603" i="22"/>
  <c r="AG604" i="22"/>
  <c r="AG605" i="22"/>
  <c r="AG606" i="22"/>
  <c r="AG608" i="22" s="1"/>
  <c r="AG593" i="22" s="1"/>
  <c r="AF603" i="22"/>
  <c r="AF606" i="22" s="1"/>
  <c r="AF608" i="22" s="1"/>
  <c r="AF604" i="22"/>
  <c r="AF605" i="22"/>
  <c r="AF593" i="22"/>
  <c r="AD603" i="22"/>
  <c r="AD604" i="22"/>
  <c r="AD605" i="22"/>
  <c r="AD606" i="22"/>
  <c r="AD608" i="22" s="1"/>
  <c r="AD593" i="22"/>
  <c r="AC603" i="22"/>
  <c r="AC604" i="22"/>
  <c r="AC606" i="22" s="1"/>
  <c r="AC608" i="22" s="1"/>
  <c r="AC593" i="22" s="1"/>
  <c r="AC605" i="22"/>
  <c r="AB603" i="22"/>
  <c r="AB604" i="22"/>
  <c r="AB605" i="22"/>
  <c r="AB606" i="22"/>
  <c r="AB608" i="22" s="1"/>
  <c r="AB593" i="22" s="1"/>
  <c r="AA603" i="22"/>
  <c r="AA604" i="22"/>
  <c r="AA605" i="22"/>
  <c r="Z603" i="22"/>
  <c r="Z604" i="22"/>
  <c r="Z605" i="22"/>
  <c r="Z606" i="22"/>
  <c r="Z608" i="22" s="1"/>
  <c r="Z593" i="22"/>
  <c r="Y603" i="22"/>
  <c r="Y604" i="22"/>
  <c r="Y606" i="22" s="1"/>
  <c r="Y608" i="22" s="1"/>
  <c r="Y593" i="22" s="1"/>
  <c r="Y605" i="22"/>
  <c r="X603" i="22"/>
  <c r="X604" i="22"/>
  <c r="X606" i="22" s="1"/>
  <c r="X608" i="22" s="1"/>
  <c r="X593" i="22" s="1"/>
  <c r="X605" i="22"/>
  <c r="V603" i="22"/>
  <c r="V604" i="22"/>
  <c r="V605" i="22"/>
  <c r="V606" i="22"/>
  <c r="V608" i="22" s="1"/>
  <c r="V593" i="22" s="1"/>
  <c r="U603" i="22"/>
  <c r="U606" i="22" s="1"/>
  <c r="U608" i="22" s="1"/>
  <c r="U593" i="22" s="1"/>
  <c r="U604" i="22"/>
  <c r="U605" i="22"/>
  <c r="T603" i="22"/>
  <c r="T604" i="22"/>
  <c r="T606" i="22" s="1"/>
  <c r="T608" i="22" s="1"/>
  <c r="T593" i="22" s="1"/>
  <c r="T605" i="22"/>
  <c r="S603" i="22"/>
  <c r="S604" i="22"/>
  <c r="S605" i="22"/>
  <c r="S606" i="22"/>
  <c r="S608" i="22" s="1"/>
  <c r="S593" i="22" s="1"/>
  <c r="R603" i="22"/>
  <c r="R604" i="22"/>
  <c r="R605" i="22"/>
  <c r="R606" i="22"/>
  <c r="R608" i="22" s="1"/>
  <c r="R593" i="22"/>
  <c r="P603" i="22"/>
  <c r="P606" i="22" s="1"/>
  <c r="P608" i="22" s="1"/>
  <c r="P593" i="22" s="1"/>
  <c r="P604" i="22"/>
  <c r="P605" i="22"/>
  <c r="O603" i="22"/>
  <c r="O604" i="22"/>
  <c r="O605" i="22"/>
  <c r="O606" i="22"/>
  <c r="O608" i="22" s="1"/>
  <c r="O593" i="22" s="1"/>
  <c r="N603" i="22"/>
  <c r="N604" i="22"/>
  <c r="N605" i="22"/>
  <c r="N606" i="22"/>
  <c r="N608" i="22"/>
  <c r="N593" i="22"/>
  <c r="L604" i="22"/>
  <c r="L606" i="22" s="1"/>
  <c r="L608" i="22" s="1"/>
  <c r="L593" i="22" s="1"/>
  <c r="K603" i="22"/>
  <c r="K604" i="22"/>
  <c r="K605" i="22"/>
  <c r="K606" i="22"/>
  <c r="K608" i="22"/>
  <c r="K593" i="22" s="1"/>
  <c r="J595" i="22"/>
  <c r="J594" i="22"/>
  <c r="CC577" i="22"/>
  <c r="CC576" i="22"/>
  <c r="CB577" i="22"/>
  <c r="CB576" i="22"/>
  <c r="BR586" i="22"/>
  <c r="BR589" i="22" s="1"/>
  <c r="BR591" i="22" s="1"/>
  <c r="BR576" i="22" s="1"/>
  <c r="BR587" i="22"/>
  <c r="BR588" i="22"/>
  <c r="BQ586" i="22"/>
  <c r="BQ587" i="22"/>
  <c r="BQ588" i="22"/>
  <c r="BQ589" i="22"/>
  <c r="BQ591" i="22" s="1"/>
  <c r="BQ576" i="22" s="1"/>
  <c r="BP586" i="22"/>
  <c r="BP587" i="22"/>
  <c r="BP588" i="22"/>
  <c r="BP589" i="22"/>
  <c r="BP591" i="22"/>
  <c r="BP576" i="22"/>
  <c r="BO586" i="22"/>
  <c r="BO587" i="22"/>
  <c r="BO589" i="22" s="1"/>
  <c r="BO591" i="22" s="1"/>
  <c r="BO576" i="22" s="1"/>
  <c r="BO588" i="22"/>
  <c r="BN586" i="22"/>
  <c r="BN587" i="22"/>
  <c r="BN589" i="22" s="1"/>
  <c r="BN591" i="22" s="1"/>
  <c r="BN576" i="22" s="1"/>
  <c r="BN588" i="22"/>
  <c r="BM586" i="22"/>
  <c r="BM587" i="22"/>
  <c r="BM588" i="22"/>
  <c r="BM589" i="22"/>
  <c r="BM591" i="22" s="1"/>
  <c r="BM576" i="22"/>
  <c r="BL586" i="22"/>
  <c r="BL587" i="22"/>
  <c r="BL589" i="22" s="1"/>
  <c r="BL591" i="22" s="1"/>
  <c r="BL576" i="22" s="1"/>
  <c r="BL588" i="22"/>
  <c r="BK586" i="22"/>
  <c r="BK587" i="22"/>
  <c r="BK589" i="22" s="1"/>
  <c r="BK591" i="22" s="1"/>
  <c r="BK576" i="22" s="1"/>
  <c r="BK588" i="22"/>
  <c r="BJ586" i="22"/>
  <c r="BJ587" i="22"/>
  <c r="BJ588" i="22"/>
  <c r="BJ589" i="22"/>
  <c r="BJ591" i="22" s="1"/>
  <c r="BJ576" i="22"/>
  <c r="BI586" i="22"/>
  <c r="BI589" i="22" s="1"/>
  <c r="BI591" i="22" s="1"/>
  <c r="BI576" i="22" s="1"/>
  <c r="BI587" i="22"/>
  <c r="BI588" i="22"/>
  <c r="BH586" i="22"/>
  <c r="BH587" i="22"/>
  <c r="BH588" i="22"/>
  <c r="BG586" i="22"/>
  <c r="BG587" i="22"/>
  <c r="BG588" i="22"/>
  <c r="BG589" i="22"/>
  <c r="BG591" i="22"/>
  <c r="BG576" i="22" s="1"/>
  <c r="BF586" i="22"/>
  <c r="BF589" i="22" s="1"/>
  <c r="BF591" i="22" s="1"/>
  <c r="BF576" i="22" s="1"/>
  <c r="BF587" i="22"/>
  <c r="BF588" i="22"/>
  <c r="BE586" i="22"/>
  <c r="BE589" i="22" s="1"/>
  <c r="BE591" i="22" s="1"/>
  <c r="BE576" i="22" s="1"/>
  <c r="BE587" i="22"/>
  <c r="BE588" i="22"/>
  <c r="BD586" i="22"/>
  <c r="BD587" i="22"/>
  <c r="BD588" i="22"/>
  <c r="BD589" i="22"/>
  <c r="BD591" i="22"/>
  <c r="BD576" i="22" s="1"/>
  <c r="BC586" i="22"/>
  <c r="BC587" i="22"/>
  <c r="BC588" i="22"/>
  <c r="BC589" i="22"/>
  <c r="BC591" i="22"/>
  <c r="BC576" i="22"/>
  <c r="BB586" i="22"/>
  <c r="BB589" i="22" s="1"/>
  <c r="BB591" i="22" s="1"/>
  <c r="BB576" i="22" s="1"/>
  <c r="BB587" i="22"/>
  <c r="BB588" i="22"/>
  <c r="BA586" i="22"/>
  <c r="BA587" i="22"/>
  <c r="BA588" i="22"/>
  <c r="BA589" i="22"/>
  <c r="BA591" i="22" s="1"/>
  <c r="BA576" i="22" s="1"/>
  <c r="AZ586" i="22"/>
  <c r="AZ587" i="22"/>
  <c r="AZ588" i="22"/>
  <c r="AZ589" i="22"/>
  <c r="AZ591" i="22"/>
  <c r="AZ576" i="22"/>
  <c r="AY586" i="22"/>
  <c r="AY587" i="22"/>
  <c r="AY589" i="22" s="1"/>
  <c r="AY591" i="22" s="1"/>
  <c r="AY576" i="22" s="1"/>
  <c r="AY588" i="22"/>
  <c r="AX586" i="22"/>
  <c r="AX587" i="22"/>
  <c r="AX589" i="22" s="1"/>
  <c r="AX591" i="22" s="1"/>
  <c r="AX576" i="22" s="1"/>
  <c r="AX588" i="22"/>
  <c r="AW586" i="22"/>
  <c r="AW587" i="22"/>
  <c r="AW588" i="22"/>
  <c r="AW589" i="22"/>
  <c r="AW591" i="22" s="1"/>
  <c r="AW576" i="22"/>
  <c r="AV586" i="22"/>
  <c r="AV587" i="22"/>
  <c r="AV589" i="22" s="1"/>
  <c r="AV591" i="22" s="1"/>
  <c r="AV576" i="22" s="1"/>
  <c r="AV588" i="22"/>
  <c r="AU586" i="22"/>
  <c r="AU587" i="22"/>
  <c r="AU589" i="22" s="1"/>
  <c r="AU591" i="22" s="1"/>
  <c r="AU576" i="22" s="1"/>
  <c r="AU588" i="22"/>
  <c r="AT586" i="22"/>
  <c r="AT587" i="22"/>
  <c r="AS586" i="22"/>
  <c r="AS587" i="22"/>
  <c r="AS588" i="22"/>
  <c r="AR586" i="22"/>
  <c r="AR587" i="22"/>
  <c r="AR588" i="22"/>
  <c r="AR589" i="22"/>
  <c r="AR591" i="22"/>
  <c r="AR576" i="22" s="1"/>
  <c r="AQ586" i="22"/>
  <c r="AQ589" i="22" s="1"/>
  <c r="AQ591" i="22" s="1"/>
  <c r="AQ576" i="22" s="1"/>
  <c r="AQ587" i="22"/>
  <c r="AQ588" i="22"/>
  <c r="AP586" i="22"/>
  <c r="AP587" i="22"/>
  <c r="AP588" i="22"/>
  <c r="AO586" i="22"/>
  <c r="AO587" i="22"/>
  <c r="AO588" i="22"/>
  <c r="AO589" i="22"/>
  <c r="AO591" i="22"/>
  <c r="AO576" i="22" s="1"/>
  <c r="AN586" i="22"/>
  <c r="AN589" i="22" s="1"/>
  <c r="AN591" i="22" s="1"/>
  <c r="AN576" i="22" s="1"/>
  <c r="AN587" i="22"/>
  <c r="AN588" i="22"/>
  <c r="AM586" i="22"/>
  <c r="AM587" i="22"/>
  <c r="AM588" i="22"/>
  <c r="AL586" i="22"/>
  <c r="AL587" i="22"/>
  <c r="AL588" i="22"/>
  <c r="AK586" i="22"/>
  <c r="AK589" i="22" s="1"/>
  <c r="AK591" i="22" s="1"/>
  <c r="AK576" i="22" s="1"/>
  <c r="AK587" i="22"/>
  <c r="AK588" i="22"/>
  <c r="AJ586" i="22"/>
  <c r="AJ587" i="22"/>
  <c r="AJ588" i="22"/>
  <c r="AJ589" i="22"/>
  <c r="AJ591" i="22"/>
  <c r="AJ576" i="22" s="1"/>
  <c r="AH586" i="22"/>
  <c r="AH589" i="22" s="1"/>
  <c r="AH591" i="22" s="1"/>
  <c r="AH576" i="22" s="1"/>
  <c r="AH587" i="22"/>
  <c r="AH588" i="22"/>
  <c r="AG586" i="22"/>
  <c r="AG589" i="22" s="1"/>
  <c r="AG591" i="22" s="1"/>
  <c r="AG576" i="22" s="1"/>
  <c r="AG587" i="22"/>
  <c r="AG588" i="22"/>
  <c r="AF586" i="22"/>
  <c r="AF587" i="22"/>
  <c r="AF588" i="22"/>
  <c r="AD586" i="22"/>
  <c r="AD587" i="22"/>
  <c r="AD588" i="22"/>
  <c r="AD589" i="22"/>
  <c r="AD591" i="22"/>
  <c r="AD576" i="22" s="1"/>
  <c r="AC586" i="22"/>
  <c r="AC589" i="22" s="1"/>
  <c r="AC591" i="22" s="1"/>
  <c r="AC576" i="22" s="1"/>
  <c r="AC587" i="22"/>
  <c r="AC588" i="22"/>
  <c r="AB586" i="22"/>
  <c r="AB589" i="22" s="1"/>
  <c r="AB591" i="22" s="1"/>
  <c r="AB576" i="22" s="1"/>
  <c r="AB587" i="22"/>
  <c r="AB588" i="22"/>
  <c r="AA586" i="22"/>
  <c r="AA587" i="22"/>
  <c r="AA589" i="22" s="1"/>
  <c r="AA591" i="22" s="1"/>
  <c r="AA576" i="22" s="1"/>
  <c r="AA588" i="22"/>
  <c r="Z586" i="22"/>
  <c r="Z587" i="22"/>
  <c r="Z588" i="22"/>
  <c r="Z589" i="22"/>
  <c r="Z591" i="22"/>
  <c r="Z576" i="22" s="1"/>
  <c r="Y586" i="22"/>
  <c r="Y589" i="22" s="1"/>
  <c r="Y591" i="22" s="1"/>
  <c r="Y576" i="22" s="1"/>
  <c r="Y587" i="22"/>
  <c r="Y588" i="22"/>
  <c r="X586" i="22"/>
  <c r="X589" i="22" s="1"/>
  <c r="X591" i="22" s="1"/>
  <c r="X576" i="22" s="1"/>
  <c r="X587" i="22"/>
  <c r="X588" i="22"/>
  <c r="V586" i="22"/>
  <c r="V587" i="22"/>
  <c r="V588" i="22"/>
  <c r="U586" i="22"/>
  <c r="U587" i="22"/>
  <c r="U588" i="22"/>
  <c r="U589" i="22"/>
  <c r="U591" i="22"/>
  <c r="U576" i="22" s="1"/>
  <c r="T586" i="22"/>
  <c r="T589" i="22" s="1"/>
  <c r="T591" i="22" s="1"/>
  <c r="T576" i="22" s="1"/>
  <c r="T587" i="22"/>
  <c r="T588" i="22"/>
  <c r="S586" i="22"/>
  <c r="S589" i="22" s="1"/>
  <c r="S591" i="22" s="1"/>
  <c r="S576" i="22" s="1"/>
  <c r="S587" i="22"/>
  <c r="S588" i="22"/>
  <c r="R586" i="22"/>
  <c r="R587" i="22"/>
  <c r="R588" i="22"/>
  <c r="P586" i="22"/>
  <c r="P587" i="22"/>
  <c r="P588" i="22"/>
  <c r="P589" i="22"/>
  <c r="P591" i="22"/>
  <c r="P576" i="22" s="1"/>
  <c r="O586" i="22"/>
  <c r="O589" i="22" s="1"/>
  <c r="O591" i="22" s="1"/>
  <c r="O576" i="22" s="1"/>
  <c r="O587" i="22"/>
  <c r="O588" i="22"/>
  <c r="N586" i="22"/>
  <c r="N589" i="22" s="1"/>
  <c r="N591" i="22" s="1"/>
  <c r="N576" i="22" s="1"/>
  <c r="N587" i="22"/>
  <c r="N588" i="22"/>
  <c r="L587" i="22"/>
  <c r="L589" i="22"/>
  <c r="L591" i="22"/>
  <c r="L576" i="22" s="1"/>
  <c r="K586" i="22"/>
  <c r="K589" i="22" s="1"/>
  <c r="K591" i="22" s="1"/>
  <c r="K576" i="22" s="1"/>
  <c r="K587" i="22"/>
  <c r="K588" i="22"/>
  <c r="J578" i="22"/>
  <c r="J577" i="22"/>
  <c r="CC497" i="22"/>
  <c r="CB497" i="22" s="1"/>
  <c r="BR507" i="22"/>
  <c r="BR508" i="22"/>
  <c r="BR509" i="22"/>
  <c r="BR510" i="22"/>
  <c r="BR511" i="22"/>
  <c r="BR513" i="22" s="1"/>
  <c r="BR496" i="22" s="1"/>
  <c r="BQ507" i="22"/>
  <c r="BQ508" i="22"/>
  <c r="BQ509" i="22"/>
  <c r="BQ510" i="22"/>
  <c r="BQ511" i="22"/>
  <c r="BQ513" i="22"/>
  <c r="BQ496" i="22" s="1"/>
  <c r="BP507" i="22"/>
  <c r="BP511" i="22" s="1"/>
  <c r="BP513" i="22" s="1"/>
  <c r="BP508" i="22"/>
  <c r="BP509" i="22"/>
  <c r="BP510" i="22"/>
  <c r="BP496" i="22"/>
  <c r="BO507" i="22"/>
  <c r="BO511" i="22" s="1"/>
  <c r="BO513" i="22" s="1"/>
  <c r="BO496" i="22" s="1"/>
  <c r="BO508" i="22"/>
  <c r="BO509" i="22"/>
  <c r="BO510" i="22"/>
  <c r="BN507" i="22"/>
  <c r="BN511" i="22" s="1"/>
  <c r="BN513" i="22" s="1"/>
  <c r="BN496" i="22" s="1"/>
  <c r="BN508" i="22"/>
  <c r="BN509" i="22"/>
  <c r="BN510" i="22"/>
  <c r="BM507" i="22"/>
  <c r="BM508" i="22"/>
  <c r="BM509" i="22"/>
  <c r="BM510" i="22"/>
  <c r="BL507" i="22"/>
  <c r="BL508" i="22"/>
  <c r="BL509" i="22"/>
  <c r="BL510" i="22"/>
  <c r="BK507" i="22"/>
  <c r="BK508" i="22"/>
  <c r="BK509" i="22"/>
  <c r="BK511" i="22" s="1"/>
  <c r="BK513" i="22" s="1"/>
  <c r="BK496" i="22" s="1"/>
  <c r="BK510" i="22"/>
  <c r="BJ507" i="22"/>
  <c r="BJ508" i="22"/>
  <c r="BJ509" i="22"/>
  <c r="BJ510" i="22"/>
  <c r="BJ511" i="22"/>
  <c r="BJ513" i="22" s="1"/>
  <c r="BJ496" i="22" s="1"/>
  <c r="BI507" i="22"/>
  <c r="BI508" i="22"/>
  <c r="BI509" i="22"/>
  <c r="BI510" i="22"/>
  <c r="BI511" i="22"/>
  <c r="BI513" i="22"/>
  <c r="BI496" i="22" s="1"/>
  <c r="BH507" i="22"/>
  <c r="BH511" i="22" s="1"/>
  <c r="BH513" i="22" s="1"/>
  <c r="BH496" i="22" s="1"/>
  <c r="BH508" i="22"/>
  <c r="BH509" i="22"/>
  <c r="BH510" i="22"/>
  <c r="BG507" i="22"/>
  <c r="BG511" i="22" s="1"/>
  <c r="BG513" i="22" s="1"/>
  <c r="BG496" i="22" s="1"/>
  <c r="BG508" i="22"/>
  <c r="BG509" i="22"/>
  <c r="BG510" i="22"/>
  <c r="BF507" i="22"/>
  <c r="BF511" i="22" s="1"/>
  <c r="BF513" i="22" s="1"/>
  <c r="BF496" i="22" s="1"/>
  <c r="BF508" i="22"/>
  <c r="BF509" i="22"/>
  <c r="BF510" i="22"/>
  <c r="BE507" i="22"/>
  <c r="BE511" i="22" s="1"/>
  <c r="BE513" i="22" s="1"/>
  <c r="BE496" i="22" s="1"/>
  <c r="BE508" i="22"/>
  <c r="BE509" i="22"/>
  <c r="BE510" i="22"/>
  <c r="BD507" i="22"/>
  <c r="BD508" i="22"/>
  <c r="BD511" i="22" s="1"/>
  <c r="BD513" i="22" s="1"/>
  <c r="BD496" i="22" s="1"/>
  <c r="BD509" i="22"/>
  <c r="BD510" i="22"/>
  <c r="BC507" i="22"/>
  <c r="BC508" i="22"/>
  <c r="BC509" i="22"/>
  <c r="BC510" i="22"/>
  <c r="BB507" i="22"/>
  <c r="BB508" i="22"/>
  <c r="BB509" i="22"/>
  <c r="BB510" i="22"/>
  <c r="BB511" i="22"/>
  <c r="BB513" i="22" s="1"/>
  <c r="BB496" i="22" s="1"/>
  <c r="BA507" i="22"/>
  <c r="BA508" i="22"/>
  <c r="BA509" i="22"/>
  <c r="BA510" i="22"/>
  <c r="BA511" i="22"/>
  <c r="BA513" i="22"/>
  <c r="BA496" i="22" s="1"/>
  <c r="AZ507" i="22"/>
  <c r="AZ511" i="22" s="1"/>
  <c r="AZ513" i="22" s="1"/>
  <c r="AZ508" i="22"/>
  <c r="AZ509" i="22"/>
  <c r="AZ510" i="22"/>
  <c r="AZ496" i="22"/>
  <c r="AY507" i="22"/>
  <c r="AY511" i="22" s="1"/>
  <c r="AY513" i="22" s="1"/>
  <c r="AY496" i="22" s="1"/>
  <c r="AY508" i="22"/>
  <c r="AY509" i="22"/>
  <c r="AY510" i="22"/>
  <c r="AX507" i="22"/>
  <c r="AX511" i="22" s="1"/>
  <c r="AX513" i="22" s="1"/>
  <c r="AX496" i="22" s="1"/>
  <c r="AX508" i="22"/>
  <c r="AX509" i="22"/>
  <c r="AX510" i="22"/>
  <c r="AW507" i="22"/>
  <c r="AW511" i="22" s="1"/>
  <c r="AW513" i="22" s="1"/>
  <c r="AW496" i="22" s="1"/>
  <c r="AW508" i="22"/>
  <c r="AW509" i="22"/>
  <c r="AW510" i="22"/>
  <c r="AV507" i="22"/>
  <c r="AV508" i="22"/>
  <c r="AV509" i="22"/>
  <c r="AV510" i="22"/>
  <c r="AU507" i="22"/>
  <c r="AU508" i="22"/>
  <c r="AU509" i="22"/>
  <c r="AU511" i="22" s="1"/>
  <c r="AU513" i="22" s="1"/>
  <c r="AU496" i="22" s="1"/>
  <c r="AU510" i="22"/>
  <c r="AT507" i="22"/>
  <c r="AT508" i="22"/>
  <c r="AT509" i="22"/>
  <c r="AT511" i="22"/>
  <c r="AT513" i="22"/>
  <c r="AT496" i="22" s="1"/>
  <c r="AS507" i="22"/>
  <c r="AS511" i="22" s="1"/>
  <c r="AS513" i="22" s="1"/>
  <c r="AS496" i="22" s="1"/>
  <c r="AS508" i="22"/>
  <c r="AS509" i="22"/>
  <c r="AS510" i="22"/>
  <c r="AR507" i="22"/>
  <c r="AR511" i="22" s="1"/>
  <c r="AR513" i="22" s="1"/>
  <c r="AR496" i="22" s="1"/>
  <c r="AR508" i="22"/>
  <c r="AR509" i="22"/>
  <c r="AR510" i="22"/>
  <c r="AQ507" i="22"/>
  <c r="AQ511" i="22" s="1"/>
  <c r="AQ513" i="22" s="1"/>
  <c r="AQ496" i="22" s="1"/>
  <c r="AQ508" i="22"/>
  <c r="AQ509" i="22"/>
  <c r="AQ510" i="22"/>
  <c r="AP507" i="22"/>
  <c r="AP508" i="22"/>
  <c r="AP509" i="22"/>
  <c r="AP510" i="22"/>
  <c r="AO507" i="22"/>
  <c r="AO508" i="22"/>
  <c r="AO509" i="22"/>
  <c r="AO510" i="22"/>
  <c r="AN507" i="22"/>
  <c r="AN508" i="22"/>
  <c r="AN509" i="22"/>
  <c r="AN511" i="22" s="1"/>
  <c r="AN513" i="22" s="1"/>
  <c r="AN496" i="22" s="1"/>
  <c r="AN510" i="22"/>
  <c r="AM507" i="22"/>
  <c r="AM508" i="22"/>
  <c r="AM509" i="22"/>
  <c r="AM510" i="22"/>
  <c r="AM511" i="22"/>
  <c r="AM513" i="22" s="1"/>
  <c r="AM496" i="22" s="1"/>
  <c r="AL507" i="22"/>
  <c r="AL508" i="22"/>
  <c r="AL509" i="22"/>
  <c r="AL510" i="22"/>
  <c r="AL511" i="22"/>
  <c r="AL513" i="22"/>
  <c r="AL496" i="22" s="1"/>
  <c r="AK507" i="22"/>
  <c r="AK511" i="22" s="1"/>
  <c r="AK513" i="22" s="1"/>
  <c r="AK508" i="22"/>
  <c r="AK509" i="22"/>
  <c r="AK510" i="22"/>
  <c r="AK496" i="22"/>
  <c r="AJ507" i="22"/>
  <c r="AJ511" i="22" s="1"/>
  <c r="AJ513" i="22" s="1"/>
  <c r="AJ496" i="22" s="1"/>
  <c r="AJ508" i="22"/>
  <c r="AJ509" i="22"/>
  <c r="AJ510" i="22"/>
  <c r="AH507" i="22"/>
  <c r="AH511" i="22" s="1"/>
  <c r="AH513" i="22" s="1"/>
  <c r="AH496" i="22" s="1"/>
  <c r="AH508" i="22"/>
  <c r="AH509" i="22"/>
  <c r="AH510" i="22"/>
  <c r="AG507" i="22"/>
  <c r="AG511" i="22" s="1"/>
  <c r="AG513" i="22" s="1"/>
  <c r="AG496" i="22" s="1"/>
  <c r="AG508" i="22"/>
  <c r="AG509" i="22"/>
  <c r="AG510" i="22"/>
  <c r="AF507" i="22"/>
  <c r="AF508" i="22"/>
  <c r="AF511" i="22" s="1"/>
  <c r="AF513" i="22" s="1"/>
  <c r="AF496" i="22" s="1"/>
  <c r="AF509" i="22"/>
  <c r="AF510" i="22"/>
  <c r="AD507" i="22"/>
  <c r="AD508" i="22"/>
  <c r="AD509" i="22"/>
  <c r="AD511" i="22" s="1"/>
  <c r="AD513" i="22" s="1"/>
  <c r="AD496" i="22" s="1"/>
  <c r="AD510" i="22"/>
  <c r="AC507" i="22"/>
  <c r="AC508" i="22"/>
  <c r="AC509" i="22"/>
  <c r="AC510" i="22"/>
  <c r="AC511" i="22"/>
  <c r="AC513" i="22" s="1"/>
  <c r="AC496" i="22" s="1"/>
  <c r="AB507" i="22"/>
  <c r="AB508" i="22"/>
  <c r="AB509" i="22"/>
  <c r="AB510" i="22"/>
  <c r="AB511" i="22"/>
  <c r="AB513" i="22"/>
  <c r="AB496" i="22" s="1"/>
  <c r="AA507" i="22"/>
  <c r="AA511" i="22" s="1"/>
  <c r="AA513" i="22" s="1"/>
  <c r="AA496" i="22" s="1"/>
  <c r="AA508" i="22"/>
  <c r="AA509" i="22"/>
  <c r="AA510" i="22"/>
  <c r="Z507" i="22"/>
  <c r="Z511" i="22" s="1"/>
  <c r="Z513" i="22" s="1"/>
  <c r="Z496" i="22" s="1"/>
  <c r="Z508" i="22"/>
  <c r="Z509" i="22"/>
  <c r="Z510" i="22"/>
  <c r="Y507" i="22"/>
  <c r="Y511" i="22" s="1"/>
  <c r="Y513" i="22" s="1"/>
  <c r="Y496" i="22" s="1"/>
  <c r="Y508" i="22"/>
  <c r="Y509" i="22"/>
  <c r="Y510" i="22"/>
  <c r="X507" i="22"/>
  <c r="X511" i="22" s="1"/>
  <c r="X513" i="22" s="1"/>
  <c r="X496" i="22" s="1"/>
  <c r="X508" i="22"/>
  <c r="X509" i="22"/>
  <c r="X510" i="22"/>
  <c r="V507" i="22"/>
  <c r="V508" i="22"/>
  <c r="V509" i="22"/>
  <c r="V510" i="22"/>
  <c r="U507" i="22"/>
  <c r="U508" i="22"/>
  <c r="U509" i="22"/>
  <c r="U511" i="22" s="1"/>
  <c r="U513" i="22" s="1"/>
  <c r="U496" i="22" s="1"/>
  <c r="U510" i="22"/>
  <c r="T507" i="22"/>
  <c r="T508" i="22"/>
  <c r="T509" i="22"/>
  <c r="T510" i="22"/>
  <c r="T511" i="22"/>
  <c r="T513" i="22" s="1"/>
  <c r="T496" i="22" s="1"/>
  <c r="S507" i="22"/>
  <c r="S508" i="22"/>
  <c r="S509" i="22"/>
  <c r="S510" i="22"/>
  <c r="S511" i="22"/>
  <c r="S513" i="22"/>
  <c r="S496" i="22" s="1"/>
  <c r="R507" i="22"/>
  <c r="R511" i="22" s="1"/>
  <c r="R513" i="22" s="1"/>
  <c r="R508" i="22"/>
  <c r="R509" i="22"/>
  <c r="R510" i="22"/>
  <c r="R496" i="22"/>
  <c r="P507" i="22"/>
  <c r="P511" i="22" s="1"/>
  <c r="P513" i="22" s="1"/>
  <c r="P496" i="22" s="1"/>
  <c r="P508" i="22"/>
  <c r="P509" i="22"/>
  <c r="P510" i="22"/>
  <c r="O507" i="22"/>
  <c r="O511" i="22" s="1"/>
  <c r="O513" i="22" s="1"/>
  <c r="O496" i="22" s="1"/>
  <c r="O508" i="22"/>
  <c r="O509" i="22"/>
  <c r="O510" i="22"/>
  <c r="N507" i="22"/>
  <c r="N511" i="22" s="1"/>
  <c r="N513" i="22" s="1"/>
  <c r="N496" i="22" s="1"/>
  <c r="N508" i="22"/>
  <c r="N509" i="22"/>
  <c r="N510" i="22"/>
  <c r="L508" i="22"/>
  <c r="L509" i="22"/>
  <c r="L511" i="22"/>
  <c r="L513" i="22" s="1"/>
  <c r="L496" i="22" s="1"/>
  <c r="K507" i="22"/>
  <c r="K508" i="22"/>
  <c r="K509" i="22"/>
  <c r="K510" i="22"/>
  <c r="K511" i="22"/>
  <c r="K513" i="22"/>
  <c r="K496" i="22" s="1"/>
  <c r="J500" i="22"/>
  <c r="J499" i="22"/>
  <c r="J498" i="22"/>
  <c r="J497" i="22"/>
  <c r="BR440" i="22"/>
  <c r="BR444" i="22" s="1"/>
  <c r="BR446" i="22" s="1"/>
  <c r="BR429" i="22" s="1"/>
  <c r="BR441" i="22"/>
  <c r="BR442" i="22"/>
  <c r="BR443" i="22"/>
  <c r="BQ440" i="22"/>
  <c r="BQ444" i="22" s="1"/>
  <c r="BQ446" i="22" s="1"/>
  <c r="BQ429" i="22" s="1"/>
  <c r="BQ441" i="22"/>
  <c r="BQ442" i="22"/>
  <c r="BQ443" i="22"/>
  <c r="BP440" i="22"/>
  <c r="BP441" i="22"/>
  <c r="BP444" i="22" s="1"/>
  <c r="BP446" i="22" s="1"/>
  <c r="BP429" i="22" s="1"/>
  <c r="BP442" i="22"/>
  <c r="BP443" i="22"/>
  <c r="BO440" i="22"/>
  <c r="BO441" i="22"/>
  <c r="BO442" i="22"/>
  <c r="BO444" i="22" s="1"/>
  <c r="BO446" i="22" s="1"/>
  <c r="BO429" i="22" s="1"/>
  <c r="BO443" i="22"/>
  <c r="BN440" i="22"/>
  <c r="BN441" i="22"/>
  <c r="BN442" i="22"/>
  <c r="BN443" i="22"/>
  <c r="BN444" i="22"/>
  <c r="BN446" i="22" s="1"/>
  <c r="BN429" i="22" s="1"/>
  <c r="BM440" i="22"/>
  <c r="BM441" i="22"/>
  <c r="BM442" i="22"/>
  <c r="BM443" i="22"/>
  <c r="BM444" i="22"/>
  <c r="BM446" i="22"/>
  <c r="BM429" i="22" s="1"/>
  <c r="BL440" i="22"/>
  <c r="BL444" i="22" s="1"/>
  <c r="BL446" i="22" s="1"/>
  <c r="BL429" i="22" s="1"/>
  <c r="BL441" i="22"/>
  <c r="BL442" i="22"/>
  <c r="BL443" i="22"/>
  <c r="BK440" i="22"/>
  <c r="BK444" i="22" s="1"/>
  <c r="BK446" i="22" s="1"/>
  <c r="BK429" i="22" s="1"/>
  <c r="BK441" i="22"/>
  <c r="BK442" i="22"/>
  <c r="BK443" i="22"/>
  <c r="BJ440" i="22"/>
  <c r="BJ444" i="22" s="1"/>
  <c r="BJ446" i="22" s="1"/>
  <c r="BJ429" i="22" s="1"/>
  <c r="BJ441" i="22"/>
  <c r="BJ442" i="22"/>
  <c r="BJ443" i="22"/>
  <c r="BI440" i="22"/>
  <c r="BI441" i="22"/>
  <c r="BI442" i="22"/>
  <c r="BI443" i="22"/>
  <c r="BH440" i="22"/>
  <c r="BH441" i="22"/>
  <c r="BH444" i="22" s="1"/>
  <c r="BH446" i="22" s="1"/>
  <c r="BH429" i="22" s="1"/>
  <c r="BH442" i="22"/>
  <c r="BH443" i="22"/>
  <c r="BG440" i="22"/>
  <c r="BG441" i="22"/>
  <c r="BG442" i="22"/>
  <c r="BG443" i="22"/>
  <c r="BF440" i="22"/>
  <c r="BF441" i="22"/>
  <c r="BF442" i="22"/>
  <c r="BF443" i="22"/>
  <c r="BF444" i="22"/>
  <c r="BF446" i="22" s="1"/>
  <c r="BF429" i="22" s="1"/>
  <c r="BE440" i="22"/>
  <c r="BE441" i="22"/>
  <c r="BE442" i="22"/>
  <c r="BE443" i="22"/>
  <c r="BE444" i="22"/>
  <c r="BE446" i="22"/>
  <c r="BE429" i="22" s="1"/>
  <c r="BD440" i="22"/>
  <c r="BD444" i="22" s="1"/>
  <c r="BD446" i="22" s="1"/>
  <c r="BD441" i="22"/>
  <c r="BD442" i="22"/>
  <c r="BD443" i="22"/>
  <c r="BD429" i="22"/>
  <c r="BC440" i="22"/>
  <c r="BC444" i="22" s="1"/>
  <c r="BC446" i="22" s="1"/>
  <c r="BC429" i="22" s="1"/>
  <c r="BC441" i="22"/>
  <c r="BC442" i="22"/>
  <c r="BC443" i="22"/>
  <c r="BB440" i="22"/>
  <c r="BB444" i="22" s="1"/>
  <c r="BB446" i="22" s="1"/>
  <c r="BB429" i="22" s="1"/>
  <c r="BB441" i="22"/>
  <c r="BB442" i="22"/>
  <c r="BB443" i="22"/>
  <c r="BA440" i="22"/>
  <c r="BA444" i="22" s="1"/>
  <c r="BA446" i="22" s="1"/>
  <c r="BA429" i="22" s="1"/>
  <c r="BA441" i="22"/>
  <c r="BA442" i="22"/>
  <c r="BA443" i="22"/>
  <c r="AZ440" i="22"/>
  <c r="AZ441" i="22"/>
  <c r="AZ444" i="22" s="1"/>
  <c r="AZ446" i="22" s="1"/>
  <c r="AZ429" i="22" s="1"/>
  <c r="AZ442" i="22"/>
  <c r="AZ443" i="22"/>
  <c r="AY440" i="22"/>
  <c r="AY441" i="22"/>
  <c r="AY442" i="22"/>
  <c r="AY444" i="22" s="1"/>
  <c r="AY446" i="22" s="1"/>
  <c r="AY429" i="22" s="1"/>
  <c r="AY443" i="22"/>
  <c r="AX440" i="22"/>
  <c r="AX441" i="22"/>
  <c r="AX442" i="22"/>
  <c r="AX443" i="22"/>
  <c r="AX444" i="22"/>
  <c r="AX446" i="22" s="1"/>
  <c r="AX429" i="22" s="1"/>
  <c r="AW440" i="22"/>
  <c r="AW441" i="22"/>
  <c r="AW442" i="22"/>
  <c r="AW443" i="22"/>
  <c r="AW444" i="22"/>
  <c r="AW446" i="22"/>
  <c r="AW429" i="22" s="1"/>
  <c r="AV440" i="22"/>
  <c r="AV444" i="22" s="1"/>
  <c r="AV446" i="22" s="1"/>
  <c r="AV429" i="22" s="1"/>
  <c r="AV441" i="22"/>
  <c r="AV442" i="22"/>
  <c r="AV443" i="22"/>
  <c r="AU440" i="22"/>
  <c r="AU444" i="22" s="1"/>
  <c r="AU446" i="22" s="1"/>
  <c r="AU429" i="22" s="1"/>
  <c r="AU441" i="22"/>
  <c r="AU442" i="22"/>
  <c r="AU443" i="22"/>
  <c r="AT440" i="22"/>
  <c r="AT444" i="22" s="1"/>
  <c r="AT446" i="22" s="1"/>
  <c r="AT429" i="22" s="1"/>
  <c r="AT441" i="22"/>
  <c r="AT442" i="22"/>
  <c r="AS440" i="22"/>
  <c r="AS441" i="22"/>
  <c r="AS442" i="22"/>
  <c r="AS443" i="22"/>
  <c r="AR440" i="22"/>
  <c r="AR441" i="22"/>
  <c r="AR442" i="22"/>
  <c r="AR444" i="22" s="1"/>
  <c r="AR446" i="22" s="1"/>
  <c r="AR429" i="22" s="1"/>
  <c r="AR443" i="22"/>
  <c r="AQ440" i="22"/>
  <c r="AQ441" i="22"/>
  <c r="AQ442" i="22"/>
  <c r="AQ443" i="22"/>
  <c r="AQ444" i="22"/>
  <c r="AQ446" i="22" s="1"/>
  <c r="AQ429" i="22" s="1"/>
  <c r="AP440" i="22"/>
  <c r="AP441" i="22"/>
  <c r="AP442" i="22"/>
  <c r="AP443" i="22"/>
  <c r="AP444" i="22"/>
  <c r="AP446" i="22"/>
  <c r="AP429" i="22" s="1"/>
  <c r="AO440" i="22"/>
  <c r="AO444" i="22" s="1"/>
  <c r="AO446" i="22" s="1"/>
  <c r="AO441" i="22"/>
  <c r="AO442" i="22"/>
  <c r="AO443" i="22"/>
  <c r="AO429" i="22"/>
  <c r="AN440" i="22"/>
  <c r="AN444" i="22" s="1"/>
  <c r="AN446" i="22" s="1"/>
  <c r="AN429" i="22" s="1"/>
  <c r="AN441" i="22"/>
  <c r="AN442" i="22"/>
  <c r="AN443" i="22"/>
  <c r="AM440" i="22"/>
  <c r="AM444" i="22" s="1"/>
  <c r="AM446" i="22" s="1"/>
  <c r="AM429" i="22" s="1"/>
  <c r="AM441" i="22"/>
  <c r="AM442" i="22"/>
  <c r="AM443" i="22"/>
  <c r="AL440" i="22"/>
  <c r="AL444" i="22" s="1"/>
  <c r="AL446" i="22" s="1"/>
  <c r="AL429" i="22" s="1"/>
  <c r="AL441" i="22"/>
  <c r="AL442" i="22"/>
  <c r="AL443" i="22"/>
  <c r="AK440" i="22"/>
  <c r="AK441" i="22"/>
  <c r="AK444" i="22" s="1"/>
  <c r="AK446" i="22" s="1"/>
  <c r="AK429" i="22" s="1"/>
  <c r="AK442" i="22"/>
  <c r="AK443" i="22"/>
  <c r="AJ440" i="22"/>
  <c r="AJ441" i="22"/>
  <c r="AJ442" i="22"/>
  <c r="AJ444" i="22" s="1"/>
  <c r="AJ446" i="22" s="1"/>
  <c r="AJ429" i="22" s="1"/>
  <c r="AJ443" i="22"/>
  <c r="AH440" i="22"/>
  <c r="AH441" i="22"/>
  <c r="AH442" i="22"/>
  <c r="AH443" i="22"/>
  <c r="AH444" i="22"/>
  <c r="AH446" i="22" s="1"/>
  <c r="AH429" i="22" s="1"/>
  <c r="AG440" i="22"/>
  <c r="AG441" i="22"/>
  <c r="AG442" i="22"/>
  <c r="AG443" i="22"/>
  <c r="AG444" i="22"/>
  <c r="AG446" i="22"/>
  <c r="AG429" i="22" s="1"/>
  <c r="AF440" i="22"/>
  <c r="AF444" i="22" s="1"/>
  <c r="AF446" i="22" s="1"/>
  <c r="AF441" i="22"/>
  <c r="AF442" i="22"/>
  <c r="AF443" i="22"/>
  <c r="AF429" i="22"/>
  <c r="AD440" i="22"/>
  <c r="AD444" i="22" s="1"/>
  <c r="AD446" i="22" s="1"/>
  <c r="AD429" i="22" s="1"/>
  <c r="AD441" i="22"/>
  <c r="AD442" i="22"/>
  <c r="AD443" i="22"/>
  <c r="AC440" i="22"/>
  <c r="AC444" i="22" s="1"/>
  <c r="AC446" i="22" s="1"/>
  <c r="AC429" i="22" s="1"/>
  <c r="AC441" i="22"/>
  <c r="AC442" i="22"/>
  <c r="AC443" i="22"/>
  <c r="AB440" i="22"/>
  <c r="AB444" i="22" s="1"/>
  <c r="AB446" i="22" s="1"/>
  <c r="AB429" i="22" s="1"/>
  <c r="AB441" i="22"/>
  <c r="AB442" i="22"/>
  <c r="AB443" i="22"/>
  <c r="AA440" i="22"/>
  <c r="AA441" i="22"/>
  <c r="AA442" i="22"/>
  <c r="AA443" i="22"/>
  <c r="Z440" i="22"/>
  <c r="Z441" i="22"/>
  <c r="Z442" i="22"/>
  <c r="Z444" i="22" s="1"/>
  <c r="Z446" i="22" s="1"/>
  <c r="Z429" i="22" s="1"/>
  <c r="Z443" i="22"/>
  <c r="Y440" i="22"/>
  <c r="Y441" i="22"/>
  <c r="Y442" i="22"/>
  <c r="Y443" i="22"/>
  <c r="Y444" i="22" s="1"/>
  <c r="Y446" i="22" s="1"/>
  <c r="Y429" i="22" s="1"/>
  <c r="X440" i="22"/>
  <c r="X441" i="22"/>
  <c r="X442" i="22"/>
  <c r="X443" i="22"/>
  <c r="X444" i="22"/>
  <c r="X446" i="22"/>
  <c r="X429" i="22" s="1"/>
  <c r="V440" i="22"/>
  <c r="V444" i="22" s="1"/>
  <c r="V446" i="22" s="1"/>
  <c r="V429" i="22" s="1"/>
  <c r="V441" i="22"/>
  <c r="V442" i="22"/>
  <c r="V443" i="22"/>
  <c r="U440" i="22"/>
  <c r="U444" i="22" s="1"/>
  <c r="U446" i="22" s="1"/>
  <c r="U441" i="22"/>
  <c r="U442" i="22"/>
  <c r="U443" i="22"/>
  <c r="U429" i="22"/>
  <c r="T440" i="22"/>
  <c r="T444" i="22" s="1"/>
  <c r="T446" i="22" s="1"/>
  <c r="T429" i="22" s="1"/>
  <c r="T441" i="22"/>
  <c r="T442" i="22"/>
  <c r="T443" i="22"/>
  <c r="S440" i="22"/>
  <c r="S441" i="22"/>
  <c r="S442" i="22"/>
  <c r="S443" i="22"/>
  <c r="R440" i="22"/>
  <c r="R441" i="22"/>
  <c r="R442" i="22"/>
  <c r="R443" i="22"/>
  <c r="P440" i="22"/>
  <c r="P441" i="22"/>
  <c r="P442" i="22"/>
  <c r="P444" i="22" s="1"/>
  <c r="P446" i="22" s="1"/>
  <c r="P429" i="22" s="1"/>
  <c r="P443" i="22"/>
  <c r="O440" i="22"/>
  <c r="O441" i="22"/>
  <c r="O442" i="22"/>
  <c r="O443" i="22"/>
  <c r="O444" i="22"/>
  <c r="O446" i="22" s="1"/>
  <c r="O429" i="22" s="1"/>
  <c r="N440" i="22"/>
  <c r="N441" i="22"/>
  <c r="N442" i="22"/>
  <c r="N443" i="22"/>
  <c r="N444" i="22"/>
  <c r="N446" i="22"/>
  <c r="N429" i="22" s="1"/>
  <c r="L440" i="22"/>
  <c r="L444" i="22" s="1"/>
  <c r="L446" i="22" s="1"/>
  <c r="L429" i="22" s="1"/>
  <c r="L442" i="22"/>
  <c r="K440" i="22"/>
  <c r="K444" i="22" s="1"/>
  <c r="K446" i="22" s="1"/>
  <c r="K429" i="22" s="1"/>
  <c r="K441" i="22"/>
  <c r="K442" i="22"/>
  <c r="K443" i="22"/>
  <c r="J433" i="22"/>
  <c r="J432" i="22"/>
  <c r="J431" i="22"/>
  <c r="J430" i="22"/>
  <c r="BR422" i="22"/>
  <c r="BR425" i="22" s="1"/>
  <c r="BR427" i="22" s="1"/>
  <c r="BR412" i="22" s="1"/>
  <c r="BR423" i="22"/>
  <c r="BR424" i="22"/>
  <c r="BQ422" i="22"/>
  <c r="BQ425" i="22" s="1"/>
  <c r="BQ427" i="22" s="1"/>
  <c r="BQ412" i="22" s="1"/>
  <c r="BQ423" i="22"/>
  <c r="BQ424" i="22"/>
  <c r="BP422" i="22"/>
  <c r="BP423" i="22"/>
  <c r="BP425" i="22" s="1"/>
  <c r="BP427" i="22" s="1"/>
  <c r="BP412" i="22" s="1"/>
  <c r="BP424" i="22"/>
  <c r="BO422" i="22"/>
  <c r="BO423" i="22"/>
  <c r="BO424" i="22"/>
  <c r="BO425" i="22"/>
  <c r="BO427" i="22" s="1"/>
  <c r="BO412" i="22" s="1"/>
  <c r="BN422" i="22"/>
  <c r="BN425" i="22" s="1"/>
  <c r="BN427" i="22" s="1"/>
  <c r="BN412" i="22" s="1"/>
  <c r="BN423" i="22"/>
  <c r="BN424" i="22"/>
  <c r="BM422" i="22"/>
  <c r="BM425" i="22" s="1"/>
  <c r="BM427" i="22" s="1"/>
  <c r="BM412" i="22" s="1"/>
  <c r="BM423" i="22"/>
  <c r="BM424" i="22"/>
  <c r="BL422" i="22"/>
  <c r="BL423" i="22"/>
  <c r="BL425" i="22" s="1"/>
  <c r="BL427" i="22" s="1"/>
  <c r="BL412" i="22" s="1"/>
  <c r="BL424" i="22"/>
  <c r="BK422" i="22"/>
  <c r="BK423" i="22"/>
  <c r="BK424" i="22"/>
  <c r="BK425" i="22"/>
  <c r="BK427" i="22"/>
  <c r="BK412" i="22" s="1"/>
  <c r="BJ422" i="22"/>
  <c r="BJ425" i="22" s="1"/>
  <c r="BJ427" i="22" s="1"/>
  <c r="BJ423" i="22"/>
  <c r="BJ424" i="22"/>
  <c r="BJ412" i="22"/>
  <c r="BI422" i="22"/>
  <c r="BI425" i="22" s="1"/>
  <c r="BI427" i="22" s="1"/>
  <c r="BI412" i="22" s="1"/>
  <c r="BI423" i="22"/>
  <c r="BI424" i="22"/>
  <c r="BH422" i="22"/>
  <c r="BH423" i="22"/>
  <c r="BH424" i="22"/>
  <c r="BG422" i="22"/>
  <c r="BG423" i="22"/>
  <c r="BG424" i="22"/>
  <c r="BG425" i="22"/>
  <c r="BG427" i="22" s="1"/>
  <c r="BG412" i="22" s="1"/>
  <c r="BF422" i="22"/>
  <c r="BF425" i="22" s="1"/>
  <c r="BF427" i="22" s="1"/>
  <c r="BF423" i="22"/>
  <c r="BF424" i="22"/>
  <c r="BF412" i="22"/>
  <c r="BE422" i="22"/>
  <c r="BE425" i="22" s="1"/>
  <c r="BE427" i="22" s="1"/>
  <c r="BE412" i="22" s="1"/>
  <c r="BE423" i="22"/>
  <c r="BE424" i="22"/>
  <c r="BD422" i="22"/>
  <c r="BD423" i="22"/>
  <c r="BD425" i="22" s="1"/>
  <c r="BD427" i="22" s="1"/>
  <c r="BD412" i="22" s="1"/>
  <c r="BD424" i="22"/>
  <c r="BC422" i="22"/>
  <c r="BC423" i="22"/>
  <c r="BC424" i="22"/>
  <c r="BC425" i="22"/>
  <c r="BC427" i="22" s="1"/>
  <c r="BC412" i="22" s="1"/>
  <c r="BB422" i="22"/>
  <c r="BB425" i="22" s="1"/>
  <c r="BB427" i="22" s="1"/>
  <c r="BB423" i="22"/>
  <c r="BB424" i="22"/>
  <c r="BB412" i="22"/>
  <c r="BA422" i="22"/>
  <c r="BA425" i="22" s="1"/>
  <c r="BA427" i="22" s="1"/>
  <c r="BA412" i="22" s="1"/>
  <c r="BA423" i="22"/>
  <c r="BA424" i="22"/>
  <c r="AZ422" i="22"/>
  <c r="AZ423" i="22"/>
  <c r="AZ424" i="22"/>
  <c r="AY422" i="22"/>
  <c r="AY423" i="22"/>
  <c r="AY424" i="22"/>
  <c r="AY425" i="22"/>
  <c r="AY427" i="22" s="1"/>
  <c r="AY412" i="22" s="1"/>
  <c r="AX422" i="22"/>
  <c r="AX425" i="22" s="1"/>
  <c r="AX427" i="22" s="1"/>
  <c r="AX423" i="22"/>
  <c r="AX424" i="22"/>
  <c r="AX412" i="22"/>
  <c r="AW422" i="22"/>
  <c r="AW425" i="22" s="1"/>
  <c r="AW427" i="22" s="1"/>
  <c r="AW412" i="22" s="1"/>
  <c r="AW423" i="22"/>
  <c r="AW424" i="22"/>
  <c r="AV422" i="22"/>
  <c r="AV423" i="22"/>
  <c r="AV425" i="22" s="1"/>
  <c r="AV427" i="22" s="1"/>
  <c r="AV412" i="22" s="1"/>
  <c r="AV424" i="22"/>
  <c r="AU422" i="22"/>
  <c r="AU423" i="22"/>
  <c r="AU424" i="22"/>
  <c r="AU425" i="22"/>
  <c r="AU427" i="22" s="1"/>
  <c r="AU412" i="22" s="1"/>
  <c r="AT422" i="22"/>
  <c r="AT425" i="22" s="1"/>
  <c r="AT427" i="22" s="1"/>
  <c r="AT412" i="22" s="1"/>
  <c r="AT423" i="22"/>
  <c r="AS422" i="22"/>
  <c r="AS423" i="22"/>
  <c r="AS424" i="22"/>
  <c r="AR422" i="22"/>
  <c r="AR423" i="22"/>
  <c r="AR424" i="22"/>
  <c r="AR425" i="22" s="1"/>
  <c r="AR427" i="22" s="1"/>
  <c r="AR412" i="22" s="1"/>
  <c r="AQ422" i="22"/>
  <c r="AQ423" i="22"/>
  <c r="AQ424" i="22"/>
  <c r="AQ425" i="22" s="1"/>
  <c r="AQ427" i="22" s="1"/>
  <c r="AQ412" i="22"/>
  <c r="AP422" i="22"/>
  <c r="AP425" i="22" s="1"/>
  <c r="AP427" i="22" s="1"/>
  <c r="AP412" i="22" s="1"/>
  <c r="AP423" i="22"/>
  <c r="AP424" i="22"/>
  <c r="AO422" i="22"/>
  <c r="AO425" i="22" s="1"/>
  <c r="AO427" i="22" s="1"/>
  <c r="AO412" i="22" s="1"/>
  <c r="AO423" i="22"/>
  <c r="AO424" i="22"/>
  <c r="AN422" i="22"/>
  <c r="AN423" i="22"/>
  <c r="AN424" i="22"/>
  <c r="AN425" i="22" s="1"/>
  <c r="AN427" i="22" s="1"/>
  <c r="AN412" i="22" s="1"/>
  <c r="AM422" i="22"/>
  <c r="AM423" i="22"/>
  <c r="AM424" i="22"/>
  <c r="AM425" i="22" s="1"/>
  <c r="AM427" i="22"/>
  <c r="AM412" i="22" s="1"/>
  <c r="AL422" i="22"/>
  <c r="AL425" i="22" s="1"/>
  <c r="AL427" i="22" s="1"/>
  <c r="AL412" i="22" s="1"/>
  <c r="AL423" i="22"/>
  <c r="AL424" i="22"/>
  <c r="AK422" i="22"/>
  <c r="AK425" i="22" s="1"/>
  <c r="AK427" i="22" s="1"/>
  <c r="AK412" i="22" s="1"/>
  <c r="AK423" i="22"/>
  <c r="AK424" i="22"/>
  <c r="AJ422" i="22"/>
  <c r="AJ423" i="22"/>
  <c r="AJ424" i="22"/>
  <c r="AJ425" i="22" s="1"/>
  <c r="AJ427" i="22" s="1"/>
  <c r="AJ412" i="22" s="1"/>
  <c r="AH422" i="22"/>
  <c r="AH423" i="22"/>
  <c r="AH424" i="22"/>
  <c r="AH425" i="22" s="1"/>
  <c r="AH427" i="22" s="1"/>
  <c r="AH412" i="22" s="1"/>
  <c r="AG422" i="22"/>
  <c r="AG425" i="22" s="1"/>
  <c r="AG427" i="22" s="1"/>
  <c r="AG412" i="22" s="1"/>
  <c r="AG423" i="22"/>
  <c r="AG424" i="22"/>
  <c r="AF422" i="22"/>
  <c r="AF425" i="22" s="1"/>
  <c r="AF427" i="22" s="1"/>
  <c r="AF412" i="22" s="1"/>
  <c r="AF423" i="22"/>
  <c r="AF424" i="22"/>
  <c r="AD422" i="22"/>
  <c r="AD423" i="22"/>
  <c r="AD424" i="22"/>
  <c r="AD425" i="22"/>
  <c r="AD427" i="22" s="1"/>
  <c r="AD412" i="22" s="1"/>
  <c r="AC422" i="22"/>
  <c r="AC423" i="22"/>
  <c r="AC424" i="22"/>
  <c r="AC425" i="22"/>
  <c r="AC427" i="22"/>
  <c r="AC412" i="22"/>
  <c r="AB422" i="22"/>
  <c r="AB425" i="22" s="1"/>
  <c r="AB427" i="22" s="1"/>
  <c r="AB412" i="22" s="1"/>
  <c r="AB423" i="22"/>
  <c r="AB424" i="22"/>
  <c r="AA422" i="22"/>
  <c r="AA425" i="22" s="1"/>
  <c r="AA427" i="22" s="1"/>
  <c r="AA412" i="22" s="1"/>
  <c r="AA423" i="22"/>
  <c r="AA424" i="22"/>
  <c r="Z422" i="22"/>
  <c r="Z423" i="22"/>
  <c r="Z424" i="22"/>
  <c r="Z425" i="22"/>
  <c r="Z427" i="22" s="1"/>
  <c r="Z412" i="22" s="1"/>
  <c r="Y422" i="22"/>
  <c r="Y423" i="22"/>
  <c r="Y424" i="22"/>
  <c r="Y425" i="22" s="1"/>
  <c r="Y427" i="22" s="1"/>
  <c r="Y412" i="22" s="1"/>
  <c r="X422" i="22"/>
  <c r="X425" i="22" s="1"/>
  <c r="X427" i="22" s="1"/>
  <c r="X412" i="22" s="1"/>
  <c r="X423" i="22"/>
  <c r="X424" i="22"/>
  <c r="V422" i="22"/>
  <c r="V425" i="22" s="1"/>
  <c r="V427" i="22" s="1"/>
  <c r="V412" i="22" s="1"/>
  <c r="V423" i="22"/>
  <c r="V424" i="22"/>
  <c r="U422" i="22"/>
  <c r="U423" i="22"/>
  <c r="U424" i="22"/>
  <c r="U425" i="22" s="1"/>
  <c r="U427" i="22" s="1"/>
  <c r="U412" i="22" s="1"/>
  <c r="T422" i="22"/>
  <c r="T423" i="22"/>
  <c r="T424" i="22"/>
  <c r="T425" i="22" s="1"/>
  <c r="T427" i="22" s="1"/>
  <c r="T412" i="22" s="1"/>
  <c r="S422" i="22"/>
  <c r="S425" i="22" s="1"/>
  <c r="S427" i="22" s="1"/>
  <c r="S412" i="22" s="1"/>
  <c r="S423" i="22"/>
  <c r="S424" i="22"/>
  <c r="R422" i="22"/>
  <c r="R423" i="22"/>
  <c r="R424" i="22"/>
  <c r="P422" i="22"/>
  <c r="P423" i="22"/>
  <c r="P424" i="22"/>
  <c r="P425" i="22"/>
  <c r="P427" i="22" s="1"/>
  <c r="P412" i="22" s="1"/>
  <c r="O422" i="22"/>
  <c r="O423" i="22"/>
  <c r="O424" i="22"/>
  <c r="O425" i="22"/>
  <c r="O427" i="22"/>
  <c r="O412" i="22" s="1"/>
  <c r="N422" i="22"/>
  <c r="N425" i="22" s="1"/>
  <c r="N427" i="22" s="1"/>
  <c r="N412" i="22" s="1"/>
  <c r="N423" i="22"/>
  <c r="N424" i="22"/>
  <c r="L422" i="22"/>
  <c r="L425" i="22" s="1"/>
  <c r="L427" i="22" s="1"/>
  <c r="L412" i="22" s="1"/>
  <c r="K422" i="22"/>
  <c r="K423" i="22"/>
  <c r="K424" i="22"/>
  <c r="K425" i="22"/>
  <c r="K427" i="22"/>
  <c r="K412" i="22" s="1"/>
  <c r="J415" i="22"/>
  <c r="J414" i="22"/>
  <c r="J413" i="22"/>
  <c r="CC472" i="22"/>
  <c r="CB472" i="22"/>
  <c r="CB471" i="22"/>
  <c r="BO471" i="22"/>
  <c r="BN471" i="22"/>
  <c r="BM471" i="22"/>
  <c r="BL471" i="22"/>
  <c r="BK471" i="22"/>
  <c r="BJ471" i="22"/>
  <c r="BI471" i="22"/>
  <c r="BH471" i="22"/>
  <c r="BF471" i="22"/>
  <c r="BE471" i="22"/>
  <c r="BD471" i="22"/>
  <c r="BC471" i="22"/>
  <c r="BB471" i="22"/>
  <c r="BA471" i="22"/>
  <c r="AZ471" i="22"/>
  <c r="AY471" i="22"/>
  <c r="AX471" i="22"/>
  <c r="AW471" i="22"/>
  <c r="AV471" i="22"/>
  <c r="AT471" i="22"/>
  <c r="AS471" i="22"/>
  <c r="AR471" i="22"/>
  <c r="AQ471" i="22"/>
  <c r="AP471" i="22"/>
  <c r="AO471" i="22"/>
  <c r="AN471" i="22"/>
  <c r="AL471" i="22"/>
  <c r="AK471" i="22"/>
  <c r="AJ471" i="22"/>
  <c r="AC471" i="22"/>
  <c r="AB471" i="22"/>
  <c r="Z471" i="22"/>
  <c r="Y471" i="22"/>
  <c r="X471" i="22"/>
  <c r="V471" i="22"/>
  <c r="T471" i="22"/>
  <c r="P471" i="22"/>
  <c r="O471" i="22"/>
  <c r="K485" i="22"/>
  <c r="K492" i="22" s="1"/>
  <c r="K494" i="22" s="1"/>
  <c r="K471" i="22" s="1"/>
  <c r="K486" i="22"/>
  <c r="K487" i="22"/>
  <c r="K488" i="22"/>
  <c r="K489" i="22"/>
  <c r="K490" i="22"/>
  <c r="K491" i="22"/>
  <c r="J478" i="22"/>
  <c r="J477" i="22"/>
  <c r="J476" i="22"/>
  <c r="J475" i="22"/>
  <c r="J474" i="22"/>
  <c r="J473" i="22"/>
  <c r="J472" i="22"/>
  <c r="CA391" i="22"/>
  <c r="BZ391" i="22"/>
  <c r="BY391" i="22"/>
  <c r="BX391" i="22"/>
  <c r="BW391" i="22"/>
  <c r="BV391" i="22"/>
  <c r="BU391" i="22"/>
  <c r="BT391" i="22"/>
  <c r="BS391" i="22"/>
  <c r="BR403" i="22"/>
  <c r="BR404" i="22"/>
  <c r="BR405" i="22"/>
  <c r="BR406" i="22"/>
  <c r="BR407" i="22"/>
  <c r="BQ403" i="22"/>
  <c r="BQ408" i="22" s="1"/>
  <c r="BQ410" i="22" s="1"/>
  <c r="BQ391" i="22" s="1"/>
  <c r="BQ405" i="22"/>
  <c r="BQ406" i="22"/>
  <c r="BQ407" i="22"/>
  <c r="BP403" i="22"/>
  <c r="BP404" i="22"/>
  <c r="BP405" i="22"/>
  <c r="BP406" i="22"/>
  <c r="BP407" i="22"/>
  <c r="BO403" i="22"/>
  <c r="BO404" i="22"/>
  <c r="BO405" i="22"/>
  <c r="BO406" i="22"/>
  <c r="BO407" i="22"/>
  <c r="BN403" i="22"/>
  <c r="BN408" i="22" s="1"/>
  <c r="BN410" i="22" s="1"/>
  <c r="BN391" i="22" s="1"/>
  <c r="BN404" i="22"/>
  <c r="BN405" i="22"/>
  <c r="BN406" i="22"/>
  <c r="BN407" i="22"/>
  <c r="BM403" i="22"/>
  <c r="BM404" i="22"/>
  <c r="BM405" i="22"/>
  <c r="BM406" i="22"/>
  <c r="BM407" i="22"/>
  <c r="BL403" i="22"/>
  <c r="BL404" i="22"/>
  <c r="BL405" i="22"/>
  <c r="BL406" i="22"/>
  <c r="BL407" i="22"/>
  <c r="BK403" i="22"/>
  <c r="BK408" i="22" s="1"/>
  <c r="BK410" i="22" s="1"/>
  <c r="BK391" i="22" s="1"/>
  <c r="BK404" i="22"/>
  <c r="BK405" i="22"/>
  <c r="BK406" i="22"/>
  <c r="BK407" i="22"/>
  <c r="BJ403" i="22"/>
  <c r="BJ404" i="22"/>
  <c r="BJ405" i="22"/>
  <c r="BJ406" i="22"/>
  <c r="BJ407" i="22"/>
  <c r="BI403" i="22"/>
  <c r="BI408" i="22" s="1"/>
  <c r="BI410" i="22" s="1"/>
  <c r="BI391" i="22" s="1"/>
  <c r="BI404" i="22"/>
  <c r="BI405" i="22"/>
  <c r="BI406" i="22"/>
  <c r="BI407" i="22"/>
  <c r="BH403" i="22"/>
  <c r="BH404" i="22"/>
  <c r="BH405" i="22"/>
  <c r="BH406" i="22"/>
  <c r="BH407" i="22"/>
  <c r="BG403" i="22"/>
  <c r="BG404" i="22"/>
  <c r="BG405" i="22"/>
  <c r="BG406" i="22"/>
  <c r="BG407" i="22"/>
  <c r="BF403" i="22"/>
  <c r="BF408" i="22" s="1"/>
  <c r="BF410" i="22" s="1"/>
  <c r="BF391" i="22" s="1"/>
  <c r="BF404" i="22"/>
  <c r="BF405" i="22"/>
  <c r="BF406" i="22"/>
  <c r="BF407" i="22"/>
  <c r="BE403" i="22"/>
  <c r="BE404" i="22"/>
  <c r="BE406" i="22"/>
  <c r="BE407" i="22"/>
  <c r="BD403" i="22"/>
  <c r="BD404" i="22"/>
  <c r="BD405" i="22"/>
  <c r="BD406" i="22"/>
  <c r="BD407" i="22"/>
  <c r="BC403" i="22"/>
  <c r="BC404" i="22"/>
  <c r="BC405" i="22"/>
  <c r="BC408" i="22" s="1"/>
  <c r="BC410" i="22" s="1"/>
  <c r="BC391" i="22" s="1"/>
  <c r="BC406" i="22"/>
  <c r="BC407" i="22"/>
  <c r="BB403" i="22"/>
  <c r="BB404" i="22"/>
  <c r="BB405" i="22"/>
  <c r="BB406" i="22"/>
  <c r="BB407" i="22"/>
  <c r="BA403" i="22"/>
  <c r="BA404" i="22"/>
  <c r="BA405" i="22"/>
  <c r="BA408" i="22" s="1"/>
  <c r="BA410" i="22" s="1"/>
  <c r="BA391" i="22" s="1"/>
  <c r="BA406" i="22"/>
  <c r="BA407" i="22"/>
  <c r="AZ403" i="22"/>
  <c r="AZ404" i="22"/>
  <c r="AZ405" i="22"/>
  <c r="AZ408" i="22" s="1"/>
  <c r="AZ410" i="22" s="1"/>
  <c r="AZ391" i="22" s="1"/>
  <c r="AZ406" i="22"/>
  <c r="AZ407" i="22"/>
  <c r="AY403" i="22"/>
  <c r="AY404" i="22"/>
  <c r="AY405" i="22"/>
  <c r="AY406" i="22"/>
  <c r="AY407" i="22"/>
  <c r="AX403" i="22"/>
  <c r="AX405" i="22"/>
  <c r="AX406" i="22"/>
  <c r="AX408" i="22" s="1"/>
  <c r="AX410" i="22" s="1"/>
  <c r="AX391" i="22" s="1"/>
  <c r="AX407" i="22"/>
  <c r="AW403" i="22"/>
  <c r="AW405" i="22"/>
  <c r="AW406" i="22"/>
  <c r="AW407" i="22"/>
  <c r="AW408" i="22"/>
  <c r="AW410" i="22" s="1"/>
  <c r="AW391" i="22" s="1"/>
  <c r="AV403" i="22"/>
  <c r="AV404" i="22"/>
  <c r="AV405" i="22"/>
  <c r="AV406" i="22"/>
  <c r="AV407" i="22"/>
  <c r="AV408" i="22" s="1"/>
  <c r="AV410" i="22" s="1"/>
  <c r="AV391" i="22" s="1"/>
  <c r="AU403" i="22"/>
  <c r="AU404" i="22"/>
  <c r="AU405" i="22"/>
  <c r="AU406" i="22"/>
  <c r="AU407" i="22"/>
  <c r="AU408" i="22" s="1"/>
  <c r="AU410" i="22" s="1"/>
  <c r="AU391" i="22" s="1"/>
  <c r="AT403" i="22"/>
  <c r="AT404" i="22"/>
  <c r="AT405" i="22"/>
  <c r="AT406" i="22"/>
  <c r="AT408" i="22"/>
  <c r="AT410" i="22" s="1"/>
  <c r="AT391" i="22" s="1"/>
  <c r="AS403" i="22"/>
  <c r="AS404" i="22"/>
  <c r="AS405" i="22"/>
  <c r="AS406" i="22"/>
  <c r="AS407" i="22"/>
  <c r="AS408" i="22"/>
  <c r="AS410" i="22" s="1"/>
  <c r="AS391" i="22" s="1"/>
  <c r="AR403" i="22"/>
  <c r="AR404" i="22"/>
  <c r="AR405" i="22"/>
  <c r="AR406" i="22"/>
  <c r="AR407" i="22"/>
  <c r="AR408" i="22"/>
  <c r="AR410" i="22"/>
  <c r="AR391" i="22" s="1"/>
  <c r="AQ403" i="22"/>
  <c r="AQ404" i="22"/>
  <c r="AQ405" i="22"/>
  <c r="AQ406" i="22"/>
  <c r="AQ407" i="22"/>
  <c r="AQ408" i="22"/>
  <c r="AQ410" i="22"/>
  <c r="AQ391" i="22" s="1"/>
  <c r="AP403" i="22"/>
  <c r="AP404" i="22"/>
  <c r="AP405" i="22"/>
  <c r="AP406" i="22"/>
  <c r="AP407" i="22"/>
  <c r="AP408" i="22"/>
  <c r="AP410" i="22"/>
  <c r="AP391" i="22" s="1"/>
  <c r="AO403" i="22"/>
  <c r="AO404" i="22"/>
  <c r="AO405" i="22"/>
  <c r="AO406" i="22"/>
  <c r="AO407" i="22"/>
  <c r="AO408" i="22"/>
  <c r="AO410" i="22"/>
  <c r="AO391" i="22" s="1"/>
  <c r="AN403" i="22"/>
  <c r="AN404" i="22"/>
  <c r="AN405" i="22"/>
  <c r="AN406" i="22"/>
  <c r="AN407" i="22"/>
  <c r="AN408" i="22"/>
  <c r="AN410" i="22" s="1"/>
  <c r="AN391" i="22" s="1"/>
  <c r="AM403" i="22"/>
  <c r="AM404" i="22"/>
  <c r="AM405" i="22"/>
  <c r="AM406" i="22"/>
  <c r="AM407" i="22"/>
  <c r="AM408" i="22"/>
  <c r="AM410" i="22" s="1"/>
  <c r="AM391" i="22" s="1"/>
  <c r="AL403" i="22"/>
  <c r="AL404" i="22"/>
  <c r="AL405" i="22"/>
  <c r="AL406" i="22"/>
  <c r="AL407" i="22"/>
  <c r="AL408" i="22"/>
  <c r="AL410" i="22" s="1"/>
  <c r="AL391" i="22" s="1"/>
  <c r="AK403" i="22"/>
  <c r="AK404" i="22"/>
  <c r="AK405" i="22"/>
  <c r="AK406" i="22"/>
  <c r="AK407" i="22"/>
  <c r="AK408" i="22"/>
  <c r="AK410" i="22" s="1"/>
  <c r="AK391" i="22" s="1"/>
  <c r="AJ403" i="22"/>
  <c r="AJ404" i="22"/>
  <c r="AJ405" i="22"/>
  <c r="AJ406" i="22"/>
  <c r="AJ407" i="22"/>
  <c r="AJ408" i="22"/>
  <c r="AJ410" i="22"/>
  <c r="AJ391" i="22" s="1"/>
  <c r="AH403" i="22"/>
  <c r="AH404" i="22"/>
  <c r="AH405" i="22"/>
  <c r="AH406" i="22"/>
  <c r="AH407" i="22"/>
  <c r="AH408" i="22"/>
  <c r="AH410" i="22"/>
  <c r="AH391" i="22" s="1"/>
  <c r="AG403" i="22"/>
  <c r="AG404" i="22"/>
  <c r="AG405" i="22"/>
  <c r="AG406" i="22"/>
  <c r="AG407" i="22"/>
  <c r="AG408" i="22"/>
  <c r="AG410" i="22"/>
  <c r="AG391" i="22" s="1"/>
  <c r="AF403" i="22"/>
  <c r="AF404" i="22"/>
  <c r="AF405" i="22"/>
  <c r="AF406" i="22"/>
  <c r="AF407" i="22"/>
  <c r="AF408" i="22"/>
  <c r="AF410" i="22"/>
  <c r="AF391" i="22" s="1"/>
  <c r="AD403" i="22"/>
  <c r="AD404" i="22"/>
  <c r="AD405" i="22"/>
  <c r="AD406" i="22"/>
  <c r="AD407" i="22"/>
  <c r="AD408" i="22"/>
  <c r="AD410" i="22" s="1"/>
  <c r="AD391" i="22" s="1"/>
  <c r="AC403" i="22"/>
  <c r="AC404" i="22"/>
  <c r="AC405" i="22"/>
  <c r="AC406" i="22"/>
  <c r="AC407" i="22"/>
  <c r="AC408" i="22"/>
  <c r="AC410" i="22" s="1"/>
  <c r="AC391" i="22" s="1"/>
  <c r="AB403" i="22"/>
  <c r="AB404" i="22"/>
  <c r="AB405" i="22"/>
  <c r="AB406" i="22"/>
  <c r="AB407" i="22"/>
  <c r="AB408" i="22"/>
  <c r="AB410" i="22" s="1"/>
  <c r="AB391" i="22" s="1"/>
  <c r="AA403" i="22"/>
  <c r="AA404" i="22"/>
  <c r="AA405" i="22"/>
  <c r="AA406" i="22"/>
  <c r="AA407" i="22"/>
  <c r="AA408" i="22"/>
  <c r="AA410" i="22" s="1"/>
  <c r="AA391" i="22" s="1"/>
  <c r="Z403" i="22"/>
  <c r="Z404" i="22"/>
  <c r="Z405" i="22"/>
  <c r="Z406" i="22"/>
  <c r="Z407" i="22"/>
  <c r="Z408" i="22"/>
  <c r="Z410" i="22"/>
  <c r="Z391" i="22" s="1"/>
  <c r="Y403" i="22"/>
  <c r="Y404" i="22"/>
  <c r="Y405" i="22"/>
  <c r="Y406" i="22"/>
  <c r="Y407" i="22"/>
  <c r="Y408" i="22"/>
  <c r="Y410" i="22"/>
  <c r="Y391" i="22" s="1"/>
  <c r="X403" i="22"/>
  <c r="X404" i="22"/>
  <c r="X405" i="22"/>
  <c r="X406" i="22"/>
  <c r="X407" i="22"/>
  <c r="X408" i="22"/>
  <c r="X410" i="22"/>
  <c r="X391" i="22" s="1"/>
  <c r="V403" i="22"/>
  <c r="V404" i="22"/>
  <c r="V405" i="22"/>
  <c r="V406" i="22"/>
  <c r="V407" i="22"/>
  <c r="V408" i="22"/>
  <c r="V410" i="22"/>
  <c r="V391" i="22" s="1"/>
  <c r="U403" i="22"/>
  <c r="U404" i="22"/>
  <c r="U405" i="22"/>
  <c r="U406" i="22"/>
  <c r="U407" i="22"/>
  <c r="U408" i="22"/>
  <c r="U410" i="22" s="1"/>
  <c r="U391" i="22" s="1"/>
  <c r="T403" i="22"/>
  <c r="T404" i="22"/>
  <c r="T405" i="22"/>
  <c r="T406" i="22"/>
  <c r="T407" i="22"/>
  <c r="T408" i="22"/>
  <c r="T410" i="22" s="1"/>
  <c r="T391" i="22" s="1"/>
  <c r="S403" i="22"/>
  <c r="S404" i="22"/>
  <c r="S405" i="22"/>
  <c r="S406" i="22"/>
  <c r="S407" i="22"/>
  <c r="S408" i="22"/>
  <c r="S410" i="22" s="1"/>
  <c r="S391" i="22" s="1"/>
  <c r="R403" i="22"/>
  <c r="R404" i="22"/>
  <c r="R405" i="22"/>
  <c r="R406" i="22"/>
  <c r="R407" i="22"/>
  <c r="R408" i="22"/>
  <c r="R410" i="22" s="1"/>
  <c r="R391" i="22" s="1"/>
  <c r="P403" i="22"/>
  <c r="P404" i="22"/>
  <c r="P405" i="22"/>
  <c r="P406" i="22"/>
  <c r="P407" i="22"/>
  <c r="P408" i="22"/>
  <c r="P410" i="22"/>
  <c r="P391" i="22" s="1"/>
  <c r="O403" i="22"/>
  <c r="O404" i="22"/>
  <c r="O405" i="22"/>
  <c r="O406" i="22"/>
  <c r="O407" i="22"/>
  <c r="O408" i="22"/>
  <c r="O410" i="22"/>
  <c r="O391" i="22" s="1"/>
  <c r="N403" i="22"/>
  <c r="N404" i="22"/>
  <c r="N405" i="22"/>
  <c r="N406" i="22"/>
  <c r="N407" i="22"/>
  <c r="N408" i="22"/>
  <c r="N410" i="22"/>
  <c r="N391" i="22" s="1"/>
  <c r="L403" i="22"/>
  <c r="L408" i="22" s="1"/>
  <c r="L410" i="22" s="1"/>
  <c r="L391" i="22" s="1"/>
  <c r="L404" i="22"/>
  <c r="L405" i="22"/>
  <c r="L406" i="22"/>
  <c r="K403" i="22"/>
  <c r="K408" i="22" s="1"/>
  <c r="K404" i="22"/>
  <c r="K405" i="22"/>
  <c r="K406" i="22"/>
  <c r="K407" i="22"/>
  <c r="K410" i="22"/>
  <c r="K391" i="22" s="1"/>
  <c r="J396" i="22"/>
  <c r="J395" i="22"/>
  <c r="J394" i="22"/>
  <c r="J393" i="22"/>
  <c r="J392" i="22"/>
  <c r="BZ385" i="22"/>
  <c r="BY385" i="22"/>
  <c r="BV378" i="22"/>
  <c r="BV379" i="22"/>
  <c r="BV380" i="22"/>
  <c r="BV381" i="22"/>
  <c r="BV382" i="22"/>
  <c r="BV383" i="22"/>
  <c r="BV385" i="22" s="1"/>
  <c r="BU378" i="22"/>
  <c r="BU383" i="22" s="1"/>
  <c r="BU379" i="22"/>
  <c r="BU380" i="22"/>
  <c r="BU381" i="22"/>
  <c r="BU382" i="22"/>
  <c r="BU385" i="22"/>
  <c r="BT378" i="22"/>
  <c r="BT383" i="22" s="1"/>
  <c r="BT385" i="22" s="1"/>
  <c r="BT379" i="22"/>
  <c r="BT380" i="22"/>
  <c r="BT381" i="22"/>
  <c r="BT382" i="22"/>
  <c r="BS378" i="22"/>
  <c r="BS379" i="22"/>
  <c r="BS380" i="22"/>
  <c r="BS381" i="22"/>
  <c r="BS382" i="22"/>
  <c r="BR378" i="22"/>
  <c r="BR379" i="22"/>
  <c r="BR380" i="22"/>
  <c r="BR381" i="22"/>
  <c r="BR382" i="22"/>
  <c r="BQ378" i="22"/>
  <c r="BQ379" i="22"/>
  <c r="BQ380" i="22"/>
  <c r="BQ383" i="22" s="1"/>
  <c r="BQ385" i="22" s="1"/>
  <c r="BQ365" i="22" s="1"/>
  <c r="BQ381" i="22"/>
  <c r="BQ382" i="22"/>
  <c r="BP378" i="22"/>
  <c r="BP379" i="22"/>
  <c r="BP380" i="22"/>
  <c r="BP381" i="22"/>
  <c r="BP382" i="22"/>
  <c r="BO378" i="22"/>
  <c r="BO379" i="22"/>
  <c r="BO380" i="22"/>
  <c r="BO381" i="22"/>
  <c r="BO382" i="22"/>
  <c r="BN378" i="22"/>
  <c r="BN379" i="22"/>
  <c r="BN380" i="22"/>
  <c r="BN383" i="22" s="1"/>
  <c r="BN385" i="22" s="1"/>
  <c r="BN365" i="22" s="1"/>
  <c r="BN381" i="22"/>
  <c r="BN382" i="22"/>
  <c r="BM378" i="22"/>
  <c r="BM379" i="22"/>
  <c r="BM380" i="22"/>
  <c r="BM381" i="22"/>
  <c r="BM382" i="22"/>
  <c r="BL378" i="22"/>
  <c r="BL379" i="22"/>
  <c r="BL380" i="22"/>
  <c r="BL383" i="22" s="1"/>
  <c r="BL385" i="22" s="1"/>
  <c r="BL365" i="22" s="1"/>
  <c r="BL381" i="22"/>
  <c r="BL382" i="22"/>
  <c r="BK378" i="22"/>
  <c r="BK379" i="22"/>
  <c r="BK380" i="22"/>
  <c r="BK383" i="22" s="1"/>
  <c r="BK385" i="22" s="1"/>
  <c r="BK365" i="22" s="1"/>
  <c r="BK381" i="22"/>
  <c r="BK382" i="22"/>
  <c r="BJ378" i="22"/>
  <c r="BJ379" i="22"/>
  <c r="BJ380" i="22"/>
  <c r="BJ381" i="22"/>
  <c r="BJ382" i="22"/>
  <c r="BI378" i="22"/>
  <c r="BI379" i="22"/>
  <c r="BI380" i="22"/>
  <c r="BI383" i="22" s="1"/>
  <c r="BI385" i="22" s="1"/>
  <c r="BI365" i="22" s="1"/>
  <c r="BI381" i="22"/>
  <c r="BI382" i="22"/>
  <c r="BH378" i="22"/>
  <c r="BH379" i="22"/>
  <c r="BH380" i="22"/>
  <c r="BH381" i="22"/>
  <c r="BH382" i="22"/>
  <c r="BG378" i="22"/>
  <c r="BG379" i="22"/>
  <c r="BG380" i="22"/>
  <c r="BG381" i="22"/>
  <c r="BG382" i="22"/>
  <c r="BF378" i="22"/>
  <c r="BF379" i="22"/>
  <c r="BF380" i="22"/>
  <c r="BF383" i="22" s="1"/>
  <c r="BF385" i="22" s="1"/>
  <c r="BF365" i="22" s="1"/>
  <c r="BF381" i="22"/>
  <c r="BF382" i="22"/>
  <c r="BE378" i="22"/>
  <c r="BE379" i="22"/>
  <c r="BE380" i="22"/>
  <c r="BE381" i="22"/>
  <c r="BE382" i="22"/>
  <c r="BD378" i="22"/>
  <c r="BD379" i="22"/>
  <c r="BD380" i="22"/>
  <c r="BD383" i="22" s="1"/>
  <c r="BD385" i="22" s="1"/>
  <c r="BD365" i="22" s="1"/>
  <c r="BD381" i="22"/>
  <c r="BD382" i="22"/>
  <c r="BC378" i="22"/>
  <c r="BC379" i="22"/>
  <c r="BC380" i="22"/>
  <c r="BC383" i="22" s="1"/>
  <c r="BC385" i="22" s="1"/>
  <c r="BC365" i="22" s="1"/>
  <c r="BC381" i="22"/>
  <c r="BC382" i="22"/>
  <c r="BB378" i="22"/>
  <c r="BB379" i="22"/>
  <c r="BB380" i="22"/>
  <c r="BB381" i="22"/>
  <c r="BB382" i="22"/>
  <c r="BA378" i="22"/>
  <c r="BA379" i="22"/>
  <c r="BA380" i="22"/>
  <c r="BA383" i="22" s="1"/>
  <c r="BA385" i="22" s="1"/>
  <c r="BA365" i="22" s="1"/>
  <c r="BA381" i="22"/>
  <c r="BA382" i="22"/>
  <c r="AZ378" i="22"/>
  <c r="AZ379" i="22"/>
  <c r="AZ380" i="22"/>
  <c r="AZ381" i="22"/>
  <c r="AZ382" i="22"/>
  <c r="AY378" i="22"/>
  <c r="AY379" i="22"/>
  <c r="AY380" i="22"/>
  <c r="AY381" i="22"/>
  <c r="AY382" i="22"/>
  <c r="AX378" i="22"/>
  <c r="AX379" i="22"/>
  <c r="AX380" i="22"/>
  <c r="AX383" i="22" s="1"/>
  <c r="AX385" i="22" s="1"/>
  <c r="AX365" i="22" s="1"/>
  <c r="AX381" i="22"/>
  <c r="AX382" i="22"/>
  <c r="AW378" i="22"/>
  <c r="AW379" i="22"/>
  <c r="AW380" i="22"/>
  <c r="AW381" i="22"/>
  <c r="AW382" i="22"/>
  <c r="AV378" i="22"/>
  <c r="AV379" i="22"/>
  <c r="AV380" i="22"/>
  <c r="AV383" i="22" s="1"/>
  <c r="AV385" i="22" s="1"/>
  <c r="AV365" i="22" s="1"/>
  <c r="AV381" i="22"/>
  <c r="AV382" i="22"/>
  <c r="AU378" i="22"/>
  <c r="AU379" i="22"/>
  <c r="AU380" i="22"/>
  <c r="AU383" i="22" s="1"/>
  <c r="AU385" i="22" s="1"/>
  <c r="AU365" i="22" s="1"/>
  <c r="AU381" i="22"/>
  <c r="AU382" i="22"/>
  <c r="AT378" i="22"/>
  <c r="AT379" i="22"/>
  <c r="AT380" i="22"/>
  <c r="AT382" i="22"/>
  <c r="AS378" i="22"/>
  <c r="AS379" i="22"/>
  <c r="AS380" i="22"/>
  <c r="AS381" i="22"/>
  <c r="AS383" i="22" s="1"/>
  <c r="AS385" i="22" s="1"/>
  <c r="AS365" i="22" s="1"/>
  <c r="AS382" i="22"/>
  <c r="AR378" i="22"/>
  <c r="AR379" i="22"/>
  <c r="AR380" i="22"/>
  <c r="AR381" i="22"/>
  <c r="AR382" i="22"/>
  <c r="AQ378" i="22"/>
  <c r="AQ379" i="22"/>
  <c r="AQ380" i="22"/>
  <c r="AQ381" i="22"/>
  <c r="AQ382" i="22"/>
  <c r="AP378" i="22"/>
  <c r="AP379" i="22"/>
  <c r="AP380" i="22"/>
  <c r="AP381" i="22"/>
  <c r="AP383" i="22" s="1"/>
  <c r="AP385" i="22" s="1"/>
  <c r="AP365" i="22" s="1"/>
  <c r="AP382" i="22"/>
  <c r="AO378" i="22"/>
  <c r="AO379" i="22"/>
  <c r="AO380" i="22"/>
  <c r="AO381" i="22"/>
  <c r="AO382" i="22"/>
  <c r="AN378" i="22"/>
  <c r="AN379" i="22"/>
  <c r="AN380" i="22"/>
  <c r="AN381" i="22"/>
  <c r="AN383" i="22" s="1"/>
  <c r="AN385" i="22" s="1"/>
  <c r="AN365" i="22" s="1"/>
  <c r="AN382" i="22"/>
  <c r="AM378" i="22"/>
  <c r="AM379" i="22"/>
  <c r="AM380" i="22"/>
  <c r="AM381" i="22"/>
  <c r="AM383" i="22" s="1"/>
  <c r="AM385" i="22" s="1"/>
  <c r="AM365" i="22" s="1"/>
  <c r="AM382" i="22"/>
  <c r="AL378" i="22"/>
  <c r="AL379" i="22"/>
  <c r="AL380" i="22"/>
  <c r="AL381" i="22"/>
  <c r="AL382" i="22"/>
  <c r="AL383" i="22" s="1"/>
  <c r="AL385" i="22" s="1"/>
  <c r="AL365" i="22" s="1"/>
  <c r="AK378" i="22"/>
  <c r="AK379" i="22"/>
  <c r="AK380" i="22"/>
  <c r="AK381" i="22"/>
  <c r="AK382" i="22"/>
  <c r="AK383" i="22"/>
  <c r="AK385" i="22" s="1"/>
  <c r="AK365" i="22" s="1"/>
  <c r="AJ378" i="22"/>
  <c r="AJ379" i="22"/>
  <c r="AJ380" i="22"/>
  <c r="AJ381" i="22"/>
  <c r="AJ383" i="22" s="1"/>
  <c r="AJ385" i="22" s="1"/>
  <c r="AJ365" i="22" s="1"/>
  <c r="AJ382" i="22"/>
  <c r="AH378" i="22"/>
  <c r="AH379" i="22"/>
  <c r="AH380" i="22"/>
  <c r="AH381" i="22"/>
  <c r="AH383" i="22" s="1"/>
  <c r="AH385" i="22" s="1"/>
  <c r="AH365" i="22" s="1"/>
  <c r="AH382" i="22"/>
  <c r="AG378" i="22"/>
  <c r="AG379" i="22"/>
  <c r="AG380" i="22"/>
  <c r="AG381" i="22"/>
  <c r="AG382" i="22"/>
  <c r="AG383" i="22"/>
  <c r="AG385" i="22" s="1"/>
  <c r="AG365" i="22" s="1"/>
  <c r="AF378" i="22"/>
  <c r="AF379" i="22"/>
  <c r="AF380" i="22"/>
  <c r="AF381" i="22"/>
  <c r="AF382" i="22"/>
  <c r="AF383" i="22"/>
  <c r="AF385" i="22" s="1"/>
  <c r="AF365" i="22" s="1"/>
  <c r="AD378" i="22"/>
  <c r="AD379" i="22"/>
  <c r="AD380" i="22"/>
  <c r="AD381" i="22"/>
  <c r="AD383" i="22" s="1"/>
  <c r="AD385" i="22" s="1"/>
  <c r="AD365" i="22" s="1"/>
  <c r="AD382" i="22"/>
  <c r="AC378" i="22"/>
  <c r="AC379" i="22"/>
  <c r="AC380" i="22"/>
  <c r="AC381" i="22"/>
  <c r="AC383" i="22" s="1"/>
  <c r="AC385" i="22" s="1"/>
  <c r="AC365" i="22" s="1"/>
  <c r="AC382" i="22"/>
  <c r="AB378" i="22"/>
  <c r="AB379" i="22"/>
  <c r="AB380" i="22"/>
  <c r="AB381" i="22"/>
  <c r="AB382" i="22"/>
  <c r="AB383" i="22"/>
  <c r="AB385" i="22" s="1"/>
  <c r="AB365" i="22" s="1"/>
  <c r="AA378" i="22"/>
  <c r="AA379" i="22"/>
  <c r="AA380" i="22"/>
  <c r="AA381" i="22"/>
  <c r="AA382" i="22"/>
  <c r="AA383" i="22"/>
  <c r="AA385" i="22" s="1"/>
  <c r="AA365" i="22" s="1"/>
  <c r="Z378" i="22"/>
  <c r="Z379" i="22"/>
  <c r="Z380" i="22"/>
  <c r="Z381" i="22"/>
  <c r="Z383" i="22" s="1"/>
  <c r="Z385" i="22" s="1"/>
  <c r="Z365" i="22" s="1"/>
  <c r="Z382" i="22"/>
  <c r="Y378" i="22"/>
  <c r="Y379" i="22"/>
  <c r="Y380" i="22"/>
  <c r="Y381" i="22"/>
  <c r="Y383" i="22" s="1"/>
  <c r="Y385" i="22" s="1"/>
  <c r="Y365" i="22" s="1"/>
  <c r="Y382" i="22"/>
  <c r="X378" i="22"/>
  <c r="X379" i="22"/>
  <c r="X380" i="22"/>
  <c r="X381" i="22"/>
  <c r="X382" i="22"/>
  <c r="X383" i="22"/>
  <c r="X385" i="22" s="1"/>
  <c r="X365" i="22" s="1"/>
  <c r="V378" i="22"/>
  <c r="V379" i="22"/>
  <c r="V380" i="22"/>
  <c r="V381" i="22"/>
  <c r="V382" i="22"/>
  <c r="V383" i="22"/>
  <c r="V385" i="22" s="1"/>
  <c r="V365" i="22" s="1"/>
  <c r="U378" i="22"/>
  <c r="U379" i="22"/>
  <c r="U380" i="22"/>
  <c r="U381" i="22"/>
  <c r="U383" i="22" s="1"/>
  <c r="U385" i="22" s="1"/>
  <c r="U365" i="22" s="1"/>
  <c r="U382" i="22"/>
  <c r="T378" i="22"/>
  <c r="T379" i="22"/>
  <c r="T380" i="22"/>
  <c r="T381" i="22"/>
  <c r="T383" i="22" s="1"/>
  <c r="T385" i="22" s="1"/>
  <c r="T365" i="22" s="1"/>
  <c r="T382" i="22"/>
  <c r="S378" i="22"/>
  <c r="S379" i="22"/>
  <c r="S380" i="22"/>
  <c r="S381" i="22"/>
  <c r="S382" i="22"/>
  <c r="S383" i="22" s="1"/>
  <c r="S385" i="22" s="1"/>
  <c r="S365" i="22" s="1"/>
  <c r="R378" i="22"/>
  <c r="R379" i="22"/>
  <c r="R380" i="22"/>
  <c r="R381" i="22"/>
  <c r="R382" i="22"/>
  <c r="R383" i="22"/>
  <c r="R385" i="22" s="1"/>
  <c r="R365" i="22" s="1"/>
  <c r="P378" i="22"/>
  <c r="P379" i="22"/>
  <c r="P380" i="22"/>
  <c r="P381" i="22"/>
  <c r="P383" i="22" s="1"/>
  <c r="P385" i="22" s="1"/>
  <c r="P365" i="22" s="1"/>
  <c r="P382" i="22"/>
  <c r="O378" i="22"/>
  <c r="O379" i="22"/>
  <c r="O380" i="22"/>
  <c r="O381" i="22"/>
  <c r="O383" i="22" s="1"/>
  <c r="O385" i="22" s="1"/>
  <c r="O365" i="22" s="1"/>
  <c r="O382" i="22"/>
  <c r="N378" i="22"/>
  <c r="N379" i="22"/>
  <c r="N380" i="22"/>
  <c r="N381" i="22"/>
  <c r="N382" i="22"/>
  <c r="N383" i="22"/>
  <c r="N385" i="22" s="1"/>
  <c r="N365" i="22" s="1"/>
  <c r="L379" i="22"/>
  <c r="L383" i="22"/>
  <c r="L385" i="22" s="1"/>
  <c r="L365" i="22" s="1"/>
  <c r="K378" i="22"/>
  <c r="K379" i="22"/>
  <c r="K380" i="22"/>
  <c r="K381" i="22"/>
  <c r="K382" i="22"/>
  <c r="J370" i="22"/>
  <c r="J369" i="22"/>
  <c r="J368" i="22"/>
  <c r="J367" i="22"/>
  <c r="J366" i="22"/>
  <c r="CH316" i="22"/>
  <c r="CC317" i="22"/>
  <c r="CB317" i="22"/>
  <c r="BQ316" i="22"/>
  <c r="BP316" i="22"/>
  <c r="BO316" i="22"/>
  <c r="BN316" i="22"/>
  <c r="BM316" i="22"/>
  <c r="BL316" i="22"/>
  <c r="BK316" i="22"/>
  <c r="BJ316" i="22"/>
  <c r="BI316" i="22"/>
  <c r="BH316" i="22"/>
  <c r="BG316" i="22"/>
  <c r="BF316" i="22"/>
  <c r="BE316" i="22"/>
  <c r="BD316" i="22"/>
  <c r="BC316" i="22"/>
  <c r="BB316" i="22"/>
  <c r="BA316" i="22"/>
  <c r="AZ316" i="22"/>
  <c r="AY316" i="22"/>
  <c r="AX316" i="22"/>
  <c r="AW316" i="22"/>
  <c r="AV316" i="22"/>
  <c r="AU316" i="22"/>
  <c r="AT316" i="22"/>
  <c r="AR316" i="22"/>
  <c r="AP316" i="22"/>
  <c r="AN316" i="22"/>
  <c r="AL316" i="22"/>
  <c r="AJ316" i="22"/>
  <c r="AG316" i="22"/>
  <c r="AD316" i="22"/>
  <c r="AB316" i="22"/>
  <c r="Z316" i="22"/>
  <c r="Y316" i="22"/>
  <c r="X316" i="22"/>
  <c r="V316" i="22"/>
  <c r="U316" i="22"/>
  <c r="T316" i="22"/>
  <c r="S316" i="22"/>
  <c r="R316" i="22"/>
  <c r="P316" i="22"/>
  <c r="O316" i="22"/>
  <c r="N316" i="22"/>
  <c r="L331" i="22"/>
  <c r="L321" i="22"/>
  <c r="L334" i="22" s="1"/>
  <c r="L336" i="22" s="1"/>
  <c r="L338" i="22" s="1"/>
  <c r="L316" i="22" s="1"/>
  <c r="K330" i="22"/>
  <c r="K331" i="22"/>
  <c r="K332" i="22"/>
  <c r="K333" i="22"/>
  <c r="K336" i="22" s="1"/>
  <c r="K338" i="22" s="1"/>
  <c r="K316" i="22" s="1"/>
  <c r="K334" i="22"/>
  <c r="K335" i="22"/>
  <c r="J322" i="22"/>
  <c r="J321" i="22"/>
  <c r="J320" i="22"/>
  <c r="J319" i="22"/>
  <c r="J318" i="22"/>
  <c r="J317" i="22"/>
  <c r="BQ19" i="22"/>
  <c r="BP19" i="22"/>
  <c r="BO19" i="22"/>
  <c r="BN19" i="22"/>
  <c r="BM19" i="22"/>
  <c r="BL19" i="22"/>
  <c r="BK19" i="22"/>
  <c r="BJ19" i="22"/>
  <c r="BI19" i="22"/>
  <c r="BH19" i="22"/>
  <c r="BG19" i="22"/>
  <c r="BF19" i="22"/>
  <c r="BE19" i="22"/>
  <c r="BD19" i="22"/>
  <c r="BC19" i="22"/>
  <c r="BB19" i="22"/>
  <c r="BA19" i="22"/>
  <c r="AZ19" i="22"/>
  <c r="AY19" i="22"/>
  <c r="AX19" i="22"/>
  <c r="AW19" i="22"/>
  <c r="AV19" i="22"/>
  <c r="AU19" i="22"/>
  <c r="AT19" i="22"/>
  <c r="AS19" i="22"/>
  <c r="AR19" i="22"/>
  <c r="AQ19" i="22"/>
  <c r="AP19" i="22"/>
  <c r="AO19" i="22"/>
  <c r="AN19" i="22"/>
  <c r="AM19" i="22"/>
  <c r="AL19" i="22"/>
  <c r="AK19" i="22"/>
  <c r="AJ19" i="22"/>
  <c r="AH19" i="22"/>
  <c r="AG19" i="22"/>
  <c r="AE19" i="22"/>
  <c r="AD19" i="22"/>
  <c r="AC19" i="22"/>
  <c r="AB19" i="22"/>
  <c r="AA19" i="22"/>
  <c r="Z19" i="22"/>
  <c r="Y19" i="22"/>
  <c r="X14" i="22"/>
  <c r="X19" i="22"/>
  <c r="W19" i="22"/>
  <c r="V19" i="22"/>
  <c r="U19" i="22"/>
  <c r="T19" i="22"/>
  <c r="S19" i="22"/>
  <c r="R14" i="22"/>
  <c r="R19" i="22" s="1"/>
  <c r="Q19" i="22"/>
  <c r="P19" i="22"/>
  <c r="O19" i="22"/>
  <c r="N19" i="22"/>
  <c r="M19" i="22"/>
  <c r="CC778" i="22"/>
  <c r="CB778" i="22"/>
  <c r="BS778" i="22"/>
  <c r="BR791" i="22"/>
  <c r="BR792" i="22"/>
  <c r="BR793" i="22"/>
  <c r="BR794" i="22"/>
  <c r="BR795" i="22"/>
  <c r="BR796" i="22"/>
  <c r="BQ791" i="22"/>
  <c r="BQ792" i="22"/>
  <c r="BQ793" i="22"/>
  <c r="BQ794" i="22"/>
  <c r="BQ795" i="22"/>
  <c r="BQ796" i="22"/>
  <c r="BP791" i="22"/>
  <c r="BP792" i="22"/>
  <c r="BP793" i="22"/>
  <c r="BP794" i="22"/>
  <c r="BP795" i="22"/>
  <c r="BP796" i="22"/>
  <c r="BP797" i="22"/>
  <c r="BP799" i="22"/>
  <c r="BP778" i="22" s="1"/>
  <c r="BO791" i="22"/>
  <c r="BO792" i="22"/>
  <c r="BO793" i="22"/>
  <c r="BO794" i="22"/>
  <c r="BO795" i="22"/>
  <c r="BO796" i="22"/>
  <c r="BO797" i="22"/>
  <c r="BO799" i="22" s="1"/>
  <c r="BO778" i="22" s="1"/>
  <c r="BN791" i="22"/>
  <c r="BN792" i="22"/>
  <c r="BN793" i="22"/>
  <c r="BN794" i="22"/>
  <c r="BN795" i="22"/>
  <c r="BN797" i="22" s="1"/>
  <c r="BN799" i="22" s="1"/>
  <c r="BN778" i="22" s="1"/>
  <c r="BN796" i="22"/>
  <c r="BM791" i="22"/>
  <c r="BM792" i="22"/>
  <c r="BM793" i="22"/>
  <c r="BM794" i="22"/>
  <c r="BM795" i="22"/>
  <c r="BM796" i="22"/>
  <c r="BL791" i="22"/>
  <c r="BL797" i="22" s="1"/>
  <c r="BL799" i="22" s="1"/>
  <c r="BL778" i="22" s="1"/>
  <c r="BL792" i="22"/>
  <c r="BL793" i="22"/>
  <c r="BL794" i="22"/>
  <c r="BL795" i="22"/>
  <c r="BL796" i="22"/>
  <c r="BK791" i="22"/>
  <c r="BK792" i="22"/>
  <c r="BK793" i="22"/>
  <c r="BK794" i="22"/>
  <c r="BK795" i="22"/>
  <c r="BK796" i="22"/>
  <c r="BJ791" i="22"/>
  <c r="BJ792" i="22"/>
  <c r="BJ793" i="22"/>
  <c r="BJ794" i="22"/>
  <c r="BJ795" i="22"/>
  <c r="BJ796" i="22"/>
  <c r="BI791" i="22"/>
  <c r="BI792" i="22"/>
  <c r="BI793" i="22"/>
  <c r="BI794" i="22"/>
  <c r="BI795" i="22"/>
  <c r="BI796" i="22"/>
  <c r="BH791" i="22"/>
  <c r="BH792" i="22"/>
  <c r="BH793" i="22"/>
  <c r="BH794" i="22"/>
  <c r="BH795" i="22"/>
  <c r="BH796" i="22"/>
  <c r="BH797" i="22"/>
  <c r="BH799" i="22" s="1"/>
  <c r="BH778" i="22" s="1"/>
  <c r="BG791" i="22"/>
  <c r="BG797" i="22" s="1"/>
  <c r="BG799" i="22" s="1"/>
  <c r="BG778" i="22" s="1"/>
  <c r="BG792" i="22"/>
  <c r="BG793" i="22"/>
  <c r="BG794" i="22"/>
  <c r="BG795" i="22"/>
  <c r="BG796" i="22"/>
  <c r="BF791" i="22"/>
  <c r="BF792" i="22"/>
  <c r="BF793" i="22"/>
  <c r="BF794" i="22"/>
  <c r="BF795" i="22"/>
  <c r="BF797" i="22" s="1"/>
  <c r="BF799" i="22" s="1"/>
  <c r="BF778" i="22" s="1"/>
  <c r="BF796" i="22"/>
  <c r="BE791" i="22"/>
  <c r="BE792" i="22"/>
  <c r="BE793" i="22"/>
  <c r="BE794" i="22"/>
  <c r="BE797" i="22" s="1"/>
  <c r="BE799" i="22" s="1"/>
  <c r="BE778" i="22" s="1"/>
  <c r="BE796" i="22"/>
  <c r="BD791" i="22"/>
  <c r="BD792" i="22"/>
  <c r="BD793" i="22"/>
  <c r="BD794" i="22"/>
  <c r="BD797" i="22" s="1"/>
  <c r="BD799" i="22" s="1"/>
  <c r="BD778" i="22" s="1"/>
  <c r="BD795" i="22"/>
  <c r="BD796" i="22"/>
  <c r="BC791" i="22"/>
  <c r="BC792" i="22"/>
  <c r="BC793" i="22"/>
  <c r="BC794" i="22"/>
  <c r="BC795" i="22"/>
  <c r="BC796" i="22"/>
  <c r="BB791" i="22"/>
  <c r="BB797" i="22" s="1"/>
  <c r="BB799" i="22" s="1"/>
  <c r="BB778" i="22" s="1"/>
  <c r="BB792" i="22"/>
  <c r="BB793" i="22"/>
  <c r="BB794" i="22"/>
  <c r="BB795" i="22"/>
  <c r="BB796" i="22"/>
  <c r="BA791" i="22"/>
  <c r="BA797" i="22" s="1"/>
  <c r="BA799" i="22" s="1"/>
  <c r="BA778" i="22" s="1"/>
  <c r="BA792" i="22"/>
  <c r="BA793" i="22"/>
  <c r="BA794" i="22"/>
  <c r="BA795" i="22"/>
  <c r="BA796" i="22"/>
  <c r="AZ791" i="22"/>
  <c r="AZ797" i="22" s="1"/>
  <c r="AZ799" i="22" s="1"/>
  <c r="AZ778" i="22" s="1"/>
  <c r="AZ792" i="22"/>
  <c r="AZ793" i="22"/>
  <c r="AZ794" i="22"/>
  <c r="AZ795" i="22"/>
  <c r="AZ796" i="22"/>
  <c r="AY791" i="22"/>
  <c r="AY792" i="22"/>
  <c r="AY793" i="22"/>
  <c r="AY794" i="22"/>
  <c r="AY795" i="22"/>
  <c r="AY796" i="22"/>
  <c r="AX791" i="22"/>
  <c r="AX797" i="22" s="1"/>
  <c r="AX799" i="22" s="1"/>
  <c r="AX778" i="22" s="1"/>
  <c r="AX792" i="22"/>
  <c r="AX793" i="22"/>
  <c r="AX794" i="22"/>
  <c r="AX795" i="22"/>
  <c r="AX796" i="22"/>
  <c r="AW791" i="22"/>
  <c r="AW792" i="22"/>
  <c r="AW793" i="22"/>
  <c r="AW794" i="22"/>
  <c r="AW795" i="22"/>
  <c r="AW796" i="22"/>
  <c r="AW797" i="22"/>
  <c r="AW799" i="22"/>
  <c r="AW778" i="22" s="1"/>
  <c r="AV791" i="22"/>
  <c r="AV792" i="22"/>
  <c r="AV793" i="22"/>
  <c r="AV794" i="22"/>
  <c r="AV795" i="22"/>
  <c r="AV796" i="22"/>
  <c r="AV797" i="22"/>
  <c r="AV799" i="22" s="1"/>
  <c r="AV778" i="22" s="1"/>
  <c r="AU791" i="22"/>
  <c r="AU797" i="22" s="1"/>
  <c r="AU799" i="22" s="1"/>
  <c r="AU778" i="22" s="1"/>
  <c r="AU792" i="22"/>
  <c r="AU793" i="22"/>
  <c r="AU794" i="22"/>
  <c r="AU795" i="22"/>
  <c r="AU796" i="22"/>
  <c r="AT791" i="22"/>
  <c r="AT797" i="22" s="1"/>
  <c r="AT799" i="22" s="1"/>
  <c r="AT778" i="22" s="1"/>
  <c r="AT792" i="22"/>
  <c r="AT793" i="22"/>
  <c r="AT794" i="22"/>
  <c r="AT795" i="22"/>
  <c r="AS791" i="22"/>
  <c r="AS792" i="22"/>
  <c r="AS793" i="22"/>
  <c r="AS794" i="22"/>
  <c r="AS795" i="22"/>
  <c r="AS796" i="22"/>
  <c r="AR791" i="22"/>
  <c r="AR792" i="22"/>
  <c r="AR793" i="22"/>
  <c r="AR794" i="22"/>
  <c r="AR797" i="22" s="1"/>
  <c r="AR799" i="22" s="1"/>
  <c r="AR778" i="22" s="1"/>
  <c r="AR795" i="22"/>
  <c r="AR796" i="22"/>
  <c r="AQ791" i="22"/>
  <c r="AQ792" i="22"/>
  <c r="AQ793" i="22"/>
  <c r="AQ794" i="22"/>
  <c r="AQ795" i="22"/>
  <c r="AQ796" i="22"/>
  <c r="AP791" i="22"/>
  <c r="AP792" i="22"/>
  <c r="AP793" i="22"/>
  <c r="AP794" i="22"/>
  <c r="AP795" i="22"/>
  <c r="AP797" i="22" s="1"/>
  <c r="AP799" i="22" s="1"/>
  <c r="AP778" i="22" s="1"/>
  <c r="AP796" i="22"/>
  <c r="AO791" i="22"/>
  <c r="AO797" i="22" s="1"/>
  <c r="AO799" i="22" s="1"/>
  <c r="AO778" i="22" s="1"/>
  <c r="AO792" i="22"/>
  <c r="AO793" i="22"/>
  <c r="AO794" i="22"/>
  <c r="AO795" i="22"/>
  <c r="AO796" i="22"/>
  <c r="AN791" i="22"/>
  <c r="AN792" i="22"/>
  <c r="AN793" i="22"/>
  <c r="AN797" i="22" s="1"/>
  <c r="AN799" i="22" s="1"/>
  <c r="AN778" i="22" s="1"/>
  <c r="AN794" i="22"/>
  <c r="AN795" i="22"/>
  <c r="AN796" i="22"/>
  <c r="AM791" i="22"/>
  <c r="AM792" i="22"/>
  <c r="AM797" i="22" s="1"/>
  <c r="AM799" i="22" s="1"/>
  <c r="AM778" i="22" s="1"/>
  <c r="AM793" i="22"/>
  <c r="AM794" i="22"/>
  <c r="AM795" i="22"/>
  <c r="AM796" i="22"/>
  <c r="AL791" i="22"/>
  <c r="AL792" i="22"/>
  <c r="AL793" i="22"/>
  <c r="AL794" i="22"/>
  <c r="AL795" i="22"/>
  <c r="AL796" i="22"/>
  <c r="AK791" i="22"/>
  <c r="AK792" i="22"/>
  <c r="AK793" i="22"/>
  <c r="AK794" i="22"/>
  <c r="AK795" i="22"/>
  <c r="AK796" i="22"/>
  <c r="AJ791" i="22"/>
  <c r="AJ792" i="22"/>
  <c r="AJ793" i="22"/>
  <c r="AJ794" i="22"/>
  <c r="AJ797" i="22" s="1"/>
  <c r="AJ799" i="22" s="1"/>
  <c r="AJ778" i="22" s="1"/>
  <c r="AJ795" i="22"/>
  <c r="AJ796" i="22"/>
  <c r="AH791" i="22"/>
  <c r="AH792" i="22"/>
  <c r="AH793" i="22"/>
  <c r="AH794" i="22"/>
  <c r="AH795" i="22"/>
  <c r="AH796" i="22"/>
  <c r="AG791" i="22"/>
  <c r="AG792" i="22"/>
  <c r="AG793" i="22"/>
  <c r="AG794" i="22"/>
  <c r="AG795" i="22"/>
  <c r="AG796" i="22"/>
  <c r="AF791" i="22"/>
  <c r="AF797" i="22" s="1"/>
  <c r="AF799" i="22" s="1"/>
  <c r="AF778" i="22" s="1"/>
  <c r="AF792" i="22"/>
  <c r="AF793" i="22"/>
  <c r="AF794" i="22"/>
  <c r="AF795" i="22"/>
  <c r="AF796" i="22"/>
  <c r="AD791" i="22"/>
  <c r="AD792" i="22"/>
  <c r="AD793" i="22"/>
  <c r="AD797" i="22" s="1"/>
  <c r="AD799" i="22" s="1"/>
  <c r="AD778" i="22" s="1"/>
  <c r="AD794" i="22"/>
  <c r="AD795" i="22"/>
  <c r="AD796" i="22"/>
  <c r="AC791" i="22"/>
  <c r="AC792" i="22"/>
  <c r="AC797" i="22" s="1"/>
  <c r="AC799" i="22" s="1"/>
  <c r="AC778" i="22" s="1"/>
  <c r="AC793" i="22"/>
  <c r="AC794" i="22"/>
  <c r="AC795" i="22"/>
  <c r="AC796" i="22"/>
  <c r="AB791" i="22"/>
  <c r="AB792" i="22"/>
  <c r="AB793" i="22"/>
  <c r="AB794" i="22"/>
  <c r="AB795" i="22"/>
  <c r="AB796" i="22"/>
  <c r="AA791" i="22"/>
  <c r="AA792" i="22"/>
  <c r="AA793" i="22"/>
  <c r="AA795" i="22"/>
  <c r="AA796" i="22"/>
  <c r="Z791" i="22"/>
  <c r="Z792" i="22"/>
  <c r="Z793" i="22"/>
  <c r="Z794" i="22"/>
  <c r="Z795" i="22"/>
  <c r="Z796" i="22"/>
  <c r="Y791" i="22"/>
  <c r="Y797" i="22" s="1"/>
  <c r="Y799" i="22" s="1"/>
  <c r="Y778" i="22" s="1"/>
  <c r="Y792" i="22"/>
  <c r="Y793" i="22"/>
  <c r="Y794" i="22"/>
  <c r="Y795" i="22"/>
  <c r="Y796" i="22"/>
  <c r="X791" i="22"/>
  <c r="X797" i="22" s="1"/>
  <c r="X799" i="22" s="1"/>
  <c r="X778" i="22" s="1"/>
  <c r="X792" i="22"/>
  <c r="X793" i="22"/>
  <c r="X794" i="22"/>
  <c r="X795" i="22"/>
  <c r="X796" i="22"/>
  <c r="V791" i="22"/>
  <c r="V797" i="22" s="1"/>
  <c r="V799" i="22" s="1"/>
  <c r="V778" i="22" s="1"/>
  <c r="V792" i="22"/>
  <c r="V796" i="22"/>
  <c r="U791" i="22"/>
  <c r="U792" i="22"/>
  <c r="U793" i="22"/>
  <c r="U794" i="22"/>
  <c r="U795" i="22"/>
  <c r="U796" i="22"/>
  <c r="T791" i="22"/>
  <c r="T797" i="22" s="1"/>
  <c r="T799" i="22" s="1"/>
  <c r="T778" i="22" s="1"/>
  <c r="T792" i="22"/>
  <c r="T793" i="22"/>
  <c r="T794" i="22"/>
  <c r="T795" i="22"/>
  <c r="T796" i="22"/>
  <c r="S791" i="22"/>
  <c r="S792" i="22"/>
  <c r="S793" i="22"/>
  <c r="S794" i="22"/>
  <c r="S795" i="22"/>
  <c r="S796" i="22"/>
  <c r="S797" i="22"/>
  <c r="S799" i="22"/>
  <c r="S778" i="22" s="1"/>
  <c r="R791" i="22"/>
  <c r="R792" i="22"/>
  <c r="R793" i="22"/>
  <c r="R794" i="22"/>
  <c r="R795" i="22"/>
  <c r="R796" i="22"/>
  <c r="R797" i="22" s="1"/>
  <c r="R799" i="22" s="1"/>
  <c r="R778" i="22" s="1"/>
  <c r="P791" i="22"/>
  <c r="P792" i="22"/>
  <c r="P793" i="22"/>
  <c r="P794" i="22"/>
  <c r="P795" i="22"/>
  <c r="P797" i="22" s="1"/>
  <c r="P799" i="22" s="1"/>
  <c r="P778" i="22" s="1"/>
  <c r="P796" i="22"/>
  <c r="O791" i="22"/>
  <c r="O792" i="22"/>
  <c r="O793" i="22"/>
  <c r="O794" i="22"/>
  <c r="O797" i="22" s="1"/>
  <c r="O799" i="22" s="1"/>
  <c r="O778" i="22" s="1"/>
  <c r="O795" i="22"/>
  <c r="O796" i="22"/>
  <c r="N791" i="22"/>
  <c r="N797" i="22" s="1"/>
  <c r="N799" i="22" s="1"/>
  <c r="N778" i="22" s="1"/>
  <c r="N792" i="22"/>
  <c r="N793" i="22"/>
  <c r="N794" i="22"/>
  <c r="N795" i="22"/>
  <c r="N796" i="22"/>
  <c r="L793" i="22"/>
  <c r="L794" i="22"/>
  <c r="L795" i="22"/>
  <c r="K791" i="22"/>
  <c r="K792" i="22"/>
  <c r="K793" i="22"/>
  <c r="K794" i="22"/>
  <c r="K797" i="22" s="1"/>
  <c r="K799" i="22" s="1"/>
  <c r="K778" i="22" s="1"/>
  <c r="K795" i="22"/>
  <c r="K796" i="22"/>
  <c r="K770" i="22"/>
  <c r="K771" i="22"/>
  <c r="K772" i="22"/>
  <c r="K773" i="22"/>
  <c r="D764" i="22"/>
  <c r="K785" i="22"/>
  <c r="K786" i="22"/>
  <c r="BR770" i="22"/>
  <c r="BR771" i="22"/>
  <c r="BR772" i="22"/>
  <c r="BR773" i="22"/>
  <c r="BQ770" i="22"/>
  <c r="BQ771" i="22"/>
  <c r="BQ772" i="22"/>
  <c r="BQ774" i="22" s="1"/>
  <c r="BQ776" i="22" s="1"/>
  <c r="BQ759" i="22" s="1"/>
  <c r="BQ773" i="22"/>
  <c r="BP770" i="22"/>
  <c r="BP771" i="22"/>
  <c r="BP772" i="22"/>
  <c r="BP773" i="22"/>
  <c r="BP774" i="22"/>
  <c r="BP776" i="22" s="1"/>
  <c r="BP759" i="22" s="1"/>
  <c r="BO770" i="22"/>
  <c r="BO771" i="22"/>
  <c r="BO772" i="22"/>
  <c r="BO773" i="22"/>
  <c r="BO774" i="22"/>
  <c r="BO776" i="22"/>
  <c r="BO759" i="22" s="1"/>
  <c r="BN770" i="22"/>
  <c r="BN774" i="22" s="1"/>
  <c r="BN771" i="22"/>
  <c r="BN772" i="22"/>
  <c r="BN773" i="22"/>
  <c r="BN776" i="22"/>
  <c r="BN759" i="22" s="1"/>
  <c r="BM770" i="22"/>
  <c r="BM774" i="22" s="1"/>
  <c r="BM776" i="22" s="1"/>
  <c r="BM759" i="22" s="1"/>
  <c r="BM771" i="22"/>
  <c r="BM772" i="22"/>
  <c r="BM773" i="22"/>
  <c r="BL770" i="22"/>
  <c r="BL774" i="22" s="1"/>
  <c r="BL776" i="22" s="1"/>
  <c r="BL759" i="22" s="1"/>
  <c r="BL771" i="22"/>
  <c r="BL772" i="22"/>
  <c r="BL773" i="22"/>
  <c r="BK770" i="22"/>
  <c r="BK774" i="22" s="1"/>
  <c r="BK776" i="22" s="1"/>
  <c r="BK759" i="22" s="1"/>
  <c r="BK771" i="22"/>
  <c r="BK772" i="22"/>
  <c r="BK773" i="22"/>
  <c r="BJ770" i="22"/>
  <c r="BJ771" i="22"/>
  <c r="BJ774" i="22" s="1"/>
  <c r="BJ776" i="22" s="1"/>
  <c r="BJ759" i="22" s="1"/>
  <c r="BJ772" i="22"/>
  <c r="BJ773" i="22"/>
  <c r="BI770" i="22"/>
  <c r="BI771" i="22"/>
  <c r="BI772" i="22"/>
  <c r="BI774" i="22" s="1"/>
  <c r="BI776" i="22" s="1"/>
  <c r="BI759" i="22" s="1"/>
  <c r="BI773" i="22"/>
  <c r="BH770" i="22"/>
  <c r="BH771" i="22"/>
  <c r="BH772" i="22"/>
  <c r="BH773" i="22"/>
  <c r="BH774" i="22"/>
  <c r="BH776" i="22" s="1"/>
  <c r="BH759" i="22" s="1"/>
  <c r="BG770" i="22"/>
  <c r="BG771" i="22"/>
  <c r="BG772" i="22"/>
  <c r="BG773" i="22"/>
  <c r="BG774" i="22"/>
  <c r="BG776" i="22" s="1"/>
  <c r="BG759" i="22" s="1"/>
  <c r="BF770" i="22"/>
  <c r="BF774" i="22" s="1"/>
  <c r="BF776" i="22" s="1"/>
  <c r="BF759" i="22" s="1"/>
  <c r="BF771" i="22"/>
  <c r="BF772" i="22"/>
  <c r="BF773" i="22"/>
  <c r="BE770" i="22"/>
  <c r="BE774" i="22" s="1"/>
  <c r="BE776" i="22" s="1"/>
  <c r="BE759" i="22" s="1"/>
  <c r="BE771" i="22"/>
  <c r="BE772" i="22"/>
  <c r="BD770" i="22"/>
  <c r="BD774" i="22" s="1"/>
  <c r="BD776" i="22" s="1"/>
  <c r="BD759" i="22" s="1"/>
  <c r="BD771" i="22"/>
  <c r="BD772" i="22"/>
  <c r="BD773" i="22"/>
  <c r="BC770" i="22"/>
  <c r="BC771" i="22"/>
  <c r="BC774" i="22" s="1"/>
  <c r="BC776" i="22" s="1"/>
  <c r="BC759" i="22" s="1"/>
  <c r="BC772" i="22"/>
  <c r="BC773" i="22"/>
  <c r="BB770" i="22"/>
  <c r="BB771" i="22"/>
  <c r="BB772" i="22"/>
  <c r="BB774" i="22" s="1"/>
  <c r="BB776" i="22" s="1"/>
  <c r="BB759" i="22" s="1"/>
  <c r="BB773" i="22"/>
  <c r="BA770" i="22"/>
  <c r="BA771" i="22"/>
  <c r="BA772" i="22"/>
  <c r="BA773" i="22"/>
  <c r="BA774" i="22" s="1"/>
  <c r="BA776" i="22" s="1"/>
  <c r="BA759" i="22" s="1"/>
  <c r="AZ770" i="22"/>
  <c r="AZ771" i="22"/>
  <c r="AZ772" i="22"/>
  <c r="AZ773" i="22"/>
  <c r="AZ774" i="22"/>
  <c r="AZ776" i="22" s="1"/>
  <c r="AZ759" i="22" s="1"/>
  <c r="AY770" i="22"/>
  <c r="AY774" i="22" s="1"/>
  <c r="AY776" i="22" s="1"/>
  <c r="AY759" i="22" s="1"/>
  <c r="AY771" i="22"/>
  <c r="AY772" i="22"/>
  <c r="AY773" i="22"/>
  <c r="AX770" i="22"/>
  <c r="AX774" i="22" s="1"/>
  <c r="AX776" i="22" s="1"/>
  <c r="AX759" i="22" s="1"/>
  <c r="AX771" i="22"/>
  <c r="AX772" i="22"/>
  <c r="AX773" i="22"/>
  <c r="AW770" i="22"/>
  <c r="AW774" i="22" s="1"/>
  <c r="AW776" i="22" s="1"/>
  <c r="AW759" i="22" s="1"/>
  <c r="AW771" i="22"/>
  <c r="AW772" i="22"/>
  <c r="AW773" i="22"/>
  <c r="AV770" i="22"/>
  <c r="AV771" i="22"/>
  <c r="AV772" i="22"/>
  <c r="AV773" i="22"/>
  <c r="AU770" i="22"/>
  <c r="AU771" i="22"/>
  <c r="AU772" i="22"/>
  <c r="AU773" i="22"/>
  <c r="AT770" i="22"/>
  <c r="AT771" i="22"/>
  <c r="AT772" i="22"/>
  <c r="AT774" i="22" s="1"/>
  <c r="AT776" i="22" s="1"/>
  <c r="AT759" i="22" s="1"/>
  <c r="AT773" i="22"/>
  <c r="AS770" i="22"/>
  <c r="AS771" i="22"/>
  <c r="AS772" i="22"/>
  <c r="AS773" i="22"/>
  <c r="AS774" i="22" s="1"/>
  <c r="AS776" i="22" s="1"/>
  <c r="AS759" i="22" s="1"/>
  <c r="AR770" i="22"/>
  <c r="AR771" i="22"/>
  <c r="AR772" i="22"/>
  <c r="AR773" i="22"/>
  <c r="AR774" i="22"/>
  <c r="AR776" i="22"/>
  <c r="AR759" i="22" s="1"/>
  <c r="AQ770" i="22"/>
  <c r="AQ774" i="22" s="1"/>
  <c r="AQ776" i="22" s="1"/>
  <c r="AQ759" i="22" s="1"/>
  <c r="AQ771" i="22"/>
  <c r="AQ772" i="22"/>
  <c r="AQ773" i="22"/>
  <c r="AP770" i="22"/>
  <c r="AP774" i="22" s="1"/>
  <c r="AP776" i="22" s="1"/>
  <c r="AP771" i="22"/>
  <c r="AP772" i="22"/>
  <c r="AP773" i="22"/>
  <c r="AP759" i="22"/>
  <c r="AO770" i="22"/>
  <c r="AO774" i="22" s="1"/>
  <c r="AO776" i="22" s="1"/>
  <c r="AO759" i="22" s="1"/>
  <c r="AO771" i="22"/>
  <c r="AO772" i="22"/>
  <c r="AO773" i="22"/>
  <c r="AN770" i="22"/>
  <c r="AN774" i="22" s="1"/>
  <c r="AN776" i="22" s="1"/>
  <c r="AN759" i="22" s="1"/>
  <c r="AN771" i="22"/>
  <c r="AN772" i="22"/>
  <c r="AN773" i="22"/>
  <c r="AM770" i="22"/>
  <c r="AM771" i="22"/>
  <c r="AM772" i="22"/>
  <c r="AM773" i="22"/>
  <c r="AL770" i="22"/>
  <c r="AL771" i="22"/>
  <c r="AL772" i="22"/>
  <c r="AL773" i="22"/>
  <c r="AK770" i="22"/>
  <c r="AK771" i="22"/>
  <c r="AK772" i="22"/>
  <c r="AK773" i="22"/>
  <c r="AK774" i="22"/>
  <c r="AK776" i="22" s="1"/>
  <c r="AK759" i="22" s="1"/>
  <c r="AJ770" i="22"/>
  <c r="AJ771" i="22"/>
  <c r="AJ772" i="22"/>
  <c r="AJ773" i="22"/>
  <c r="AJ774" i="22"/>
  <c r="AJ776" i="22"/>
  <c r="AJ759" i="22" s="1"/>
  <c r="AH770" i="22"/>
  <c r="AH774" i="22" s="1"/>
  <c r="AH771" i="22"/>
  <c r="AH772" i="22"/>
  <c r="AH773" i="22"/>
  <c r="AH776" i="22"/>
  <c r="AH759" i="22" s="1"/>
  <c r="AG770" i="22"/>
  <c r="AG774" i="22" s="1"/>
  <c r="AG776" i="22" s="1"/>
  <c r="AG771" i="22"/>
  <c r="AG772" i="22"/>
  <c r="AG773" i="22"/>
  <c r="AG759" i="22"/>
  <c r="AF770" i="22"/>
  <c r="AF774" i="22" s="1"/>
  <c r="AF776" i="22" s="1"/>
  <c r="AF759" i="22" s="1"/>
  <c r="AF771" i="22"/>
  <c r="AF772" i="22"/>
  <c r="AF773" i="22"/>
  <c r="AD770" i="22"/>
  <c r="AD774" i="22" s="1"/>
  <c r="AD776" i="22" s="1"/>
  <c r="AD759" i="22" s="1"/>
  <c r="AD771" i="22"/>
  <c r="AD772" i="22"/>
  <c r="AD773" i="22"/>
  <c r="AC770" i="22"/>
  <c r="AC771" i="22"/>
  <c r="AC774" i="22" s="1"/>
  <c r="AC776" i="22" s="1"/>
  <c r="AC759" i="22" s="1"/>
  <c r="AC772" i="22"/>
  <c r="AC773" i="22"/>
  <c r="AB770" i="22"/>
  <c r="AB771" i="22"/>
  <c r="AB772" i="22"/>
  <c r="AB774" i="22" s="1"/>
  <c r="AB776" i="22" s="1"/>
  <c r="AB759" i="22" s="1"/>
  <c r="AB773" i="22"/>
  <c r="AA770" i="22"/>
  <c r="AA771" i="22"/>
  <c r="AA773" i="22"/>
  <c r="AA774" i="22"/>
  <c r="AA776" i="22"/>
  <c r="AA759" i="22" s="1"/>
  <c r="Z770" i="22"/>
  <c r="Z774" i="22" s="1"/>
  <c r="Z771" i="22"/>
  <c r="Z772" i="22"/>
  <c r="Z773" i="22"/>
  <c r="Z776" i="22"/>
  <c r="Z759" i="22" s="1"/>
  <c r="Y770" i="22"/>
  <c r="Y774" i="22" s="1"/>
  <c r="Y776" i="22" s="1"/>
  <c r="Y771" i="22"/>
  <c r="Y772" i="22"/>
  <c r="Y773" i="22"/>
  <c r="Y759" i="22"/>
  <c r="X770" i="22"/>
  <c r="X774" i="22" s="1"/>
  <c r="X776" i="22" s="1"/>
  <c r="X759" i="22" s="1"/>
  <c r="X771" i="22"/>
  <c r="X772" i="22"/>
  <c r="X773" i="22"/>
  <c r="V770" i="22"/>
  <c r="V774" i="22" s="1"/>
  <c r="V776" i="22" s="1"/>
  <c r="V759" i="22" s="1"/>
  <c r="U770" i="22"/>
  <c r="U771" i="22"/>
  <c r="U772" i="22"/>
  <c r="U773" i="22"/>
  <c r="U774" i="22"/>
  <c r="U776" i="22" s="1"/>
  <c r="U759" i="22" s="1"/>
  <c r="T770" i="22"/>
  <c r="T774" i="22" s="1"/>
  <c r="T776" i="22" s="1"/>
  <c r="T771" i="22"/>
  <c r="T772" i="22"/>
  <c r="T773" i="22"/>
  <c r="T759" i="22"/>
  <c r="S770" i="22"/>
  <c r="S774" i="22" s="1"/>
  <c r="S776" i="22" s="1"/>
  <c r="S759" i="22" s="1"/>
  <c r="S771" i="22"/>
  <c r="S772" i="22"/>
  <c r="S773" i="22"/>
  <c r="R770" i="22"/>
  <c r="R774" i="22" s="1"/>
  <c r="R776" i="22" s="1"/>
  <c r="R759" i="22" s="1"/>
  <c r="R771" i="22"/>
  <c r="R772" i="22"/>
  <c r="R773" i="22"/>
  <c r="P770" i="22"/>
  <c r="P771" i="22"/>
  <c r="P772" i="22"/>
  <c r="P773" i="22"/>
  <c r="O770" i="22"/>
  <c r="O771" i="22"/>
  <c r="O772" i="22"/>
  <c r="O773" i="22"/>
  <c r="N770" i="22"/>
  <c r="N771" i="22"/>
  <c r="N772" i="22"/>
  <c r="N773" i="22"/>
  <c r="L771" i="22"/>
  <c r="L772" i="22"/>
  <c r="L773" i="22"/>
  <c r="L774" i="22"/>
  <c r="L776" i="22" s="1"/>
  <c r="L759" i="22" s="1"/>
  <c r="BR753" i="22"/>
  <c r="BR754" i="22"/>
  <c r="BR755" i="22"/>
  <c r="BR757" i="22" s="1"/>
  <c r="BR744" i="22" s="1"/>
  <c r="BQ753" i="22"/>
  <c r="BQ755" i="22" s="1"/>
  <c r="BQ757" i="22" s="1"/>
  <c r="BQ744" i="22" s="1"/>
  <c r="BQ754" i="22"/>
  <c r="BP753" i="22"/>
  <c r="BP754" i="22"/>
  <c r="BP755" i="22"/>
  <c r="BP757" i="22" s="1"/>
  <c r="BP744" i="22" s="1"/>
  <c r="BO753" i="22"/>
  <c r="BO755" i="22" s="1"/>
  <c r="BO757" i="22" s="1"/>
  <c r="BO744" i="22" s="1"/>
  <c r="BO754" i="22"/>
  <c r="BN753" i="22"/>
  <c r="BN754" i="22"/>
  <c r="BM753" i="22"/>
  <c r="BM754" i="22"/>
  <c r="BM755" i="22" s="1"/>
  <c r="BM757" i="22"/>
  <c r="BM744" i="22" s="1"/>
  <c r="BL753" i="22"/>
  <c r="BL755" i="22" s="1"/>
  <c r="BL757" i="22" s="1"/>
  <c r="BL744" i="22" s="1"/>
  <c r="BL754" i="22"/>
  <c r="BK753" i="22"/>
  <c r="BK754" i="22"/>
  <c r="BK755" i="22" s="1"/>
  <c r="BK757" i="22" s="1"/>
  <c r="BK744" i="22" s="1"/>
  <c r="BJ753" i="22"/>
  <c r="BJ754" i="22"/>
  <c r="BJ755" i="22"/>
  <c r="BJ757" i="22" s="1"/>
  <c r="BJ744" i="22"/>
  <c r="BI753" i="22"/>
  <c r="BI755" i="22" s="1"/>
  <c r="BI757" i="22" s="1"/>
  <c r="BI744" i="22" s="1"/>
  <c r="BI754" i="22"/>
  <c r="BH753" i="22"/>
  <c r="BH754" i="22"/>
  <c r="BH755" i="22"/>
  <c r="BH757" i="22"/>
  <c r="BH744" i="22" s="1"/>
  <c r="BG753" i="22"/>
  <c r="BG755" i="22" s="1"/>
  <c r="BG757" i="22" s="1"/>
  <c r="BG744" i="22" s="1"/>
  <c r="BG754" i="22"/>
  <c r="BF753" i="22"/>
  <c r="BF755" i="22" s="1"/>
  <c r="BF757" i="22" s="1"/>
  <c r="BF744" i="22" s="1"/>
  <c r="BF754" i="22"/>
  <c r="BE753" i="22"/>
  <c r="BE754" i="22"/>
  <c r="BE755" i="22" s="1"/>
  <c r="BE757" i="22" s="1"/>
  <c r="BE744" i="22" s="1"/>
  <c r="BD753" i="22"/>
  <c r="BD755" i="22" s="1"/>
  <c r="BD757" i="22" s="1"/>
  <c r="BD744" i="22" s="1"/>
  <c r="BD754" i="22"/>
  <c r="BC753" i="22"/>
  <c r="BC754" i="22"/>
  <c r="BC755" i="22"/>
  <c r="BC757" i="22" s="1"/>
  <c r="BC744" i="22" s="1"/>
  <c r="BB753" i="22"/>
  <c r="BB754" i="22"/>
  <c r="BB755" i="22"/>
  <c r="BB757" i="22"/>
  <c r="BB744" i="22"/>
  <c r="BA753" i="22"/>
  <c r="BA755" i="22" s="1"/>
  <c r="BA757" i="22" s="1"/>
  <c r="BA744" i="22" s="1"/>
  <c r="BA754" i="22"/>
  <c r="AZ753" i="22"/>
  <c r="AZ754" i="22"/>
  <c r="AZ755" i="22"/>
  <c r="AZ757" i="22"/>
  <c r="AZ744" i="22" s="1"/>
  <c r="AY753" i="22"/>
  <c r="AY755" i="22" s="1"/>
  <c r="AY757" i="22" s="1"/>
  <c r="AY744" i="22" s="1"/>
  <c r="AY754" i="22"/>
  <c r="AX753" i="22"/>
  <c r="AX755" i="22" s="1"/>
  <c r="AX757" i="22" s="1"/>
  <c r="AX744" i="22" s="1"/>
  <c r="AX754" i="22"/>
  <c r="AW753" i="22"/>
  <c r="AW754" i="22"/>
  <c r="AW755" i="22"/>
  <c r="AW757" i="22"/>
  <c r="AW744" i="22" s="1"/>
  <c r="AV753" i="22"/>
  <c r="AV755" i="22" s="1"/>
  <c r="AV757" i="22" s="1"/>
  <c r="AV744" i="22" s="1"/>
  <c r="AV754" i="22"/>
  <c r="AU753" i="22"/>
  <c r="AU754" i="22"/>
  <c r="AU755" i="22" s="1"/>
  <c r="AU757" i="22" s="1"/>
  <c r="AU744" i="22" s="1"/>
  <c r="AT753" i="22"/>
  <c r="AT754" i="22"/>
  <c r="AT755" i="22"/>
  <c r="AT757" i="22" s="1"/>
  <c r="AT744" i="22"/>
  <c r="AS753" i="22"/>
  <c r="AS755" i="22" s="1"/>
  <c r="AS757" i="22" s="1"/>
  <c r="AS744" i="22" s="1"/>
  <c r="AS754" i="22"/>
  <c r="AR753" i="22"/>
  <c r="AR754" i="22"/>
  <c r="AR755" i="22"/>
  <c r="AR757" i="22"/>
  <c r="AR744" i="22" s="1"/>
  <c r="AQ753" i="22"/>
  <c r="AQ755" i="22" s="1"/>
  <c r="AQ757" i="22" s="1"/>
  <c r="AQ744" i="22" s="1"/>
  <c r="AQ754" i="22"/>
  <c r="AP753" i="22"/>
  <c r="AP755" i="22" s="1"/>
  <c r="AP757" i="22" s="1"/>
  <c r="AP744" i="22" s="1"/>
  <c r="AP754" i="22"/>
  <c r="AO753" i="22"/>
  <c r="AO754" i="22"/>
  <c r="AO755" i="22" s="1"/>
  <c r="AO757" i="22" s="1"/>
  <c r="AO744" i="22" s="1"/>
  <c r="AN753" i="22"/>
  <c r="AN755" i="22" s="1"/>
  <c r="AN757" i="22" s="1"/>
  <c r="AN744" i="22" s="1"/>
  <c r="AN754" i="22"/>
  <c r="AM753" i="22"/>
  <c r="AM754" i="22"/>
  <c r="AM755" i="22"/>
  <c r="AM757" i="22" s="1"/>
  <c r="AM744" i="22" s="1"/>
  <c r="AL753" i="22"/>
  <c r="AL754" i="22"/>
  <c r="AL755" i="22"/>
  <c r="AL757" i="22" s="1"/>
  <c r="AL744" i="22" s="1"/>
  <c r="AK753" i="22"/>
  <c r="AK755" i="22" s="1"/>
  <c r="AK757" i="22" s="1"/>
  <c r="AK744" i="22" s="1"/>
  <c r="AK754" i="22"/>
  <c r="AJ753" i="22"/>
  <c r="AJ754" i="22"/>
  <c r="AJ755" i="22"/>
  <c r="AJ757" i="22" s="1"/>
  <c r="AJ744" i="22" s="1"/>
  <c r="AH753" i="22"/>
  <c r="AH755" i="22" s="1"/>
  <c r="AH757" i="22" s="1"/>
  <c r="AH744" i="22" s="1"/>
  <c r="AH754" i="22"/>
  <c r="AG753" i="22"/>
  <c r="AG755" i="22" s="1"/>
  <c r="AG757" i="22" s="1"/>
  <c r="AG744" i="22" s="1"/>
  <c r="AG754" i="22"/>
  <c r="AF753" i="22"/>
  <c r="AF754" i="22"/>
  <c r="AF755" i="22" s="1"/>
  <c r="AF757" i="22"/>
  <c r="AF744" i="22" s="1"/>
  <c r="AD753" i="22"/>
  <c r="AD755" i="22" s="1"/>
  <c r="AD757" i="22" s="1"/>
  <c r="AD744" i="22" s="1"/>
  <c r="AD754" i="22"/>
  <c r="AC753" i="22"/>
  <c r="AC754" i="22"/>
  <c r="AC755" i="22" s="1"/>
  <c r="AC757" i="22" s="1"/>
  <c r="AC744" i="22" s="1"/>
  <c r="AB753" i="22"/>
  <c r="AB754" i="22"/>
  <c r="AB755" i="22"/>
  <c r="AB757" i="22"/>
  <c r="AB744" i="22"/>
  <c r="AA753" i="22"/>
  <c r="AA755" i="22" s="1"/>
  <c r="AA757" i="22" s="1"/>
  <c r="AA744" i="22" s="1"/>
  <c r="AA754" i="22"/>
  <c r="Z753" i="22"/>
  <c r="Z754" i="22"/>
  <c r="Z755" i="22"/>
  <c r="Z757" i="22" s="1"/>
  <c r="Z744" i="22" s="1"/>
  <c r="Y753" i="22"/>
  <c r="Y755" i="22" s="1"/>
  <c r="Y757" i="22" s="1"/>
  <c r="Y744" i="22" s="1"/>
  <c r="Y754" i="22"/>
  <c r="X753" i="22"/>
  <c r="X755" i="22" s="1"/>
  <c r="X757" i="22" s="1"/>
  <c r="X744" i="22" s="1"/>
  <c r="X754" i="22"/>
  <c r="V754" i="22"/>
  <c r="V755" i="22"/>
  <c r="V757" i="22"/>
  <c r="V744" i="22"/>
  <c r="U753" i="22"/>
  <c r="U755" i="22" s="1"/>
  <c r="U757" i="22" s="1"/>
  <c r="U744" i="22" s="1"/>
  <c r="U754" i="22"/>
  <c r="T753" i="22"/>
  <c r="T754" i="22"/>
  <c r="T755" i="22"/>
  <c r="T757" i="22"/>
  <c r="T744" i="22" s="1"/>
  <c r="S753" i="22"/>
  <c r="S755" i="22" s="1"/>
  <c r="S757" i="22" s="1"/>
  <c r="S744" i="22" s="1"/>
  <c r="S754" i="22"/>
  <c r="R753" i="22"/>
  <c r="R755" i="22" s="1"/>
  <c r="R757" i="22" s="1"/>
  <c r="R744" i="22" s="1"/>
  <c r="R754" i="22"/>
  <c r="P753" i="22"/>
  <c r="P754" i="22"/>
  <c r="P755" i="22"/>
  <c r="P757" i="22"/>
  <c r="P744" i="22"/>
  <c r="O753" i="22"/>
  <c r="O755" i="22" s="1"/>
  <c r="O757" i="22" s="1"/>
  <c r="O744" i="22" s="1"/>
  <c r="O754" i="22"/>
  <c r="N753" i="22"/>
  <c r="N754" i="22"/>
  <c r="N755" i="22" s="1"/>
  <c r="N757" i="22" s="1"/>
  <c r="N744" i="22" s="1"/>
  <c r="L753" i="22"/>
  <c r="L755" i="22"/>
  <c r="L757" i="22"/>
  <c r="L744" i="22" s="1"/>
  <c r="K753" i="22"/>
  <c r="K754" i="22"/>
  <c r="D747" i="22"/>
  <c r="D710" i="22"/>
  <c r="BR716" i="22"/>
  <c r="BR717" i="22"/>
  <c r="BR718" i="22"/>
  <c r="BQ716" i="22"/>
  <c r="BQ717" i="22"/>
  <c r="BQ718" i="22"/>
  <c r="BQ719" i="22"/>
  <c r="BQ721" i="22"/>
  <c r="BQ706" i="22" s="1"/>
  <c r="BP716" i="22"/>
  <c r="BP719" i="22" s="1"/>
  <c r="BP721" i="22" s="1"/>
  <c r="BP717" i="22"/>
  <c r="BP718" i="22"/>
  <c r="BP706" i="22"/>
  <c r="BO716" i="22"/>
  <c r="BO719" i="22" s="1"/>
  <c r="BO721" i="22" s="1"/>
  <c r="BO706" i="22" s="1"/>
  <c r="BO717" i="22"/>
  <c r="BO718" i="22"/>
  <c r="BN716" i="22"/>
  <c r="BN717" i="22"/>
  <c r="BN719" i="22" s="1"/>
  <c r="BN721" i="22" s="1"/>
  <c r="BN706" i="22" s="1"/>
  <c r="BN718" i="22"/>
  <c r="BM716" i="22"/>
  <c r="BM717" i="22"/>
  <c r="BM718" i="22"/>
  <c r="BM719" i="22"/>
  <c r="BM721" i="22" s="1"/>
  <c r="BM706" i="22" s="1"/>
  <c r="BL716" i="22"/>
  <c r="BL719" i="22" s="1"/>
  <c r="BL721" i="22" s="1"/>
  <c r="BL717" i="22"/>
  <c r="BL718" i="22"/>
  <c r="BL706" i="22"/>
  <c r="BK716" i="22"/>
  <c r="BK719" i="22" s="1"/>
  <c r="BK721" i="22" s="1"/>
  <c r="BK706" i="22" s="1"/>
  <c r="BK717" i="22"/>
  <c r="BK718" i="22"/>
  <c r="BJ716" i="22"/>
  <c r="BJ717" i="22"/>
  <c r="BJ719" i="22" s="1"/>
  <c r="BJ721" i="22" s="1"/>
  <c r="BJ706" i="22" s="1"/>
  <c r="BJ718" i="22"/>
  <c r="BI716" i="22"/>
  <c r="BI717" i="22"/>
  <c r="BI718" i="22"/>
  <c r="BI719" i="22"/>
  <c r="BI721" i="22"/>
  <c r="BI706" i="22" s="1"/>
  <c r="BH716" i="22"/>
  <c r="BH719" i="22" s="1"/>
  <c r="BH721" i="22" s="1"/>
  <c r="BH717" i="22"/>
  <c r="BH718" i="22"/>
  <c r="BH706" i="22"/>
  <c r="BG716" i="22"/>
  <c r="BG719" i="22" s="1"/>
  <c r="BG721" i="22" s="1"/>
  <c r="BG706" i="22" s="1"/>
  <c r="BG717" i="22"/>
  <c r="BG718" i="22"/>
  <c r="BF716" i="22"/>
  <c r="BF717" i="22"/>
  <c r="BF718" i="22"/>
  <c r="BE716" i="22"/>
  <c r="BE717" i="22"/>
  <c r="BE718" i="22"/>
  <c r="BE719" i="22"/>
  <c r="BE721" i="22" s="1"/>
  <c r="BE706" i="22" s="1"/>
  <c r="BD716" i="22"/>
  <c r="BD719" i="22" s="1"/>
  <c r="BD721" i="22" s="1"/>
  <c r="BD717" i="22"/>
  <c r="BD718" i="22"/>
  <c r="BD706" i="22"/>
  <c r="BC716" i="22"/>
  <c r="BC719" i="22" s="1"/>
  <c r="BC721" i="22" s="1"/>
  <c r="BC706" i="22" s="1"/>
  <c r="BC717" i="22"/>
  <c r="BC718" i="22"/>
  <c r="BB716" i="22"/>
  <c r="BB717" i="22"/>
  <c r="BB719" i="22" s="1"/>
  <c r="BB721" i="22" s="1"/>
  <c r="BB706" i="22" s="1"/>
  <c r="BB718" i="22"/>
  <c r="BA716" i="22"/>
  <c r="BA717" i="22"/>
  <c r="BA718" i="22"/>
  <c r="BA719" i="22"/>
  <c r="BA721" i="22" s="1"/>
  <c r="BA706" i="22" s="1"/>
  <c r="AZ716" i="22"/>
  <c r="AZ719" i="22" s="1"/>
  <c r="AZ721" i="22" s="1"/>
  <c r="AZ717" i="22"/>
  <c r="AZ718" i="22"/>
  <c r="AZ706" i="22"/>
  <c r="AY716" i="22"/>
  <c r="AY719" i="22" s="1"/>
  <c r="AY721" i="22" s="1"/>
  <c r="AY706" i="22" s="1"/>
  <c r="AY717" i="22"/>
  <c r="AY718" i="22"/>
  <c r="AX717" i="22"/>
  <c r="AX718" i="22"/>
  <c r="AX719" i="22"/>
  <c r="AX721" i="22" s="1"/>
  <c r="AX706" i="22" s="1"/>
  <c r="AW716" i="22"/>
  <c r="AW717" i="22"/>
  <c r="AW718" i="22"/>
  <c r="AW719" i="22" s="1"/>
  <c r="AW721" i="22" s="1"/>
  <c r="AW706" i="22"/>
  <c r="AV716" i="22"/>
  <c r="AV719" i="22" s="1"/>
  <c r="AV721" i="22" s="1"/>
  <c r="AV706" i="22" s="1"/>
  <c r="AV717" i="22"/>
  <c r="AV718" i="22"/>
  <c r="AU716" i="22"/>
  <c r="AU717" i="22"/>
  <c r="AU718" i="22"/>
  <c r="AT716" i="22"/>
  <c r="AT717" i="22"/>
  <c r="AT718" i="22"/>
  <c r="AT719" i="22" s="1"/>
  <c r="AT721" i="22" s="1"/>
  <c r="AT706" i="22" s="1"/>
  <c r="AS716" i="22"/>
  <c r="AS717" i="22"/>
  <c r="AS718" i="22"/>
  <c r="AS719" i="22" s="1"/>
  <c r="AS721" i="22" s="1"/>
  <c r="AS706" i="22" s="1"/>
  <c r="AR716" i="22"/>
  <c r="AR719" i="22" s="1"/>
  <c r="AR721" i="22" s="1"/>
  <c r="AR706" i="22" s="1"/>
  <c r="AR717" i="22"/>
  <c r="AR718" i="22"/>
  <c r="AQ716" i="22"/>
  <c r="AQ719" i="22" s="1"/>
  <c r="AQ721" i="22" s="1"/>
  <c r="AQ706" i="22" s="1"/>
  <c r="AQ717" i="22"/>
  <c r="AQ718" i="22"/>
  <c r="AP716" i="22"/>
  <c r="AP717" i="22"/>
  <c r="AP718" i="22"/>
  <c r="AP719" i="22" s="1"/>
  <c r="AP721" i="22" s="1"/>
  <c r="AP706" i="22" s="1"/>
  <c r="AO716" i="22"/>
  <c r="AO717" i="22"/>
  <c r="AO718" i="22"/>
  <c r="AO719" i="22" s="1"/>
  <c r="AO721" i="22"/>
  <c r="AO706" i="22" s="1"/>
  <c r="AN716" i="22"/>
  <c r="AN719" i="22" s="1"/>
  <c r="AN721" i="22" s="1"/>
  <c r="AN706" i="22" s="1"/>
  <c r="AN717" i="22"/>
  <c r="AN718" i="22"/>
  <c r="AM716" i="22"/>
  <c r="AM717" i="22"/>
  <c r="AM718" i="22"/>
  <c r="AL716" i="22"/>
  <c r="AL717" i="22"/>
  <c r="AL718" i="22"/>
  <c r="AL719" i="22"/>
  <c r="AL721" i="22" s="1"/>
  <c r="AL706" i="22" s="1"/>
  <c r="AK716" i="22"/>
  <c r="AK717" i="22"/>
  <c r="AK718" i="22"/>
  <c r="AK719" i="22" s="1"/>
  <c r="AK721" i="22" s="1"/>
  <c r="AK706" i="22" s="1"/>
  <c r="AJ716" i="22"/>
  <c r="AJ719" i="22" s="1"/>
  <c r="AJ721" i="22" s="1"/>
  <c r="AJ706" i="22" s="1"/>
  <c r="AJ717" i="22"/>
  <c r="AJ718" i="22"/>
  <c r="AH716" i="22"/>
  <c r="AH719" i="22" s="1"/>
  <c r="AH721" i="22" s="1"/>
  <c r="AH706" i="22" s="1"/>
  <c r="AH717" i="22"/>
  <c r="AH718" i="22"/>
  <c r="AG716" i="22"/>
  <c r="AG717" i="22"/>
  <c r="AG718" i="22"/>
  <c r="AG719" i="22" s="1"/>
  <c r="AG721" i="22" s="1"/>
  <c r="AG706" i="22" s="1"/>
  <c r="AF716" i="22"/>
  <c r="AF717" i="22"/>
  <c r="AF718" i="22"/>
  <c r="AF719" i="22" s="1"/>
  <c r="AF721" i="22"/>
  <c r="AF706" i="22" s="1"/>
  <c r="AD716" i="22"/>
  <c r="AD719" i="22" s="1"/>
  <c r="AD721" i="22" s="1"/>
  <c r="AD706" i="22" s="1"/>
  <c r="AD717" i="22"/>
  <c r="AD718" i="22"/>
  <c r="AC716" i="22"/>
  <c r="AC717" i="22"/>
  <c r="AC718" i="22"/>
  <c r="AB716" i="22"/>
  <c r="AB717" i="22"/>
  <c r="AB718" i="22"/>
  <c r="AB719" i="22" s="1"/>
  <c r="AB721" i="22" s="1"/>
  <c r="AB706" i="22" s="1"/>
  <c r="AA716" i="22"/>
  <c r="AA717" i="22"/>
  <c r="AA718" i="22"/>
  <c r="AA719" i="22" s="1"/>
  <c r="AA721" i="22" s="1"/>
  <c r="AA706" i="22" s="1"/>
  <c r="Z716" i="22"/>
  <c r="Z719" i="22" s="1"/>
  <c r="Z721" i="22" s="1"/>
  <c r="Z706" i="22" s="1"/>
  <c r="Z717" i="22"/>
  <c r="Z718" i="22"/>
  <c r="Y716" i="22"/>
  <c r="Y717" i="22"/>
  <c r="Y718" i="22"/>
  <c r="X716" i="22"/>
  <c r="X717" i="22"/>
  <c r="X718" i="22"/>
  <c r="X719" i="22"/>
  <c r="X721" i="22" s="1"/>
  <c r="X706" i="22" s="1"/>
  <c r="V717" i="22"/>
  <c r="V718" i="22"/>
  <c r="V719" i="22"/>
  <c r="V721" i="22" s="1"/>
  <c r="V706" i="22" s="1"/>
  <c r="U716" i="22"/>
  <c r="U719" i="22" s="1"/>
  <c r="U721" i="22" s="1"/>
  <c r="U706" i="22" s="1"/>
  <c r="U717" i="22"/>
  <c r="U718" i="22"/>
  <c r="T716" i="22"/>
  <c r="T717" i="22"/>
  <c r="T719" i="22" s="1"/>
  <c r="T721" i="22" s="1"/>
  <c r="T706" i="22" s="1"/>
  <c r="T718" i="22"/>
  <c r="S716" i="22"/>
  <c r="S717" i="22"/>
  <c r="S718" i="22"/>
  <c r="S719" i="22"/>
  <c r="S721" i="22" s="1"/>
  <c r="S706" i="22" s="1"/>
  <c r="R716" i="22"/>
  <c r="R719" i="22" s="1"/>
  <c r="R721" i="22" s="1"/>
  <c r="R717" i="22"/>
  <c r="R718" i="22"/>
  <c r="R706" i="22"/>
  <c r="P716" i="22"/>
  <c r="P719" i="22" s="1"/>
  <c r="P721" i="22" s="1"/>
  <c r="P706" i="22" s="1"/>
  <c r="P717" i="22"/>
  <c r="P718" i="22"/>
  <c r="O716" i="22"/>
  <c r="O717" i="22"/>
  <c r="O719" i="22" s="1"/>
  <c r="O721" i="22" s="1"/>
  <c r="O706" i="22" s="1"/>
  <c r="O718" i="22"/>
  <c r="N716" i="22"/>
  <c r="N717" i="22"/>
  <c r="N718" i="22"/>
  <c r="N719" i="22"/>
  <c r="N721" i="22"/>
  <c r="N706" i="22" s="1"/>
  <c r="L716" i="22"/>
  <c r="L719" i="22" s="1"/>
  <c r="L721" i="22" s="1"/>
  <c r="L706" i="22" s="1"/>
  <c r="L718" i="22"/>
  <c r="K716" i="22"/>
  <c r="K717" i="22"/>
  <c r="K718" i="22"/>
  <c r="CC685" i="22"/>
  <c r="CB698" i="22"/>
  <c r="CB699" i="22"/>
  <c r="CB700" i="22"/>
  <c r="CB701" i="22"/>
  <c r="BR685" i="22"/>
  <c r="BQ697" i="22"/>
  <c r="BQ698" i="22"/>
  <c r="BQ699" i="22"/>
  <c r="BQ702" i="22" s="1"/>
  <c r="BQ704" i="22" s="1"/>
  <c r="BQ685" i="22" s="1"/>
  <c r="BQ700" i="22"/>
  <c r="BQ701" i="22"/>
  <c r="BP697" i="22"/>
  <c r="BP698" i="22"/>
  <c r="BP699" i="22"/>
  <c r="BP702" i="22" s="1"/>
  <c r="BP704" i="22" s="1"/>
  <c r="BP685" i="22" s="1"/>
  <c r="BP700" i="22"/>
  <c r="BP701" i="22"/>
  <c r="BO697" i="22"/>
  <c r="BO698" i="22"/>
  <c r="BO699" i="22"/>
  <c r="BO702" i="22" s="1"/>
  <c r="BO704" i="22" s="1"/>
  <c r="BO685" i="22" s="1"/>
  <c r="BO700" i="22"/>
  <c r="BO701" i="22"/>
  <c r="BN697" i="22"/>
  <c r="BN698" i="22"/>
  <c r="BN699" i="22"/>
  <c r="BN700" i="22"/>
  <c r="BN701" i="22"/>
  <c r="BM697" i="22"/>
  <c r="BM698" i="22"/>
  <c r="BM699" i="22"/>
  <c r="BM702" i="22" s="1"/>
  <c r="BM704" i="22" s="1"/>
  <c r="BM685" i="22" s="1"/>
  <c r="BM700" i="22"/>
  <c r="BM701" i="22"/>
  <c r="BL697" i="22"/>
  <c r="BL698" i="22"/>
  <c r="BL699" i="22"/>
  <c r="BL700" i="22"/>
  <c r="BL701" i="22"/>
  <c r="BK697" i="22"/>
  <c r="BK698" i="22"/>
  <c r="BK699" i="22"/>
  <c r="BK700" i="22"/>
  <c r="BK701" i="22"/>
  <c r="BJ697" i="22"/>
  <c r="BJ698" i="22"/>
  <c r="BJ699" i="22"/>
  <c r="BJ700" i="22"/>
  <c r="BJ701" i="22"/>
  <c r="BI697" i="22"/>
  <c r="BI698" i="22"/>
  <c r="BI699" i="22"/>
  <c r="BI702" i="22" s="1"/>
  <c r="BI704" i="22" s="1"/>
  <c r="BI685" i="22" s="1"/>
  <c r="BI700" i="22"/>
  <c r="BI701" i="22"/>
  <c r="BH697" i="22"/>
  <c r="BH698" i="22"/>
  <c r="BH699" i="22"/>
  <c r="BH702" i="22" s="1"/>
  <c r="BH704" i="22" s="1"/>
  <c r="BH685" i="22" s="1"/>
  <c r="BH700" i="22"/>
  <c r="BH701" i="22"/>
  <c r="BG697" i="22"/>
  <c r="BG698" i="22"/>
  <c r="BG699" i="22"/>
  <c r="BG702" i="22" s="1"/>
  <c r="BG704" i="22" s="1"/>
  <c r="BG685" i="22" s="1"/>
  <c r="BG700" i="22"/>
  <c r="BG701" i="22"/>
  <c r="BF697" i="22"/>
  <c r="BF698" i="22"/>
  <c r="BF699" i="22"/>
  <c r="BF700" i="22"/>
  <c r="BF701" i="22"/>
  <c r="BE697" i="22"/>
  <c r="BE698" i="22"/>
  <c r="BE699" i="22"/>
  <c r="BE702" i="22" s="1"/>
  <c r="BE704" i="22" s="1"/>
  <c r="BE685" i="22" s="1"/>
  <c r="BE700" i="22"/>
  <c r="BE701" i="22"/>
  <c r="BD697" i="22"/>
  <c r="BD698" i="22"/>
  <c r="BD699" i="22"/>
  <c r="BD700" i="22"/>
  <c r="BD701" i="22"/>
  <c r="BC697" i="22"/>
  <c r="BC698" i="22"/>
  <c r="BC699" i="22"/>
  <c r="BC700" i="22"/>
  <c r="BC701" i="22"/>
  <c r="BB697" i="22"/>
  <c r="BB698" i="22"/>
  <c r="BB699" i="22"/>
  <c r="BB700" i="22"/>
  <c r="BB701" i="22"/>
  <c r="BA697" i="22"/>
  <c r="BA698" i="22"/>
  <c r="BA699" i="22"/>
  <c r="BA702" i="22" s="1"/>
  <c r="BA704" i="22" s="1"/>
  <c r="BA685" i="22" s="1"/>
  <c r="BA700" i="22"/>
  <c r="BA701" i="22"/>
  <c r="AZ697" i="22"/>
  <c r="AZ698" i="22"/>
  <c r="AZ699" i="22"/>
  <c r="AZ702" i="22" s="1"/>
  <c r="AZ704" i="22" s="1"/>
  <c r="AZ685" i="22" s="1"/>
  <c r="AZ700" i="22"/>
  <c r="AZ701" i="22"/>
  <c r="AY697" i="22"/>
  <c r="AY698" i="22"/>
  <c r="AY699" i="22"/>
  <c r="AY702" i="22" s="1"/>
  <c r="AY704" i="22" s="1"/>
  <c r="AY685" i="22" s="1"/>
  <c r="AY700" i="22"/>
  <c r="AY701" i="22"/>
  <c r="AX697" i="22"/>
  <c r="AX699" i="22"/>
  <c r="AX700" i="22"/>
  <c r="AX701" i="22"/>
  <c r="AW697" i="22"/>
  <c r="AW698" i="22"/>
  <c r="AW699" i="22"/>
  <c r="AW700" i="22"/>
  <c r="AW702" i="22" s="1"/>
  <c r="AW704" i="22" s="1"/>
  <c r="AW685" i="22" s="1"/>
  <c r="AW701" i="22"/>
  <c r="AV697" i="22"/>
  <c r="AV698" i="22"/>
  <c r="AV699" i="22"/>
  <c r="AV700" i="22"/>
  <c r="AV701" i="22"/>
  <c r="AU697" i="22"/>
  <c r="AU698" i="22"/>
  <c r="AU699" i="22"/>
  <c r="AU700" i="22"/>
  <c r="AU701" i="22"/>
  <c r="AT697" i="22"/>
  <c r="AT698" i="22"/>
  <c r="AT699" i="22"/>
  <c r="AT700" i="22"/>
  <c r="AT702" i="22"/>
  <c r="AT704" i="22" s="1"/>
  <c r="AT685" i="22" s="1"/>
  <c r="AS697" i="22"/>
  <c r="AS698" i="22"/>
  <c r="AS699" i="22"/>
  <c r="AS700" i="22"/>
  <c r="AS701" i="22"/>
  <c r="AS702" i="22"/>
  <c r="AS704" i="22" s="1"/>
  <c r="AS685" i="22" s="1"/>
  <c r="AR697" i="22"/>
  <c r="AR698" i="22"/>
  <c r="AR699" i="22"/>
  <c r="AR700" i="22"/>
  <c r="AR701" i="22"/>
  <c r="AR702" i="22"/>
  <c r="AR704" i="22" s="1"/>
  <c r="AR685" i="22" s="1"/>
  <c r="AQ697" i="22"/>
  <c r="AQ698" i="22"/>
  <c r="AQ699" i="22"/>
  <c r="AQ700" i="22"/>
  <c r="AQ701" i="22"/>
  <c r="AQ702" i="22" s="1"/>
  <c r="AQ704" i="22" s="1"/>
  <c r="AQ685" i="22" s="1"/>
  <c r="AP697" i="22"/>
  <c r="AP698" i="22"/>
  <c r="AP699" i="22"/>
  <c r="AP700" i="22"/>
  <c r="AP701" i="22"/>
  <c r="AP702" i="22"/>
  <c r="AP704" i="22" s="1"/>
  <c r="AP685" i="22" s="1"/>
  <c r="AO697" i="22"/>
  <c r="AO698" i="22"/>
  <c r="AO699" i="22"/>
  <c r="AO700" i="22"/>
  <c r="AO701" i="22"/>
  <c r="AO702" i="22"/>
  <c r="AO704" i="22" s="1"/>
  <c r="AO685" i="22" s="1"/>
  <c r="AN697" i="22"/>
  <c r="AN698" i="22"/>
  <c r="AN699" i="22"/>
  <c r="AN700" i="22"/>
  <c r="AN701" i="22"/>
  <c r="AN702" i="22" s="1"/>
  <c r="AN704" i="22" s="1"/>
  <c r="AN685" i="22" s="1"/>
  <c r="AM697" i="22"/>
  <c r="AM698" i="22"/>
  <c r="AM699" i="22"/>
  <c r="AM700" i="22"/>
  <c r="AM701" i="22"/>
  <c r="AM702" i="22" s="1"/>
  <c r="AM704" i="22" s="1"/>
  <c r="AM685" i="22" s="1"/>
  <c r="AL697" i="22"/>
  <c r="AL698" i="22"/>
  <c r="AL699" i="22"/>
  <c r="AL700" i="22"/>
  <c r="AL701" i="22"/>
  <c r="AL702" i="22"/>
  <c r="AL704" i="22" s="1"/>
  <c r="AL685" i="22" s="1"/>
  <c r="AK697" i="22"/>
  <c r="AK698" i="22"/>
  <c r="AK699" i="22"/>
  <c r="AK700" i="22"/>
  <c r="AK701" i="22"/>
  <c r="AK702" i="22"/>
  <c r="AK704" i="22" s="1"/>
  <c r="AK685" i="22" s="1"/>
  <c r="AJ697" i="22"/>
  <c r="AJ698" i="22"/>
  <c r="AJ699" i="22"/>
  <c r="AJ700" i="22"/>
  <c r="AJ701" i="22"/>
  <c r="AJ702" i="22"/>
  <c r="AJ704" i="22" s="1"/>
  <c r="AJ685" i="22" s="1"/>
  <c r="AH697" i="22"/>
  <c r="AH698" i="22"/>
  <c r="AH699" i="22"/>
  <c r="AH700" i="22"/>
  <c r="AH701" i="22"/>
  <c r="AH702" i="22" s="1"/>
  <c r="AH704" i="22" s="1"/>
  <c r="AH685" i="22" s="1"/>
  <c r="AG697" i="22"/>
  <c r="AG698" i="22"/>
  <c r="AG699" i="22"/>
  <c r="AG700" i="22"/>
  <c r="AG701" i="22"/>
  <c r="AG702" i="22"/>
  <c r="AG704" i="22" s="1"/>
  <c r="AG685" i="22" s="1"/>
  <c r="AF697" i="22"/>
  <c r="AF698" i="22"/>
  <c r="AF699" i="22"/>
  <c r="AF700" i="22"/>
  <c r="AF701" i="22"/>
  <c r="AF702" i="22"/>
  <c r="AF704" i="22" s="1"/>
  <c r="AF685" i="22" s="1"/>
  <c r="AD697" i="22"/>
  <c r="AD698" i="22"/>
  <c r="AD699" i="22"/>
  <c r="AD700" i="22"/>
  <c r="AD701" i="22"/>
  <c r="AD702" i="22" s="1"/>
  <c r="AD704" i="22" s="1"/>
  <c r="AD685" i="22" s="1"/>
  <c r="AC697" i="22"/>
  <c r="AC698" i="22"/>
  <c r="AC699" i="22"/>
  <c r="AC700" i="22"/>
  <c r="AC701" i="22"/>
  <c r="AC702" i="22" s="1"/>
  <c r="AC704" i="22" s="1"/>
  <c r="AC685" i="22" s="1"/>
  <c r="AB697" i="22"/>
  <c r="AB698" i="22"/>
  <c r="AB699" i="22"/>
  <c r="AB700" i="22"/>
  <c r="AB701" i="22"/>
  <c r="AB702" i="22"/>
  <c r="AB704" i="22" s="1"/>
  <c r="AB685" i="22" s="1"/>
  <c r="AA697" i="22"/>
  <c r="AA698" i="22"/>
  <c r="AA699" i="22"/>
  <c r="AA700" i="22"/>
  <c r="AA701" i="22"/>
  <c r="AA702" i="22"/>
  <c r="AA704" i="22" s="1"/>
  <c r="AA685" i="22" s="1"/>
  <c r="Z697" i="22"/>
  <c r="Z698" i="22"/>
  <c r="Z699" i="22"/>
  <c r="Z700" i="22"/>
  <c r="Z701" i="22"/>
  <c r="Z702" i="22"/>
  <c r="Z704" i="22" s="1"/>
  <c r="Z685" i="22" s="1"/>
  <c r="Y697" i="22"/>
  <c r="Y698" i="22"/>
  <c r="Y699" i="22"/>
  <c r="Y700" i="22"/>
  <c r="Y701" i="22"/>
  <c r="Y702" i="22" s="1"/>
  <c r="Y704" i="22" s="1"/>
  <c r="Y685" i="22" s="1"/>
  <c r="X697" i="22"/>
  <c r="X698" i="22"/>
  <c r="X699" i="22"/>
  <c r="X700" i="22"/>
  <c r="X701" i="22"/>
  <c r="X702" i="22"/>
  <c r="X704" i="22" s="1"/>
  <c r="X685" i="22" s="1"/>
  <c r="V697" i="22"/>
  <c r="V699" i="22"/>
  <c r="V700" i="22"/>
  <c r="V701" i="22"/>
  <c r="V702" i="22"/>
  <c r="V704" i="22"/>
  <c r="V685" i="22" s="1"/>
  <c r="U697" i="22"/>
  <c r="U698" i="22"/>
  <c r="U699" i="22"/>
  <c r="U700" i="22"/>
  <c r="U701" i="22"/>
  <c r="U702" i="22"/>
  <c r="U704" i="22" s="1"/>
  <c r="U685" i="22" s="1"/>
  <c r="T697" i="22"/>
  <c r="T698" i="22"/>
  <c r="T699" i="22"/>
  <c r="T700" i="22"/>
  <c r="T701" i="22"/>
  <c r="T702" i="22"/>
  <c r="T704" i="22" s="1"/>
  <c r="T685" i="22" s="1"/>
  <c r="S697" i="22"/>
  <c r="S698" i="22"/>
  <c r="S699" i="22"/>
  <c r="S700" i="22"/>
  <c r="S701" i="22"/>
  <c r="S702" i="22"/>
  <c r="S704" i="22"/>
  <c r="S685" i="22" s="1"/>
  <c r="R697" i="22"/>
  <c r="R698" i="22"/>
  <c r="R699" i="22"/>
  <c r="R700" i="22"/>
  <c r="R701" i="22"/>
  <c r="R702" i="22"/>
  <c r="R704" i="22" s="1"/>
  <c r="R685" i="22" s="1"/>
  <c r="P697" i="22"/>
  <c r="P698" i="22"/>
  <c r="P699" i="22"/>
  <c r="P700" i="22"/>
  <c r="P701" i="22"/>
  <c r="P702" i="22"/>
  <c r="P704" i="22" s="1"/>
  <c r="P685" i="22" s="1"/>
  <c r="O697" i="22"/>
  <c r="O698" i="22"/>
  <c r="O699" i="22"/>
  <c r="O700" i="22"/>
  <c r="O701" i="22"/>
  <c r="O702" i="22"/>
  <c r="O704" i="22"/>
  <c r="O685" i="22" s="1"/>
  <c r="N697" i="22"/>
  <c r="N698" i="22"/>
  <c r="N699" i="22"/>
  <c r="N700" i="22"/>
  <c r="N701" i="22"/>
  <c r="N702" i="22"/>
  <c r="N704" i="22" s="1"/>
  <c r="N685" i="22" s="1"/>
  <c r="K697" i="22"/>
  <c r="K698" i="22"/>
  <c r="K699" i="22"/>
  <c r="K700" i="22"/>
  <c r="K701" i="22"/>
  <c r="K702" i="22"/>
  <c r="K704" i="22"/>
  <c r="K685" i="22" s="1"/>
  <c r="L698" i="22"/>
  <c r="L702" i="22" s="1"/>
  <c r="L704" i="22" s="1"/>
  <c r="L685" i="22" s="1"/>
  <c r="L700" i="22"/>
  <c r="L538" i="22"/>
  <c r="L541" i="22" s="1"/>
  <c r="CC551" i="22"/>
  <c r="BR565" i="22"/>
  <c r="BR566" i="22"/>
  <c r="BR567" i="22"/>
  <c r="BR568" i="22"/>
  <c r="BR569" i="22"/>
  <c r="BR572" i="22" s="1"/>
  <c r="BR574" i="22" s="1"/>
  <c r="BR551" i="22" s="1"/>
  <c r="BR570" i="22"/>
  <c r="BR571" i="22"/>
  <c r="BQ565" i="22"/>
  <c r="BQ572" i="22" s="1"/>
  <c r="BQ574" i="22" s="1"/>
  <c r="BQ551" i="22" s="1"/>
  <c r="BQ566" i="22"/>
  <c r="BQ567" i="22"/>
  <c r="BQ568" i="22"/>
  <c r="BQ569" i="22"/>
  <c r="BQ570" i="22"/>
  <c r="BQ571" i="22"/>
  <c r="BP565" i="22"/>
  <c r="BP566" i="22"/>
  <c r="BP567" i="22"/>
  <c r="BP568" i="22"/>
  <c r="BP569" i="22"/>
  <c r="BP570" i="22"/>
  <c r="BP571" i="22"/>
  <c r="BO565" i="22"/>
  <c r="BO566" i="22"/>
  <c r="BO567" i="22"/>
  <c r="BO568" i="22"/>
  <c r="BO569" i="22"/>
  <c r="BO570" i="22"/>
  <c r="BO571" i="22"/>
  <c r="BO572" i="22" s="1"/>
  <c r="BO574" i="22" s="1"/>
  <c r="BO551" i="22" s="1"/>
  <c r="BN565" i="22"/>
  <c r="BN566" i="22"/>
  <c r="BN567" i="22"/>
  <c r="BN568" i="22"/>
  <c r="BN569" i="22"/>
  <c r="BN570" i="22"/>
  <c r="BN571" i="22"/>
  <c r="BM565" i="22"/>
  <c r="BM566" i="22"/>
  <c r="BM567" i="22"/>
  <c r="BM568" i="22"/>
  <c r="BM569" i="22"/>
  <c r="BM570" i="22"/>
  <c r="BM571" i="22"/>
  <c r="BL565" i="22"/>
  <c r="BL572" i="22" s="1"/>
  <c r="BL566" i="22"/>
  <c r="BL567" i="22"/>
  <c r="BL568" i="22"/>
  <c r="BL569" i="22"/>
  <c r="BL570" i="22"/>
  <c r="BL571" i="22"/>
  <c r="BL574" i="22"/>
  <c r="BL551" i="22" s="1"/>
  <c r="BK565" i="22"/>
  <c r="BK566" i="22"/>
  <c r="BK567" i="22"/>
  <c r="BK568" i="22"/>
  <c r="BK569" i="22"/>
  <c r="BK570" i="22"/>
  <c r="BK571" i="22"/>
  <c r="BK572" i="22" s="1"/>
  <c r="BK574" i="22" s="1"/>
  <c r="BK551" i="22" s="1"/>
  <c r="BJ565" i="22"/>
  <c r="BJ566" i="22"/>
  <c r="BJ567" i="22"/>
  <c r="BJ568" i="22"/>
  <c r="BJ569" i="22"/>
  <c r="BJ572" i="22" s="1"/>
  <c r="BJ574" i="22" s="1"/>
  <c r="BJ551" i="22" s="1"/>
  <c r="BJ570" i="22"/>
  <c r="BJ571" i="22"/>
  <c r="BI565" i="22"/>
  <c r="BI566" i="22"/>
  <c r="BI567" i="22"/>
  <c r="BI568" i="22"/>
  <c r="BI569" i="22"/>
  <c r="BI570" i="22"/>
  <c r="BI571" i="22"/>
  <c r="BH565" i="22"/>
  <c r="BH572" i="22" s="1"/>
  <c r="BH574" i="22" s="1"/>
  <c r="BH551" i="22" s="1"/>
  <c r="BH566" i="22"/>
  <c r="BH567" i="22"/>
  <c r="BH568" i="22"/>
  <c r="BH569" i="22"/>
  <c r="BH570" i="22"/>
  <c r="BH571" i="22"/>
  <c r="BG565" i="22"/>
  <c r="BG566" i="22"/>
  <c r="BG567" i="22"/>
  <c r="BG568" i="22"/>
  <c r="BG569" i="22"/>
  <c r="BG570" i="22"/>
  <c r="BG571" i="22"/>
  <c r="BG572" i="22"/>
  <c r="BG574" i="22" s="1"/>
  <c r="BG551" i="22" s="1"/>
  <c r="BF565" i="22"/>
  <c r="BF566" i="22"/>
  <c r="BF567" i="22"/>
  <c r="BF568" i="22"/>
  <c r="BF569" i="22"/>
  <c r="BF570" i="22"/>
  <c r="BF571" i="22"/>
  <c r="BE565" i="22"/>
  <c r="BE566" i="22"/>
  <c r="BE567" i="22"/>
  <c r="BE568" i="22"/>
  <c r="BE569" i="22"/>
  <c r="BE570" i="22"/>
  <c r="BE571" i="22"/>
  <c r="BD565" i="22"/>
  <c r="BD566" i="22"/>
  <c r="BD567" i="22"/>
  <c r="BD568" i="22"/>
  <c r="BD569" i="22"/>
  <c r="BD570" i="22"/>
  <c r="BD571" i="22"/>
  <c r="BC565" i="22"/>
  <c r="BC566" i="22"/>
  <c r="BC567" i="22"/>
  <c r="BC568" i="22"/>
  <c r="BC569" i="22"/>
  <c r="BC570" i="22"/>
  <c r="BC571" i="22"/>
  <c r="BC572" i="22" s="1"/>
  <c r="BC574" i="22" s="1"/>
  <c r="BC551" i="22" s="1"/>
  <c r="BB565" i="22"/>
  <c r="BB566" i="22"/>
  <c r="BB567" i="22"/>
  <c r="BB568" i="22"/>
  <c r="BB569" i="22"/>
  <c r="BB572" i="22" s="1"/>
  <c r="BB574" i="22" s="1"/>
  <c r="BB551" i="22" s="1"/>
  <c r="BB570" i="22"/>
  <c r="BB571" i="22"/>
  <c r="BA565" i="22"/>
  <c r="BA566" i="22"/>
  <c r="BA567" i="22"/>
  <c r="BA568" i="22"/>
  <c r="BA569" i="22"/>
  <c r="BA570" i="22"/>
  <c r="BA571" i="22"/>
  <c r="AZ565" i="22"/>
  <c r="AZ572" i="22" s="1"/>
  <c r="AZ574" i="22" s="1"/>
  <c r="AZ551" i="22" s="1"/>
  <c r="AZ566" i="22"/>
  <c r="AZ567" i="22"/>
  <c r="AZ568" i="22"/>
  <c r="AZ569" i="22"/>
  <c r="AZ570" i="22"/>
  <c r="AZ571" i="22"/>
  <c r="AY565" i="22"/>
  <c r="AY566" i="22"/>
  <c r="AY567" i="22"/>
  <c r="AY568" i="22"/>
  <c r="AY569" i="22"/>
  <c r="AY570" i="22"/>
  <c r="AY571" i="22"/>
  <c r="AY572" i="22"/>
  <c r="AY574" i="22" s="1"/>
  <c r="AY551" i="22" s="1"/>
  <c r="AX565" i="22"/>
  <c r="AX567" i="22"/>
  <c r="AX568" i="22"/>
  <c r="AX569" i="22"/>
  <c r="AX570" i="22"/>
  <c r="AX572" i="22" s="1"/>
  <c r="AX574" i="22" s="1"/>
  <c r="AX551" i="22" s="1"/>
  <c r="AX571" i="22"/>
  <c r="AW565" i="22"/>
  <c r="AW567" i="22"/>
  <c r="AW568" i="22"/>
  <c r="AW569" i="22"/>
  <c r="AW572" i="22" s="1"/>
  <c r="AW574" i="22" s="1"/>
  <c r="AW551" i="22" s="1"/>
  <c r="AW570" i="22"/>
  <c r="AW571" i="22"/>
  <c r="AV565" i="22"/>
  <c r="AV572" i="22" s="1"/>
  <c r="AV574" i="22" s="1"/>
  <c r="AV551" i="22" s="1"/>
  <c r="AV566" i="22"/>
  <c r="AV567" i="22"/>
  <c r="AV568" i="22"/>
  <c r="AV569" i="22"/>
  <c r="AV570" i="22"/>
  <c r="AV571" i="22"/>
  <c r="AU565" i="22"/>
  <c r="AU566" i="22"/>
  <c r="AU567" i="22"/>
  <c r="AU568" i="22"/>
  <c r="AU569" i="22"/>
  <c r="AU570" i="22"/>
  <c r="AU571" i="22"/>
  <c r="AT565" i="22"/>
  <c r="AT566" i="22"/>
  <c r="AT567" i="22"/>
  <c r="AT568" i="22"/>
  <c r="AT569" i="22"/>
  <c r="AT570" i="22"/>
  <c r="AT572" i="22"/>
  <c r="AT574" i="22" s="1"/>
  <c r="AT551" i="22" s="1"/>
  <c r="AS565" i="22"/>
  <c r="AS566" i="22"/>
  <c r="AS567" i="22"/>
  <c r="AS568" i="22"/>
  <c r="AS569" i="22"/>
  <c r="AS570" i="22"/>
  <c r="AS572" i="22" s="1"/>
  <c r="AS574" i="22" s="1"/>
  <c r="AS551" i="22" s="1"/>
  <c r="AS571" i="22"/>
  <c r="AR565" i="22"/>
  <c r="AR566" i="22"/>
  <c r="AR572" i="22" s="1"/>
  <c r="AR574" i="22" s="1"/>
  <c r="AR551" i="22" s="1"/>
  <c r="AR567" i="22"/>
  <c r="AR568" i="22"/>
  <c r="AR569" i="22"/>
  <c r="AR570" i="22"/>
  <c r="AR571" i="22"/>
  <c r="AQ565" i="22"/>
  <c r="AQ566" i="22"/>
  <c r="AQ567" i="22"/>
  <c r="AQ568" i="22"/>
  <c r="AQ569" i="22"/>
  <c r="AQ570" i="22"/>
  <c r="AQ571" i="22"/>
  <c r="AP565" i="22"/>
  <c r="AP566" i="22"/>
  <c r="AP567" i="22"/>
  <c r="AP568" i="22"/>
  <c r="AP569" i="22"/>
  <c r="AP570" i="22"/>
  <c r="AP571" i="22"/>
  <c r="AP572" i="22"/>
  <c r="AP574" i="22" s="1"/>
  <c r="AP551" i="22" s="1"/>
  <c r="AO565" i="22"/>
  <c r="AO566" i="22"/>
  <c r="AO567" i="22"/>
  <c r="AO568" i="22"/>
  <c r="AO569" i="22"/>
  <c r="AO570" i="22"/>
  <c r="AO571" i="22"/>
  <c r="AN565" i="22"/>
  <c r="AN566" i="22"/>
  <c r="AN567" i="22"/>
  <c r="AN568" i="22"/>
  <c r="AN569" i="22"/>
  <c r="AN570" i="22"/>
  <c r="AN571" i="22"/>
  <c r="AM565" i="22"/>
  <c r="AM566" i="22"/>
  <c r="AM572" i="22" s="1"/>
  <c r="AM574" i="22" s="1"/>
  <c r="AM551" i="22" s="1"/>
  <c r="AM567" i="22"/>
  <c r="AM568" i="22"/>
  <c r="AM569" i="22"/>
  <c r="AM570" i="22"/>
  <c r="AM571" i="22"/>
  <c r="AL565" i="22"/>
  <c r="AL572" i="22" s="1"/>
  <c r="AL574" i="22" s="1"/>
  <c r="AL551" i="22" s="1"/>
  <c r="AL566" i="22"/>
  <c r="AL567" i="22"/>
  <c r="AL568" i="22"/>
  <c r="AL569" i="22"/>
  <c r="AL570" i="22"/>
  <c r="AL571" i="22"/>
  <c r="AK565" i="22"/>
  <c r="AK566" i="22"/>
  <c r="AK567" i="22"/>
  <c r="AK568" i="22"/>
  <c r="AK569" i="22"/>
  <c r="AK570" i="22"/>
  <c r="AK572" i="22" s="1"/>
  <c r="AK574" i="22" s="1"/>
  <c r="AK551" i="22" s="1"/>
  <c r="AK571" i="22"/>
  <c r="AJ565" i="22"/>
  <c r="AJ566" i="22"/>
  <c r="AJ567" i="22"/>
  <c r="AJ568" i="22"/>
  <c r="AJ569" i="22"/>
  <c r="AJ570" i="22"/>
  <c r="AJ571" i="22"/>
  <c r="AH565" i="22"/>
  <c r="AH566" i="22"/>
  <c r="AH572" i="22" s="1"/>
  <c r="AH574" i="22" s="1"/>
  <c r="AH551" i="22" s="1"/>
  <c r="AH567" i="22"/>
  <c r="AH568" i="22"/>
  <c r="AH569" i="22"/>
  <c r="AH570" i="22"/>
  <c r="AH571" i="22"/>
  <c r="AG565" i="22"/>
  <c r="AG566" i="22"/>
  <c r="AG567" i="22"/>
  <c r="AG568" i="22"/>
  <c r="AG569" i="22"/>
  <c r="AG570" i="22"/>
  <c r="AG571" i="22"/>
  <c r="AG572" i="22"/>
  <c r="AG574" i="22" s="1"/>
  <c r="AG551" i="22" s="1"/>
  <c r="AF565" i="22"/>
  <c r="AF566" i="22"/>
  <c r="AF567" i="22"/>
  <c r="AF568" i="22"/>
  <c r="AF569" i="22"/>
  <c r="AF570" i="22"/>
  <c r="AF571" i="22"/>
  <c r="AD565" i="22"/>
  <c r="AD566" i="22"/>
  <c r="AD567" i="22"/>
  <c r="AD568" i="22"/>
  <c r="AD569" i="22"/>
  <c r="AD570" i="22"/>
  <c r="AD571" i="22"/>
  <c r="AC565" i="22"/>
  <c r="AC566" i="22"/>
  <c r="AC567" i="22"/>
  <c r="AC568" i="22"/>
  <c r="AC569" i="22"/>
  <c r="AC570" i="22"/>
  <c r="AC571" i="22"/>
  <c r="AB565" i="22"/>
  <c r="AB572" i="22" s="1"/>
  <c r="AB574" i="22" s="1"/>
  <c r="AB551" i="22" s="1"/>
  <c r="AB566" i="22"/>
  <c r="AB567" i="22"/>
  <c r="AB568" i="22"/>
  <c r="AB569" i="22"/>
  <c r="AB570" i="22"/>
  <c r="AB571" i="22"/>
  <c r="AA565" i="22"/>
  <c r="AA566" i="22"/>
  <c r="AA567" i="22"/>
  <c r="AA568" i="22"/>
  <c r="AA569" i="22"/>
  <c r="AA570" i="22"/>
  <c r="AA572" i="22" s="1"/>
  <c r="AA574" i="22" s="1"/>
  <c r="AA551" i="22" s="1"/>
  <c r="AA571" i="22"/>
  <c r="Z565" i="22"/>
  <c r="Z566" i="22"/>
  <c r="Z568" i="22"/>
  <c r="Z569" i="22"/>
  <c r="Z572" i="22" s="1"/>
  <c r="Z574" i="22" s="1"/>
  <c r="Z551" i="22" s="1"/>
  <c r="Z570" i="22"/>
  <c r="Z571" i="22"/>
  <c r="Y565" i="22"/>
  <c r="Y572" i="22" s="1"/>
  <c r="Y574" i="22" s="1"/>
  <c r="Y551" i="22" s="1"/>
  <c r="Y566" i="22"/>
  <c r="Y567" i="22"/>
  <c r="Y568" i="22"/>
  <c r="Y569" i="22"/>
  <c r="Y570" i="22"/>
  <c r="Y571" i="22"/>
  <c r="X565" i="22"/>
  <c r="X572" i="22" s="1"/>
  <c r="X574" i="22" s="1"/>
  <c r="X551" i="22" s="1"/>
  <c r="X566" i="22"/>
  <c r="X567" i="22"/>
  <c r="X568" i="22"/>
  <c r="X569" i="22"/>
  <c r="X570" i="22"/>
  <c r="X571" i="22"/>
  <c r="V565" i="22"/>
  <c r="V566" i="22"/>
  <c r="V567" i="22"/>
  <c r="V568" i="22"/>
  <c r="V569" i="22"/>
  <c r="V570" i="22"/>
  <c r="V571" i="22"/>
  <c r="V572" i="22"/>
  <c r="V574" i="22" s="1"/>
  <c r="V551" i="22" s="1"/>
  <c r="U565" i="22"/>
  <c r="U566" i="22"/>
  <c r="U567" i="22"/>
  <c r="U568" i="22"/>
  <c r="U569" i="22"/>
  <c r="U572" i="22" s="1"/>
  <c r="U574" i="22" s="1"/>
  <c r="U551" i="22" s="1"/>
  <c r="U570" i="22"/>
  <c r="U571" i="22"/>
  <c r="T565" i="22"/>
  <c r="T572" i="22" s="1"/>
  <c r="T574" i="22" s="1"/>
  <c r="T551" i="22" s="1"/>
  <c r="T566" i="22"/>
  <c r="T567" i="22"/>
  <c r="T568" i="22"/>
  <c r="T569" i="22"/>
  <c r="T570" i="22"/>
  <c r="T571" i="22"/>
  <c r="S565" i="22"/>
  <c r="S566" i="22"/>
  <c r="S567" i="22"/>
  <c r="S568" i="22"/>
  <c r="S569" i="22"/>
  <c r="S570" i="22"/>
  <c r="S571" i="22"/>
  <c r="R565" i="22"/>
  <c r="R566" i="22"/>
  <c r="R567" i="22"/>
  <c r="R568" i="22"/>
  <c r="R569" i="22"/>
  <c r="R570" i="22"/>
  <c r="R571" i="22"/>
  <c r="R572" i="22" s="1"/>
  <c r="R574" i="22" s="1"/>
  <c r="R551" i="22" s="1"/>
  <c r="P565" i="22"/>
  <c r="P566" i="22"/>
  <c r="P567" i="22"/>
  <c r="P568" i="22"/>
  <c r="P569" i="22"/>
  <c r="P570" i="22"/>
  <c r="P571" i="22"/>
  <c r="O565" i="22"/>
  <c r="O566" i="22"/>
  <c r="O572" i="22" s="1"/>
  <c r="O574" i="22" s="1"/>
  <c r="O551" i="22" s="1"/>
  <c r="O567" i="22"/>
  <c r="O568" i="22"/>
  <c r="O569" i="22"/>
  <c r="O570" i="22"/>
  <c r="O571" i="22"/>
  <c r="N565" i="22"/>
  <c r="N566" i="22"/>
  <c r="N567" i="22"/>
  <c r="N568" i="22"/>
  <c r="N569" i="22"/>
  <c r="N570" i="22"/>
  <c r="N571" i="22"/>
  <c r="L566" i="22"/>
  <c r="L572" i="22" s="1"/>
  <c r="L574" i="22" s="1"/>
  <c r="L551" i="22" s="1"/>
  <c r="L567" i="22"/>
  <c r="L568" i="22"/>
  <c r="K551" i="22"/>
  <c r="J555" i="22"/>
  <c r="L27" i="22"/>
  <c r="D1110" i="22"/>
  <c r="D418" i="22"/>
  <c r="D399" i="22"/>
  <c r="D853" i="22"/>
  <c r="D833" i="22"/>
  <c r="D670" i="22"/>
  <c r="D645" i="22"/>
  <c r="D561" i="22"/>
  <c r="D481" i="22"/>
  <c r="CB207" i="23"/>
  <c r="I207" i="23" s="1"/>
  <c r="CC552" i="22"/>
  <c r="CB552" i="22" s="1"/>
  <c r="J552" i="22"/>
  <c r="J295" i="22"/>
  <c r="J294" i="22"/>
  <c r="J293" i="22"/>
  <c r="J292" i="22"/>
  <c r="CC534" i="22"/>
  <c r="CB545" i="22"/>
  <c r="CB546" i="22"/>
  <c r="CB547" i="22"/>
  <c r="CB549" i="22"/>
  <c r="CB534" i="22" s="1"/>
  <c r="BR544" i="22"/>
  <c r="BR547" i="22" s="1"/>
  <c r="BR549" i="22" s="1"/>
  <c r="BR534" i="22" s="1"/>
  <c r="BR545" i="22"/>
  <c r="BR546" i="22"/>
  <c r="BQ544" i="22"/>
  <c r="BQ547" i="22" s="1"/>
  <c r="BQ549" i="22" s="1"/>
  <c r="BQ534" i="22" s="1"/>
  <c r="BQ545" i="22"/>
  <c r="BQ546" i="22"/>
  <c r="BP544" i="22"/>
  <c r="BP545" i="22"/>
  <c r="BP547" i="22" s="1"/>
  <c r="BP549" i="22" s="1"/>
  <c r="BP534" i="22" s="1"/>
  <c r="BP546" i="22"/>
  <c r="BO544" i="22"/>
  <c r="BO545" i="22"/>
  <c r="BO546" i="22"/>
  <c r="BO547" i="22"/>
  <c r="BO549" i="22" s="1"/>
  <c r="BO534" i="22" s="1"/>
  <c r="BN544" i="22"/>
  <c r="BN547" i="22" s="1"/>
  <c r="BN549" i="22" s="1"/>
  <c r="BN534" i="22" s="1"/>
  <c r="BN545" i="22"/>
  <c r="BN546" i="22"/>
  <c r="BM544" i="22"/>
  <c r="BM547" i="22" s="1"/>
  <c r="BM549" i="22" s="1"/>
  <c r="BM534" i="22" s="1"/>
  <c r="BM545" i="22"/>
  <c r="BM546" i="22"/>
  <c r="BL544" i="22"/>
  <c r="BL545" i="22"/>
  <c r="BL547" i="22" s="1"/>
  <c r="BL549" i="22" s="1"/>
  <c r="BL534" i="22" s="1"/>
  <c r="BL546" i="22"/>
  <c r="BK544" i="22"/>
  <c r="BK545" i="22"/>
  <c r="BK546" i="22"/>
  <c r="BK547" i="22"/>
  <c r="BK549" i="22" s="1"/>
  <c r="BK534" i="22" s="1"/>
  <c r="BJ544" i="22"/>
  <c r="BJ547" i="22" s="1"/>
  <c r="BJ549" i="22" s="1"/>
  <c r="BJ534" i="22" s="1"/>
  <c r="BJ545" i="22"/>
  <c r="BJ546" i="22"/>
  <c r="BI544" i="22"/>
  <c r="BI547" i="22" s="1"/>
  <c r="BI549" i="22" s="1"/>
  <c r="BI534" i="22" s="1"/>
  <c r="BI545" i="22"/>
  <c r="BI546" i="22"/>
  <c r="BH544" i="22"/>
  <c r="BH545" i="22"/>
  <c r="BH546" i="22"/>
  <c r="BG544" i="22"/>
  <c r="BG545" i="22"/>
  <c r="BG546" i="22"/>
  <c r="BG547" i="22"/>
  <c r="BG549" i="22"/>
  <c r="BG534" i="22" s="1"/>
  <c r="BF544" i="22"/>
  <c r="BF547" i="22" s="1"/>
  <c r="BF549" i="22" s="1"/>
  <c r="BF545" i="22"/>
  <c r="BF546" i="22"/>
  <c r="BF534" i="22"/>
  <c r="BE544" i="22"/>
  <c r="BE547" i="22" s="1"/>
  <c r="BE549" i="22" s="1"/>
  <c r="BE534" i="22" s="1"/>
  <c r="BE546" i="22"/>
  <c r="BD544" i="22"/>
  <c r="BD545" i="22"/>
  <c r="BD546" i="22"/>
  <c r="BD547" i="22" s="1"/>
  <c r="BD549" i="22" s="1"/>
  <c r="BD534" i="22" s="1"/>
  <c r="BC544" i="22"/>
  <c r="BC545" i="22"/>
  <c r="BC546" i="22"/>
  <c r="BC547" i="22"/>
  <c r="BC549" i="22"/>
  <c r="BC534" i="22"/>
  <c r="BB544" i="22"/>
  <c r="BB547" i="22" s="1"/>
  <c r="BB549" i="22" s="1"/>
  <c r="BB534" i="22" s="1"/>
  <c r="BB545" i="22"/>
  <c r="BB546" i="22"/>
  <c r="BA544" i="22"/>
  <c r="BA547" i="22" s="1"/>
  <c r="BA549" i="22" s="1"/>
  <c r="BA534" i="22" s="1"/>
  <c r="BA545" i="22"/>
  <c r="BA546" i="22"/>
  <c r="AZ544" i="22"/>
  <c r="AZ545" i="22"/>
  <c r="AZ546" i="22"/>
  <c r="AZ547" i="22" s="1"/>
  <c r="AZ549" i="22" s="1"/>
  <c r="AZ534" i="22" s="1"/>
  <c r="AY544" i="22"/>
  <c r="AY545" i="22"/>
  <c r="AY546" i="22"/>
  <c r="AY547" i="22" s="1"/>
  <c r="AY549" i="22"/>
  <c r="AY534" i="22" s="1"/>
  <c r="AX544" i="22"/>
  <c r="AX547" i="22" s="1"/>
  <c r="AX549" i="22" s="1"/>
  <c r="AX534" i="22" s="1"/>
  <c r="AX545" i="22"/>
  <c r="AX546" i="22"/>
  <c r="AW544" i="22"/>
  <c r="AW545" i="22"/>
  <c r="AW546" i="22"/>
  <c r="AV544" i="22"/>
  <c r="AV545" i="22"/>
  <c r="AV546" i="22"/>
  <c r="AV547" i="22" s="1"/>
  <c r="AV549" i="22" s="1"/>
  <c r="AV534" i="22" s="1"/>
  <c r="AU544" i="22"/>
  <c r="AU545" i="22"/>
  <c r="AU546" i="22"/>
  <c r="AU547" i="22"/>
  <c r="AU549" i="22"/>
  <c r="AU534" i="22" s="1"/>
  <c r="AT544" i="22"/>
  <c r="AT547" i="22" s="1"/>
  <c r="AT549" i="22" s="1"/>
  <c r="AT534" i="22" s="1"/>
  <c r="AT545" i="22"/>
  <c r="AS544" i="22"/>
  <c r="AS545" i="22"/>
  <c r="AS546" i="22"/>
  <c r="AR544" i="22"/>
  <c r="AR545" i="22"/>
  <c r="AR546" i="22"/>
  <c r="AR547" i="22"/>
  <c r="AR549" i="22" s="1"/>
  <c r="AR534" i="22" s="1"/>
  <c r="AQ544" i="22"/>
  <c r="AQ547" i="22" s="1"/>
  <c r="AQ549" i="22" s="1"/>
  <c r="AQ534" i="22" s="1"/>
  <c r="AQ545" i="22"/>
  <c r="AQ546" i="22"/>
  <c r="AP544" i="22"/>
  <c r="AP547" i="22" s="1"/>
  <c r="AP549" i="22" s="1"/>
  <c r="AP534" i="22" s="1"/>
  <c r="AP545" i="22"/>
  <c r="AP546" i="22"/>
  <c r="AO544" i="22"/>
  <c r="AO545" i="22"/>
  <c r="AO546" i="22"/>
  <c r="AN544" i="22"/>
  <c r="AN545" i="22"/>
  <c r="AN546" i="22"/>
  <c r="AN547" i="22"/>
  <c r="AN549" i="22"/>
  <c r="AN534" i="22" s="1"/>
  <c r="AM544" i="22"/>
  <c r="AM547" i="22" s="1"/>
  <c r="AM549" i="22" s="1"/>
  <c r="AM545" i="22"/>
  <c r="AM546" i="22"/>
  <c r="AM534" i="22"/>
  <c r="AL544" i="22"/>
  <c r="AL547" i="22" s="1"/>
  <c r="AL549" i="22" s="1"/>
  <c r="AL534" i="22" s="1"/>
  <c r="AL545" i="22"/>
  <c r="AL546" i="22"/>
  <c r="AK544" i="22"/>
  <c r="AK545" i="22"/>
  <c r="AK547" i="22" s="1"/>
  <c r="AK549" i="22" s="1"/>
  <c r="AK534" i="22" s="1"/>
  <c r="AK546" i="22"/>
  <c r="AJ544" i="22"/>
  <c r="AJ545" i="22"/>
  <c r="AJ546" i="22"/>
  <c r="AJ547" i="22"/>
  <c r="AJ549" i="22" s="1"/>
  <c r="AJ534" i="22" s="1"/>
  <c r="AH544" i="22"/>
  <c r="AH547" i="22" s="1"/>
  <c r="AH549" i="22" s="1"/>
  <c r="AH545" i="22"/>
  <c r="AH546" i="22"/>
  <c r="AH534" i="22"/>
  <c r="AG544" i="22"/>
  <c r="AG547" i="22" s="1"/>
  <c r="AG549" i="22" s="1"/>
  <c r="AG534" i="22" s="1"/>
  <c r="AG545" i="22"/>
  <c r="AG546" i="22"/>
  <c r="AF544" i="22"/>
  <c r="AF545" i="22"/>
  <c r="AF547" i="22" s="1"/>
  <c r="AF549" i="22" s="1"/>
  <c r="AF534" i="22" s="1"/>
  <c r="AF546" i="22"/>
  <c r="AD544" i="22"/>
  <c r="AD545" i="22"/>
  <c r="AD546" i="22"/>
  <c r="AD547" i="22"/>
  <c r="AD549" i="22"/>
  <c r="AD534" i="22" s="1"/>
  <c r="AC544" i="22"/>
  <c r="AC547" i="22" s="1"/>
  <c r="AC549" i="22" s="1"/>
  <c r="AC545" i="22"/>
  <c r="AC546" i="22"/>
  <c r="AC534" i="22"/>
  <c r="AB544" i="22"/>
  <c r="AB547" i="22" s="1"/>
  <c r="AB549" i="22" s="1"/>
  <c r="AB534" i="22" s="1"/>
  <c r="AB545" i="22"/>
  <c r="AB546" i="22"/>
  <c r="AA544" i="22"/>
  <c r="AA545" i="22"/>
  <c r="AA546" i="22"/>
  <c r="Z544" i="22"/>
  <c r="Z545" i="22"/>
  <c r="Z546" i="22"/>
  <c r="Z547" i="22"/>
  <c r="Z549" i="22" s="1"/>
  <c r="Z534" i="22" s="1"/>
  <c r="Y544" i="22"/>
  <c r="Y547" i="22" s="1"/>
  <c r="Y549" i="22" s="1"/>
  <c r="Y545" i="22"/>
  <c r="Y546" i="22"/>
  <c r="Y534" i="22"/>
  <c r="X544" i="22"/>
  <c r="X547" i="22" s="1"/>
  <c r="X549" i="22" s="1"/>
  <c r="X534" i="22" s="1"/>
  <c r="X545" i="22"/>
  <c r="X546" i="22"/>
  <c r="V544" i="22"/>
  <c r="V546" i="22"/>
  <c r="V547" i="22" s="1"/>
  <c r="V549" i="22" s="1"/>
  <c r="V534" i="22" s="1"/>
  <c r="U544" i="22"/>
  <c r="U545" i="22"/>
  <c r="U546" i="22"/>
  <c r="U547" i="22"/>
  <c r="U549" i="22"/>
  <c r="U534" i="22" s="1"/>
  <c r="T544" i="22"/>
  <c r="T547" i="22" s="1"/>
  <c r="T549" i="22" s="1"/>
  <c r="T534" i="22" s="1"/>
  <c r="T545" i="22"/>
  <c r="T546" i="22"/>
  <c r="S544" i="22"/>
  <c r="S547" i="22" s="1"/>
  <c r="S549" i="22" s="1"/>
  <c r="S534" i="22" s="1"/>
  <c r="S545" i="22"/>
  <c r="S546" i="22"/>
  <c r="R544" i="22"/>
  <c r="R545" i="22"/>
  <c r="R546" i="22"/>
  <c r="R547" i="22" s="1"/>
  <c r="R549" i="22" s="1"/>
  <c r="R534" i="22" s="1"/>
  <c r="P544" i="22"/>
  <c r="P545" i="22"/>
  <c r="P546" i="22"/>
  <c r="P547" i="22"/>
  <c r="P549" i="22"/>
  <c r="P534" i="22" s="1"/>
  <c r="O544" i="22"/>
  <c r="O547" i="22" s="1"/>
  <c r="O549" i="22" s="1"/>
  <c r="O534" i="22" s="1"/>
  <c r="O545" i="22"/>
  <c r="O546" i="22"/>
  <c r="N544" i="22"/>
  <c r="N547" i="22" s="1"/>
  <c r="N549" i="22" s="1"/>
  <c r="N534" i="22" s="1"/>
  <c r="N545" i="22"/>
  <c r="N546" i="22"/>
  <c r="L545" i="22"/>
  <c r="L547" i="22"/>
  <c r="L549" i="22"/>
  <c r="L534" i="22" s="1"/>
  <c r="K544" i="22"/>
  <c r="K547" i="22" s="1"/>
  <c r="K549" i="22" s="1"/>
  <c r="K534" i="22" s="1"/>
  <c r="K545" i="22"/>
  <c r="K546" i="22"/>
  <c r="L46" i="22"/>
  <c r="BP449" i="22"/>
  <c r="BO449" i="22"/>
  <c r="BN449" i="22"/>
  <c r="BM449" i="22"/>
  <c r="BL449" i="22"/>
  <c r="BJ449" i="22"/>
  <c r="BH449" i="22"/>
  <c r="BG449" i="22"/>
  <c r="BF449" i="22"/>
  <c r="BE449" i="22"/>
  <c r="BD449" i="22"/>
  <c r="BB449" i="22"/>
  <c r="AZ449" i="22"/>
  <c r="AY449" i="22"/>
  <c r="AX449" i="22"/>
  <c r="AW449" i="22"/>
  <c r="AU449" i="22"/>
  <c r="AT449" i="22"/>
  <c r="AS449" i="22"/>
  <c r="AR449" i="22"/>
  <c r="AO449" i="22"/>
  <c r="AN449" i="22"/>
  <c r="AM449" i="22"/>
  <c r="AL449" i="22"/>
  <c r="AK449" i="22"/>
  <c r="AH449" i="22"/>
  <c r="AD449" i="22"/>
  <c r="AC449" i="22"/>
  <c r="AB449" i="22"/>
  <c r="AA449" i="22"/>
  <c r="Z449" i="22"/>
  <c r="X449" i="22"/>
  <c r="V449" i="22"/>
  <c r="U449" i="22"/>
  <c r="T449" i="22"/>
  <c r="S449" i="22"/>
  <c r="P449" i="22"/>
  <c r="N449" i="22"/>
  <c r="L449" i="22"/>
  <c r="K461" i="22"/>
  <c r="K462" i="22"/>
  <c r="K463" i="22"/>
  <c r="K464" i="22"/>
  <c r="K465" i="22"/>
  <c r="J450" i="22"/>
  <c r="BQ354" i="22"/>
  <c r="BQ355" i="22"/>
  <c r="BQ356" i="22"/>
  <c r="BQ357" i="22"/>
  <c r="BQ358" i="22"/>
  <c r="BQ359" i="22"/>
  <c r="BQ360" i="22" s="1"/>
  <c r="BQ362" i="22" s="1"/>
  <c r="BQ341" i="22" s="1"/>
  <c r="BP354" i="22"/>
  <c r="BP355" i="22"/>
  <c r="BP356" i="22"/>
  <c r="BP357" i="22"/>
  <c r="BP358" i="22"/>
  <c r="BP360" i="22" s="1"/>
  <c r="BP362" i="22" s="1"/>
  <c r="BP341" i="22" s="1"/>
  <c r="BP359" i="22"/>
  <c r="BO354" i="22"/>
  <c r="BO355" i="22"/>
  <c r="BO356" i="22"/>
  <c r="BO357" i="22"/>
  <c r="BO360" i="22" s="1"/>
  <c r="BO362" i="22" s="1"/>
  <c r="BO341" i="22" s="1"/>
  <c r="BO358" i="22"/>
  <c r="BO359" i="22"/>
  <c r="BN354" i="22"/>
  <c r="BN355" i="22"/>
  <c r="BN356" i="22"/>
  <c r="BN357" i="22"/>
  <c r="BN358" i="22"/>
  <c r="BN359" i="22"/>
  <c r="BM354" i="22"/>
  <c r="BM355" i="22"/>
  <c r="BM356" i="22"/>
  <c r="BM357" i="22"/>
  <c r="BM358" i="22"/>
  <c r="BM359" i="22"/>
  <c r="BL354" i="22"/>
  <c r="BL355" i="22"/>
  <c r="BL356" i="22"/>
  <c r="BL357" i="22"/>
  <c r="BL358" i="22"/>
  <c r="BL359" i="22"/>
  <c r="BK354" i="22"/>
  <c r="BK360" i="22" s="1"/>
  <c r="BK362" i="22" s="1"/>
  <c r="BK355" i="22"/>
  <c r="BK356" i="22"/>
  <c r="BK357" i="22"/>
  <c r="BK358" i="22"/>
  <c r="BK359" i="22"/>
  <c r="BK341" i="22"/>
  <c r="BJ354" i="22"/>
  <c r="BJ355" i="22"/>
  <c r="BJ356" i="22"/>
  <c r="BJ357" i="22"/>
  <c r="BJ358" i="22"/>
  <c r="BJ359" i="22"/>
  <c r="BJ360" i="22"/>
  <c r="BJ362" i="22"/>
  <c r="BJ341" i="22" s="1"/>
  <c r="BI354" i="22"/>
  <c r="BI355" i="22"/>
  <c r="BI356" i="22"/>
  <c r="BI357" i="22"/>
  <c r="BI358" i="22"/>
  <c r="BI359" i="22"/>
  <c r="BI360" i="22" s="1"/>
  <c r="BI362" i="22" s="1"/>
  <c r="BI341" i="22" s="1"/>
  <c r="BH354" i="22"/>
  <c r="BH355" i="22"/>
  <c r="BH356" i="22"/>
  <c r="BH357" i="22"/>
  <c r="BH358" i="22"/>
  <c r="BH359" i="22"/>
  <c r="BG354" i="22"/>
  <c r="BG355" i="22"/>
  <c r="BG356" i="22"/>
  <c r="BG357" i="22"/>
  <c r="BG360" i="22" s="1"/>
  <c r="BG362" i="22" s="1"/>
  <c r="BG341" i="22" s="1"/>
  <c r="BG358" i="22"/>
  <c r="BG359" i="22"/>
  <c r="BF354" i="22"/>
  <c r="BF355" i="22"/>
  <c r="BF356" i="22"/>
  <c r="BF357" i="22"/>
  <c r="BF358" i="22"/>
  <c r="BF359" i="22"/>
  <c r="BE354" i="22"/>
  <c r="BE355" i="22"/>
  <c r="BE356" i="22"/>
  <c r="BE357" i="22"/>
  <c r="BE358" i="22"/>
  <c r="BE359" i="22"/>
  <c r="BD354" i="22"/>
  <c r="BD360" i="22" s="1"/>
  <c r="BD362" i="22" s="1"/>
  <c r="BD341" i="22" s="1"/>
  <c r="BD355" i="22"/>
  <c r="BD356" i="22"/>
  <c r="BD357" i="22"/>
  <c r="BD358" i="22"/>
  <c r="BD359" i="22"/>
  <c r="BC354" i="22"/>
  <c r="BC360" i="22" s="1"/>
  <c r="BC355" i="22"/>
  <c r="BC356" i="22"/>
  <c r="BC357" i="22"/>
  <c r="BC358" i="22"/>
  <c r="BC359" i="22"/>
  <c r="BC362" i="22"/>
  <c r="BC341" i="22" s="1"/>
  <c r="BB354" i="22"/>
  <c r="BB355" i="22"/>
  <c r="BB356" i="22"/>
  <c r="BB357" i="22"/>
  <c r="BB358" i="22"/>
  <c r="BB359" i="22"/>
  <c r="BB360" i="22"/>
  <c r="BB362" i="22" s="1"/>
  <c r="BB341" i="22" s="1"/>
  <c r="BA354" i="22"/>
  <c r="BA355" i="22"/>
  <c r="BA356" i="22"/>
  <c r="BA357" i="22"/>
  <c r="BA358" i="22"/>
  <c r="BA359" i="22"/>
  <c r="BA360" i="22"/>
  <c r="BA362" i="22" s="1"/>
  <c r="BA341" i="22" s="1"/>
  <c r="AZ354" i="22"/>
  <c r="AZ355" i="22"/>
  <c r="AZ356" i="22"/>
  <c r="AZ357" i="22"/>
  <c r="AZ358" i="22"/>
  <c r="AZ359" i="22"/>
  <c r="AY354" i="22"/>
  <c r="AY355" i="22"/>
  <c r="AY356" i="22"/>
  <c r="AY357" i="22"/>
  <c r="AY358" i="22"/>
  <c r="AY359" i="22"/>
  <c r="AX354" i="22"/>
  <c r="AX355" i="22"/>
  <c r="AX356" i="22"/>
  <c r="AX357" i="22"/>
  <c r="AX358" i="22"/>
  <c r="AX359" i="22"/>
  <c r="AW354" i="22"/>
  <c r="AW355" i="22"/>
  <c r="AW356" i="22"/>
  <c r="AW357" i="22"/>
  <c r="AW358" i="22"/>
  <c r="AW359" i="22"/>
  <c r="AV354" i="22"/>
  <c r="AV360" i="22" s="1"/>
  <c r="AV362" i="22" s="1"/>
  <c r="AV341" i="22" s="1"/>
  <c r="AV355" i="22"/>
  <c r="AV356" i="22"/>
  <c r="AV357" i="22"/>
  <c r="AV358" i="22"/>
  <c r="AV359" i="22"/>
  <c r="AU354" i="22"/>
  <c r="AU360" i="22" s="1"/>
  <c r="AU362" i="22" s="1"/>
  <c r="AU341" i="22" s="1"/>
  <c r="AU355" i="22"/>
  <c r="AU356" i="22"/>
  <c r="AU357" i="22"/>
  <c r="AU358" i="22"/>
  <c r="AU359" i="22"/>
  <c r="AT354" i="22"/>
  <c r="AT360" i="22" s="1"/>
  <c r="AT362" i="22" s="1"/>
  <c r="AT341" i="22" s="1"/>
  <c r="AT355" i="22"/>
  <c r="AT356" i="22"/>
  <c r="AT357" i="22"/>
  <c r="AT358" i="22"/>
  <c r="AS354" i="22"/>
  <c r="AS355" i="22"/>
  <c r="AS356" i="22"/>
  <c r="AS357" i="22"/>
  <c r="AS358" i="22"/>
  <c r="AS359" i="22"/>
  <c r="AS360" i="22"/>
  <c r="AS362" i="22"/>
  <c r="AS341" i="22" s="1"/>
  <c r="AR354" i="22"/>
  <c r="AR355" i="22"/>
  <c r="AR356" i="22"/>
  <c r="AR357" i="22"/>
  <c r="AR358" i="22"/>
  <c r="AR359" i="22"/>
  <c r="AR360" i="22" s="1"/>
  <c r="AR362" i="22" s="1"/>
  <c r="AR341" i="22" s="1"/>
  <c r="AQ354" i="22"/>
  <c r="AQ355" i="22"/>
  <c r="AQ356" i="22"/>
  <c r="AQ357" i="22"/>
  <c r="AQ358" i="22"/>
  <c r="AQ359" i="22"/>
  <c r="AP354" i="22"/>
  <c r="AP355" i="22"/>
  <c r="AP356" i="22"/>
  <c r="AP357" i="22"/>
  <c r="AP358" i="22"/>
  <c r="AP359" i="22"/>
  <c r="AO354" i="22"/>
  <c r="AO355" i="22"/>
  <c r="AO356" i="22"/>
  <c r="AO357" i="22"/>
  <c r="AO358" i="22"/>
  <c r="AO359" i="22"/>
  <c r="AN354" i="22"/>
  <c r="AN360" i="22" s="1"/>
  <c r="AN362" i="22" s="1"/>
  <c r="AN341" i="22" s="1"/>
  <c r="AN355" i="22"/>
  <c r="AN356" i="22"/>
  <c r="AN357" i="22"/>
  <c r="AN358" i="22"/>
  <c r="AN359" i="22"/>
  <c r="AM354" i="22"/>
  <c r="AM360" i="22" s="1"/>
  <c r="AM362" i="22" s="1"/>
  <c r="AM355" i="22"/>
  <c r="AM356" i="22"/>
  <c r="AM357" i="22"/>
  <c r="AM358" i="22"/>
  <c r="AM359" i="22"/>
  <c r="AM341" i="22"/>
  <c r="AL354" i="22"/>
  <c r="AL360" i="22" s="1"/>
  <c r="AL355" i="22"/>
  <c r="AL356" i="22"/>
  <c r="AL357" i="22"/>
  <c r="AL358" i="22"/>
  <c r="AL359" i="22"/>
  <c r="AL362" i="22"/>
  <c r="AL341" i="22"/>
  <c r="AK354" i="22"/>
  <c r="AK355" i="22"/>
  <c r="AK356" i="22"/>
  <c r="AK357" i="22"/>
  <c r="AK358" i="22"/>
  <c r="AK359" i="22"/>
  <c r="AK360" i="22"/>
  <c r="AK362" i="22"/>
  <c r="AK341" i="22" s="1"/>
  <c r="AJ354" i="22"/>
  <c r="AJ355" i="22"/>
  <c r="AJ356" i="22"/>
  <c r="AJ357" i="22"/>
  <c r="AJ358" i="22"/>
  <c r="AJ359" i="22"/>
  <c r="AJ360" i="22"/>
  <c r="AJ362" i="22"/>
  <c r="AJ341" i="22" s="1"/>
  <c r="AH354" i="22"/>
  <c r="AH355" i="22"/>
  <c r="AH356" i="22"/>
  <c r="AH357" i="22"/>
  <c r="AH358" i="22"/>
  <c r="AH359" i="22"/>
  <c r="AH360" i="22"/>
  <c r="AH362" i="22"/>
  <c r="AH341" i="22" s="1"/>
  <c r="AG354" i="22"/>
  <c r="AG355" i="22"/>
  <c r="AG356" i="22"/>
  <c r="AG357" i="22"/>
  <c r="AG358" i="22"/>
  <c r="AG359" i="22"/>
  <c r="AG360" i="22"/>
  <c r="AG362" i="22" s="1"/>
  <c r="AG341" i="22" s="1"/>
  <c r="AF354" i="22"/>
  <c r="AF360" i="22" s="1"/>
  <c r="AF362" i="22" s="1"/>
  <c r="AF341" i="22" s="1"/>
  <c r="AF355" i="22"/>
  <c r="AF356" i="22"/>
  <c r="AF357" i="22"/>
  <c r="AF358" i="22"/>
  <c r="AF359" i="22"/>
  <c r="AD354" i="22"/>
  <c r="AD355" i="22"/>
  <c r="AD356" i="22"/>
  <c r="AD357" i="22"/>
  <c r="AD358" i="22"/>
  <c r="AD359" i="22"/>
  <c r="AC354" i="22"/>
  <c r="AC355" i="22"/>
  <c r="AC356" i="22"/>
  <c r="AC357" i="22"/>
  <c r="AC358" i="22"/>
  <c r="AC359" i="22"/>
  <c r="AB354" i="22"/>
  <c r="AB355" i="22"/>
  <c r="AB356" i="22"/>
  <c r="AB357" i="22"/>
  <c r="AB358" i="22"/>
  <c r="AB359" i="22"/>
  <c r="AA354" i="22"/>
  <c r="AA343" i="22"/>
  <c r="AA355" i="22" s="1"/>
  <c r="AA360" i="22" s="1"/>
  <c r="AA362" i="22" s="1"/>
  <c r="AA341" i="22" s="1"/>
  <c r="AA356" i="22"/>
  <c r="AA357" i="22"/>
  <c r="AA358" i="22"/>
  <c r="AA359" i="22"/>
  <c r="Z354" i="22"/>
  <c r="Z343" i="22"/>
  <c r="Z355" i="22"/>
  <c r="Z356" i="22"/>
  <c r="Z357" i="22"/>
  <c r="Z360" i="22" s="1"/>
  <c r="Z362" i="22" s="1"/>
  <c r="Z341" i="22" s="1"/>
  <c r="Z358" i="22"/>
  <c r="Z359" i="22"/>
  <c r="Y354" i="22"/>
  <c r="Y355" i="22"/>
  <c r="Y356" i="22"/>
  <c r="Y357" i="22"/>
  <c r="Y358" i="22"/>
  <c r="Y359" i="22"/>
  <c r="X354" i="22"/>
  <c r="X355" i="22"/>
  <c r="X356" i="22"/>
  <c r="X357" i="22"/>
  <c r="X358" i="22"/>
  <c r="X359" i="22"/>
  <c r="V354" i="22"/>
  <c r="V360" i="22" s="1"/>
  <c r="V362" i="22" s="1"/>
  <c r="V341" i="22" s="1"/>
  <c r="V355" i="22"/>
  <c r="V356" i="22"/>
  <c r="V357" i="22"/>
  <c r="V358" i="22"/>
  <c r="V359" i="22"/>
  <c r="U354" i="22"/>
  <c r="U355" i="22"/>
  <c r="U356" i="22"/>
  <c r="U357" i="22"/>
  <c r="U358" i="22"/>
  <c r="U359" i="22"/>
  <c r="T354" i="22"/>
  <c r="T355" i="22"/>
  <c r="T356" i="22"/>
  <c r="T357" i="22"/>
  <c r="T358" i="22"/>
  <c r="T359" i="22"/>
  <c r="S354" i="22"/>
  <c r="S360" i="22" s="1"/>
  <c r="S355" i="22"/>
  <c r="S356" i="22"/>
  <c r="S357" i="22"/>
  <c r="S358" i="22"/>
  <c r="S359" i="22"/>
  <c r="S362" i="22"/>
  <c r="S341" i="22" s="1"/>
  <c r="R354" i="22"/>
  <c r="R355" i="22"/>
  <c r="R356" i="22"/>
  <c r="R357" i="22"/>
  <c r="R358" i="22"/>
  <c r="R359" i="22"/>
  <c r="R360" i="22"/>
  <c r="R362" i="22" s="1"/>
  <c r="R341" i="22" s="1"/>
  <c r="P354" i="22"/>
  <c r="P355" i="22"/>
  <c r="P356" i="22"/>
  <c r="P357" i="22"/>
  <c r="P358" i="22"/>
  <c r="P359" i="22"/>
  <c r="P360" i="22"/>
  <c r="P362" i="22" s="1"/>
  <c r="P341" i="22" s="1"/>
  <c r="O354" i="22"/>
  <c r="O355" i="22"/>
  <c r="O356" i="22"/>
  <c r="O357" i="22"/>
  <c r="O358" i="22"/>
  <c r="O359" i="22"/>
  <c r="N354" i="22"/>
  <c r="N360" i="22" s="1"/>
  <c r="N362" i="22" s="1"/>
  <c r="N341" i="22" s="1"/>
  <c r="N355" i="22"/>
  <c r="N356" i="22"/>
  <c r="N357" i="22"/>
  <c r="N358" i="22"/>
  <c r="N359" i="22"/>
  <c r="L355" i="22"/>
  <c r="L358" i="22"/>
  <c r="L360" i="22"/>
  <c r="L362" i="22"/>
  <c r="L341" i="22" s="1"/>
  <c r="K354" i="22"/>
  <c r="K355" i="22"/>
  <c r="K356" i="22"/>
  <c r="K357" i="22"/>
  <c r="K358" i="22"/>
  <c r="K359" i="22"/>
  <c r="K360" i="22"/>
  <c r="K362" i="22"/>
  <c r="K341" i="22" s="1"/>
  <c r="J343" i="22"/>
  <c r="CC288" i="22"/>
  <c r="CC269" i="22"/>
  <c r="CB280" i="22"/>
  <c r="CB282" i="22" s="1"/>
  <c r="CB284" i="22" s="1"/>
  <c r="CB269" i="22" s="1"/>
  <c r="CB281" i="22"/>
  <c r="CC261" i="22"/>
  <c r="CC262" i="22"/>
  <c r="CC263" i="22"/>
  <c r="CC264" i="22"/>
  <c r="CC265" i="22"/>
  <c r="CC267" i="22" s="1"/>
  <c r="CC248" i="22" s="1"/>
  <c r="CB261" i="22"/>
  <c r="CB262" i="22"/>
  <c r="CB263" i="22"/>
  <c r="CB264" i="22"/>
  <c r="CB265" i="22"/>
  <c r="CB267" i="22"/>
  <c r="CB248" i="22" s="1"/>
  <c r="BR302" i="22"/>
  <c r="BR303" i="22"/>
  <c r="BR304" i="22"/>
  <c r="BR305" i="22"/>
  <c r="BR306" i="22"/>
  <c r="BR307" i="22"/>
  <c r="BR308" i="22"/>
  <c r="BQ302" i="22"/>
  <c r="BQ303" i="22"/>
  <c r="BQ304" i="22"/>
  <c r="BQ305" i="22"/>
  <c r="BQ306" i="22"/>
  <c r="BQ307" i="22"/>
  <c r="BQ308" i="22"/>
  <c r="BP302" i="22"/>
  <c r="BP303" i="22"/>
  <c r="BP309" i="22" s="1"/>
  <c r="BP311" i="22" s="1"/>
  <c r="BP304" i="22"/>
  <c r="BP305" i="22"/>
  <c r="BP306" i="22"/>
  <c r="BP307" i="22"/>
  <c r="BP308" i="22"/>
  <c r="BP288" i="22"/>
  <c r="BO302" i="22"/>
  <c r="BO303" i="22"/>
  <c r="BO304" i="22"/>
  <c r="BO305" i="22"/>
  <c r="BO306" i="22"/>
  <c r="BO307" i="22"/>
  <c r="BO308" i="22"/>
  <c r="BO309" i="22"/>
  <c r="BO311" i="22" s="1"/>
  <c r="BO288" i="22" s="1"/>
  <c r="BN302" i="22"/>
  <c r="BN303" i="22"/>
  <c r="BN304" i="22"/>
  <c r="BN305" i="22"/>
  <c r="BN306" i="22"/>
  <c r="BN307" i="22"/>
  <c r="BN308" i="22"/>
  <c r="BM302" i="22"/>
  <c r="BM309" i="22" s="1"/>
  <c r="BM311" i="22" s="1"/>
  <c r="BM288" i="22" s="1"/>
  <c r="BM303" i="22"/>
  <c r="BM304" i="22"/>
  <c r="BM305" i="22"/>
  <c r="BM306" i="22"/>
  <c r="BM307" i="22"/>
  <c r="BM308" i="22"/>
  <c r="BL302" i="22"/>
  <c r="BL303" i="22"/>
  <c r="BL304" i="22"/>
  <c r="BL305" i="22"/>
  <c r="BL306" i="22"/>
  <c r="BL307" i="22"/>
  <c r="BL308" i="22"/>
  <c r="BK302" i="22"/>
  <c r="BK309" i="22" s="1"/>
  <c r="BK311" i="22" s="1"/>
  <c r="BK288" i="22" s="1"/>
  <c r="BK303" i="22"/>
  <c r="BK304" i="22"/>
  <c r="BK305" i="22"/>
  <c r="BK306" i="22"/>
  <c r="BK307" i="22"/>
  <c r="BK308" i="22"/>
  <c r="BJ302" i="22"/>
  <c r="BJ303" i="22"/>
  <c r="BJ304" i="22"/>
  <c r="BJ305" i="22"/>
  <c r="BJ306" i="22"/>
  <c r="BJ307" i="22"/>
  <c r="BJ308" i="22"/>
  <c r="BI302" i="22"/>
  <c r="BI309" i="22" s="1"/>
  <c r="BI311" i="22" s="1"/>
  <c r="BI288" i="22" s="1"/>
  <c r="BI303" i="22"/>
  <c r="BI304" i="22"/>
  <c r="BI305" i="22"/>
  <c r="BI306" i="22"/>
  <c r="BI307" i="22"/>
  <c r="BI308" i="22"/>
  <c r="BH302" i="22"/>
  <c r="BH304" i="22"/>
  <c r="BH309" i="22" s="1"/>
  <c r="BH311" i="22" s="1"/>
  <c r="BH288" i="22" s="1"/>
  <c r="BH305" i="22"/>
  <c r="BH306" i="22"/>
  <c r="BH307" i="22"/>
  <c r="BH308" i="22"/>
  <c r="BG302" i="22"/>
  <c r="BG303" i="22"/>
  <c r="BG304" i="22"/>
  <c r="BG305" i="22"/>
  <c r="BG306" i="22"/>
  <c r="BG307" i="22"/>
  <c r="BG308" i="22"/>
  <c r="BF302" i="22"/>
  <c r="BF303" i="22"/>
  <c r="BF304" i="22"/>
  <c r="BF305" i="22"/>
  <c r="BF306" i="22"/>
  <c r="BF307" i="22"/>
  <c r="BF308" i="22"/>
  <c r="BF309" i="22"/>
  <c r="BF311" i="22" s="1"/>
  <c r="BF288" i="22" s="1"/>
  <c r="BE302" i="22"/>
  <c r="BE303" i="22"/>
  <c r="BE309" i="22" s="1"/>
  <c r="BE311" i="22" s="1"/>
  <c r="BE288" i="22" s="1"/>
  <c r="BE304" i="22"/>
  <c r="BE305" i="22"/>
  <c r="BE306" i="22"/>
  <c r="BE307" i="22"/>
  <c r="BE308" i="22"/>
  <c r="BD302" i="22"/>
  <c r="BD303" i="22"/>
  <c r="BD304" i="22"/>
  <c r="BD305" i="22"/>
  <c r="BD306" i="22"/>
  <c r="BD307" i="22"/>
  <c r="BD308" i="22"/>
  <c r="BC302" i="22"/>
  <c r="BC303" i="22"/>
  <c r="BC304" i="22"/>
  <c r="BC305" i="22"/>
  <c r="BC306" i="22"/>
  <c r="BC307" i="22"/>
  <c r="BC308" i="22"/>
  <c r="BB302" i="22"/>
  <c r="BB303" i="22"/>
  <c r="BB304" i="22"/>
  <c r="BB305" i="22"/>
  <c r="BB306" i="22"/>
  <c r="BB307" i="22"/>
  <c r="BB308" i="22"/>
  <c r="BB309" i="22"/>
  <c r="BB311" i="22" s="1"/>
  <c r="BB288" i="22" s="1"/>
  <c r="BA302" i="22"/>
  <c r="BA303" i="22"/>
  <c r="BA309" i="22" s="1"/>
  <c r="BA311" i="22" s="1"/>
  <c r="BA288" i="22" s="1"/>
  <c r="BA304" i="22"/>
  <c r="BA305" i="22"/>
  <c r="BA306" i="22"/>
  <c r="BA307" i="22"/>
  <c r="BA308" i="22"/>
  <c r="AZ302" i="22"/>
  <c r="AZ303" i="22"/>
  <c r="AZ304" i="22"/>
  <c r="AZ309" i="22" s="1"/>
  <c r="AZ311" i="22" s="1"/>
  <c r="AZ288" i="22" s="1"/>
  <c r="AZ305" i="22"/>
  <c r="AZ306" i="22"/>
  <c r="AZ307" i="22"/>
  <c r="AZ308" i="22"/>
  <c r="AY302" i="22"/>
  <c r="AY303" i="22"/>
  <c r="AY304" i="22"/>
  <c r="AY305" i="22"/>
  <c r="AY306" i="22"/>
  <c r="AY307" i="22"/>
  <c r="AY308" i="22"/>
  <c r="AX302" i="22"/>
  <c r="AX303" i="22"/>
  <c r="AX305" i="22"/>
  <c r="AX306" i="22"/>
  <c r="AX307" i="22"/>
  <c r="AX308" i="22"/>
  <c r="AX309" i="22"/>
  <c r="AX311" i="22" s="1"/>
  <c r="AX288" i="22" s="1"/>
  <c r="AW302" i="22"/>
  <c r="AW303" i="22"/>
  <c r="AW305" i="22"/>
  <c r="AW306" i="22"/>
  <c r="AW307" i="22"/>
  <c r="AW308" i="22"/>
  <c r="AW309" i="22"/>
  <c r="AW311" i="22" s="1"/>
  <c r="AW288" i="22" s="1"/>
  <c r="AV302" i="22"/>
  <c r="AV303" i="22"/>
  <c r="AV304" i="22"/>
  <c r="AV305" i="22"/>
  <c r="AV306" i="22"/>
  <c r="AV307" i="22"/>
  <c r="AV308" i="22"/>
  <c r="AU302" i="22"/>
  <c r="AU303" i="22"/>
  <c r="AU304" i="22"/>
  <c r="AU305" i="22"/>
  <c r="AU306" i="22"/>
  <c r="AU307" i="22"/>
  <c r="AU308" i="22"/>
  <c r="AT302" i="22"/>
  <c r="AT303" i="22"/>
  <c r="AT305" i="22"/>
  <c r="AT306" i="22"/>
  <c r="AT307" i="22"/>
  <c r="AS302" i="22"/>
  <c r="AS309" i="22" s="1"/>
  <c r="AS311" i="22" s="1"/>
  <c r="AS288" i="22" s="1"/>
  <c r="AS303" i="22"/>
  <c r="AS304" i="22"/>
  <c r="AS305" i="22"/>
  <c r="AS306" i="22"/>
  <c r="AS307" i="22"/>
  <c r="AS308" i="22"/>
  <c r="AR302" i="22"/>
  <c r="AR303" i="22"/>
  <c r="AR305" i="22"/>
  <c r="AR306" i="22"/>
  <c r="AR307" i="22"/>
  <c r="AR308" i="22"/>
  <c r="AR309" i="22"/>
  <c r="AR311" i="22"/>
  <c r="AR288" i="22" s="1"/>
  <c r="AQ302" i="22"/>
  <c r="AQ309" i="22" s="1"/>
  <c r="AQ311" i="22" s="1"/>
  <c r="AQ288" i="22" s="1"/>
  <c r="AQ303" i="22"/>
  <c r="AQ304" i="22"/>
  <c r="AQ305" i="22"/>
  <c r="AQ306" i="22"/>
  <c r="AQ307" i="22"/>
  <c r="AQ308" i="22"/>
  <c r="AP302" i="22"/>
  <c r="AP309" i="22" s="1"/>
  <c r="AP311" i="22" s="1"/>
  <c r="AP288" i="22" s="1"/>
  <c r="AP303" i="22"/>
  <c r="AP304" i="22"/>
  <c r="AP305" i="22"/>
  <c r="AP306" i="22"/>
  <c r="AP307" i="22"/>
  <c r="AP308" i="22"/>
  <c r="AO302" i="22"/>
  <c r="AO303" i="22"/>
  <c r="AO309" i="22" s="1"/>
  <c r="AO311" i="22" s="1"/>
  <c r="AO288" i="22" s="1"/>
  <c r="AO304" i="22"/>
  <c r="AO305" i="22"/>
  <c r="AO306" i="22"/>
  <c r="AO307" i="22"/>
  <c r="AO308" i="22"/>
  <c r="AN302" i="22"/>
  <c r="AN309" i="22" s="1"/>
  <c r="AN311" i="22" s="1"/>
  <c r="AN288" i="22" s="1"/>
  <c r="AN303" i="22"/>
  <c r="AN304" i="22"/>
  <c r="AN305" i="22"/>
  <c r="AN306" i="22"/>
  <c r="AN307" i="22"/>
  <c r="AN308" i="22"/>
  <c r="AM302" i="22"/>
  <c r="AM309" i="22" s="1"/>
  <c r="AM311" i="22" s="1"/>
  <c r="AM288" i="22" s="1"/>
  <c r="AM303" i="22"/>
  <c r="AM304" i="22"/>
  <c r="AM305" i="22"/>
  <c r="AM306" i="22"/>
  <c r="AM307" i="22"/>
  <c r="AM308" i="22"/>
  <c r="AL302" i="22"/>
  <c r="AL303" i="22"/>
  <c r="AL304" i="22"/>
  <c r="AL305" i="22"/>
  <c r="AL306" i="22"/>
  <c r="AL307" i="22"/>
  <c r="AL308" i="22"/>
  <c r="AK302" i="22"/>
  <c r="AK303" i="22"/>
  <c r="AK304" i="22"/>
  <c r="AK305" i="22"/>
  <c r="AK306" i="22"/>
  <c r="AK307" i="22"/>
  <c r="AK308" i="22"/>
  <c r="AJ302" i="22"/>
  <c r="AJ309" i="22" s="1"/>
  <c r="AJ311" i="22" s="1"/>
  <c r="AJ288" i="22" s="1"/>
  <c r="AJ303" i="22"/>
  <c r="AJ304" i="22"/>
  <c r="AJ305" i="22"/>
  <c r="AJ306" i="22"/>
  <c r="AJ307" i="22"/>
  <c r="AJ308" i="22"/>
  <c r="AH302" i="22"/>
  <c r="AH303" i="22"/>
  <c r="AH304" i="22"/>
  <c r="AH305" i="22"/>
  <c r="AH306" i="22"/>
  <c r="AH307" i="22"/>
  <c r="AH308" i="22"/>
  <c r="AG302" i="22"/>
  <c r="AG303" i="22"/>
  <c r="AG304" i="22"/>
  <c r="AG305" i="22"/>
  <c r="AG306" i="22"/>
  <c r="AG307" i="22"/>
  <c r="AG308" i="22"/>
  <c r="AF302" i="22"/>
  <c r="AF303" i="22"/>
  <c r="AF304" i="22"/>
  <c r="AF305" i="22"/>
  <c r="AF306" i="22"/>
  <c r="AF307" i="22"/>
  <c r="AF308" i="22"/>
  <c r="AD302" i="22"/>
  <c r="AD303" i="22"/>
  <c r="AD304" i="22"/>
  <c r="AD305" i="22"/>
  <c r="AD306" i="22"/>
  <c r="AD307" i="22"/>
  <c r="AD308" i="22"/>
  <c r="AD309" i="22"/>
  <c r="AD311" i="22" s="1"/>
  <c r="AD288" i="22" s="1"/>
  <c r="AC302" i="22"/>
  <c r="AC303" i="22"/>
  <c r="AC304" i="22"/>
  <c r="AC305" i="22"/>
  <c r="AC306" i="22"/>
  <c r="AC307" i="22"/>
  <c r="AC308" i="22"/>
  <c r="AB302" i="22"/>
  <c r="AB303" i="22"/>
  <c r="AB304" i="22"/>
  <c r="AB305" i="22"/>
  <c r="AB306" i="22"/>
  <c r="AB307" i="22"/>
  <c r="AB308" i="22"/>
  <c r="AA302" i="22"/>
  <c r="AA303" i="22"/>
  <c r="AA304" i="22"/>
  <c r="AA305" i="22"/>
  <c r="AA306" i="22"/>
  <c r="AA307" i="22"/>
  <c r="AA308" i="22"/>
  <c r="Z302" i="22"/>
  <c r="Z309" i="22" s="1"/>
  <c r="Z311" i="22" s="1"/>
  <c r="Z303" i="22"/>
  <c r="Z304" i="22"/>
  <c r="Z307" i="22"/>
  <c r="Z308" i="22"/>
  <c r="Z288" i="22"/>
  <c r="Y302" i="22"/>
  <c r="Y309" i="22" s="1"/>
  <c r="Y311" i="22" s="1"/>
  <c r="Y288" i="22" s="1"/>
  <c r="Y303" i="22"/>
  <c r="Y304" i="22"/>
  <c r="Y305" i="22"/>
  <c r="Y306" i="22"/>
  <c r="Y307" i="22"/>
  <c r="Y308" i="22"/>
  <c r="X302" i="22"/>
  <c r="X303" i="22"/>
  <c r="X304" i="22"/>
  <c r="X305" i="22"/>
  <c r="X306" i="22"/>
  <c r="X307" i="22"/>
  <c r="X308" i="22"/>
  <c r="V302" i="22"/>
  <c r="V309" i="22" s="1"/>
  <c r="V311" i="22" s="1"/>
  <c r="V288" i="22" s="1"/>
  <c r="V304" i="22"/>
  <c r="V305" i="22"/>
  <c r="V306" i="22"/>
  <c r="V307" i="22"/>
  <c r="V308" i="22"/>
  <c r="U302" i="22"/>
  <c r="U303" i="22"/>
  <c r="U304" i="22"/>
  <c r="U309" i="22" s="1"/>
  <c r="U311" i="22" s="1"/>
  <c r="U288" i="22" s="1"/>
  <c r="U305" i="22"/>
  <c r="U306" i="22"/>
  <c r="U307" i="22"/>
  <c r="U308" i="22"/>
  <c r="T302" i="22"/>
  <c r="T303" i="22"/>
  <c r="T304" i="22"/>
  <c r="T305" i="22"/>
  <c r="T306" i="22"/>
  <c r="T307" i="22"/>
  <c r="T308" i="22"/>
  <c r="S302" i="22"/>
  <c r="S303" i="22"/>
  <c r="S304" i="22"/>
  <c r="S305" i="22"/>
  <c r="S306" i="22"/>
  <c r="S307" i="22"/>
  <c r="S308" i="22"/>
  <c r="S309" i="22"/>
  <c r="S311" i="22" s="1"/>
  <c r="S288" i="22" s="1"/>
  <c r="R302" i="22"/>
  <c r="R303" i="22"/>
  <c r="R309" i="22" s="1"/>
  <c r="R311" i="22" s="1"/>
  <c r="R288" i="22" s="1"/>
  <c r="R304" i="22"/>
  <c r="R305" i="22"/>
  <c r="R306" i="22"/>
  <c r="R307" i="22"/>
  <c r="R308" i="22"/>
  <c r="P302" i="22"/>
  <c r="P303" i="22"/>
  <c r="P304" i="22"/>
  <c r="P305" i="22"/>
  <c r="P306" i="22"/>
  <c r="P307" i="22"/>
  <c r="P308" i="22"/>
  <c r="O302" i="22"/>
  <c r="O303" i="22"/>
  <c r="O304" i="22"/>
  <c r="O305" i="22"/>
  <c r="O306" i="22"/>
  <c r="O307" i="22"/>
  <c r="O308" i="22"/>
  <c r="N302" i="22"/>
  <c r="N303" i="22"/>
  <c r="N304" i="22"/>
  <c r="N305" i="22"/>
  <c r="N306" i="22"/>
  <c r="N307" i="22"/>
  <c r="N308" i="22"/>
  <c r="N309" i="22"/>
  <c r="N311" i="22" s="1"/>
  <c r="N288" i="22" s="1"/>
  <c r="L303" i="22"/>
  <c r="L304" i="22"/>
  <c r="L305" i="22"/>
  <c r="L306" i="22"/>
  <c r="L309" i="22"/>
  <c r="L311" i="22"/>
  <c r="L288" i="22" s="1"/>
  <c r="BR279" i="22"/>
  <c r="BR280" i="22"/>
  <c r="BR281" i="22"/>
  <c r="BR282" i="22"/>
  <c r="BR284" i="22" s="1"/>
  <c r="BR269" i="22" s="1"/>
  <c r="BQ279" i="22"/>
  <c r="BQ280" i="22"/>
  <c r="BQ281" i="22"/>
  <c r="BP279" i="22"/>
  <c r="BP281" i="22"/>
  <c r="BP282" i="22" s="1"/>
  <c r="BP284" i="22" s="1"/>
  <c r="BP269" i="22" s="1"/>
  <c r="BO279" i="22"/>
  <c r="BO280" i="22"/>
  <c r="BO281" i="22"/>
  <c r="BN279" i="22"/>
  <c r="BN280" i="22"/>
  <c r="BN281" i="22"/>
  <c r="BN282" i="22"/>
  <c r="BN284" i="22" s="1"/>
  <c r="BN269" i="22" s="1"/>
  <c r="BM279" i="22"/>
  <c r="BM280" i="22"/>
  <c r="BM281" i="22"/>
  <c r="BM282" i="22"/>
  <c r="BM284" i="22" s="1"/>
  <c r="BM269" i="22" s="1"/>
  <c r="BL279" i="22"/>
  <c r="BL282" i="22" s="1"/>
  <c r="BL284" i="22" s="1"/>
  <c r="BL269" i="22" s="1"/>
  <c r="BL280" i="22"/>
  <c r="BL281" i="22"/>
  <c r="BK279" i="22"/>
  <c r="BK280" i="22"/>
  <c r="BK282" i="22" s="1"/>
  <c r="BK281" i="22"/>
  <c r="BK284" i="22"/>
  <c r="BK269" i="22" s="1"/>
  <c r="BJ279" i="22"/>
  <c r="BJ282" i="22" s="1"/>
  <c r="BJ284" i="22" s="1"/>
  <c r="BJ269" i="22" s="1"/>
  <c r="BJ280" i="22"/>
  <c r="BJ281" i="22"/>
  <c r="BI279" i="22"/>
  <c r="BI280" i="22"/>
  <c r="BI281" i="22"/>
  <c r="BI282" i="22"/>
  <c r="BI284" i="22" s="1"/>
  <c r="BI269" i="22" s="1"/>
  <c r="BH279" i="22"/>
  <c r="BH280" i="22"/>
  <c r="BH281" i="22"/>
  <c r="BH282" i="22" s="1"/>
  <c r="BH284" i="22" s="1"/>
  <c r="BH269" i="22" s="1"/>
  <c r="BG279" i="22"/>
  <c r="BG280" i="22"/>
  <c r="BG281" i="22"/>
  <c r="BF279" i="22"/>
  <c r="BF280" i="22"/>
  <c r="BF281" i="22"/>
  <c r="BF282" i="22"/>
  <c r="BF284" i="22"/>
  <c r="BF269" i="22" s="1"/>
  <c r="BE279" i="22"/>
  <c r="BE280" i="22"/>
  <c r="BE281" i="22"/>
  <c r="BE282" i="22"/>
  <c r="BE284" i="22" s="1"/>
  <c r="BE269" i="22" s="1"/>
  <c r="BD279" i="22"/>
  <c r="BD280" i="22"/>
  <c r="BD281" i="22"/>
  <c r="BC279" i="22"/>
  <c r="BC280" i="22"/>
  <c r="BC282" i="22" s="1"/>
  <c r="BC284" i="22" s="1"/>
  <c r="BC269" i="22" s="1"/>
  <c r="BC281" i="22"/>
  <c r="BB279" i="22"/>
  <c r="BB282" i="22" s="1"/>
  <c r="BB284" i="22" s="1"/>
  <c r="BB269" i="22" s="1"/>
  <c r="BB280" i="22"/>
  <c r="BB281" i="22"/>
  <c r="BA279" i="22"/>
  <c r="BA280" i="22"/>
  <c r="BA281" i="22"/>
  <c r="BA282" i="22"/>
  <c r="BA284" i="22" s="1"/>
  <c r="BA269" i="22" s="1"/>
  <c r="AZ279" i="22"/>
  <c r="AZ280" i="22"/>
  <c r="AZ281" i="22"/>
  <c r="AZ282" i="22" s="1"/>
  <c r="AZ284" i="22" s="1"/>
  <c r="AZ269" i="22" s="1"/>
  <c r="AY279" i="22"/>
  <c r="AY282" i="22" s="1"/>
  <c r="AY284" i="22" s="1"/>
  <c r="AY269" i="22" s="1"/>
  <c r="AY280" i="22"/>
  <c r="AY281" i="22"/>
  <c r="AX279" i="22"/>
  <c r="AX280" i="22"/>
  <c r="AX281" i="22"/>
  <c r="AX282" i="22"/>
  <c r="AX284" i="22"/>
  <c r="AX269" i="22" s="1"/>
  <c r="AW279" i="22"/>
  <c r="AW280" i="22"/>
  <c r="AW281" i="22"/>
  <c r="AW282" i="22"/>
  <c r="AW284" i="22" s="1"/>
  <c r="AW269" i="22" s="1"/>
  <c r="AV279" i="22"/>
  <c r="AV282" i="22" s="1"/>
  <c r="AV284" i="22" s="1"/>
  <c r="AV280" i="22"/>
  <c r="AV281" i="22"/>
  <c r="AU279" i="22"/>
  <c r="AU280" i="22"/>
  <c r="AU282" i="22" s="1"/>
  <c r="AU284" i="22" s="1"/>
  <c r="AU269" i="22" s="1"/>
  <c r="AU281" i="22"/>
  <c r="AT279" i="22"/>
  <c r="AT282" i="22" s="1"/>
  <c r="AT284" i="22" s="1"/>
  <c r="AT269" i="22" s="1"/>
  <c r="AT280" i="22"/>
  <c r="AS279" i="22"/>
  <c r="AS280" i="22"/>
  <c r="AS281" i="22"/>
  <c r="AS282" i="22"/>
  <c r="AS284" i="22" s="1"/>
  <c r="AS269" i="22" s="1"/>
  <c r="AR279" i="22"/>
  <c r="AR280" i="22"/>
  <c r="AR281" i="22"/>
  <c r="AR282" i="22"/>
  <c r="AR284" i="22" s="1"/>
  <c r="AR269" i="22" s="1"/>
  <c r="AQ279" i="22"/>
  <c r="AQ280" i="22"/>
  <c r="AQ281" i="22"/>
  <c r="AP279" i="22"/>
  <c r="AP280" i="22"/>
  <c r="AP282" i="22" s="1"/>
  <c r="AP284" i="22" s="1"/>
  <c r="AP269" i="22" s="1"/>
  <c r="AP281" i="22"/>
  <c r="AO279" i="22"/>
  <c r="AO282" i="22" s="1"/>
  <c r="AO284" i="22" s="1"/>
  <c r="AO269" i="22" s="1"/>
  <c r="AO280" i="22"/>
  <c r="AO281" i="22"/>
  <c r="AN279" i="22"/>
  <c r="AN280" i="22"/>
  <c r="AN281" i="22"/>
  <c r="AN282" i="22" s="1"/>
  <c r="AN284" i="22" s="1"/>
  <c r="AN269" i="22" s="1"/>
  <c r="AM279" i="22"/>
  <c r="AM280" i="22"/>
  <c r="AM281" i="22"/>
  <c r="AM282" i="22" s="1"/>
  <c r="AM284" i="22" s="1"/>
  <c r="AM269" i="22" s="1"/>
  <c r="AL279" i="22"/>
  <c r="AL280" i="22"/>
  <c r="AL281" i="22"/>
  <c r="AK279" i="22"/>
  <c r="AK280" i="22"/>
  <c r="AK281" i="22"/>
  <c r="AK282" i="22"/>
  <c r="AK284" i="22"/>
  <c r="AK269" i="22" s="1"/>
  <c r="AJ279" i="22"/>
  <c r="AJ280" i="22"/>
  <c r="AJ281" i="22"/>
  <c r="AJ282" i="22"/>
  <c r="AJ284" i="22" s="1"/>
  <c r="AJ269" i="22" s="1"/>
  <c r="AH279" i="22"/>
  <c r="AH280" i="22"/>
  <c r="AH281" i="22"/>
  <c r="AG279" i="22"/>
  <c r="AG280" i="22"/>
  <c r="AG282" i="22" s="1"/>
  <c r="AG281" i="22"/>
  <c r="AG284" i="22"/>
  <c r="AG269" i="22" s="1"/>
  <c r="AF279" i="22"/>
  <c r="AF282" i="22" s="1"/>
  <c r="AF284" i="22" s="1"/>
  <c r="AF269" i="22" s="1"/>
  <c r="AF280" i="22"/>
  <c r="AF281" i="22"/>
  <c r="AD279" i="22"/>
  <c r="AD280" i="22"/>
  <c r="AD281" i="22"/>
  <c r="AD282" i="22"/>
  <c r="AD284" i="22" s="1"/>
  <c r="AD269" i="22" s="1"/>
  <c r="AC279" i="22"/>
  <c r="AC280" i="22"/>
  <c r="AC281" i="22"/>
  <c r="AC282" i="22" s="1"/>
  <c r="AC284" i="22" s="1"/>
  <c r="AB279" i="22"/>
  <c r="AB282" i="22" s="1"/>
  <c r="AB284" i="22" s="1"/>
  <c r="AB269" i="22" s="1"/>
  <c r="AB280" i="22"/>
  <c r="AB281" i="22"/>
  <c r="AA279" i="22"/>
  <c r="AA280" i="22"/>
  <c r="AA281" i="22"/>
  <c r="AA282" i="22"/>
  <c r="AA284" i="22" s="1"/>
  <c r="AA269" i="22" s="1"/>
  <c r="Z279" i="22"/>
  <c r="Z280" i="22"/>
  <c r="Z281" i="22"/>
  <c r="Z282" i="22"/>
  <c r="Z284" i="22" s="1"/>
  <c r="Z269" i="22" s="1"/>
  <c r="Y279" i="22"/>
  <c r="Y282" i="22" s="1"/>
  <c r="Y284" i="22" s="1"/>
  <c r="Y269" i="22" s="1"/>
  <c r="Y280" i="22"/>
  <c r="Y281" i="22"/>
  <c r="X279" i="22"/>
  <c r="X280" i="22"/>
  <c r="X282" i="22" s="1"/>
  <c r="X284" i="22" s="1"/>
  <c r="X269" i="22" s="1"/>
  <c r="X281" i="22"/>
  <c r="V279" i="22"/>
  <c r="V282" i="22" s="1"/>
  <c r="V284" i="22" s="1"/>
  <c r="V269" i="22" s="1"/>
  <c r="V281" i="22"/>
  <c r="U279" i="22"/>
  <c r="U280" i="22"/>
  <c r="U281" i="22"/>
  <c r="U282" i="22"/>
  <c r="U284" i="22" s="1"/>
  <c r="T279" i="22"/>
  <c r="T280" i="22"/>
  <c r="T281" i="22"/>
  <c r="T282" i="22"/>
  <c r="T284" i="22" s="1"/>
  <c r="S279" i="22"/>
  <c r="S282" i="22" s="1"/>
  <c r="S284" i="22" s="1"/>
  <c r="S269" i="22" s="1"/>
  <c r="S280" i="22"/>
  <c r="S281" i="22"/>
  <c r="R279" i="22"/>
  <c r="R280" i="22"/>
  <c r="R282" i="22" s="1"/>
  <c r="R281" i="22"/>
  <c r="R284" i="22"/>
  <c r="R269" i="22" s="1"/>
  <c r="P279" i="22"/>
  <c r="P282" i="22" s="1"/>
  <c r="P284" i="22" s="1"/>
  <c r="P269" i="22" s="1"/>
  <c r="P280" i="22"/>
  <c r="P281" i="22"/>
  <c r="O279" i="22"/>
  <c r="O280" i="22"/>
  <c r="O281" i="22"/>
  <c r="O282" i="22"/>
  <c r="O284" i="22" s="1"/>
  <c r="O269" i="22" s="1"/>
  <c r="N279" i="22"/>
  <c r="N280" i="22"/>
  <c r="N281" i="22"/>
  <c r="N282" i="22" s="1"/>
  <c r="N284" i="22" s="1"/>
  <c r="N269" i="22" s="1"/>
  <c r="L280" i="22"/>
  <c r="L282" i="22"/>
  <c r="L284" i="22" s="1"/>
  <c r="L269" i="22" s="1"/>
  <c r="K302" i="22"/>
  <c r="K303" i="22"/>
  <c r="K304" i="22"/>
  <c r="K305" i="22"/>
  <c r="K306" i="22"/>
  <c r="K307" i="22"/>
  <c r="K308" i="22"/>
  <c r="CC240" i="22"/>
  <c r="CC244" i="22" s="1"/>
  <c r="CC246" i="22" s="1"/>
  <c r="CC227" i="22" s="1"/>
  <c r="CC241" i="22"/>
  <c r="CC242" i="22"/>
  <c r="CC243" i="22"/>
  <c r="CB240" i="22"/>
  <c r="CB241" i="22"/>
  <c r="CB242" i="22"/>
  <c r="CB243" i="22"/>
  <c r="CB244" i="22"/>
  <c r="CB246" i="22" s="1"/>
  <c r="AV269" i="22"/>
  <c r="AC269" i="22"/>
  <c r="U269" i="22"/>
  <c r="T269" i="22"/>
  <c r="N138" i="22"/>
  <c r="N139" i="22"/>
  <c r="N140" i="22"/>
  <c r="N141" i="22"/>
  <c r="L140" i="22"/>
  <c r="L142" i="22" s="1"/>
  <c r="L144" i="22" s="1"/>
  <c r="K279" i="22"/>
  <c r="K282" i="22" s="1"/>
  <c r="K284" i="22" s="1"/>
  <c r="K269" i="22" s="1"/>
  <c r="K280" i="22"/>
  <c r="K281" i="22"/>
  <c r="BS248" i="22"/>
  <c r="BR260" i="22"/>
  <c r="BR265" i="22" s="1"/>
  <c r="BR267" i="22" s="1"/>
  <c r="BR248" i="22" s="1"/>
  <c r="BR261" i="22"/>
  <c r="BR262" i="22"/>
  <c r="BR263" i="22"/>
  <c r="BR264" i="22"/>
  <c r="BQ260" i="22"/>
  <c r="BQ261" i="22"/>
  <c r="BQ262" i="22"/>
  <c r="BQ263" i="22"/>
  <c r="BQ264" i="22"/>
  <c r="BP260" i="22"/>
  <c r="BP261" i="22"/>
  <c r="BP262" i="22"/>
  <c r="BP263" i="22"/>
  <c r="BP264" i="22"/>
  <c r="BO260" i="22"/>
  <c r="BO261" i="22"/>
  <c r="BO262" i="22"/>
  <c r="BO263" i="22"/>
  <c r="BO264" i="22"/>
  <c r="BN260" i="22"/>
  <c r="BN265" i="22" s="1"/>
  <c r="BN267" i="22" s="1"/>
  <c r="BN248" i="22" s="1"/>
  <c r="BN254" i="22" s="1"/>
  <c r="BN257" i="22" s="1"/>
  <c r="BN261" i="22"/>
  <c r="BN262" i="22"/>
  <c r="BN263" i="22"/>
  <c r="BN264" i="22"/>
  <c r="BM260" i="22"/>
  <c r="BM261" i="22"/>
  <c r="BM262" i="22"/>
  <c r="BM263" i="22"/>
  <c r="BM264" i="22"/>
  <c r="BL260" i="22"/>
  <c r="BL265" i="22" s="1"/>
  <c r="BL267" i="22" s="1"/>
  <c r="BL248" i="22" s="1"/>
  <c r="BL261" i="22"/>
  <c r="BL262" i="22"/>
  <c r="BL263" i="22"/>
  <c r="BL264" i="22"/>
  <c r="BK260" i="22"/>
  <c r="BK261" i="22"/>
  <c r="BK262" i="22"/>
  <c r="BK263" i="22"/>
  <c r="BK264" i="22"/>
  <c r="BJ260" i="22"/>
  <c r="BJ265" i="22" s="1"/>
  <c r="BJ267" i="22" s="1"/>
  <c r="BJ248" i="22" s="1"/>
  <c r="BJ261" i="22"/>
  <c r="BJ262" i="22"/>
  <c r="BJ263" i="22"/>
  <c r="BJ264" i="22"/>
  <c r="BI260" i="22"/>
  <c r="BI261" i="22"/>
  <c r="BI262" i="22"/>
  <c r="BI263" i="22"/>
  <c r="BI264" i="22"/>
  <c r="BH260" i="22"/>
  <c r="BH261" i="22"/>
  <c r="BH262" i="22"/>
  <c r="BH263" i="22"/>
  <c r="BH264" i="22"/>
  <c r="BG260" i="22"/>
  <c r="BG261" i="22"/>
  <c r="BG262" i="22"/>
  <c r="BG263" i="22"/>
  <c r="BG264" i="22"/>
  <c r="BF260" i="22"/>
  <c r="BF265" i="22" s="1"/>
  <c r="BF267" i="22" s="1"/>
  <c r="BF248" i="22" s="1"/>
  <c r="BF254" i="22" s="1"/>
  <c r="BF257" i="22" s="1"/>
  <c r="BF261" i="22"/>
  <c r="BF262" i="22"/>
  <c r="BF263" i="22"/>
  <c r="BF264" i="22"/>
  <c r="BE260" i="22"/>
  <c r="BE261" i="22"/>
  <c r="BE262" i="22"/>
  <c r="BE263" i="22"/>
  <c r="BE264" i="22"/>
  <c r="BD260" i="22"/>
  <c r="BD265" i="22" s="1"/>
  <c r="BD267" i="22" s="1"/>
  <c r="BD248" i="22" s="1"/>
  <c r="BD261" i="22"/>
  <c r="BD262" i="22"/>
  <c r="BD263" i="22"/>
  <c r="BD264" i="22"/>
  <c r="BC260" i="22"/>
  <c r="BC261" i="22"/>
  <c r="BC262" i="22"/>
  <c r="BC263" i="22"/>
  <c r="BC264" i="22"/>
  <c r="BB260" i="22"/>
  <c r="BB265" i="22" s="1"/>
  <c r="BB267" i="22" s="1"/>
  <c r="BB248" i="22" s="1"/>
  <c r="BB261" i="22"/>
  <c r="BB262" i="22"/>
  <c r="BB263" i="22"/>
  <c r="BB264" i="22"/>
  <c r="BA260" i="22"/>
  <c r="BA261" i="22"/>
  <c r="BA262" i="22"/>
  <c r="BA263" i="22"/>
  <c r="BA264" i="22"/>
  <c r="AZ260" i="22"/>
  <c r="AZ261" i="22"/>
  <c r="AZ262" i="22"/>
  <c r="AZ263" i="22"/>
  <c r="AZ264" i="22"/>
  <c r="AY260" i="22"/>
  <c r="AY261" i="22"/>
  <c r="AY262" i="22"/>
  <c r="AY263" i="22"/>
  <c r="AY264" i="22"/>
  <c r="AX260" i="22"/>
  <c r="AX265" i="22" s="1"/>
  <c r="AX267" i="22" s="1"/>
  <c r="AX248" i="22" s="1"/>
  <c r="AX254" i="22" s="1"/>
  <c r="AX257" i="22" s="1"/>
  <c r="AX261" i="22"/>
  <c r="AX262" i="22"/>
  <c r="AX263" i="22"/>
  <c r="AX264" i="22"/>
  <c r="AW260" i="22"/>
  <c r="AW261" i="22"/>
  <c r="AW262" i="22"/>
  <c r="AW263" i="22"/>
  <c r="AW264" i="22"/>
  <c r="AV260" i="22"/>
  <c r="AV265" i="22" s="1"/>
  <c r="AV267" i="22" s="1"/>
  <c r="AV248" i="22" s="1"/>
  <c r="AV261" i="22"/>
  <c r="AV262" i="22"/>
  <c r="AV263" i="22"/>
  <c r="AV264" i="22"/>
  <c r="AU260" i="22"/>
  <c r="AU261" i="22"/>
  <c r="AU262" i="22"/>
  <c r="AU263" i="22"/>
  <c r="AU264" i="22"/>
  <c r="AT260" i="22"/>
  <c r="AT265" i="22" s="1"/>
  <c r="AT267" i="22" s="1"/>
  <c r="AT248" i="22" s="1"/>
  <c r="AT261" i="22"/>
  <c r="AT262" i="22"/>
  <c r="AT263" i="22"/>
  <c r="AS260" i="22"/>
  <c r="AS265" i="22" s="1"/>
  <c r="AS267" i="22" s="1"/>
  <c r="AS248" i="22" s="1"/>
  <c r="AS254" i="22" s="1"/>
  <c r="AS257" i="22" s="1"/>
  <c r="AS261" i="22"/>
  <c r="AS262" i="22"/>
  <c r="AS263" i="22"/>
  <c r="AS264" i="22"/>
  <c r="AR260" i="22"/>
  <c r="AR261" i="22"/>
  <c r="AR262" i="22"/>
  <c r="AR263" i="22"/>
  <c r="AR264" i="22"/>
  <c r="AQ260" i="22"/>
  <c r="AQ265" i="22" s="1"/>
  <c r="AQ267" i="22" s="1"/>
  <c r="AQ248" i="22" s="1"/>
  <c r="AQ261" i="22"/>
  <c r="AQ262" i="22"/>
  <c r="AQ263" i="22"/>
  <c r="AQ264" i="22"/>
  <c r="AP260" i="22"/>
  <c r="AP261" i="22"/>
  <c r="AP262" i="22"/>
  <c r="AP263" i="22"/>
  <c r="AP264" i="22"/>
  <c r="AO260" i="22"/>
  <c r="AO265" i="22" s="1"/>
  <c r="AO267" i="22" s="1"/>
  <c r="AO248" i="22" s="1"/>
  <c r="AO261" i="22"/>
  <c r="AO262" i="22"/>
  <c r="AO263" i="22"/>
  <c r="AO264" i="22"/>
  <c r="AN260" i="22"/>
  <c r="AN261" i="22"/>
  <c r="AN262" i="22"/>
  <c r="AN263" i="22"/>
  <c r="AN264" i="22"/>
  <c r="AM260" i="22"/>
  <c r="AM261" i="22"/>
  <c r="AM262" i="22"/>
  <c r="AM263" i="22"/>
  <c r="AM264" i="22"/>
  <c r="AL260" i="22"/>
  <c r="AL261" i="22"/>
  <c r="AL262" i="22"/>
  <c r="AL263" i="22"/>
  <c r="AL264" i="22"/>
  <c r="AK260" i="22"/>
  <c r="AK265" i="22" s="1"/>
  <c r="AK267" i="22" s="1"/>
  <c r="AK248" i="22" s="1"/>
  <c r="AK254" i="22" s="1"/>
  <c r="AK257" i="22" s="1"/>
  <c r="AK261" i="22"/>
  <c r="AK262" i="22"/>
  <c r="AK263" i="22"/>
  <c r="AK264" i="22"/>
  <c r="AJ260" i="22"/>
  <c r="AJ261" i="22"/>
  <c r="AJ262" i="22"/>
  <c r="AJ263" i="22"/>
  <c r="AJ264" i="22"/>
  <c r="AH260" i="22"/>
  <c r="AH265" i="22" s="1"/>
  <c r="AH267" i="22" s="1"/>
  <c r="AH248" i="22" s="1"/>
  <c r="AH261" i="22"/>
  <c r="AH262" i="22"/>
  <c r="AH263" i="22"/>
  <c r="AH264" i="22"/>
  <c r="AG260" i="22"/>
  <c r="AG261" i="22"/>
  <c r="AG262" i="22"/>
  <c r="AG263" i="22"/>
  <c r="AG264" i="22"/>
  <c r="AF260" i="22"/>
  <c r="AF265" i="22" s="1"/>
  <c r="AF267" i="22" s="1"/>
  <c r="AF248" i="22" s="1"/>
  <c r="AF261" i="22"/>
  <c r="AF262" i="22"/>
  <c r="AF263" i="22"/>
  <c r="AF264" i="22"/>
  <c r="AD260" i="22"/>
  <c r="AD261" i="22"/>
  <c r="AD262" i="22"/>
  <c r="AD263" i="22"/>
  <c r="AD264" i="22"/>
  <c r="AC260" i="22"/>
  <c r="AC261" i="22"/>
  <c r="AC262" i="22"/>
  <c r="AC263" i="22"/>
  <c r="AC264" i="22"/>
  <c r="AB260" i="22"/>
  <c r="AB261" i="22"/>
  <c r="AB262" i="22"/>
  <c r="AB263" i="22"/>
  <c r="AB264" i="22"/>
  <c r="AA260" i="22"/>
  <c r="AA261" i="22"/>
  <c r="AA262" i="22"/>
  <c r="AA263" i="22"/>
  <c r="AA264" i="22"/>
  <c r="Z260" i="22"/>
  <c r="Z261" i="22"/>
  <c r="Z262" i="22"/>
  <c r="Z263" i="22"/>
  <c r="Z264" i="22"/>
  <c r="Y260" i="22"/>
  <c r="Y265" i="22" s="1"/>
  <c r="Y267" i="22" s="1"/>
  <c r="Y248" i="22" s="1"/>
  <c r="Y254" i="22" s="1"/>
  <c r="Y257" i="22" s="1"/>
  <c r="Y261" i="22"/>
  <c r="Y262" i="22"/>
  <c r="Y263" i="22"/>
  <c r="Y264" i="22"/>
  <c r="X260" i="22"/>
  <c r="X261" i="22"/>
  <c r="X262" i="22"/>
  <c r="X263" i="22"/>
  <c r="X264" i="22"/>
  <c r="V260" i="22"/>
  <c r="V265" i="22" s="1"/>
  <c r="V267" i="22" s="1"/>
  <c r="V248" i="22" s="1"/>
  <c r="V261" i="22"/>
  <c r="V262" i="22"/>
  <c r="V263" i="22"/>
  <c r="V264" i="22"/>
  <c r="U260" i="22"/>
  <c r="U261" i="22"/>
  <c r="U262" i="22"/>
  <c r="U263" i="22"/>
  <c r="U264" i="22"/>
  <c r="T260" i="22"/>
  <c r="T261" i="22"/>
  <c r="T262" i="22"/>
  <c r="T263" i="22"/>
  <c r="T264" i="22"/>
  <c r="S260" i="22"/>
  <c r="S261" i="22"/>
  <c r="S262" i="22"/>
  <c r="S263" i="22"/>
  <c r="S264" i="22"/>
  <c r="R260" i="22"/>
  <c r="R261" i="22"/>
  <c r="R262" i="22"/>
  <c r="R263" i="22"/>
  <c r="R264" i="22"/>
  <c r="P260" i="22"/>
  <c r="P261" i="22"/>
  <c r="P262" i="22"/>
  <c r="P263" i="22"/>
  <c r="P264" i="22"/>
  <c r="O260" i="22"/>
  <c r="O265" i="22" s="1"/>
  <c r="O267" i="22" s="1"/>
  <c r="O248" i="22" s="1"/>
  <c r="O254" i="22" s="1"/>
  <c r="O257" i="22" s="1"/>
  <c r="O261" i="22"/>
  <c r="O262" i="22"/>
  <c r="O263" i="22"/>
  <c r="O264" i="22"/>
  <c r="N260" i="22"/>
  <c r="N261" i="22"/>
  <c r="N262" i="22"/>
  <c r="N263" i="22"/>
  <c r="N264" i="22"/>
  <c r="K260" i="22"/>
  <c r="K265" i="22" s="1"/>
  <c r="K267" i="22" s="1"/>
  <c r="K248" i="22" s="1"/>
  <c r="K261" i="22"/>
  <c r="K262" i="22"/>
  <c r="K263" i="22"/>
  <c r="K264" i="22"/>
  <c r="L261" i="22"/>
  <c r="L263" i="22"/>
  <c r="L265" i="22"/>
  <c r="L267" i="22"/>
  <c r="L248" i="22" s="1"/>
  <c r="D233" i="22"/>
  <c r="D234" i="22"/>
  <c r="CD227" i="22"/>
  <c r="CB227" i="22"/>
  <c r="BV239" i="22"/>
  <c r="BV244" i="22" s="1"/>
  <c r="BV246" i="22" s="1"/>
  <c r="BV240" i="22"/>
  <c r="BV241" i="22"/>
  <c r="BV242" i="22"/>
  <c r="BV243" i="22"/>
  <c r="BU239" i="22"/>
  <c r="BU240" i="22"/>
  <c r="BU241" i="22"/>
  <c r="BU242" i="22"/>
  <c r="BU243" i="22"/>
  <c r="BT239" i="22"/>
  <c r="BT240" i="22"/>
  <c r="BT241" i="22"/>
  <c r="BT242" i="22"/>
  <c r="BT243" i="22"/>
  <c r="BS239" i="22"/>
  <c r="BS240" i="22"/>
  <c r="BS241" i="22"/>
  <c r="BS242" i="22"/>
  <c r="BS243" i="22"/>
  <c r="BR239" i="22"/>
  <c r="BR240" i="22"/>
  <c r="BR241" i="22"/>
  <c r="BR242" i="22"/>
  <c r="BR243" i="22"/>
  <c r="BQ239" i="22"/>
  <c r="BQ244" i="22" s="1"/>
  <c r="BQ246" i="22" s="1"/>
  <c r="BQ227" i="22" s="1"/>
  <c r="BQ233" i="22" s="1"/>
  <c r="BQ236" i="22" s="1"/>
  <c r="BQ240" i="22"/>
  <c r="BQ241" i="22"/>
  <c r="BQ242" i="22"/>
  <c r="BQ243" i="22"/>
  <c r="BP239" i="22"/>
  <c r="BP240" i="22"/>
  <c r="BP241" i="22"/>
  <c r="BP242" i="22"/>
  <c r="BP243" i="22"/>
  <c r="BO239" i="22"/>
  <c r="BO240" i="22"/>
  <c r="BO241" i="22"/>
  <c r="BO242" i="22"/>
  <c r="BO243" i="22"/>
  <c r="BN239" i="22"/>
  <c r="BN244" i="22" s="1"/>
  <c r="BN246" i="22" s="1"/>
  <c r="BN227" i="22" s="1"/>
  <c r="BN240" i="22"/>
  <c r="BN241" i="22"/>
  <c r="BN242" i="22"/>
  <c r="BN243" i="22"/>
  <c r="BM239" i="22"/>
  <c r="BM240" i="22"/>
  <c r="BM241" i="22"/>
  <c r="BM242" i="22"/>
  <c r="BM243" i="22"/>
  <c r="BL239" i="22"/>
  <c r="BL240" i="22"/>
  <c r="BL241" i="22"/>
  <c r="BL242" i="22"/>
  <c r="BL243" i="22"/>
  <c r="BK239" i="22"/>
  <c r="BK244" i="22" s="1"/>
  <c r="BK246" i="22" s="1"/>
  <c r="BK227" i="22" s="1"/>
  <c r="BK233" i="22" s="1"/>
  <c r="BK236" i="22" s="1"/>
  <c r="BK240" i="22"/>
  <c r="BK241" i="22"/>
  <c r="BK242" i="22"/>
  <c r="BK243" i="22"/>
  <c r="BJ239" i="22"/>
  <c r="BJ240" i="22"/>
  <c r="BJ241" i="22"/>
  <c r="BJ242" i="22"/>
  <c r="BJ243" i="22"/>
  <c r="BI239" i="22"/>
  <c r="BI244" i="22" s="1"/>
  <c r="BI246" i="22" s="1"/>
  <c r="BI227" i="22" s="1"/>
  <c r="BI233" i="22" s="1"/>
  <c r="BI236" i="22" s="1"/>
  <c r="BI240" i="22"/>
  <c r="BI241" i="22"/>
  <c r="BI242" i="22"/>
  <c r="BI243" i="22"/>
  <c r="BH239" i="22"/>
  <c r="BH240" i="22"/>
  <c r="BH241" i="22"/>
  <c r="BH242" i="22"/>
  <c r="BH243" i="22"/>
  <c r="BG239" i="22"/>
  <c r="BG240" i="22"/>
  <c r="BG241" i="22"/>
  <c r="BG242" i="22"/>
  <c r="BG243" i="22"/>
  <c r="BF239" i="22"/>
  <c r="BF244" i="22" s="1"/>
  <c r="BF246" i="22" s="1"/>
  <c r="BF227" i="22" s="1"/>
  <c r="BF240" i="22"/>
  <c r="BF241" i="22"/>
  <c r="BF242" i="22"/>
  <c r="BF243" i="22"/>
  <c r="BE239" i="22"/>
  <c r="BE240" i="22"/>
  <c r="BE241" i="22"/>
  <c r="BE242" i="22"/>
  <c r="BE243" i="22"/>
  <c r="BD239" i="22"/>
  <c r="BD240" i="22"/>
  <c r="BD241" i="22"/>
  <c r="BD242" i="22"/>
  <c r="BD243" i="22"/>
  <c r="BC239" i="22"/>
  <c r="BC244" i="22" s="1"/>
  <c r="BC246" i="22" s="1"/>
  <c r="BC227" i="22" s="1"/>
  <c r="BC233" i="22" s="1"/>
  <c r="BC236" i="22" s="1"/>
  <c r="BC240" i="22"/>
  <c r="BC241" i="22"/>
  <c r="BC242" i="22"/>
  <c r="BC243" i="22"/>
  <c r="BB239" i="22"/>
  <c r="BB240" i="22"/>
  <c r="BB241" i="22"/>
  <c r="BB242" i="22"/>
  <c r="BB243" i="22"/>
  <c r="BA239" i="22"/>
  <c r="BA244" i="22" s="1"/>
  <c r="BA246" i="22" s="1"/>
  <c r="BA227" i="22" s="1"/>
  <c r="BA233" i="22" s="1"/>
  <c r="BA236" i="22" s="1"/>
  <c r="BA240" i="22"/>
  <c r="BA241" i="22"/>
  <c r="BA242" i="22"/>
  <c r="BA243" i="22"/>
  <c r="AZ239" i="22"/>
  <c r="AZ240" i="22"/>
  <c r="AZ241" i="22"/>
  <c r="AZ242" i="22"/>
  <c r="AZ243" i="22"/>
  <c r="AY239" i="22"/>
  <c r="AY240" i="22"/>
  <c r="AY241" i="22"/>
  <c r="AY242" i="22"/>
  <c r="AY243" i="22"/>
  <c r="AX239" i="22"/>
  <c r="AX244" i="22" s="1"/>
  <c r="AX246" i="22" s="1"/>
  <c r="AX227" i="22" s="1"/>
  <c r="AX240" i="22"/>
  <c r="AX241" i="22"/>
  <c r="AX242" i="22"/>
  <c r="AX243" i="22"/>
  <c r="AW239" i="22"/>
  <c r="AW240" i="22"/>
  <c r="AW241" i="22"/>
  <c r="AW242" i="22"/>
  <c r="AW243" i="22"/>
  <c r="AV239" i="22"/>
  <c r="AV240" i="22"/>
  <c r="AV241" i="22"/>
  <c r="AV242" i="22"/>
  <c r="AV243" i="22"/>
  <c r="AU239" i="22"/>
  <c r="AU244" i="22" s="1"/>
  <c r="AU246" i="22" s="1"/>
  <c r="AU227" i="22" s="1"/>
  <c r="AU233" i="22" s="1"/>
  <c r="AU236" i="22" s="1"/>
  <c r="AU240" i="22"/>
  <c r="AU241" i="22"/>
  <c r="AU242" i="22"/>
  <c r="AU243" i="22"/>
  <c r="AT239" i="22"/>
  <c r="AT240" i="22"/>
  <c r="AT241" i="22"/>
  <c r="AT242" i="22"/>
  <c r="AT244" i="22" s="1"/>
  <c r="AT246" i="22" s="1"/>
  <c r="AT227" i="22" s="1"/>
  <c r="AT233" i="22" s="1"/>
  <c r="AT236" i="22" s="1"/>
  <c r="AS239" i="22"/>
  <c r="AS240" i="22"/>
  <c r="AS241" i="22"/>
  <c r="AS242" i="22"/>
  <c r="AS243" i="22"/>
  <c r="AS244" i="22"/>
  <c r="AS246" i="22" s="1"/>
  <c r="AS227" i="22" s="1"/>
  <c r="AR239" i="22"/>
  <c r="AR240" i="22"/>
  <c r="AR241" i="22"/>
  <c r="AR242" i="22"/>
  <c r="AR243" i="22"/>
  <c r="AR244" i="22" s="1"/>
  <c r="AR246" i="22" s="1"/>
  <c r="AR227" i="22" s="1"/>
  <c r="AQ239" i="22"/>
  <c r="AQ240" i="22"/>
  <c r="AQ241" i="22"/>
  <c r="AQ242" i="22"/>
  <c r="AQ243" i="22"/>
  <c r="AQ244" i="22" s="1"/>
  <c r="AQ246" i="22" s="1"/>
  <c r="AQ227" i="22" s="1"/>
  <c r="AQ233" i="22" s="1"/>
  <c r="AQ236" i="22" s="1"/>
  <c r="AP239" i="22"/>
  <c r="AP240" i="22"/>
  <c r="AP241" i="22"/>
  <c r="AP242" i="22"/>
  <c r="AP243" i="22"/>
  <c r="AP244" i="22" s="1"/>
  <c r="AP246" i="22" s="1"/>
  <c r="AP227" i="22" s="1"/>
  <c r="AO239" i="22"/>
  <c r="AO240" i="22"/>
  <c r="AO241" i="22"/>
  <c r="AO242" i="22"/>
  <c r="AO243" i="22"/>
  <c r="AO244" i="22"/>
  <c r="AO246" i="22" s="1"/>
  <c r="AO227" i="22" s="1"/>
  <c r="AN239" i="22"/>
  <c r="AN240" i="22"/>
  <c r="AN241" i="22"/>
  <c r="AN242" i="22"/>
  <c r="AN243" i="22"/>
  <c r="AN244" i="22" s="1"/>
  <c r="AN246" i="22" s="1"/>
  <c r="AN227" i="22" s="1"/>
  <c r="AN233" i="22" s="1"/>
  <c r="AN236" i="22" s="1"/>
  <c r="AM239" i="22"/>
  <c r="AM240" i="22"/>
  <c r="AM241" i="22"/>
  <c r="AM242" i="22"/>
  <c r="AM243" i="22"/>
  <c r="AM244" i="22" s="1"/>
  <c r="AM246" i="22" s="1"/>
  <c r="AM227" i="22" s="1"/>
  <c r="AL239" i="22"/>
  <c r="AL240" i="22"/>
  <c r="AL241" i="22"/>
  <c r="AL242" i="22"/>
  <c r="AL243" i="22"/>
  <c r="AL244" i="22" s="1"/>
  <c r="AL246" i="22" s="1"/>
  <c r="AL227" i="22" s="1"/>
  <c r="AL233" i="22" s="1"/>
  <c r="AL236" i="22" s="1"/>
  <c r="AK239" i="22"/>
  <c r="AK240" i="22"/>
  <c r="AK241" i="22"/>
  <c r="AK242" i="22"/>
  <c r="AK243" i="22"/>
  <c r="AK244" i="22"/>
  <c r="AK246" i="22" s="1"/>
  <c r="AK227" i="22" s="1"/>
  <c r="AJ239" i="22"/>
  <c r="AJ240" i="22"/>
  <c r="AJ241" i="22"/>
  <c r="AJ242" i="22"/>
  <c r="AJ243" i="22"/>
  <c r="AJ244" i="22" s="1"/>
  <c r="AJ246" i="22" s="1"/>
  <c r="AJ227" i="22" s="1"/>
  <c r="AI239" i="22"/>
  <c r="AI240" i="22"/>
  <c r="AI241" i="22"/>
  <c r="AI242" i="22"/>
  <c r="AI243" i="22"/>
  <c r="AI244" i="22" s="1"/>
  <c r="AI246" i="22" s="1"/>
  <c r="AI227" i="22" s="1"/>
  <c r="AH239" i="22"/>
  <c r="AH240" i="22"/>
  <c r="AH241" i="22"/>
  <c r="AH242" i="22"/>
  <c r="AH243" i="22"/>
  <c r="AH244" i="22" s="1"/>
  <c r="AH246" i="22" s="1"/>
  <c r="AH227" i="22" s="1"/>
  <c r="AG239" i="22"/>
  <c r="AG240" i="22"/>
  <c r="AG241" i="22"/>
  <c r="AG242" i="22"/>
  <c r="AG243" i="22"/>
  <c r="AG244" i="22"/>
  <c r="AG246" i="22" s="1"/>
  <c r="AG227" i="22" s="1"/>
  <c r="AF239" i="22"/>
  <c r="AF240" i="22"/>
  <c r="AF241" i="22"/>
  <c r="AF242" i="22"/>
  <c r="AF243" i="22"/>
  <c r="AF244" i="22" s="1"/>
  <c r="AF246" i="22" s="1"/>
  <c r="AF227" i="22" s="1"/>
  <c r="AE239" i="22"/>
  <c r="AE240" i="22"/>
  <c r="AE241" i="22"/>
  <c r="AE242" i="22"/>
  <c r="AE243" i="22"/>
  <c r="AE244" i="22" s="1"/>
  <c r="AE246" i="22" s="1"/>
  <c r="AE227" i="22" s="1"/>
  <c r="AD239" i="22"/>
  <c r="AD240" i="22"/>
  <c r="AD241" i="22"/>
  <c r="AD242" i="22"/>
  <c r="AD243" i="22"/>
  <c r="AD244" i="22" s="1"/>
  <c r="AD246" i="22" s="1"/>
  <c r="AD227" i="22" s="1"/>
  <c r="AC239" i="22"/>
  <c r="AC240" i="22"/>
  <c r="AC241" i="22"/>
  <c r="AC242" i="22"/>
  <c r="AC243" i="22"/>
  <c r="AC244" i="22"/>
  <c r="AC246" i="22" s="1"/>
  <c r="AC227" i="22" s="1"/>
  <c r="AB239" i="22"/>
  <c r="AB240" i="22"/>
  <c r="AB241" i="22"/>
  <c r="AB242" i="22"/>
  <c r="AB243" i="22"/>
  <c r="AB244" i="22" s="1"/>
  <c r="AB246" i="22" s="1"/>
  <c r="AB227" i="22" s="1"/>
  <c r="AA239" i="22"/>
  <c r="AA240" i="22"/>
  <c r="AA241" i="22"/>
  <c r="AA242" i="22"/>
  <c r="AA243" i="22"/>
  <c r="AA244" i="22" s="1"/>
  <c r="AA246" i="22" s="1"/>
  <c r="AA227" i="22" s="1"/>
  <c r="Z239" i="22"/>
  <c r="Z240" i="22"/>
  <c r="Z241" i="22"/>
  <c r="Z242" i="22"/>
  <c r="Z243" i="22"/>
  <c r="Z244" i="22" s="1"/>
  <c r="Z246" i="22" s="1"/>
  <c r="Z227" i="22" s="1"/>
  <c r="Y239" i="22"/>
  <c r="Y240" i="22"/>
  <c r="Y241" i="22"/>
  <c r="Y242" i="22"/>
  <c r="Y243" i="22"/>
  <c r="Y244" i="22"/>
  <c r="Y246" i="22" s="1"/>
  <c r="Y227" i="22" s="1"/>
  <c r="X239" i="22"/>
  <c r="X240" i="22"/>
  <c r="X241" i="22"/>
  <c r="X242" i="22"/>
  <c r="X243" i="22"/>
  <c r="X244" i="22" s="1"/>
  <c r="X246" i="22" s="1"/>
  <c r="X227" i="22" s="1"/>
  <c r="W239" i="22"/>
  <c r="W240" i="22"/>
  <c r="W241" i="22"/>
  <c r="W242" i="22"/>
  <c r="W243" i="22"/>
  <c r="W244" i="22" s="1"/>
  <c r="W246" i="22" s="1"/>
  <c r="W227" i="22" s="1"/>
  <c r="V239" i="22"/>
  <c r="V240" i="22"/>
  <c r="V241" i="22"/>
  <c r="V242" i="22"/>
  <c r="V243" i="22"/>
  <c r="V244" i="22" s="1"/>
  <c r="V246" i="22" s="1"/>
  <c r="V227" i="22" s="1"/>
  <c r="U239" i="22"/>
  <c r="U240" i="22"/>
  <c r="U241" i="22"/>
  <c r="U242" i="22"/>
  <c r="U243" i="22"/>
  <c r="U244" i="22"/>
  <c r="U246" i="22" s="1"/>
  <c r="U227" i="22" s="1"/>
  <c r="T239" i="22"/>
  <c r="T240" i="22"/>
  <c r="T241" i="22"/>
  <c r="T242" i="22"/>
  <c r="T243" i="22"/>
  <c r="T244" i="22" s="1"/>
  <c r="T246" i="22" s="1"/>
  <c r="T227" i="22" s="1"/>
  <c r="S239" i="22"/>
  <c r="S240" i="22"/>
  <c r="S241" i="22"/>
  <c r="S242" i="22"/>
  <c r="S243" i="22"/>
  <c r="S244" i="22" s="1"/>
  <c r="S246" i="22" s="1"/>
  <c r="S227" i="22" s="1"/>
  <c r="R239" i="22"/>
  <c r="R240" i="22"/>
  <c r="R241" i="22"/>
  <c r="R242" i="22"/>
  <c r="R243" i="22"/>
  <c r="R244" i="22" s="1"/>
  <c r="R246" i="22" s="1"/>
  <c r="R227" i="22" s="1"/>
  <c r="Q239" i="22"/>
  <c r="Q240" i="22"/>
  <c r="Q241" i="22"/>
  <c r="Q242" i="22"/>
  <c r="Q243" i="22"/>
  <c r="Q244" i="22"/>
  <c r="Q246" i="22" s="1"/>
  <c r="Q227" i="22" s="1"/>
  <c r="P239" i="22"/>
  <c r="P240" i="22"/>
  <c r="P241" i="22"/>
  <c r="P242" i="22"/>
  <c r="P243" i="22"/>
  <c r="P244" i="22" s="1"/>
  <c r="P246" i="22" s="1"/>
  <c r="P227" i="22" s="1"/>
  <c r="O239" i="22"/>
  <c r="O240" i="22"/>
  <c r="O241" i="22"/>
  <c r="O242" i="22"/>
  <c r="O243" i="22"/>
  <c r="O244" i="22" s="1"/>
  <c r="O246" i="22" s="1"/>
  <c r="O227" i="22" s="1"/>
  <c r="N239" i="22"/>
  <c r="N240" i="22"/>
  <c r="N241" i="22"/>
  <c r="N242" i="22"/>
  <c r="N243" i="22"/>
  <c r="N244" i="22" s="1"/>
  <c r="N246" i="22" s="1"/>
  <c r="N227" i="22" s="1"/>
  <c r="N233" i="22" s="1"/>
  <c r="N236" i="22" s="1"/>
  <c r="M239" i="22"/>
  <c r="M240" i="22"/>
  <c r="M241" i="22"/>
  <c r="M242" i="22"/>
  <c r="M243" i="22"/>
  <c r="M244" i="22"/>
  <c r="M246" i="22" s="1"/>
  <c r="M227" i="22" s="1"/>
  <c r="CM239" i="22"/>
  <c r="CL239" i="22"/>
  <c r="CK239" i="22"/>
  <c r="CJ239" i="22"/>
  <c r="CI239" i="22"/>
  <c r="CI244" i="22" s="1"/>
  <c r="CI246" i="22" s="1"/>
  <c r="CL240" i="22"/>
  <c r="CL244" i="22" s="1"/>
  <c r="CL246" i="22" s="1"/>
  <c r="CL241" i="22"/>
  <c r="CL242" i="22"/>
  <c r="CL243" i="22"/>
  <c r="CK240" i="22"/>
  <c r="CK241" i="22"/>
  <c r="CK242" i="22"/>
  <c r="CK243" i="22"/>
  <c r="CJ240" i="22"/>
  <c r="CJ241" i="22"/>
  <c r="CJ242" i="22"/>
  <c r="CJ243" i="22"/>
  <c r="CJ244" i="22" s="1"/>
  <c r="CJ246" i="22" s="1"/>
  <c r="CI240" i="22"/>
  <c r="CI241" i="22"/>
  <c r="CI242" i="22"/>
  <c r="CI243" i="22"/>
  <c r="L240" i="22"/>
  <c r="L244" i="22" s="1"/>
  <c r="L246" i="22" s="1"/>
  <c r="L227" i="22" s="1"/>
  <c r="L231" i="22"/>
  <c r="L242" i="22"/>
  <c r="K239" i="22"/>
  <c r="K244" i="22" s="1"/>
  <c r="K246" i="22" s="1"/>
  <c r="K227" i="22" s="1"/>
  <c r="K240" i="22"/>
  <c r="K241" i="22"/>
  <c r="K242" i="22"/>
  <c r="K243" i="22"/>
  <c r="CC218" i="22"/>
  <c r="CC219" i="22"/>
  <c r="CC220" i="22"/>
  <c r="CC221" i="22"/>
  <c r="CB218" i="22"/>
  <c r="CB219" i="22"/>
  <c r="CB220" i="22"/>
  <c r="CB221" i="22"/>
  <c r="CB222" i="22"/>
  <c r="CB224" i="22" s="1"/>
  <c r="CB207" i="22" s="1"/>
  <c r="CB122" i="22"/>
  <c r="CB124" i="22" s="1"/>
  <c r="CB111" i="22" s="1"/>
  <c r="BQ218" i="22"/>
  <c r="BQ219" i="22"/>
  <c r="BQ220" i="22"/>
  <c r="BQ221" i="22"/>
  <c r="BQ222" i="22" s="1"/>
  <c r="BQ224" i="22" s="1"/>
  <c r="BQ207" i="22" s="1"/>
  <c r="BQ138" i="22"/>
  <c r="BQ139" i="22"/>
  <c r="BQ140" i="22"/>
  <c r="BQ142" i="22" s="1"/>
  <c r="BQ144" i="22" s="1"/>
  <c r="BQ127" i="22" s="1"/>
  <c r="BQ141" i="22"/>
  <c r="BQ120" i="22"/>
  <c r="BQ122" i="22" s="1"/>
  <c r="BQ124" i="22" s="1"/>
  <c r="BQ121" i="22"/>
  <c r="BQ80" i="22"/>
  <c r="BQ82" i="22" s="1"/>
  <c r="BQ81" i="22"/>
  <c r="BQ84" i="22"/>
  <c r="BQ70" i="22" s="1"/>
  <c r="BQ62" i="22"/>
  <c r="BQ65" i="22" s="1"/>
  <c r="BQ67" i="22" s="1"/>
  <c r="BQ52" i="22" s="1"/>
  <c r="BQ63" i="22"/>
  <c r="BQ64" i="22"/>
  <c r="CH138" i="22"/>
  <c r="CH139" i="22"/>
  <c r="CH140" i="22"/>
  <c r="CH142" i="22" s="1"/>
  <c r="CG138" i="22"/>
  <c r="CG140" i="22" s="1"/>
  <c r="CG142" i="22" s="1"/>
  <c r="CG139" i="22"/>
  <c r="CH120" i="22"/>
  <c r="CH121" i="22"/>
  <c r="CH122" i="22"/>
  <c r="CH124" i="22"/>
  <c r="CG120" i="22"/>
  <c r="CG122" i="22" s="1"/>
  <c r="CG124" i="22" s="1"/>
  <c r="CG121" i="22"/>
  <c r="CC122" i="22"/>
  <c r="CC124" i="22" s="1"/>
  <c r="CC111" i="22" s="1"/>
  <c r="CC121" i="22"/>
  <c r="CB121" i="22"/>
  <c r="CC120" i="22"/>
  <c r="CB120" i="22"/>
  <c r="CH80" i="22"/>
  <c r="CH81" i="22"/>
  <c r="CH82" i="22" s="1"/>
  <c r="CH84" i="22" s="1"/>
  <c r="CC81" i="22"/>
  <c r="CB81" i="22"/>
  <c r="CH62" i="22"/>
  <c r="CH63" i="22"/>
  <c r="CH64" i="22" s="1"/>
  <c r="CG62" i="22"/>
  <c r="CG64" i="22" s="1"/>
  <c r="CG63" i="22"/>
  <c r="CC63" i="22"/>
  <c r="CB63" i="22"/>
  <c r="CD207" i="22"/>
  <c r="BR207" i="22"/>
  <c r="BP218" i="22"/>
  <c r="BP219" i="22"/>
  <c r="BP220" i="22"/>
  <c r="BP221" i="22"/>
  <c r="BP222" i="22"/>
  <c r="BP224" i="22" s="1"/>
  <c r="BP207" i="22" s="1"/>
  <c r="BO218" i="22"/>
  <c r="BO219" i="22"/>
  <c r="BO220" i="22"/>
  <c r="BO221" i="22"/>
  <c r="BO222" i="22"/>
  <c r="BO224" i="22"/>
  <c r="BO207" i="22" s="1"/>
  <c r="BN218" i="22"/>
  <c r="BN219" i="22"/>
  <c r="BN220" i="22"/>
  <c r="BN222" i="22" s="1"/>
  <c r="BN221" i="22"/>
  <c r="BN224" i="22"/>
  <c r="BN207" i="22"/>
  <c r="BM218" i="22"/>
  <c r="BM219" i="22"/>
  <c r="BM220" i="22"/>
  <c r="BM221" i="22"/>
  <c r="BM222" i="22" s="1"/>
  <c r="BM224" i="22" s="1"/>
  <c r="BM207" i="22" s="1"/>
  <c r="BL218" i="22"/>
  <c r="BL222" i="22" s="1"/>
  <c r="BL224" i="22" s="1"/>
  <c r="BL207" i="22" s="1"/>
  <c r="BL219" i="22"/>
  <c r="BL220" i="22"/>
  <c r="BL221" i="22"/>
  <c r="BK218" i="22"/>
  <c r="BK222" i="22" s="1"/>
  <c r="BK224" i="22" s="1"/>
  <c r="BK207" i="22" s="1"/>
  <c r="BK219" i="22"/>
  <c r="BK220" i="22"/>
  <c r="BK221" i="22"/>
  <c r="BJ218" i="22"/>
  <c r="BJ219" i="22"/>
  <c r="BJ220" i="22"/>
  <c r="BJ221" i="22"/>
  <c r="BI218" i="22"/>
  <c r="BI222" i="22" s="1"/>
  <c r="BI224" i="22" s="1"/>
  <c r="BI207" i="22" s="1"/>
  <c r="BI219" i="22"/>
  <c r="BI220" i="22"/>
  <c r="BI221" i="22"/>
  <c r="BH218" i="22"/>
  <c r="BH219" i="22"/>
  <c r="BH220" i="22"/>
  <c r="BH221" i="22"/>
  <c r="BH222" i="22"/>
  <c r="BH224" i="22" s="1"/>
  <c r="BH207" i="22" s="1"/>
  <c r="BG218" i="22"/>
  <c r="BG219" i="22"/>
  <c r="BG220" i="22"/>
  <c r="BG221" i="22"/>
  <c r="BG222" i="22"/>
  <c r="BG224" i="22"/>
  <c r="BG207" i="22" s="1"/>
  <c r="BF218" i="22"/>
  <c r="BF219" i="22"/>
  <c r="BF220" i="22"/>
  <c r="BF222" i="22" s="1"/>
  <c r="BF224" i="22" s="1"/>
  <c r="BF207" i="22" s="1"/>
  <c r="BF221" i="22"/>
  <c r="BE218" i="22"/>
  <c r="BE219" i="22"/>
  <c r="BE220" i="22"/>
  <c r="BE221" i="22"/>
  <c r="BE222" i="22" s="1"/>
  <c r="BE224" i="22" s="1"/>
  <c r="BE207" i="22" s="1"/>
  <c r="BD218" i="22"/>
  <c r="BD222" i="22" s="1"/>
  <c r="BD224" i="22" s="1"/>
  <c r="BD207" i="22" s="1"/>
  <c r="BD219" i="22"/>
  <c r="BD220" i="22"/>
  <c r="BD221" i="22"/>
  <c r="BC218" i="22"/>
  <c r="BC222" i="22" s="1"/>
  <c r="BC224" i="22" s="1"/>
  <c r="BC207" i="22" s="1"/>
  <c r="BC219" i="22"/>
  <c r="BC220" i="22"/>
  <c r="BC221" i="22"/>
  <c r="BB218" i="22"/>
  <c r="BB222" i="22" s="1"/>
  <c r="BB224" i="22" s="1"/>
  <c r="BB207" i="22" s="1"/>
  <c r="BB219" i="22"/>
  <c r="BB220" i="22"/>
  <c r="BB221" i="22"/>
  <c r="BA218" i="22"/>
  <c r="BA219" i="22"/>
  <c r="BA220" i="22"/>
  <c r="BA221" i="22"/>
  <c r="AZ218" i="22"/>
  <c r="AZ219" i="22"/>
  <c r="AZ220" i="22"/>
  <c r="AZ221" i="22"/>
  <c r="AZ222" i="22"/>
  <c r="AZ224" i="22" s="1"/>
  <c r="AZ207" i="22" s="1"/>
  <c r="AY218" i="22"/>
  <c r="AY219" i="22"/>
  <c r="AY220" i="22"/>
  <c r="AY221" i="22"/>
  <c r="AY222" i="22"/>
  <c r="AY224" i="22" s="1"/>
  <c r="AY207" i="22" s="1"/>
  <c r="AX218" i="22"/>
  <c r="AX220" i="22"/>
  <c r="AX221" i="22"/>
  <c r="AX222" i="22" s="1"/>
  <c r="AX224" i="22" s="1"/>
  <c r="AX207" i="22"/>
  <c r="AW218" i="22"/>
  <c r="AW222" i="22" s="1"/>
  <c r="AW224" i="22" s="1"/>
  <c r="AW207" i="22" s="1"/>
  <c r="AW219" i="22"/>
  <c r="AW220" i="22"/>
  <c r="AW221" i="22"/>
  <c r="AV218" i="22"/>
  <c r="AV219" i="22"/>
  <c r="AV220" i="22"/>
  <c r="AV221" i="22"/>
  <c r="AU218" i="22"/>
  <c r="AU219" i="22"/>
  <c r="AU220" i="22"/>
  <c r="AU221" i="22"/>
  <c r="AT218" i="22"/>
  <c r="AT219" i="22"/>
  <c r="AT220" i="22"/>
  <c r="AT222" i="22"/>
  <c r="AT224" i="22" s="1"/>
  <c r="AT207" i="22" s="1"/>
  <c r="AS218" i="22"/>
  <c r="AS219" i="22"/>
  <c r="AS220" i="22"/>
  <c r="AS221" i="22"/>
  <c r="AS222" i="22"/>
  <c r="AS224" i="22"/>
  <c r="AS207" i="22" s="1"/>
  <c r="AR218" i="22"/>
  <c r="AR219" i="22"/>
  <c r="AR220" i="22"/>
  <c r="AR222" i="22" s="1"/>
  <c r="AR224" i="22" s="1"/>
  <c r="AR207" i="22" s="1"/>
  <c r="AR221" i="22"/>
  <c r="AQ218" i="22"/>
  <c r="AQ219" i="22"/>
  <c r="AQ220" i="22"/>
  <c r="AQ221" i="22"/>
  <c r="AQ222" i="22" s="1"/>
  <c r="AQ224" i="22" s="1"/>
  <c r="AQ207" i="22" s="1"/>
  <c r="AP218" i="22"/>
  <c r="AP222" i="22" s="1"/>
  <c r="AP224" i="22" s="1"/>
  <c r="AP207" i="22" s="1"/>
  <c r="AP219" i="22"/>
  <c r="AP220" i="22"/>
  <c r="AP221" i="22"/>
  <c r="AO218" i="22"/>
  <c r="AO222" i="22" s="1"/>
  <c r="AO224" i="22" s="1"/>
  <c r="AO207" i="22" s="1"/>
  <c r="AO219" i="22"/>
  <c r="AO220" i="22"/>
  <c r="AO221" i="22"/>
  <c r="AN218" i="22"/>
  <c r="AN222" i="22" s="1"/>
  <c r="AN224" i="22" s="1"/>
  <c r="AN207" i="22" s="1"/>
  <c r="AN219" i="22"/>
  <c r="AN220" i="22"/>
  <c r="AN221" i="22"/>
  <c r="AM218" i="22"/>
  <c r="AM222" i="22" s="1"/>
  <c r="AM224" i="22" s="1"/>
  <c r="AM207" i="22" s="1"/>
  <c r="AM219" i="22"/>
  <c r="AM220" i="22"/>
  <c r="AM221" i="22"/>
  <c r="AL218" i="22"/>
  <c r="AL219" i="22"/>
  <c r="AL220" i="22"/>
  <c r="AL221" i="22"/>
  <c r="AL222" i="22"/>
  <c r="AL224" i="22" s="1"/>
  <c r="AL207" i="22" s="1"/>
  <c r="AK218" i="22"/>
  <c r="AK219" i="22"/>
  <c r="AK220" i="22"/>
  <c r="AK221" i="22"/>
  <c r="AK222" i="22"/>
  <c r="AK224" i="22" s="1"/>
  <c r="AK207" i="22" s="1"/>
  <c r="AJ218" i="22"/>
  <c r="AJ219" i="22"/>
  <c r="AJ220" i="22"/>
  <c r="AJ222" i="22" s="1"/>
  <c r="AJ224" i="22" s="1"/>
  <c r="AJ207" i="22" s="1"/>
  <c r="AJ221" i="22"/>
  <c r="AH218" i="22"/>
  <c r="AH219" i="22"/>
  <c r="AH220" i="22"/>
  <c r="AH221" i="22"/>
  <c r="AH222" i="22" s="1"/>
  <c r="AH224" i="22" s="1"/>
  <c r="AH207" i="22" s="1"/>
  <c r="AG218" i="22"/>
  <c r="AG222" i="22" s="1"/>
  <c r="AG224" i="22" s="1"/>
  <c r="AG207" i="22" s="1"/>
  <c r="AG219" i="22"/>
  <c r="AG220" i="22"/>
  <c r="AG221" i="22"/>
  <c r="AF218" i="22"/>
  <c r="AF219" i="22"/>
  <c r="AF220" i="22"/>
  <c r="AF221" i="22"/>
  <c r="AD218" i="22"/>
  <c r="AD222" i="22" s="1"/>
  <c r="AD224" i="22" s="1"/>
  <c r="AD207" i="22" s="1"/>
  <c r="AD219" i="22"/>
  <c r="AD220" i="22"/>
  <c r="AD221" i="22"/>
  <c r="AC218" i="22"/>
  <c r="AC219" i="22"/>
  <c r="AC220" i="22"/>
  <c r="AC221" i="22"/>
  <c r="AB218" i="22"/>
  <c r="AB219" i="22"/>
  <c r="AB220" i="22"/>
  <c r="AB221" i="22"/>
  <c r="AB222" i="22" s="1"/>
  <c r="AB224" i="22" s="1"/>
  <c r="AB207" i="22" s="1"/>
  <c r="AA218" i="22"/>
  <c r="AA219" i="22"/>
  <c r="AA220" i="22"/>
  <c r="AA221" i="22"/>
  <c r="AA222" i="22"/>
  <c r="AA224" i="22"/>
  <c r="AA207" i="22" s="1"/>
  <c r="Z218" i="22"/>
  <c r="Z219" i="22"/>
  <c r="Z220" i="22"/>
  <c r="Z222" i="22" s="1"/>
  <c r="Z221" i="22"/>
  <c r="Z224" i="22"/>
  <c r="Z207" i="22"/>
  <c r="Y218" i="22"/>
  <c r="Y219" i="22"/>
  <c r="Y220" i="22"/>
  <c r="Y221" i="22"/>
  <c r="Y222" i="22" s="1"/>
  <c r="Y224" i="22" s="1"/>
  <c r="Y207" i="22"/>
  <c r="X218" i="22"/>
  <c r="X222" i="22" s="1"/>
  <c r="X224" i="22" s="1"/>
  <c r="X207" i="22" s="1"/>
  <c r="X219" i="22"/>
  <c r="X220" i="22"/>
  <c r="X221" i="22"/>
  <c r="V219" i="22"/>
  <c r="V222" i="22" s="1"/>
  <c r="V224" i="22" s="1"/>
  <c r="V207" i="22" s="1"/>
  <c r="V220" i="22"/>
  <c r="V221" i="22"/>
  <c r="U218" i="22"/>
  <c r="U219" i="22"/>
  <c r="U220" i="22"/>
  <c r="U221" i="22"/>
  <c r="T218" i="22"/>
  <c r="T219" i="22"/>
  <c r="T220" i="22"/>
  <c r="T221" i="22"/>
  <c r="T222" i="22"/>
  <c r="T224" i="22" s="1"/>
  <c r="T207" i="22" s="1"/>
  <c r="S218" i="22"/>
  <c r="S219" i="22"/>
  <c r="S220" i="22"/>
  <c r="S221" i="22"/>
  <c r="S222" i="22"/>
  <c r="S224" i="22" s="1"/>
  <c r="S207" i="22" s="1"/>
  <c r="R218" i="22"/>
  <c r="R219" i="22"/>
  <c r="R220" i="22"/>
  <c r="R222" i="22" s="1"/>
  <c r="R221" i="22"/>
  <c r="R224" i="22"/>
  <c r="R207" i="22" s="1"/>
  <c r="P218" i="22"/>
  <c r="P219" i="22"/>
  <c r="P220" i="22"/>
  <c r="P221" i="22"/>
  <c r="P222" i="22" s="1"/>
  <c r="P224" i="22" s="1"/>
  <c r="P207" i="22"/>
  <c r="O218" i="22"/>
  <c r="O222" i="22" s="1"/>
  <c r="O224" i="22" s="1"/>
  <c r="O207" i="22" s="1"/>
  <c r="O219" i="22"/>
  <c r="O220" i="22"/>
  <c r="O221" i="22"/>
  <c r="N218" i="22"/>
  <c r="N222" i="22" s="1"/>
  <c r="N224" i="22" s="1"/>
  <c r="N207" i="22" s="1"/>
  <c r="N219" i="22"/>
  <c r="N220" i="22"/>
  <c r="N221" i="22"/>
  <c r="L218" i="22"/>
  <c r="L219" i="22"/>
  <c r="L222" i="22" s="1"/>
  <c r="L224" i="22" s="1"/>
  <c r="L207" i="22" s="1"/>
  <c r="K218" i="22"/>
  <c r="K219" i="22"/>
  <c r="K220" i="22"/>
  <c r="K221" i="22"/>
  <c r="K222" i="22"/>
  <c r="K224" i="22" s="1"/>
  <c r="K207" i="22" s="1"/>
  <c r="BP138" i="22"/>
  <c r="BP139" i="22"/>
  <c r="BP140" i="22"/>
  <c r="BP142" i="22" s="1"/>
  <c r="BP144" i="22" s="1"/>
  <c r="BP127" i="22" s="1"/>
  <c r="BP141" i="22"/>
  <c r="BO138" i="22"/>
  <c r="BO142" i="22" s="1"/>
  <c r="BO144" i="22" s="1"/>
  <c r="BO127" i="22" s="1"/>
  <c r="BO139" i="22"/>
  <c r="BO140" i="22"/>
  <c r="BO141" i="22"/>
  <c r="BN138" i="22"/>
  <c r="BN140" i="22"/>
  <c r="BN141" i="22"/>
  <c r="BM138" i="22"/>
  <c r="BM139" i="22"/>
  <c r="BM140" i="22"/>
  <c r="BM141" i="22"/>
  <c r="BM142" i="22"/>
  <c r="BM144" i="22" s="1"/>
  <c r="BM127" i="22" s="1"/>
  <c r="BL138" i="22"/>
  <c r="BL139" i="22"/>
  <c r="BL140" i="22"/>
  <c r="BL141" i="22"/>
  <c r="BL142" i="22" s="1"/>
  <c r="BL144" i="22" s="1"/>
  <c r="BK138" i="22"/>
  <c r="BK142" i="22" s="1"/>
  <c r="BK144" i="22" s="1"/>
  <c r="BK127" i="22" s="1"/>
  <c r="BK139" i="22"/>
  <c r="BK140" i="22"/>
  <c r="BK141" i="22"/>
  <c r="BJ138" i="22"/>
  <c r="BJ142" i="22" s="1"/>
  <c r="BJ144" i="22" s="1"/>
  <c r="BJ127" i="22" s="1"/>
  <c r="BJ139" i="22"/>
  <c r="BJ140" i="22"/>
  <c r="BJ141" i="22"/>
  <c r="BI138" i="22"/>
  <c r="BI139" i="22"/>
  <c r="BI140" i="22"/>
  <c r="BI141" i="22"/>
  <c r="BI142" i="22"/>
  <c r="BI144" i="22" s="1"/>
  <c r="BI127" i="22" s="1"/>
  <c r="BH138" i="22"/>
  <c r="BH140" i="22"/>
  <c r="BH141" i="22"/>
  <c r="BH142" i="22"/>
  <c r="BH144" i="22" s="1"/>
  <c r="BH127" i="22" s="1"/>
  <c r="BG138" i="22"/>
  <c r="BG142" i="22" s="1"/>
  <c r="BG144" i="22" s="1"/>
  <c r="BG127" i="22" s="1"/>
  <c r="BG139" i="22"/>
  <c r="BG140" i="22"/>
  <c r="BG141" i="22"/>
  <c r="BF138" i="22"/>
  <c r="BF139" i="22"/>
  <c r="BF140" i="22"/>
  <c r="BF141" i="22"/>
  <c r="BF142" i="22"/>
  <c r="BF144" i="22" s="1"/>
  <c r="BF127" i="22" s="1"/>
  <c r="BE138" i="22"/>
  <c r="BE139" i="22"/>
  <c r="BE140" i="22"/>
  <c r="BE142" i="22" s="1"/>
  <c r="BE141" i="22"/>
  <c r="BE144" i="22"/>
  <c r="BE127" i="22" s="1"/>
  <c r="BD138" i="22"/>
  <c r="BD142" i="22" s="1"/>
  <c r="BD144" i="22" s="1"/>
  <c r="BD127" i="22" s="1"/>
  <c r="BD139" i="22"/>
  <c r="BD140" i="22"/>
  <c r="BD141" i="22"/>
  <c r="BC138" i="22"/>
  <c r="BC142" i="22" s="1"/>
  <c r="BC144" i="22" s="1"/>
  <c r="BC127" i="22" s="1"/>
  <c r="BC139" i="22"/>
  <c r="BC140" i="22"/>
  <c r="BC141" i="22"/>
  <c r="BB138" i="22"/>
  <c r="BB139" i="22"/>
  <c r="BB140" i="22"/>
  <c r="BB141" i="22"/>
  <c r="BB142" i="22"/>
  <c r="BB144" i="22" s="1"/>
  <c r="BB127" i="22" s="1"/>
  <c r="BA138" i="22"/>
  <c r="BA139" i="22"/>
  <c r="BA140" i="22"/>
  <c r="BA142" i="22" s="1"/>
  <c r="BA141" i="22"/>
  <c r="BA144" i="22"/>
  <c r="BA127" i="22" s="1"/>
  <c r="AZ138" i="22"/>
  <c r="AZ142" i="22" s="1"/>
  <c r="AZ144" i="22" s="1"/>
  <c r="AZ127" i="22" s="1"/>
  <c r="AZ139" i="22"/>
  <c r="AZ140" i="22"/>
  <c r="AZ141" i="22"/>
  <c r="AY138" i="22"/>
  <c r="AY139" i="22"/>
  <c r="AY140" i="22"/>
  <c r="AY141" i="22"/>
  <c r="AX138" i="22"/>
  <c r="AX139" i="22"/>
  <c r="AX140" i="22"/>
  <c r="AX141" i="22"/>
  <c r="AX142" i="22" s="1"/>
  <c r="AX144" i="22" s="1"/>
  <c r="AX127" i="22" s="1"/>
  <c r="AW138" i="22"/>
  <c r="AW139" i="22"/>
  <c r="AW140" i="22"/>
  <c r="AW142" i="22" s="1"/>
  <c r="AW144" i="22" s="1"/>
  <c r="AW127" i="22" s="1"/>
  <c r="AW141" i="22"/>
  <c r="AV138" i="22"/>
  <c r="AV142" i="22" s="1"/>
  <c r="AV144" i="22" s="1"/>
  <c r="AV139" i="22"/>
  <c r="AV140" i="22"/>
  <c r="AV141" i="22"/>
  <c r="AU138" i="22"/>
  <c r="AU139" i="22"/>
  <c r="AU140" i="22"/>
  <c r="AU141" i="22"/>
  <c r="AT138" i="22"/>
  <c r="AT139" i="22"/>
  <c r="AT140" i="22"/>
  <c r="AT141" i="22"/>
  <c r="AT142" i="22"/>
  <c r="AT144" i="22" s="1"/>
  <c r="AT127" i="22" s="1"/>
  <c r="AS138" i="22"/>
  <c r="AS139" i="22"/>
  <c r="AS140" i="22"/>
  <c r="AS142" i="22" s="1"/>
  <c r="AS144" i="22" s="1"/>
  <c r="AS127" i="22" s="1"/>
  <c r="AS141" i="22"/>
  <c r="AR138" i="22"/>
  <c r="AR142" i="22" s="1"/>
  <c r="AR144" i="22" s="1"/>
  <c r="AR127" i="22" s="1"/>
  <c r="AR139" i="22"/>
  <c r="AR140" i="22"/>
  <c r="AR141" i="22"/>
  <c r="AQ138" i="22"/>
  <c r="AQ142" i="22" s="1"/>
  <c r="AQ144" i="22" s="1"/>
  <c r="AQ127" i="22" s="1"/>
  <c r="AQ139" i="22"/>
  <c r="AQ140" i="22"/>
  <c r="AQ141" i="22"/>
  <c r="AP138" i="22"/>
  <c r="AP139" i="22"/>
  <c r="AP140" i="22"/>
  <c r="AP141" i="22"/>
  <c r="AP142" i="22"/>
  <c r="AP144" i="22" s="1"/>
  <c r="AP127" i="22" s="1"/>
  <c r="AO138" i="22"/>
  <c r="AO139" i="22"/>
  <c r="AO140" i="22"/>
  <c r="AO142" i="22" s="1"/>
  <c r="AO141" i="22"/>
  <c r="AO144" i="22"/>
  <c r="AN138" i="22"/>
  <c r="AN142" i="22" s="1"/>
  <c r="AN144" i="22" s="1"/>
  <c r="AN139" i="22"/>
  <c r="AN140" i="22"/>
  <c r="AN141" i="22"/>
  <c r="AM138" i="22"/>
  <c r="AM142" i="22" s="1"/>
  <c r="AM144" i="22" s="1"/>
  <c r="AM127" i="22" s="1"/>
  <c r="AM139" i="22"/>
  <c r="AM140" i="22"/>
  <c r="AM141" i="22"/>
  <c r="AL138" i="22"/>
  <c r="AL139" i="22"/>
  <c r="AL140" i="22"/>
  <c r="AL141" i="22"/>
  <c r="AL142" i="22"/>
  <c r="AL144" i="22" s="1"/>
  <c r="AL127" i="22" s="1"/>
  <c r="AK138" i="22"/>
  <c r="AK139" i="22"/>
  <c r="AK140" i="22"/>
  <c r="AK142" i="22" s="1"/>
  <c r="AK141" i="22"/>
  <c r="AK144" i="22"/>
  <c r="AK127" i="22" s="1"/>
  <c r="AJ138" i="22"/>
  <c r="AJ142" i="22" s="1"/>
  <c r="AJ144" i="22" s="1"/>
  <c r="AJ127" i="22" s="1"/>
  <c r="AJ139" i="22"/>
  <c r="AJ140" i="22"/>
  <c r="AJ141" i="22"/>
  <c r="AH138" i="22"/>
  <c r="AH139" i="22"/>
  <c r="AH140" i="22"/>
  <c r="AH141" i="22"/>
  <c r="AG138" i="22"/>
  <c r="AG139" i="22"/>
  <c r="AG140" i="22"/>
  <c r="AG141" i="22"/>
  <c r="AG142" i="22"/>
  <c r="AG144" i="22" s="1"/>
  <c r="AG127" i="22" s="1"/>
  <c r="AF138" i="22"/>
  <c r="AF139" i="22"/>
  <c r="AF140" i="22"/>
  <c r="AF142" i="22" s="1"/>
  <c r="AF144" i="22" s="1"/>
  <c r="AF127" i="22" s="1"/>
  <c r="AF141" i="22"/>
  <c r="AD138" i="22"/>
  <c r="AD142" i="22" s="1"/>
  <c r="AD144" i="22" s="1"/>
  <c r="AD139" i="22"/>
  <c r="AD140" i="22"/>
  <c r="AD141" i="22"/>
  <c r="AC138" i="22"/>
  <c r="AC142" i="22" s="1"/>
  <c r="AC144" i="22" s="1"/>
  <c r="AC127" i="22" s="1"/>
  <c r="AC139" i="22"/>
  <c r="AC140" i="22"/>
  <c r="AC141" i="22"/>
  <c r="AB138" i="22"/>
  <c r="AB139" i="22"/>
  <c r="AB140" i="22"/>
  <c r="AB141" i="22"/>
  <c r="AB142" i="22"/>
  <c r="AB144" i="22" s="1"/>
  <c r="AB127" i="22" s="1"/>
  <c r="AA138" i="22"/>
  <c r="AA139" i="22"/>
  <c r="AA140" i="22"/>
  <c r="AA142" i="22" s="1"/>
  <c r="AA144" i="22" s="1"/>
  <c r="AA127" i="22" s="1"/>
  <c r="AA141" i="22"/>
  <c r="Z138" i="22"/>
  <c r="Z142" i="22" s="1"/>
  <c r="Z144" i="22" s="1"/>
  <c r="Z127" i="22" s="1"/>
  <c r="Z139" i="22"/>
  <c r="Z140" i="22"/>
  <c r="Z141" i="22"/>
  <c r="Y138" i="22"/>
  <c r="Y142" i="22" s="1"/>
  <c r="Y144" i="22" s="1"/>
  <c r="Y127" i="22" s="1"/>
  <c r="Y139" i="22"/>
  <c r="Y140" i="22"/>
  <c r="Y141" i="22"/>
  <c r="X138" i="22"/>
  <c r="X139" i="22"/>
  <c r="X140" i="22"/>
  <c r="X141" i="22"/>
  <c r="X142" i="22"/>
  <c r="X144" i="22" s="1"/>
  <c r="X127" i="22" s="1"/>
  <c r="V138" i="22"/>
  <c r="V139" i="22"/>
  <c r="V140" i="22"/>
  <c r="V142" i="22" s="1"/>
  <c r="V141" i="22"/>
  <c r="V144" i="22"/>
  <c r="V127" i="22" s="1"/>
  <c r="U138" i="22"/>
  <c r="U142" i="22" s="1"/>
  <c r="U144" i="22" s="1"/>
  <c r="U127" i="22" s="1"/>
  <c r="U139" i="22"/>
  <c r="U140" i="22"/>
  <c r="U141" i="22"/>
  <c r="T138" i="22"/>
  <c r="T142" i="22" s="1"/>
  <c r="T144" i="22" s="1"/>
  <c r="T127" i="22" s="1"/>
  <c r="T139" i="22"/>
  <c r="T140" i="22"/>
  <c r="T141" i="22"/>
  <c r="S138" i="22"/>
  <c r="S139" i="22"/>
  <c r="S140" i="22"/>
  <c r="S141" i="22"/>
  <c r="S142" i="22"/>
  <c r="S144" i="22" s="1"/>
  <c r="S127" i="22" s="1"/>
  <c r="R138" i="22"/>
  <c r="R139" i="22"/>
  <c r="R140" i="22"/>
  <c r="R142" i="22" s="1"/>
  <c r="R141" i="22"/>
  <c r="R144" i="22"/>
  <c r="R127" i="22" s="1"/>
  <c r="P138" i="22"/>
  <c r="P142" i="22" s="1"/>
  <c r="P144" i="22" s="1"/>
  <c r="P127" i="22" s="1"/>
  <c r="P139" i="22"/>
  <c r="P140" i="22"/>
  <c r="P141" i="22"/>
  <c r="O138" i="22"/>
  <c r="O139" i="22"/>
  <c r="O140" i="22"/>
  <c r="O141" i="22"/>
  <c r="K138" i="22"/>
  <c r="K139" i="22"/>
  <c r="K140" i="22"/>
  <c r="K141" i="22"/>
  <c r="K142" i="22"/>
  <c r="K144" i="22" s="1"/>
  <c r="K132" i="22"/>
  <c r="K136" i="22" s="1"/>
  <c r="BQ132" i="22"/>
  <c r="BQ134" i="22" s="1"/>
  <c r="BP132" i="22"/>
  <c r="BP134" i="22"/>
  <c r="BO132" i="22"/>
  <c r="BO134" i="22" s="1"/>
  <c r="BN132" i="22"/>
  <c r="BN134" i="22" s="1"/>
  <c r="BM132" i="22"/>
  <c r="BM134" i="22" s="1"/>
  <c r="BL132" i="22"/>
  <c r="BL134" i="22"/>
  <c r="BK132" i="22"/>
  <c r="BK134" i="22" s="1"/>
  <c r="BJ132" i="22"/>
  <c r="BJ134" i="22" s="1"/>
  <c r="BI132" i="22"/>
  <c r="BI134" i="22" s="1"/>
  <c r="BH132" i="22"/>
  <c r="BH134" i="22"/>
  <c r="BG132" i="22"/>
  <c r="BG134" i="22" s="1"/>
  <c r="BF132" i="22"/>
  <c r="BF134" i="22" s="1"/>
  <c r="BE132" i="22"/>
  <c r="BE134" i="22" s="1"/>
  <c r="BD132" i="22"/>
  <c r="BD134" i="22"/>
  <c r="BC132" i="22"/>
  <c r="BC134" i="22" s="1"/>
  <c r="BB132" i="22"/>
  <c r="BB134" i="22" s="1"/>
  <c r="BA132" i="22"/>
  <c r="BA134" i="22" s="1"/>
  <c r="AZ132" i="22"/>
  <c r="AZ134" i="22"/>
  <c r="AY132" i="22"/>
  <c r="AY134" i="22" s="1"/>
  <c r="AX132" i="22"/>
  <c r="AX134" i="22" s="1"/>
  <c r="AW132" i="22"/>
  <c r="AW134" i="22" s="1"/>
  <c r="AV132" i="22"/>
  <c r="AV134" i="22"/>
  <c r="AU132" i="22"/>
  <c r="AU134" i="22" s="1"/>
  <c r="AT132" i="22"/>
  <c r="AT134" i="22" s="1"/>
  <c r="AS132" i="22"/>
  <c r="AS134" i="22" s="1"/>
  <c r="AR132" i="22"/>
  <c r="AR134" i="22"/>
  <c r="AQ132" i="22"/>
  <c r="AQ134" i="22" s="1"/>
  <c r="AP132" i="22"/>
  <c r="AP134" i="22" s="1"/>
  <c r="AO132" i="22"/>
  <c r="AO134" i="22" s="1"/>
  <c r="AN132" i="22"/>
  <c r="AN134" i="22"/>
  <c r="AM132" i="22"/>
  <c r="AM134" i="22" s="1"/>
  <c r="AL132" i="22"/>
  <c r="AL134" i="22" s="1"/>
  <c r="AK132" i="22"/>
  <c r="AK134" i="22" s="1"/>
  <c r="AJ132" i="22"/>
  <c r="AJ134" i="22"/>
  <c r="AI132" i="22"/>
  <c r="AI134" i="22" s="1"/>
  <c r="AH132" i="22"/>
  <c r="AH134" i="22" s="1"/>
  <c r="AG132" i="22"/>
  <c r="AG134" i="22" s="1"/>
  <c r="AF132" i="22"/>
  <c r="AF134" i="22"/>
  <c r="AE132" i="22"/>
  <c r="AE134" i="22" s="1"/>
  <c r="AD132" i="22"/>
  <c r="AD134" i="22" s="1"/>
  <c r="AC132" i="22"/>
  <c r="AC134" i="22" s="1"/>
  <c r="AB132" i="22"/>
  <c r="AB134" i="22"/>
  <c r="AA132" i="22"/>
  <c r="AA134" i="22" s="1"/>
  <c r="Z132" i="22"/>
  <c r="Z134" i="22" s="1"/>
  <c r="Y132" i="22"/>
  <c r="Y134" i="22" s="1"/>
  <c r="X132" i="22"/>
  <c r="X134" i="22"/>
  <c r="W132" i="22"/>
  <c r="W134" i="22" s="1"/>
  <c r="V132" i="22"/>
  <c r="V134" i="22" s="1"/>
  <c r="U132" i="22"/>
  <c r="U134" i="22" s="1"/>
  <c r="T132" i="22"/>
  <c r="T134" i="22"/>
  <c r="S132" i="22"/>
  <c r="S134" i="22" s="1"/>
  <c r="R132" i="22"/>
  <c r="R134" i="22" s="1"/>
  <c r="Q132" i="22"/>
  <c r="Q134" i="22" s="1"/>
  <c r="P132" i="22"/>
  <c r="P134" i="22"/>
  <c r="O132" i="22"/>
  <c r="O134" i="22" s="1"/>
  <c r="N132" i="22"/>
  <c r="N134" i="22" s="1"/>
  <c r="M132" i="22"/>
  <c r="M134" i="22" s="1"/>
  <c r="L132" i="22"/>
  <c r="L134" i="22"/>
  <c r="J132" i="22"/>
  <c r="J134" i="22" s="1"/>
  <c r="K133" i="22"/>
  <c r="BL127" i="22"/>
  <c r="AV127" i="22"/>
  <c r="AO127" i="22"/>
  <c r="AN127" i="22"/>
  <c r="AD127" i="22"/>
  <c r="K127" i="22"/>
  <c r="BP120" i="22"/>
  <c r="BP122" i="22" s="1"/>
  <c r="BP124" i="22" s="1"/>
  <c r="BP121" i="22"/>
  <c r="BO120" i="22"/>
  <c r="BO122" i="22" s="1"/>
  <c r="BO124" i="22" s="1"/>
  <c r="BO111" i="22" s="1"/>
  <c r="BO121" i="22"/>
  <c r="BN120" i="22"/>
  <c r="BN122" i="22" s="1"/>
  <c r="BN124" i="22" s="1"/>
  <c r="BN111" i="22" s="1"/>
  <c r="BM120" i="22"/>
  <c r="BM121" i="22"/>
  <c r="BM122" i="22" s="1"/>
  <c r="BM124" i="22" s="1"/>
  <c r="BM111" i="22" s="1"/>
  <c r="BL120" i="22"/>
  <c r="BL122" i="22" s="1"/>
  <c r="BL124" i="22" s="1"/>
  <c r="BL111" i="22" s="1"/>
  <c r="BL121" i="22"/>
  <c r="BK120" i="22"/>
  <c r="BK121" i="22"/>
  <c r="BK122" i="22" s="1"/>
  <c r="BK124" i="22" s="1"/>
  <c r="BK111" i="22" s="1"/>
  <c r="BJ120" i="22"/>
  <c r="BJ122" i="22" s="1"/>
  <c r="BJ124" i="22" s="1"/>
  <c r="BJ121" i="22"/>
  <c r="BI120" i="22"/>
  <c r="BI121" i="22"/>
  <c r="BI122" i="22" s="1"/>
  <c r="BI124" i="22" s="1"/>
  <c r="BH120" i="22"/>
  <c r="BH122" i="22" s="1"/>
  <c r="BH124" i="22" s="1"/>
  <c r="BH111" i="22" s="1"/>
  <c r="BG120" i="22"/>
  <c r="BG121" i="22"/>
  <c r="BG122" i="22"/>
  <c r="BG124" i="22" s="1"/>
  <c r="BG111" i="22" s="1"/>
  <c r="BF120" i="22"/>
  <c r="BF121" i="22"/>
  <c r="BF122" i="22"/>
  <c r="BF124" i="22" s="1"/>
  <c r="BF111" i="22" s="1"/>
  <c r="BE120" i="22"/>
  <c r="BE121" i="22"/>
  <c r="BE122" i="22"/>
  <c r="BE124" i="22" s="1"/>
  <c r="BE111" i="22" s="1"/>
  <c r="BD120" i="22"/>
  <c r="BD121" i="22"/>
  <c r="BD122" i="22" s="1"/>
  <c r="BD124" i="22" s="1"/>
  <c r="BD111" i="22" s="1"/>
  <c r="BC120" i="22"/>
  <c r="BC121" i="22"/>
  <c r="BC122" i="22"/>
  <c r="BC124" i="22" s="1"/>
  <c r="BC111" i="22" s="1"/>
  <c r="BB120" i="22"/>
  <c r="BB121" i="22"/>
  <c r="BB122" i="22" s="1"/>
  <c r="BB124" i="22" s="1"/>
  <c r="BB111" i="22" s="1"/>
  <c r="BA120" i="22"/>
  <c r="BA121" i="22"/>
  <c r="BA122" i="22"/>
  <c r="BA124" i="22" s="1"/>
  <c r="AZ120" i="22"/>
  <c r="AZ121" i="22"/>
  <c r="AZ122" i="22" s="1"/>
  <c r="AZ124" i="22" s="1"/>
  <c r="AZ111" i="22" s="1"/>
  <c r="AY120" i="22"/>
  <c r="AY121" i="22"/>
  <c r="AY122" i="22"/>
  <c r="AY124" i="22" s="1"/>
  <c r="AY111" i="22" s="1"/>
  <c r="AX120" i="22"/>
  <c r="AX121" i="22"/>
  <c r="AX122" i="22"/>
  <c r="AX124" i="22" s="1"/>
  <c r="AX111" i="22" s="1"/>
  <c r="AW120" i="22"/>
  <c r="AW121" i="22"/>
  <c r="AW122" i="22"/>
  <c r="AW124" i="22" s="1"/>
  <c r="AW111" i="22" s="1"/>
  <c r="AV120" i="22"/>
  <c r="AV121" i="22"/>
  <c r="AV122" i="22" s="1"/>
  <c r="AV124" i="22" s="1"/>
  <c r="AV111" i="22" s="1"/>
  <c r="AU120" i="22"/>
  <c r="AU121" i="22"/>
  <c r="AU122" i="22"/>
  <c r="AU124" i="22" s="1"/>
  <c r="AU111" i="22" s="1"/>
  <c r="AT120" i="22"/>
  <c r="AT121" i="22"/>
  <c r="AT122" i="22" s="1"/>
  <c r="AT124" i="22" s="1"/>
  <c r="AT111" i="22" s="1"/>
  <c r="AS120" i="22"/>
  <c r="AS121" i="22"/>
  <c r="AS122" i="22"/>
  <c r="AS124" i="22" s="1"/>
  <c r="AR120" i="22"/>
  <c r="AR121" i="22"/>
  <c r="AR122" i="22" s="1"/>
  <c r="AR124" i="22" s="1"/>
  <c r="AR111" i="22" s="1"/>
  <c r="AQ120" i="22"/>
  <c r="AQ121" i="22"/>
  <c r="AQ122" i="22"/>
  <c r="AQ124" i="22" s="1"/>
  <c r="AQ111" i="22" s="1"/>
  <c r="AP120" i="22"/>
  <c r="AP121" i="22"/>
  <c r="AP122" i="22"/>
  <c r="AP124" i="22" s="1"/>
  <c r="AP111" i="22" s="1"/>
  <c r="AO120" i="22"/>
  <c r="AO121" i="22"/>
  <c r="AO122" i="22"/>
  <c r="AO124" i="22" s="1"/>
  <c r="AO111" i="22" s="1"/>
  <c r="AN120" i="22"/>
  <c r="AN121" i="22"/>
  <c r="AN122" i="22" s="1"/>
  <c r="AN124" i="22" s="1"/>
  <c r="AN111" i="22" s="1"/>
  <c r="AM120" i="22"/>
  <c r="AM121" i="22"/>
  <c r="AM122" i="22"/>
  <c r="AM124" i="22" s="1"/>
  <c r="AM111" i="22" s="1"/>
  <c r="AL120" i="22"/>
  <c r="AL121" i="22"/>
  <c r="AL122" i="22" s="1"/>
  <c r="AL124" i="22" s="1"/>
  <c r="AL111" i="22" s="1"/>
  <c r="AK120" i="22"/>
  <c r="AK121" i="22"/>
  <c r="AK122" i="22"/>
  <c r="AK124" i="22" s="1"/>
  <c r="AJ120" i="22"/>
  <c r="AJ121" i="22"/>
  <c r="AJ122" i="22" s="1"/>
  <c r="AJ124" i="22" s="1"/>
  <c r="AJ111" i="22" s="1"/>
  <c r="AH120" i="22"/>
  <c r="AH121" i="22"/>
  <c r="AH122" i="22"/>
  <c r="AH124" i="22" s="1"/>
  <c r="AH111" i="22" s="1"/>
  <c r="AG120" i="22"/>
  <c r="AG121" i="22"/>
  <c r="AG122" i="22"/>
  <c r="AG124" i="22" s="1"/>
  <c r="AG111" i="22" s="1"/>
  <c r="AF120" i="22"/>
  <c r="AF121" i="22"/>
  <c r="AF122" i="22"/>
  <c r="AF124" i="22" s="1"/>
  <c r="AF111" i="22" s="1"/>
  <c r="AD120" i="22"/>
  <c r="AD121" i="22"/>
  <c r="AD122" i="22" s="1"/>
  <c r="AD124" i="22" s="1"/>
  <c r="AD111" i="22" s="1"/>
  <c r="AC120" i="22"/>
  <c r="AC121" i="22"/>
  <c r="AC122" i="22"/>
  <c r="AC124" i="22" s="1"/>
  <c r="AC111" i="22" s="1"/>
  <c r="AB120" i="22"/>
  <c r="AB121" i="22"/>
  <c r="AB122" i="22" s="1"/>
  <c r="AB124" i="22" s="1"/>
  <c r="AB111" i="22" s="1"/>
  <c r="AA120" i="22"/>
  <c r="AA121" i="22"/>
  <c r="AA122" i="22"/>
  <c r="AA124" i="22" s="1"/>
  <c r="Z120" i="22"/>
  <c r="Z121" i="22"/>
  <c r="Z122" i="22" s="1"/>
  <c r="Z124" i="22" s="1"/>
  <c r="Z111" i="22" s="1"/>
  <c r="Y120" i="22"/>
  <c r="Y121" i="22"/>
  <c r="Y122" i="22"/>
  <c r="Y124" i="22" s="1"/>
  <c r="Y111" i="22" s="1"/>
  <c r="X120" i="22"/>
  <c r="X121" i="22"/>
  <c r="X122" i="22"/>
  <c r="X124" i="22" s="1"/>
  <c r="X111" i="22" s="1"/>
  <c r="V120" i="22"/>
  <c r="V121" i="22"/>
  <c r="V122" i="22"/>
  <c r="V124" i="22" s="1"/>
  <c r="V111" i="22" s="1"/>
  <c r="U120" i="22"/>
  <c r="U121" i="22"/>
  <c r="U122" i="22" s="1"/>
  <c r="U124" i="22" s="1"/>
  <c r="U111" i="22" s="1"/>
  <c r="T120" i="22"/>
  <c r="T121" i="22"/>
  <c r="T122" i="22"/>
  <c r="T124" i="22" s="1"/>
  <c r="T111" i="22" s="1"/>
  <c r="S120" i="22"/>
  <c r="S121" i="22"/>
  <c r="S122" i="22" s="1"/>
  <c r="S124" i="22" s="1"/>
  <c r="R120" i="22"/>
  <c r="R121" i="22"/>
  <c r="R122" i="22"/>
  <c r="R124" i="22" s="1"/>
  <c r="P120" i="22"/>
  <c r="P121" i="22"/>
  <c r="P122" i="22" s="1"/>
  <c r="P124" i="22" s="1"/>
  <c r="O120" i="22"/>
  <c r="O121" i="22"/>
  <c r="O122" i="22"/>
  <c r="O124" i="22" s="1"/>
  <c r="O111" i="22" s="1"/>
  <c r="N120" i="22"/>
  <c r="N121" i="22"/>
  <c r="N122" i="22"/>
  <c r="N124" i="22" s="1"/>
  <c r="N111" i="22" s="1"/>
  <c r="K120" i="22"/>
  <c r="K121" i="22"/>
  <c r="K122" i="22"/>
  <c r="K124" i="22" s="1"/>
  <c r="K111" i="22" s="1"/>
  <c r="K114" i="22"/>
  <c r="K118" i="22"/>
  <c r="BQ114" i="22"/>
  <c r="BQ116" i="22" s="1"/>
  <c r="BP114" i="22"/>
  <c r="BP116" i="22" s="1"/>
  <c r="BO114" i="22"/>
  <c r="BO116" i="22" s="1"/>
  <c r="BN114" i="22"/>
  <c r="BN116" i="22"/>
  <c r="BM114" i="22"/>
  <c r="BM116" i="22" s="1"/>
  <c r="BL114" i="22"/>
  <c r="BL116" i="22" s="1"/>
  <c r="BK114" i="22"/>
  <c r="BK116" i="22" s="1"/>
  <c r="BJ114" i="22"/>
  <c r="BJ116" i="22"/>
  <c r="BI114" i="22"/>
  <c r="BI116" i="22" s="1"/>
  <c r="BH114" i="22"/>
  <c r="BH116" i="22" s="1"/>
  <c r="BG114" i="22"/>
  <c r="BG116" i="22" s="1"/>
  <c r="BF114" i="22"/>
  <c r="BF116" i="22"/>
  <c r="BE114" i="22"/>
  <c r="BE116" i="22" s="1"/>
  <c r="BD114" i="22"/>
  <c r="BD116" i="22" s="1"/>
  <c r="BC114" i="22"/>
  <c r="BC116" i="22" s="1"/>
  <c r="BB114" i="22"/>
  <c r="BB116" i="22"/>
  <c r="BA114" i="22"/>
  <c r="BA116" i="22" s="1"/>
  <c r="AZ114" i="22"/>
  <c r="AZ116" i="22" s="1"/>
  <c r="AY114" i="22"/>
  <c r="AY116" i="22" s="1"/>
  <c r="AX114" i="22"/>
  <c r="AX116" i="22"/>
  <c r="AW114" i="22"/>
  <c r="AW116" i="22" s="1"/>
  <c r="AV114" i="22"/>
  <c r="AV116" i="22" s="1"/>
  <c r="AU114" i="22"/>
  <c r="AU116" i="22" s="1"/>
  <c r="AT114" i="22"/>
  <c r="AT116" i="22"/>
  <c r="AS114" i="22"/>
  <c r="AS116" i="22" s="1"/>
  <c r="AR114" i="22"/>
  <c r="AR116" i="22" s="1"/>
  <c r="AQ114" i="22"/>
  <c r="AQ116" i="22" s="1"/>
  <c r="AP114" i="22"/>
  <c r="AP116" i="22"/>
  <c r="AO114" i="22"/>
  <c r="AO116" i="22" s="1"/>
  <c r="AN114" i="22"/>
  <c r="AN116" i="22" s="1"/>
  <c r="AM114" i="22"/>
  <c r="AM116" i="22" s="1"/>
  <c r="AL114" i="22"/>
  <c r="AL116" i="22"/>
  <c r="AK114" i="22"/>
  <c r="AK116" i="22" s="1"/>
  <c r="AJ114" i="22"/>
  <c r="AJ116" i="22" s="1"/>
  <c r="AI114" i="22"/>
  <c r="AI116" i="22" s="1"/>
  <c r="AH114" i="22"/>
  <c r="AH116" i="22"/>
  <c r="AG114" i="22"/>
  <c r="AG116" i="22" s="1"/>
  <c r="AF114" i="22"/>
  <c r="AF116" i="22" s="1"/>
  <c r="AE114" i="22"/>
  <c r="AE116" i="22" s="1"/>
  <c r="AD114" i="22"/>
  <c r="AD116" i="22"/>
  <c r="AC114" i="22"/>
  <c r="AC116" i="22" s="1"/>
  <c r="AB114" i="22"/>
  <c r="AB116" i="22" s="1"/>
  <c r="AA114" i="22"/>
  <c r="AA116" i="22" s="1"/>
  <c r="Z114" i="22"/>
  <c r="Z116" i="22"/>
  <c r="Y114" i="22"/>
  <c r="Y116" i="22" s="1"/>
  <c r="X114" i="22"/>
  <c r="X116" i="22" s="1"/>
  <c r="W114" i="22"/>
  <c r="W116" i="22" s="1"/>
  <c r="V114" i="22"/>
  <c r="V116" i="22"/>
  <c r="U114" i="22"/>
  <c r="U116" i="22" s="1"/>
  <c r="T114" i="22"/>
  <c r="T116" i="22" s="1"/>
  <c r="S114" i="22"/>
  <c r="S116" i="22" s="1"/>
  <c r="R114" i="22"/>
  <c r="R116" i="22"/>
  <c r="Q114" i="22"/>
  <c r="Q116" i="22" s="1"/>
  <c r="P114" i="22"/>
  <c r="P116" i="22" s="1"/>
  <c r="O114" i="22"/>
  <c r="O116" i="22" s="1"/>
  <c r="N114" i="22"/>
  <c r="N116" i="22"/>
  <c r="M114" i="22"/>
  <c r="M116" i="22" s="1"/>
  <c r="J114" i="22"/>
  <c r="J116" i="22" s="1"/>
  <c r="K115" i="22"/>
  <c r="CA111" i="22"/>
  <c r="BZ111" i="22"/>
  <c r="BY111" i="22"/>
  <c r="BX111" i="22"/>
  <c r="BW111" i="22"/>
  <c r="BV111" i="22"/>
  <c r="BU111" i="22"/>
  <c r="BS111" i="22"/>
  <c r="BR111" i="22"/>
  <c r="BQ111" i="22"/>
  <c r="BP111" i="22"/>
  <c r="BJ111" i="22"/>
  <c r="BI111" i="22"/>
  <c r="BA111" i="22"/>
  <c r="AS111" i="22"/>
  <c r="AK111" i="22"/>
  <c r="AA111" i="22"/>
  <c r="S111" i="22"/>
  <c r="R111" i="22"/>
  <c r="P111" i="22"/>
  <c r="BP80" i="22"/>
  <c r="BP81" i="22"/>
  <c r="BP82" i="22"/>
  <c r="BP84" i="22"/>
  <c r="BO80" i="22"/>
  <c r="BO82" i="22" s="1"/>
  <c r="BO84" i="22" s="1"/>
  <c r="BO81" i="22"/>
  <c r="BN80" i="22"/>
  <c r="BN81" i="22"/>
  <c r="BN82" i="22"/>
  <c r="BN84" i="22"/>
  <c r="BM80" i="22"/>
  <c r="BM82" i="22" s="1"/>
  <c r="BM84" i="22" s="1"/>
  <c r="BM70" i="22" s="1"/>
  <c r="BM81" i="22"/>
  <c r="BL80" i="22"/>
  <c r="BL81" i="22"/>
  <c r="BL82" i="22"/>
  <c r="BL84" i="22"/>
  <c r="BL70" i="22" s="1"/>
  <c r="BK80" i="22"/>
  <c r="BK82" i="22" s="1"/>
  <c r="BK84" i="22" s="1"/>
  <c r="BK81" i="22"/>
  <c r="BJ80" i="22"/>
  <c r="BJ81" i="22"/>
  <c r="BJ82" i="22"/>
  <c r="BJ84" i="22"/>
  <c r="BJ70" i="22" s="1"/>
  <c r="BI80" i="22"/>
  <c r="BI82" i="22" s="1"/>
  <c r="BI84" i="22" s="1"/>
  <c r="BI70" i="22" s="1"/>
  <c r="BI81" i="22"/>
  <c r="BH80" i="22"/>
  <c r="BH81" i="22"/>
  <c r="BH82" i="22"/>
  <c r="BH84" i="22"/>
  <c r="BG80" i="22"/>
  <c r="BG82" i="22" s="1"/>
  <c r="BG84" i="22" s="1"/>
  <c r="BG70" i="22" s="1"/>
  <c r="BG81" i="22"/>
  <c r="BF80" i="22"/>
  <c r="BF81" i="22"/>
  <c r="BF82" i="22"/>
  <c r="BF84" i="22"/>
  <c r="BE80" i="22"/>
  <c r="BE82" i="22" s="1"/>
  <c r="BE84" i="22" s="1"/>
  <c r="BE70" i="22" s="1"/>
  <c r="BE81" i="22"/>
  <c r="BD80" i="22"/>
  <c r="BD81" i="22"/>
  <c r="BD82" i="22"/>
  <c r="BD84" i="22"/>
  <c r="BD70" i="22" s="1"/>
  <c r="BC80" i="22"/>
  <c r="BC82" i="22" s="1"/>
  <c r="BC84" i="22" s="1"/>
  <c r="BC81" i="22"/>
  <c r="BB80" i="22"/>
  <c r="BB81" i="22"/>
  <c r="BB82" i="22"/>
  <c r="BB84" i="22"/>
  <c r="BB70" i="22" s="1"/>
  <c r="BA80" i="22"/>
  <c r="BA82" i="22" s="1"/>
  <c r="BA84" i="22" s="1"/>
  <c r="BA70" i="22" s="1"/>
  <c r="BA81" i="22"/>
  <c r="AZ80" i="22"/>
  <c r="AZ81" i="22"/>
  <c r="AZ82" i="22"/>
  <c r="AZ84" i="22"/>
  <c r="AY80" i="22"/>
  <c r="AY82" i="22" s="1"/>
  <c r="AY84" i="22" s="1"/>
  <c r="AY81" i="22"/>
  <c r="AX80" i="22"/>
  <c r="AX81" i="22"/>
  <c r="AX82" i="22"/>
  <c r="AX84" i="22"/>
  <c r="AW80" i="22"/>
  <c r="AW82" i="22" s="1"/>
  <c r="AW84" i="22" s="1"/>
  <c r="AW70" i="22" s="1"/>
  <c r="AW81" i="22"/>
  <c r="AV80" i="22"/>
  <c r="AV81" i="22"/>
  <c r="AV82" i="22"/>
  <c r="AV84" i="22"/>
  <c r="AV70" i="22" s="1"/>
  <c r="AU80" i="22"/>
  <c r="AU82" i="22" s="1"/>
  <c r="AU84" i="22" s="1"/>
  <c r="AU81" i="22"/>
  <c r="AT80" i="22"/>
  <c r="AT81" i="22"/>
  <c r="AT82" i="22"/>
  <c r="AT84" i="22"/>
  <c r="AT70" i="22" s="1"/>
  <c r="AS80" i="22"/>
  <c r="AS82" i="22" s="1"/>
  <c r="AS84" i="22" s="1"/>
  <c r="AS70" i="22" s="1"/>
  <c r="AS81" i="22"/>
  <c r="AR80" i="22"/>
  <c r="AR81" i="22"/>
  <c r="AR82" i="22"/>
  <c r="AR84" i="22"/>
  <c r="AQ80" i="22"/>
  <c r="AQ82" i="22" s="1"/>
  <c r="AQ84" i="22" s="1"/>
  <c r="AQ70" i="22" s="1"/>
  <c r="AQ81" i="22"/>
  <c r="AP80" i="22"/>
  <c r="AP81" i="22"/>
  <c r="AP82" i="22"/>
  <c r="AP84" i="22"/>
  <c r="AO80" i="22"/>
  <c r="AO82" i="22" s="1"/>
  <c r="AO84" i="22" s="1"/>
  <c r="AO70" i="22" s="1"/>
  <c r="AO81" i="22"/>
  <c r="AN80" i="22"/>
  <c r="AN81" i="22"/>
  <c r="AN82" i="22"/>
  <c r="AN84" i="22"/>
  <c r="AN70" i="22" s="1"/>
  <c r="AM80" i="22"/>
  <c r="AM82" i="22" s="1"/>
  <c r="AM84" i="22" s="1"/>
  <c r="AM70" i="22" s="1"/>
  <c r="AM81" i="22"/>
  <c r="AL80" i="22"/>
  <c r="AL81" i="22"/>
  <c r="AL82" i="22"/>
  <c r="AL84" i="22" s="1"/>
  <c r="AL70" i="22" s="1"/>
  <c r="AK80" i="22"/>
  <c r="AK82" i="22" s="1"/>
  <c r="AK84" i="22" s="1"/>
  <c r="AK70" i="22" s="1"/>
  <c r="AK81" i="22"/>
  <c r="AJ80" i="22"/>
  <c r="AJ81" i="22"/>
  <c r="AJ82" i="22"/>
  <c r="AJ84" i="22"/>
  <c r="AJ70" i="22" s="1"/>
  <c r="AH80" i="22"/>
  <c r="AH82" i="22" s="1"/>
  <c r="AH84" i="22" s="1"/>
  <c r="AH70" i="22" s="1"/>
  <c r="AH81" i="22"/>
  <c r="AG80" i="22"/>
  <c r="AG81" i="22"/>
  <c r="AG82" i="22"/>
  <c r="AG84" i="22"/>
  <c r="AF80" i="22"/>
  <c r="AF82" i="22" s="1"/>
  <c r="AF81" i="22"/>
  <c r="AF84" i="22"/>
  <c r="AF70" i="22" s="1"/>
  <c r="AD80" i="22"/>
  <c r="AD81" i="22"/>
  <c r="AD82" i="22"/>
  <c r="AD84" i="22" s="1"/>
  <c r="AD70" i="22" s="1"/>
  <c r="AC80" i="22"/>
  <c r="AC82" i="22" s="1"/>
  <c r="AC81" i="22"/>
  <c r="AC84" i="22"/>
  <c r="AB80" i="22"/>
  <c r="AB81" i="22"/>
  <c r="AB82" i="22"/>
  <c r="AB84" i="22" s="1"/>
  <c r="AB70" i="22" s="1"/>
  <c r="AA80" i="22"/>
  <c r="AA82" i="22" s="1"/>
  <c r="AA81" i="22"/>
  <c r="AA84" i="22"/>
  <c r="AA70" i="22" s="1"/>
  <c r="Z80" i="22"/>
  <c r="Z81" i="22"/>
  <c r="Z82" i="22"/>
  <c r="Z84" i="22"/>
  <c r="Y80" i="22"/>
  <c r="Y82" i="22" s="1"/>
  <c r="Y81" i="22"/>
  <c r="Y84" i="22"/>
  <c r="Y70" i="22" s="1"/>
  <c r="X80" i="22"/>
  <c r="X81" i="22"/>
  <c r="X82" i="22"/>
  <c r="X84" i="22" s="1"/>
  <c r="X70" i="22" s="1"/>
  <c r="V80" i="22"/>
  <c r="V82" i="22" s="1"/>
  <c r="V84" i="22" s="1"/>
  <c r="V70" i="22" s="1"/>
  <c r="V81" i="22"/>
  <c r="U80" i="22"/>
  <c r="U81" i="22"/>
  <c r="U82" i="22"/>
  <c r="U84" i="22"/>
  <c r="U70" i="22" s="1"/>
  <c r="T80" i="22"/>
  <c r="T82" i="22" s="1"/>
  <c r="T84" i="22" s="1"/>
  <c r="T70" i="22" s="1"/>
  <c r="T81" i="22"/>
  <c r="S80" i="22"/>
  <c r="S81" i="22"/>
  <c r="S82" i="22"/>
  <c r="S84" i="22" s="1"/>
  <c r="S70" i="22" s="1"/>
  <c r="R80" i="22"/>
  <c r="R82" i="22" s="1"/>
  <c r="R84" i="22" s="1"/>
  <c r="R70" i="22" s="1"/>
  <c r="R81" i="22"/>
  <c r="P80" i="22"/>
  <c r="P81" i="22"/>
  <c r="P82" i="22"/>
  <c r="P84" i="22"/>
  <c r="P70" i="22" s="1"/>
  <c r="O80" i="22"/>
  <c r="O82" i="22" s="1"/>
  <c r="O84" i="22" s="1"/>
  <c r="O70" i="22" s="1"/>
  <c r="O81" i="22"/>
  <c r="N80" i="22"/>
  <c r="N81" i="22"/>
  <c r="N82" i="22"/>
  <c r="N84" i="22"/>
  <c r="K80" i="22"/>
  <c r="K82" i="22" s="1"/>
  <c r="K81" i="22"/>
  <c r="K84" i="22"/>
  <c r="K70" i="22" s="1"/>
  <c r="K73" i="22"/>
  <c r="J73" i="22"/>
  <c r="BQ73" i="22"/>
  <c r="BQ76" i="22" s="1"/>
  <c r="BP73" i="22"/>
  <c r="BP76" i="22" s="1"/>
  <c r="BO73" i="22"/>
  <c r="BO76" i="22"/>
  <c r="BN73" i="22"/>
  <c r="BN76" i="22"/>
  <c r="BM73" i="22"/>
  <c r="BM76" i="22" s="1"/>
  <c r="BL73" i="22"/>
  <c r="BL76" i="22" s="1"/>
  <c r="BK73" i="22"/>
  <c r="BK76" i="22"/>
  <c r="BJ73" i="22"/>
  <c r="BJ76" i="22"/>
  <c r="BI73" i="22"/>
  <c r="BI76" i="22" s="1"/>
  <c r="BH73" i="22"/>
  <c r="BH76" i="22" s="1"/>
  <c r="BG73" i="22"/>
  <c r="BG76" i="22"/>
  <c r="BF73" i="22"/>
  <c r="BF76" i="22"/>
  <c r="BE73" i="22"/>
  <c r="BE76" i="22" s="1"/>
  <c r="BD73" i="22"/>
  <c r="BD76" i="22" s="1"/>
  <c r="BC73" i="22"/>
  <c r="BC76" i="22"/>
  <c r="BB73" i="22"/>
  <c r="BB76" i="22" s="1"/>
  <c r="BA73" i="22"/>
  <c r="BA76" i="22" s="1"/>
  <c r="AZ73" i="22"/>
  <c r="AZ76" i="22" s="1"/>
  <c r="AY73" i="22"/>
  <c r="AY76" i="22"/>
  <c r="AX73" i="22"/>
  <c r="AX76" i="22"/>
  <c r="AW73" i="22"/>
  <c r="AW76" i="22" s="1"/>
  <c r="AV73" i="22"/>
  <c r="AV76" i="22" s="1"/>
  <c r="AU73" i="22"/>
  <c r="AU76" i="22"/>
  <c r="AT73" i="22"/>
  <c r="AT76" i="22"/>
  <c r="AS73" i="22"/>
  <c r="AS76" i="22" s="1"/>
  <c r="AR73" i="22"/>
  <c r="AR76" i="22" s="1"/>
  <c r="AQ73" i="22"/>
  <c r="AQ76" i="22"/>
  <c r="AP73" i="22"/>
  <c r="AP76" i="22"/>
  <c r="AO73" i="22"/>
  <c r="AO76" i="22" s="1"/>
  <c r="AN73" i="22"/>
  <c r="AN76" i="22" s="1"/>
  <c r="AM73" i="22"/>
  <c r="AM76" i="22"/>
  <c r="AL73" i="22"/>
  <c r="AL76" i="22"/>
  <c r="AK73" i="22"/>
  <c r="AK76" i="22" s="1"/>
  <c r="AJ73" i="22"/>
  <c r="AJ76" i="22" s="1"/>
  <c r="AI73" i="22"/>
  <c r="AI76" i="22"/>
  <c r="AH73" i="22"/>
  <c r="AH76" i="22"/>
  <c r="AG73" i="22"/>
  <c r="AG76" i="22" s="1"/>
  <c r="AF73" i="22"/>
  <c r="AF76" i="22" s="1"/>
  <c r="AE73" i="22"/>
  <c r="AE76" i="22"/>
  <c r="AD73" i="22"/>
  <c r="AD76" i="22"/>
  <c r="AC73" i="22"/>
  <c r="AC76" i="22" s="1"/>
  <c r="AB73" i="22"/>
  <c r="AB76" i="22" s="1"/>
  <c r="AA73" i="22"/>
  <c r="AA76" i="22"/>
  <c r="Z73" i="22"/>
  <c r="Z76" i="22"/>
  <c r="Y73" i="22"/>
  <c r="Y76" i="22" s="1"/>
  <c r="X73" i="22"/>
  <c r="X76" i="22" s="1"/>
  <c r="W73" i="22"/>
  <c r="W76" i="22"/>
  <c r="V73" i="22"/>
  <c r="V76" i="22"/>
  <c r="U73" i="22"/>
  <c r="U76" i="22" s="1"/>
  <c r="T73" i="22"/>
  <c r="T76" i="22" s="1"/>
  <c r="S73" i="22"/>
  <c r="S76" i="22"/>
  <c r="R73" i="22"/>
  <c r="R76" i="22"/>
  <c r="Q73" i="22"/>
  <c r="Q76" i="22" s="1"/>
  <c r="P73" i="22"/>
  <c r="P76" i="22" s="1"/>
  <c r="O73" i="22"/>
  <c r="O76" i="22"/>
  <c r="N73" i="22"/>
  <c r="N76" i="22"/>
  <c r="M73" i="22"/>
  <c r="M76" i="22" s="1"/>
  <c r="J76" i="22"/>
  <c r="K74" i="22"/>
  <c r="BP70" i="22"/>
  <c r="BO70" i="22"/>
  <c r="BN70" i="22"/>
  <c r="BK70" i="22"/>
  <c r="BH70" i="22"/>
  <c r="BF70" i="22"/>
  <c r="BC70" i="22"/>
  <c r="AZ70" i="22"/>
  <c r="AY70" i="22"/>
  <c r="AX70" i="22"/>
  <c r="AU70" i="22"/>
  <c r="AR70" i="22"/>
  <c r="AP70" i="22"/>
  <c r="AG70" i="22"/>
  <c r="AC70" i="22"/>
  <c r="Z70" i="22"/>
  <c r="N70" i="22"/>
  <c r="BP62" i="22"/>
  <c r="BP63" i="22"/>
  <c r="BP65" i="22" s="1"/>
  <c r="BP67" i="22" s="1"/>
  <c r="BP52" i="22" s="1"/>
  <c r="BP64" i="22"/>
  <c r="BO62" i="22"/>
  <c r="BO63" i="22"/>
  <c r="BO64" i="22"/>
  <c r="BN62" i="22"/>
  <c r="BN63" i="22"/>
  <c r="BN64" i="22"/>
  <c r="BN65" i="22"/>
  <c r="BN67" i="22" s="1"/>
  <c r="BN52" i="22" s="1"/>
  <c r="BM62" i="22"/>
  <c r="BM63" i="22"/>
  <c r="BM64" i="22"/>
  <c r="BM65" i="22" s="1"/>
  <c r="BM67" i="22" s="1"/>
  <c r="BM52" i="22" s="1"/>
  <c r="BL62" i="22"/>
  <c r="BL63" i="22"/>
  <c r="BL64" i="22"/>
  <c r="BK62" i="22"/>
  <c r="BK65" i="22" s="1"/>
  <c r="BK67" i="22" s="1"/>
  <c r="BK52" i="22" s="1"/>
  <c r="BK63" i="22"/>
  <c r="BK64" i="22"/>
  <c r="BJ62" i="22"/>
  <c r="BJ63" i="22"/>
  <c r="BJ64" i="22"/>
  <c r="BJ65" i="22"/>
  <c r="BJ67" i="22" s="1"/>
  <c r="BI62" i="22"/>
  <c r="BI63" i="22"/>
  <c r="BI64" i="22"/>
  <c r="BI65" i="22"/>
  <c r="BI67" i="22" s="1"/>
  <c r="BI52" i="22" s="1"/>
  <c r="BH62" i="22"/>
  <c r="BH63" i="22"/>
  <c r="BH65" i="22" s="1"/>
  <c r="BH67" i="22" s="1"/>
  <c r="BH52" i="22" s="1"/>
  <c r="BH64" i="22"/>
  <c r="BG62" i="22"/>
  <c r="BG63" i="22"/>
  <c r="BG64" i="22"/>
  <c r="BF62" i="22"/>
  <c r="BF63" i="22"/>
  <c r="BF64" i="22"/>
  <c r="BF65" i="22"/>
  <c r="BF67" i="22" s="1"/>
  <c r="BF52" i="22" s="1"/>
  <c r="BE62" i="22"/>
  <c r="BE63" i="22"/>
  <c r="BE64" i="22"/>
  <c r="BE65" i="22" s="1"/>
  <c r="BE67" i="22" s="1"/>
  <c r="BE52" i="22" s="1"/>
  <c r="BD62" i="22"/>
  <c r="BD63" i="22"/>
  <c r="BD64" i="22"/>
  <c r="BC62" i="22"/>
  <c r="BC65" i="22" s="1"/>
  <c r="BC67" i="22" s="1"/>
  <c r="BC63" i="22"/>
  <c r="BC64" i="22"/>
  <c r="BB62" i="22"/>
  <c r="BB63" i="22"/>
  <c r="BB64" i="22"/>
  <c r="BB65" i="22"/>
  <c r="BB67" i="22" s="1"/>
  <c r="BB52" i="22" s="1"/>
  <c r="BA62" i="22"/>
  <c r="BA63" i="22"/>
  <c r="BA64" i="22"/>
  <c r="BA65" i="22"/>
  <c r="BA67" i="22" s="1"/>
  <c r="BA52" i="22" s="1"/>
  <c r="AZ62" i="22"/>
  <c r="AZ63" i="22"/>
  <c r="AZ65" i="22" s="1"/>
  <c r="AZ67" i="22" s="1"/>
  <c r="AZ64" i="22"/>
  <c r="AY62" i="22"/>
  <c r="AY63" i="22"/>
  <c r="AY64" i="22"/>
  <c r="AX62" i="22"/>
  <c r="AX63" i="22"/>
  <c r="AX64" i="22"/>
  <c r="AX65" i="22"/>
  <c r="AX67" i="22" s="1"/>
  <c r="AX52" i="22" s="1"/>
  <c r="AW62" i="22"/>
  <c r="AW63" i="22"/>
  <c r="AW64" i="22"/>
  <c r="AW65" i="22" s="1"/>
  <c r="AW67" i="22" s="1"/>
  <c r="AV62" i="22"/>
  <c r="AV63" i="22"/>
  <c r="AV64" i="22"/>
  <c r="AU62" i="22"/>
  <c r="AU65" i="22" s="1"/>
  <c r="AU63" i="22"/>
  <c r="AU64" i="22"/>
  <c r="AU67" i="22"/>
  <c r="AU52" i="22" s="1"/>
  <c r="AT62" i="22"/>
  <c r="AT63" i="22"/>
  <c r="AT64" i="22"/>
  <c r="AT65" i="22"/>
  <c r="AT67" i="22" s="1"/>
  <c r="AT52" i="22" s="1"/>
  <c r="AS62" i="22"/>
  <c r="AS63" i="22"/>
  <c r="AS64" i="22"/>
  <c r="AS65" i="22"/>
  <c r="AS67" i="22" s="1"/>
  <c r="AS52" i="22" s="1"/>
  <c r="AR62" i="22"/>
  <c r="AR63" i="22"/>
  <c r="AR65" i="22" s="1"/>
  <c r="AR67" i="22" s="1"/>
  <c r="AR52" i="22" s="1"/>
  <c r="AR64" i="22"/>
  <c r="AQ62" i="22"/>
  <c r="AQ65" i="22" s="1"/>
  <c r="AQ63" i="22"/>
  <c r="AQ64" i="22"/>
  <c r="AQ67" i="22"/>
  <c r="AQ52" i="22" s="1"/>
  <c r="AP62" i="22"/>
  <c r="AP63" i="22"/>
  <c r="AP64" i="22"/>
  <c r="AP65" i="22"/>
  <c r="AP67" i="22" s="1"/>
  <c r="AO62" i="22"/>
  <c r="AO63" i="22"/>
  <c r="AO64" i="22"/>
  <c r="AO65" i="22" s="1"/>
  <c r="AO67" i="22" s="1"/>
  <c r="AO52" i="22" s="1"/>
  <c r="AN62" i="22"/>
  <c r="AN63" i="22"/>
  <c r="AN64" i="22"/>
  <c r="AM62" i="22"/>
  <c r="AM65" i="22" s="1"/>
  <c r="AM67" i="22" s="1"/>
  <c r="AM52" i="22" s="1"/>
  <c r="AM63" i="22"/>
  <c r="AM64" i="22"/>
  <c r="AL62" i="22"/>
  <c r="AL63" i="22"/>
  <c r="AL64" i="22"/>
  <c r="AL65" i="22"/>
  <c r="AL67" i="22" s="1"/>
  <c r="AK62" i="22"/>
  <c r="AK63" i="22"/>
  <c r="AK64" i="22"/>
  <c r="AK65" i="22"/>
  <c r="AK67" i="22" s="1"/>
  <c r="AK52" i="22" s="1"/>
  <c r="AJ62" i="22"/>
  <c r="AJ63" i="22"/>
  <c r="AJ65" i="22" s="1"/>
  <c r="AJ67" i="22" s="1"/>
  <c r="AJ52" i="22" s="1"/>
  <c r="AJ64" i="22"/>
  <c r="AH62" i="22"/>
  <c r="AH65" i="22" s="1"/>
  <c r="AH63" i="22"/>
  <c r="AH64" i="22"/>
  <c r="AH67" i="22"/>
  <c r="AH52" i="22" s="1"/>
  <c r="AG62" i="22"/>
  <c r="AG63" i="22"/>
  <c r="AG64" i="22"/>
  <c r="AG65" i="22"/>
  <c r="AG67" i="22" s="1"/>
  <c r="AG52" i="22" s="1"/>
  <c r="AF62" i="22"/>
  <c r="AF63" i="22"/>
  <c r="AF64" i="22"/>
  <c r="AF65" i="22" s="1"/>
  <c r="AF67" i="22" s="1"/>
  <c r="AD62" i="22"/>
  <c r="AD63" i="22"/>
  <c r="AD64" i="22"/>
  <c r="AC62" i="22"/>
  <c r="AC65" i="22" s="1"/>
  <c r="AC63" i="22"/>
  <c r="AC64" i="22"/>
  <c r="AC67" i="22"/>
  <c r="AB62" i="22"/>
  <c r="AB63" i="22"/>
  <c r="AB64" i="22"/>
  <c r="AB65" i="22"/>
  <c r="AB67" i="22" s="1"/>
  <c r="AA62" i="22"/>
  <c r="AA63" i="22"/>
  <c r="AA64" i="22"/>
  <c r="AA65" i="22" s="1"/>
  <c r="AA67" i="22" s="1"/>
  <c r="AA52" i="22" s="1"/>
  <c r="Z62" i="22"/>
  <c r="Z63" i="22"/>
  <c r="Z64" i="22"/>
  <c r="Y62" i="22"/>
  <c r="Y63" i="22"/>
  <c r="Y64" i="22"/>
  <c r="X62" i="22"/>
  <c r="X65" i="22" s="1"/>
  <c r="X67" i="22" s="1"/>
  <c r="X52" i="22" s="1"/>
  <c r="X63" i="22"/>
  <c r="X64" i="22"/>
  <c r="V62" i="22"/>
  <c r="V63" i="22"/>
  <c r="V64" i="22"/>
  <c r="V65" i="22"/>
  <c r="V67" i="22" s="1"/>
  <c r="V52" i="22" s="1"/>
  <c r="U62" i="22"/>
  <c r="U63" i="22"/>
  <c r="U64" i="22"/>
  <c r="T62" i="22"/>
  <c r="T63" i="22"/>
  <c r="T64" i="22"/>
  <c r="T65" i="22"/>
  <c r="T67" i="22"/>
  <c r="T52" i="22" s="1"/>
  <c r="S62" i="22"/>
  <c r="S65" i="22" s="1"/>
  <c r="S67" i="22" s="1"/>
  <c r="S63" i="22"/>
  <c r="S64" i="22"/>
  <c r="R62" i="22"/>
  <c r="R63" i="22"/>
  <c r="R64" i="22"/>
  <c r="P62" i="22"/>
  <c r="P63" i="22"/>
  <c r="P65" i="22" s="1"/>
  <c r="P64" i="22"/>
  <c r="P67" i="22"/>
  <c r="O62" i="22"/>
  <c r="O65" i="22" s="1"/>
  <c r="O67" i="22" s="1"/>
  <c r="O52" i="22" s="1"/>
  <c r="O63" i="22"/>
  <c r="O64" i="22"/>
  <c r="N62" i="22"/>
  <c r="N65" i="22" s="1"/>
  <c r="N67" i="22" s="1"/>
  <c r="N52" i="22" s="1"/>
  <c r="N63" i="22"/>
  <c r="N64" i="22"/>
  <c r="K62" i="22"/>
  <c r="K63" i="22"/>
  <c r="K64" i="22"/>
  <c r="K65" i="22"/>
  <c r="K67" i="22" s="1"/>
  <c r="K52" i="22" s="1"/>
  <c r="D56" i="22"/>
  <c r="CC14" i="22"/>
  <c r="K60" i="22"/>
  <c r="BQ56" i="22"/>
  <c r="BQ59" i="22" s="1"/>
  <c r="BP56" i="22"/>
  <c r="BP59" i="22" s="1"/>
  <c r="BO56" i="22"/>
  <c r="BO59" i="22" s="1"/>
  <c r="BN56" i="22"/>
  <c r="BN59" i="22"/>
  <c r="BM56" i="22"/>
  <c r="BM59" i="22" s="1"/>
  <c r="BL56" i="22"/>
  <c r="BL59" i="22"/>
  <c r="BK56" i="22"/>
  <c r="BK59" i="22"/>
  <c r="BJ56" i="22"/>
  <c r="BJ59" i="22" s="1"/>
  <c r="BI56" i="22"/>
  <c r="BI59" i="22" s="1"/>
  <c r="BH56" i="22"/>
  <c r="BH59" i="22" s="1"/>
  <c r="BG56" i="22"/>
  <c r="BG59" i="22" s="1"/>
  <c r="BF56" i="22"/>
  <c r="BF59" i="22" s="1"/>
  <c r="BE56" i="22"/>
  <c r="BE59" i="22" s="1"/>
  <c r="BD56" i="22"/>
  <c r="BD59" i="22"/>
  <c r="BC56" i="22"/>
  <c r="BC59" i="22"/>
  <c r="BB56" i="22"/>
  <c r="BB59" i="22"/>
  <c r="BA56" i="22"/>
  <c r="BA59" i="22" s="1"/>
  <c r="AZ56" i="22"/>
  <c r="AZ59" i="22"/>
  <c r="AY56" i="22"/>
  <c r="AY59" i="22" s="1"/>
  <c r="AX56" i="22"/>
  <c r="AX59" i="22" s="1"/>
  <c r="AW56" i="22"/>
  <c r="AW59" i="22" s="1"/>
  <c r="AV56" i="22"/>
  <c r="AV59" i="22"/>
  <c r="AU56" i="22"/>
  <c r="AU59" i="22"/>
  <c r="AT56" i="22"/>
  <c r="AT59" i="22"/>
  <c r="AS56" i="22"/>
  <c r="AS59" i="22" s="1"/>
  <c r="AR56" i="22"/>
  <c r="AR59" i="22" s="1"/>
  <c r="AQ56" i="22"/>
  <c r="AQ59" i="22"/>
  <c r="AP56" i="22"/>
  <c r="AP59" i="22" s="1"/>
  <c r="AO56" i="22"/>
  <c r="AO59" i="22" s="1"/>
  <c r="AN56" i="22"/>
  <c r="AN59" i="22"/>
  <c r="AM56" i="22"/>
  <c r="AM59" i="22"/>
  <c r="AL56" i="22"/>
  <c r="AL59" i="22"/>
  <c r="AK56" i="22"/>
  <c r="AK59" i="22" s="1"/>
  <c r="AJ56" i="22"/>
  <c r="AJ59" i="22" s="1"/>
  <c r="AI56" i="22"/>
  <c r="AI59" i="22" s="1"/>
  <c r="AH56" i="22"/>
  <c r="AH59" i="22"/>
  <c r="AG56" i="22"/>
  <c r="AG59" i="22" s="1"/>
  <c r="AF56" i="22"/>
  <c r="AF59" i="22"/>
  <c r="AE56" i="22"/>
  <c r="AE59" i="22"/>
  <c r="AD56" i="22"/>
  <c r="AD59" i="22" s="1"/>
  <c r="AC56" i="22"/>
  <c r="AC59" i="22" s="1"/>
  <c r="AB56" i="22"/>
  <c r="AB59" i="22" s="1"/>
  <c r="AA56" i="22"/>
  <c r="AA59" i="22" s="1"/>
  <c r="Z56" i="22"/>
  <c r="Z59" i="22" s="1"/>
  <c r="Y56" i="22"/>
  <c r="Y59" i="22" s="1"/>
  <c r="X56" i="22"/>
  <c r="X59" i="22"/>
  <c r="W56" i="22"/>
  <c r="W59" i="22"/>
  <c r="V56" i="22"/>
  <c r="V59" i="22"/>
  <c r="U56" i="22"/>
  <c r="U59" i="22" s="1"/>
  <c r="T56" i="22"/>
  <c r="T59" i="22"/>
  <c r="S56" i="22"/>
  <c r="S59" i="22" s="1"/>
  <c r="R56" i="22"/>
  <c r="R59" i="22" s="1"/>
  <c r="Q56" i="22"/>
  <c r="Q59" i="22" s="1"/>
  <c r="P56" i="22"/>
  <c r="P59" i="22" s="1"/>
  <c r="O56" i="22"/>
  <c r="O59" i="22"/>
  <c r="N56" i="22"/>
  <c r="N59" i="22"/>
  <c r="M56" i="22"/>
  <c r="M59" i="22" s="1"/>
  <c r="J54" i="22"/>
  <c r="J56" i="22" s="1"/>
  <c r="J59" i="22" s="1"/>
  <c r="J55" i="22"/>
  <c r="D58" i="22"/>
  <c r="K56" i="22"/>
  <c r="K57" i="22"/>
  <c r="BJ52" i="22"/>
  <c r="AZ52" i="22"/>
  <c r="AW52" i="22"/>
  <c r="AP52" i="22"/>
  <c r="AL52" i="22"/>
  <c r="AF52" i="22"/>
  <c r="S52" i="22"/>
  <c r="P52" i="22"/>
  <c r="CH45" i="22"/>
  <c r="CH46" i="22"/>
  <c r="CH47" i="22"/>
  <c r="CH49" i="22"/>
  <c r="CG45" i="22"/>
  <c r="CG47" i="22" s="1"/>
  <c r="CG49" i="22" s="1"/>
  <c r="CG46" i="22"/>
  <c r="CC38" i="22"/>
  <c r="J38" i="22" s="1"/>
  <c r="CB37" i="22"/>
  <c r="CB38" i="22"/>
  <c r="CB47" i="22" s="1"/>
  <c r="CB49" i="22" s="1"/>
  <c r="CB36" i="22" s="1"/>
  <c r="BQ45" i="22"/>
  <c r="BQ46" i="22"/>
  <c r="BQ47" i="22" s="1"/>
  <c r="BQ49" i="22" s="1"/>
  <c r="BQ36" i="22" s="1"/>
  <c r="BP45" i="22"/>
  <c r="BP46" i="22"/>
  <c r="BP47" i="22" s="1"/>
  <c r="BP49" i="22"/>
  <c r="BP36" i="22" s="1"/>
  <c r="BO45" i="22"/>
  <c r="BO46" i="22"/>
  <c r="BO47" i="22" s="1"/>
  <c r="BO49" i="22" s="1"/>
  <c r="BN45" i="22"/>
  <c r="BN46" i="22"/>
  <c r="BN47" i="22" s="1"/>
  <c r="BN49" i="22" s="1"/>
  <c r="BN36" i="22" s="1"/>
  <c r="BM45" i="22"/>
  <c r="BM46" i="22"/>
  <c r="BM47" i="22" s="1"/>
  <c r="BM49" i="22" s="1"/>
  <c r="BM36" i="22" s="1"/>
  <c r="BL45" i="22"/>
  <c r="BL46" i="22"/>
  <c r="BL47" i="22" s="1"/>
  <c r="BL49" i="22"/>
  <c r="BL36" i="22" s="1"/>
  <c r="BK45" i="22"/>
  <c r="BK46" i="22"/>
  <c r="BK47" i="22" s="1"/>
  <c r="BK49" i="22" s="1"/>
  <c r="BK36" i="22" s="1"/>
  <c r="BJ45" i="22"/>
  <c r="BJ46" i="22"/>
  <c r="BJ47" i="22" s="1"/>
  <c r="BJ49" i="22" s="1"/>
  <c r="BJ36" i="22" s="1"/>
  <c r="BI45" i="22"/>
  <c r="BI46" i="22"/>
  <c r="BI47" i="22" s="1"/>
  <c r="BI49" i="22" s="1"/>
  <c r="BI36" i="22" s="1"/>
  <c r="BH45" i="22"/>
  <c r="BH46" i="22"/>
  <c r="BH47" i="22" s="1"/>
  <c r="BH49" i="22"/>
  <c r="BH36" i="22" s="1"/>
  <c r="BG45" i="22"/>
  <c r="BG46" i="22"/>
  <c r="BG47" i="22" s="1"/>
  <c r="BG49" i="22" s="1"/>
  <c r="BG36" i="22" s="1"/>
  <c r="BF45" i="22"/>
  <c r="BF46" i="22"/>
  <c r="BF47" i="22" s="1"/>
  <c r="BF49" i="22" s="1"/>
  <c r="BF36" i="22" s="1"/>
  <c r="BE45" i="22"/>
  <c r="BE46" i="22"/>
  <c r="BE47" i="22" s="1"/>
  <c r="BE49" i="22" s="1"/>
  <c r="BE36" i="22" s="1"/>
  <c r="BB45" i="22"/>
  <c r="BB46" i="22"/>
  <c r="BB47" i="22" s="1"/>
  <c r="BB49" i="22"/>
  <c r="BB36" i="22" s="1"/>
  <c r="BA45" i="22"/>
  <c r="BA46" i="22"/>
  <c r="BA47" i="22" s="1"/>
  <c r="BA49" i="22" s="1"/>
  <c r="AZ45" i="22"/>
  <c r="AZ46" i="22"/>
  <c r="AZ47" i="22" s="1"/>
  <c r="AZ49" i="22" s="1"/>
  <c r="AZ36" i="22" s="1"/>
  <c r="AY45" i="22"/>
  <c r="AY46" i="22"/>
  <c r="AY47" i="22" s="1"/>
  <c r="AY49" i="22" s="1"/>
  <c r="AX45" i="22"/>
  <c r="AX46" i="22"/>
  <c r="AX47" i="22" s="1"/>
  <c r="AX49" i="22"/>
  <c r="AX36" i="22" s="1"/>
  <c r="AW45" i="22"/>
  <c r="AW46" i="22"/>
  <c r="AW47" i="22" s="1"/>
  <c r="AW49" i="22" s="1"/>
  <c r="AW36" i="22" s="1"/>
  <c r="AV45" i="22"/>
  <c r="AV46" i="22"/>
  <c r="AV47" i="22" s="1"/>
  <c r="AV49" i="22" s="1"/>
  <c r="AV36" i="22" s="1"/>
  <c r="AU45" i="22"/>
  <c r="AU46" i="22"/>
  <c r="AU47" i="22" s="1"/>
  <c r="AU49" i="22" s="1"/>
  <c r="AU36" i="22" s="1"/>
  <c r="AT45" i="22"/>
  <c r="AT46" i="22"/>
  <c r="AT47" i="22" s="1"/>
  <c r="AT49" i="22"/>
  <c r="AT36" i="22" s="1"/>
  <c r="AS45" i="22"/>
  <c r="AS46" i="22"/>
  <c r="AS47" i="22" s="1"/>
  <c r="AS49" i="22" s="1"/>
  <c r="AR45" i="22"/>
  <c r="AR46" i="22"/>
  <c r="AR47" i="22" s="1"/>
  <c r="AR49" i="22" s="1"/>
  <c r="AR36" i="22" s="1"/>
  <c r="AQ45" i="22"/>
  <c r="AQ46" i="22"/>
  <c r="AQ47" i="22" s="1"/>
  <c r="AQ49" i="22" s="1"/>
  <c r="AQ36" i="22" s="1"/>
  <c r="AP45" i="22"/>
  <c r="AP46" i="22"/>
  <c r="AP47" i="22" s="1"/>
  <c r="AP49" i="22"/>
  <c r="AP36" i="22" s="1"/>
  <c r="AO45" i="22"/>
  <c r="AO46" i="22"/>
  <c r="AO47" i="22" s="1"/>
  <c r="AO49" i="22" s="1"/>
  <c r="AO36" i="22" s="1"/>
  <c r="AN45" i="22"/>
  <c r="AN46" i="22"/>
  <c r="AN47" i="22" s="1"/>
  <c r="AN49" i="22" s="1"/>
  <c r="AN36" i="22" s="1"/>
  <c r="AM45" i="22"/>
  <c r="AM46" i="22"/>
  <c r="AM47" i="22" s="1"/>
  <c r="AM49" i="22" s="1"/>
  <c r="AM36" i="22" s="1"/>
  <c r="AL45" i="22"/>
  <c r="AL46" i="22"/>
  <c r="AL47" i="22" s="1"/>
  <c r="AL49" i="22"/>
  <c r="AL36" i="22" s="1"/>
  <c r="AK45" i="22"/>
  <c r="AK46" i="22"/>
  <c r="AK47" i="22" s="1"/>
  <c r="AK49" i="22" s="1"/>
  <c r="AJ45" i="22"/>
  <c r="AJ46" i="22"/>
  <c r="AJ47" i="22" s="1"/>
  <c r="AJ49" i="22" s="1"/>
  <c r="AJ36" i="22" s="1"/>
  <c r="AH45" i="22"/>
  <c r="AH46" i="22"/>
  <c r="AH47" i="22" s="1"/>
  <c r="AH49" i="22" s="1"/>
  <c r="AG45" i="22"/>
  <c r="AG46" i="22"/>
  <c r="AG47" i="22" s="1"/>
  <c r="AG49" i="22"/>
  <c r="AG36" i="22" s="1"/>
  <c r="AF45" i="22"/>
  <c r="AF46" i="22"/>
  <c r="AF47" i="22" s="1"/>
  <c r="AF49" i="22" s="1"/>
  <c r="AD45" i="22"/>
  <c r="AD46" i="22"/>
  <c r="AD47" i="22" s="1"/>
  <c r="AD49" i="22" s="1"/>
  <c r="AD36" i="22" s="1"/>
  <c r="AA45" i="22"/>
  <c r="AA46" i="22"/>
  <c r="AA47" i="22" s="1"/>
  <c r="AA49" i="22" s="1"/>
  <c r="AA36" i="22" s="1"/>
  <c r="Z45" i="22"/>
  <c r="Z46" i="22"/>
  <c r="Z47" i="22" s="1"/>
  <c r="Z49" i="22"/>
  <c r="Z36" i="22" s="1"/>
  <c r="X45" i="22"/>
  <c r="X46" i="22"/>
  <c r="X47" i="22" s="1"/>
  <c r="X49" i="22" s="1"/>
  <c r="X36" i="22" s="1"/>
  <c r="V45" i="22"/>
  <c r="V46" i="22"/>
  <c r="V47" i="22" s="1"/>
  <c r="V49" i="22" s="1"/>
  <c r="V36" i="22" s="1"/>
  <c r="U45" i="22"/>
  <c r="U46" i="22"/>
  <c r="U47" i="22" s="1"/>
  <c r="U49" i="22" s="1"/>
  <c r="T45" i="22"/>
  <c r="T46" i="22"/>
  <c r="T47" i="22" s="1"/>
  <c r="T49" i="22"/>
  <c r="T36" i="22" s="1"/>
  <c r="S45" i="22"/>
  <c r="S46" i="22"/>
  <c r="S47" i="22" s="1"/>
  <c r="S49" i="22" s="1"/>
  <c r="S36" i="22" s="1"/>
  <c r="R45" i="22"/>
  <c r="R46" i="22"/>
  <c r="R47" i="22" s="1"/>
  <c r="R49" i="22" s="1"/>
  <c r="R36" i="22" s="1"/>
  <c r="P45" i="22"/>
  <c r="P46" i="22"/>
  <c r="P47" i="22" s="1"/>
  <c r="P49" i="22" s="1"/>
  <c r="O45" i="22"/>
  <c r="O46" i="22"/>
  <c r="O47" i="22" s="1"/>
  <c r="O49" i="22"/>
  <c r="O36" i="22" s="1"/>
  <c r="N45" i="22"/>
  <c r="N46" i="22"/>
  <c r="N47" i="22" s="1"/>
  <c r="N49" i="22" s="1"/>
  <c r="N36" i="22" s="1"/>
  <c r="L45" i="22"/>
  <c r="L47" i="22"/>
  <c r="L49" i="22" s="1"/>
  <c r="L36" i="22" s="1"/>
  <c r="K45" i="22"/>
  <c r="K47" i="22" s="1"/>
  <c r="K49" i="22" s="1"/>
  <c r="K36" i="22" s="1"/>
  <c r="K46" i="22"/>
  <c r="D39" i="22"/>
  <c r="K39" i="22"/>
  <c r="K43" i="22"/>
  <c r="BQ39" i="22"/>
  <c r="BQ42" i="22"/>
  <c r="BP39" i="22"/>
  <c r="BP42" i="22" s="1"/>
  <c r="BO39" i="22"/>
  <c r="BO42" i="22"/>
  <c r="BN39" i="22"/>
  <c r="BN42" i="22"/>
  <c r="BM39" i="22"/>
  <c r="BM42" i="22"/>
  <c r="BL39" i="22"/>
  <c r="BL42" i="22" s="1"/>
  <c r="BK39" i="22"/>
  <c r="BK42" i="22"/>
  <c r="BJ39" i="22"/>
  <c r="BJ42" i="22"/>
  <c r="BI39" i="22"/>
  <c r="BI42" i="22"/>
  <c r="BH39" i="22"/>
  <c r="BH42" i="22" s="1"/>
  <c r="BG39" i="22"/>
  <c r="BG42" i="22"/>
  <c r="BF39" i="22"/>
  <c r="BF42" i="22"/>
  <c r="BE39" i="22"/>
  <c r="BE42" i="22"/>
  <c r="BB39" i="22"/>
  <c r="BB42" i="22" s="1"/>
  <c r="BA39" i="22"/>
  <c r="BA42" i="22"/>
  <c r="AZ39" i="22"/>
  <c r="AZ42" i="22"/>
  <c r="AY39" i="22"/>
  <c r="AY42" i="22"/>
  <c r="AX39" i="22"/>
  <c r="AX42" i="22" s="1"/>
  <c r="AW39" i="22"/>
  <c r="AW42" i="22"/>
  <c r="AV39" i="22"/>
  <c r="AV42" i="22"/>
  <c r="AU39" i="22"/>
  <c r="AU42" i="22"/>
  <c r="AT39" i="22"/>
  <c r="AT42" i="22" s="1"/>
  <c r="AS39" i="22"/>
  <c r="AS42" i="22"/>
  <c r="AR39" i="22"/>
  <c r="AR42" i="22"/>
  <c r="AQ39" i="22"/>
  <c r="AQ42" i="22"/>
  <c r="AP39" i="22"/>
  <c r="AP42" i="22" s="1"/>
  <c r="AO39" i="22"/>
  <c r="AO42" i="22"/>
  <c r="AN39" i="22"/>
  <c r="AN42" i="22"/>
  <c r="AM39" i="22"/>
  <c r="AM42" i="22"/>
  <c r="AL39" i="22"/>
  <c r="AL42" i="22" s="1"/>
  <c r="AK39" i="22"/>
  <c r="AK42" i="22"/>
  <c r="AJ39" i="22"/>
  <c r="AJ42" i="22"/>
  <c r="AI39" i="22"/>
  <c r="AI42" i="22"/>
  <c r="AH39" i="22"/>
  <c r="AH42" i="22" s="1"/>
  <c r="AG39" i="22"/>
  <c r="AG42" i="22"/>
  <c r="AF39" i="22"/>
  <c r="AF42" i="22"/>
  <c r="AE39" i="22"/>
  <c r="AE42" i="22"/>
  <c r="AD39" i="22"/>
  <c r="AD42" i="22" s="1"/>
  <c r="AA39" i="22"/>
  <c r="AA42" i="22"/>
  <c r="Z39" i="22"/>
  <c r="Z42" i="22"/>
  <c r="X39" i="22"/>
  <c r="X42" i="22"/>
  <c r="W39" i="22"/>
  <c r="W42" i="22" s="1"/>
  <c r="V39" i="22"/>
  <c r="V42" i="22"/>
  <c r="U39" i="22"/>
  <c r="U42" i="22"/>
  <c r="T39" i="22"/>
  <c r="T42" i="22"/>
  <c r="S39" i="22"/>
  <c r="S42" i="22" s="1"/>
  <c r="R39" i="22"/>
  <c r="R42" i="22"/>
  <c r="Q39" i="22"/>
  <c r="Q42" i="22"/>
  <c r="P39" i="22"/>
  <c r="P42" i="22"/>
  <c r="O39" i="22"/>
  <c r="O42" i="22" s="1"/>
  <c r="N39" i="22"/>
  <c r="N42" i="22"/>
  <c r="M42" i="22"/>
  <c r="L39" i="22"/>
  <c r="L42" i="22" s="1"/>
  <c r="J39" i="22"/>
  <c r="J42" i="22" s="1"/>
  <c r="D41" i="22"/>
  <c r="K40" i="22"/>
  <c r="M39" i="22"/>
  <c r="CA36" i="22"/>
  <c r="BZ36" i="22"/>
  <c r="BY36" i="22"/>
  <c r="BX36" i="22"/>
  <c r="BO36" i="22"/>
  <c r="BA36" i="22"/>
  <c r="AY36" i="22"/>
  <c r="AS36" i="22"/>
  <c r="AK36" i="22"/>
  <c r="AH36" i="22"/>
  <c r="AF36" i="22"/>
  <c r="U36" i="22"/>
  <c r="P36" i="22"/>
  <c r="BS196" i="22"/>
  <c r="BS197" i="22"/>
  <c r="BS198" i="22"/>
  <c r="BS199" i="22"/>
  <c r="BS200" i="22"/>
  <c r="BS201" i="22"/>
  <c r="BR196" i="22"/>
  <c r="BR197" i="22"/>
  <c r="BR198" i="22"/>
  <c r="BR199" i="22"/>
  <c r="BR200" i="22"/>
  <c r="BR201" i="22"/>
  <c r="BQ196" i="22"/>
  <c r="BQ202" i="22" s="1"/>
  <c r="BQ197" i="22"/>
  <c r="BQ198" i="22"/>
  <c r="BQ199" i="22"/>
  <c r="BQ200" i="22"/>
  <c r="BQ201" i="22"/>
  <c r="BQ204" i="22"/>
  <c r="BQ183" i="22" s="1"/>
  <c r="BP196" i="22"/>
  <c r="BP197" i="22"/>
  <c r="BP198" i="22"/>
  <c r="BP199" i="22"/>
  <c r="BP200" i="22"/>
  <c r="BP201" i="22"/>
  <c r="BO196" i="22"/>
  <c r="BO202" i="22" s="1"/>
  <c r="BO204" i="22" s="1"/>
  <c r="BO183" i="22" s="1"/>
  <c r="BO197" i="22"/>
  <c r="BO199" i="22"/>
  <c r="BO200" i="22"/>
  <c r="BO201" i="22"/>
  <c r="BN196" i="22"/>
  <c r="BN197" i="22"/>
  <c r="BN199" i="22"/>
  <c r="BN200" i="22"/>
  <c r="BN201" i="22"/>
  <c r="BM196" i="22"/>
  <c r="BM202" i="22" s="1"/>
  <c r="BM204" i="22" s="1"/>
  <c r="BM197" i="22"/>
  <c r="BM198" i="22"/>
  <c r="BM199" i="22"/>
  <c r="BM200" i="22"/>
  <c r="BM201" i="22"/>
  <c r="BL196" i="22"/>
  <c r="BL202" i="22" s="1"/>
  <c r="BL204" i="22" s="1"/>
  <c r="BL183" i="22" s="1"/>
  <c r="BL197" i="22"/>
  <c r="BL198" i="22"/>
  <c r="BL199" i="22"/>
  <c r="BL200" i="22"/>
  <c r="BL201" i="22"/>
  <c r="BK196" i="22"/>
  <c r="BK197" i="22"/>
  <c r="BK198" i="22"/>
  <c r="BK199" i="22"/>
  <c r="BK200" i="22"/>
  <c r="BK201" i="22"/>
  <c r="BJ196" i="22"/>
  <c r="BJ197" i="22"/>
  <c r="BJ198" i="22"/>
  <c r="BJ199" i="22"/>
  <c r="BJ200" i="22"/>
  <c r="BJ201" i="22"/>
  <c r="BI196" i="22"/>
  <c r="BI202" i="22" s="1"/>
  <c r="BI204" i="22" s="1"/>
  <c r="BI197" i="22"/>
  <c r="BI198" i="22"/>
  <c r="BI199" i="22"/>
  <c r="BI200" i="22"/>
  <c r="BI201" i="22"/>
  <c r="BH196" i="22"/>
  <c r="BH197" i="22"/>
  <c r="BH199" i="22"/>
  <c r="BH202" i="22" s="1"/>
  <c r="BH204" i="22" s="1"/>
  <c r="BH183" i="22" s="1"/>
  <c r="BH200" i="22"/>
  <c r="BH201" i="22"/>
  <c r="BG196" i="22"/>
  <c r="BG197" i="22"/>
  <c r="BG198" i="22"/>
  <c r="BG202" i="22" s="1"/>
  <c r="BG204" i="22" s="1"/>
  <c r="BG183" i="22" s="1"/>
  <c r="BG199" i="22"/>
  <c r="BG200" i="22"/>
  <c r="BG201" i="22"/>
  <c r="BF196" i="22"/>
  <c r="BF197" i="22"/>
  <c r="BF198" i="22"/>
  <c r="BF202" i="22" s="1"/>
  <c r="BF204" i="22" s="1"/>
  <c r="BF183" i="22" s="1"/>
  <c r="BF199" i="22"/>
  <c r="BF200" i="22"/>
  <c r="BF201" i="22"/>
  <c r="BE196" i="22"/>
  <c r="BE197" i="22"/>
  <c r="BE198" i="22"/>
  <c r="BE202" i="22" s="1"/>
  <c r="BE204" i="22" s="1"/>
  <c r="BE183" i="22" s="1"/>
  <c r="BE199" i="22"/>
  <c r="BE200" i="22"/>
  <c r="BE201" i="22"/>
  <c r="BD196" i="22"/>
  <c r="BD197" i="22"/>
  <c r="BD198" i="22"/>
  <c r="BD199" i="22"/>
  <c r="BD202" i="22" s="1"/>
  <c r="BD204" i="22" s="1"/>
  <c r="BD183" i="22" s="1"/>
  <c r="BD200" i="22"/>
  <c r="BD201" i="22"/>
  <c r="BC196" i="22"/>
  <c r="BC197" i="22"/>
  <c r="BC198" i="22"/>
  <c r="BC199" i="22"/>
  <c r="BC200" i="22"/>
  <c r="BC201" i="22"/>
  <c r="BC202" i="22"/>
  <c r="BC204" i="22" s="1"/>
  <c r="BC183" i="22" s="1"/>
  <c r="BB196" i="22"/>
  <c r="BB197" i="22"/>
  <c r="BB198" i="22"/>
  <c r="BB199" i="22"/>
  <c r="BB200" i="22"/>
  <c r="BB201" i="22"/>
  <c r="BB202" i="22"/>
  <c r="BB204" i="22" s="1"/>
  <c r="BB183" i="22" s="1"/>
  <c r="BA196" i="22"/>
  <c r="BA197" i="22"/>
  <c r="BA198" i="22"/>
  <c r="BA199" i="22"/>
  <c r="BA200" i="22"/>
  <c r="BA201" i="22"/>
  <c r="BA202" i="22"/>
  <c r="BA204" i="22" s="1"/>
  <c r="BA183" i="22" s="1"/>
  <c r="AZ196" i="22"/>
  <c r="AZ197" i="22"/>
  <c r="AZ198" i="22"/>
  <c r="AZ199" i="22"/>
  <c r="AZ202" i="22" s="1"/>
  <c r="AZ204" i="22" s="1"/>
  <c r="AZ183" i="22" s="1"/>
  <c r="AZ200" i="22"/>
  <c r="AZ201" i="22"/>
  <c r="AY196" i="22"/>
  <c r="AY197" i="22"/>
  <c r="AY198" i="22"/>
  <c r="AY202" i="22" s="1"/>
  <c r="AY204" i="22" s="1"/>
  <c r="AY183" i="22" s="1"/>
  <c r="AY199" i="22"/>
  <c r="AY200" i="22"/>
  <c r="AY201" i="22"/>
  <c r="AX196" i="22"/>
  <c r="AX197" i="22"/>
  <c r="AX198" i="22"/>
  <c r="AX202" i="22" s="1"/>
  <c r="AX204" i="22" s="1"/>
  <c r="AX183" i="22" s="1"/>
  <c r="AX199" i="22"/>
  <c r="AX200" i="22"/>
  <c r="AX201" i="22"/>
  <c r="AW196" i="22"/>
  <c r="AW197" i="22"/>
  <c r="AW198" i="22"/>
  <c r="AW202" i="22" s="1"/>
  <c r="AW204" i="22" s="1"/>
  <c r="AW183" i="22" s="1"/>
  <c r="AW199" i="22"/>
  <c r="AW200" i="22"/>
  <c r="AW201" i="22"/>
  <c r="AV196" i="22"/>
  <c r="AV197" i="22"/>
  <c r="AV198" i="22"/>
  <c r="AV199" i="22"/>
  <c r="AV202" i="22" s="1"/>
  <c r="AV204" i="22" s="1"/>
  <c r="AV183" i="22" s="1"/>
  <c r="AV200" i="22"/>
  <c r="AV201" i="22"/>
  <c r="AU196" i="22"/>
  <c r="AU197" i="22"/>
  <c r="AU198" i="22"/>
  <c r="AU199" i="22"/>
  <c r="AU200" i="22"/>
  <c r="AU201" i="22"/>
  <c r="AU202" i="22"/>
  <c r="AU204" i="22" s="1"/>
  <c r="AU183" i="22" s="1"/>
  <c r="AT196" i="22"/>
  <c r="AT197" i="22"/>
  <c r="AT198" i="22"/>
  <c r="AT199" i="22"/>
  <c r="AT200" i="22"/>
  <c r="AS196" i="22"/>
  <c r="AS202" i="22" s="1"/>
  <c r="AS204" i="22" s="1"/>
  <c r="AS183" i="22" s="1"/>
  <c r="AS197" i="22"/>
  <c r="AS198" i="22"/>
  <c r="AS199" i="22"/>
  <c r="AS200" i="22"/>
  <c r="AS201" i="22"/>
  <c r="AR196" i="22"/>
  <c r="AR197" i="22"/>
  <c r="AR198" i="22"/>
  <c r="AR199" i="22"/>
  <c r="AR200" i="22"/>
  <c r="AR201" i="22"/>
  <c r="AQ196" i="22"/>
  <c r="AQ197" i="22"/>
  <c r="AQ198" i="22"/>
  <c r="AQ202" i="22" s="1"/>
  <c r="AQ204" i="22" s="1"/>
  <c r="AQ183" i="22" s="1"/>
  <c r="AQ199" i="22"/>
  <c r="AQ200" i="22"/>
  <c r="AQ201" i="22"/>
  <c r="AP196" i="22"/>
  <c r="AP197" i="22"/>
  <c r="AP198" i="22"/>
  <c r="AP202" i="22" s="1"/>
  <c r="AP204" i="22" s="1"/>
  <c r="AP183" i="22" s="1"/>
  <c r="AP199" i="22"/>
  <c r="AP200" i="22"/>
  <c r="AP201" i="22"/>
  <c r="AO196" i="22"/>
  <c r="AO197" i="22"/>
  <c r="AO198" i="22"/>
  <c r="AO202" i="22" s="1"/>
  <c r="AO204" i="22" s="1"/>
  <c r="AO183" i="22" s="1"/>
  <c r="AO199" i="22"/>
  <c r="AO200" i="22"/>
  <c r="AO201" i="22"/>
  <c r="AN196" i="22"/>
  <c r="AN197" i="22"/>
  <c r="AN198" i="22"/>
  <c r="AN202" i="22" s="1"/>
  <c r="AN204" i="22" s="1"/>
  <c r="AN183" i="22" s="1"/>
  <c r="AN199" i="22"/>
  <c r="AN200" i="22"/>
  <c r="AN201" i="22"/>
  <c r="AM196" i="22"/>
  <c r="AM197" i="22"/>
  <c r="AM198" i="22"/>
  <c r="AM202" i="22" s="1"/>
  <c r="AM204" i="22" s="1"/>
  <c r="AM183" i="22" s="1"/>
  <c r="AM199" i="22"/>
  <c r="AM200" i="22"/>
  <c r="AM201" i="22"/>
  <c r="AL196" i="22"/>
  <c r="AL197" i="22"/>
  <c r="AL198" i="22"/>
  <c r="AL202" i="22" s="1"/>
  <c r="AL204" i="22" s="1"/>
  <c r="AL183" i="22" s="1"/>
  <c r="AL199" i="22"/>
  <c r="AL200" i="22"/>
  <c r="AL201" i="22"/>
  <c r="AK196" i="22"/>
  <c r="AK197" i="22"/>
  <c r="AK198" i="22"/>
  <c r="AK202" i="22" s="1"/>
  <c r="AK204" i="22" s="1"/>
  <c r="AK183" i="22" s="1"/>
  <c r="AK199" i="22"/>
  <c r="AK200" i="22"/>
  <c r="AK201" i="22"/>
  <c r="AJ196" i="22"/>
  <c r="AJ197" i="22"/>
  <c r="AJ198" i="22"/>
  <c r="AJ202" i="22" s="1"/>
  <c r="AJ204" i="22" s="1"/>
  <c r="AJ183" i="22" s="1"/>
  <c r="AJ199" i="22"/>
  <c r="AJ200" i="22"/>
  <c r="AJ201" i="22"/>
  <c r="AH196" i="22"/>
  <c r="AH197" i="22"/>
  <c r="AH198" i="22"/>
  <c r="AH202" i="22" s="1"/>
  <c r="AH204" i="22" s="1"/>
  <c r="AH183" i="22" s="1"/>
  <c r="AH199" i="22"/>
  <c r="AH200" i="22"/>
  <c r="AH201" i="22"/>
  <c r="AG196" i="22"/>
  <c r="AG197" i="22"/>
  <c r="AG198" i="22"/>
  <c r="AG202" i="22" s="1"/>
  <c r="AG204" i="22" s="1"/>
  <c r="AG183" i="22" s="1"/>
  <c r="AG199" i="22"/>
  <c r="AG200" i="22"/>
  <c r="AG201" i="22"/>
  <c r="AF196" i="22"/>
  <c r="AF197" i="22"/>
  <c r="AF198" i="22"/>
  <c r="AF202" i="22" s="1"/>
  <c r="AF204" i="22" s="1"/>
  <c r="AF183" i="22" s="1"/>
  <c r="AF199" i="22"/>
  <c r="AF200" i="22"/>
  <c r="AF201" i="22"/>
  <c r="AD196" i="22"/>
  <c r="AD197" i="22"/>
  <c r="AD198" i="22"/>
  <c r="AD202" i="22" s="1"/>
  <c r="AD204" i="22" s="1"/>
  <c r="AD183" i="22" s="1"/>
  <c r="AD199" i="22"/>
  <c r="AD200" i="22"/>
  <c r="AD201" i="22"/>
  <c r="AC196" i="22"/>
  <c r="AC197" i="22"/>
  <c r="AC198" i="22"/>
  <c r="AC202" i="22" s="1"/>
  <c r="AC204" i="22" s="1"/>
  <c r="AC183" i="22" s="1"/>
  <c r="AC199" i="22"/>
  <c r="AC200" i="22"/>
  <c r="AC201" i="22"/>
  <c r="AB196" i="22"/>
  <c r="AB197" i="22"/>
  <c r="AB198" i="22"/>
  <c r="AB202" i="22" s="1"/>
  <c r="AB204" i="22" s="1"/>
  <c r="AB183" i="22" s="1"/>
  <c r="AB199" i="22"/>
  <c r="AB200" i="22"/>
  <c r="AB201" i="22"/>
  <c r="AA196" i="22"/>
  <c r="AA197" i="22"/>
  <c r="AA198" i="22"/>
  <c r="AA202" i="22" s="1"/>
  <c r="AA204" i="22" s="1"/>
  <c r="AA183" i="22" s="1"/>
  <c r="AA199" i="22"/>
  <c r="AA200" i="22"/>
  <c r="AA201" i="22"/>
  <c r="Z196" i="22"/>
  <c r="Z197" i="22"/>
  <c r="Z198" i="22"/>
  <c r="Z202" i="22" s="1"/>
  <c r="Z204" i="22" s="1"/>
  <c r="Z183" i="22" s="1"/>
  <c r="Z199" i="22"/>
  <c r="Z200" i="22"/>
  <c r="Z201" i="22"/>
  <c r="Y196" i="22"/>
  <c r="Y197" i="22"/>
  <c r="Y198" i="22"/>
  <c r="Y202" i="22" s="1"/>
  <c r="Y204" i="22" s="1"/>
  <c r="Y183" i="22" s="1"/>
  <c r="Y199" i="22"/>
  <c r="Y200" i="22"/>
  <c r="Y201" i="22"/>
  <c r="X196" i="22"/>
  <c r="X197" i="22"/>
  <c r="X198" i="22"/>
  <c r="X202" i="22" s="1"/>
  <c r="X204" i="22" s="1"/>
  <c r="X183" i="22" s="1"/>
  <c r="X199" i="22"/>
  <c r="X200" i="22"/>
  <c r="X201" i="22"/>
  <c r="V196" i="22"/>
  <c r="V197" i="22"/>
  <c r="V198" i="22"/>
  <c r="V202" i="22" s="1"/>
  <c r="V204" i="22" s="1"/>
  <c r="V183" i="22" s="1"/>
  <c r="V199" i="22"/>
  <c r="V200" i="22"/>
  <c r="V201" i="22"/>
  <c r="U196" i="22"/>
  <c r="U197" i="22"/>
  <c r="U198" i="22"/>
  <c r="U202" i="22" s="1"/>
  <c r="U204" i="22" s="1"/>
  <c r="U183" i="22" s="1"/>
  <c r="U199" i="22"/>
  <c r="U200" i="22"/>
  <c r="U201" i="22"/>
  <c r="T196" i="22"/>
  <c r="T197" i="22"/>
  <c r="T198" i="22"/>
  <c r="T202" i="22" s="1"/>
  <c r="T204" i="22" s="1"/>
  <c r="T183" i="22" s="1"/>
  <c r="T199" i="22"/>
  <c r="T200" i="22"/>
  <c r="T201" i="22"/>
  <c r="S196" i="22"/>
  <c r="S197" i="22"/>
  <c r="S198" i="22"/>
  <c r="S202" i="22" s="1"/>
  <c r="S204" i="22" s="1"/>
  <c r="S183" i="22" s="1"/>
  <c r="S199" i="22"/>
  <c r="S200" i="22"/>
  <c r="S201" i="22"/>
  <c r="R196" i="22"/>
  <c r="R197" i="22"/>
  <c r="R198" i="22"/>
  <c r="R202" i="22" s="1"/>
  <c r="R204" i="22" s="1"/>
  <c r="R183" i="22" s="1"/>
  <c r="R199" i="22"/>
  <c r="R200" i="22"/>
  <c r="R201" i="22"/>
  <c r="P196" i="22"/>
  <c r="P197" i="22"/>
  <c r="P198" i="22"/>
  <c r="P202" i="22" s="1"/>
  <c r="P204" i="22" s="1"/>
  <c r="P183" i="22" s="1"/>
  <c r="P199" i="22"/>
  <c r="P200" i="22"/>
  <c r="P201" i="22"/>
  <c r="O196" i="22"/>
  <c r="O197" i="22"/>
  <c r="O198" i="22"/>
  <c r="O202" i="22" s="1"/>
  <c r="O204" i="22" s="1"/>
  <c r="O183" i="22" s="1"/>
  <c r="O199" i="22"/>
  <c r="O200" i="22"/>
  <c r="O201" i="22"/>
  <c r="N196" i="22"/>
  <c r="N197" i="22"/>
  <c r="N198" i="22"/>
  <c r="N202" i="22" s="1"/>
  <c r="N204" i="22" s="1"/>
  <c r="N183" i="22" s="1"/>
  <c r="N199" i="22"/>
  <c r="N200" i="22"/>
  <c r="N201" i="22"/>
  <c r="K196" i="22"/>
  <c r="K197" i="22"/>
  <c r="K198" i="22"/>
  <c r="K202" i="22" s="1"/>
  <c r="K204" i="22" s="1"/>
  <c r="K183" i="22" s="1"/>
  <c r="K199" i="22"/>
  <c r="K200" i="22"/>
  <c r="K201" i="22"/>
  <c r="BT198" i="22"/>
  <c r="BT197" i="22"/>
  <c r="K190" i="22"/>
  <c r="BQ190" i="22"/>
  <c r="BQ193" i="22"/>
  <c r="BP190" i="22"/>
  <c r="BP193" i="22"/>
  <c r="BO190" i="22"/>
  <c r="BO193" i="22" s="1"/>
  <c r="BN190" i="22"/>
  <c r="BN193" i="22" s="1"/>
  <c r="BM190" i="22"/>
  <c r="BM193" i="22"/>
  <c r="BL190" i="22"/>
  <c r="BL193" i="22"/>
  <c r="BK190" i="22"/>
  <c r="BK193" i="22" s="1"/>
  <c r="BJ190" i="22"/>
  <c r="BJ193" i="22" s="1"/>
  <c r="BI190" i="22"/>
  <c r="BI193" i="22"/>
  <c r="BH190" i="22"/>
  <c r="BH193" i="22"/>
  <c r="BG190" i="22"/>
  <c r="BG193" i="22" s="1"/>
  <c r="BF190" i="22"/>
  <c r="BF193" i="22" s="1"/>
  <c r="BE190" i="22"/>
  <c r="BE193" i="22"/>
  <c r="BD190" i="22"/>
  <c r="BD193" i="22"/>
  <c r="BC190" i="22"/>
  <c r="BC193" i="22" s="1"/>
  <c r="BB190" i="22"/>
  <c r="BB193" i="22" s="1"/>
  <c r="BA190" i="22"/>
  <c r="BA193" i="22"/>
  <c r="AZ190" i="22"/>
  <c r="AZ193" i="22"/>
  <c r="AY190" i="22"/>
  <c r="AY193" i="22" s="1"/>
  <c r="AX190" i="22"/>
  <c r="AX193" i="22" s="1"/>
  <c r="AW190" i="22"/>
  <c r="AW193" i="22"/>
  <c r="AV190" i="22"/>
  <c r="AV193" i="22"/>
  <c r="AU190" i="22"/>
  <c r="AU193" i="22" s="1"/>
  <c r="AT190" i="22"/>
  <c r="AT193" i="22" s="1"/>
  <c r="AS190" i="22"/>
  <c r="AS193" i="22"/>
  <c r="AR190" i="22"/>
  <c r="AR193" i="22"/>
  <c r="AQ190" i="22"/>
  <c r="AQ193" i="22" s="1"/>
  <c r="AP190" i="22"/>
  <c r="AP193" i="22" s="1"/>
  <c r="AO190" i="22"/>
  <c r="AO193" i="22"/>
  <c r="AN190" i="22"/>
  <c r="AN193" i="22"/>
  <c r="AM190" i="22"/>
  <c r="AM193" i="22" s="1"/>
  <c r="AL190" i="22"/>
  <c r="AL193" i="22" s="1"/>
  <c r="AK190" i="22"/>
  <c r="AK193" i="22"/>
  <c r="AJ190" i="22"/>
  <c r="AJ193" i="22"/>
  <c r="AI190" i="22"/>
  <c r="AI193" i="22" s="1"/>
  <c r="AH190" i="22"/>
  <c r="AH193" i="22" s="1"/>
  <c r="AG190" i="22"/>
  <c r="AG193" i="22"/>
  <c r="AF190" i="22"/>
  <c r="AF193" i="22"/>
  <c r="AE190" i="22"/>
  <c r="AE193" i="22" s="1"/>
  <c r="AD190" i="22"/>
  <c r="AD193" i="22" s="1"/>
  <c r="AC190" i="22"/>
  <c r="AC193" i="22"/>
  <c r="AB190" i="22"/>
  <c r="AB193" i="22"/>
  <c r="AA190" i="22"/>
  <c r="AA193" i="22" s="1"/>
  <c r="Z190" i="22"/>
  <c r="Z193" i="22" s="1"/>
  <c r="Y190" i="22"/>
  <c r="Y193" i="22"/>
  <c r="X190" i="22"/>
  <c r="X193" i="22"/>
  <c r="W190" i="22"/>
  <c r="W193" i="22" s="1"/>
  <c r="V190" i="22"/>
  <c r="V193" i="22" s="1"/>
  <c r="U190" i="22"/>
  <c r="U193" i="22"/>
  <c r="T190" i="22"/>
  <c r="T193" i="22"/>
  <c r="S190" i="22"/>
  <c r="S193" i="22" s="1"/>
  <c r="R190" i="22"/>
  <c r="R193" i="22" s="1"/>
  <c r="Q190" i="22"/>
  <c r="Q193" i="22"/>
  <c r="P190" i="22"/>
  <c r="P193" i="22"/>
  <c r="O190" i="22"/>
  <c r="O193" i="22" s="1"/>
  <c r="N190" i="22"/>
  <c r="N193" i="22" s="1"/>
  <c r="M190" i="22"/>
  <c r="M193" i="22"/>
  <c r="J185" i="22"/>
  <c r="J186" i="22"/>
  <c r="J190" i="22" s="1"/>
  <c r="J193" i="22" s="1"/>
  <c r="J187" i="22"/>
  <c r="J188" i="22"/>
  <c r="BM183" i="22"/>
  <c r="BI183" i="22"/>
  <c r="K26" i="22"/>
  <c r="AJ26" i="22"/>
  <c r="CC26" i="22"/>
  <c r="K27" i="22"/>
  <c r="CC27" i="22" s="1"/>
  <c r="AJ27" i="22"/>
  <c r="K28" i="22"/>
  <c r="AJ28" i="22"/>
  <c r="CB14" i="22"/>
  <c r="CB26" i="22" s="1"/>
  <c r="CC15" i="22"/>
  <c r="CB15" i="22" s="1"/>
  <c r="CB27" i="22" s="1"/>
  <c r="CC16" i="22"/>
  <c r="CB16" i="22" s="1"/>
  <c r="CB28" i="22"/>
  <c r="BQ25" i="22"/>
  <c r="BQ31" i="22" s="1"/>
  <c r="BQ33" i="22" s="1"/>
  <c r="BQ12" i="22" s="1"/>
  <c r="BQ26" i="22"/>
  <c r="BQ27" i="22"/>
  <c r="BQ28" i="22"/>
  <c r="BQ29" i="22"/>
  <c r="BQ30" i="22"/>
  <c r="BP25" i="22"/>
  <c r="BP31" i="22" s="1"/>
  <c r="BP33" i="22" s="1"/>
  <c r="BP12" i="22" s="1"/>
  <c r="BP26" i="22"/>
  <c r="BP27" i="22"/>
  <c r="BP28" i="22"/>
  <c r="BP29" i="22"/>
  <c r="BP30" i="22"/>
  <c r="BO25" i="22"/>
  <c r="BO31" i="22" s="1"/>
  <c r="BO33" i="22" s="1"/>
  <c r="BO12" i="22" s="1"/>
  <c r="BO26" i="22"/>
  <c r="BO27" i="22"/>
  <c r="BO29" i="22"/>
  <c r="BO30" i="22"/>
  <c r="BN25" i="22"/>
  <c r="BN26" i="22"/>
  <c r="BN27" i="22"/>
  <c r="BN29" i="22"/>
  <c r="BN30" i="22"/>
  <c r="BM25" i="22"/>
  <c r="BM26" i="22"/>
  <c r="BM27" i="22"/>
  <c r="BM31" i="22" s="1"/>
  <c r="BM33" i="22" s="1"/>
  <c r="BM28" i="22"/>
  <c r="BM29" i="22"/>
  <c r="BM30" i="22"/>
  <c r="BL25" i="22"/>
  <c r="BL26" i="22"/>
  <c r="BL27" i="22"/>
  <c r="BL31" i="22" s="1"/>
  <c r="BL33" i="22" s="1"/>
  <c r="BL12" i="22" s="1"/>
  <c r="BL28" i="22"/>
  <c r="BL29" i="22"/>
  <c r="BL30" i="22"/>
  <c r="BK25" i="22"/>
  <c r="BK26" i="22"/>
  <c r="BK27" i="22"/>
  <c r="BK31" i="22" s="1"/>
  <c r="BK33" i="22" s="1"/>
  <c r="BK12" i="22" s="1"/>
  <c r="BK28" i="22"/>
  <c r="BK29" i="22"/>
  <c r="BK30" i="22"/>
  <c r="BJ25" i="22"/>
  <c r="BJ26" i="22"/>
  <c r="BJ27" i="22"/>
  <c r="BJ31" i="22" s="1"/>
  <c r="BJ33" i="22" s="1"/>
  <c r="BJ12" i="22" s="1"/>
  <c r="BJ28" i="22"/>
  <c r="BJ29" i="22"/>
  <c r="BJ30" i="22"/>
  <c r="BI25" i="22"/>
  <c r="BI26" i="22"/>
  <c r="BI27" i="22"/>
  <c r="BI31" i="22" s="1"/>
  <c r="BI33" i="22" s="1"/>
  <c r="BI28" i="22"/>
  <c r="BI29" i="22"/>
  <c r="BI30" i="22"/>
  <c r="BH25" i="22"/>
  <c r="BH31" i="22" s="1"/>
  <c r="BH33" i="22" s="1"/>
  <c r="BH12" i="22" s="1"/>
  <c r="BH26" i="22"/>
  <c r="BH27" i="22"/>
  <c r="BH29" i="22"/>
  <c r="BH30" i="22"/>
  <c r="BG25" i="22"/>
  <c r="BG26" i="22"/>
  <c r="BG31" i="22" s="1"/>
  <c r="BG33" i="22" s="1"/>
  <c r="BG27" i="22"/>
  <c r="BG28" i="22"/>
  <c r="BG29" i="22"/>
  <c r="BG30" i="22"/>
  <c r="BF25" i="22"/>
  <c r="BF26" i="22"/>
  <c r="BF31" i="22" s="1"/>
  <c r="BF33" i="22" s="1"/>
  <c r="BF27" i="22"/>
  <c r="BF28" i="22"/>
  <c r="BF29" i="22"/>
  <c r="BF30" i="22"/>
  <c r="BE25" i="22"/>
  <c r="BE26" i="22"/>
  <c r="BE31" i="22" s="1"/>
  <c r="BE33" i="22" s="1"/>
  <c r="BE12" i="22" s="1"/>
  <c r="BE27" i="22"/>
  <c r="BE28" i="22"/>
  <c r="BE29" i="22"/>
  <c r="BE30" i="22"/>
  <c r="BD25" i="22"/>
  <c r="BD26" i="22"/>
  <c r="BD31" i="22" s="1"/>
  <c r="BD33" i="22" s="1"/>
  <c r="BD27" i="22"/>
  <c r="BD28" i="22"/>
  <c r="BD29" i="22"/>
  <c r="BD30" i="22"/>
  <c r="BC25" i="22"/>
  <c r="BC26" i="22"/>
  <c r="BC31" i="22" s="1"/>
  <c r="BC33" i="22" s="1"/>
  <c r="BC27" i="22"/>
  <c r="BC28" i="22"/>
  <c r="BC29" i="22"/>
  <c r="BC30" i="22"/>
  <c r="BB25" i="22"/>
  <c r="BB26" i="22"/>
  <c r="BB31" i="22" s="1"/>
  <c r="BB33" i="22" s="1"/>
  <c r="BB27" i="22"/>
  <c r="BB28" i="22"/>
  <c r="BB29" i="22"/>
  <c r="BB30" i="22"/>
  <c r="BA25" i="22"/>
  <c r="BA26" i="22"/>
  <c r="BA31" i="22" s="1"/>
  <c r="BA33" i="22" s="1"/>
  <c r="BA27" i="22"/>
  <c r="BA28" i="22"/>
  <c r="BA29" i="22"/>
  <c r="BA30" i="22"/>
  <c r="AZ25" i="22"/>
  <c r="AZ26" i="22"/>
  <c r="AZ31" i="22" s="1"/>
  <c r="AZ33" i="22" s="1"/>
  <c r="AZ27" i="22"/>
  <c r="AZ28" i="22"/>
  <c r="AZ29" i="22"/>
  <c r="AZ30" i="22"/>
  <c r="AY25" i="22"/>
  <c r="AY26" i="22"/>
  <c r="AY31" i="22" s="1"/>
  <c r="AY33" i="22" s="1"/>
  <c r="AY27" i="22"/>
  <c r="AY28" i="22"/>
  <c r="AY29" i="22"/>
  <c r="AY30" i="22"/>
  <c r="AX25" i="22"/>
  <c r="AX26" i="22"/>
  <c r="AX31" i="22" s="1"/>
  <c r="AX33" i="22" s="1"/>
  <c r="AX12" i="22" s="1"/>
  <c r="AX27" i="22"/>
  <c r="AX28" i="22"/>
  <c r="AX29" i="22"/>
  <c r="AX30" i="22"/>
  <c r="AW25" i="22"/>
  <c r="AW26" i="22"/>
  <c r="AW31" i="22" s="1"/>
  <c r="AW33" i="22" s="1"/>
  <c r="AW12" i="22" s="1"/>
  <c r="AW27" i="22"/>
  <c r="AW28" i="22"/>
  <c r="AW29" i="22"/>
  <c r="AW30" i="22"/>
  <c r="AV25" i="22"/>
  <c r="AV26" i="22"/>
  <c r="AV31" i="22" s="1"/>
  <c r="AV33" i="22" s="1"/>
  <c r="AV12" i="22" s="1"/>
  <c r="AV27" i="22"/>
  <c r="AV28" i="22"/>
  <c r="AV29" i="22"/>
  <c r="AV30" i="22"/>
  <c r="AU25" i="22"/>
  <c r="AU26" i="22"/>
  <c r="AU31" i="22" s="1"/>
  <c r="AU33" i="22" s="1"/>
  <c r="AU12" i="22" s="1"/>
  <c r="AU27" i="22"/>
  <c r="AU28" i="22"/>
  <c r="AU29" i="22"/>
  <c r="AU30" i="22"/>
  <c r="AT25" i="22"/>
  <c r="AT26" i="22"/>
  <c r="AT27" i="22"/>
  <c r="AT28" i="22"/>
  <c r="AT29" i="22"/>
  <c r="AT31" i="22"/>
  <c r="AT33" i="22" s="1"/>
  <c r="AT12" i="22" s="1"/>
  <c r="AS25" i="22"/>
  <c r="AS26" i="22"/>
  <c r="AS27" i="22"/>
  <c r="AS28" i="22"/>
  <c r="AS29" i="22"/>
  <c r="AS30" i="22"/>
  <c r="AS31" i="22"/>
  <c r="AS33" i="22" s="1"/>
  <c r="AS12" i="22" s="1"/>
  <c r="AR25" i="22"/>
  <c r="AR26" i="22"/>
  <c r="AR27" i="22"/>
  <c r="AR28" i="22"/>
  <c r="AR29" i="22"/>
  <c r="AR30" i="22"/>
  <c r="AR31" i="22"/>
  <c r="AR33" i="22" s="1"/>
  <c r="AR12" i="22" s="1"/>
  <c r="AQ25" i="22"/>
  <c r="AQ26" i="22"/>
  <c r="AQ27" i="22"/>
  <c r="AQ28" i="22"/>
  <c r="AQ29" i="22"/>
  <c r="AQ30" i="22"/>
  <c r="AQ31" i="22"/>
  <c r="AQ33" i="22" s="1"/>
  <c r="AQ12" i="22" s="1"/>
  <c r="AP25" i="22"/>
  <c r="AP26" i="22"/>
  <c r="AP27" i="22"/>
  <c r="AP28" i="22"/>
  <c r="AP29" i="22"/>
  <c r="AP30" i="22"/>
  <c r="AP31" i="22"/>
  <c r="AP33" i="22" s="1"/>
  <c r="AP12" i="22" s="1"/>
  <c r="AO25" i="22"/>
  <c r="AO26" i="22"/>
  <c r="AO27" i="22"/>
  <c r="AO28" i="22"/>
  <c r="AO29" i="22"/>
  <c r="AO30" i="22"/>
  <c r="AO31" i="22"/>
  <c r="AO33" i="22" s="1"/>
  <c r="AO12" i="22" s="1"/>
  <c r="AN25" i="22"/>
  <c r="AN26" i="22"/>
  <c r="AN27" i="22"/>
  <c r="AN28" i="22"/>
  <c r="AN29" i="22"/>
  <c r="AN30" i="22"/>
  <c r="AN31" i="22"/>
  <c r="AN33" i="22" s="1"/>
  <c r="AN12" i="22" s="1"/>
  <c r="AM25" i="22"/>
  <c r="AM26" i="22"/>
  <c r="AM27" i="22"/>
  <c r="AM28" i="22"/>
  <c r="AM29" i="22"/>
  <c r="AM30" i="22"/>
  <c r="AM31" i="22"/>
  <c r="AM33" i="22" s="1"/>
  <c r="AM12" i="22" s="1"/>
  <c r="AL25" i="22"/>
  <c r="AL26" i="22"/>
  <c r="AL27" i="22"/>
  <c r="AL28" i="22"/>
  <c r="AL29" i="22"/>
  <c r="AL30" i="22"/>
  <c r="AL31" i="22"/>
  <c r="AL33" i="22" s="1"/>
  <c r="AL12" i="22" s="1"/>
  <c r="AK25" i="22"/>
  <c r="AK26" i="22"/>
  <c r="AK27" i="22"/>
  <c r="AK28" i="22"/>
  <c r="AK29" i="22"/>
  <c r="AK30" i="22"/>
  <c r="AK31" i="22"/>
  <c r="AK33" i="22" s="1"/>
  <c r="AK12" i="22" s="1"/>
  <c r="AJ25" i="22"/>
  <c r="AJ31" i="22" s="1"/>
  <c r="AJ33" i="22" s="1"/>
  <c r="AJ12" i="22" s="1"/>
  <c r="AJ29" i="22"/>
  <c r="AJ30" i="22"/>
  <c r="AH25" i="22"/>
  <c r="AH31" i="22" s="1"/>
  <c r="AH33" i="22" s="1"/>
  <c r="AH26" i="22"/>
  <c r="AH27" i="22"/>
  <c r="AH28" i="22"/>
  <c r="AH29" i="22"/>
  <c r="AH30" i="22"/>
  <c r="AG25" i="22"/>
  <c r="AG31" i="22" s="1"/>
  <c r="AG33" i="22" s="1"/>
  <c r="AG26" i="22"/>
  <c r="AG27" i="22"/>
  <c r="AG28" i="22"/>
  <c r="AG29" i="22"/>
  <c r="AG30" i="22"/>
  <c r="AF25" i="22"/>
  <c r="AF31" i="22" s="1"/>
  <c r="AF33" i="22" s="1"/>
  <c r="AF26" i="22"/>
  <c r="AF27" i="22"/>
  <c r="AF28" i="22"/>
  <c r="AF29" i="22"/>
  <c r="AF30" i="22"/>
  <c r="AD25" i="22"/>
  <c r="AD31" i="22" s="1"/>
  <c r="AD33" i="22" s="1"/>
  <c r="AD26" i="22"/>
  <c r="AD27" i="22"/>
  <c r="AD28" i="22"/>
  <c r="AD29" i="22"/>
  <c r="AD30" i="22"/>
  <c r="AC25" i="22"/>
  <c r="AC31" i="22" s="1"/>
  <c r="AC33" i="22" s="1"/>
  <c r="AC26" i="22"/>
  <c r="AC27" i="22"/>
  <c r="AC28" i="22"/>
  <c r="AC29" i="22"/>
  <c r="AC30" i="22"/>
  <c r="AB25" i="22"/>
  <c r="AB31" i="22" s="1"/>
  <c r="AB33" i="22" s="1"/>
  <c r="AB26" i="22"/>
  <c r="AB27" i="22"/>
  <c r="AB28" i="22"/>
  <c r="AB29" i="22"/>
  <c r="AB30" i="22"/>
  <c r="AA25" i="22"/>
  <c r="AA31" i="22" s="1"/>
  <c r="AA33" i="22" s="1"/>
  <c r="AA12" i="22" s="1"/>
  <c r="AA26" i="22"/>
  <c r="AA27" i="22"/>
  <c r="AA28" i="22"/>
  <c r="AA29" i="22"/>
  <c r="AA30" i="22"/>
  <c r="Z25" i="22"/>
  <c r="Z31" i="22" s="1"/>
  <c r="Z33" i="22" s="1"/>
  <c r="Z12" i="22" s="1"/>
  <c r="Z26" i="22"/>
  <c r="Z27" i="22"/>
  <c r="Z28" i="22"/>
  <c r="Z29" i="22"/>
  <c r="Z30" i="22"/>
  <c r="Y25" i="22"/>
  <c r="Y31" i="22" s="1"/>
  <c r="Y33" i="22" s="1"/>
  <c r="Y26" i="22"/>
  <c r="Y27" i="22"/>
  <c r="Y28" i="22"/>
  <c r="Y29" i="22"/>
  <c r="Y30" i="22"/>
  <c r="X25" i="22"/>
  <c r="X31" i="22" s="1"/>
  <c r="X33" i="22" s="1"/>
  <c r="X26" i="22"/>
  <c r="X27" i="22"/>
  <c r="X28" i="22"/>
  <c r="X29" i="22"/>
  <c r="X30" i="22"/>
  <c r="V25" i="22"/>
  <c r="V31" i="22" s="1"/>
  <c r="V33" i="22" s="1"/>
  <c r="V26" i="22"/>
  <c r="V27" i="22"/>
  <c r="V28" i="22"/>
  <c r="V29" i="22"/>
  <c r="V30" i="22"/>
  <c r="U25" i="22"/>
  <c r="U31" i="22" s="1"/>
  <c r="U33" i="22" s="1"/>
  <c r="U12" i="22" s="1"/>
  <c r="U26" i="22"/>
  <c r="U27" i="22"/>
  <c r="U28" i="22"/>
  <c r="U29" i="22"/>
  <c r="U30" i="22"/>
  <c r="T25" i="22"/>
  <c r="T31" i="22" s="1"/>
  <c r="T33" i="22" s="1"/>
  <c r="T12" i="22" s="1"/>
  <c r="T26" i="22"/>
  <c r="T27" i="22"/>
  <c r="T28" i="22"/>
  <c r="T29" i="22"/>
  <c r="T30" i="22"/>
  <c r="S25" i="22"/>
  <c r="S31" i="22" s="1"/>
  <c r="S33" i="22" s="1"/>
  <c r="S12" i="22" s="1"/>
  <c r="S26" i="22"/>
  <c r="S27" i="22"/>
  <c r="S28" i="22"/>
  <c r="S29" i="22"/>
  <c r="S30" i="22"/>
  <c r="R25" i="22"/>
  <c r="R31" i="22" s="1"/>
  <c r="R33" i="22" s="1"/>
  <c r="R26" i="22"/>
  <c r="R27" i="22"/>
  <c r="R28" i="22"/>
  <c r="R29" i="22"/>
  <c r="R30" i="22"/>
  <c r="P25" i="22"/>
  <c r="P31" i="22" s="1"/>
  <c r="P33" i="22" s="1"/>
  <c r="P12" i="22" s="1"/>
  <c r="P26" i="22"/>
  <c r="P27" i="22"/>
  <c r="P28" i="22"/>
  <c r="P29" i="22"/>
  <c r="P30" i="22"/>
  <c r="O25" i="22"/>
  <c r="O31" i="22" s="1"/>
  <c r="O33" i="22" s="1"/>
  <c r="O12" i="22" s="1"/>
  <c r="O26" i="22"/>
  <c r="O27" i="22"/>
  <c r="O28" i="22"/>
  <c r="O29" i="22"/>
  <c r="O30" i="22"/>
  <c r="N25" i="22"/>
  <c r="N31" i="22" s="1"/>
  <c r="N33" i="22" s="1"/>
  <c r="N12" i="22" s="1"/>
  <c r="N26" i="22"/>
  <c r="N27" i="22"/>
  <c r="N28" i="22"/>
  <c r="N29" i="22"/>
  <c r="N30" i="22"/>
  <c r="L30" i="22"/>
  <c r="K25" i="22"/>
  <c r="K29" i="22"/>
  <c r="K30" i="22"/>
  <c r="L28" i="22"/>
  <c r="L26" i="22"/>
  <c r="L25" i="22"/>
  <c r="L31" i="22" s="1"/>
  <c r="L33" i="22" s="1"/>
  <c r="L12" i="22" s="1"/>
  <c r="K19" i="22"/>
  <c r="K23" i="22"/>
  <c r="CC22" i="22"/>
  <c r="BQ22" i="22"/>
  <c r="BP22" i="22"/>
  <c r="BO22" i="22"/>
  <c r="BN22" i="22"/>
  <c r="BM22" i="22"/>
  <c r="BL22" i="22"/>
  <c r="BK22" i="22"/>
  <c r="BJ22" i="22"/>
  <c r="BI22" i="22"/>
  <c r="BH22" i="22"/>
  <c r="BG22" i="22"/>
  <c r="BF22" i="22"/>
  <c r="BE22" i="22"/>
  <c r="BD22" i="22"/>
  <c r="BC22" i="22"/>
  <c r="BB22" i="22"/>
  <c r="BA22" i="22"/>
  <c r="AZ22" i="22"/>
  <c r="AY22" i="22"/>
  <c r="AX22" i="22"/>
  <c r="AW22" i="22"/>
  <c r="AV22" i="22"/>
  <c r="AU22" i="22"/>
  <c r="AT22" i="22"/>
  <c r="AS22" i="22"/>
  <c r="AR22" i="22"/>
  <c r="AQ22" i="22"/>
  <c r="AP22" i="22"/>
  <c r="AO22" i="22"/>
  <c r="AN22" i="22"/>
  <c r="AM22" i="22"/>
  <c r="AL22" i="22"/>
  <c r="AK22" i="22"/>
  <c r="AJ22" i="22"/>
  <c r="AH22" i="22"/>
  <c r="AG22" i="22"/>
  <c r="AE22" i="22"/>
  <c r="AD22" i="22"/>
  <c r="AC22" i="22"/>
  <c r="AB22" i="22"/>
  <c r="AA22" i="22"/>
  <c r="Z22" i="22"/>
  <c r="Y22" i="22"/>
  <c r="X22" i="22"/>
  <c r="W22" i="22"/>
  <c r="V22" i="22"/>
  <c r="U22" i="22"/>
  <c r="T22" i="22"/>
  <c r="S22" i="22"/>
  <c r="R22" i="22"/>
  <c r="Q22" i="22"/>
  <c r="P22" i="22"/>
  <c r="O22" i="22"/>
  <c r="N22" i="22"/>
  <c r="M22" i="22"/>
  <c r="J14" i="22"/>
  <c r="J16" i="22"/>
  <c r="J17" i="22"/>
  <c r="K20" i="22"/>
  <c r="CC6" i="22"/>
  <c r="CC7" i="22" s="1"/>
  <c r="BR7" i="22"/>
  <c r="BQ7" i="22"/>
  <c r="BP7" i="22"/>
  <c r="BO7" i="22"/>
  <c r="BN7" i="22"/>
  <c r="BM7" i="22"/>
  <c r="BL7" i="22"/>
  <c r="BK7" i="22"/>
  <c r="BJ7" i="22"/>
  <c r="BI7" i="22"/>
  <c r="BH7" i="22"/>
  <c r="BG7" i="22"/>
  <c r="BF7" i="22"/>
  <c r="BE7" i="22"/>
  <c r="BD7" i="22"/>
  <c r="BC7" i="22"/>
  <c r="BB7" i="22"/>
  <c r="BA7" i="22"/>
  <c r="AZ7" i="22"/>
  <c r="AY7" i="22"/>
  <c r="AX7" i="22"/>
  <c r="AW7" i="22"/>
  <c r="AV7" i="22"/>
  <c r="AU7" i="22"/>
  <c r="AT7" i="22"/>
  <c r="AS7" i="22"/>
  <c r="AR7" i="22"/>
  <c r="AQ7" i="22"/>
  <c r="AP7" i="22"/>
  <c r="AO7" i="22"/>
  <c r="AN7" i="22"/>
  <c r="AM7" i="22"/>
  <c r="AL7" i="22"/>
  <c r="AK7" i="22"/>
  <c r="AJ7" i="22"/>
  <c r="AI7" i="22"/>
  <c r="AH7" i="22"/>
  <c r="AG7" i="22"/>
  <c r="AF7" i="22"/>
  <c r="AE7" i="22"/>
  <c r="AD7" i="22"/>
  <c r="AC7" i="22"/>
  <c r="AB7" i="22"/>
  <c r="AA7" i="22"/>
  <c r="Z7" i="22"/>
  <c r="Y7" i="22"/>
  <c r="X7" i="22"/>
  <c r="W7" i="22"/>
  <c r="V7" i="22"/>
  <c r="U7" i="22"/>
  <c r="T7" i="22"/>
  <c r="S7" i="22"/>
  <c r="R7" i="22"/>
  <c r="Q7" i="22"/>
  <c r="P7" i="22"/>
  <c r="O7" i="22"/>
  <c r="N7" i="22"/>
  <c r="M7" i="22"/>
  <c r="K7" i="22"/>
  <c r="J7" i="22"/>
  <c r="CC4" i="22"/>
  <c r="CC5" i="22" s="1"/>
  <c r="BR5" i="22"/>
  <c r="BQ5" i="22"/>
  <c r="BP5" i="22"/>
  <c r="BO5" i="22"/>
  <c r="BN5" i="22"/>
  <c r="BM5" i="22"/>
  <c r="BL5" i="22"/>
  <c r="BK5" i="22"/>
  <c r="BJ5" i="22"/>
  <c r="BI5" i="22"/>
  <c r="BH5" i="22"/>
  <c r="BG5" i="22"/>
  <c r="BF5" i="22"/>
  <c r="BE5" i="22"/>
  <c r="BD5" i="22"/>
  <c r="BC5" i="22"/>
  <c r="BB5" i="22"/>
  <c r="BA5" i="22"/>
  <c r="AZ5" i="22"/>
  <c r="AY5" i="22"/>
  <c r="AX5" i="22"/>
  <c r="AW5" i="22"/>
  <c r="AV5" i="22"/>
  <c r="AU5" i="22"/>
  <c r="AT5" i="22"/>
  <c r="AS5" i="22"/>
  <c r="AR5" i="22"/>
  <c r="AQ5" i="22"/>
  <c r="AP5" i="22"/>
  <c r="AO5" i="22"/>
  <c r="AN5" i="22"/>
  <c r="AM5" i="22"/>
  <c r="AL5" i="22"/>
  <c r="AK5" i="22"/>
  <c r="AJ5" i="22"/>
  <c r="AI5" i="22"/>
  <c r="AH5" i="22"/>
  <c r="AG5" i="22"/>
  <c r="AF5" i="22"/>
  <c r="AE5" i="22"/>
  <c r="AD5" i="22"/>
  <c r="AC5" i="22"/>
  <c r="AB5" i="22"/>
  <c r="AA5" i="22"/>
  <c r="Z5" i="22"/>
  <c r="Y5" i="22"/>
  <c r="X5" i="22"/>
  <c r="W5" i="22"/>
  <c r="V5" i="22"/>
  <c r="U5" i="22"/>
  <c r="T5" i="22"/>
  <c r="S5" i="22"/>
  <c r="R5" i="22"/>
  <c r="Q5" i="22"/>
  <c r="P5" i="22"/>
  <c r="O5" i="22"/>
  <c r="N5" i="22"/>
  <c r="M5" i="22"/>
  <c r="K5" i="22"/>
  <c r="J5" i="22"/>
  <c r="CB171" i="23"/>
  <c r="I171" i="23" s="1"/>
  <c r="CB169" i="23"/>
  <c r="CA169" i="23" s="1"/>
  <c r="I169" i="23"/>
  <c r="D298" i="22"/>
  <c r="K273" i="22"/>
  <c r="K277" i="22"/>
  <c r="M273" i="22"/>
  <c r="M276" i="22"/>
  <c r="N273" i="22"/>
  <c r="N276" i="22"/>
  <c r="O273" i="22"/>
  <c r="O276" i="22"/>
  <c r="P273" i="22"/>
  <c r="P276" i="22"/>
  <c r="Q273" i="22"/>
  <c r="Q276" i="22"/>
  <c r="R273" i="22"/>
  <c r="R276" i="22"/>
  <c r="S273" i="22"/>
  <c r="S276" i="22"/>
  <c r="T273" i="22"/>
  <c r="T276" i="22"/>
  <c r="U273" i="22"/>
  <c r="U276" i="22"/>
  <c r="V273" i="22"/>
  <c r="V276" i="22"/>
  <c r="W273" i="22"/>
  <c r="W276" i="22"/>
  <c r="X273" i="22"/>
  <c r="X276" i="22"/>
  <c r="Y273" i="22"/>
  <c r="Y276" i="22"/>
  <c r="Z273" i="22"/>
  <c r="Z276" i="22"/>
  <c r="AA273" i="22"/>
  <c r="AA276" i="22"/>
  <c r="AB273" i="22"/>
  <c r="AB276" i="22"/>
  <c r="AC273" i="22"/>
  <c r="AC276" i="22"/>
  <c r="AD273" i="22"/>
  <c r="AD276" i="22"/>
  <c r="AE273" i="22"/>
  <c r="AE276" i="22"/>
  <c r="AF273" i="22"/>
  <c r="AF276" i="22"/>
  <c r="AG273" i="22"/>
  <c r="AG276" i="22"/>
  <c r="AH273" i="22"/>
  <c r="AH276" i="22"/>
  <c r="AI273" i="22"/>
  <c r="AI276" i="22"/>
  <c r="AJ273" i="22"/>
  <c r="AJ276" i="22"/>
  <c r="AK273" i="22"/>
  <c r="AK276" i="22"/>
  <c r="AL273" i="22"/>
  <c r="AL276" i="22"/>
  <c r="AM273" i="22"/>
  <c r="AM276" i="22"/>
  <c r="AN273" i="22"/>
  <c r="AN276" i="22"/>
  <c r="AO273" i="22"/>
  <c r="AO276" i="22"/>
  <c r="AP273" i="22"/>
  <c r="AP276" i="22"/>
  <c r="AQ273" i="22"/>
  <c r="AQ276" i="22"/>
  <c r="AR273" i="22"/>
  <c r="AR276" i="22"/>
  <c r="AS273" i="22"/>
  <c r="AS276" i="22"/>
  <c r="AT273" i="22"/>
  <c r="AT276" i="22"/>
  <c r="AU273" i="22"/>
  <c r="AU276" i="22"/>
  <c r="AV273" i="22"/>
  <c r="AV276" i="22"/>
  <c r="AW273" i="22"/>
  <c r="AW276" i="22"/>
  <c r="AX273" i="22"/>
  <c r="AX276" i="22"/>
  <c r="AY273" i="22"/>
  <c r="AY276" i="22"/>
  <c r="AZ273" i="22"/>
  <c r="AZ276" i="22"/>
  <c r="BA273" i="22"/>
  <c r="BA276" i="22"/>
  <c r="BB273" i="22"/>
  <c r="BB276" i="22"/>
  <c r="BC273" i="22"/>
  <c r="BC276" i="22"/>
  <c r="BD273" i="22"/>
  <c r="BD276" i="22"/>
  <c r="BE273" i="22"/>
  <c r="BE276" i="22"/>
  <c r="BF273" i="22"/>
  <c r="BF276" i="22"/>
  <c r="BG273" i="22"/>
  <c r="BG276" i="22"/>
  <c r="BH273" i="22"/>
  <c r="BH276" i="22"/>
  <c r="BI273" i="22"/>
  <c r="BI276" i="22"/>
  <c r="BJ273" i="22"/>
  <c r="BJ276" i="22"/>
  <c r="BK273" i="22"/>
  <c r="BK276" i="22"/>
  <c r="BL273" i="22"/>
  <c r="BL276" i="22"/>
  <c r="BM273" i="22"/>
  <c r="BM276" i="22"/>
  <c r="BN273" i="22"/>
  <c r="BN276" i="22"/>
  <c r="BO273" i="22"/>
  <c r="BO276" i="22"/>
  <c r="BP273" i="22"/>
  <c r="BP276" i="22"/>
  <c r="BQ273" i="22"/>
  <c r="BQ276" i="22"/>
  <c r="L273" i="22"/>
  <c r="L276" i="22"/>
  <c r="J273" i="22"/>
  <c r="J276" i="22"/>
  <c r="K274" i="22"/>
  <c r="CB102" i="23"/>
  <c r="CA102" i="23" s="1"/>
  <c r="D275" i="22"/>
  <c r="CB478" i="23"/>
  <c r="I478" i="23" s="1"/>
  <c r="CA478" i="23"/>
  <c r="Z478" i="23"/>
  <c r="Y478" i="23"/>
  <c r="V478" i="23"/>
  <c r="CB456" i="23"/>
  <c r="I456" i="23" s="1"/>
  <c r="CB454" i="23"/>
  <c r="I454" i="23" s="1"/>
  <c r="Z456" i="23"/>
  <c r="Z454" i="23"/>
  <c r="Y456" i="23"/>
  <c r="Y454" i="23"/>
  <c r="V456" i="23"/>
  <c r="V454" i="23"/>
  <c r="D813" i="22"/>
  <c r="D373" i="22"/>
  <c r="CB737" i="23"/>
  <c r="I737" i="23" s="1"/>
  <c r="CB520" i="23"/>
  <c r="CA520" i="23" s="1"/>
  <c r="I520" i="23"/>
  <c r="J348" i="22"/>
  <c r="J351" i="22" s="1"/>
  <c r="K348" i="22"/>
  <c r="K349" i="22" s="1"/>
  <c r="L348" i="22"/>
  <c r="L351" i="22" s="1"/>
  <c r="M348" i="22"/>
  <c r="N348" i="22"/>
  <c r="O348" i="22"/>
  <c r="P348" i="22"/>
  <c r="Q348" i="22"/>
  <c r="R348" i="22"/>
  <c r="R351" i="22" s="1"/>
  <c r="S348" i="22"/>
  <c r="S351" i="22" s="1"/>
  <c r="T348" i="22"/>
  <c r="T351" i="22" s="1"/>
  <c r="U348" i="22"/>
  <c r="V348" i="22"/>
  <c r="W348" i="22"/>
  <c r="X348" i="22"/>
  <c r="Y348" i="22"/>
  <c r="Z348" i="22"/>
  <c r="Z351" i="22" s="1"/>
  <c r="AA348" i="22"/>
  <c r="AA351" i="22" s="1"/>
  <c r="AB348" i="22"/>
  <c r="AB351" i="22" s="1"/>
  <c r="AC348" i="22"/>
  <c r="AD348" i="22"/>
  <c r="AE348" i="22"/>
  <c r="AF348" i="22"/>
  <c r="AG348" i="22"/>
  <c r="AH348" i="22"/>
  <c r="AH351" i="22" s="1"/>
  <c r="AI348" i="22"/>
  <c r="AI351" i="22" s="1"/>
  <c r="AJ348" i="22"/>
  <c r="AJ351" i="22" s="1"/>
  <c r="AK348" i="22"/>
  <c r="AL348" i="22"/>
  <c r="AM348" i="22"/>
  <c r="AN348" i="22"/>
  <c r="AO348" i="22"/>
  <c r="AP348" i="22"/>
  <c r="AP351" i="22" s="1"/>
  <c r="AQ348" i="22"/>
  <c r="AQ351" i="22" s="1"/>
  <c r="AR348" i="22"/>
  <c r="AR351" i="22" s="1"/>
  <c r="AS348" i="22"/>
  <c r="AT348" i="22"/>
  <c r="AU348" i="22"/>
  <c r="AV348" i="22"/>
  <c r="AW348" i="22"/>
  <c r="AX348" i="22"/>
  <c r="AX351" i="22" s="1"/>
  <c r="AY348" i="22"/>
  <c r="AY351" i="22" s="1"/>
  <c r="AZ348" i="22"/>
  <c r="AZ351" i="22" s="1"/>
  <c r="BA348" i="22"/>
  <c r="BB348" i="22"/>
  <c r="BC348" i="22"/>
  <c r="BD348" i="22"/>
  <c r="BE348" i="22"/>
  <c r="BF348" i="22"/>
  <c r="BF351" i="22" s="1"/>
  <c r="BG348" i="22"/>
  <c r="BG351" i="22" s="1"/>
  <c r="BH348" i="22"/>
  <c r="BH351" i="22" s="1"/>
  <c r="BI348" i="22"/>
  <c r="BJ348" i="22"/>
  <c r="BK348" i="22"/>
  <c r="BL348" i="22"/>
  <c r="BM348" i="22"/>
  <c r="BN348" i="22"/>
  <c r="BN351" i="22" s="1"/>
  <c r="BO348" i="22"/>
  <c r="BO351" i="22" s="1"/>
  <c r="BP348" i="22"/>
  <c r="BP351" i="22" s="1"/>
  <c r="BQ348" i="22"/>
  <c r="D350" i="22"/>
  <c r="M351" i="22"/>
  <c r="N351" i="22"/>
  <c r="O351" i="22"/>
  <c r="P351" i="22"/>
  <c r="Q351" i="22"/>
  <c r="U351" i="22"/>
  <c r="V351" i="22"/>
  <c r="W351" i="22"/>
  <c r="X351" i="22"/>
  <c r="Y351" i="22"/>
  <c r="AC351" i="22"/>
  <c r="AD351" i="22"/>
  <c r="AE351" i="22"/>
  <c r="AF351" i="22"/>
  <c r="AG351" i="22"/>
  <c r="AK351" i="22"/>
  <c r="AL351" i="22"/>
  <c r="AM351" i="22"/>
  <c r="AN351" i="22"/>
  <c r="AO351" i="22"/>
  <c r="AS351" i="22"/>
  <c r="AT351" i="22"/>
  <c r="AU351" i="22"/>
  <c r="AV351" i="22"/>
  <c r="AW351" i="22"/>
  <c r="BA351" i="22"/>
  <c r="BB351" i="22"/>
  <c r="BC351" i="22"/>
  <c r="BD351" i="22"/>
  <c r="BE351" i="22"/>
  <c r="BI351" i="22"/>
  <c r="BJ351" i="22"/>
  <c r="BK351" i="22"/>
  <c r="BL351" i="22"/>
  <c r="BM351" i="22"/>
  <c r="BQ351" i="22"/>
  <c r="K352" i="22"/>
  <c r="CB416" i="23"/>
  <c r="I416" i="23" s="1"/>
  <c r="K1007" i="22"/>
  <c r="E1005" i="22"/>
  <c r="E1007" i="22" s="1"/>
  <c r="E1006" i="22"/>
  <c r="D1009" i="22"/>
  <c r="M1007" i="22"/>
  <c r="N1007" i="22"/>
  <c r="O1007" i="22"/>
  <c r="P1007" i="22"/>
  <c r="Q1007" i="22"/>
  <c r="R1007" i="22"/>
  <c r="S1007" i="22"/>
  <c r="T1007" i="22"/>
  <c r="U1007" i="22"/>
  <c r="V1007" i="22"/>
  <c r="W1007" i="22"/>
  <c r="X1007" i="22"/>
  <c r="Z1007" i="22"/>
  <c r="AA1007" i="22"/>
  <c r="AB1007" i="22"/>
  <c r="AC1007" i="22"/>
  <c r="AD1007" i="22"/>
  <c r="AE1007" i="22"/>
  <c r="AF1007" i="22"/>
  <c r="AG1007" i="22"/>
  <c r="AH1007" i="22"/>
  <c r="AI1007" i="22"/>
  <c r="AJ1007" i="22"/>
  <c r="AK1007" i="22"/>
  <c r="AL1007" i="22"/>
  <c r="AM1007" i="22"/>
  <c r="AN1007" i="22"/>
  <c r="AO1007" i="22"/>
  <c r="AP1007" i="22"/>
  <c r="AQ1007" i="22"/>
  <c r="AR1007" i="22"/>
  <c r="AS1007" i="22"/>
  <c r="AT1007" i="22"/>
  <c r="AU1007" i="22"/>
  <c r="AV1007" i="22"/>
  <c r="AW1007" i="22"/>
  <c r="AX1007" i="22"/>
  <c r="AY1007" i="22"/>
  <c r="AZ1007" i="22"/>
  <c r="BA1007" i="22"/>
  <c r="BB1007" i="22"/>
  <c r="BC1007" i="22"/>
  <c r="BD1007" i="22"/>
  <c r="BE1007" i="22"/>
  <c r="BH1007" i="22"/>
  <c r="BJ1007" i="22"/>
  <c r="BK1007" i="22"/>
  <c r="BL1007" i="22"/>
  <c r="BN1007" i="22"/>
  <c r="BO1007" i="22"/>
  <c r="BP1007" i="22"/>
  <c r="BQ1007" i="22"/>
  <c r="L1007" i="22"/>
  <c r="J1007" i="22"/>
  <c r="Y1007" i="22"/>
  <c r="BF1007" i="22"/>
  <c r="BG1007" i="22"/>
  <c r="BI1007" i="22"/>
  <c r="BM1007" i="22"/>
  <c r="K1087" i="22"/>
  <c r="K1091" i="22"/>
  <c r="N1087" i="22"/>
  <c r="N1090" i="22" s="1"/>
  <c r="O1087" i="22"/>
  <c r="O1090" i="22" s="1"/>
  <c r="P1087" i="22"/>
  <c r="P1090" i="22" s="1"/>
  <c r="Q1087" i="22"/>
  <c r="Q1090" i="22"/>
  <c r="R1087" i="22"/>
  <c r="R1090" i="22" s="1"/>
  <c r="S1087" i="22"/>
  <c r="S1090" i="22" s="1"/>
  <c r="T1087" i="22"/>
  <c r="T1090" i="22" s="1"/>
  <c r="U1087" i="22"/>
  <c r="U1090" i="22"/>
  <c r="V1087" i="22"/>
  <c r="V1090" i="22" s="1"/>
  <c r="W1087" i="22"/>
  <c r="W1090" i="22" s="1"/>
  <c r="X1087" i="22"/>
  <c r="X1090" i="22" s="1"/>
  <c r="Y1087" i="22"/>
  <c r="Y1090" i="22"/>
  <c r="Z1087" i="22"/>
  <c r="Z1090" i="22" s="1"/>
  <c r="AA1087" i="22"/>
  <c r="AA1090" i="22" s="1"/>
  <c r="AB1087" i="22"/>
  <c r="AB1090" i="22" s="1"/>
  <c r="AC1087" i="22"/>
  <c r="AC1090" i="22"/>
  <c r="AD1087" i="22"/>
  <c r="AD1090" i="22" s="1"/>
  <c r="AE1087" i="22"/>
  <c r="AE1090" i="22" s="1"/>
  <c r="AF1087" i="22"/>
  <c r="AF1090" i="22" s="1"/>
  <c r="AG1087" i="22"/>
  <c r="AG1090" i="22"/>
  <c r="AH1087" i="22"/>
  <c r="AH1090" i="22" s="1"/>
  <c r="AI1087" i="22"/>
  <c r="AI1090" i="22" s="1"/>
  <c r="AJ1087" i="22"/>
  <c r="AJ1090" i="22" s="1"/>
  <c r="AK1087" i="22"/>
  <c r="AK1090" i="22"/>
  <c r="AL1087" i="22"/>
  <c r="AL1090" i="22" s="1"/>
  <c r="AM1087" i="22"/>
  <c r="AM1090" i="22" s="1"/>
  <c r="AN1087" i="22"/>
  <c r="AN1090" i="22" s="1"/>
  <c r="AO1087" i="22"/>
  <c r="AO1090" i="22"/>
  <c r="AP1087" i="22"/>
  <c r="AP1090" i="22" s="1"/>
  <c r="AQ1087" i="22"/>
  <c r="AQ1090" i="22" s="1"/>
  <c r="AR1087" i="22"/>
  <c r="AR1090" i="22" s="1"/>
  <c r="AS1087" i="22"/>
  <c r="AS1090" i="22"/>
  <c r="AT1087" i="22"/>
  <c r="AT1090" i="22" s="1"/>
  <c r="AU1087" i="22"/>
  <c r="AU1090" i="22" s="1"/>
  <c r="AV1087" i="22"/>
  <c r="AV1090" i="22" s="1"/>
  <c r="AW1087" i="22"/>
  <c r="AW1090" i="22"/>
  <c r="AX1087" i="22"/>
  <c r="AX1090" i="22" s="1"/>
  <c r="AY1087" i="22"/>
  <c r="AY1090" i="22" s="1"/>
  <c r="AZ1087" i="22"/>
  <c r="AZ1090" i="22" s="1"/>
  <c r="BA1087" i="22"/>
  <c r="BA1090" i="22"/>
  <c r="BB1087" i="22"/>
  <c r="BB1090" i="22" s="1"/>
  <c r="BC1087" i="22"/>
  <c r="BC1090" i="22" s="1"/>
  <c r="BD1087" i="22"/>
  <c r="BD1090" i="22" s="1"/>
  <c r="BE1087" i="22"/>
  <c r="BE1090" i="22"/>
  <c r="BF1087" i="22"/>
  <c r="BF1090" i="22" s="1"/>
  <c r="BG1087" i="22"/>
  <c r="BG1090" i="22" s="1"/>
  <c r="BH1087" i="22"/>
  <c r="BH1090" i="22" s="1"/>
  <c r="BI1087" i="22"/>
  <c r="BI1090" i="22"/>
  <c r="BJ1087" i="22"/>
  <c r="BJ1090" i="22" s="1"/>
  <c r="BK1087" i="22"/>
  <c r="BK1090" i="22" s="1"/>
  <c r="BL1087" i="22"/>
  <c r="BL1090" i="22" s="1"/>
  <c r="BM1087" i="22"/>
  <c r="BM1090" i="22"/>
  <c r="BN1087" i="22"/>
  <c r="BN1090" i="22" s="1"/>
  <c r="BO1087" i="22"/>
  <c r="BO1090" i="22" s="1"/>
  <c r="BP1087" i="22"/>
  <c r="BP1090" i="22" s="1"/>
  <c r="BQ1087" i="22"/>
  <c r="BQ1090" i="22"/>
  <c r="M1087" i="22"/>
  <c r="M1090" i="22" s="1"/>
  <c r="J1083" i="22"/>
  <c r="J1087" i="22" s="1"/>
  <c r="J1090" i="22" s="1"/>
  <c r="K1088" i="22"/>
  <c r="CB225" i="23"/>
  <c r="I225" i="23"/>
  <c r="CA225" i="23"/>
  <c r="V225" i="23"/>
  <c r="CB12" i="23"/>
  <c r="CA12" i="23" s="1"/>
  <c r="CB10" i="23"/>
  <c r="CA10" i="23" s="1"/>
  <c r="K988" i="22"/>
  <c r="K992" i="22" s="1"/>
  <c r="M988" i="22"/>
  <c r="M991" i="22" s="1"/>
  <c r="N988" i="22"/>
  <c r="N991" i="22" s="1"/>
  <c r="O988" i="22"/>
  <c r="O991" i="22"/>
  <c r="P988" i="22"/>
  <c r="P991" i="22" s="1"/>
  <c r="Q988" i="22"/>
  <c r="Q991" i="22" s="1"/>
  <c r="R988" i="22"/>
  <c r="R991" i="22" s="1"/>
  <c r="S988" i="22"/>
  <c r="S991" i="22"/>
  <c r="T988" i="22"/>
  <c r="T991" i="22" s="1"/>
  <c r="U988" i="22"/>
  <c r="U991" i="22" s="1"/>
  <c r="V988" i="22"/>
  <c r="V991" i="22" s="1"/>
  <c r="W988" i="22"/>
  <c r="W991" i="22"/>
  <c r="X988" i="22"/>
  <c r="X991" i="22" s="1"/>
  <c r="Y988" i="22"/>
  <c r="Y991" i="22" s="1"/>
  <c r="Z988" i="22"/>
  <c r="Z991" i="22" s="1"/>
  <c r="AA988" i="22"/>
  <c r="AA991" i="22"/>
  <c r="AB988" i="22"/>
  <c r="AB991" i="22" s="1"/>
  <c r="AC988" i="22"/>
  <c r="AC991" i="22" s="1"/>
  <c r="AD988" i="22"/>
  <c r="AD991" i="22" s="1"/>
  <c r="AE988" i="22"/>
  <c r="AE991" i="22"/>
  <c r="AF988" i="22"/>
  <c r="AF991" i="22" s="1"/>
  <c r="AG988" i="22"/>
  <c r="AG991" i="22" s="1"/>
  <c r="AH988" i="22"/>
  <c r="AH991" i="22" s="1"/>
  <c r="AI988" i="22"/>
  <c r="AI991" i="22"/>
  <c r="AJ988" i="22"/>
  <c r="AJ991" i="22" s="1"/>
  <c r="AK988" i="22"/>
  <c r="AK991" i="22" s="1"/>
  <c r="AL988" i="22"/>
  <c r="AL991" i="22" s="1"/>
  <c r="AM988" i="22"/>
  <c r="AM991" i="22"/>
  <c r="AN988" i="22"/>
  <c r="AN991" i="22" s="1"/>
  <c r="AO988" i="22"/>
  <c r="AO991" i="22" s="1"/>
  <c r="AP988" i="22"/>
  <c r="AP991" i="22" s="1"/>
  <c r="AQ988" i="22"/>
  <c r="AQ991" i="22"/>
  <c r="AR988" i="22"/>
  <c r="AR991" i="22" s="1"/>
  <c r="AS988" i="22"/>
  <c r="AS991" i="22" s="1"/>
  <c r="AT988" i="22"/>
  <c r="AT991" i="22" s="1"/>
  <c r="AU988" i="22"/>
  <c r="AU991" i="22"/>
  <c r="AV988" i="22"/>
  <c r="AV991" i="22" s="1"/>
  <c r="AW988" i="22"/>
  <c r="AW991" i="22" s="1"/>
  <c r="AX988" i="22"/>
  <c r="AX991" i="22" s="1"/>
  <c r="AY988" i="22"/>
  <c r="AY991" i="22"/>
  <c r="AZ988" i="22"/>
  <c r="AZ991" i="22" s="1"/>
  <c r="BA988" i="22"/>
  <c r="BA991" i="22" s="1"/>
  <c r="BB988" i="22"/>
  <c r="BB991" i="22" s="1"/>
  <c r="BC988" i="22"/>
  <c r="BC991" i="22"/>
  <c r="BD988" i="22"/>
  <c r="BD991" i="22" s="1"/>
  <c r="BE988" i="22"/>
  <c r="BE991" i="22" s="1"/>
  <c r="BF988" i="22"/>
  <c r="BF991" i="22" s="1"/>
  <c r="BG988" i="22"/>
  <c r="BG991" i="22"/>
  <c r="BH988" i="22"/>
  <c r="BH991" i="22" s="1"/>
  <c r="BI988" i="22"/>
  <c r="BI991" i="22" s="1"/>
  <c r="BJ988" i="22"/>
  <c r="BJ991" i="22" s="1"/>
  <c r="BK988" i="22"/>
  <c r="BK991" i="22"/>
  <c r="BL988" i="22"/>
  <c r="BL991" i="22" s="1"/>
  <c r="BM988" i="22"/>
  <c r="BM991" i="22" s="1"/>
  <c r="BN988" i="22"/>
  <c r="BN991" i="22" s="1"/>
  <c r="BO988" i="22"/>
  <c r="BO991" i="22"/>
  <c r="BP988" i="22"/>
  <c r="BP991" i="22" s="1"/>
  <c r="BQ988" i="22"/>
  <c r="BQ991" i="22" s="1"/>
  <c r="L988" i="22"/>
  <c r="L991" i="22" s="1"/>
  <c r="J986" i="22"/>
  <c r="J988" i="22"/>
  <c r="J991" i="22"/>
  <c r="K747" i="22"/>
  <c r="K751" i="22" s="1"/>
  <c r="M747" i="22"/>
  <c r="M750" i="22" s="1"/>
  <c r="N747" i="22"/>
  <c r="N750" i="22"/>
  <c r="O747" i="22"/>
  <c r="O750" i="22" s="1"/>
  <c r="P747" i="22"/>
  <c r="P750" i="22" s="1"/>
  <c r="Q747" i="22"/>
  <c r="Q750" i="22" s="1"/>
  <c r="R747" i="22"/>
  <c r="R750" i="22"/>
  <c r="S747" i="22"/>
  <c r="S750" i="22" s="1"/>
  <c r="T747" i="22"/>
  <c r="T750" i="22" s="1"/>
  <c r="U747" i="22"/>
  <c r="U750" i="22" s="1"/>
  <c r="V747" i="22"/>
  <c r="V750" i="22"/>
  <c r="W747" i="22"/>
  <c r="W750" i="22" s="1"/>
  <c r="X747" i="22"/>
  <c r="X750" i="22" s="1"/>
  <c r="Y747" i="22"/>
  <c r="Y750" i="22" s="1"/>
  <c r="Z747" i="22"/>
  <c r="Z750" i="22"/>
  <c r="AA747" i="22"/>
  <c r="AA750" i="22" s="1"/>
  <c r="AB747" i="22"/>
  <c r="AB750" i="22" s="1"/>
  <c r="AC747" i="22"/>
  <c r="AC750" i="22" s="1"/>
  <c r="AD747" i="22"/>
  <c r="AD750" i="22"/>
  <c r="AE747" i="22"/>
  <c r="AE750" i="22" s="1"/>
  <c r="AF747" i="22"/>
  <c r="AF750" i="22" s="1"/>
  <c r="AG747" i="22"/>
  <c r="AG750" i="22" s="1"/>
  <c r="AH747" i="22"/>
  <c r="AH750" i="22"/>
  <c r="AI747" i="22"/>
  <c r="AI750" i="22" s="1"/>
  <c r="AJ747" i="22"/>
  <c r="AJ750" i="22" s="1"/>
  <c r="AK747" i="22"/>
  <c r="AK750" i="22" s="1"/>
  <c r="AL747" i="22"/>
  <c r="AL750" i="22"/>
  <c r="AM747" i="22"/>
  <c r="AM750" i="22" s="1"/>
  <c r="AN747" i="22"/>
  <c r="AN750" i="22" s="1"/>
  <c r="AO747" i="22"/>
  <c r="AO750" i="22" s="1"/>
  <c r="AP747" i="22"/>
  <c r="AP750" i="22"/>
  <c r="AQ747" i="22"/>
  <c r="AQ750" i="22" s="1"/>
  <c r="AR747" i="22"/>
  <c r="AR750" i="22" s="1"/>
  <c r="AS747" i="22"/>
  <c r="AS750" i="22" s="1"/>
  <c r="AT747" i="22"/>
  <c r="AT750" i="22"/>
  <c r="AU747" i="22"/>
  <c r="AU750" i="22" s="1"/>
  <c r="AV747" i="22"/>
  <c r="AV750" i="22" s="1"/>
  <c r="AW747" i="22"/>
  <c r="AW750" i="22" s="1"/>
  <c r="AX747" i="22"/>
  <c r="AX750" i="22"/>
  <c r="AY747" i="22"/>
  <c r="AY750" i="22" s="1"/>
  <c r="AZ747" i="22"/>
  <c r="AZ750" i="22" s="1"/>
  <c r="BA747" i="22"/>
  <c r="BA750" i="22" s="1"/>
  <c r="BB747" i="22"/>
  <c r="BB750" i="22"/>
  <c r="BC747" i="22"/>
  <c r="BC750" i="22" s="1"/>
  <c r="BD747" i="22"/>
  <c r="BD750" i="22" s="1"/>
  <c r="BE747" i="22"/>
  <c r="BE750" i="22" s="1"/>
  <c r="BF747" i="22"/>
  <c r="BF750" i="22"/>
  <c r="BG747" i="22"/>
  <c r="BG750" i="22" s="1"/>
  <c r="BH747" i="22"/>
  <c r="BH750" i="22" s="1"/>
  <c r="BI747" i="22"/>
  <c r="BI750" i="22" s="1"/>
  <c r="BJ747" i="22"/>
  <c r="BJ750" i="22"/>
  <c r="BK747" i="22"/>
  <c r="BK750" i="22" s="1"/>
  <c r="BL747" i="22"/>
  <c r="BL750" i="22" s="1"/>
  <c r="BM747" i="22"/>
  <c r="BM750" i="22" s="1"/>
  <c r="BN747" i="22"/>
  <c r="BN750" i="22"/>
  <c r="BO747" i="22"/>
  <c r="BO750" i="22" s="1"/>
  <c r="BP747" i="22"/>
  <c r="BP750" i="22" s="1"/>
  <c r="BQ747" i="22"/>
  <c r="BQ750" i="22" s="1"/>
  <c r="L747" i="22"/>
  <c r="L750" i="22"/>
  <c r="J747" i="22"/>
  <c r="J750" i="22" s="1"/>
  <c r="K748" i="22"/>
  <c r="K764" i="22"/>
  <c r="K768" i="22"/>
  <c r="M764" i="22"/>
  <c r="M767" i="22"/>
  <c r="N764" i="22"/>
  <c r="N767" i="22"/>
  <c r="O764" i="22"/>
  <c r="O767" i="22"/>
  <c r="P764" i="22"/>
  <c r="P767" i="22"/>
  <c r="Q764" i="22"/>
  <c r="Q767" i="22"/>
  <c r="R764" i="22"/>
  <c r="R767" i="22"/>
  <c r="S764" i="22"/>
  <c r="S767" i="22"/>
  <c r="T764" i="22"/>
  <c r="T767" i="22"/>
  <c r="U764" i="22"/>
  <c r="U767" i="22"/>
  <c r="V764" i="22"/>
  <c r="V767" i="22"/>
  <c r="W764" i="22"/>
  <c r="W767" i="22"/>
  <c r="X764" i="22"/>
  <c r="X767" i="22"/>
  <c r="Y764" i="22"/>
  <c r="Y767" i="22"/>
  <c r="Z764" i="22"/>
  <c r="Z767" i="22"/>
  <c r="AA764" i="22"/>
  <c r="AA767" i="22"/>
  <c r="AB764" i="22"/>
  <c r="AB767" i="22"/>
  <c r="AC764" i="22"/>
  <c r="AC767" i="22"/>
  <c r="AD764" i="22"/>
  <c r="AD767" i="22"/>
  <c r="AE764" i="22"/>
  <c r="AE767" i="22"/>
  <c r="AF764" i="22"/>
  <c r="AF767" i="22"/>
  <c r="AG764" i="22"/>
  <c r="AG767" i="22"/>
  <c r="AH764" i="22"/>
  <c r="AH767" i="22"/>
  <c r="AI764" i="22"/>
  <c r="AI767" i="22"/>
  <c r="AJ764" i="22"/>
  <c r="AJ767" i="22"/>
  <c r="AK764" i="22"/>
  <c r="AK767" i="22"/>
  <c r="AL764" i="22"/>
  <c r="AL767" i="22"/>
  <c r="AM764" i="22"/>
  <c r="AM767" i="22"/>
  <c r="AN764" i="22"/>
  <c r="AN767" i="22"/>
  <c r="AO764" i="22"/>
  <c r="AO767" i="22"/>
  <c r="AP764" i="22"/>
  <c r="AP767" i="22"/>
  <c r="AQ764" i="22"/>
  <c r="AQ767" i="22"/>
  <c r="AR764" i="22"/>
  <c r="AR767" i="22"/>
  <c r="AS764" i="22"/>
  <c r="AS767" i="22"/>
  <c r="AT764" i="22"/>
  <c r="AT767" i="22"/>
  <c r="AU764" i="22"/>
  <c r="AU767" i="22"/>
  <c r="AV764" i="22"/>
  <c r="AV767" i="22"/>
  <c r="AW764" i="22"/>
  <c r="AW767" i="22"/>
  <c r="AX764" i="22"/>
  <c r="AX767" i="22"/>
  <c r="AY764" i="22"/>
  <c r="AY767" i="22"/>
  <c r="AZ764" i="22"/>
  <c r="AZ767" i="22"/>
  <c r="BA764" i="22"/>
  <c r="BA767" i="22"/>
  <c r="BB764" i="22"/>
  <c r="BB767" i="22"/>
  <c r="BC764" i="22"/>
  <c r="BC767" i="22"/>
  <c r="BD764" i="22"/>
  <c r="BD767" i="22"/>
  <c r="BE764" i="22"/>
  <c r="BE767" i="22"/>
  <c r="BF764" i="22"/>
  <c r="BF767" i="22"/>
  <c r="BG764" i="22"/>
  <c r="BG767" i="22"/>
  <c r="BH764" i="22"/>
  <c r="BH767" i="22"/>
  <c r="BI764" i="22"/>
  <c r="BI767" i="22"/>
  <c r="BJ764" i="22"/>
  <c r="BJ767" i="22"/>
  <c r="BK764" i="22"/>
  <c r="BK767" i="22"/>
  <c r="BL764" i="22"/>
  <c r="BL767" i="22"/>
  <c r="BM764" i="22"/>
  <c r="BM767" i="22"/>
  <c r="BN764" i="22"/>
  <c r="BN767" i="22"/>
  <c r="BO764" i="22"/>
  <c r="BO767" i="22"/>
  <c r="BP764" i="22"/>
  <c r="BP767" i="22"/>
  <c r="BQ764" i="22"/>
  <c r="BQ767" i="22"/>
  <c r="L764" i="22"/>
  <c r="L767" i="22"/>
  <c r="J764" i="22"/>
  <c r="J767" i="22"/>
  <c r="K765" i="22"/>
  <c r="K789" i="22"/>
  <c r="M785" i="22"/>
  <c r="M788" i="22"/>
  <c r="N785" i="22"/>
  <c r="N788" i="22"/>
  <c r="O785" i="22"/>
  <c r="O788" i="22"/>
  <c r="P785" i="22"/>
  <c r="P788" i="22"/>
  <c r="Q785" i="22"/>
  <c r="Q788" i="22"/>
  <c r="R785" i="22"/>
  <c r="R788" i="22"/>
  <c r="S785" i="22"/>
  <c r="S788" i="22"/>
  <c r="T785" i="22"/>
  <c r="T788" i="22"/>
  <c r="U785" i="22"/>
  <c r="U788" i="22"/>
  <c r="V785" i="22"/>
  <c r="V788" i="22"/>
  <c r="W785" i="22"/>
  <c r="W788" i="22"/>
  <c r="X785" i="22"/>
  <c r="X788" i="22"/>
  <c r="Y785" i="22"/>
  <c r="Y788" i="22"/>
  <c r="Z785" i="22"/>
  <c r="Z788" i="22"/>
  <c r="AA785" i="22"/>
  <c r="AA788" i="22"/>
  <c r="AB785" i="22"/>
  <c r="AB788" i="22"/>
  <c r="AC785" i="22"/>
  <c r="AC788" i="22"/>
  <c r="AD785" i="22"/>
  <c r="AD788" i="22"/>
  <c r="AE785" i="22"/>
  <c r="AE788" i="22"/>
  <c r="AF785" i="22"/>
  <c r="AF788" i="22"/>
  <c r="AG785" i="22"/>
  <c r="AG788" i="22"/>
  <c r="AH785" i="22"/>
  <c r="AH788" i="22"/>
  <c r="AI785" i="22"/>
  <c r="AI788" i="22"/>
  <c r="AJ785" i="22"/>
  <c r="AJ788" i="22"/>
  <c r="AK785" i="22"/>
  <c r="AK788" i="22"/>
  <c r="AL785" i="22"/>
  <c r="AL788" i="22"/>
  <c r="AM785" i="22"/>
  <c r="AM788" i="22"/>
  <c r="AN785" i="22"/>
  <c r="AN788" i="22"/>
  <c r="AO785" i="22"/>
  <c r="AO788" i="22"/>
  <c r="AP785" i="22"/>
  <c r="AP788" i="22"/>
  <c r="AQ785" i="22"/>
  <c r="AQ788" i="22"/>
  <c r="AR785" i="22"/>
  <c r="AR788" i="22"/>
  <c r="AS785" i="22"/>
  <c r="AS788" i="22"/>
  <c r="AT785" i="22"/>
  <c r="AT788" i="22"/>
  <c r="AU785" i="22"/>
  <c r="AU788" i="22"/>
  <c r="AV785" i="22"/>
  <c r="AV788" i="22"/>
  <c r="AW785" i="22"/>
  <c r="AW788" i="22"/>
  <c r="AX785" i="22"/>
  <c r="AX788" i="22"/>
  <c r="AY785" i="22"/>
  <c r="AY788" i="22"/>
  <c r="AZ785" i="22"/>
  <c r="AZ788" i="22"/>
  <c r="BA785" i="22"/>
  <c r="BA788" i="22"/>
  <c r="BB785" i="22"/>
  <c r="BB788" i="22"/>
  <c r="BC785" i="22"/>
  <c r="BC788" i="22"/>
  <c r="BD785" i="22"/>
  <c r="BD788" i="22"/>
  <c r="BE785" i="22"/>
  <c r="BE788" i="22"/>
  <c r="BF785" i="22"/>
  <c r="BF788" i="22"/>
  <c r="BG785" i="22"/>
  <c r="BG788" i="22"/>
  <c r="BH785" i="22"/>
  <c r="BH788" i="22"/>
  <c r="BI785" i="22"/>
  <c r="BI788" i="22"/>
  <c r="BJ785" i="22"/>
  <c r="BJ788" i="22"/>
  <c r="BK785" i="22"/>
  <c r="BK788" i="22"/>
  <c r="BL785" i="22"/>
  <c r="BL788" i="22"/>
  <c r="BM785" i="22"/>
  <c r="BM788" i="22"/>
  <c r="BN785" i="22"/>
  <c r="BN788" i="22"/>
  <c r="BO785" i="22"/>
  <c r="BO788" i="22"/>
  <c r="BP785" i="22"/>
  <c r="BP788" i="22"/>
  <c r="BQ785" i="22"/>
  <c r="BQ788" i="22"/>
  <c r="L785" i="22"/>
  <c r="L788" i="22"/>
  <c r="J785" i="22"/>
  <c r="J788" i="22"/>
  <c r="M710" i="22"/>
  <c r="M713" i="22"/>
  <c r="N710" i="22"/>
  <c r="N713" i="22"/>
  <c r="O710" i="22"/>
  <c r="O713" i="22"/>
  <c r="P710" i="22"/>
  <c r="P713" i="22"/>
  <c r="Q710" i="22"/>
  <c r="Q713" i="22"/>
  <c r="R710" i="22"/>
  <c r="R713" i="22"/>
  <c r="S710" i="22"/>
  <c r="S713" i="22"/>
  <c r="T710" i="22"/>
  <c r="T713" i="22"/>
  <c r="U710" i="22"/>
  <c r="U713" i="22"/>
  <c r="V710" i="22"/>
  <c r="V713" i="22"/>
  <c r="W710" i="22"/>
  <c r="W713" i="22"/>
  <c r="X710" i="22"/>
  <c r="X713" i="22"/>
  <c r="Y710" i="22"/>
  <c r="Y713" i="22"/>
  <c r="Z710" i="22"/>
  <c r="Z713" i="22"/>
  <c r="AA710" i="22"/>
  <c r="AA713" i="22"/>
  <c r="AB710" i="22"/>
  <c r="AB713" i="22"/>
  <c r="AC710" i="22"/>
  <c r="AC713" i="22"/>
  <c r="AD710" i="22"/>
  <c r="AD713" i="22"/>
  <c r="AE710" i="22"/>
  <c r="AE713" i="22"/>
  <c r="AF710" i="22"/>
  <c r="AF713" i="22"/>
  <c r="AG710" i="22"/>
  <c r="AG713" i="22"/>
  <c r="AH710" i="22"/>
  <c r="AH713" i="22"/>
  <c r="AI710" i="22"/>
  <c r="AI713" i="22"/>
  <c r="AJ710" i="22"/>
  <c r="AJ713" i="22"/>
  <c r="AK710" i="22"/>
  <c r="AK713" i="22"/>
  <c r="AL710" i="22"/>
  <c r="AL713" i="22"/>
  <c r="AM710" i="22"/>
  <c r="AM713" i="22"/>
  <c r="AN710" i="22"/>
  <c r="AN713" i="22"/>
  <c r="AO710" i="22"/>
  <c r="AO713" i="22"/>
  <c r="AP710" i="22"/>
  <c r="AP713" i="22"/>
  <c r="AQ710" i="22"/>
  <c r="AQ713" i="22"/>
  <c r="AR710" i="22"/>
  <c r="AR713" i="22"/>
  <c r="AS710" i="22"/>
  <c r="AS713" i="22"/>
  <c r="AT710" i="22"/>
  <c r="AT713" i="22"/>
  <c r="AU710" i="22"/>
  <c r="AU713" i="22"/>
  <c r="AV710" i="22"/>
  <c r="AV713" i="22"/>
  <c r="AW710" i="22"/>
  <c r="AW713" i="22"/>
  <c r="AX710" i="22"/>
  <c r="AX713" i="22"/>
  <c r="AY710" i="22"/>
  <c r="AY713" i="22"/>
  <c r="AZ710" i="22"/>
  <c r="AZ713" i="22"/>
  <c r="BA710" i="22"/>
  <c r="BA713" i="22"/>
  <c r="BB710" i="22"/>
  <c r="BB713" i="22"/>
  <c r="BC710" i="22"/>
  <c r="BC713" i="22"/>
  <c r="BD710" i="22"/>
  <c r="BD713" i="22"/>
  <c r="BE710" i="22"/>
  <c r="BE713" i="22"/>
  <c r="BF710" i="22"/>
  <c r="BF713" i="22"/>
  <c r="BG710" i="22"/>
  <c r="BG713" i="22"/>
  <c r="BH710" i="22"/>
  <c r="BH713" i="22"/>
  <c r="BI710" i="22"/>
  <c r="BI713" i="22"/>
  <c r="BJ710" i="22"/>
  <c r="BJ713" i="22"/>
  <c r="BK710" i="22"/>
  <c r="BK713" i="22"/>
  <c r="BL710" i="22"/>
  <c r="BL713" i="22"/>
  <c r="BM710" i="22"/>
  <c r="BM713" i="22"/>
  <c r="BN710" i="22"/>
  <c r="BN713" i="22"/>
  <c r="BO710" i="22"/>
  <c r="BO713" i="22"/>
  <c r="BP710" i="22"/>
  <c r="BP713" i="22"/>
  <c r="BQ710" i="22"/>
  <c r="BQ713" i="22"/>
  <c r="L710" i="22"/>
  <c r="L713" i="22"/>
  <c r="J710" i="22"/>
  <c r="J713" i="22"/>
  <c r="K710" i="22"/>
  <c r="K711" i="22" s="1"/>
  <c r="K714" i="22"/>
  <c r="K691" i="22"/>
  <c r="K695" i="22" s="1"/>
  <c r="M691" i="22"/>
  <c r="M694" i="22" s="1"/>
  <c r="N691" i="22"/>
  <c r="N694" i="22" s="1"/>
  <c r="O691" i="22"/>
  <c r="O694" i="22" s="1"/>
  <c r="P691" i="22"/>
  <c r="P694" i="22" s="1"/>
  <c r="Q691" i="22"/>
  <c r="Q694" i="22" s="1"/>
  <c r="R691" i="22"/>
  <c r="R694" i="22" s="1"/>
  <c r="S691" i="22"/>
  <c r="S694" i="22" s="1"/>
  <c r="T691" i="22"/>
  <c r="T694" i="22" s="1"/>
  <c r="U691" i="22"/>
  <c r="U694" i="22" s="1"/>
  <c r="V691" i="22"/>
  <c r="V694" i="22" s="1"/>
  <c r="W691" i="22"/>
  <c r="W694" i="22" s="1"/>
  <c r="X691" i="22"/>
  <c r="X694" i="22" s="1"/>
  <c r="Y691" i="22"/>
  <c r="Y694" i="22" s="1"/>
  <c r="Z691" i="22"/>
  <c r="Z694" i="22" s="1"/>
  <c r="AA691" i="22"/>
  <c r="AA694" i="22" s="1"/>
  <c r="AB691" i="22"/>
  <c r="AB694" i="22" s="1"/>
  <c r="AC691" i="22"/>
  <c r="AC694" i="22" s="1"/>
  <c r="AD691" i="22"/>
  <c r="AD694" i="22" s="1"/>
  <c r="AE691" i="22"/>
  <c r="AE694" i="22" s="1"/>
  <c r="AF691" i="22"/>
  <c r="AF694" i="22" s="1"/>
  <c r="AG691" i="22"/>
  <c r="AG694" i="22" s="1"/>
  <c r="AH691" i="22"/>
  <c r="AH694" i="22" s="1"/>
  <c r="AI691" i="22"/>
  <c r="AI694" i="22" s="1"/>
  <c r="AJ691" i="22"/>
  <c r="AJ694" i="22" s="1"/>
  <c r="AK691" i="22"/>
  <c r="AK694" i="22" s="1"/>
  <c r="AL691" i="22"/>
  <c r="AL694" i="22" s="1"/>
  <c r="AM691" i="22"/>
  <c r="AM694" i="22" s="1"/>
  <c r="AN691" i="22"/>
  <c r="AN694" i="22" s="1"/>
  <c r="AO691" i="22"/>
  <c r="AO694" i="22" s="1"/>
  <c r="AP691" i="22"/>
  <c r="AP694" i="22" s="1"/>
  <c r="AQ691" i="22"/>
  <c r="AQ694" i="22" s="1"/>
  <c r="AR691" i="22"/>
  <c r="AR694" i="22" s="1"/>
  <c r="AS691" i="22"/>
  <c r="AS694" i="22" s="1"/>
  <c r="AT691" i="22"/>
  <c r="AT694" i="22" s="1"/>
  <c r="AU691" i="22"/>
  <c r="AU694" i="22" s="1"/>
  <c r="AV691" i="22"/>
  <c r="AV694" i="22" s="1"/>
  <c r="AW691" i="22"/>
  <c r="AW694" i="22" s="1"/>
  <c r="AX691" i="22"/>
  <c r="AX694" i="22" s="1"/>
  <c r="AY691" i="22"/>
  <c r="AY694" i="22" s="1"/>
  <c r="AZ691" i="22"/>
  <c r="AZ694" i="22" s="1"/>
  <c r="BA691" i="22"/>
  <c r="BA694" i="22" s="1"/>
  <c r="BB691" i="22"/>
  <c r="BB694" i="22" s="1"/>
  <c r="BC691" i="22"/>
  <c r="BC694" i="22" s="1"/>
  <c r="BD691" i="22"/>
  <c r="BD694" i="22" s="1"/>
  <c r="BE691" i="22"/>
  <c r="BE694" i="22" s="1"/>
  <c r="BF691" i="22"/>
  <c r="BF694" i="22" s="1"/>
  <c r="BG691" i="22"/>
  <c r="BG694" i="22" s="1"/>
  <c r="BH691" i="22"/>
  <c r="BH694" i="22" s="1"/>
  <c r="BI691" i="22"/>
  <c r="BI694" i="22" s="1"/>
  <c r="BJ691" i="22"/>
  <c r="BJ694" i="22" s="1"/>
  <c r="BK691" i="22"/>
  <c r="BK694" i="22" s="1"/>
  <c r="BL691" i="22"/>
  <c r="BL694" i="22" s="1"/>
  <c r="BM691" i="22"/>
  <c r="BM694" i="22" s="1"/>
  <c r="BN691" i="22"/>
  <c r="BN694" i="22" s="1"/>
  <c r="BO691" i="22"/>
  <c r="BO694" i="22" s="1"/>
  <c r="BP691" i="22"/>
  <c r="BP694" i="22" s="1"/>
  <c r="BQ691" i="22"/>
  <c r="BQ694" i="22" s="1"/>
  <c r="L691" i="22"/>
  <c r="L694" i="22" s="1"/>
  <c r="J691" i="22"/>
  <c r="J694" i="22" s="1"/>
  <c r="K692" i="22"/>
  <c r="K538" i="22"/>
  <c r="K542" i="22"/>
  <c r="M538" i="22"/>
  <c r="M541" i="22"/>
  <c r="N538" i="22"/>
  <c r="N541" i="22"/>
  <c r="O538" i="22"/>
  <c r="O541" i="22"/>
  <c r="P538" i="22"/>
  <c r="P541" i="22"/>
  <c r="Q538" i="22"/>
  <c r="Q541" i="22"/>
  <c r="R538" i="22"/>
  <c r="R541" i="22"/>
  <c r="S538" i="22"/>
  <c r="S541" i="22"/>
  <c r="T538" i="22"/>
  <c r="T541" i="22"/>
  <c r="U538" i="22"/>
  <c r="U541" i="22"/>
  <c r="V538" i="22"/>
  <c r="V541" i="22"/>
  <c r="W538" i="22"/>
  <c r="W541" i="22"/>
  <c r="X538" i="22"/>
  <c r="X541" i="22"/>
  <c r="Y538" i="22"/>
  <c r="Y541" i="22"/>
  <c r="Z538" i="22"/>
  <c r="Z541" i="22"/>
  <c r="AA538" i="22"/>
  <c r="AA541" i="22"/>
  <c r="AB538" i="22"/>
  <c r="AB541" i="22"/>
  <c r="AC538" i="22"/>
  <c r="AC541" i="22"/>
  <c r="AD538" i="22"/>
  <c r="AD541" i="22"/>
  <c r="AE538" i="22"/>
  <c r="AE541" i="22"/>
  <c r="AF538" i="22"/>
  <c r="AF541" i="22"/>
  <c r="AG538" i="22"/>
  <c r="AG541" i="22"/>
  <c r="AH538" i="22"/>
  <c r="AH541" i="22"/>
  <c r="AI538" i="22"/>
  <c r="AI541" i="22"/>
  <c r="AJ538" i="22"/>
  <c r="AJ541" i="22"/>
  <c r="AK538" i="22"/>
  <c r="AK541" i="22"/>
  <c r="AL538" i="22"/>
  <c r="AL541" i="22"/>
  <c r="AM538" i="22"/>
  <c r="AM541" i="22"/>
  <c r="AN538" i="22"/>
  <c r="AN541" i="22"/>
  <c r="AO538" i="22"/>
  <c r="AO541" i="22"/>
  <c r="AP538" i="22"/>
  <c r="AP541" i="22"/>
  <c r="AQ538" i="22"/>
  <c r="AQ541" i="22"/>
  <c r="AR538" i="22"/>
  <c r="AR541" i="22"/>
  <c r="AS538" i="22"/>
  <c r="AS541" i="22"/>
  <c r="AT538" i="22"/>
  <c r="AT541" i="22"/>
  <c r="AU538" i="22"/>
  <c r="AU541" i="22"/>
  <c r="AV538" i="22"/>
  <c r="AV541" i="22"/>
  <c r="AW538" i="22"/>
  <c r="AW541" i="22"/>
  <c r="AX538" i="22"/>
  <c r="AX541" i="22"/>
  <c r="AY538" i="22"/>
  <c r="AY541" i="22"/>
  <c r="AZ538" i="22"/>
  <c r="AZ541" i="22"/>
  <c r="BA538" i="22"/>
  <c r="BA541" i="22"/>
  <c r="BB538" i="22"/>
  <c r="BB541" i="22"/>
  <c r="BC538" i="22"/>
  <c r="BC541" i="22"/>
  <c r="BD538" i="22"/>
  <c r="BD541" i="22"/>
  <c r="BE538" i="22"/>
  <c r="BE541" i="22"/>
  <c r="BF538" i="22"/>
  <c r="BF541" i="22"/>
  <c r="BG538" i="22"/>
  <c r="BG541" i="22"/>
  <c r="BH538" i="22"/>
  <c r="BH541" i="22"/>
  <c r="BI538" i="22"/>
  <c r="BI541" i="22"/>
  <c r="BJ538" i="22"/>
  <c r="BJ541" i="22"/>
  <c r="BK538" i="22"/>
  <c r="BK541" i="22"/>
  <c r="BL538" i="22"/>
  <c r="BL541" i="22"/>
  <c r="BM538" i="22"/>
  <c r="BM541" i="22"/>
  <c r="BN538" i="22"/>
  <c r="BN541" i="22"/>
  <c r="BO538" i="22"/>
  <c r="BO541" i="22"/>
  <c r="BP538" i="22"/>
  <c r="BP541" i="22"/>
  <c r="BQ538" i="22"/>
  <c r="BQ541" i="22"/>
  <c r="J538" i="22"/>
  <c r="J541" i="22"/>
  <c r="K539" i="22"/>
  <c r="D540" i="22"/>
  <c r="D912" i="22"/>
  <c r="R212" i="22"/>
  <c r="R215" i="22" s="1"/>
  <c r="R233" i="22"/>
  <c r="R236" i="22" s="1"/>
  <c r="R1226" i="22"/>
  <c r="R1229" i="22" s="1"/>
  <c r="R455" i="22"/>
  <c r="R458" i="22" s="1"/>
  <c r="R618" i="22"/>
  <c r="D620" i="22"/>
  <c r="M621" i="22" s="1"/>
  <c r="R621" i="22"/>
  <c r="R1189" i="22"/>
  <c r="R1192" i="22"/>
  <c r="Y212" i="22"/>
  <c r="Y215" i="22"/>
  <c r="Y233" i="22"/>
  <c r="Y236" i="22"/>
  <c r="Y1226" i="22"/>
  <c r="Y1229" i="22"/>
  <c r="Y455" i="22"/>
  <c r="Y458" i="22"/>
  <c r="Y618" i="22"/>
  <c r="Y621" i="22"/>
  <c r="Y1189" i="22"/>
  <c r="Y1192" i="22"/>
  <c r="M1189" i="22"/>
  <c r="M1192" i="22"/>
  <c r="N1189" i="22"/>
  <c r="N1192" i="22"/>
  <c r="O1189" i="22"/>
  <c r="O1192" i="22"/>
  <c r="P1189" i="22"/>
  <c r="P1192" i="22"/>
  <c r="Q1189" i="22"/>
  <c r="Q1192" i="22"/>
  <c r="S1189" i="22"/>
  <c r="S1192" i="22"/>
  <c r="T1189" i="22"/>
  <c r="T1192" i="22"/>
  <c r="U1189" i="22"/>
  <c r="U1192" i="22"/>
  <c r="V1189" i="22"/>
  <c r="V1192" i="22"/>
  <c r="W1189" i="22"/>
  <c r="W1192" i="22"/>
  <c r="X1189" i="22"/>
  <c r="X1192" i="22"/>
  <c r="Z1189" i="22"/>
  <c r="Z1192" i="22"/>
  <c r="AA1189" i="22"/>
  <c r="AA1192" i="22"/>
  <c r="AB1189" i="22"/>
  <c r="AB1192" i="22"/>
  <c r="AC1189" i="22"/>
  <c r="AC1192" i="22"/>
  <c r="AD1189" i="22"/>
  <c r="AD1192" i="22"/>
  <c r="AE1189" i="22"/>
  <c r="AE1192" i="22"/>
  <c r="AF1189" i="22"/>
  <c r="AF1192" i="22"/>
  <c r="AG1189" i="22"/>
  <c r="AG1192" i="22"/>
  <c r="AH1189" i="22"/>
  <c r="AH1192" i="22"/>
  <c r="AI1189" i="22"/>
  <c r="AI1192" i="22"/>
  <c r="AJ1189" i="22"/>
  <c r="AJ1192" i="22"/>
  <c r="AK1189" i="22"/>
  <c r="AK1192" i="22"/>
  <c r="AL1189" i="22"/>
  <c r="AL1192" i="22"/>
  <c r="AM1189" i="22"/>
  <c r="AM1192" i="22"/>
  <c r="AN1189" i="22"/>
  <c r="AN1192" i="22"/>
  <c r="AO1189" i="22"/>
  <c r="AO1192" i="22"/>
  <c r="AP1189" i="22"/>
  <c r="AP1192" i="22"/>
  <c r="AQ1189" i="22"/>
  <c r="AQ1192" i="22"/>
  <c r="AR1189" i="22"/>
  <c r="AR1192" i="22"/>
  <c r="AS1189" i="22"/>
  <c r="AS1192" i="22"/>
  <c r="AT1189" i="22"/>
  <c r="AT1192" i="22"/>
  <c r="AU1189" i="22"/>
  <c r="AU1192" i="22"/>
  <c r="AV1189" i="22"/>
  <c r="AV1192" i="22"/>
  <c r="AW1189" i="22"/>
  <c r="AW1192" i="22"/>
  <c r="AX1189" i="22"/>
  <c r="AX1192" i="22"/>
  <c r="AY1189" i="22"/>
  <c r="AY1192" i="22"/>
  <c r="AZ1189" i="22"/>
  <c r="AZ1192" i="22"/>
  <c r="BA1189" i="22"/>
  <c r="BA1192" i="22"/>
  <c r="BB1189" i="22"/>
  <c r="BB1192" i="22"/>
  <c r="BC1189" i="22"/>
  <c r="BC1192" i="22"/>
  <c r="BD1189" i="22"/>
  <c r="BD1192" i="22"/>
  <c r="BE1189" i="22"/>
  <c r="BE1192" i="22"/>
  <c r="BF1189" i="22"/>
  <c r="BF1192" i="22"/>
  <c r="BG1189" i="22"/>
  <c r="BG1192" i="22"/>
  <c r="BH1189" i="22"/>
  <c r="BH1192" i="22"/>
  <c r="BI1189" i="22"/>
  <c r="BI1192" i="22"/>
  <c r="BJ1189" i="22"/>
  <c r="BJ1192" i="22"/>
  <c r="BK1189" i="22"/>
  <c r="BK1192" i="22"/>
  <c r="BL1189" i="22"/>
  <c r="BL1192" i="22"/>
  <c r="BM1189" i="22"/>
  <c r="BM1192" i="22"/>
  <c r="BN1189" i="22"/>
  <c r="BN1192" i="22"/>
  <c r="BO1189" i="22"/>
  <c r="BO1192" i="22"/>
  <c r="BP1189" i="22"/>
  <c r="BP1192" i="22"/>
  <c r="BQ1189" i="22"/>
  <c r="BQ1192" i="22"/>
  <c r="L1189" i="22"/>
  <c r="L1192" i="22"/>
  <c r="J1189" i="22"/>
  <c r="J1192" i="22"/>
  <c r="K1189" i="22"/>
  <c r="K1193" i="22"/>
  <c r="K1190" i="22"/>
  <c r="CB6" i="23"/>
  <c r="I6" i="23" s="1"/>
  <c r="CA6" i="23"/>
  <c r="CB16" i="23"/>
  <c r="CA16" i="23" s="1"/>
  <c r="I16" i="23"/>
  <c r="CB18" i="23"/>
  <c r="I18" i="23" s="1"/>
  <c r="CA18" i="23"/>
  <c r="CB8" i="23"/>
  <c r="CA8" i="23" s="1"/>
  <c r="I8" i="23"/>
  <c r="CB899" i="23"/>
  <c r="I899" i="23" s="1"/>
  <c r="CB897" i="23"/>
  <c r="I897" i="23"/>
  <c r="CA897" i="23"/>
  <c r="I674" i="23"/>
  <c r="CB504" i="23"/>
  <c r="CA504" i="23" s="1"/>
  <c r="I504" i="23"/>
  <c r="CB339" i="23"/>
  <c r="I339" i="23" s="1"/>
  <c r="CA339" i="23"/>
  <c r="CB327" i="23"/>
  <c r="CA327" i="23" s="1"/>
  <c r="I327" i="23"/>
  <c r="CB317" i="23"/>
  <c r="I317" i="23" s="1"/>
  <c r="CB275" i="23"/>
  <c r="I275" i="23"/>
  <c r="CA275" i="23"/>
  <c r="CB259" i="23"/>
  <c r="CA259" i="23" s="1"/>
  <c r="CB257" i="23"/>
  <c r="I257" i="23"/>
  <c r="CA257" i="23"/>
  <c r="CB241" i="23"/>
  <c r="I241" i="23" s="1"/>
  <c r="CA241" i="23"/>
  <c r="V241" i="23"/>
  <c r="CB219" i="23"/>
  <c r="I219" i="23" s="1"/>
  <c r="V219" i="23"/>
  <c r="CB215" i="23"/>
  <c r="I215" i="23" s="1"/>
  <c r="CA215" i="23"/>
  <c r="CB213" i="23"/>
  <c r="CA213" i="23" s="1"/>
  <c r="I213" i="23"/>
  <c r="I123" i="23"/>
  <c r="V123" i="23"/>
  <c r="CA123" i="23"/>
  <c r="CB121" i="23"/>
  <c r="CA121" i="23" s="1"/>
  <c r="I121" i="23"/>
  <c r="CB444" i="23"/>
  <c r="I444" i="23" s="1"/>
  <c r="CB368" i="23"/>
  <c r="I368" i="23"/>
  <c r="CA368" i="23"/>
  <c r="D1089" i="22"/>
  <c r="M618" i="22"/>
  <c r="N618" i="22"/>
  <c r="O618" i="22"/>
  <c r="O621" i="22"/>
  <c r="P618" i="22"/>
  <c r="P621" i="22"/>
  <c r="Q618" i="22"/>
  <c r="S618" i="22"/>
  <c r="T618" i="22"/>
  <c r="T621" i="22"/>
  <c r="U618" i="22"/>
  <c r="U621" i="22"/>
  <c r="V618" i="22"/>
  <c r="W618" i="22"/>
  <c r="X618" i="22"/>
  <c r="X621" i="22"/>
  <c r="Z618" i="22"/>
  <c r="Z621" i="22"/>
  <c r="AA618" i="22"/>
  <c r="AB618" i="22"/>
  <c r="AC618" i="22"/>
  <c r="AC621" i="22"/>
  <c r="AD618" i="22"/>
  <c r="AD621" i="22"/>
  <c r="AE618" i="22"/>
  <c r="AF618" i="22"/>
  <c r="AG618" i="22"/>
  <c r="AG621" i="22"/>
  <c r="AH618" i="22"/>
  <c r="AH621" i="22"/>
  <c r="AI618" i="22"/>
  <c r="AJ618" i="22"/>
  <c r="AK618" i="22"/>
  <c r="AK621" i="22"/>
  <c r="AL618" i="22"/>
  <c r="AL621" i="22"/>
  <c r="AM618" i="22"/>
  <c r="AN618" i="22"/>
  <c r="AO618" i="22"/>
  <c r="AO621" i="22"/>
  <c r="AP618" i="22"/>
  <c r="AP621" i="22"/>
  <c r="AQ618" i="22"/>
  <c r="AR618" i="22"/>
  <c r="AS618" i="22"/>
  <c r="AS621" i="22"/>
  <c r="AT618" i="22"/>
  <c r="AT621" i="22"/>
  <c r="AU618" i="22"/>
  <c r="AV618" i="22"/>
  <c r="AW618" i="22"/>
  <c r="AW621" i="22"/>
  <c r="AX618" i="22"/>
  <c r="AX621" i="22"/>
  <c r="AY618" i="22"/>
  <c r="AZ618" i="22"/>
  <c r="BA618" i="22"/>
  <c r="BA621" i="22"/>
  <c r="BB618" i="22"/>
  <c r="BB621" i="22"/>
  <c r="BC618" i="22"/>
  <c r="BD618" i="22"/>
  <c r="BE618" i="22"/>
  <c r="BE621" i="22"/>
  <c r="BF618" i="22"/>
  <c r="BF621" i="22"/>
  <c r="BG618" i="22"/>
  <c r="BH618" i="22"/>
  <c r="BI618" i="22"/>
  <c r="BI621" i="22"/>
  <c r="BJ618" i="22"/>
  <c r="BJ621" i="22"/>
  <c r="BK618" i="22"/>
  <c r="BL618" i="22"/>
  <c r="BM618" i="22"/>
  <c r="BM621" i="22"/>
  <c r="BN618" i="22"/>
  <c r="BN621" i="22"/>
  <c r="BO618" i="22"/>
  <c r="BP618" i="22"/>
  <c r="BQ618" i="22"/>
  <c r="BQ621" i="22"/>
  <c r="M1226" i="22"/>
  <c r="M1229" i="22"/>
  <c r="N1226" i="22"/>
  <c r="N1229" i="22"/>
  <c r="O1226" i="22"/>
  <c r="O1229" i="22"/>
  <c r="P1226" i="22"/>
  <c r="P1229" i="22"/>
  <c r="Q1226" i="22"/>
  <c r="Q1229" i="22"/>
  <c r="S1226" i="22"/>
  <c r="S1229" i="22"/>
  <c r="T1226" i="22"/>
  <c r="T1229" i="22"/>
  <c r="U1226" i="22"/>
  <c r="U1229" i="22"/>
  <c r="V1226" i="22"/>
  <c r="V1229" i="22"/>
  <c r="W1226" i="22"/>
  <c r="W1229" i="22"/>
  <c r="X1226" i="22"/>
  <c r="X1229" i="22"/>
  <c r="Z1226" i="22"/>
  <c r="Z1229" i="22"/>
  <c r="AA1226" i="22"/>
  <c r="AA1229" i="22"/>
  <c r="AB1226" i="22"/>
  <c r="AB1229" i="22"/>
  <c r="AC1226" i="22"/>
  <c r="AC1229" i="22"/>
  <c r="AD1226" i="22"/>
  <c r="AD1229" i="22"/>
  <c r="AE1226" i="22"/>
  <c r="AE1229" i="22"/>
  <c r="AF1226" i="22"/>
  <c r="AF1229" i="22"/>
  <c r="AG1226" i="22"/>
  <c r="AG1229" i="22"/>
  <c r="AH1226" i="22"/>
  <c r="AH1229" i="22"/>
  <c r="AI1226" i="22"/>
  <c r="AI1229" i="22"/>
  <c r="AJ1226" i="22"/>
  <c r="AJ1229" i="22"/>
  <c r="AK1226" i="22"/>
  <c r="AK1229" i="22"/>
  <c r="AL1226" i="22"/>
  <c r="AL1229" i="22"/>
  <c r="AM1226" i="22"/>
  <c r="AM1229" i="22"/>
  <c r="AN1226" i="22"/>
  <c r="AN1229" i="22"/>
  <c r="AO1226" i="22"/>
  <c r="AO1229" i="22"/>
  <c r="AP1226" i="22"/>
  <c r="AP1229" i="22"/>
  <c r="AQ1226" i="22"/>
  <c r="AQ1229" i="22"/>
  <c r="AR1226" i="22"/>
  <c r="AR1229" i="22"/>
  <c r="AS1226" i="22"/>
  <c r="AS1229" i="22"/>
  <c r="AT1226" i="22"/>
  <c r="AT1229" i="22"/>
  <c r="AU1226" i="22"/>
  <c r="AU1229" i="22"/>
  <c r="AV1226" i="22"/>
  <c r="AV1229" i="22"/>
  <c r="AW1226" i="22"/>
  <c r="AW1229" i="22"/>
  <c r="AX1226" i="22"/>
  <c r="AX1229" i="22"/>
  <c r="AY1226" i="22"/>
  <c r="AY1229" i="22"/>
  <c r="AZ1226" i="22"/>
  <c r="AZ1229" i="22"/>
  <c r="BA1226" i="22"/>
  <c r="BA1229" i="22"/>
  <c r="BB1226" i="22"/>
  <c r="BB1229" i="22"/>
  <c r="BC1226" i="22"/>
  <c r="BC1229" i="22"/>
  <c r="BD1226" i="22"/>
  <c r="BD1229" i="22"/>
  <c r="BE1226" i="22"/>
  <c r="BE1229" i="22"/>
  <c r="BF1226" i="22"/>
  <c r="BF1229" i="22"/>
  <c r="BG1226" i="22"/>
  <c r="BG1229" i="22"/>
  <c r="BH1226" i="22"/>
  <c r="BH1229" i="22"/>
  <c r="BI1226" i="22"/>
  <c r="BI1229" i="22"/>
  <c r="BJ1226" i="22"/>
  <c r="BJ1229" i="22"/>
  <c r="BK1226" i="22"/>
  <c r="BK1229" i="22"/>
  <c r="BL1226" i="22"/>
  <c r="BL1229" i="22"/>
  <c r="BM1226" i="22"/>
  <c r="BM1229" i="22"/>
  <c r="BN1226" i="22"/>
  <c r="BN1229" i="22"/>
  <c r="BO1226" i="22"/>
  <c r="BO1229" i="22"/>
  <c r="BP1226" i="22"/>
  <c r="BP1229" i="22"/>
  <c r="BQ1226" i="22"/>
  <c r="BQ1229" i="22"/>
  <c r="L1226" i="22"/>
  <c r="L1229" i="22"/>
  <c r="J618" i="22"/>
  <c r="J621" i="22"/>
  <c r="D235" i="22"/>
  <c r="D214" i="22"/>
  <c r="K455" i="22"/>
  <c r="K459" i="22"/>
  <c r="M455" i="22"/>
  <c r="M458" i="22"/>
  <c r="N455" i="22"/>
  <c r="N458" i="22"/>
  <c r="O455" i="22"/>
  <c r="O458" i="22"/>
  <c r="P455" i="22"/>
  <c r="P458" i="22"/>
  <c r="Q455" i="22"/>
  <c r="Q458" i="22"/>
  <c r="S455" i="22"/>
  <c r="S458" i="22"/>
  <c r="T455" i="22"/>
  <c r="T458" i="22"/>
  <c r="U455" i="22"/>
  <c r="U458" i="22"/>
  <c r="V455" i="22"/>
  <c r="V458" i="22"/>
  <c r="W455" i="22"/>
  <c r="W458" i="22"/>
  <c r="X455" i="22"/>
  <c r="X458" i="22"/>
  <c r="Z455" i="22"/>
  <c r="Z458" i="22"/>
  <c r="AA455" i="22"/>
  <c r="AA458" i="22"/>
  <c r="AB455" i="22"/>
  <c r="AB458" i="22"/>
  <c r="AC455" i="22"/>
  <c r="AC458" i="22"/>
  <c r="AD455" i="22"/>
  <c r="AD458" i="22"/>
  <c r="AE455" i="22"/>
  <c r="AE458" i="22"/>
  <c r="AF455" i="22"/>
  <c r="AF458" i="22"/>
  <c r="AG455" i="22"/>
  <c r="AG458" i="22"/>
  <c r="AH455" i="22"/>
  <c r="AH458" i="22"/>
  <c r="AI455" i="22"/>
  <c r="AI458" i="22"/>
  <c r="AJ455" i="22"/>
  <c r="AJ458" i="22"/>
  <c r="AK455" i="22"/>
  <c r="AK458" i="22"/>
  <c r="AL455" i="22"/>
  <c r="AL458" i="22"/>
  <c r="AM455" i="22"/>
  <c r="AM458" i="22"/>
  <c r="AN455" i="22"/>
  <c r="AN458" i="22"/>
  <c r="AO455" i="22"/>
  <c r="AO458" i="22"/>
  <c r="AP455" i="22"/>
  <c r="AP458" i="22"/>
  <c r="AQ455" i="22"/>
  <c r="AQ458" i="22"/>
  <c r="AR455" i="22"/>
  <c r="AR458" i="22"/>
  <c r="AS455" i="22"/>
  <c r="AS458" i="22"/>
  <c r="AT455" i="22"/>
  <c r="AT458" i="22"/>
  <c r="AU455" i="22"/>
  <c r="AU458" i="22"/>
  <c r="AV455" i="22"/>
  <c r="AV458" i="22"/>
  <c r="AW455" i="22"/>
  <c r="AW458" i="22"/>
  <c r="AX455" i="22"/>
  <c r="AX458" i="22"/>
  <c r="AY455" i="22"/>
  <c r="AY458" i="22"/>
  <c r="AZ455" i="22"/>
  <c r="AZ458" i="22"/>
  <c r="BA455" i="22"/>
  <c r="BA458" i="22"/>
  <c r="BB455" i="22"/>
  <c r="BB458" i="22"/>
  <c r="BC455" i="22"/>
  <c r="BC458" i="22"/>
  <c r="BD455" i="22"/>
  <c r="BD458" i="22"/>
  <c r="BE455" i="22"/>
  <c r="BE458" i="22"/>
  <c r="BF455" i="22"/>
  <c r="BF458" i="22"/>
  <c r="BG455" i="22"/>
  <c r="BG458" i="22"/>
  <c r="BH455" i="22"/>
  <c r="BH458" i="22"/>
  <c r="BI455" i="22"/>
  <c r="BI458" i="22"/>
  <c r="BJ455" i="22"/>
  <c r="BJ458" i="22"/>
  <c r="BK455" i="22"/>
  <c r="BK458" i="22"/>
  <c r="BL455" i="22"/>
  <c r="BL458" i="22"/>
  <c r="BM455" i="22"/>
  <c r="BM458" i="22"/>
  <c r="BN455" i="22"/>
  <c r="BN458" i="22"/>
  <c r="BO455" i="22"/>
  <c r="BO458" i="22"/>
  <c r="BP455" i="22"/>
  <c r="BP458" i="22"/>
  <c r="BQ455" i="22"/>
  <c r="BQ458" i="22"/>
  <c r="L455" i="22"/>
  <c r="L458" i="22"/>
  <c r="J455" i="22"/>
  <c r="J458" i="22"/>
  <c r="K456" i="22"/>
  <c r="D457" i="22"/>
  <c r="K1226" i="22"/>
  <c r="K1230" i="22"/>
  <c r="J1226" i="22"/>
  <c r="J1229" i="22"/>
  <c r="K1227" i="22"/>
  <c r="K212" i="22"/>
  <c r="K213" i="22" s="1"/>
  <c r="M212" i="22"/>
  <c r="M215" i="22" s="1"/>
  <c r="N212" i="22"/>
  <c r="N215" i="22" s="1"/>
  <c r="O212" i="22"/>
  <c r="O215" i="22" s="1"/>
  <c r="P212" i="22"/>
  <c r="P215" i="22" s="1"/>
  <c r="Q212" i="22"/>
  <c r="Q215" i="22" s="1"/>
  <c r="S212" i="22"/>
  <c r="S215" i="22" s="1"/>
  <c r="T212" i="22"/>
  <c r="T215" i="22" s="1"/>
  <c r="U212" i="22"/>
  <c r="U215" i="22" s="1"/>
  <c r="V212" i="22"/>
  <c r="V215" i="22" s="1"/>
  <c r="W212" i="22"/>
  <c r="W215" i="22" s="1"/>
  <c r="X212" i="22"/>
  <c r="X215" i="22" s="1"/>
  <c r="Z212" i="22"/>
  <c r="Z215" i="22" s="1"/>
  <c r="AA212" i="22"/>
  <c r="AA215" i="22" s="1"/>
  <c r="AB212" i="22"/>
  <c r="AB215" i="22" s="1"/>
  <c r="AC212" i="22"/>
  <c r="AC215" i="22" s="1"/>
  <c r="AD212" i="22"/>
  <c r="AD215" i="22" s="1"/>
  <c r="AE212" i="22"/>
  <c r="AE215" i="22" s="1"/>
  <c r="AF212" i="22"/>
  <c r="AF215" i="22" s="1"/>
  <c r="AG212" i="22"/>
  <c r="AG215" i="22" s="1"/>
  <c r="AH212" i="22"/>
  <c r="AH215" i="22" s="1"/>
  <c r="AI212" i="22"/>
  <c r="AI215" i="22" s="1"/>
  <c r="AJ212" i="22"/>
  <c r="AJ215" i="22" s="1"/>
  <c r="AK212" i="22"/>
  <c r="AK215" i="22" s="1"/>
  <c r="AL212" i="22"/>
  <c r="AL215" i="22" s="1"/>
  <c r="AM212" i="22"/>
  <c r="AM215" i="22" s="1"/>
  <c r="AN212" i="22"/>
  <c r="AN215" i="22" s="1"/>
  <c r="AO212" i="22"/>
  <c r="AO215" i="22" s="1"/>
  <c r="AP212" i="22"/>
  <c r="AP215" i="22" s="1"/>
  <c r="AQ212" i="22"/>
  <c r="AQ215" i="22" s="1"/>
  <c r="AR212" i="22"/>
  <c r="AR215" i="22" s="1"/>
  <c r="AS212" i="22"/>
  <c r="AS215" i="22" s="1"/>
  <c r="AT212" i="22"/>
  <c r="AT215" i="22" s="1"/>
  <c r="AU212" i="22"/>
  <c r="AU215" i="22" s="1"/>
  <c r="AV212" i="22"/>
  <c r="AV215" i="22" s="1"/>
  <c r="AW212" i="22"/>
  <c r="AW215" i="22" s="1"/>
  <c r="AX212" i="22"/>
  <c r="AX215" i="22" s="1"/>
  <c r="AY212" i="22"/>
  <c r="AY215" i="22" s="1"/>
  <c r="AZ212" i="22"/>
  <c r="AZ215" i="22" s="1"/>
  <c r="BA212" i="22"/>
  <c r="BA215" i="22" s="1"/>
  <c r="BB212" i="22"/>
  <c r="BB215" i="22" s="1"/>
  <c r="BC212" i="22"/>
  <c r="BC215" i="22" s="1"/>
  <c r="BD212" i="22"/>
  <c r="BD215" i="22" s="1"/>
  <c r="BE212" i="22"/>
  <c r="BE215" i="22" s="1"/>
  <c r="BF212" i="22"/>
  <c r="BF215" i="22" s="1"/>
  <c r="BG212" i="22"/>
  <c r="BG215" i="22" s="1"/>
  <c r="BH212" i="22"/>
  <c r="BH215" i="22" s="1"/>
  <c r="BI212" i="22"/>
  <c r="BI215" i="22" s="1"/>
  <c r="BJ212" i="22"/>
  <c r="BJ215" i="22" s="1"/>
  <c r="BK212" i="22"/>
  <c r="BK215" i="22" s="1"/>
  <c r="BL212" i="22"/>
  <c r="BL215" i="22" s="1"/>
  <c r="BM212" i="22"/>
  <c r="BM215" i="22" s="1"/>
  <c r="BN212" i="22"/>
  <c r="BN215" i="22" s="1"/>
  <c r="BO212" i="22"/>
  <c r="BO215" i="22" s="1"/>
  <c r="BP212" i="22"/>
  <c r="BP215" i="22" s="1"/>
  <c r="BQ212" i="22"/>
  <c r="BQ215" i="22" s="1"/>
  <c r="L212" i="22"/>
  <c r="L215" i="22" s="1"/>
  <c r="J212" i="22"/>
  <c r="J215" i="22" s="1"/>
  <c r="CB937" i="23"/>
  <c r="CA937" i="23" s="1"/>
  <c r="I937" i="23"/>
  <c r="V937" i="23"/>
  <c r="Y937" i="23"/>
  <c r="Z937" i="23"/>
  <c r="CB924" i="23"/>
  <c r="I924" i="23"/>
  <c r="CB922" i="23"/>
  <c r="I922" i="23"/>
  <c r="CB916" i="23"/>
  <c r="CA916" i="23" s="1"/>
  <c r="I916" i="23"/>
  <c r="CA924" i="23"/>
  <c r="CA922" i="23"/>
  <c r="CB874" i="23"/>
  <c r="I874" i="23" s="1"/>
  <c r="CB864" i="23"/>
  <c r="I864" i="23"/>
  <c r="CA864" i="23"/>
  <c r="CB860" i="23"/>
  <c r="I860" i="23" s="1"/>
  <c r="CB858" i="23"/>
  <c r="CA858" i="23" s="1"/>
  <c r="I858" i="23"/>
  <c r="CB777" i="23"/>
  <c r="I777" i="23" s="1"/>
  <c r="CA777" i="23"/>
  <c r="CB824" i="23"/>
  <c r="I824" i="23"/>
  <c r="CA824" i="23"/>
  <c r="CB645" i="23"/>
  <c r="I645" i="23" s="1"/>
  <c r="CA645" i="23"/>
  <c r="CB815" i="23"/>
  <c r="CA815" i="23" s="1"/>
  <c r="I815" i="23"/>
  <c r="CB811" i="23"/>
  <c r="I811" i="23"/>
  <c r="CA811" i="23"/>
  <c r="CB785" i="23"/>
  <c r="I785" i="23"/>
  <c r="CB801" i="23"/>
  <c r="CA801" i="23" s="1"/>
  <c r="I801" i="23"/>
  <c r="CA785" i="23"/>
  <c r="CB757" i="23"/>
  <c r="CA757" i="23" s="1"/>
  <c r="I757" i="23"/>
  <c r="CB735" i="23"/>
  <c r="CA735" i="23" s="1"/>
  <c r="CB723" i="23"/>
  <c r="I723" i="23" s="1"/>
  <c r="CB717" i="23"/>
  <c r="I717" i="23" s="1"/>
  <c r="CB715" i="23"/>
  <c r="CA715" i="23" s="1"/>
  <c r="CA717" i="23"/>
  <c r="CB705" i="23"/>
  <c r="I705" i="23" s="1"/>
  <c r="CB697" i="23"/>
  <c r="I697" i="23"/>
  <c r="CA697" i="23"/>
  <c r="CB686" i="23"/>
  <c r="I686" i="23" s="1"/>
  <c r="CB684" i="23"/>
  <c r="CA684" i="23" s="1"/>
  <c r="I684" i="23"/>
  <c r="CB632" i="23"/>
  <c r="I632" i="23" s="1"/>
  <c r="CA632" i="23"/>
  <c r="CB604" i="23"/>
  <c r="I604" i="23"/>
  <c r="CA604" i="23"/>
  <c r="CB586" i="23"/>
  <c r="I586" i="23" s="1"/>
  <c r="CB584" i="23"/>
  <c r="CA584" i="23" s="1"/>
  <c r="CA586" i="23"/>
  <c r="CB562" i="23"/>
  <c r="I562" i="23" s="1"/>
  <c r="CB538" i="23"/>
  <c r="I538" i="23"/>
  <c r="I534" i="23"/>
  <c r="CB530" i="23"/>
  <c r="I530" i="23" s="1"/>
  <c r="CB526" i="23"/>
  <c r="I526" i="23" s="1"/>
  <c r="CA538" i="23"/>
  <c r="CA526" i="23"/>
  <c r="CB522" i="23"/>
  <c r="CA522" i="23" s="1"/>
  <c r="I522" i="23"/>
  <c r="CB516" i="23"/>
  <c r="I516" i="23" s="1"/>
  <c r="CB514" i="23"/>
  <c r="I514" i="23"/>
  <c r="CA514" i="23"/>
  <c r="CB508" i="23"/>
  <c r="I508" i="23" s="1"/>
  <c r="CB490" i="23"/>
  <c r="CA490" i="23" s="1"/>
  <c r="I490" i="23"/>
  <c r="CB452" i="23"/>
  <c r="I452" i="23" s="1"/>
  <c r="CA452" i="23"/>
  <c r="CB433" i="23"/>
  <c r="I433" i="23"/>
  <c r="CA433" i="23"/>
  <c r="CB429" i="23"/>
  <c r="I429" i="23" s="1"/>
  <c r="CA429" i="23"/>
  <c r="CB423" i="23"/>
  <c r="I423" i="23" s="1"/>
  <c r="CA423" i="23"/>
  <c r="CB421" i="23"/>
  <c r="I421" i="23" s="1"/>
  <c r="V412" i="23"/>
  <c r="CB410" i="23"/>
  <c r="CA410" i="23" s="1"/>
  <c r="I410" i="23"/>
  <c r="CB400" i="23"/>
  <c r="I400" i="23" s="1"/>
  <c r="CB396" i="23"/>
  <c r="I396" i="23"/>
  <c r="CA396" i="23"/>
  <c r="CB384" i="23"/>
  <c r="I384" i="23" s="1"/>
  <c r="CB382" i="23"/>
  <c r="I382" i="23" s="1"/>
  <c r="CA382" i="23"/>
  <c r="CB380" i="23"/>
  <c r="I380" i="23" s="1"/>
  <c r="CA380" i="23"/>
  <c r="CB378" i="23"/>
  <c r="I378" i="23"/>
  <c r="CA378" i="23"/>
  <c r="CB374" i="23"/>
  <c r="I374" i="23" s="1"/>
  <c r="CA374" i="23"/>
  <c r="CB358" i="23"/>
  <c r="CA358" i="23" s="1"/>
  <c r="I358" i="23"/>
  <c r="CB356" i="23"/>
  <c r="I356" i="23"/>
  <c r="CB360" i="23"/>
  <c r="CA360" i="23" s="1"/>
  <c r="I360" i="23"/>
  <c r="CB354" i="23"/>
  <c r="I354" i="23" s="1"/>
  <c r="CA354" i="23"/>
  <c r="CA356" i="23"/>
  <c r="Z121" i="23"/>
  <c r="Y121" i="23"/>
  <c r="V121" i="23"/>
  <c r="CB518" i="23"/>
  <c r="I518" i="23" s="1"/>
  <c r="CA518" i="23"/>
  <c r="CB398" i="23"/>
  <c r="I398" i="23"/>
  <c r="CA398" i="23"/>
  <c r="J1149" i="22"/>
  <c r="J1148" i="22"/>
  <c r="CB476" i="23"/>
  <c r="I476" i="23" s="1"/>
  <c r="CA476" i="23"/>
  <c r="Z476" i="23"/>
  <c r="Y476" i="23"/>
  <c r="V476" i="23"/>
  <c r="CB345" i="23"/>
  <c r="I345" i="23" s="1"/>
  <c r="CA345" i="23"/>
  <c r="CB187" i="23"/>
  <c r="CA187" i="23" s="1"/>
  <c r="I187" i="23"/>
  <c r="V187" i="23"/>
  <c r="CB872" i="23"/>
  <c r="CA872" i="23" s="1"/>
  <c r="I872" i="23"/>
  <c r="CB665" i="23"/>
  <c r="CA665" i="23" s="1"/>
  <c r="CB651" i="23"/>
  <c r="I651" i="23" s="1"/>
  <c r="CB649" i="23"/>
  <c r="I649" i="23" s="1"/>
  <c r="K233" i="22"/>
  <c r="K254" i="22"/>
  <c r="K237" i="22"/>
  <c r="M254" i="22"/>
  <c r="M257" i="22"/>
  <c r="Q254" i="22"/>
  <c r="Q257" i="22"/>
  <c r="V254" i="22"/>
  <c r="V257" i="22"/>
  <c r="W254" i="22"/>
  <c r="W257" i="22"/>
  <c r="AE254" i="22"/>
  <c r="AE257" i="22"/>
  <c r="AF254" i="22"/>
  <c r="AF257" i="22"/>
  <c r="AO254" i="22"/>
  <c r="AO257" i="22"/>
  <c r="AQ254" i="22"/>
  <c r="AQ257" i="22" s="1"/>
  <c r="AT254" i="22"/>
  <c r="AT257" i="22"/>
  <c r="AV254" i="22"/>
  <c r="AV257" i="22"/>
  <c r="BB254" i="22"/>
  <c r="BB257" i="22"/>
  <c r="BD254" i="22"/>
  <c r="BD257" i="22"/>
  <c r="BJ254" i="22"/>
  <c r="BJ257" i="22"/>
  <c r="BL254" i="22"/>
  <c r="BL257" i="22"/>
  <c r="L254" i="22"/>
  <c r="L257" i="22"/>
  <c r="J254" i="22"/>
  <c r="J257" i="22" s="1"/>
  <c r="K258" i="22"/>
  <c r="K255" i="22"/>
  <c r="M233" i="22"/>
  <c r="M236" i="22"/>
  <c r="O233" i="22"/>
  <c r="O236" i="22" s="1"/>
  <c r="P233" i="22"/>
  <c r="P236" i="22"/>
  <c r="Q233" i="22"/>
  <c r="Q236" i="22"/>
  <c r="S233" i="22"/>
  <c r="S236" i="22"/>
  <c r="T233" i="22"/>
  <c r="T236" i="22" s="1"/>
  <c r="U233" i="22"/>
  <c r="U236" i="22"/>
  <c r="V233" i="22"/>
  <c r="V236" i="22"/>
  <c r="W233" i="22"/>
  <c r="W236" i="22"/>
  <c r="X233" i="22"/>
  <c r="X236" i="22" s="1"/>
  <c r="Z233" i="22"/>
  <c r="Z236" i="22"/>
  <c r="AA233" i="22"/>
  <c r="AA236" i="22"/>
  <c r="AB233" i="22"/>
  <c r="AB236" i="22"/>
  <c r="AC233" i="22"/>
  <c r="AC236" i="22" s="1"/>
  <c r="AD233" i="22"/>
  <c r="AD236" i="22"/>
  <c r="AE233" i="22"/>
  <c r="AE236" i="22"/>
  <c r="AG233" i="22"/>
  <c r="AG236" i="22"/>
  <c r="AJ233" i="22"/>
  <c r="AJ236" i="22" s="1"/>
  <c r="AK233" i="22"/>
  <c r="AK236" i="22"/>
  <c r="AM233" i="22"/>
  <c r="AM236" i="22"/>
  <c r="AO233" i="22"/>
  <c r="AO236" i="22"/>
  <c r="AP233" i="22"/>
  <c r="AP236" i="22"/>
  <c r="AR233" i="22"/>
  <c r="AR236" i="22" s="1"/>
  <c r="AS233" i="22"/>
  <c r="AS236" i="22"/>
  <c r="AX233" i="22"/>
  <c r="AX236" i="22"/>
  <c r="BF233" i="22"/>
  <c r="BF236" i="22"/>
  <c r="BN233" i="22"/>
  <c r="BN236" i="22"/>
  <c r="L233" i="22"/>
  <c r="L236" i="22"/>
  <c r="J233" i="22"/>
  <c r="J236" i="22" s="1"/>
  <c r="K234" i="22"/>
  <c r="K962" i="23"/>
  <c r="CB72" i="23"/>
  <c r="CA72" i="23" s="1"/>
  <c r="I72" i="23"/>
  <c r="Z72" i="23"/>
  <c r="Y72" i="23"/>
  <c r="V72" i="23"/>
  <c r="CB68" i="23"/>
  <c r="I68" i="23"/>
  <c r="CA68" i="23"/>
  <c r="Z44" i="23"/>
  <c r="Y44" i="23"/>
  <c r="Z66" i="23"/>
  <c r="Z68" i="23"/>
  <c r="Y66" i="23"/>
  <c r="Y68" i="23"/>
  <c r="V68" i="23"/>
  <c r="CB66" i="23"/>
  <c r="CA66" i="23" s="1"/>
  <c r="I66" i="23"/>
  <c r="V66" i="23"/>
  <c r="V44" i="23"/>
  <c r="I44" i="23"/>
  <c r="CB870" i="23"/>
  <c r="I870" i="23"/>
  <c r="CA870" i="23"/>
  <c r="CB962" i="23"/>
  <c r="I962" i="23" s="1"/>
  <c r="V962" i="23"/>
  <c r="CB956" i="23"/>
  <c r="I956" i="23" s="1"/>
  <c r="V956" i="23"/>
  <c r="CB948" i="23"/>
  <c r="CA948" i="23" s="1"/>
  <c r="I948" i="23"/>
  <c r="V948" i="23"/>
  <c r="CB946" i="23"/>
  <c r="I946" i="23" s="1"/>
  <c r="CB928" i="23"/>
  <c r="I928" i="23" s="1"/>
  <c r="CA928" i="23"/>
  <c r="CB885" i="23"/>
  <c r="I885" i="23"/>
  <c r="CA885" i="23"/>
  <c r="CB877" i="23"/>
  <c r="I877" i="23" s="1"/>
  <c r="CA877" i="23"/>
  <c r="CB849" i="23"/>
  <c r="CA849" i="23" s="1"/>
  <c r="I849" i="23"/>
  <c r="CB830" i="23"/>
  <c r="I830" i="23"/>
  <c r="CB826" i="23"/>
  <c r="CA826" i="23" s="1"/>
  <c r="CB799" i="23"/>
  <c r="I799" i="23"/>
  <c r="CA799" i="23"/>
  <c r="CB797" i="23"/>
  <c r="I797" i="23" s="1"/>
  <c r="V797" i="23"/>
  <c r="CA830" i="23"/>
  <c r="CB779" i="23"/>
  <c r="CA779" i="23"/>
  <c r="CB761" i="23"/>
  <c r="CA761" i="23"/>
  <c r="CB759" i="23"/>
  <c r="CA759" i="23"/>
  <c r="CB755" i="23"/>
  <c r="I755" i="23" s="1"/>
  <c r="I779" i="23"/>
  <c r="I761" i="23"/>
  <c r="I759" i="23"/>
  <c r="CB721" i="23"/>
  <c r="CA721" i="23" s="1"/>
  <c r="CB709" i="23"/>
  <c r="I709" i="23" s="1"/>
  <c r="CB707" i="23"/>
  <c r="CA707" i="23" s="1"/>
  <c r="CB695" i="23"/>
  <c r="I695" i="23" s="1"/>
  <c r="CA709" i="23"/>
  <c r="CB676" i="23"/>
  <c r="CA676" i="23" s="1"/>
  <c r="CB672" i="23"/>
  <c r="I672" i="23" s="1"/>
  <c r="CB668" i="23"/>
  <c r="I668" i="23" s="1"/>
  <c r="CA668" i="23"/>
  <c r="Z676" i="23"/>
  <c r="Y676" i="23"/>
  <c r="V676" i="23"/>
  <c r="I661" i="23"/>
  <c r="CB659" i="23"/>
  <c r="CA659" i="23" s="1"/>
  <c r="CA649" i="23"/>
  <c r="I659" i="23"/>
  <c r="CB558" i="23"/>
  <c r="I558" i="23" s="1"/>
  <c r="CB556" i="23"/>
  <c r="I556" i="23" s="1"/>
  <c r="CB630" i="23"/>
  <c r="I630" i="23" s="1"/>
  <c r="CA630" i="23"/>
  <c r="CB628" i="23"/>
  <c r="I628" i="23"/>
  <c r="CA628" i="23"/>
  <c r="CB622" i="23"/>
  <c r="I622" i="23" s="1"/>
  <c r="CA622" i="23"/>
  <c r="CB616" i="23"/>
  <c r="CA616" i="23" s="1"/>
  <c r="I616" i="23"/>
  <c r="CB610" i="23"/>
  <c r="I610" i="23" s="1"/>
  <c r="CB608" i="23"/>
  <c r="I608" i="23"/>
  <c r="CA608" i="23"/>
  <c r="CB602" i="23"/>
  <c r="I602" i="23" s="1"/>
  <c r="Z602" i="23"/>
  <c r="Y602" i="23"/>
  <c r="V602" i="23"/>
  <c r="CB600" i="23"/>
  <c r="I600" i="23" s="1"/>
  <c r="CA600" i="23"/>
  <c r="Z600" i="23"/>
  <c r="Y600" i="23"/>
  <c r="V600" i="23"/>
  <c r="CB594" i="23"/>
  <c r="I594" i="23" s="1"/>
  <c r="CA594" i="23"/>
  <c r="CB592" i="23"/>
  <c r="CA592" i="23" s="1"/>
  <c r="I592" i="23"/>
  <c r="CB582" i="23"/>
  <c r="I582" i="23" s="1"/>
  <c r="CB580" i="23"/>
  <c r="I580" i="23"/>
  <c r="CA580" i="23"/>
  <c r="CB578" i="23"/>
  <c r="I578" i="23" s="1"/>
  <c r="CB570" i="23"/>
  <c r="I570" i="23" s="1"/>
  <c r="CB564" i="23"/>
  <c r="I564" i="23" s="1"/>
  <c r="CA564" i="23"/>
  <c r="CB568" i="23"/>
  <c r="CA568" i="23"/>
  <c r="V564" i="23"/>
  <c r="I568" i="23"/>
  <c r="V570" i="23"/>
  <c r="Y570" i="23"/>
  <c r="V568" i="23"/>
  <c r="CB512" i="23"/>
  <c r="I512" i="23" s="1"/>
  <c r="CB510" i="23"/>
  <c r="I510" i="23" s="1"/>
  <c r="CB502" i="23"/>
  <c r="I502" i="23" s="1"/>
  <c r="CA502" i="23"/>
  <c r="CB500" i="23"/>
  <c r="I500" i="23"/>
  <c r="CA500" i="23"/>
  <c r="CB498" i="23"/>
  <c r="CA498" i="23" s="1"/>
  <c r="Z498" i="23"/>
  <c r="Y498" i="23"/>
  <c r="V498" i="23"/>
  <c r="CB482" i="23"/>
  <c r="I482" i="23" s="1"/>
  <c r="CB474" i="23"/>
  <c r="I474" i="23"/>
  <c r="CA474" i="23"/>
  <c r="CB466" i="23"/>
  <c r="I466" i="23" s="1"/>
  <c r="CB462" i="23"/>
  <c r="I462" i="23" s="1"/>
  <c r="CB460" i="23"/>
  <c r="I460" i="23"/>
  <c r="CA462" i="23"/>
  <c r="CA460" i="23"/>
  <c r="CB448" i="23"/>
  <c r="I448" i="23"/>
  <c r="CB386" i="23"/>
  <c r="I386" i="23" s="1"/>
  <c r="V386" i="23"/>
  <c r="CB323" i="23"/>
  <c r="I323" i="23" s="1"/>
  <c r="CA323" i="23"/>
  <c r="CB221" i="23"/>
  <c r="I221" i="23"/>
  <c r="CA221" i="23"/>
  <c r="CB195" i="23"/>
  <c r="I195" i="23" s="1"/>
  <c r="CB191" i="23"/>
  <c r="I191" i="23" s="1"/>
  <c r="CB183" i="23"/>
  <c r="I183" i="23" s="1"/>
  <c r="CB931" i="23"/>
  <c r="I931" i="23" s="1"/>
  <c r="CA931" i="23"/>
  <c r="V931" i="23"/>
  <c r="CB235" i="23"/>
  <c r="I235" i="23" s="1"/>
  <c r="V235" i="23"/>
  <c r="CB376" i="23"/>
  <c r="I376" i="23" s="1"/>
  <c r="CA376" i="23"/>
  <c r="V376" i="23"/>
  <c r="V665" i="23"/>
  <c r="I665" i="23" s="1"/>
  <c r="CB450" i="23"/>
  <c r="I450" i="23"/>
  <c r="CA450" i="23"/>
  <c r="CA448" i="23"/>
  <c r="CB446" i="23"/>
  <c r="I446" i="23"/>
  <c r="CA446" i="23"/>
  <c r="CB203" i="23"/>
  <c r="I203" i="23" s="1"/>
  <c r="CB437" i="23"/>
  <c r="I437" i="23" s="1"/>
  <c r="CB431" i="23"/>
  <c r="I431" i="23" s="1"/>
  <c r="CA431" i="23"/>
  <c r="CB321" i="23"/>
  <c r="CA321" i="23"/>
  <c r="CB427" i="23"/>
  <c r="I427" i="23" s="1"/>
  <c r="CB419" i="23"/>
  <c r="I419" i="23" s="1"/>
  <c r="CA419" i="23"/>
  <c r="CB404" i="23"/>
  <c r="I404" i="23"/>
  <c r="CA404" i="23"/>
  <c r="CB394" i="23"/>
  <c r="I394" i="23" s="1"/>
  <c r="CA394" i="23"/>
  <c r="CB138" i="23"/>
  <c r="CA138" i="23" s="1"/>
  <c r="I138" i="23"/>
  <c r="CB136" i="23"/>
  <c r="CA136" i="23" s="1"/>
  <c r="CB372" i="23"/>
  <c r="I372" i="23" s="1"/>
  <c r="CA372" i="23"/>
  <c r="CB370" i="23"/>
  <c r="CA370" i="23" s="1"/>
  <c r="I370" i="23"/>
  <c r="CB349" i="23"/>
  <c r="CA349" i="23" s="1"/>
  <c r="CB343" i="23"/>
  <c r="CA343" i="23" s="1"/>
  <c r="I349" i="23"/>
  <c r="CB347" i="23"/>
  <c r="CA347" i="23" s="1"/>
  <c r="I347" i="23"/>
  <c r="I343" i="23"/>
  <c r="I321" i="23"/>
  <c r="CB305" i="23"/>
  <c r="I305" i="23" s="1"/>
  <c r="CA305" i="23"/>
  <c r="CB237" i="23"/>
  <c r="I237" i="23" s="1"/>
  <c r="CA237" i="23"/>
  <c r="CB229" i="23"/>
  <c r="I229" i="23" s="1"/>
  <c r="CB227" i="23"/>
  <c r="I227" i="23"/>
  <c r="CA227" i="23"/>
  <c r="CB209" i="23"/>
  <c r="I209" i="23" s="1"/>
  <c r="CA195" i="23"/>
  <c r="CB157" i="23"/>
  <c r="I157" i="23" s="1"/>
  <c r="CA157" i="23"/>
  <c r="CB153" i="23"/>
  <c r="CA153" i="23" s="1"/>
  <c r="I153" i="23"/>
  <c r="CB193" i="23"/>
  <c r="I193" i="23" s="1"/>
  <c r="CB189" i="23"/>
  <c r="I189" i="23"/>
  <c r="CA189" i="23"/>
  <c r="CB134" i="23"/>
  <c r="I134" i="23" s="1"/>
  <c r="CB108" i="23"/>
  <c r="Z169" i="23"/>
  <c r="Y169" i="23"/>
  <c r="V169" i="23"/>
  <c r="CB145" i="23"/>
  <c r="I145" i="23"/>
  <c r="CB143" i="23"/>
  <c r="I143" i="23" s="1"/>
  <c r="CC1260" i="22"/>
  <c r="CB1260" i="22"/>
  <c r="CB64" i="23"/>
  <c r="I64" i="23"/>
  <c r="BZ108" i="23"/>
  <c r="BZ106" i="23"/>
  <c r="BZ98" i="23"/>
  <c r="BZ96" i="23"/>
  <c r="CA108" i="23"/>
  <c r="CB106" i="23"/>
  <c r="I106" i="23" s="1"/>
  <c r="CB98" i="23"/>
  <c r="CA98" i="23" s="1"/>
  <c r="CB96" i="23"/>
  <c r="CA96" i="23" s="1"/>
  <c r="CB87" i="23"/>
  <c r="CA87" i="23" s="1"/>
  <c r="CB83" i="23"/>
  <c r="I83" i="23" s="1"/>
  <c r="I108" i="23"/>
  <c r="I87" i="23"/>
  <c r="CB76" i="23"/>
  <c r="CA76" i="23" s="1"/>
  <c r="CB70" i="23"/>
  <c r="I70" i="23" s="1"/>
  <c r="CB52" i="23"/>
  <c r="I52" i="23" s="1"/>
  <c r="CB54" i="23"/>
  <c r="I54" i="23" s="1"/>
  <c r="CB48" i="23"/>
  <c r="CA48" i="23" s="1"/>
  <c r="CB46" i="23"/>
  <c r="I46" i="23" s="1"/>
  <c r="CB28" i="23"/>
  <c r="I28" i="23" s="1"/>
  <c r="CB26" i="23"/>
  <c r="I26" i="23" s="1"/>
  <c r="CB24" i="23"/>
  <c r="CA24" i="23" s="1"/>
  <c r="CB20" i="23"/>
  <c r="I20" i="23" s="1"/>
  <c r="CB14" i="23"/>
  <c r="I14" i="23" s="1"/>
  <c r="Z108" i="23"/>
  <c r="Y108" i="23"/>
  <c r="V108" i="23"/>
  <c r="Z106" i="23"/>
  <c r="Y106" i="23"/>
  <c r="V106" i="23"/>
  <c r="Z98" i="23"/>
  <c r="Y98" i="23"/>
  <c r="V98" i="23"/>
  <c r="Z96" i="23"/>
  <c r="Y96" i="23"/>
  <c r="V96" i="23"/>
  <c r="CA64" i="23"/>
  <c r="CA54" i="23"/>
  <c r="CA28" i="23"/>
  <c r="CA26" i="23"/>
  <c r="W28" i="23"/>
  <c r="W26" i="23"/>
  <c r="W24" i="23"/>
  <c r="W20" i="23"/>
  <c r="W14" i="23"/>
  <c r="V64" i="23"/>
  <c r="V76" i="23"/>
  <c r="V52" i="23"/>
  <c r="V48" i="23"/>
  <c r="V46" i="23"/>
  <c r="K632" i="22"/>
  <c r="K611" i="22" s="1"/>
  <c r="K618" i="22"/>
  <c r="K621" i="22"/>
  <c r="L618" i="22"/>
  <c r="L621" i="22" s="1"/>
  <c r="CB408" i="22"/>
  <c r="CB410" i="22"/>
  <c r="CB391" i="22" s="1"/>
  <c r="CC408" i="22"/>
  <c r="CC410" i="22" s="1"/>
  <c r="CC391" i="22" s="1"/>
  <c r="CC626" i="22"/>
  <c r="CC630" i="22" s="1"/>
  <c r="CC632" i="22" s="1"/>
  <c r="CC611" i="22" s="1"/>
  <c r="CC723" i="22"/>
  <c r="CB723" i="22"/>
  <c r="CB776" i="22"/>
  <c r="CB759" i="22" s="1"/>
  <c r="CC776" i="22"/>
  <c r="CC759" i="22" s="1"/>
  <c r="CB869" i="22"/>
  <c r="CC884" i="22"/>
  <c r="CC869" i="22" s="1"/>
  <c r="CC1200" i="22"/>
  <c r="CC1185" i="22" s="1"/>
  <c r="CC1168" i="22" s="1"/>
  <c r="CB1185" i="22"/>
  <c r="CB1168" i="22"/>
  <c r="CB31" i="22" l="1"/>
  <c r="CB33" i="22" s="1"/>
  <c r="AU1010" i="22"/>
  <c r="AM1010" i="22"/>
  <c r="AE1010" i="22"/>
  <c r="V1010" i="22"/>
  <c r="N1010" i="22"/>
  <c r="AQ1010" i="22"/>
  <c r="AI1010" i="22"/>
  <c r="AA1010" i="22"/>
  <c r="R1010" i="22"/>
  <c r="E1009" i="22"/>
  <c r="E1008" i="22"/>
  <c r="BC1010" i="22" s="1"/>
  <c r="I24" i="23"/>
  <c r="I48" i="23"/>
  <c r="I76" i="23"/>
  <c r="CA83" i="23"/>
  <c r="CA106" i="23"/>
  <c r="CA191" i="23"/>
  <c r="I676" i="23"/>
  <c r="I707" i="23"/>
  <c r="I584" i="23"/>
  <c r="I715" i="23"/>
  <c r="I735" i="23"/>
  <c r="K216" i="22"/>
  <c r="K989" i="22"/>
  <c r="CK244" i="22"/>
  <c r="CK246" i="22" s="1"/>
  <c r="R265" i="22"/>
  <c r="R267" i="22" s="1"/>
  <c r="R248" i="22" s="1"/>
  <c r="R254" i="22" s="1"/>
  <c r="R257" i="22" s="1"/>
  <c r="CA427" i="23"/>
  <c r="CA437" i="23"/>
  <c r="CA386" i="23"/>
  <c r="I498" i="23"/>
  <c r="CA510" i="23"/>
  <c r="CA570" i="23"/>
  <c r="CA556" i="23"/>
  <c r="CA651" i="23"/>
  <c r="CA672" i="23"/>
  <c r="CA695" i="23"/>
  <c r="I826" i="23"/>
  <c r="CA946" i="23"/>
  <c r="CA956" i="23"/>
  <c r="CA416" i="23"/>
  <c r="CA530" i="23"/>
  <c r="CA219" i="23"/>
  <c r="I10" i="23"/>
  <c r="CA454" i="23"/>
  <c r="BN202" i="22"/>
  <c r="BN204" i="22" s="1"/>
  <c r="BN183" i="22" s="1"/>
  <c r="BA222" i="22"/>
  <c r="BA224" i="22" s="1"/>
  <c r="BA207" i="22" s="1"/>
  <c r="BK202" i="22"/>
  <c r="BK204" i="22" s="1"/>
  <c r="BK183" i="22" s="1"/>
  <c r="AA265" i="22"/>
  <c r="AA267" i="22" s="1"/>
  <c r="AA248" i="22" s="1"/>
  <c r="AA254" i="22" s="1"/>
  <c r="AA257" i="22" s="1"/>
  <c r="CA134" i="23"/>
  <c r="CA193" i="23"/>
  <c r="CA229" i="23"/>
  <c r="CA482" i="23"/>
  <c r="CA582" i="23"/>
  <c r="CA610" i="23"/>
  <c r="CA755" i="23"/>
  <c r="CA400" i="23"/>
  <c r="CA421" i="23"/>
  <c r="CA516" i="23"/>
  <c r="CA562" i="23"/>
  <c r="CA705" i="23"/>
  <c r="CA874" i="23"/>
  <c r="BP621" i="22"/>
  <c r="BL621" i="22"/>
  <c r="BH621" i="22"/>
  <c r="BD621" i="22"/>
  <c r="AZ621" i="22"/>
  <c r="AV621" i="22"/>
  <c r="AR621" i="22"/>
  <c r="AN621" i="22"/>
  <c r="AJ621" i="22"/>
  <c r="AF621" i="22"/>
  <c r="AB621" i="22"/>
  <c r="W621" i="22"/>
  <c r="S621" i="22"/>
  <c r="N621" i="22"/>
  <c r="CA444" i="23"/>
  <c r="CA317" i="23"/>
  <c r="CA899" i="23"/>
  <c r="I12" i="23"/>
  <c r="CA456" i="23"/>
  <c r="J15" i="22"/>
  <c r="J19" i="22" s="1"/>
  <c r="J22" i="22" s="1"/>
  <c r="K31" i="22"/>
  <c r="K33" i="22" s="1"/>
  <c r="BJ202" i="22"/>
  <c r="BJ204" i="22" s="1"/>
  <c r="BJ183" i="22" s="1"/>
  <c r="BS202" i="22"/>
  <c r="BS204" i="22" s="1"/>
  <c r="K194" i="22"/>
  <c r="K191" i="22"/>
  <c r="BS244" i="22"/>
  <c r="BS246" i="22" s="1"/>
  <c r="CA14" i="23"/>
  <c r="CA52" i="23"/>
  <c r="I96" i="23"/>
  <c r="I136" i="23"/>
  <c r="I721" i="23"/>
  <c r="CA962" i="23"/>
  <c r="CA723" i="23"/>
  <c r="CC28" i="22"/>
  <c r="CC31" i="22" s="1"/>
  <c r="CC33" i="22" s="1"/>
  <c r="BR202" i="22"/>
  <c r="BR204" i="22" s="1"/>
  <c r="BR183" i="22" s="1"/>
  <c r="AU142" i="22"/>
  <c r="AU144" i="22" s="1"/>
  <c r="AU127" i="22" s="1"/>
  <c r="CA20" i="23"/>
  <c r="CA209" i="23"/>
  <c r="CA203" i="23"/>
  <c r="CA235" i="23"/>
  <c r="CA466" i="23"/>
  <c r="CA512" i="23"/>
  <c r="CA578" i="23"/>
  <c r="CA602" i="23"/>
  <c r="CA558" i="23"/>
  <c r="CA797" i="23"/>
  <c r="CA384" i="23"/>
  <c r="CA508" i="23"/>
  <c r="CA686" i="23"/>
  <c r="CA860" i="23"/>
  <c r="BO621" i="22"/>
  <c r="BK621" i="22"/>
  <c r="BG621" i="22"/>
  <c r="BC621" i="22"/>
  <c r="AY621" i="22"/>
  <c r="AU621" i="22"/>
  <c r="AQ621" i="22"/>
  <c r="AM621" i="22"/>
  <c r="AI621" i="22"/>
  <c r="AE621" i="22"/>
  <c r="AA621" i="22"/>
  <c r="V621" i="22"/>
  <c r="Q621" i="22"/>
  <c r="I259" i="23"/>
  <c r="CA737" i="23"/>
  <c r="I102" i="23"/>
  <c r="CA171" i="23"/>
  <c r="CB46" i="22"/>
  <c r="CA46" i="23"/>
  <c r="BN31" i="22"/>
  <c r="BN33" i="22" s="1"/>
  <c r="BN12" i="22" s="1"/>
  <c r="CA70" i="23"/>
  <c r="I98" i="23"/>
  <c r="CA183" i="23"/>
  <c r="BP202" i="22"/>
  <c r="BP204" i="22" s="1"/>
  <c r="BP183" i="22" s="1"/>
  <c r="R65" i="22"/>
  <c r="R67" i="22" s="1"/>
  <c r="R52" i="22" s="1"/>
  <c r="AD65" i="22"/>
  <c r="AD67" i="22" s="1"/>
  <c r="AD52" i="22" s="1"/>
  <c r="AN65" i="22"/>
  <c r="AN67" i="22" s="1"/>
  <c r="AN52" i="22" s="1"/>
  <c r="AV65" i="22"/>
  <c r="AV67" i="22" s="1"/>
  <c r="AV52" i="22" s="1"/>
  <c r="BD65" i="22"/>
  <c r="BD67" i="22" s="1"/>
  <c r="BL65" i="22"/>
  <c r="BL67" i="22" s="1"/>
  <c r="BL52" i="22" s="1"/>
  <c r="U265" i="22"/>
  <c r="U267" i="22" s="1"/>
  <c r="U248" i="22" s="1"/>
  <c r="U254" i="22" s="1"/>
  <c r="U257" i="22" s="1"/>
  <c r="AD265" i="22"/>
  <c r="AD267" i="22" s="1"/>
  <c r="AD248" i="22" s="1"/>
  <c r="AD254" i="22" s="1"/>
  <c r="AD257" i="22" s="1"/>
  <c r="AN265" i="22"/>
  <c r="AN267" i="22" s="1"/>
  <c r="AN248" i="22" s="1"/>
  <c r="AN254" i="22" s="1"/>
  <c r="AN257" i="22" s="1"/>
  <c r="BA265" i="22"/>
  <c r="BA267" i="22" s="1"/>
  <c r="BA248" i="22" s="1"/>
  <c r="BA254" i="22" s="1"/>
  <c r="BA257" i="22" s="1"/>
  <c r="BI265" i="22"/>
  <c r="BI267" i="22" s="1"/>
  <c r="BI248" i="22" s="1"/>
  <c r="BI254" i="22" s="1"/>
  <c r="BI257" i="22" s="1"/>
  <c r="BQ265" i="22"/>
  <c r="BQ267" i="22" s="1"/>
  <c r="BQ248" i="22" s="1"/>
  <c r="BQ254" i="22" s="1"/>
  <c r="BQ257" i="22" s="1"/>
  <c r="BQ282" i="22"/>
  <c r="BQ284" i="22" s="1"/>
  <c r="BQ269" i="22" s="1"/>
  <c r="P309" i="22"/>
  <c r="P311" i="22" s="1"/>
  <c r="P288" i="22" s="1"/>
  <c r="BD309" i="22"/>
  <c r="BD311" i="22" s="1"/>
  <c r="BD288" i="22" s="1"/>
  <c r="U360" i="22"/>
  <c r="U362" i="22" s="1"/>
  <c r="U341" i="22" s="1"/>
  <c r="AS547" i="22"/>
  <c r="AS549" i="22" s="1"/>
  <c r="AS534" i="22" s="1"/>
  <c r="BR774" i="22"/>
  <c r="BR776" i="22" s="1"/>
  <c r="BR759" i="22" s="1"/>
  <c r="L797" i="22"/>
  <c r="L799" i="22" s="1"/>
  <c r="L778" i="22" s="1"/>
  <c r="CC46" i="22"/>
  <c r="U222" i="22"/>
  <c r="U224" i="22" s="1"/>
  <c r="U207" i="22" s="1"/>
  <c r="AV222" i="22"/>
  <c r="AV224" i="22" s="1"/>
  <c r="AV207" i="22" s="1"/>
  <c r="CC222" i="22"/>
  <c r="CC224" i="22" s="1"/>
  <c r="CC207" i="22" s="1"/>
  <c r="AZ244" i="22"/>
  <c r="AZ246" i="22" s="1"/>
  <c r="AZ227" i="22" s="1"/>
  <c r="AZ233" i="22" s="1"/>
  <c r="AZ236" i="22" s="1"/>
  <c r="BH244" i="22"/>
  <c r="BH246" i="22" s="1"/>
  <c r="BH227" i="22" s="1"/>
  <c r="BH233" i="22" s="1"/>
  <c r="BH236" i="22" s="1"/>
  <c r="BP244" i="22"/>
  <c r="BP246" i="22" s="1"/>
  <c r="BP227" i="22" s="1"/>
  <c r="BP233" i="22" s="1"/>
  <c r="BP236" i="22" s="1"/>
  <c r="N265" i="22"/>
  <c r="N267" i="22" s="1"/>
  <c r="N248" i="22" s="1"/>
  <c r="N254" i="22" s="1"/>
  <c r="N257" i="22" s="1"/>
  <c r="X265" i="22"/>
  <c r="X267" i="22" s="1"/>
  <c r="X248" i="22" s="1"/>
  <c r="X254" i="22" s="1"/>
  <c r="X257" i="22" s="1"/>
  <c r="AG265" i="22"/>
  <c r="AG267" i="22" s="1"/>
  <c r="AG248" i="22" s="1"/>
  <c r="AG254" i="22" s="1"/>
  <c r="AG257" i="22" s="1"/>
  <c r="AP265" i="22"/>
  <c r="AP267" i="22" s="1"/>
  <c r="AP248" i="22" s="1"/>
  <c r="AP254" i="22" s="1"/>
  <c r="AP257" i="22" s="1"/>
  <c r="AU265" i="22"/>
  <c r="AU267" i="22" s="1"/>
  <c r="AU248" i="22" s="1"/>
  <c r="AU254" i="22" s="1"/>
  <c r="AU257" i="22" s="1"/>
  <c r="BC265" i="22"/>
  <c r="BC267" i="22" s="1"/>
  <c r="BC248" i="22" s="1"/>
  <c r="BC254" i="22" s="1"/>
  <c r="BC257" i="22" s="1"/>
  <c r="BK265" i="22"/>
  <c r="BK267" i="22" s="1"/>
  <c r="BK248" i="22" s="1"/>
  <c r="BK254" i="22" s="1"/>
  <c r="BK257" i="22" s="1"/>
  <c r="AL282" i="22"/>
  <c r="AL284" i="22" s="1"/>
  <c r="AL269" i="22" s="1"/>
  <c r="BD282" i="22"/>
  <c r="BD284" i="22" s="1"/>
  <c r="BD269" i="22" s="1"/>
  <c r="T309" i="22"/>
  <c r="T311" i="22" s="1"/>
  <c r="T288" i="22" s="1"/>
  <c r="AH309" i="22"/>
  <c r="AH311" i="22" s="1"/>
  <c r="AH288" i="22" s="1"/>
  <c r="AK309" i="22"/>
  <c r="AK311" i="22" s="1"/>
  <c r="AK288" i="22" s="1"/>
  <c r="AL309" i="22"/>
  <c r="AL311" i="22" s="1"/>
  <c r="AL288" i="22" s="1"/>
  <c r="BG309" i="22"/>
  <c r="BG311" i="22" s="1"/>
  <c r="BG288" i="22" s="1"/>
  <c r="T360" i="22"/>
  <c r="T362" i="22" s="1"/>
  <c r="T341" i="22" s="1"/>
  <c r="AW360" i="22"/>
  <c r="AW362" i="22" s="1"/>
  <c r="AW341" i="22" s="1"/>
  <c r="AC719" i="22"/>
  <c r="AC721" i="22" s="1"/>
  <c r="AC706" i="22" s="1"/>
  <c r="AT202" i="22"/>
  <c r="AT204" i="22" s="1"/>
  <c r="AT183" i="22" s="1"/>
  <c r="Y65" i="22"/>
  <c r="Y67" i="22" s="1"/>
  <c r="Y52" i="22" s="1"/>
  <c r="O142" i="22"/>
  <c r="O144" i="22" s="1"/>
  <c r="O127" i="22" s="1"/>
  <c r="AH142" i="22"/>
  <c r="AH144" i="22" s="1"/>
  <c r="AH127" i="22" s="1"/>
  <c r="AY142" i="22"/>
  <c r="AY144" i="22" s="1"/>
  <c r="AY127" i="22" s="1"/>
  <c r="AC222" i="22"/>
  <c r="AC224" i="22" s="1"/>
  <c r="AC207" i="22" s="1"/>
  <c r="AF222" i="22"/>
  <c r="AF224" i="22" s="1"/>
  <c r="AF207" i="22" s="1"/>
  <c r="BJ222" i="22"/>
  <c r="BJ224" i="22" s="1"/>
  <c r="BJ207" i="22" s="1"/>
  <c r="AW244" i="22"/>
  <c r="AW246" i="22" s="1"/>
  <c r="AW227" i="22" s="1"/>
  <c r="AW233" i="22" s="1"/>
  <c r="AW236" i="22" s="1"/>
  <c r="BE244" i="22"/>
  <c r="BE246" i="22" s="1"/>
  <c r="BE227" i="22" s="1"/>
  <c r="BE233" i="22" s="1"/>
  <c r="BE236" i="22" s="1"/>
  <c r="BM244" i="22"/>
  <c r="BM246" i="22" s="1"/>
  <c r="BM227" i="22" s="1"/>
  <c r="BM233" i="22" s="1"/>
  <c r="BM236" i="22" s="1"/>
  <c r="BU244" i="22"/>
  <c r="BU246" i="22" s="1"/>
  <c r="T265" i="22"/>
  <c r="T267" i="22" s="1"/>
  <c r="T248" i="22" s="1"/>
  <c r="T254" i="22" s="1"/>
  <c r="T257" i="22" s="1"/>
  <c r="AC265" i="22"/>
  <c r="AC267" i="22" s="1"/>
  <c r="AC248" i="22" s="1"/>
  <c r="AC254" i="22" s="1"/>
  <c r="AC257" i="22" s="1"/>
  <c r="AM265" i="22"/>
  <c r="AM267" i="22" s="1"/>
  <c r="AM248" i="22" s="1"/>
  <c r="AM254" i="22" s="1"/>
  <c r="AM257" i="22" s="1"/>
  <c r="AZ265" i="22"/>
  <c r="AZ267" i="22" s="1"/>
  <c r="AZ248" i="22" s="1"/>
  <c r="AZ254" i="22" s="1"/>
  <c r="AZ257" i="22" s="1"/>
  <c r="BH265" i="22"/>
  <c r="BH267" i="22" s="1"/>
  <c r="BH248" i="22" s="1"/>
  <c r="BH254" i="22" s="1"/>
  <c r="BH257" i="22" s="1"/>
  <c r="BP265" i="22"/>
  <c r="BP267" i="22" s="1"/>
  <c r="BP248" i="22" s="1"/>
  <c r="BP254" i="22" s="1"/>
  <c r="BP257" i="22" s="1"/>
  <c r="K309" i="22"/>
  <c r="K311" i="22" s="1"/>
  <c r="K288" i="22" s="1"/>
  <c r="AQ282" i="22"/>
  <c r="AQ284" i="22" s="1"/>
  <c r="AQ269" i="22" s="1"/>
  <c r="BO282" i="22"/>
  <c r="BO284" i="22" s="1"/>
  <c r="BO269" i="22" s="1"/>
  <c r="O309" i="22"/>
  <c r="O311" i="22" s="1"/>
  <c r="O288" i="22" s="1"/>
  <c r="AC309" i="22"/>
  <c r="AC311" i="22" s="1"/>
  <c r="AC288" i="22" s="1"/>
  <c r="AF309" i="22"/>
  <c r="AF311" i="22" s="1"/>
  <c r="AF288" i="22" s="1"/>
  <c r="AG309" i="22"/>
  <c r="AG311" i="22" s="1"/>
  <c r="AG288" i="22" s="1"/>
  <c r="AU309" i="22"/>
  <c r="AU311" i="22" s="1"/>
  <c r="AU288" i="22" s="1"/>
  <c r="AV309" i="22"/>
  <c r="AV311" i="22" s="1"/>
  <c r="AV288" i="22" s="1"/>
  <c r="BC309" i="22"/>
  <c r="BC311" i="22" s="1"/>
  <c r="BC288" i="22" s="1"/>
  <c r="O360" i="22"/>
  <c r="O362" i="22" s="1"/>
  <c r="O341" i="22" s="1"/>
  <c r="CC47" i="22"/>
  <c r="CC49" i="22" s="1"/>
  <c r="CC36" i="22" s="1"/>
  <c r="AY65" i="22"/>
  <c r="AY67" i="22" s="1"/>
  <c r="AY52" i="22" s="1"/>
  <c r="BG65" i="22"/>
  <c r="BG67" i="22" s="1"/>
  <c r="BG52" i="22" s="1"/>
  <c r="BO65" i="22"/>
  <c r="BO67" i="22" s="1"/>
  <c r="BO52" i="22" s="1"/>
  <c r="BB244" i="22"/>
  <c r="BB246" i="22" s="1"/>
  <c r="BB227" i="22" s="1"/>
  <c r="BB233" i="22" s="1"/>
  <c r="BB236" i="22" s="1"/>
  <c r="BJ244" i="22"/>
  <c r="BJ246" i="22" s="1"/>
  <c r="BJ227" i="22" s="1"/>
  <c r="BJ233" i="22" s="1"/>
  <c r="BJ236" i="22" s="1"/>
  <c r="BR244" i="22"/>
  <c r="BR246" i="22" s="1"/>
  <c r="BR227" i="22" s="1"/>
  <c r="BR233" i="22" s="1"/>
  <c r="BR236" i="22" s="1"/>
  <c r="P265" i="22"/>
  <c r="P267" i="22" s="1"/>
  <c r="P248" i="22" s="1"/>
  <c r="P254" i="22" s="1"/>
  <c r="P257" i="22" s="1"/>
  <c r="Z265" i="22"/>
  <c r="Z267" i="22" s="1"/>
  <c r="Z248" i="22" s="1"/>
  <c r="Z254" i="22" s="1"/>
  <c r="Z257" i="22" s="1"/>
  <c r="AJ265" i="22"/>
  <c r="AJ267" i="22" s="1"/>
  <c r="AJ248" i="22" s="1"/>
  <c r="AJ254" i="22" s="1"/>
  <c r="AJ257" i="22" s="1"/>
  <c r="AR265" i="22"/>
  <c r="AR267" i="22" s="1"/>
  <c r="AR248" i="22" s="1"/>
  <c r="AR254" i="22" s="1"/>
  <c r="AR257" i="22" s="1"/>
  <c r="AW265" i="22"/>
  <c r="AW267" i="22" s="1"/>
  <c r="AW248" i="22" s="1"/>
  <c r="AW254" i="22" s="1"/>
  <c r="AW257" i="22" s="1"/>
  <c r="BE265" i="22"/>
  <c r="BE267" i="22" s="1"/>
  <c r="BE248" i="22" s="1"/>
  <c r="BE254" i="22" s="1"/>
  <c r="BE257" i="22" s="1"/>
  <c r="BM265" i="22"/>
  <c r="BM267" i="22" s="1"/>
  <c r="BM248" i="22" s="1"/>
  <c r="BM254" i="22" s="1"/>
  <c r="BM257" i="22" s="1"/>
  <c r="AA309" i="22"/>
  <c r="AA311" i="22" s="1"/>
  <c r="AA288" i="22" s="1"/>
  <c r="AB309" i="22"/>
  <c r="AB311" i="22" s="1"/>
  <c r="AB288" i="22" s="1"/>
  <c r="AY309" i="22"/>
  <c r="AY311" i="22" s="1"/>
  <c r="AY288" i="22" s="1"/>
  <c r="BR309" i="22"/>
  <c r="BR311" i="22" s="1"/>
  <c r="BR288" i="22" s="1"/>
  <c r="AY244" i="22"/>
  <c r="AY246" i="22" s="1"/>
  <c r="AY227" i="22" s="1"/>
  <c r="AY233" i="22" s="1"/>
  <c r="AY236" i="22" s="1"/>
  <c r="BG244" i="22"/>
  <c r="BG246" i="22" s="1"/>
  <c r="BG227" i="22" s="1"/>
  <c r="BG233" i="22" s="1"/>
  <c r="BG236" i="22" s="1"/>
  <c r="BO244" i="22"/>
  <c r="BO246" i="22" s="1"/>
  <c r="BO227" i="22" s="1"/>
  <c r="BO233" i="22" s="1"/>
  <c r="BO236" i="22" s="1"/>
  <c r="BN309" i="22"/>
  <c r="BN311" i="22" s="1"/>
  <c r="BN288" i="22" s="1"/>
  <c r="BQ309" i="22"/>
  <c r="BQ311" i="22" s="1"/>
  <c r="BQ288" i="22" s="1"/>
  <c r="AR202" i="22"/>
  <c r="AR204" i="22" s="1"/>
  <c r="AR183" i="22" s="1"/>
  <c r="U65" i="22"/>
  <c r="U67" i="22" s="1"/>
  <c r="U52" i="22" s="1"/>
  <c r="Z65" i="22"/>
  <c r="Z67" i="22" s="1"/>
  <c r="Z52" i="22" s="1"/>
  <c r="BN142" i="22"/>
  <c r="BN144" i="22" s="1"/>
  <c r="BN127" i="22" s="1"/>
  <c r="AU222" i="22"/>
  <c r="AU224" i="22" s="1"/>
  <c r="AU207" i="22" s="1"/>
  <c r="AV244" i="22"/>
  <c r="AV246" i="22" s="1"/>
  <c r="AV227" i="22" s="1"/>
  <c r="AV233" i="22" s="1"/>
  <c r="AV236" i="22" s="1"/>
  <c r="BD244" i="22"/>
  <c r="BD246" i="22" s="1"/>
  <c r="BD227" i="22" s="1"/>
  <c r="BD233" i="22" s="1"/>
  <c r="BD236" i="22" s="1"/>
  <c r="BL244" i="22"/>
  <c r="BL246" i="22" s="1"/>
  <c r="BL227" i="22" s="1"/>
  <c r="BL233" i="22" s="1"/>
  <c r="BL236" i="22" s="1"/>
  <c r="BT244" i="22"/>
  <c r="BT246" i="22" s="1"/>
  <c r="S265" i="22"/>
  <c r="S267" i="22" s="1"/>
  <c r="S248" i="22" s="1"/>
  <c r="S254" i="22" s="1"/>
  <c r="S257" i="22" s="1"/>
  <c r="AB265" i="22"/>
  <c r="AB267" i="22" s="1"/>
  <c r="AB248" i="22" s="1"/>
  <c r="AB254" i="22" s="1"/>
  <c r="AB257" i="22" s="1"/>
  <c r="AL265" i="22"/>
  <c r="AL267" i="22" s="1"/>
  <c r="AL248" i="22" s="1"/>
  <c r="AL254" i="22" s="1"/>
  <c r="AL257" i="22" s="1"/>
  <c r="AY265" i="22"/>
  <c r="AY267" i="22" s="1"/>
  <c r="AY248" i="22" s="1"/>
  <c r="AY254" i="22" s="1"/>
  <c r="AY257" i="22" s="1"/>
  <c r="BG265" i="22"/>
  <c r="BG267" i="22" s="1"/>
  <c r="BG248" i="22" s="1"/>
  <c r="BG254" i="22" s="1"/>
  <c r="BG257" i="22" s="1"/>
  <c r="BO265" i="22"/>
  <c r="BO267" i="22" s="1"/>
  <c r="BO248" i="22" s="1"/>
  <c r="BO254" i="22" s="1"/>
  <c r="BO257" i="22" s="1"/>
  <c r="N142" i="22"/>
  <c r="N144" i="22" s="1"/>
  <c r="N127" i="22" s="1"/>
  <c r="AH282" i="22"/>
  <c r="AH284" i="22" s="1"/>
  <c r="AH269" i="22" s="1"/>
  <c r="BG282" i="22"/>
  <c r="BG284" i="22" s="1"/>
  <c r="BG269" i="22" s="1"/>
  <c r="X309" i="22"/>
  <c r="X311" i="22" s="1"/>
  <c r="X288" i="22" s="1"/>
  <c r="AT309" i="22"/>
  <c r="AT311" i="22" s="1"/>
  <c r="AT288" i="22" s="1"/>
  <c r="BJ309" i="22"/>
  <c r="BJ311" i="22" s="1"/>
  <c r="BJ288" i="22" s="1"/>
  <c r="BL309" i="22"/>
  <c r="BL311" i="22" s="1"/>
  <c r="BL288" i="22" s="1"/>
  <c r="AW547" i="22"/>
  <c r="AW549" i="22" s="1"/>
  <c r="AW534" i="22" s="1"/>
  <c r="AX702" i="22"/>
  <c r="AX704" i="22" s="1"/>
  <c r="AX685" i="22" s="1"/>
  <c r="BF702" i="22"/>
  <c r="BF704" i="22" s="1"/>
  <c r="BF685" i="22" s="1"/>
  <c r="BN702" i="22"/>
  <c r="BN704" i="22" s="1"/>
  <c r="BN685" i="22" s="1"/>
  <c r="AD360" i="22"/>
  <c r="AD362" i="22" s="1"/>
  <c r="AD341" i="22" s="1"/>
  <c r="AO360" i="22"/>
  <c r="AO362" i="22" s="1"/>
  <c r="AO341" i="22" s="1"/>
  <c r="AQ360" i="22"/>
  <c r="AQ362" i="22" s="1"/>
  <c r="AQ341" i="22" s="1"/>
  <c r="AY360" i="22"/>
  <c r="AY362" i="22" s="1"/>
  <c r="AY341" i="22" s="1"/>
  <c r="AO547" i="22"/>
  <c r="AO549" i="22" s="1"/>
  <c r="AO534" i="22" s="1"/>
  <c r="BH547" i="22"/>
  <c r="BH549" i="22" s="1"/>
  <c r="BH534" i="22" s="1"/>
  <c r="N572" i="22"/>
  <c r="N574" i="22" s="1"/>
  <c r="N551" i="22" s="1"/>
  <c r="S572" i="22"/>
  <c r="S574" i="22" s="1"/>
  <c r="S551" i="22" s="1"/>
  <c r="AN572" i="22"/>
  <c r="AN574" i="22" s="1"/>
  <c r="AN551" i="22" s="1"/>
  <c r="AQ572" i="22"/>
  <c r="AQ574" i="22" s="1"/>
  <c r="AQ551" i="22" s="1"/>
  <c r="AU572" i="22"/>
  <c r="AU574" i="22" s="1"/>
  <c r="AU551" i="22" s="1"/>
  <c r="BM572" i="22"/>
  <c r="BM574" i="22" s="1"/>
  <c r="BM551" i="22" s="1"/>
  <c r="BP572" i="22"/>
  <c r="BP574" i="22" s="1"/>
  <c r="BP551" i="22" s="1"/>
  <c r="AU702" i="22"/>
  <c r="AU704" i="22" s="1"/>
  <c r="AU685" i="22" s="1"/>
  <c r="BC702" i="22"/>
  <c r="BC704" i="22" s="1"/>
  <c r="BC685" i="22" s="1"/>
  <c r="BK702" i="22"/>
  <c r="BK704" i="22" s="1"/>
  <c r="BK685" i="22" s="1"/>
  <c r="K719" i="22"/>
  <c r="K721" i="22" s="1"/>
  <c r="K706" i="22" s="1"/>
  <c r="Y719" i="22"/>
  <c r="Y721" i="22" s="1"/>
  <c r="Y706" i="22" s="1"/>
  <c r="BR719" i="22"/>
  <c r="BR721" i="22" s="1"/>
  <c r="BR706" i="22" s="1"/>
  <c r="BN755" i="22"/>
  <c r="BN757" i="22" s="1"/>
  <c r="BN744" i="22" s="1"/>
  <c r="O774" i="22"/>
  <c r="O776" i="22" s="1"/>
  <c r="O759" i="22" s="1"/>
  <c r="AL774" i="22"/>
  <c r="AL776" i="22" s="1"/>
  <c r="AL759" i="22" s="1"/>
  <c r="AV774" i="22"/>
  <c r="AV776" i="22" s="1"/>
  <c r="AV759" i="22" s="1"/>
  <c r="U797" i="22"/>
  <c r="U799" i="22" s="1"/>
  <c r="U778" i="22" s="1"/>
  <c r="Z797" i="22"/>
  <c r="Z799" i="22" s="1"/>
  <c r="Z778" i="22" s="1"/>
  <c r="AY797" i="22"/>
  <c r="AY799" i="22" s="1"/>
  <c r="AY778" i="22" s="1"/>
  <c r="BK797" i="22"/>
  <c r="BK799" i="22" s="1"/>
  <c r="BK778" i="22" s="1"/>
  <c r="AR383" i="22"/>
  <c r="AR385" i="22" s="1"/>
  <c r="AR365" i="22" s="1"/>
  <c r="AZ383" i="22"/>
  <c r="AZ385" i="22" s="1"/>
  <c r="AZ365" i="22" s="1"/>
  <c r="BH383" i="22"/>
  <c r="BH385" i="22" s="1"/>
  <c r="BH365" i="22" s="1"/>
  <c r="BP383" i="22"/>
  <c r="BP385" i="22" s="1"/>
  <c r="BP365" i="22" s="1"/>
  <c r="BN360" i="22"/>
  <c r="BN362" i="22" s="1"/>
  <c r="BN341" i="22" s="1"/>
  <c r="AJ572" i="22"/>
  <c r="AJ574" i="22" s="1"/>
  <c r="AJ551" i="22" s="1"/>
  <c r="BI572" i="22"/>
  <c r="BI574" i="22" s="1"/>
  <c r="BI551" i="22" s="1"/>
  <c r="Y360" i="22"/>
  <c r="Y362" i="22" s="1"/>
  <c r="Y341" i="22" s="1"/>
  <c r="AC360" i="22"/>
  <c r="AC362" i="22" s="1"/>
  <c r="AC341" i="22" s="1"/>
  <c r="AD572" i="22"/>
  <c r="AD574" i="22" s="1"/>
  <c r="AD551" i="22" s="1"/>
  <c r="BE572" i="22"/>
  <c r="BE574" i="22" s="1"/>
  <c r="BE551" i="22" s="1"/>
  <c r="BC511" i="22"/>
  <c r="BC513" i="22" s="1"/>
  <c r="BC496" i="22" s="1"/>
  <c r="AB360" i="22"/>
  <c r="AB362" i="22" s="1"/>
  <c r="AB341" i="22" s="1"/>
  <c r="AP360" i="22"/>
  <c r="AP362" i="22" s="1"/>
  <c r="AP341" i="22" s="1"/>
  <c r="BF360" i="22"/>
  <c r="BF362" i="22" s="1"/>
  <c r="BF341" i="22" s="1"/>
  <c r="BH360" i="22"/>
  <c r="BH362" i="22" s="1"/>
  <c r="BH341" i="22" s="1"/>
  <c r="BM360" i="22"/>
  <c r="BM362" i="22" s="1"/>
  <c r="BM341" i="22" s="1"/>
  <c r="K466" i="22"/>
  <c r="K468" i="22" s="1"/>
  <c r="K449" i="22" s="1"/>
  <c r="AA547" i="22"/>
  <c r="AA549" i="22" s="1"/>
  <c r="AA534" i="22" s="1"/>
  <c r="P572" i="22"/>
  <c r="P574" i="22" s="1"/>
  <c r="P551" i="22" s="1"/>
  <c r="AC572" i="22"/>
  <c r="AC574" i="22" s="1"/>
  <c r="AC551" i="22" s="1"/>
  <c r="AO572" i="22"/>
  <c r="AO574" i="22" s="1"/>
  <c r="AO551" i="22" s="1"/>
  <c r="BA572" i="22"/>
  <c r="BA574" i="22" s="1"/>
  <c r="BA551" i="22" s="1"/>
  <c r="BD572" i="22"/>
  <c r="BD574" i="22" s="1"/>
  <c r="BD551" i="22" s="1"/>
  <c r="BN572" i="22"/>
  <c r="BN574" i="22" s="1"/>
  <c r="BN551" i="22" s="1"/>
  <c r="BB702" i="22"/>
  <c r="BB704" i="22" s="1"/>
  <c r="BB685" i="22" s="1"/>
  <c r="BJ702" i="22"/>
  <c r="BJ704" i="22" s="1"/>
  <c r="BJ685" i="22" s="1"/>
  <c r="CB702" i="22"/>
  <c r="CB704" i="22" s="1"/>
  <c r="CB685" i="22" s="1"/>
  <c r="AU719" i="22"/>
  <c r="AU721" i="22" s="1"/>
  <c r="AU706" i="22" s="1"/>
  <c r="BF719" i="22"/>
  <c r="BF721" i="22" s="1"/>
  <c r="BF706" i="22" s="1"/>
  <c r="N774" i="22"/>
  <c r="N776" i="22" s="1"/>
  <c r="N759" i="22" s="1"/>
  <c r="AU774" i="22"/>
  <c r="AU776" i="22" s="1"/>
  <c r="AU759" i="22" s="1"/>
  <c r="AB797" i="22"/>
  <c r="AB799" i="22" s="1"/>
  <c r="AB778" i="22" s="1"/>
  <c r="AH797" i="22"/>
  <c r="AH799" i="22" s="1"/>
  <c r="AH778" i="22" s="1"/>
  <c r="BE408" i="22"/>
  <c r="BE410" i="22" s="1"/>
  <c r="BE391" i="22" s="1"/>
  <c r="BH408" i="22"/>
  <c r="BH410" i="22" s="1"/>
  <c r="BH391" i="22" s="1"/>
  <c r="BP408" i="22"/>
  <c r="BP410" i="22" s="1"/>
  <c r="BP391" i="22" s="1"/>
  <c r="S444" i="22"/>
  <c r="S446" i="22" s="1"/>
  <c r="S429" i="22" s="1"/>
  <c r="AP511" i="22"/>
  <c r="AP513" i="22" s="1"/>
  <c r="AP496" i="22" s="1"/>
  <c r="X360" i="22"/>
  <c r="X362" i="22" s="1"/>
  <c r="X341" i="22" s="1"/>
  <c r="AX360" i="22"/>
  <c r="AX362" i="22" s="1"/>
  <c r="AX341" i="22" s="1"/>
  <c r="AZ360" i="22"/>
  <c r="AZ362" i="22" s="1"/>
  <c r="AZ341" i="22" s="1"/>
  <c r="BE360" i="22"/>
  <c r="BE362" i="22" s="1"/>
  <c r="BE341" i="22" s="1"/>
  <c r="BL360" i="22"/>
  <c r="BL362" i="22" s="1"/>
  <c r="BL341" i="22" s="1"/>
  <c r="AF572" i="22"/>
  <c r="AF574" i="22" s="1"/>
  <c r="AF551" i="22" s="1"/>
  <c r="BF572" i="22"/>
  <c r="BF574" i="22" s="1"/>
  <c r="BF551" i="22" s="1"/>
  <c r="AV702" i="22"/>
  <c r="AV704" i="22" s="1"/>
  <c r="AV685" i="22" s="1"/>
  <c r="BD702" i="22"/>
  <c r="BD704" i="22" s="1"/>
  <c r="BD685" i="22" s="1"/>
  <c r="BL702" i="22"/>
  <c r="BL704" i="22" s="1"/>
  <c r="BL685" i="22" s="1"/>
  <c r="AM719" i="22"/>
  <c r="AM721" i="22" s="1"/>
  <c r="AM706" i="22" s="1"/>
  <c r="K755" i="22"/>
  <c r="K757" i="22" s="1"/>
  <c r="K744" i="22" s="1"/>
  <c r="P774" i="22"/>
  <c r="P776" i="22" s="1"/>
  <c r="P759" i="22" s="1"/>
  <c r="AM774" i="22"/>
  <c r="AM776" i="22" s="1"/>
  <c r="AM759" i="22" s="1"/>
  <c r="K774" i="22"/>
  <c r="K776" i="22" s="1"/>
  <c r="K759" i="22" s="1"/>
  <c r="AA797" i="22"/>
  <c r="AA799" i="22" s="1"/>
  <c r="AA778" i="22" s="1"/>
  <c r="AG797" i="22"/>
  <c r="AG799" i="22" s="1"/>
  <c r="AG778" i="22" s="1"/>
  <c r="R425" i="22"/>
  <c r="R427" i="22" s="1"/>
  <c r="R412" i="22" s="1"/>
  <c r="BM797" i="22"/>
  <c r="BM799" i="22" s="1"/>
  <c r="BM778" i="22" s="1"/>
  <c r="AO383" i="22"/>
  <c r="AO385" i="22" s="1"/>
  <c r="AO365" i="22" s="1"/>
  <c r="AW383" i="22"/>
  <c r="AW385" i="22" s="1"/>
  <c r="AW365" i="22" s="1"/>
  <c r="BE383" i="22"/>
  <c r="BE385" i="22" s="1"/>
  <c r="BE365" i="22" s="1"/>
  <c r="BM383" i="22"/>
  <c r="BM385" i="22" s="1"/>
  <c r="BM365" i="22" s="1"/>
  <c r="BS383" i="22"/>
  <c r="BS385" i="22" s="1"/>
  <c r="BB408" i="22"/>
  <c r="BB410" i="22" s="1"/>
  <c r="BB391" i="22" s="1"/>
  <c r="BM408" i="22"/>
  <c r="BM410" i="22" s="1"/>
  <c r="BM391" i="22" s="1"/>
  <c r="BR408" i="22"/>
  <c r="BR410" i="22" s="1"/>
  <c r="BR391" i="22" s="1"/>
  <c r="BH425" i="22"/>
  <c r="BH427" i="22" s="1"/>
  <c r="BH412" i="22" s="1"/>
  <c r="AA444" i="22"/>
  <c r="AA446" i="22" s="1"/>
  <c r="AA429" i="22" s="1"/>
  <c r="BG444" i="22"/>
  <c r="BG446" i="22" s="1"/>
  <c r="BG429" i="22" s="1"/>
  <c r="AV511" i="22"/>
  <c r="AV513" i="22" s="1"/>
  <c r="AV496" i="22" s="1"/>
  <c r="BL511" i="22"/>
  <c r="BL513" i="22" s="1"/>
  <c r="BL496" i="22" s="1"/>
  <c r="AS589" i="22"/>
  <c r="AS591" i="22" s="1"/>
  <c r="AS576" i="22" s="1"/>
  <c r="BH589" i="22"/>
  <c r="BH591" i="22" s="1"/>
  <c r="BH576" i="22" s="1"/>
  <c r="AL797" i="22"/>
  <c r="AL799" i="22" s="1"/>
  <c r="AL778" i="22" s="1"/>
  <c r="AS797" i="22"/>
  <c r="AS799" i="22" s="1"/>
  <c r="AS778" i="22" s="1"/>
  <c r="BJ797" i="22"/>
  <c r="BJ799" i="22" s="1"/>
  <c r="BJ778" i="22" s="1"/>
  <c r="AT383" i="22"/>
  <c r="AT385" i="22" s="1"/>
  <c r="AT365" i="22" s="1"/>
  <c r="BB383" i="22"/>
  <c r="BB385" i="22" s="1"/>
  <c r="BB365" i="22" s="1"/>
  <c r="BJ383" i="22"/>
  <c r="BJ385" i="22" s="1"/>
  <c r="BJ365" i="22" s="1"/>
  <c r="AY408" i="22"/>
  <c r="AY410" i="22" s="1"/>
  <c r="AY391" i="22" s="1"/>
  <c r="BJ408" i="22"/>
  <c r="BJ410" i="22" s="1"/>
  <c r="BJ391" i="22" s="1"/>
  <c r="V589" i="22"/>
  <c r="V591" i="22" s="1"/>
  <c r="V576" i="22" s="1"/>
  <c r="AA606" i="22"/>
  <c r="AA608" i="22" s="1"/>
  <c r="AA593" i="22" s="1"/>
  <c r="CA207" i="23"/>
  <c r="AK797" i="22"/>
  <c r="AK799" i="22" s="1"/>
  <c r="AK778" i="22" s="1"/>
  <c r="AQ797" i="22"/>
  <c r="AQ799" i="22" s="1"/>
  <c r="AQ778" i="22" s="1"/>
  <c r="BC797" i="22"/>
  <c r="BC799" i="22" s="1"/>
  <c r="BC778" i="22" s="1"/>
  <c r="BI797" i="22"/>
  <c r="BI799" i="22" s="1"/>
  <c r="BI778" i="22" s="1"/>
  <c r="BR797" i="22"/>
  <c r="BR799" i="22" s="1"/>
  <c r="BR778" i="22" s="1"/>
  <c r="K383" i="22"/>
  <c r="K385" i="22" s="1"/>
  <c r="K365" i="22" s="1"/>
  <c r="AQ383" i="22"/>
  <c r="AQ385" i="22" s="1"/>
  <c r="AQ365" i="22" s="1"/>
  <c r="AY383" i="22"/>
  <c r="AY385" i="22" s="1"/>
  <c r="AY365" i="22" s="1"/>
  <c r="BG383" i="22"/>
  <c r="BG385" i="22" s="1"/>
  <c r="BG365" i="22" s="1"/>
  <c r="BO383" i="22"/>
  <c r="BO385" i="22" s="1"/>
  <c r="BO365" i="22" s="1"/>
  <c r="BD408" i="22"/>
  <c r="BD410" i="22" s="1"/>
  <c r="BD391" i="22" s="1"/>
  <c r="BG408" i="22"/>
  <c r="BG410" i="22" s="1"/>
  <c r="BG391" i="22" s="1"/>
  <c r="BO408" i="22"/>
  <c r="BO410" i="22" s="1"/>
  <c r="BO391" i="22" s="1"/>
  <c r="AS425" i="22"/>
  <c r="AS427" i="22" s="1"/>
  <c r="AS412" i="22" s="1"/>
  <c r="AZ425" i="22"/>
  <c r="AZ427" i="22" s="1"/>
  <c r="AZ412" i="22" s="1"/>
  <c r="R444" i="22"/>
  <c r="R446" i="22" s="1"/>
  <c r="R429" i="22" s="1"/>
  <c r="AS444" i="22"/>
  <c r="AS446" i="22" s="1"/>
  <c r="AS429" i="22" s="1"/>
  <c r="BI444" i="22"/>
  <c r="BI446" i="22" s="1"/>
  <c r="BI429" i="22" s="1"/>
  <c r="V511" i="22"/>
  <c r="V513" i="22" s="1"/>
  <c r="V496" i="22" s="1"/>
  <c r="AO511" i="22"/>
  <c r="AO513" i="22" s="1"/>
  <c r="AO496" i="22" s="1"/>
  <c r="BQ797" i="22"/>
  <c r="BQ799" i="22" s="1"/>
  <c r="BQ778" i="22" s="1"/>
  <c r="BR383" i="22"/>
  <c r="BR385" i="22" s="1"/>
  <c r="BL408" i="22"/>
  <c r="BL410" i="22" s="1"/>
  <c r="BL391" i="22" s="1"/>
  <c r="R589" i="22"/>
  <c r="R591" i="22" s="1"/>
  <c r="R576" i="22" s="1"/>
  <c r="BM511" i="22"/>
  <c r="BM513" i="22" s="1"/>
  <c r="BM496" i="22" s="1"/>
  <c r="AF589" i="22"/>
  <c r="AF591" i="22" s="1"/>
  <c r="AF576" i="22" s="1"/>
  <c r="AP589" i="22"/>
  <c r="AP591" i="22" s="1"/>
  <c r="AP576" i="22" s="1"/>
  <c r="AV606" i="22"/>
  <c r="AV608" i="22" s="1"/>
  <c r="AV593" i="22" s="1"/>
  <c r="AZ606" i="22"/>
  <c r="AZ608" i="22" s="1"/>
  <c r="AZ593" i="22" s="1"/>
  <c r="BQ630" i="22"/>
  <c r="BQ632" i="22" s="1"/>
  <c r="BQ611" i="22" s="1"/>
  <c r="BC740" i="22"/>
  <c r="BC742" i="22" s="1"/>
  <c r="BC723" i="22" s="1"/>
  <c r="BK740" i="22"/>
  <c r="BK742" i="22" s="1"/>
  <c r="BK723" i="22" s="1"/>
  <c r="O821" i="22"/>
  <c r="O823" i="22" s="1"/>
  <c r="O806" i="22" s="1"/>
  <c r="BM821" i="22"/>
  <c r="BM823" i="22" s="1"/>
  <c r="BM806" i="22" s="1"/>
  <c r="AK939" i="22"/>
  <c r="AK941" i="22" s="1"/>
  <c r="AK924" i="22" s="1"/>
  <c r="AH958" i="22"/>
  <c r="AH960" i="22" s="1"/>
  <c r="AH943" i="22" s="1"/>
  <c r="AM589" i="22"/>
  <c r="AM591" i="22" s="1"/>
  <c r="AM576" i="22" s="1"/>
  <c r="X630" i="22"/>
  <c r="X632" i="22" s="1"/>
  <c r="X611" i="22" s="1"/>
  <c r="AJ630" i="22"/>
  <c r="AJ632" i="22" s="1"/>
  <c r="AJ611" i="22" s="1"/>
  <c r="AT630" i="22"/>
  <c r="AT632" i="22" s="1"/>
  <c r="AT611" i="22" s="1"/>
  <c r="AU630" i="22"/>
  <c r="AU632" i="22" s="1"/>
  <c r="AU611" i="22" s="1"/>
  <c r="BB630" i="22"/>
  <c r="BB632" i="22" s="1"/>
  <c r="BB611" i="22" s="1"/>
  <c r="BM630" i="22"/>
  <c r="BM632" i="22" s="1"/>
  <c r="BM611" i="22" s="1"/>
  <c r="X740" i="22"/>
  <c r="X742" i="22" s="1"/>
  <c r="X723" i="22" s="1"/>
  <c r="AG740" i="22"/>
  <c r="AG742" i="22" s="1"/>
  <c r="AG723" i="22" s="1"/>
  <c r="AP740" i="22"/>
  <c r="AP742" i="22" s="1"/>
  <c r="AP723" i="22" s="1"/>
  <c r="AW740" i="22"/>
  <c r="AW742" i="22" s="1"/>
  <c r="AW723" i="22" s="1"/>
  <c r="AZ740" i="22"/>
  <c r="AZ742" i="22" s="1"/>
  <c r="AZ723" i="22" s="1"/>
  <c r="BH740" i="22"/>
  <c r="BH742" i="22" s="1"/>
  <c r="BH723" i="22" s="1"/>
  <c r="BP740" i="22"/>
  <c r="BP742" i="22" s="1"/>
  <c r="BP723" i="22" s="1"/>
  <c r="AG821" i="22"/>
  <c r="AG823" i="22" s="1"/>
  <c r="AG806" i="22" s="1"/>
  <c r="AJ821" i="22"/>
  <c r="AJ823" i="22" s="1"/>
  <c r="AJ806" i="22" s="1"/>
  <c r="AX821" i="22"/>
  <c r="AX823" i="22" s="1"/>
  <c r="AX806" i="22" s="1"/>
  <c r="L882" i="22"/>
  <c r="L884" i="22" s="1"/>
  <c r="L869" i="22" s="1"/>
  <c r="AP882" i="22"/>
  <c r="AP884" i="22" s="1"/>
  <c r="AP869" i="22" s="1"/>
  <c r="AA630" i="22"/>
  <c r="AA632" i="22" s="1"/>
  <c r="AA611" i="22" s="1"/>
  <c r="AC740" i="22"/>
  <c r="AC742" i="22" s="1"/>
  <c r="AC723" i="22" s="1"/>
  <c r="AM740" i="22"/>
  <c r="AM742" i="22" s="1"/>
  <c r="AM723" i="22" s="1"/>
  <c r="BE740" i="22"/>
  <c r="BE742" i="22" s="1"/>
  <c r="BE723" i="22" s="1"/>
  <c r="BM740" i="22"/>
  <c r="BM742" i="22" s="1"/>
  <c r="BM723" i="22" s="1"/>
  <c r="AT589" i="22"/>
  <c r="AT591" i="22" s="1"/>
  <c r="AT576" i="22" s="1"/>
  <c r="AK606" i="22"/>
  <c r="AK608" i="22" s="1"/>
  <c r="AK593" i="22" s="1"/>
  <c r="N630" i="22"/>
  <c r="N632" i="22" s="1"/>
  <c r="N611" i="22" s="1"/>
  <c r="Z630" i="22"/>
  <c r="Z632" i="22" s="1"/>
  <c r="Z611" i="22" s="1"/>
  <c r="AM630" i="22"/>
  <c r="AM632" i="22" s="1"/>
  <c r="AM611" i="22" s="1"/>
  <c r="BE630" i="22"/>
  <c r="BE632" i="22" s="1"/>
  <c r="BE611" i="22" s="1"/>
  <c r="Z740" i="22"/>
  <c r="Z742" i="22" s="1"/>
  <c r="Z723" i="22" s="1"/>
  <c r="AJ740" i="22"/>
  <c r="AJ742" i="22" s="1"/>
  <c r="AJ723" i="22" s="1"/>
  <c r="AR740" i="22"/>
  <c r="AR742" i="22" s="1"/>
  <c r="AR723" i="22" s="1"/>
  <c r="BB740" i="22"/>
  <c r="BB742" i="22" s="1"/>
  <c r="BB723" i="22" s="1"/>
  <c r="BJ740" i="22"/>
  <c r="BJ742" i="22" s="1"/>
  <c r="BJ723" i="22" s="1"/>
  <c r="BR740" i="22"/>
  <c r="BR742" i="22" s="1"/>
  <c r="BR723" i="22" s="1"/>
  <c r="X821" i="22"/>
  <c r="X823" i="22" s="1"/>
  <c r="X806" i="22" s="1"/>
  <c r="Z821" i="22"/>
  <c r="Z823" i="22" s="1"/>
  <c r="Z806" i="22" s="1"/>
  <c r="P882" i="22"/>
  <c r="P884" i="22" s="1"/>
  <c r="P869" i="22" s="1"/>
  <c r="Y939" i="22"/>
  <c r="Y941" i="22" s="1"/>
  <c r="Y924" i="22" s="1"/>
  <c r="AL589" i="22"/>
  <c r="AL591" i="22" s="1"/>
  <c r="AL576" i="22" s="1"/>
  <c r="BP606" i="22"/>
  <c r="BP608" i="22" s="1"/>
  <c r="BP593" i="22" s="1"/>
  <c r="V630" i="22"/>
  <c r="V632" i="22" s="1"/>
  <c r="V611" i="22" s="1"/>
  <c r="AH630" i="22"/>
  <c r="AH632" i="22" s="1"/>
  <c r="AH611" i="22" s="1"/>
  <c r="BL630" i="22"/>
  <c r="BL632" i="22" s="1"/>
  <c r="BL611" i="22" s="1"/>
  <c r="AF740" i="22"/>
  <c r="AF742" i="22" s="1"/>
  <c r="AF723" i="22" s="1"/>
  <c r="AO740" i="22"/>
  <c r="AO742" i="22" s="1"/>
  <c r="AO723" i="22" s="1"/>
  <c r="AT740" i="22"/>
  <c r="AT742" i="22" s="1"/>
  <c r="AT723" i="22" s="1"/>
  <c r="AV740" i="22"/>
  <c r="AV742" i="22" s="1"/>
  <c r="AV723" i="22" s="1"/>
  <c r="AY740" i="22"/>
  <c r="AY742" i="22" s="1"/>
  <c r="AY723" i="22" s="1"/>
  <c r="BG740" i="22"/>
  <c r="BG742" i="22" s="1"/>
  <c r="BG723" i="22" s="1"/>
  <c r="BO740" i="22"/>
  <c r="BO742" i="22" s="1"/>
  <c r="BO723" i="22" s="1"/>
  <c r="AH821" i="22"/>
  <c r="AH823" i="22" s="1"/>
  <c r="AH806" i="22" s="1"/>
  <c r="CB852" i="22"/>
  <c r="J852" i="22"/>
  <c r="J851" i="22"/>
  <c r="Y882" i="22"/>
  <c r="Y884" i="22" s="1"/>
  <c r="Y869" i="22" s="1"/>
  <c r="AR882" i="22"/>
  <c r="AR884" i="22" s="1"/>
  <c r="AR869" i="22" s="1"/>
  <c r="AT882" i="22"/>
  <c r="AT884" i="22" s="1"/>
  <c r="AT869" i="22" s="1"/>
  <c r="BG882" i="22"/>
  <c r="BG884" i="22" s="1"/>
  <c r="BG869" i="22" s="1"/>
  <c r="P901" i="22"/>
  <c r="P903" i="22" s="1"/>
  <c r="P886" i="22" s="1"/>
  <c r="AO901" i="22"/>
  <c r="AO903" i="22" s="1"/>
  <c r="AO886" i="22" s="1"/>
  <c r="BK901" i="22"/>
  <c r="BK903" i="22" s="1"/>
  <c r="BK886" i="22" s="1"/>
  <c r="AK920" i="22"/>
  <c r="AK922" i="22" s="1"/>
  <c r="AK905" i="22" s="1"/>
  <c r="AM920" i="22"/>
  <c r="AM922" i="22" s="1"/>
  <c r="AM905" i="22" s="1"/>
  <c r="K939" i="22"/>
  <c r="K941" i="22" s="1"/>
  <c r="K924" i="22" s="1"/>
  <c r="AR939" i="22"/>
  <c r="AR941" i="22" s="1"/>
  <c r="AR924" i="22" s="1"/>
  <c r="BN939" i="22"/>
  <c r="BN941" i="22" s="1"/>
  <c r="BN924" i="22" s="1"/>
  <c r="P958" i="22"/>
  <c r="P960" i="22" s="1"/>
  <c r="P943" i="22" s="1"/>
  <c r="AZ958" i="22"/>
  <c r="AZ960" i="22" s="1"/>
  <c r="AZ943" i="22" s="1"/>
  <c r="AB978" i="22"/>
  <c r="AB980" i="22" s="1"/>
  <c r="AB962" i="22" s="1"/>
  <c r="BH978" i="22"/>
  <c r="BH980" i="22" s="1"/>
  <c r="BH962" i="22" s="1"/>
  <c r="AC882" i="22"/>
  <c r="AC884" i="22" s="1"/>
  <c r="AC869" i="22" s="1"/>
  <c r="AV882" i="22"/>
  <c r="AV884" i="22" s="1"/>
  <c r="AV869" i="22" s="1"/>
  <c r="AX882" i="22"/>
  <c r="AX884" i="22" s="1"/>
  <c r="AX869" i="22" s="1"/>
  <c r="Z901" i="22"/>
  <c r="Z903" i="22" s="1"/>
  <c r="Z886" i="22" s="1"/>
  <c r="AV901" i="22"/>
  <c r="AV903" i="22" s="1"/>
  <c r="AV886" i="22" s="1"/>
  <c r="AF920" i="22"/>
  <c r="AF922" i="22" s="1"/>
  <c r="AF905" i="22" s="1"/>
  <c r="AA939" i="22"/>
  <c r="AA941" i="22" s="1"/>
  <c r="AA924" i="22" s="1"/>
  <c r="AK958" i="22"/>
  <c r="AK960" i="22" s="1"/>
  <c r="AK943" i="22" s="1"/>
  <c r="O901" i="22"/>
  <c r="O903" i="22" s="1"/>
  <c r="O886" i="22" s="1"/>
  <c r="AC920" i="22"/>
  <c r="AC922" i="22" s="1"/>
  <c r="AC905" i="22" s="1"/>
  <c r="CA140" i="23"/>
  <c r="I140" i="23"/>
  <c r="U882" i="22"/>
  <c r="U884" i="22" s="1"/>
  <c r="U869" i="22" s="1"/>
  <c r="X882" i="22"/>
  <c r="X884" i="22" s="1"/>
  <c r="X869" i="22" s="1"/>
  <c r="AM882" i="22"/>
  <c r="AM884" i="22" s="1"/>
  <c r="AM869" i="22" s="1"/>
  <c r="BD882" i="22"/>
  <c r="BD884" i="22" s="1"/>
  <c r="BD869" i="22" s="1"/>
  <c r="BF882" i="22"/>
  <c r="BF884" i="22" s="1"/>
  <c r="BF869" i="22" s="1"/>
  <c r="BJ882" i="22"/>
  <c r="BJ884" i="22" s="1"/>
  <c r="BJ869" i="22" s="1"/>
  <c r="BN882" i="22"/>
  <c r="BN884" i="22" s="1"/>
  <c r="BN869" i="22" s="1"/>
  <c r="BR882" i="22"/>
  <c r="BR884" i="22" s="1"/>
  <c r="BR869" i="22" s="1"/>
  <c r="U901" i="22"/>
  <c r="U903" i="22" s="1"/>
  <c r="U886" i="22" s="1"/>
  <c r="Y901" i="22"/>
  <c r="Y903" i="22" s="1"/>
  <c r="Y886" i="22" s="1"/>
  <c r="AN901" i="22"/>
  <c r="AN903" i="22" s="1"/>
  <c r="AN886" i="22" s="1"/>
  <c r="BJ901" i="22"/>
  <c r="BJ903" i="22" s="1"/>
  <c r="BJ886" i="22" s="1"/>
  <c r="V920" i="22"/>
  <c r="V922" i="22" s="1"/>
  <c r="V905" i="22" s="1"/>
  <c r="R939" i="22"/>
  <c r="R941" i="22" s="1"/>
  <c r="R924" i="22" s="1"/>
  <c r="AQ939" i="22"/>
  <c r="AQ941" i="22" s="1"/>
  <c r="AQ924" i="22" s="1"/>
  <c r="O958" i="22"/>
  <c r="O960" i="22" s="1"/>
  <c r="O943" i="22" s="1"/>
  <c r="AA958" i="22"/>
  <c r="AA960" i="22" s="1"/>
  <c r="AA943" i="22" s="1"/>
  <c r="AY958" i="22"/>
  <c r="AY960" i="22" s="1"/>
  <c r="AY943" i="22" s="1"/>
  <c r="P978" i="22"/>
  <c r="P980" i="22" s="1"/>
  <c r="P962" i="22" s="1"/>
  <c r="AX1053" i="22"/>
  <c r="AX1055" i="22" s="1"/>
  <c r="AX1038" i="22" s="1"/>
  <c r="V1140" i="22"/>
  <c r="V1142" i="22" s="1"/>
  <c r="V1122" i="22" s="1"/>
  <c r="Z882" i="22"/>
  <c r="Z884" i="22" s="1"/>
  <c r="Z869" i="22" s="1"/>
  <c r="AQ882" i="22"/>
  <c r="AQ884" i="22" s="1"/>
  <c r="AQ869" i="22" s="1"/>
  <c r="BH882" i="22"/>
  <c r="BH884" i="22" s="1"/>
  <c r="BH869" i="22" s="1"/>
  <c r="BL882" i="22"/>
  <c r="BL884" i="22" s="1"/>
  <c r="BL869" i="22" s="1"/>
  <c r="BP882" i="22"/>
  <c r="BP884" i="22" s="1"/>
  <c r="BP869" i="22" s="1"/>
  <c r="T920" i="22"/>
  <c r="T922" i="22" s="1"/>
  <c r="T905" i="22" s="1"/>
  <c r="R882" i="22"/>
  <c r="R884" i="22" s="1"/>
  <c r="R869" i="22" s="1"/>
  <c r="AG882" i="22"/>
  <c r="AG884" i="22" s="1"/>
  <c r="AG869" i="22" s="1"/>
  <c r="AU882" i="22"/>
  <c r="AU884" i="22" s="1"/>
  <c r="AU869" i="22" s="1"/>
  <c r="T901" i="22"/>
  <c r="T903" i="22" s="1"/>
  <c r="T886" i="22" s="1"/>
  <c r="BB901" i="22"/>
  <c r="BB903" i="22" s="1"/>
  <c r="BB886" i="22" s="1"/>
  <c r="BL901" i="22"/>
  <c r="BL903" i="22" s="1"/>
  <c r="BL886" i="22" s="1"/>
  <c r="AW920" i="22"/>
  <c r="AW922" i="22" s="1"/>
  <c r="AW905" i="22" s="1"/>
  <c r="BA920" i="22"/>
  <c r="BA922" i="22" s="1"/>
  <c r="BA905" i="22" s="1"/>
  <c r="BE920" i="22"/>
  <c r="BE922" i="22" s="1"/>
  <c r="BE905" i="22" s="1"/>
  <c r="BI920" i="22"/>
  <c r="BI922" i="22" s="1"/>
  <c r="BI905" i="22" s="1"/>
  <c r="BM920" i="22"/>
  <c r="BM922" i="22" s="1"/>
  <c r="BM905" i="22" s="1"/>
  <c r="BQ920" i="22"/>
  <c r="BQ922" i="22" s="1"/>
  <c r="BQ905" i="22" s="1"/>
  <c r="AH939" i="22"/>
  <c r="AH941" i="22" s="1"/>
  <c r="AH924" i="22" s="1"/>
  <c r="AS939" i="22"/>
  <c r="AS941" i="22" s="1"/>
  <c r="AS924" i="22" s="1"/>
  <c r="BO939" i="22"/>
  <c r="BO941" i="22" s="1"/>
  <c r="BO924" i="22" s="1"/>
  <c r="R958" i="22"/>
  <c r="R960" i="22" s="1"/>
  <c r="R943" i="22" s="1"/>
  <c r="AQ958" i="22"/>
  <c r="AQ960" i="22" s="1"/>
  <c r="AQ943" i="22" s="1"/>
  <c r="BJ958" i="22"/>
  <c r="BJ960" i="22" s="1"/>
  <c r="BJ943" i="22" s="1"/>
  <c r="P999" i="22"/>
  <c r="P1001" i="22" s="1"/>
  <c r="P982" i="22" s="1"/>
  <c r="BO1053" i="22"/>
  <c r="BO1055" i="22" s="1"/>
  <c r="BO1038" i="22" s="1"/>
  <c r="BF1198" i="22"/>
  <c r="BF1200" i="22" s="1"/>
  <c r="BF1185" i="22" s="1"/>
  <c r="BD958" i="22"/>
  <c r="BD960" i="22" s="1"/>
  <c r="BD943" i="22" s="1"/>
  <c r="AA978" i="22"/>
  <c r="AA980" i="22" s="1"/>
  <c r="AA962" i="22" s="1"/>
  <c r="L999" i="22"/>
  <c r="L1001" i="22" s="1"/>
  <c r="L982" i="22" s="1"/>
  <c r="AC999" i="22"/>
  <c r="AC1001" i="22" s="1"/>
  <c r="AC982" i="22" s="1"/>
  <c r="AM999" i="22"/>
  <c r="AM1001" i="22" s="1"/>
  <c r="AM982" i="22" s="1"/>
  <c r="AW999" i="22"/>
  <c r="AW1001" i="22" s="1"/>
  <c r="AW982" i="22" s="1"/>
  <c r="BE999" i="22"/>
  <c r="BE1001" i="22" s="1"/>
  <c r="BE982" i="22" s="1"/>
  <c r="BM999" i="22"/>
  <c r="BM1001" i="22" s="1"/>
  <c r="BM982" i="22" s="1"/>
  <c r="N1015" i="22"/>
  <c r="N1017" i="22" s="1"/>
  <c r="N1004" i="22" s="1"/>
  <c r="S1015" i="22"/>
  <c r="S1017" i="22" s="1"/>
  <c r="S1004" i="22" s="1"/>
  <c r="X1015" i="22"/>
  <c r="X1017" i="22" s="1"/>
  <c r="X1004" i="22" s="1"/>
  <c r="AB1015" i="22"/>
  <c r="AB1017" i="22" s="1"/>
  <c r="AB1004" i="22" s="1"/>
  <c r="AG1015" i="22"/>
  <c r="AG1017" i="22" s="1"/>
  <c r="AG1004" i="22" s="1"/>
  <c r="AL1015" i="22"/>
  <c r="AL1017" i="22" s="1"/>
  <c r="AL1004" i="22" s="1"/>
  <c r="AP1015" i="22"/>
  <c r="AP1017" i="22" s="1"/>
  <c r="AP1004" i="22" s="1"/>
  <c r="Z1053" i="22"/>
  <c r="Z1055" i="22" s="1"/>
  <c r="Z1038" i="22" s="1"/>
  <c r="AQ1053" i="22"/>
  <c r="AQ1055" i="22" s="1"/>
  <c r="AQ1038" i="22" s="1"/>
  <c r="BE1053" i="22"/>
  <c r="BE1055" i="22" s="1"/>
  <c r="BE1038" i="22" s="1"/>
  <c r="U1074" i="22"/>
  <c r="U1076" i="22" s="1"/>
  <c r="U1057" i="22" s="1"/>
  <c r="CC160" i="22"/>
  <c r="J149" i="22"/>
  <c r="CB149" i="22"/>
  <c r="CB160" i="22" s="1"/>
  <c r="CB164" i="22" s="1"/>
  <c r="CB166" i="22" s="1"/>
  <c r="CB147" i="22" s="1"/>
  <c r="BH958" i="22"/>
  <c r="BH960" i="22" s="1"/>
  <c r="BH943" i="22" s="1"/>
  <c r="K978" i="22"/>
  <c r="K980" i="22" s="1"/>
  <c r="K962" i="22" s="1"/>
  <c r="AF978" i="22"/>
  <c r="AF980" i="22" s="1"/>
  <c r="AF962" i="22" s="1"/>
  <c r="BA978" i="22"/>
  <c r="BA980" i="22" s="1"/>
  <c r="BA962" i="22" s="1"/>
  <c r="BD978" i="22"/>
  <c r="BD980" i="22" s="1"/>
  <c r="BD962" i="22" s="1"/>
  <c r="BQ978" i="22"/>
  <c r="BQ980" i="22" s="1"/>
  <c r="BQ962" i="22" s="1"/>
  <c r="AJ999" i="22"/>
  <c r="AJ1001" i="22" s="1"/>
  <c r="AJ982" i="22" s="1"/>
  <c r="AR999" i="22"/>
  <c r="AR1001" i="22" s="1"/>
  <c r="AR982" i="22" s="1"/>
  <c r="AT999" i="22"/>
  <c r="AT1001" i="22" s="1"/>
  <c r="AT982" i="22" s="1"/>
  <c r="BB999" i="22"/>
  <c r="BB1001" i="22" s="1"/>
  <c r="BB982" i="22" s="1"/>
  <c r="BJ999" i="22"/>
  <c r="BJ1001" i="22" s="1"/>
  <c r="BJ982" i="22" s="1"/>
  <c r="BR999" i="22"/>
  <c r="BR1001" i="22" s="1"/>
  <c r="BR982" i="22" s="1"/>
  <c r="N1053" i="22"/>
  <c r="N1055" i="22" s="1"/>
  <c r="N1038" i="22" s="1"/>
  <c r="BG1053" i="22"/>
  <c r="BG1055" i="22" s="1"/>
  <c r="BG1038" i="22" s="1"/>
  <c r="R1074" i="22"/>
  <c r="R1076" i="22" s="1"/>
  <c r="R1057" i="22" s="1"/>
  <c r="AF999" i="22"/>
  <c r="AF1001" i="22" s="1"/>
  <c r="AF982" i="22" s="1"/>
  <c r="AO999" i="22"/>
  <c r="AO1001" i="22" s="1"/>
  <c r="AO982" i="22" s="1"/>
  <c r="BQ1099" i="22"/>
  <c r="BQ1101" i="22" s="1"/>
  <c r="BQ1080" i="22" s="1"/>
  <c r="BP958" i="22"/>
  <c r="BP960" i="22" s="1"/>
  <c r="BP943" i="22" s="1"/>
  <c r="AO978" i="22"/>
  <c r="AO980" i="22" s="1"/>
  <c r="AO962" i="22" s="1"/>
  <c r="AZ978" i="22"/>
  <c r="AZ980" i="22" s="1"/>
  <c r="AZ962" i="22" s="1"/>
  <c r="BP978" i="22"/>
  <c r="BP980" i="22" s="1"/>
  <c r="BP962" i="22" s="1"/>
  <c r="AB999" i="22"/>
  <c r="AB1001" i="22" s="1"/>
  <c r="AB982" i="22" s="1"/>
  <c r="AL999" i="22"/>
  <c r="AL1001" i="22" s="1"/>
  <c r="AL982" i="22" s="1"/>
  <c r="AV999" i="22"/>
  <c r="AV1001" i="22" s="1"/>
  <c r="AV982" i="22" s="1"/>
  <c r="BD999" i="22"/>
  <c r="BD1001" i="22" s="1"/>
  <c r="BD982" i="22" s="1"/>
  <c r="BL999" i="22"/>
  <c r="BL1001" i="22" s="1"/>
  <c r="BL982" i="22" s="1"/>
  <c r="AP1053" i="22"/>
  <c r="AP1055" i="22" s="1"/>
  <c r="AP1038" i="22" s="1"/>
  <c r="AY1053" i="22"/>
  <c r="AY1055" i="22" s="1"/>
  <c r="AY1038" i="22" s="1"/>
  <c r="BN1053" i="22"/>
  <c r="BN1055" i="22" s="1"/>
  <c r="BN1038" i="22" s="1"/>
  <c r="T1074" i="22"/>
  <c r="T1076" i="22" s="1"/>
  <c r="T1057" i="22" s="1"/>
  <c r="BM1099" i="22"/>
  <c r="BM1101" i="22" s="1"/>
  <c r="BM1080" i="22" s="1"/>
  <c r="AK1217" i="22"/>
  <c r="AK1219" i="22" s="1"/>
  <c r="AK1204" i="22" s="1"/>
  <c r="AS978" i="22"/>
  <c r="AS980" i="22" s="1"/>
  <c r="AS962" i="22" s="1"/>
  <c r="BA999" i="22"/>
  <c r="BA1001" i="22" s="1"/>
  <c r="BA982" i="22" s="1"/>
  <c r="BI999" i="22"/>
  <c r="BI1001" i="22" s="1"/>
  <c r="BI982" i="22" s="1"/>
  <c r="BQ999" i="22"/>
  <c r="BQ1001" i="22" s="1"/>
  <c r="BQ982" i="22" s="1"/>
  <c r="Y1053" i="22"/>
  <c r="Y1055" i="22" s="1"/>
  <c r="Y1038" i="22" s="1"/>
  <c r="P1074" i="22"/>
  <c r="P1076" i="22" s="1"/>
  <c r="P1057" i="22" s="1"/>
  <c r="BI978" i="22"/>
  <c r="BI980" i="22" s="1"/>
  <c r="BI962" i="22" s="1"/>
  <c r="AD999" i="22"/>
  <c r="AD1001" i="22" s="1"/>
  <c r="AD982" i="22" s="1"/>
  <c r="AN999" i="22"/>
  <c r="AN1001" i="22" s="1"/>
  <c r="AN982" i="22" s="1"/>
  <c r="AX999" i="22"/>
  <c r="AX1001" i="22" s="1"/>
  <c r="AX982" i="22" s="1"/>
  <c r="BF999" i="22"/>
  <c r="BF1001" i="22" s="1"/>
  <c r="BF982" i="22" s="1"/>
  <c r="BN999" i="22"/>
  <c r="BN1001" i="22" s="1"/>
  <c r="BN982" i="22" s="1"/>
  <c r="BK1074" i="22"/>
  <c r="BK1076" i="22" s="1"/>
  <c r="BK1057" i="22" s="1"/>
  <c r="BO1074" i="22"/>
  <c r="BO1076" i="22" s="1"/>
  <c r="BO1057" i="22" s="1"/>
  <c r="I412" i="23"/>
  <c r="CA412" i="23"/>
  <c r="Y1198" i="22"/>
  <c r="Y1200" i="22" s="1"/>
  <c r="Y1185" i="22" s="1"/>
  <c r="AC1198" i="22"/>
  <c r="AC1200" i="22" s="1"/>
  <c r="AC1185" i="22" s="1"/>
  <c r="AH1198" i="22"/>
  <c r="AH1200" i="22" s="1"/>
  <c r="AH1185" i="22" s="1"/>
  <c r="BH1198" i="22"/>
  <c r="BH1200" i="22" s="1"/>
  <c r="BH1185" i="22" s="1"/>
  <c r="BJ1198" i="22"/>
  <c r="BJ1200" i="22" s="1"/>
  <c r="BJ1185" i="22" s="1"/>
  <c r="AM1217" i="22"/>
  <c r="AM1219" i="22" s="1"/>
  <c r="AM1204" i="22" s="1"/>
  <c r="AO1217" i="22"/>
  <c r="AO1219" i="22" s="1"/>
  <c r="AO1204" i="22" s="1"/>
  <c r="BG1217" i="22"/>
  <c r="BG1219" i="22" s="1"/>
  <c r="BI1217" i="22"/>
  <c r="BI1219" i="22" s="1"/>
  <c r="BI1204" i="22" s="1"/>
  <c r="AA1236" i="22"/>
  <c r="AA1238" i="22" s="1"/>
  <c r="AA1221" i="22" s="1"/>
  <c r="BC1236" i="22"/>
  <c r="BC1238" i="22" s="1"/>
  <c r="BC1221" i="22" s="1"/>
  <c r="X1099" i="22"/>
  <c r="X1101" i="22" s="1"/>
  <c r="X1080" i="22" s="1"/>
  <c r="AP1099" i="22"/>
  <c r="AP1101" i="22" s="1"/>
  <c r="AP1080" i="22" s="1"/>
  <c r="AQ1099" i="22"/>
  <c r="AQ1101" i="22" s="1"/>
  <c r="AQ1080" i="22" s="1"/>
  <c r="AY1099" i="22"/>
  <c r="AY1101" i="22" s="1"/>
  <c r="AY1080" i="22" s="1"/>
  <c r="AZ1099" i="22"/>
  <c r="AZ1101" i="22" s="1"/>
  <c r="AZ1080" i="22" s="1"/>
  <c r="BK1099" i="22"/>
  <c r="BK1101" i="22" s="1"/>
  <c r="BK1080" i="22" s="1"/>
  <c r="K1118" i="22"/>
  <c r="K1120" i="22" s="1"/>
  <c r="K1103" i="22" s="1"/>
  <c r="I472" i="23"/>
  <c r="CA472" i="23"/>
  <c r="I837" i="23"/>
  <c r="CA837" i="23"/>
  <c r="AA1198" i="22"/>
  <c r="AA1200" i="22" s="1"/>
  <c r="AA1185" i="22" s="1"/>
  <c r="AF1198" i="22"/>
  <c r="AF1200" i="22" s="1"/>
  <c r="AF1185" i="22" s="1"/>
  <c r="AK1198" i="22"/>
  <c r="AK1200" i="22" s="1"/>
  <c r="AK1185" i="22" s="1"/>
  <c r="AM1198" i="22"/>
  <c r="AM1200" i="22" s="1"/>
  <c r="AM1185" i="22" s="1"/>
  <c r="BL1198" i="22"/>
  <c r="BL1200" i="22" s="1"/>
  <c r="BL1185" i="22" s="1"/>
  <c r="BN1198" i="22"/>
  <c r="BN1200" i="22" s="1"/>
  <c r="BN1185" i="22" s="1"/>
  <c r="AQ1217" i="22"/>
  <c r="AQ1219" i="22" s="1"/>
  <c r="AQ1204" i="22" s="1"/>
  <c r="AS1217" i="22"/>
  <c r="AS1219" i="22" s="1"/>
  <c r="AS1204" i="22" s="1"/>
  <c r="BA1217" i="22"/>
  <c r="BA1219" i="22" s="1"/>
  <c r="X1236" i="22"/>
  <c r="X1238" i="22" s="1"/>
  <c r="X1221" i="22" s="1"/>
  <c r="Z1236" i="22"/>
  <c r="Z1238" i="22" s="1"/>
  <c r="Z1221" i="22" s="1"/>
  <c r="BC466" i="22"/>
  <c r="BC468" i="22" s="1"/>
  <c r="BC449" i="22" s="1"/>
  <c r="BI466" i="22"/>
  <c r="BI468" i="22" s="1"/>
  <c r="BI449" i="22" s="1"/>
  <c r="BJ1074" i="22"/>
  <c r="BJ1076" i="22" s="1"/>
  <c r="BJ1057" i="22" s="1"/>
  <c r="BN1074" i="22"/>
  <c r="BN1076" i="22" s="1"/>
  <c r="BN1057" i="22" s="1"/>
  <c r="BH1099" i="22"/>
  <c r="BH1101" i="22" s="1"/>
  <c r="BH1080" i="22" s="1"/>
  <c r="AC1140" i="22"/>
  <c r="AC1142" i="22" s="1"/>
  <c r="AC1122" i="22" s="1"/>
  <c r="AH1140" i="22"/>
  <c r="AH1142" i="22" s="1"/>
  <c r="AH1122" i="22" s="1"/>
  <c r="AM1140" i="22"/>
  <c r="AM1142" i="22" s="1"/>
  <c r="AM1122" i="22" s="1"/>
  <c r="AQ1140" i="22"/>
  <c r="AQ1142" i="22" s="1"/>
  <c r="AQ1122" i="22" s="1"/>
  <c r="AU1140" i="22"/>
  <c r="AU1142" i="22" s="1"/>
  <c r="AU1122" i="22" s="1"/>
  <c r="AY1140" i="22"/>
  <c r="AY1142" i="22" s="1"/>
  <c r="AY1122" i="22" s="1"/>
  <c r="BC1140" i="22"/>
  <c r="BC1142" i="22" s="1"/>
  <c r="BC1122" i="22" s="1"/>
  <c r="BG1140" i="22"/>
  <c r="BG1142" i="22" s="1"/>
  <c r="BG1122" i="22" s="1"/>
  <c r="BK1140" i="22"/>
  <c r="BK1142" i="22" s="1"/>
  <c r="BK1122" i="22" s="1"/>
  <c r="BO1140" i="22"/>
  <c r="BO1142" i="22" s="1"/>
  <c r="BO1122" i="22" s="1"/>
  <c r="AL1236" i="22"/>
  <c r="AL1238" i="22" s="1"/>
  <c r="AL1221" i="22" s="1"/>
  <c r="U106" i="22"/>
  <c r="U108" i="22" s="1"/>
  <c r="U87" i="22" s="1"/>
  <c r="AC1099" i="22"/>
  <c r="AC1101" i="22" s="1"/>
  <c r="AC1080" i="22" s="1"/>
  <c r="AO1099" i="22"/>
  <c r="AO1101" i="22" s="1"/>
  <c r="AO1080" i="22" s="1"/>
  <c r="AX1099" i="22"/>
  <c r="AX1101" i="22" s="1"/>
  <c r="AX1080" i="22" s="1"/>
  <c r="BO1099" i="22"/>
  <c r="BO1101" i="22" s="1"/>
  <c r="BO1080" i="22" s="1"/>
  <c r="BP1099" i="22"/>
  <c r="BP1101" i="22" s="1"/>
  <c r="BP1080" i="22" s="1"/>
  <c r="T1140" i="22"/>
  <c r="T1142" i="22" s="1"/>
  <c r="T1122" i="22" s="1"/>
  <c r="AS1198" i="22"/>
  <c r="AS1200" i="22" s="1"/>
  <c r="AS1185" i="22" s="1"/>
  <c r="AU1198" i="22"/>
  <c r="AU1200" i="22" s="1"/>
  <c r="AU1185" i="22" s="1"/>
  <c r="R1217" i="22"/>
  <c r="R1219" i="22" s="1"/>
  <c r="R1204" i="22" s="1"/>
  <c r="BR1217" i="22"/>
  <c r="BR1219" i="22" s="1"/>
  <c r="N1236" i="22"/>
  <c r="N1238" i="22" s="1"/>
  <c r="N1221" i="22" s="1"/>
  <c r="P1236" i="22"/>
  <c r="P1238" i="22" s="1"/>
  <c r="P1221" i="22" s="1"/>
  <c r="AF1236" i="22"/>
  <c r="AF1238" i="22" s="1"/>
  <c r="AF1221" i="22" s="1"/>
  <c r="AN1236" i="22"/>
  <c r="AN1238" i="22" s="1"/>
  <c r="AN1221" i="22" s="1"/>
  <c r="CC105" i="22"/>
  <c r="CB93" i="22"/>
  <c r="CB105" i="22" s="1"/>
  <c r="J93" i="22"/>
  <c r="BI1074" i="22"/>
  <c r="BI1076" i="22" s="1"/>
  <c r="BI1057" i="22" s="1"/>
  <c r="BM1074" i="22"/>
  <c r="BM1076" i="22" s="1"/>
  <c r="BM1057" i="22" s="1"/>
  <c r="BQ1074" i="22"/>
  <c r="BQ1076" i="22" s="1"/>
  <c r="BQ1057" i="22" s="1"/>
  <c r="T1099" i="22"/>
  <c r="T1101" i="22" s="1"/>
  <c r="T1080" i="22" s="1"/>
  <c r="AB1099" i="22"/>
  <c r="AB1101" i="22" s="1"/>
  <c r="AB1080" i="22" s="1"/>
  <c r="AB1140" i="22"/>
  <c r="AB1142" i="22" s="1"/>
  <c r="AB1122" i="22" s="1"/>
  <c r="AG1140" i="22"/>
  <c r="AG1142" i="22" s="1"/>
  <c r="AG1122" i="22" s="1"/>
  <c r="AL1140" i="22"/>
  <c r="AL1142" i="22" s="1"/>
  <c r="AL1122" i="22" s="1"/>
  <c r="AP1140" i="22"/>
  <c r="AP1142" i="22" s="1"/>
  <c r="AP1122" i="22" s="1"/>
  <c r="AT1140" i="22"/>
  <c r="AT1142" i="22" s="1"/>
  <c r="AT1122" i="22" s="1"/>
  <c r="AX1140" i="22"/>
  <c r="AX1142" i="22" s="1"/>
  <c r="AX1122" i="22" s="1"/>
  <c r="BB1140" i="22"/>
  <c r="BB1142" i="22" s="1"/>
  <c r="BB1122" i="22" s="1"/>
  <c r="BF1140" i="22"/>
  <c r="BF1142" i="22" s="1"/>
  <c r="BF1122" i="22" s="1"/>
  <c r="BJ1140" i="22"/>
  <c r="BJ1142" i="22" s="1"/>
  <c r="BJ1122" i="22" s="1"/>
  <c r="BN1140" i="22"/>
  <c r="BN1142" i="22" s="1"/>
  <c r="BN1122" i="22" s="1"/>
  <c r="BR1140" i="22"/>
  <c r="BR1142" i="22" s="1"/>
  <c r="BR1122" i="22" s="1"/>
  <c r="L1161" i="22"/>
  <c r="L1163" i="22" s="1"/>
  <c r="L1146" i="22" s="1"/>
  <c r="AW1198" i="22"/>
  <c r="AW1200" i="22" s="1"/>
  <c r="AW1185" i="22" s="1"/>
  <c r="T1217" i="22"/>
  <c r="T1219" i="22" s="1"/>
  <c r="T1204" i="22" s="1"/>
  <c r="V1217" i="22"/>
  <c r="V1219" i="22" s="1"/>
  <c r="V1204" i="22" s="1"/>
  <c r="AD1236" i="22"/>
  <c r="AD1238" i="22" s="1"/>
  <c r="AD1221" i="22" s="1"/>
  <c r="S1099" i="22"/>
  <c r="S1101" i="22" s="1"/>
  <c r="S1080" i="22" s="1"/>
  <c r="BN1099" i="22"/>
  <c r="BN1101" i="22" s="1"/>
  <c r="BN1080" i="22" s="1"/>
  <c r="N1198" i="22"/>
  <c r="N1200" i="22" s="1"/>
  <c r="N1185" i="22" s="1"/>
  <c r="P1198" i="22"/>
  <c r="P1200" i="22" s="1"/>
  <c r="P1185" i="22" s="1"/>
  <c r="Y1217" i="22"/>
  <c r="Y1219" i="22" s="1"/>
  <c r="Y1204" i="22" s="1"/>
  <c r="AA1217" i="22"/>
  <c r="AA1219" i="22" s="1"/>
  <c r="AA1204" i="22" s="1"/>
  <c r="BD1217" i="22"/>
  <c r="BD1219" i="22" s="1"/>
  <c r="V1236" i="22"/>
  <c r="V1238" i="22" s="1"/>
  <c r="V1221" i="22" s="1"/>
  <c r="O466" i="22"/>
  <c r="O468" i="22" s="1"/>
  <c r="O449" i="22" s="1"/>
  <c r="AQ1236" i="22"/>
  <c r="AQ1238" i="22" s="1"/>
  <c r="AQ1221" i="22" s="1"/>
  <c r="V106" i="22"/>
  <c r="V108" i="22" s="1"/>
  <c r="V87" i="22" s="1"/>
  <c r="AA106" i="22"/>
  <c r="AA108" i="22" s="1"/>
  <c r="AA87" i="22" s="1"/>
  <c r="AJ106" i="22"/>
  <c r="AJ108" i="22" s="1"/>
  <c r="AJ87" i="22" s="1"/>
  <c r="AQ106" i="22"/>
  <c r="AQ108" i="22" s="1"/>
  <c r="AQ87" i="22" s="1"/>
  <c r="AT106" i="22"/>
  <c r="AT108" i="22" s="1"/>
  <c r="AT87" i="22" s="1"/>
  <c r="BQ106" i="22"/>
  <c r="BQ108" i="22" s="1"/>
  <c r="BQ87" i="22" s="1"/>
  <c r="AC336" i="22"/>
  <c r="AC338" i="22" s="1"/>
  <c r="AC316" i="22" s="1"/>
  <c r="AH336" i="22"/>
  <c r="AH338" i="22" s="1"/>
  <c r="AH316" i="22" s="1"/>
  <c r="AM336" i="22"/>
  <c r="AM338" i="22" s="1"/>
  <c r="AM316" i="22" s="1"/>
  <c r="AQ336" i="22"/>
  <c r="AQ338" i="22" s="1"/>
  <c r="AQ316" i="22" s="1"/>
  <c r="AG466" i="22"/>
  <c r="AG468" i="22" s="1"/>
  <c r="AG449" i="22" s="1"/>
  <c r="N492" i="22"/>
  <c r="N494" i="22" s="1"/>
  <c r="N471" i="22" s="1"/>
  <c r="S492" i="22"/>
  <c r="S494" i="22" s="1"/>
  <c r="S471" i="22" s="1"/>
  <c r="AH492" i="22"/>
  <c r="AH494" i="22" s="1"/>
  <c r="AH471" i="22" s="1"/>
  <c r="AV1236" i="22"/>
  <c r="AV1238" i="22" s="1"/>
  <c r="AV1221" i="22" s="1"/>
  <c r="BO1236" i="22"/>
  <c r="BO1238" i="22" s="1"/>
  <c r="BO1221" i="22" s="1"/>
  <c r="R106" i="22"/>
  <c r="R108" i="22" s="1"/>
  <c r="R87" i="22" s="1"/>
  <c r="Z106" i="22"/>
  <c r="Z108" i="22" s="1"/>
  <c r="Z87" i="22" s="1"/>
  <c r="AM106" i="22"/>
  <c r="AM108" i="22" s="1"/>
  <c r="AM87" i="22" s="1"/>
  <c r="AW106" i="22"/>
  <c r="AW108" i="22" s="1"/>
  <c r="AW87" i="22" s="1"/>
  <c r="L492" i="22"/>
  <c r="L494" i="22" s="1"/>
  <c r="L471" i="22" s="1"/>
  <c r="R492" i="22"/>
  <c r="R494" i="22" s="1"/>
  <c r="R471" i="22" s="1"/>
  <c r="CC817" i="22"/>
  <c r="CB807" i="22"/>
  <c r="CB817" i="22" s="1"/>
  <c r="CA833" i="23"/>
  <c r="BD1236" i="22"/>
  <c r="BD1238" i="22" s="1"/>
  <c r="BD1221" i="22" s="1"/>
  <c r="AC106" i="22"/>
  <c r="AC108" i="22" s="1"/>
  <c r="AC87" i="22" s="1"/>
  <c r="R466" i="22"/>
  <c r="R468" i="22" s="1"/>
  <c r="R449" i="22" s="1"/>
  <c r="Y466" i="22"/>
  <c r="Y468" i="22" s="1"/>
  <c r="Y449" i="22" s="1"/>
  <c r="AF466" i="22"/>
  <c r="AF468" i="22" s="1"/>
  <c r="AF449" i="22" s="1"/>
  <c r="AQ466" i="22"/>
  <c r="AQ468" i="22" s="1"/>
  <c r="AQ449" i="22" s="1"/>
  <c r="BA466" i="22"/>
  <c r="BA468" i="22" s="1"/>
  <c r="BA449" i="22" s="1"/>
  <c r="BK466" i="22"/>
  <c r="BK468" i="22" s="1"/>
  <c r="BK449" i="22" s="1"/>
  <c r="BQ466" i="22"/>
  <c r="BQ468" i="22" s="1"/>
  <c r="BQ449" i="22" s="1"/>
  <c r="AD492" i="22"/>
  <c r="AD494" i="22" s="1"/>
  <c r="AD471" i="22" s="1"/>
  <c r="AF492" i="22"/>
  <c r="AF494" i="22" s="1"/>
  <c r="AF471" i="22" s="1"/>
  <c r="X1118" i="22"/>
  <c r="X1120" i="22" s="1"/>
  <c r="X1103" i="22" s="1"/>
  <c r="BF1118" i="22"/>
  <c r="BF1120" i="22" s="1"/>
  <c r="BF1103" i="22" s="1"/>
  <c r="P1161" i="22"/>
  <c r="P1163" i="22" s="1"/>
  <c r="P1146" i="22" s="1"/>
  <c r="AB1161" i="22"/>
  <c r="AB1163" i="22" s="1"/>
  <c r="AB1146" i="22" s="1"/>
  <c r="AO1179" i="22"/>
  <c r="AO1181" i="22" s="1"/>
  <c r="AO1168" i="22" s="1"/>
  <c r="CC378" i="22"/>
  <c r="CB366" i="22"/>
  <c r="CB378" i="22" s="1"/>
  <c r="AR1236" i="22"/>
  <c r="AR1238" i="22" s="1"/>
  <c r="AR1221" i="22" s="1"/>
  <c r="BG1236" i="22"/>
  <c r="BG1238" i="22" s="1"/>
  <c r="BG1221" i="22" s="1"/>
  <c r="K106" i="22"/>
  <c r="K108" i="22" s="1"/>
  <c r="K87" i="22" s="1"/>
  <c r="AS106" i="22"/>
  <c r="AS108" i="22" s="1"/>
  <c r="AS87" i="22" s="1"/>
  <c r="AA336" i="22"/>
  <c r="AA338" i="22" s="1"/>
  <c r="AA316" i="22" s="1"/>
  <c r="AF336" i="22"/>
  <c r="AF338" i="22" s="1"/>
  <c r="AF316" i="22" s="1"/>
  <c r="AK336" i="22"/>
  <c r="AK338" i="22" s="1"/>
  <c r="AK316" i="22" s="1"/>
  <c r="AO336" i="22"/>
  <c r="AO338" i="22" s="1"/>
  <c r="AO316" i="22" s="1"/>
  <c r="AS336" i="22"/>
  <c r="AS338" i="22" s="1"/>
  <c r="AS316" i="22" s="1"/>
  <c r="AJ466" i="22"/>
  <c r="AJ468" i="22" s="1"/>
  <c r="AJ449" i="22" s="1"/>
  <c r="AP466" i="22"/>
  <c r="AP468" i="22" s="1"/>
  <c r="AP449" i="22" s="1"/>
  <c r="AV466" i="22"/>
  <c r="AV468" i="22" s="1"/>
  <c r="AV449" i="22" s="1"/>
  <c r="U492" i="22"/>
  <c r="U494" i="22" s="1"/>
  <c r="U471" i="22" s="1"/>
  <c r="AU492" i="22"/>
  <c r="AU494" i="22" s="1"/>
  <c r="AU471" i="22" s="1"/>
  <c r="BG492" i="22"/>
  <c r="BG494" i="22" s="1"/>
  <c r="BG471" i="22" s="1"/>
  <c r="X1179" i="22"/>
  <c r="X1181" i="22" s="1"/>
  <c r="X1168" i="22" s="1"/>
  <c r="CC335" i="22"/>
  <c r="CB322" i="22"/>
  <c r="CB335" i="22" s="1"/>
  <c r="AU1236" i="22"/>
  <c r="AU1238" i="22" s="1"/>
  <c r="AU1221" i="22" s="1"/>
  <c r="T106" i="22"/>
  <c r="T108" i="22" s="1"/>
  <c r="T87" i="22" s="1"/>
  <c r="AB106" i="22"/>
  <c r="AB108" i="22" s="1"/>
  <c r="AB87" i="22" s="1"/>
  <c r="AL1118" i="22"/>
  <c r="AL1120" i="22" s="1"/>
  <c r="AL1103" i="22" s="1"/>
  <c r="BM1118" i="22"/>
  <c r="BM1120" i="22" s="1"/>
  <c r="BM1103" i="22" s="1"/>
  <c r="AL1161" i="22"/>
  <c r="AL1163" i="22" s="1"/>
  <c r="AL1146" i="22" s="1"/>
  <c r="AW1161" i="22"/>
  <c r="AW1163" i="22" s="1"/>
  <c r="AW1146" i="22" s="1"/>
  <c r="AZ1161" i="22"/>
  <c r="AZ1163" i="22" s="1"/>
  <c r="AZ1146" i="22" s="1"/>
  <c r="AG1179" i="22"/>
  <c r="AG1181" i="22" s="1"/>
  <c r="AG1168" i="22" s="1"/>
  <c r="AW1179" i="22"/>
  <c r="AW1181" i="22" s="1"/>
  <c r="AW1168" i="22" s="1"/>
  <c r="CC425" i="22"/>
  <c r="CC427" i="22" s="1"/>
  <c r="CC412" i="22" s="1"/>
  <c r="CC490" i="22"/>
  <c r="CC492" i="22" s="1"/>
  <c r="CC494" i="22" s="1"/>
  <c r="CC471" i="22" s="1"/>
  <c r="N1118" i="22"/>
  <c r="N1120" i="22" s="1"/>
  <c r="N1103" i="22" s="1"/>
  <c r="T1118" i="22"/>
  <c r="T1120" i="22" s="1"/>
  <c r="T1103" i="22" s="1"/>
  <c r="Z1118" i="22"/>
  <c r="Z1120" i="22" s="1"/>
  <c r="Z1103" i="22" s="1"/>
  <c r="AD1161" i="22"/>
  <c r="AD1163" i="22" s="1"/>
  <c r="AD1146" i="22" s="1"/>
  <c r="AT1161" i="22"/>
  <c r="AT1163" i="22" s="1"/>
  <c r="AT1146" i="22" s="1"/>
  <c r="BH1161" i="22"/>
  <c r="BH1163" i="22" s="1"/>
  <c r="BH1146" i="22" s="1"/>
  <c r="AP1179" i="22"/>
  <c r="AP1181" i="22" s="1"/>
  <c r="AP1168" i="22" s="1"/>
  <c r="AG492" i="22"/>
  <c r="AG494" i="22" s="1"/>
  <c r="AG471" i="22" s="1"/>
  <c r="AB1118" i="22"/>
  <c r="AB1120" i="22" s="1"/>
  <c r="AB1103" i="22" s="1"/>
  <c r="AH1118" i="22"/>
  <c r="AH1120" i="22" s="1"/>
  <c r="AH1103" i="22" s="1"/>
  <c r="AN1118" i="22"/>
  <c r="AN1120" i="22" s="1"/>
  <c r="AN1103" i="22" s="1"/>
  <c r="BE1118" i="22"/>
  <c r="BE1120" i="22" s="1"/>
  <c r="BE1103" i="22" s="1"/>
  <c r="AN1161" i="22"/>
  <c r="AN1163" i="22" s="1"/>
  <c r="AN1146" i="22" s="1"/>
  <c r="BM1161" i="22"/>
  <c r="BM1163" i="22" s="1"/>
  <c r="BM1146" i="22" s="1"/>
  <c r="BP1161" i="22"/>
  <c r="BP1163" i="22" s="1"/>
  <c r="BP1146" i="22" s="1"/>
  <c r="AX1179" i="22"/>
  <c r="AX1181" i="22" s="1"/>
  <c r="AX1168" i="22" s="1"/>
  <c r="BM1179" i="22"/>
  <c r="BM1181" i="22" s="1"/>
  <c r="BM1168" i="22" s="1"/>
  <c r="P1118" i="22"/>
  <c r="P1120" i="22" s="1"/>
  <c r="P1103" i="22" s="1"/>
  <c r="AP1118" i="22"/>
  <c r="AP1120" i="22" s="1"/>
  <c r="AP1103" i="22" s="1"/>
  <c r="BQ1118" i="22"/>
  <c r="BQ1120" i="22" s="1"/>
  <c r="BQ1103" i="22" s="1"/>
  <c r="U1161" i="22"/>
  <c r="U1163" i="22" s="1"/>
  <c r="U1146" i="22" s="1"/>
  <c r="AA1161" i="22"/>
  <c r="AA1163" i="22" s="1"/>
  <c r="AA1146" i="22" s="1"/>
  <c r="BF1179" i="22"/>
  <c r="BF1181" i="22" s="1"/>
  <c r="BF1168" i="22" s="1"/>
  <c r="CC1161" i="22"/>
  <c r="CC1163" i="22" s="1"/>
  <c r="CC1146" i="22" s="1"/>
  <c r="I85" i="23"/>
  <c r="CA85" i="23"/>
  <c r="CC101" i="22"/>
  <c r="CC106" i="22" s="1"/>
  <c r="CC108" i="22" s="1"/>
  <c r="CC87" i="22" s="1"/>
  <c r="CB89" i="22"/>
  <c r="CB101" i="22" s="1"/>
  <c r="CB106" i="22" s="1"/>
  <c r="CB108" i="22" s="1"/>
  <c r="CB87" i="22" s="1"/>
  <c r="CC360" i="22"/>
  <c r="CC362" i="22" s="1"/>
  <c r="CC341" i="22" s="1"/>
  <c r="I197" i="23"/>
  <c r="CA197" i="23"/>
  <c r="AM492" i="22"/>
  <c r="AM494" i="22" s="1"/>
  <c r="AM471" i="22" s="1"/>
  <c r="BP492" i="22"/>
  <c r="BP494" i="22" s="1"/>
  <c r="BP471" i="22" s="1"/>
  <c r="BQ492" i="22"/>
  <c r="BQ494" i="22" s="1"/>
  <c r="BQ471" i="22" s="1"/>
  <c r="AG1118" i="22"/>
  <c r="AG1120" i="22" s="1"/>
  <c r="AG1103" i="22" s="1"/>
  <c r="AR1118" i="22"/>
  <c r="AR1120" i="22" s="1"/>
  <c r="AR1103" i="22" s="1"/>
  <c r="AP1161" i="22"/>
  <c r="AP1163" i="22" s="1"/>
  <c r="AP1146" i="22" s="1"/>
  <c r="AS1161" i="22"/>
  <c r="AS1163" i="22" s="1"/>
  <c r="AS1146" i="22" s="1"/>
  <c r="AU1161" i="22"/>
  <c r="AU1163" i="22" s="1"/>
  <c r="AU1146" i="22" s="1"/>
  <c r="BI1161" i="22"/>
  <c r="BI1163" i="22" s="1"/>
  <c r="BI1146" i="22" s="1"/>
  <c r="V1179" i="22"/>
  <c r="V1181" i="22" s="1"/>
  <c r="V1168" i="22" s="1"/>
  <c r="CC443" i="22"/>
  <c r="CB433" i="22"/>
  <c r="CB443" i="22" s="1"/>
  <c r="CB630" i="22"/>
  <c r="CB632" i="22" s="1"/>
  <c r="CB611" i="22" s="1"/>
  <c r="CC356" i="22"/>
  <c r="CB344" i="22"/>
  <c r="CB356" i="22" s="1"/>
  <c r="CC461" i="22"/>
  <c r="CC466" i="22" s="1"/>
  <c r="CC468" i="22" s="1"/>
  <c r="CC449" i="22" s="1"/>
  <c r="CB450" i="22"/>
  <c r="CB461" i="22" s="1"/>
  <c r="CB466" i="22" s="1"/>
  <c r="CB468" i="22" s="1"/>
  <c r="CB449" i="22" s="1"/>
  <c r="CB1074" i="22"/>
  <c r="CB1076" i="22" s="1"/>
  <c r="CB1057" i="22" s="1"/>
  <c r="CC1074" i="22"/>
  <c r="CC1076" i="22" s="1"/>
  <c r="CC1057" i="22" s="1"/>
  <c r="CC651" i="22"/>
  <c r="CB638" i="22"/>
  <c r="CB651" i="22" s="1"/>
  <c r="CB656" i="22" s="1"/>
  <c r="CB658" i="22" s="1"/>
  <c r="CB635" i="22" s="1"/>
  <c r="CB320" i="22"/>
  <c r="CB333" i="22" s="1"/>
  <c r="CC333" i="22"/>
  <c r="CC382" i="22"/>
  <c r="CB370" i="22"/>
  <c r="CB382" i="22" s="1"/>
  <c r="CB1127" i="22"/>
  <c r="CB1138" i="22" s="1"/>
  <c r="CC1138" i="22"/>
  <c r="CC1140" i="22" s="1"/>
  <c r="CC1142" i="22" s="1"/>
  <c r="CC1122" i="22" s="1"/>
  <c r="I131" i="23"/>
  <c r="CA131" i="23"/>
  <c r="I536" i="23"/>
  <c r="CA536" i="23"/>
  <c r="CC656" i="22"/>
  <c r="CC658" i="22" s="1"/>
  <c r="CC635" i="22" s="1"/>
  <c r="CB319" i="22"/>
  <c r="CB332" i="22" s="1"/>
  <c r="CC161" i="22"/>
  <c r="CB293" i="22"/>
  <c r="CB306" i="22" s="1"/>
  <c r="CB309" i="22" s="1"/>
  <c r="CB311" i="22" s="1"/>
  <c r="CB288" i="22" s="1"/>
  <c r="CB343" i="22"/>
  <c r="CB355" i="22" s="1"/>
  <c r="CB360" i="22" s="1"/>
  <c r="CB362" i="22" s="1"/>
  <c r="CB341" i="22" s="1"/>
  <c r="CB425" i="22"/>
  <c r="CB427" i="22" s="1"/>
  <c r="CB412" i="22" s="1"/>
  <c r="CC444" i="22"/>
  <c r="CC446" i="22" s="1"/>
  <c r="CC429" i="22" s="1"/>
  <c r="CC820" i="22"/>
  <c r="CB810" i="22"/>
  <c r="CB820" i="22" s="1"/>
  <c r="CC998" i="22"/>
  <c r="CC999" i="22" s="1"/>
  <c r="CC1001" i="22" s="1"/>
  <c r="CC982" i="22" s="1"/>
  <c r="CB987" i="22"/>
  <c r="CB998" i="22" s="1"/>
  <c r="CB999" i="22" s="1"/>
  <c r="CB1001" i="22" s="1"/>
  <c r="CB982" i="22" s="1"/>
  <c r="CB444" i="22"/>
  <c r="CB446" i="22" s="1"/>
  <c r="CB429" i="22" s="1"/>
  <c r="CB499" i="22"/>
  <c r="CB509" i="22" s="1"/>
  <c r="CB511" i="22" s="1"/>
  <c r="CB513" i="22" s="1"/>
  <c r="CB496" i="22" s="1"/>
  <c r="CC509" i="22"/>
  <c r="CB1053" i="22"/>
  <c r="CB1055" i="22" s="1"/>
  <c r="CB1038" i="22" s="1"/>
  <c r="X656" i="22"/>
  <c r="X658" i="22" s="1"/>
  <c r="X635" i="22" s="1"/>
  <c r="CC1099" i="22"/>
  <c r="CC1101" i="22" s="1"/>
  <c r="CC1080" i="22" s="1"/>
  <c r="CC1159" i="22"/>
  <c r="CB1149" i="22"/>
  <c r="CB1159" i="22" s="1"/>
  <c r="CB1161" i="22" s="1"/>
  <c r="CB1163" i="22" s="1"/>
  <c r="CB1146" i="22" s="1"/>
  <c r="CB1236" i="22"/>
  <c r="CB1238" i="22" s="1"/>
  <c r="CB1221" i="22" s="1"/>
  <c r="I293" i="23"/>
  <c r="CA293" i="23"/>
  <c r="BC656" i="22"/>
  <c r="BC658" i="22" s="1"/>
  <c r="BC635" i="22" s="1"/>
  <c r="BL656" i="22"/>
  <c r="BL658" i="22" s="1"/>
  <c r="BL635" i="22" s="1"/>
  <c r="N681" i="22"/>
  <c r="N683" i="22" s="1"/>
  <c r="N660" i="22" s="1"/>
  <c r="R681" i="22"/>
  <c r="R683" i="22" s="1"/>
  <c r="R660" i="22" s="1"/>
  <c r="Z681" i="22"/>
  <c r="Z683" i="22" s="1"/>
  <c r="Z660" i="22" s="1"/>
  <c r="AM681" i="22"/>
  <c r="AM683" i="22" s="1"/>
  <c r="AM660" i="22" s="1"/>
  <c r="AP681" i="22"/>
  <c r="AP683" i="22" s="1"/>
  <c r="AP660" i="22" s="1"/>
  <c r="BH681" i="22"/>
  <c r="BH683" i="22" s="1"/>
  <c r="BH660" i="22" s="1"/>
  <c r="AP1255" i="22"/>
  <c r="AP1257" i="22" s="1"/>
  <c r="AP1242" i="22" s="1"/>
  <c r="J70" i="22"/>
  <c r="J429" i="22"/>
  <c r="J806" i="22"/>
  <c r="U681" i="22"/>
  <c r="U683" i="22" s="1"/>
  <c r="U660" i="22" s="1"/>
  <c r="AD681" i="22"/>
  <c r="AD683" i="22" s="1"/>
  <c r="AD660" i="22" s="1"/>
  <c r="AH681" i="22"/>
  <c r="AH683" i="22" s="1"/>
  <c r="AH660" i="22" s="1"/>
  <c r="AL681" i="22"/>
  <c r="AL683" i="22" s="1"/>
  <c r="AL660" i="22" s="1"/>
  <c r="BD681" i="22"/>
  <c r="BD683" i="22" s="1"/>
  <c r="BD660" i="22" s="1"/>
  <c r="BN681" i="22"/>
  <c r="BN683" i="22" s="1"/>
  <c r="BN660" i="22" s="1"/>
  <c r="AL1255" i="22"/>
  <c r="AL1257" i="22" s="1"/>
  <c r="AL1242" i="22" s="1"/>
  <c r="J593" i="22"/>
  <c r="CB318" i="22"/>
  <c r="CB331" i="22" s="1"/>
  <c r="CB336" i="22" s="1"/>
  <c r="CB338" i="22" s="1"/>
  <c r="CB316" i="22" s="1"/>
  <c r="CC510" i="22"/>
  <c r="CC511" i="22" s="1"/>
  <c r="CC513" i="22" s="1"/>
  <c r="CC496" i="22" s="1"/>
  <c r="CB555" i="22"/>
  <c r="CB568" i="22" s="1"/>
  <c r="CB572" i="22" s="1"/>
  <c r="CB574" i="22" s="1"/>
  <c r="CB551" i="22" s="1"/>
  <c r="CC604" i="22"/>
  <c r="CC606" i="22" s="1"/>
  <c r="CC608" i="22" s="1"/>
  <c r="CC593" i="22" s="1"/>
  <c r="CB808" i="22"/>
  <c r="CB818" i="22" s="1"/>
  <c r="CC1031" i="22"/>
  <c r="CC1034" i="22" s="1"/>
  <c r="CC1036" i="22" s="1"/>
  <c r="I299" i="23"/>
  <c r="L681" i="22"/>
  <c r="L683" i="22" s="1"/>
  <c r="L660" i="22" s="1"/>
  <c r="AC681" i="22"/>
  <c r="AC683" i="22" s="1"/>
  <c r="AC660" i="22" s="1"/>
  <c r="AG681" i="22"/>
  <c r="AG683" i="22" s="1"/>
  <c r="AG660" i="22" s="1"/>
  <c r="AV681" i="22"/>
  <c r="AV683" i="22" s="1"/>
  <c r="AV660" i="22" s="1"/>
  <c r="AZ681" i="22"/>
  <c r="AZ683" i="22" s="1"/>
  <c r="AZ660" i="22" s="1"/>
  <c r="BJ681" i="22"/>
  <c r="BJ683" i="22" s="1"/>
  <c r="BJ660" i="22" s="1"/>
  <c r="AG1255" i="22"/>
  <c r="AG1257" i="22" s="1"/>
  <c r="AG1242" i="22" s="1"/>
  <c r="BN1255" i="22"/>
  <c r="BN1257" i="22" s="1"/>
  <c r="BN1242" i="22" s="1"/>
  <c r="AE224" i="22"/>
  <c r="AE207" i="22" s="1"/>
  <c r="W513" i="22"/>
  <c r="W496" i="22" s="1"/>
  <c r="CC1139" i="22"/>
  <c r="CA104" i="23"/>
  <c r="CA127" i="23"/>
  <c r="AG656" i="22"/>
  <c r="AG658" i="22" s="1"/>
  <c r="AG635" i="22" s="1"/>
  <c r="AH656" i="22"/>
  <c r="AH658" i="22" s="1"/>
  <c r="AH635" i="22" s="1"/>
  <c r="AP656" i="22"/>
  <c r="AP658" i="22" s="1"/>
  <c r="AP635" i="22" s="1"/>
  <c r="AQ656" i="22"/>
  <c r="AQ658" i="22" s="1"/>
  <c r="AQ635" i="22" s="1"/>
  <c r="Y681" i="22"/>
  <c r="Y683" i="22" s="1"/>
  <c r="Y660" i="22" s="1"/>
  <c r="AW681" i="22"/>
  <c r="AW683" i="22" s="1"/>
  <c r="AW660" i="22" s="1"/>
  <c r="I839" i="23"/>
  <c r="CA839" i="23"/>
  <c r="CC898" i="22"/>
  <c r="CC901" i="22" s="1"/>
  <c r="CC903" i="22" s="1"/>
  <c r="CC886" i="22" s="1"/>
  <c r="CB1125" i="22"/>
  <c r="CB1136" i="22" s="1"/>
  <c r="CB1140" i="22" s="1"/>
  <c r="CB1142" i="22" s="1"/>
  <c r="CB1122" i="22" s="1"/>
  <c r="BK656" i="22"/>
  <c r="BK658" i="22" s="1"/>
  <c r="BK635" i="22" s="1"/>
  <c r="T681" i="22"/>
  <c r="T683" i="22" s="1"/>
  <c r="T660" i="22" s="1"/>
  <c r="X681" i="22"/>
  <c r="X683" i="22" s="1"/>
  <c r="X660" i="22" s="1"/>
  <c r="BB681" i="22"/>
  <c r="BB683" i="22" s="1"/>
  <c r="BB660" i="22" s="1"/>
  <c r="BM681" i="22"/>
  <c r="BM683" i="22" s="1"/>
  <c r="BM660" i="22" s="1"/>
  <c r="X1255" i="22"/>
  <c r="X1257" i="22" s="1"/>
  <c r="X1242" i="22" s="1"/>
  <c r="BF1255" i="22"/>
  <c r="BF1257" i="22" s="1"/>
  <c r="BF1242" i="22" s="1"/>
  <c r="J87" i="22"/>
  <c r="AT656" i="22"/>
  <c r="AT658" i="22" s="1"/>
  <c r="AT635" i="22" s="1"/>
  <c r="K681" i="22"/>
  <c r="K683" i="22" s="1"/>
  <c r="K660" i="22" s="1"/>
  <c r="AR681" i="22"/>
  <c r="AR683" i="22" s="1"/>
  <c r="AR660" i="22" s="1"/>
  <c r="BE681" i="22"/>
  <c r="BE683" i="22" s="1"/>
  <c r="BE660" i="22" s="1"/>
  <c r="BP681" i="22"/>
  <c r="BP683" i="22" s="1"/>
  <c r="BP660" i="22" s="1"/>
  <c r="N1255" i="22"/>
  <c r="N1257" i="22" s="1"/>
  <c r="N1242" i="22" s="1"/>
  <c r="AX1255" i="22"/>
  <c r="AX1257" i="22" s="1"/>
  <c r="AX1242" i="22" s="1"/>
  <c r="W31" i="22"/>
  <c r="W33" i="22" s="1"/>
  <c r="W12" i="22" s="1"/>
  <c r="J391" i="22"/>
  <c r="W106" i="22"/>
  <c r="W108" i="22" s="1"/>
  <c r="W87" i="22" s="1"/>
  <c r="J147" i="22"/>
  <c r="AE338" i="22"/>
  <c r="AE316" i="22" s="1"/>
  <c r="Q385" i="22"/>
  <c r="Q365" i="22" s="1"/>
  <c r="AE427" i="22"/>
  <c r="AE412" i="22" s="1"/>
  <c r="W468" i="22"/>
  <c r="W449" i="22" s="1"/>
  <c r="J449" i="22" s="1"/>
  <c r="M492" i="22"/>
  <c r="M494" i="22" s="1"/>
  <c r="M471" i="22" s="1"/>
  <c r="J471" i="22" s="1"/>
  <c r="J1221" i="22"/>
  <c r="CA653" i="23"/>
  <c r="CA727" i="23"/>
  <c r="CC1255" i="22"/>
  <c r="CC1257" i="22" s="1"/>
  <c r="CC1242" i="22" s="1"/>
  <c r="Q106" i="22"/>
  <c r="Q108" i="22" s="1"/>
  <c r="Q87" i="22" s="1"/>
  <c r="AE385" i="22"/>
  <c r="AE365" i="22" s="1"/>
  <c r="Q513" i="22"/>
  <c r="Q496" i="22" s="1"/>
  <c r="J1057" i="22"/>
  <c r="J1122" i="22"/>
  <c r="M33" i="22"/>
  <c r="M12" i="22" s="1"/>
  <c r="AE106" i="22"/>
  <c r="AE108" i="22" s="1"/>
  <c r="AE87" i="22" s="1"/>
  <c r="J127" i="22"/>
  <c r="Q224" i="22"/>
  <c r="Q207" i="22" s="1"/>
  <c r="W284" i="22"/>
  <c r="W269" i="22" s="1"/>
  <c r="M385" i="22"/>
  <c r="M365" i="22" s="1"/>
  <c r="J365" i="22" s="1"/>
  <c r="AI468" i="22"/>
  <c r="AI449" i="22" s="1"/>
  <c r="M513" i="22"/>
  <c r="M496" i="22" s="1"/>
  <c r="J706" i="22"/>
  <c r="J1185" i="22"/>
  <c r="CA913" i="23"/>
  <c r="AI224" i="22"/>
  <c r="AI207" i="22" s="1"/>
  <c r="M224" i="22"/>
  <c r="M207" i="22" s="1"/>
  <c r="J207" i="22" s="1"/>
  <c r="J269" i="22"/>
  <c r="J288" i="22"/>
  <c r="M338" i="22"/>
  <c r="M316" i="22" s="1"/>
  <c r="J685" i="22"/>
  <c r="CB1245" i="22"/>
  <c r="CB1254" i="22" s="1"/>
  <c r="CB1255" i="22" s="1"/>
  <c r="CB1257" i="22" s="1"/>
  <c r="CB1242" i="22" s="1"/>
  <c r="Q65" i="22"/>
  <c r="Q67" i="22" s="1"/>
  <c r="Q52" i="22" s="1"/>
  <c r="J52" i="22" s="1"/>
  <c r="AE122" i="22"/>
  <c r="AE124" i="22" s="1"/>
  <c r="AE111" i="22" s="1"/>
  <c r="AE284" i="22"/>
  <c r="AE269" i="22" s="1"/>
  <c r="Q427" i="22"/>
  <c r="Q412" i="22" s="1"/>
  <c r="J412" i="22" s="1"/>
  <c r="AE468" i="22"/>
  <c r="AE449" i="22" s="1"/>
  <c r="J869" i="22"/>
  <c r="J111" i="22"/>
  <c r="AI338" i="22"/>
  <c r="AI316" i="22" s="1"/>
  <c r="W338" i="22"/>
  <c r="W316" i="22" s="1"/>
  <c r="J341" i="22"/>
  <c r="AE513" i="22"/>
  <c r="AE496" i="22" s="1"/>
  <c r="J723" i="22"/>
  <c r="Q630" i="22"/>
  <c r="Q632" i="22" s="1"/>
  <c r="Q611" i="22" s="1"/>
  <c r="AE740" i="22"/>
  <c r="AE742" i="22" s="1"/>
  <c r="AE723" i="22" s="1"/>
  <c r="W797" i="22"/>
  <c r="W799" i="22" s="1"/>
  <c r="W778" i="22" s="1"/>
  <c r="J778" i="22" s="1"/>
  <c r="Q903" i="22"/>
  <c r="Q886" i="22" s="1"/>
  <c r="J886" i="22" s="1"/>
  <c r="J1038" i="22"/>
  <c r="Q589" i="22"/>
  <c r="Q591" i="22" s="1"/>
  <c r="Q576" i="22" s="1"/>
  <c r="M939" i="22"/>
  <c r="M941" i="22" s="1"/>
  <c r="M924" i="22" s="1"/>
  <c r="J924" i="22" s="1"/>
  <c r="W978" i="22"/>
  <c r="W980" i="22" s="1"/>
  <c r="W962" i="22" s="1"/>
  <c r="W1118" i="22"/>
  <c r="W1120" i="22" s="1"/>
  <c r="W1103" i="22" s="1"/>
  <c r="AI589" i="22"/>
  <c r="AI591" i="22" s="1"/>
  <c r="AI576" i="22" s="1"/>
  <c r="AE630" i="22"/>
  <c r="AE632" i="22" s="1"/>
  <c r="AE611" i="22" s="1"/>
  <c r="W903" i="22"/>
  <c r="W886" i="22" s="1"/>
  <c r="AI980" i="22"/>
  <c r="AI962" i="22" s="1"/>
  <c r="Q980" i="22"/>
  <c r="Q962" i="22" s="1"/>
  <c r="M980" i="22"/>
  <c r="M962" i="22" s="1"/>
  <c r="J962" i="22" s="1"/>
  <c r="M999" i="22"/>
  <c r="M1001" i="22" s="1"/>
  <c r="M982" i="22" s="1"/>
  <c r="J982" i="22" s="1"/>
  <c r="W1074" i="22"/>
  <c r="W1076" i="22" s="1"/>
  <c r="W1057" i="22" s="1"/>
  <c r="Q1140" i="22"/>
  <c r="Q1142" i="22" s="1"/>
  <c r="Q1122" i="22" s="1"/>
  <c r="K530" i="22"/>
  <c r="M547" i="22"/>
  <c r="M549" i="22" s="1"/>
  <c r="M534" i="22" s="1"/>
  <c r="W774" i="22"/>
  <c r="W776" i="22" s="1"/>
  <c r="W759" i="22" s="1"/>
  <c r="J759" i="22" s="1"/>
  <c r="AI797" i="22"/>
  <c r="AI799" i="22" s="1"/>
  <c r="AI778" i="22" s="1"/>
  <c r="M1099" i="22"/>
  <c r="M1101" i="22" s="1"/>
  <c r="M1080" i="22" s="1"/>
  <c r="J1080" i="22" s="1"/>
  <c r="AE1140" i="22"/>
  <c r="AE1142" i="22" s="1"/>
  <c r="AE1122" i="22" s="1"/>
  <c r="J551" i="22"/>
  <c r="W1099" i="22"/>
  <c r="W1101" i="22" s="1"/>
  <c r="W1080" i="22" s="1"/>
  <c r="M1118" i="22"/>
  <c r="M1120" i="22" s="1"/>
  <c r="M1103" i="22" s="1"/>
  <c r="J1103" i="22" s="1"/>
  <c r="W1217" i="22"/>
  <c r="W1219" i="22" s="1"/>
  <c r="W1204" i="22" s="1"/>
  <c r="J1204" i="22" s="1"/>
  <c r="CA550" i="23"/>
  <c r="I550" i="23"/>
  <c r="AE658" i="22"/>
  <c r="AE635" i="22" s="1"/>
  <c r="AI683" i="22"/>
  <c r="AI660" i="22" s="1"/>
  <c r="Q683" i="22"/>
  <c r="Q660" i="22" s="1"/>
  <c r="AI740" i="22"/>
  <c r="AI742" i="22" s="1"/>
  <c r="AI723" i="22" s="1"/>
  <c r="M755" i="22"/>
  <c r="M757" i="22" s="1"/>
  <c r="M744" i="22" s="1"/>
  <c r="J744" i="22" s="1"/>
  <c r="AI903" i="22"/>
  <c r="AI886" i="22" s="1"/>
  <c r="Q1015" i="22"/>
  <c r="Q1017" i="22" s="1"/>
  <c r="Q1004" i="22" s="1"/>
  <c r="W1255" i="22"/>
  <c r="W1257" i="22" s="1"/>
  <c r="W1242" i="22" s="1"/>
  <c r="J1242" i="22" s="1"/>
  <c r="E72" i="22"/>
  <c r="E71" i="22"/>
  <c r="L530" i="22"/>
  <c r="Q547" i="22"/>
  <c r="Q549" i="22" s="1"/>
  <c r="Q534" i="22" s="1"/>
  <c r="M589" i="22"/>
  <c r="M591" i="22" s="1"/>
  <c r="M576" i="22" s="1"/>
  <c r="J576" i="22" s="1"/>
  <c r="M630" i="22"/>
  <c r="M632" i="22" s="1"/>
  <c r="M611" i="22" s="1"/>
  <c r="W656" i="22"/>
  <c r="W658" i="22" s="1"/>
  <c r="W635" i="22" s="1"/>
  <c r="M658" i="22"/>
  <c r="M635" i="22" s="1"/>
  <c r="M683" i="22"/>
  <c r="M660" i="22" s="1"/>
  <c r="J660" i="22" s="1"/>
  <c r="W958" i="22"/>
  <c r="W960" i="22" s="1"/>
  <c r="W943" i="22" s="1"/>
  <c r="J943" i="22" s="1"/>
  <c r="AE978" i="22"/>
  <c r="AE980" i="22" s="1"/>
  <c r="AE962" i="22" s="1"/>
  <c r="J1004" i="22"/>
  <c r="J1146" i="22"/>
  <c r="I918" i="23"/>
  <c r="CA542" i="23"/>
  <c r="CA544" i="23"/>
  <c r="CB383" i="22" l="1"/>
  <c r="CB385" i="22" s="1"/>
  <c r="CB365" i="22" s="1"/>
  <c r="CC336" i="22"/>
  <c r="CC338" i="22" s="1"/>
  <c r="CC316" i="22" s="1"/>
  <c r="CC383" i="22"/>
  <c r="CC385" i="22" s="1"/>
  <c r="CC365" i="22" s="1"/>
  <c r="J635" i="22"/>
  <c r="J611" i="22"/>
  <c r="J534" i="22"/>
  <c r="CC164" i="22"/>
  <c r="CC166" i="22" s="1"/>
  <c r="CC147" i="22" s="1"/>
  <c r="CC821" i="22"/>
  <c r="CC823" i="22" s="1"/>
  <c r="CC806" i="22" s="1"/>
  <c r="AY1010" i="22"/>
  <c r="CB821" i="22"/>
  <c r="CB823" i="22" s="1"/>
  <c r="CB806" i="22" s="1"/>
  <c r="J12" i="22"/>
  <c r="CC12" i="22"/>
  <c r="CB12" i="22" s="1"/>
  <c r="W1010" i="22"/>
  <c r="AN1010" i="22"/>
  <c r="BD1010" i="22"/>
  <c r="AC1010" i="22"/>
  <c r="AW1010" i="22"/>
  <c r="M1010" i="22"/>
  <c r="Q1010" i="22"/>
  <c r="U1010" i="22"/>
  <c r="Z1010" i="22"/>
  <c r="AD1010" i="22"/>
  <c r="AH1010" i="22"/>
  <c r="AL1010" i="22"/>
  <c r="AP1010" i="22"/>
  <c r="AT1010" i="22"/>
  <c r="AX1010" i="22"/>
  <c r="BB1010" i="22"/>
  <c r="BH1010" i="22"/>
  <c r="BN1010" i="22"/>
  <c r="L1010" i="22"/>
  <c r="AB1010" i="22"/>
  <c r="AZ1010" i="22"/>
  <c r="AG1010" i="22"/>
  <c r="BL1010" i="22"/>
  <c r="S1010" i="22"/>
  <c r="AF1010" i="22"/>
  <c r="AV1010" i="22"/>
  <c r="AO1010" i="22"/>
  <c r="BQ1010" i="22"/>
  <c r="J1010" i="22"/>
  <c r="AR1010" i="22"/>
  <c r="BP1010" i="22"/>
  <c r="X1010" i="22"/>
  <c r="AK1010" i="22"/>
  <c r="BE1010" i="22"/>
  <c r="O1010" i="22"/>
  <c r="AJ1010" i="22"/>
  <c r="BK1010" i="22"/>
  <c r="T1010" i="22"/>
  <c r="AS1010" i="22"/>
  <c r="P1010" i="22"/>
  <c r="BA1010" i="22"/>
  <c r="BJ1010" i="22"/>
  <c r="BO1010" i="22"/>
  <c r="E73" i="22"/>
  <c r="J316" i="22"/>
  <c r="J496" i="22"/>
  <c r="K1011" i="22"/>
  <c r="K1008" i="22"/>
  <c r="E74" i="22" l="1"/>
  <c r="J78" i="22" s="1"/>
  <c r="K77" i="22" l="1"/>
  <c r="K78"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B591" authorId="0" shapeId="0" xr:uid="{00000000-0006-0000-0500-000001000000}">
      <text>
        <r>
          <rPr>
            <b/>
            <sz val="8"/>
            <color indexed="81"/>
            <rFont val="Tahoma"/>
          </rPr>
          <t xml:space="preserve"> :</t>
        </r>
        <r>
          <rPr>
            <sz val="8"/>
            <color indexed="81"/>
            <rFont val="Tahoma"/>
          </rPr>
          <t xml:space="preserve">
</t>
        </r>
      </text>
    </comment>
  </commentList>
</comments>
</file>

<file path=xl/sharedStrings.xml><?xml version="1.0" encoding="utf-8"?>
<sst xmlns="http://schemas.openxmlformats.org/spreadsheetml/2006/main" count="10027" uniqueCount="1624">
  <si>
    <t>Sorghum grain, half mature, grounded and fermented into bread (Senkhoane)</t>
  </si>
  <si>
    <t>Oatmeal, raw</t>
  </si>
  <si>
    <t xml:space="preserve">Carrot,  with onion, tomato sauce (ketchup type), boiled </t>
  </si>
  <si>
    <t>Artificially sweetened ice cream Ingredients: low fat milk, modified starch, whey protein, sorbitol, polydextrose, veg oil, veg stabilizers &amp; emulsifier, ecesulfame K, aspartame</t>
  </si>
  <si>
    <t>SA91</t>
  </si>
  <si>
    <t>MALI</t>
  </si>
  <si>
    <t>20067</t>
  </si>
  <si>
    <t>US18</t>
  </si>
  <si>
    <t>GB6</t>
  </si>
  <si>
    <r>
      <t>Phaseolus valgaris</t>
    </r>
    <r>
      <rPr>
        <b/>
        <i/>
        <sz val="12"/>
        <color indexed="12"/>
        <rFont val="Times New Roman"/>
        <family val="1"/>
      </rPr>
      <t>???????Gene bank????????</t>
    </r>
  </si>
  <si>
    <t xml:space="preserve">Phaseolus vulgis  </t>
  </si>
  <si>
    <t xml:space="preserve"> E</t>
  </si>
  <si>
    <t>Yield factor (c) =1- (a-b)/a or estimated from similar recipe</t>
  </si>
  <si>
    <t xml:space="preserve">Pisum sativum subsp. Sativum </t>
  </si>
  <si>
    <t>Lens culinaris</t>
  </si>
  <si>
    <t xml:space="preserve">Spincea oleracea </t>
  </si>
  <si>
    <t xml:space="preserve">Spinacea oleracea </t>
  </si>
  <si>
    <t>tough ends removed, boiled in water and salted/unsalted</t>
  </si>
  <si>
    <t>Bet vulgaris var cicla</t>
  </si>
  <si>
    <t>Roundhead, outer leaves and core removed,raw</t>
  </si>
  <si>
    <t>Brassica oleracea var capitata</t>
  </si>
  <si>
    <t>Brassica rapa va pekinenses</t>
  </si>
  <si>
    <t>Milk, goat, pasturized</t>
  </si>
  <si>
    <t>Brassica rapa var pekinensis</t>
  </si>
  <si>
    <t>SANC-06</t>
  </si>
  <si>
    <t xml:space="preserve">Brassica oleracea var capitata </t>
  </si>
  <si>
    <t>Allium cepa var cepa</t>
  </si>
  <si>
    <t xml:space="preserve">Allium cepa var cepa </t>
  </si>
  <si>
    <t>Capsicum annuum var grossum</t>
  </si>
  <si>
    <t>Maize, whole, grain, white, dried, roasted (Machechisa)</t>
  </si>
  <si>
    <t>Maize samp, with dried beans (Umngdusho)</t>
  </si>
  <si>
    <t>Hard porridge from white maize meal, boiled (Papa)</t>
  </si>
  <si>
    <t>Hard porridge from yellow maize meal, boiled (Papa)</t>
  </si>
  <si>
    <t>Hard porridge from white maize meal, boiled (Papa )</t>
  </si>
  <si>
    <t>Capsicum frutescens</t>
  </si>
  <si>
    <t>Capsicuum annuum var grossum</t>
  </si>
  <si>
    <t>Phaseolus vulgaris</t>
  </si>
  <si>
    <t xml:space="preserve">Phaseolus vulgaris </t>
  </si>
  <si>
    <t>Brassica oleraca var acephela</t>
  </si>
  <si>
    <t>Brassica oleracea var acephala</t>
  </si>
  <si>
    <t>Daucus carota subsp. Sativa</t>
  </si>
  <si>
    <t>Flesh and skin boiled</t>
  </si>
  <si>
    <t>Flesh and skin boiled with white granulated sugar</t>
  </si>
  <si>
    <t>Beta vulgaris subsp. Vulgaris</t>
  </si>
  <si>
    <t>Curcurbita maxima</t>
  </si>
  <si>
    <t>Curcurbita pepo</t>
  </si>
  <si>
    <t xml:space="preserve">Pumpkin leaves boiled with babymarrow  </t>
  </si>
  <si>
    <t>Pumpkin boiled with white sugar granules and hard margarine</t>
  </si>
  <si>
    <t>Flesh and skin, raw, salted</t>
  </si>
  <si>
    <t>Total can contents shole peeled and sliced, canned Ingredients: tomatoes, tomato juice, salt, acidifier</t>
  </si>
  <si>
    <t>Paste total can contents canned Ingrdients: tomatoes</t>
  </si>
  <si>
    <t>Puree total can contents canned Ingredients: tomatoes</t>
  </si>
  <si>
    <t>Lettuce, tomato, onion, cucumber, dressing</t>
  </si>
  <si>
    <t>Phaseolus coccineus</t>
  </si>
  <si>
    <t>flesh, raw</t>
  </si>
  <si>
    <t>Flesh, tops removed, boiled with skin in water, for 20 – 30 minutes drained, peeled, unsalted</t>
  </si>
  <si>
    <t>Pumpkin leaves, boiled</t>
  </si>
  <si>
    <t>Pumpkin seeds removed, boiled with skin</t>
  </si>
  <si>
    <t xml:space="preserve"> sun dried </t>
  </si>
  <si>
    <t>Lycopersicon lycopersicum</t>
  </si>
  <si>
    <t>Pumpkin leaves, raw</t>
  </si>
  <si>
    <t>Pisum sativum</t>
  </si>
  <si>
    <t>calculated</t>
  </si>
  <si>
    <t>brown bread flour, water, raising agent (yeast), sugar, salt, steamed</t>
  </si>
  <si>
    <t xml:space="preserve">white bread flour, water, raising agent (yeast), sugar,salt, baked </t>
  </si>
  <si>
    <r>
      <t xml:space="preserve">Maize samp/rice </t>
    </r>
    <r>
      <rPr>
        <sz val="12"/>
        <color indexed="8"/>
        <rFont val="Times New Roman"/>
        <family val="1"/>
      </rPr>
      <t xml:space="preserve">, white, raw </t>
    </r>
  </si>
  <si>
    <r>
      <t xml:space="preserve"> Leaves, </t>
    </r>
    <r>
      <rPr>
        <sz val="12"/>
        <rFont val="Times New Roman"/>
        <family val="1"/>
      </rPr>
      <t>papasane</t>
    </r>
    <r>
      <rPr>
        <sz val="12"/>
        <color indexed="8"/>
        <rFont val="Times New Roman"/>
        <family val="1"/>
      </rPr>
      <t>, raw</t>
    </r>
  </si>
  <si>
    <t>Dissolve contents of packet into 250g boiling water, then add cold water and stir. Let it set in a cool palce</t>
  </si>
  <si>
    <t>Clean and cut fruits into small pieces. Mix in a bowl with their juices. Serve chilled.</t>
  </si>
  <si>
    <t>Clean peas and boil in pot for 30 minutes. Add sunflower oil and salt, then let to simmer for another 15 minutes.</t>
  </si>
  <si>
    <t>Clean toamto and onion. Chop them and stew in sunflower. Add sugar and salt then simmer for 15 minutes.</t>
  </si>
  <si>
    <t>Clean spinach and boil in water for 10 minutes. Add sunflower oil and salt then let simmer for another 10 minutes.</t>
  </si>
  <si>
    <t>white bread flour, water, raising agent (yeast), sugar,salt, steamed</t>
  </si>
  <si>
    <t xml:space="preserve">Leaves, wild mustard, raw (Tlhako ea khomo) </t>
  </si>
  <si>
    <t>Leaves, Ground thistle, raw (Leshoabe)</t>
  </si>
  <si>
    <t>Leaves, Scatter plant, raw (Leharasoana)</t>
  </si>
  <si>
    <t>SA-2006</t>
  </si>
  <si>
    <t>Rusks, commercial, buttermilk</t>
  </si>
  <si>
    <t>US-20120</t>
  </si>
  <si>
    <t>US-20099</t>
  </si>
  <si>
    <t>US-20121</t>
  </si>
  <si>
    <t>SUM GB</t>
  </si>
  <si>
    <t>NV of 100g cooked dish incl. retention factors(RF): (d) = NV(a)/b x 100 x RF</t>
  </si>
  <si>
    <t>Priority</t>
  </si>
  <si>
    <t>Edible conversion factor</t>
  </si>
  <si>
    <t>Energy    kJ</t>
  </si>
  <si>
    <t>Water       g</t>
  </si>
  <si>
    <t>Carbo-    hydrates  g</t>
  </si>
  <si>
    <t>Total Nitrogen  g</t>
  </si>
  <si>
    <t xml:space="preserve"> Protein    g</t>
  </si>
  <si>
    <t>Plant Protein     g</t>
  </si>
  <si>
    <t>Dietary Fibre        g</t>
  </si>
  <si>
    <t>Ash          g</t>
  </si>
  <si>
    <t>Fat           g</t>
  </si>
  <si>
    <t>Fatty Acids</t>
  </si>
  <si>
    <t>Mono-unsatd-g</t>
  </si>
  <si>
    <t>Poly-unsatd-g</t>
  </si>
  <si>
    <t xml:space="preserve">Satd         g </t>
  </si>
  <si>
    <t>Starch      g</t>
  </si>
  <si>
    <t>Total Sugar      g</t>
  </si>
  <si>
    <t>Carotene      mcg</t>
  </si>
  <si>
    <t>Vitamin    E           mg</t>
  </si>
  <si>
    <t>Thiamin         mg</t>
  </si>
  <si>
    <t>Riboflavin       mg</t>
  </si>
  <si>
    <t>Niacin           mg</t>
  </si>
  <si>
    <t>Vitamin    B6         mg</t>
  </si>
  <si>
    <t>Folate           mcg</t>
  </si>
  <si>
    <t>Vitamin     C           mg</t>
  </si>
  <si>
    <t>Animal Protein      g</t>
  </si>
  <si>
    <t>Choles-         terol          g</t>
  </si>
  <si>
    <t>Vitamin    A_6         mcg</t>
  </si>
  <si>
    <t>Vitamin    D           mcg</t>
  </si>
  <si>
    <t>Measure 280g of water and bring to boil in a saucepan. Moisten the maize meal with the remaining 95g of water, then add gradually to the boiling water, stirring until it boils again. Cover the saucepan and let it simmer for 20 minutes. Serve with milk and sugar (optional).</t>
  </si>
  <si>
    <t xml:space="preserve">Measure 180g of water and bring to boil in a saucepan. Moisten the sorghum flour with the remaining 70g of water, then add gradually to the boiling water, stirring until it boils again. Cover the saucepan and let it simmer for 20 minutes. Serve with milk and sugar. </t>
  </si>
  <si>
    <t xml:space="preserve">          100</t>
  </si>
  <si>
    <t>Water of 100g cooked dish (e) = NV(a)-(a-b)/b x 100</t>
  </si>
  <si>
    <t>US-08065</t>
  </si>
  <si>
    <t>GB6-95</t>
  </si>
  <si>
    <t>Mutton, rib, grilled</t>
  </si>
  <si>
    <t>Mutton, rib, raw</t>
  </si>
  <si>
    <t xml:space="preserve"> - Includes; spleen, intestines, heart, lungs, pancrease, and tripe</t>
  </si>
  <si>
    <t xml:space="preserve"> - Includes; spleen, intestines, heart, lungs, pancrease and tripe</t>
  </si>
  <si>
    <t>Offals goat, raw</t>
  </si>
  <si>
    <t xml:space="preserve">Pork, fatty , raw  </t>
  </si>
  <si>
    <t>Pork, fatty, boiled</t>
  </si>
  <si>
    <t>Pork, lean, boiled</t>
  </si>
  <si>
    <t>Pork, ham, sliced, lean</t>
  </si>
  <si>
    <t>Pork, ham, sliced, regular</t>
  </si>
  <si>
    <t>Pork, bacon, lean, pan-fried</t>
  </si>
  <si>
    <t xml:space="preserve">Pork, bacon, fatty, pan-fried </t>
  </si>
  <si>
    <t>Pork, lean, raw</t>
  </si>
  <si>
    <t>Pork, leg, raw</t>
  </si>
  <si>
    <t>Turkey, meat and skin, roasted</t>
  </si>
  <si>
    <t>Cheese spread, full fat</t>
  </si>
  <si>
    <t>Cheese, cheddar</t>
  </si>
  <si>
    <t>Cheese, gouda</t>
  </si>
  <si>
    <t>Milk, as from the cow, sterilized</t>
  </si>
  <si>
    <t>Milk, condensed, full fat, sweetened</t>
  </si>
  <si>
    <t>Milk, evaporated, unsweetened</t>
  </si>
  <si>
    <t>Milk, skimmed, fresh</t>
  </si>
  <si>
    <t>Milk, soy</t>
  </si>
  <si>
    <t>Yoghurt, fruit, low fat, sweetened</t>
  </si>
  <si>
    <t>Yoghurt, frozen</t>
  </si>
  <si>
    <t>Yoghurt, plain, low fat</t>
  </si>
  <si>
    <t xml:space="preserve">Wheat flour, for brown bread </t>
  </si>
  <si>
    <t>Bread, brown, steamed</t>
  </si>
  <si>
    <t>Milk powder, skimmed</t>
  </si>
  <si>
    <t>Milk powder, skimmed, reconstituted</t>
  </si>
  <si>
    <t>Egg, chicken, whole, boiled/poached</t>
  </si>
  <si>
    <t xml:space="preserve">Egg, chicken, whole, raw </t>
  </si>
  <si>
    <t>US18-08020</t>
  </si>
  <si>
    <t>US18-08065</t>
  </si>
  <si>
    <t>Egg, fried in sunflower oil</t>
  </si>
  <si>
    <t>Omelette, plain, with full fat milk (3.4%) and margarine</t>
  </si>
  <si>
    <t>Baby marrow,  whitish green flesh, boiled</t>
  </si>
  <si>
    <t>Baby marrow, whitish green flesh, raw</t>
  </si>
  <si>
    <t>Beetroot, flesh and skin, raw</t>
  </si>
  <si>
    <t>Beetroot, flesh and skin, boiled</t>
  </si>
  <si>
    <t>Beetroot, flesh only, boiled</t>
  </si>
  <si>
    <t>Carrot, frozen, boiled</t>
  </si>
  <si>
    <t>Carrot, frozen, raw</t>
  </si>
  <si>
    <t>French salad</t>
  </si>
  <si>
    <t xml:space="preserve">Garlic, raw </t>
  </si>
  <si>
    <t>Green beans, raw</t>
  </si>
  <si>
    <t xml:space="preserve">Sweet green pepper, raw Sweet green pepper stalk, tip and seeds removed,    </t>
  </si>
  <si>
    <t xml:space="preserve">Green beans, sun dried, raw </t>
  </si>
  <si>
    <t>Green beans, frozen, raw</t>
  </si>
  <si>
    <t>Green beans, boiled</t>
  </si>
  <si>
    <t>Ice cream, low fat</t>
  </si>
  <si>
    <t>Ice cream, regular, 10% fat</t>
  </si>
  <si>
    <t>Baby cereal, mixed cereal nestum-2</t>
  </si>
  <si>
    <t>Baby cereal, mixed cereal purity</t>
  </si>
  <si>
    <t>Baby cereal, rice and maize purity</t>
  </si>
  <si>
    <t>Baby cereal, wheat dry nestum-1</t>
  </si>
  <si>
    <t>Baby cereal, wholewheat purity</t>
  </si>
  <si>
    <t>Sugar, granulated, white</t>
  </si>
  <si>
    <t>Sugar, granulated, brown</t>
  </si>
  <si>
    <t>Ice cream, rich, 16% fat</t>
  </si>
  <si>
    <t>Junior cereal, dry</t>
  </si>
  <si>
    <t>Junior pudding, fruit and yoghurt, average</t>
  </si>
  <si>
    <t>Junior pudding, vanilla custard</t>
  </si>
  <si>
    <t>Popped corn, plain, salted</t>
  </si>
  <si>
    <t>Scones, plain</t>
  </si>
  <si>
    <t>Offals, goat, boiled</t>
  </si>
  <si>
    <t>RUTH VALUES</t>
  </si>
  <si>
    <t>Beef, heart, boiled</t>
  </si>
  <si>
    <t>SA99</t>
  </si>
  <si>
    <t>Beef, liver, raw</t>
  </si>
  <si>
    <t>Beef, tripe, raw</t>
  </si>
  <si>
    <t>Beef, tripe, boiled</t>
  </si>
  <si>
    <t>Sheep, kidney, raw</t>
  </si>
  <si>
    <t>Offals chicken, raw (liver, giblets)</t>
  </si>
  <si>
    <t>US18-20082</t>
  </si>
  <si>
    <t>US18-20084</t>
  </si>
  <si>
    <t>Sheep, liver, raw</t>
  </si>
  <si>
    <t xml:space="preserve"> - Includes;  </t>
  </si>
  <si>
    <t>Include</t>
  </si>
  <si>
    <t xml:space="preserve"> </t>
  </si>
  <si>
    <t>Wheat flour, white, cake, sifted</t>
  </si>
  <si>
    <t>Guava, canned, in syrup</t>
  </si>
  <si>
    <t>Brandy, 43% alcohol</t>
  </si>
  <si>
    <t>Cider, 5.5% alcohol</t>
  </si>
  <si>
    <t>Whiskey, 43 %alcohol</t>
  </si>
  <si>
    <t>Wine, red, 14.5% alcohol</t>
  </si>
  <si>
    <t>Wine, white, 13.5% alcohol</t>
  </si>
  <si>
    <t xml:space="preserve">Beer, 5% alcohol </t>
  </si>
  <si>
    <t>Sweets, mashmallow</t>
  </si>
  <si>
    <t>01 CEREAL AND CEREAL PRODUCTS</t>
  </si>
  <si>
    <t>02 MEAT, POULTRY, FISH AND THEIR PRODUCTS</t>
  </si>
  <si>
    <t>Wheat flour,  whole meal</t>
  </si>
  <si>
    <t>Egg, duck, whole, raw</t>
  </si>
  <si>
    <t>Egg, turkey, whole, raw</t>
  </si>
  <si>
    <t>Omelette with vegetables</t>
  </si>
  <si>
    <t>Omelette, plain</t>
  </si>
  <si>
    <t xml:space="preserve">Wheat flour, for white bread </t>
  </si>
  <si>
    <t>Phaseolus valgaris</t>
  </si>
  <si>
    <t>Wheat flour, white, self raising flour</t>
  </si>
  <si>
    <t>Wheat flour, white, for cake, sifted</t>
  </si>
  <si>
    <t>Bread, white, steamed</t>
  </si>
  <si>
    <t>020108</t>
  </si>
  <si>
    <t>Chicken, giblets, raw</t>
  </si>
  <si>
    <t>05020</t>
  </si>
  <si>
    <t>Beetroot salad</t>
  </si>
  <si>
    <t>Asparagus, green, boiled</t>
  </si>
  <si>
    <t>Asparagus, green, raw</t>
  </si>
  <si>
    <t>Asparagus, white, canned</t>
  </si>
  <si>
    <t>Cabbage, sun dried, raw</t>
  </si>
  <si>
    <t>Cabbage, white, boiled</t>
  </si>
  <si>
    <t>Cabbage, white, raw</t>
  </si>
  <si>
    <t>Cabbage chinese, boiled</t>
  </si>
  <si>
    <t>Cabbage chinese, raw</t>
  </si>
  <si>
    <t>Green peas, fresh, boiled</t>
  </si>
  <si>
    <t>Green peas, fresh, raw</t>
  </si>
  <si>
    <t>Leaves, pumpkin, boiled</t>
  </si>
  <si>
    <t>Sweet potatoes, raw, red skinned, flesh, peeled, raw</t>
  </si>
  <si>
    <t>Beef, fatty, raw</t>
  </si>
  <si>
    <t>Beef, lean, raw</t>
  </si>
  <si>
    <t>Beef, mince, fatty, raw</t>
  </si>
  <si>
    <t>Papa Hard porridge from white maize meal, boiled</t>
  </si>
  <si>
    <t xml:space="preserve">Papa Soft porridge from white maize meal, boiled </t>
  </si>
  <si>
    <t xml:space="preserve">Papa Hard porridge from yellow maize meal, boiled </t>
  </si>
  <si>
    <t xml:space="preserve">Brown bread Ingredients: brown bread flour, water, raising agent yeast, sugar, salt, steamed </t>
  </si>
  <si>
    <t>Clean the leaves and baby marrow. Chop the leaves and cube baby marrow. Add water and cook over medium heat for 15 minutes. Add salt and oil, simmer for another 10 minutes.</t>
  </si>
  <si>
    <t xml:space="preserve">Peel off the maize. Roast it on open fire until brown. </t>
  </si>
  <si>
    <t>Make a paste of ginger powder with cold water. Add the paste and sugar to boiling water in a deep pot. Let boil for 20 minutes. Serve cool.</t>
  </si>
  <si>
    <t>Boil beef until a bit tender. Add lightly fried vegetables ans salt into the meat and let simmer for 20 minutes.</t>
  </si>
  <si>
    <t xml:space="preserve">White bread Ingredients: white bread flour, water, raising agent yeast, sugar,salt, baked </t>
  </si>
  <si>
    <t>White bread Ingredients: white bread flour, water, raising agent yeast, sugar,salt, steamed</t>
  </si>
  <si>
    <t>Beef and pork grilled/roasted Probable ingredients label: pork, beef, water, cereal, salt, spices, starch, phosphate, dextrose, MSG, antioxidant, SO2</t>
  </si>
  <si>
    <t xml:space="preserve">Beef chuck cooked-moist, mixed vegetables green sweet pepper, onion/spring, onion, peas, carrots, water, spices </t>
  </si>
  <si>
    <t>Blood salted, boiled with animal fat mohlehlo and/or sunflower oil</t>
  </si>
  <si>
    <t>Chicken head and feet boiled in vegetables onion, tomato, patato</t>
  </si>
  <si>
    <t>Full fat, sweetened Ingredients: sugar sucrose, whole milk</t>
  </si>
  <si>
    <t>36.79</t>
  </si>
  <si>
    <t>Green common includes cuts and spears, boiled,unsalted</t>
  </si>
  <si>
    <t>Green common includes cuts and spears , raw</t>
  </si>
  <si>
    <t>Cabbage boiled with onion/spring onion, sunflower oil/animal fat see recipe x</t>
  </si>
  <si>
    <t>US18-19336</t>
  </si>
  <si>
    <t>020100</t>
  </si>
  <si>
    <t>020101</t>
  </si>
  <si>
    <t>020102</t>
  </si>
  <si>
    <t>020103</t>
  </si>
  <si>
    <t>020104</t>
  </si>
  <si>
    <t>020105</t>
  </si>
  <si>
    <t>050095</t>
  </si>
  <si>
    <t>020106</t>
  </si>
  <si>
    <t>Beef, heart, raw</t>
  </si>
  <si>
    <t xml:space="preserve">Wash wheat, sorghum and dry beans. Add 1000g of water in a saucepan with grains. Simmer for 1 hour 30 minutes. Add salt and sunflower oil, let it simmer for 30 minutes. </t>
  </si>
  <si>
    <t>110012</t>
  </si>
  <si>
    <t>Jelly, powder</t>
  </si>
  <si>
    <t>FC91-pa16</t>
  </si>
  <si>
    <t>F&amp;C91-pg16</t>
  </si>
  <si>
    <t>F&amp;C91-pg17</t>
  </si>
  <si>
    <t>Onion</t>
  </si>
  <si>
    <t>Tomato</t>
  </si>
  <si>
    <t>F&amp;C91-pg 234</t>
  </si>
  <si>
    <t>F&amp;C91-pg99</t>
  </si>
  <si>
    <t>F&amp;C91-pg106</t>
  </si>
  <si>
    <t>Animal fat</t>
  </si>
  <si>
    <t>F&amp;C91-pg100</t>
  </si>
  <si>
    <t>F&amp;C91-pg113</t>
  </si>
  <si>
    <t>F&amp;C91-pg98</t>
  </si>
  <si>
    <t>F&amp;C91-pg97</t>
  </si>
  <si>
    <t>F&amp;C91-pg59</t>
  </si>
  <si>
    <t>F&amp;C91-pg128</t>
  </si>
  <si>
    <t>F&amp;C91-pg144</t>
  </si>
  <si>
    <t>12,5</t>
  </si>
  <si>
    <t>F&amp;C91-pg136</t>
  </si>
  <si>
    <t>Wash maize, sorghum and wheat grains. Boil maize in 500g water for 1 hour. Add sorghum, wheat and remaining water, simmer for 30 minutes, add salt and sunflower oil let it simmer for 30 minutes.</t>
  </si>
  <si>
    <t>Wash beans and samp. Add both to boiling water in a saucepan. Simmer for 1 hour 30 minutes, replenishing water if necessary, to obtain a soft but not watery consistancy. Add salt and sunflower oil, let it simmer for 30 minutes.</t>
  </si>
  <si>
    <t xml:space="preserve">Add maize meal to boiling water, do not stir. Cover the saucepan for 10 minutes. Stir with cutting movement to mix the dry maize meal with water. Replace the lid and allow to cook further over low heat for approximatley 30 minutes. </t>
  </si>
  <si>
    <t>Add yeast, 10g of sorghum flour to 50g of warm water. Stir and leave over night to ferment. Boil the remaining water and add the fermented product gradually stirring. Let it simmer 40 minutes.</t>
  </si>
  <si>
    <t>Sheep, lung, raw</t>
  </si>
  <si>
    <t>Sheep, lung, roasted</t>
  </si>
  <si>
    <t>020107</t>
  </si>
  <si>
    <t>QUANTITY (g)</t>
  </si>
  <si>
    <t>INGREDIENTS</t>
  </si>
  <si>
    <t>CODES</t>
  </si>
  <si>
    <t>In a mixing bowl, mix mealie meal and boiling water. Stir thoroughly. Let the mixture to cool down. In a small bowl, mix yeast and lukewarm water. Stir to dissolve. Let stand for 5 miniutes. Add to the corn meal mixture. Add flour, mixing thorougly. Let rise and make into balls. Steam in pot for 30 minutes</t>
  </si>
  <si>
    <t>retention factors roasted</t>
  </si>
  <si>
    <t>SA91-3705</t>
  </si>
  <si>
    <t>050096</t>
  </si>
  <si>
    <t>Carrot,  flesh only, raw</t>
  </si>
  <si>
    <t>US18-11124</t>
  </si>
  <si>
    <t>Carrot, raw mixed with raw cabbage, white sugar granules and dressed with mayonnise see recipe x</t>
  </si>
  <si>
    <t>Spinach Swiss chard, raw, tough ends removed, raw</t>
  </si>
  <si>
    <t>Sweet green pepper fried with onion, tomato and sunflower oil/animal fat see recipe x</t>
  </si>
  <si>
    <t>Pineapple, canned, in syrup</t>
  </si>
  <si>
    <t xml:space="preserve">Prunes, flesh and skin, raw </t>
  </si>
  <si>
    <t>Pumpkin seeds, roasted</t>
  </si>
  <si>
    <t>Pumpkin seeds, raw</t>
  </si>
  <si>
    <t>Strawberry, raw</t>
  </si>
  <si>
    <t>Strawberry, wild, raw</t>
  </si>
  <si>
    <t>Watermelon, raw</t>
  </si>
  <si>
    <t>Animal fat, chicken</t>
  </si>
  <si>
    <t>Animal fat, sheep</t>
  </si>
  <si>
    <t>Cooking oil</t>
  </si>
  <si>
    <t>Hard margarine</t>
  </si>
  <si>
    <t>Soft margarine</t>
  </si>
  <si>
    <t>Chutney, fruit</t>
  </si>
  <si>
    <t xml:space="preserve">Royco soup, powder </t>
  </si>
  <si>
    <t>Mustard sauce</t>
  </si>
  <si>
    <t>Soup powder, tomato cream prepared with water</t>
  </si>
  <si>
    <t xml:space="preserve">Soup powder, tomato cream </t>
  </si>
  <si>
    <t>Tomato sauce/Ketchpu style, Ingredients: tomato, sugar, venigar, salt, preservatives Ketchpu type</t>
  </si>
  <si>
    <t>Chocolate, coated nuts</t>
  </si>
  <si>
    <t>Jelly dessert, prepared with water</t>
  </si>
  <si>
    <t>Sweets, mashmellow</t>
  </si>
  <si>
    <t>Chocolate, kit kat</t>
  </si>
  <si>
    <t>Ice cream, soft serve, 8% fat</t>
  </si>
  <si>
    <t>Five roses tea, brewed</t>
  </si>
  <si>
    <t>Mint, herbal tea</t>
  </si>
  <si>
    <t>Roibos tea, brewed</t>
  </si>
  <si>
    <t>Beer, traditional, …….% alcohol</t>
  </si>
  <si>
    <t>Cream of tartar, powder</t>
  </si>
  <si>
    <t>Ginger powder</t>
  </si>
  <si>
    <t>Sorghum beverage, soured,  (motoho)</t>
  </si>
  <si>
    <t>Yield factor (c) =1-(a-b)/a or estimated from similar recipe</t>
  </si>
  <si>
    <t>Sorghum beverage, soured,  (motoho), served with brown granulated sugar</t>
  </si>
  <si>
    <t>Curry powder</t>
  </si>
  <si>
    <t>Tartaric acid, powder</t>
  </si>
  <si>
    <t>Vinegar</t>
  </si>
  <si>
    <t xml:space="preserve">Blood, chicken, boiled with fat </t>
  </si>
  <si>
    <t xml:space="preserve">Blood, pork, boiled with fat </t>
  </si>
  <si>
    <t>Bread, brown coated with scambled Egg, deep fried in sunflower oil</t>
  </si>
  <si>
    <t>Blood, cow, boiled</t>
  </si>
  <si>
    <t>Blood, sheep, boiled</t>
  </si>
  <si>
    <t>Beef, meat, roasted</t>
  </si>
  <si>
    <t>Beef, meat, stewed with vegetables</t>
  </si>
  <si>
    <t>CODE</t>
  </si>
  <si>
    <t>FOODNAME</t>
  </si>
  <si>
    <t xml:space="preserve"> Leaves, papasane, raw (Papasane)</t>
  </si>
  <si>
    <t xml:space="preserve">Leaves, wild mustard, raw (tlhako ea khomo) </t>
  </si>
  <si>
    <t>Leaves, ground thistle, raw (Leshoabe)</t>
  </si>
  <si>
    <t>Leaves, scatter plant, raw (Leharasoana)</t>
  </si>
  <si>
    <t>Leaves, peppercress, raw (Qhela)</t>
  </si>
  <si>
    <t xml:space="preserve">Mutton meat, boiled with curry sauce, onion potato without skin </t>
  </si>
  <si>
    <t xml:space="preserve">Mutton meat, meat stewed with vegetables, onion, tomato, green sweet pepper, salt </t>
  </si>
  <si>
    <t>Offals, chicken, raw (liver, giblets)</t>
  </si>
  <si>
    <t>Offals, sheep, raw (kidney, lung, liver)</t>
  </si>
  <si>
    <t>Polony, cooked, retail</t>
  </si>
  <si>
    <t>Chicken pie, flaky pastry</t>
  </si>
  <si>
    <t>Soy bean, dried, whole, raw</t>
  </si>
  <si>
    <t>060011</t>
  </si>
  <si>
    <t>Glycine max</t>
  </si>
  <si>
    <t>Chicken, meat and skin, raw</t>
  </si>
  <si>
    <t>Beef, fatty, boiled</t>
  </si>
  <si>
    <t>Beef, lean, boiled</t>
  </si>
  <si>
    <t>Beef, mince, fatty, boiled</t>
  </si>
  <si>
    <t>Beef, mince, lean, raw</t>
  </si>
  <si>
    <t>Beef, mince, lean, boiled</t>
  </si>
  <si>
    <t>Duck, meat and skin, roasted</t>
  </si>
  <si>
    <t>Fish, fried in sunflower oil</t>
  </si>
  <si>
    <t xml:space="preserve">Total can contents, canned Ingrdients: peas, water cane sugar, salt </t>
  </si>
  <si>
    <t>US18-42259</t>
  </si>
  <si>
    <t>US18-20129</t>
  </si>
  <si>
    <t>BG6</t>
  </si>
  <si>
    <t>Pisum satvum sbsp. Sativum</t>
  </si>
  <si>
    <t>Pisum sativum subsp. Sativum</t>
  </si>
  <si>
    <t>Asparagus officinalis</t>
  </si>
  <si>
    <t>White spears, total can contents,  canned Ingredients: asparagus, water, salt</t>
  </si>
  <si>
    <t xml:space="preserve">Florida broad leaves/Southern giant curled leaves boiled with sunflower oil, salted </t>
  </si>
  <si>
    <t>Latuca sativa var capitata</t>
  </si>
  <si>
    <t>Amaranthus hybridus</t>
  </si>
  <si>
    <t>Chenopodium album</t>
  </si>
  <si>
    <t>Sysimbrium capense</t>
  </si>
  <si>
    <t>Urtica dioca</t>
  </si>
  <si>
    <t>Rorripa nudiscula</t>
  </si>
  <si>
    <t>Wahlengergia androsacea</t>
  </si>
  <si>
    <t>Florida broad/ Southern giant curled leaves, raw</t>
  </si>
  <si>
    <t>Giant Egiptian</t>
  </si>
  <si>
    <t>Roundhead, outer leaves and core removed, boiled</t>
  </si>
  <si>
    <t xml:space="preserve">Chinese Pe-tsai inner leaves, outer leaves and core removed, boiled in water </t>
  </si>
  <si>
    <t>20073</t>
  </si>
  <si>
    <t>20077</t>
  </si>
  <si>
    <t>Flat, white boer, flesh orange, peeled, seeds and pith removed, boiled</t>
  </si>
  <si>
    <t>SK</t>
  </si>
  <si>
    <t>161 PORK.DOC</t>
  </si>
  <si>
    <t xml:space="preserve">Maize samp/rice, white, boiled </t>
  </si>
  <si>
    <r>
      <t>Maize samp/rice</t>
    </r>
    <r>
      <rPr>
        <b/>
        <sz val="12"/>
        <color indexed="8"/>
        <rFont val="Times New Roman"/>
        <family val="1"/>
      </rPr>
      <t xml:space="preserve">, white, boiled </t>
    </r>
  </si>
  <si>
    <t>Ingredients: milk, skim milk solids, cultures, preservatives:potassium sorbate</t>
  </si>
  <si>
    <t>011001</t>
  </si>
  <si>
    <t>progress</t>
  </si>
  <si>
    <t>progress codes</t>
  </si>
  <si>
    <t>first compilation: copy values from the original food composition table</t>
  </si>
  <si>
    <t>second compilation: completion of values but not complete</t>
  </si>
  <si>
    <t>compilation completed: all first priority nutrients are completed</t>
  </si>
  <si>
    <t>F</t>
  </si>
  <si>
    <t>C</t>
  </si>
  <si>
    <t>R</t>
  </si>
  <si>
    <t>values rechecked and ready for printing</t>
  </si>
  <si>
    <t xml:space="preserve">                                                                                                                                                                                                                                         </t>
  </si>
  <si>
    <t>Bread, brown coated with scambled egg, deep fried in sunflower oil</t>
  </si>
  <si>
    <t>TR</t>
  </si>
  <si>
    <t>Phaseolus valgaris???????Gene bank????????</t>
  </si>
  <si>
    <t xml:space="preserve">Oatmeal porridge, boiled with sugar, fresh milk </t>
  </si>
  <si>
    <t>Macaroni, raw</t>
  </si>
  <si>
    <t>Noodles, raw</t>
  </si>
  <si>
    <t>Biscuits, dry</t>
  </si>
  <si>
    <t>Cake, chocolate</t>
  </si>
  <si>
    <t>Cake, fruit</t>
  </si>
  <si>
    <t>Cake, madeira</t>
  </si>
  <si>
    <t>Cake, sponge</t>
  </si>
  <si>
    <t xml:space="preserve">Fat cakes, homemade, brown, deep fried in sunflower oil </t>
  </si>
  <si>
    <t xml:space="preserve">Fat cakes, homemade, white, deep fried in sunflower oil </t>
  </si>
  <si>
    <t>Pastry, flaky, butter</t>
  </si>
  <si>
    <t>Breakfast cereals, All bran flakes</t>
  </si>
  <si>
    <t>Pear, canned in juice</t>
  </si>
  <si>
    <t xml:space="preserve">Pear, dried, raw </t>
  </si>
  <si>
    <t>Breakfast cereals, plain corn flakes</t>
  </si>
  <si>
    <t>Breakfast cereals, rice cripies</t>
  </si>
  <si>
    <t>Breakfast cereals, Weetbix</t>
  </si>
  <si>
    <t xml:space="preserve">Maize meal, super, white, refined, raw </t>
  </si>
  <si>
    <t xml:space="preserve">Maize meal, yellow, refined, raw </t>
  </si>
  <si>
    <t>GB6-83</t>
  </si>
  <si>
    <t>GB6-102</t>
  </si>
  <si>
    <t xml:space="preserve">Maize meal, special, white, refined, raw </t>
  </si>
  <si>
    <t>Maize, whole grain, white, dried, raw</t>
  </si>
  <si>
    <t>Maize, whole grain, yellow, dried, raw</t>
  </si>
  <si>
    <t xml:space="preserve">Maize samp/rice , white, raw </t>
  </si>
  <si>
    <t>Oat bran, raw</t>
  </si>
  <si>
    <t>Rice, white, raw</t>
  </si>
  <si>
    <t>Sorghum, whole grain, raw</t>
  </si>
  <si>
    <t>Wheat, whole grain, raw</t>
  </si>
  <si>
    <t>Spaghetti, white, raw</t>
  </si>
  <si>
    <t>Maize, yellow, on the cob immature, raw</t>
  </si>
  <si>
    <t xml:space="preserve">Beans, sugar, dried, raw </t>
  </si>
  <si>
    <t>Maize samp/rice, white, boiled</t>
  </si>
  <si>
    <t>Rice, white, boiled</t>
  </si>
  <si>
    <t>Noodles, boiled</t>
  </si>
  <si>
    <t>Spaghetti, white, boiled</t>
  </si>
  <si>
    <t>Maize, white, on the cob immature, salted, boiled</t>
  </si>
  <si>
    <t>Maize, yellow, on the cob immature, salted, boiled</t>
  </si>
  <si>
    <t>Maize, white, on the cob immature, roasted</t>
  </si>
  <si>
    <t>Maize, yellow, on the cob immature, salted, roasted</t>
  </si>
  <si>
    <t>Pork, sausage, grilled</t>
  </si>
  <si>
    <t>Mutton, mince, boiled</t>
  </si>
  <si>
    <t>Chicken curry, boiled</t>
  </si>
  <si>
    <t>Mutton curry</t>
  </si>
  <si>
    <t>US18-11031</t>
  </si>
  <si>
    <t>US18-11032</t>
  </si>
  <si>
    <t>US18-11316</t>
  </si>
  <si>
    <t>US18-11317</t>
  </si>
  <si>
    <t>US18-11452</t>
  </si>
  <si>
    <t>Spaghetti, canned in tomato sauce</t>
  </si>
  <si>
    <t>Mutton, rib, roasted</t>
  </si>
  <si>
    <t>Mutton, stewed with vegetables</t>
  </si>
  <si>
    <t>Bread, brown, baked</t>
  </si>
  <si>
    <t xml:space="preserve">Bread, white, baked </t>
  </si>
  <si>
    <t>Pork, leg, roasted</t>
  </si>
  <si>
    <t>Mutton, loin, grilled</t>
  </si>
  <si>
    <t xml:space="preserve">Includes; chicken mixed portions, curry sauce, vegetables </t>
  </si>
  <si>
    <t>checked other tables that data is similar and not more</t>
  </si>
  <si>
    <t>US18-18042</t>
  </si>
  <si>
    <t>US18-18070</t>
  </si>
  <si>
    <t>Wheat flour, whole meal</t>
  </si>
  <si>
    <t>Wheat flour, whole-wheat meal</t>
  </si>
  <si>
    <t>US18-13019</t>
  </si>
  <si>
    <t>US18-10007</t>
  </si>
  <si>
    <t>US18-01077</t>
  </si>
  <si>
    <t>GB6-790</t>
  </si>
  <si>
    <t>US18-11215</t>
  </si>
  <si>
    <t>SAFV-4130</t>
  </si>
  <si>
    <t>SAFV-4132</t>
  </si>
  <si>
    <t xml:space="preserve">oxtail stewed with sugar beans, onion, tomato </t>
  </si>
  <si>
    <t xml:space="preserve">Includes; chicken egg, onion, tomato, sunflower oil </t>
  </si>
  <si>
    <t xml:space="preserve">Onion fried in sunflower oil/animal fat, tomato boiled with sugar, salted </t>
  </si>
  <si>
    <t xml:space="preserve">Cubed apple, peach, watermelon, oranges, mango  </t>
  </si>
  <si>
    <t xml:space="preserve">Oatmeal porridge, boiled with sugar, fresh Milk </t>
  </si>
  <si>
    <t>Rusks, commercial, butterMilk</t>
  </si>
  <si>
    <t>Milk powder, full fat</t>
  </si>
  <si>
    <t>Milk powder, full fat, reconstituted</t>
  </si>
  <si>
    <t>Cheese, processed, full fat</t>
  </si>
  <si>
    <t>Cheese, processed, reduced fat</t>
  </si>
  <si>
    <t>type</t>
  </si>
  <si>
    <t>Food types</t>
  </si>
  <si>
    <t>Recipe</t>
  </si>
  <si>
    <t>Food taken as such from FCT</t>
  </si>
  <si>
    <t>b</t>
  </si>
  <si>
    <t>c</t>
  </si>
  <si>
    <t>d</t>
  </si>
  <si>
    <t>tr</t>
  </si>
  <si>
    <t>trace</t>
  </si>
  <si>
    <t>012 Bread</t>
  </si>
  <si>
    <t>013 Pasta</t>
  </si>
  <si>
    <t>014 Cakes and biscuits</t>
  </si>
  <si>
    <t>015 Breakfast cereals</t>
  </si>
  <si>
    <t>retention factors scrambled</t>
  </si>
  <si>
    <t>2,9</t>
  </si>
  <si>
    <t>Foodfinder</t>
  </si>
  <si>
    <t>02 Meat, poultry, fish and their products</t>
  </si>
  <si>
    <t>03 Dairy products</t>
  </si>
  <si>
    <t>04 Egg and egg products</t>
  </si>
  <si>
    <t>05 Vegetables and vegetable products</t>
  </si>
  <si>
    <t xml:space="preserve">06 Legumes </t>
  </si>
  <si>
    <t>07 Roots and tubers</t>
  </si>
  <si>
    <t>08 Fruits, nuts and seeds</t>
  </si>
  <si>
    <t xml:space="preserve">09 Fats and oils </t>
  </si>
  <si>
    <t>10 Soups and sauces</t>
  </si>
  <si>
    <t>11 Sweets and confectioneries</t>
  </si>
  <si>
    <t>Sorghum porridge, hard (Papa)</t>
  </si>
  <si>
    <t>F&amp;C91-pg27</t>
  </si>
  <si>
    <t>F&amp;C91-pg240</t>
  </si>
  <si>
    <t>F&amp;C91-pg112</t>
  </si>
  <si>
    <t>C&amp;E82 - pg274</t>
  </si>
  <si>
    <t>13 Beverages, non alcoholic</t>
  </si>
  <si>
    <t>12 Baby foods</t>
  </si>
  <si>
    <t>14 Beverages, alcoholic</t>
  </si>
  <si>
    <t>15 Miscellaneous</t>
  </si>
  <si>
    <t>Mango, orange flesh, raw (we only have this color, thus color not mentioned)</t>
  </si>
  <si>
    <t xml:space="preserve"> Cydonia olongo </t>
  </si>
  <si>
    <t>GB6-1198</t>
  </si>
  <si>
    <t>US18-12538</t>
  </si>
  <si>
    <t>GB6-387</t>
  </si>
  <si>
    <t>GB6-1044</t>
  </si>
  <si>
    <t>050094</t>
  </si>
  <si>
    <t xml:space="preserve">Pumpkin leaves boiled with babymarrow, salt and sunflower oil  </t>
  </si>
  <si>
    <t>Rusks, commercial, bran</t>
  </si>
  <si>
    <t>011033</t>
  </si>
  <si>
    <t>011034</t>
  </si>
  <si>
    <t>011035</t>
  </si>
  <si>
    <t>011036</t>
  </si>
  <si>
    <t>011037</t>
  </si>
  <si>
    <t>Spaghetti bolognaise</t>
  </si>
  <si>
    <t>Beef, mince savoury onion, tomato, green sweet pepper</t>
  </si>
  <si>
    <t>Offals, sheep, raw (Kidney, lung, liver)</t>
  </si>
  <si>
    <t>retention factors boiling</t>
  </si>
  <si>
    <t>retention factors baking</t>
  </si>
  <si>
    <t>E-011015</t>
  </si>
  <si>
    <t>yield factor</t>
  </si>
  <si>
    <t>Sum of weight and NV of raw ingredients (a)</t>
  </si>
  <si>
    <t>Cooked weight (b): measurment or estimate (b) = (a) x (c)</t>
  </si>
  <si>
    <t>Yield factor (c) =(a-b)/a or estimated from similar recipe</t>
  </si>
  <si>
    <t>012001</t>
  </si>
  <si>
    <t>012002</t>
  </si>
  <si>
    <t>012003</t>
  </si>
  <si>
    <t>012004</t>
  </si>
  <si>
    <t>US18-19081</t>
  </si>
  <si>
    <t>012005</t>
  </si>
  <si>
    <t>012006</t>
  </si>
  <si>
    <t>012007</t>
  </si>
  <si>
    <t>130001</t>
  </si>
  <si>
    <t>130002</t>
  </si>
  <si>
    <t>130003</t>
  </si>
  <si>
    <t>130004</t>
  </si>
  <si>
    <t>130005</t>
  </si>
  <si>
    <t>130006</t>
  </si>
  <si>
    <t>130007</t>
  </si>
  <si>
    <t>sum of proximates</t>
  </si>
  <si>
    <t>Formula to calculate 100g cooked dish based on 100g edible raw food</t>
  </si>
  <si>
    <t>NV</t>
  </si>
  <si>
    <t>Nutrient value</t>
  </si>
  <si>
    <t>YF</t>
  </si>
  <si>
    <t>retention factor</t>
  </si>
  <si>
    <t>RF</t>
  </si>
  <si>
    <t>NV(cooked) = NV(raw) x 1/YF x RF</t>
  </si>
  <si>
    <t>015001</t>
  </si>
  <si>
    <t>015002</t>
  </si>
  <si>
    <t>015003</t>
  </si>
  <si>
    <t>015004</t>
  </si>
  <si>
    <t>120013</t>
  </si>
  <si>
    <t>120014</t>
  </si>
  <si>
    <t>120015</t>
  </si>
  <si>
    <t>120016</t>
  </si>
  <si>
    <t>120017</t>
  </si>
  <si>
    <t>120018</t>
  </si>
  <si>
    <t>120019</t>
  </si>
  <si>
    <t>120020</t>
  </si>
  <si>
    <t>120007</t>
  </si>
  <si>
    <t>Brown, bread, baked Ingredients: brown bread flour, water, raising agent (yeast), sugar,salt, baked</t>
  </si>
  <si>
    <t>Brown, bread, baked Ingredients: brown bread flour, water, raising agent yeast, sugar,salt, baked</t>
  </si>
  <si>
    <t>GB6-40</t>
  </si>
  <si>
    <t>GB6-53</t>
  </si>
  <si>
    <t>GB6-78</t>
  </si>
  <si>
    <t xml:space="preserve"> C</t>
  </si>
  <si>
    <t>US18-08028</t>
  </si>
  <si>
    <t>gram</t>
  </si>
  <si>
    <t xml:space="preserve">Add sorghum flour to boiling water, do not stir. Cover the saucepan for 10 minutes. Stir with cutting movement to mix the dry maize meal with water. Replace the lid and allow to cook further over low heat for approximatley 30 minutes. </t>
  </si>
  <si>
    <t xml:space="preserve">help lines for recipe (to calculate nutrient values corresponding to weight of ingredient as in recipe) </t>
  </si>
  <si>
    <t>Roast maize, turning sides, untill golden brown</t>
  </si>
  <si>
    <t>Potato, without skin, boiled</t>
  </si>
  <si>
    <t>Sweet potato, red skinned, raw</t>
  </si>
  <si>
    <t xml:space="preserve">Sweet potato, without skin, with sugar, boiled </t>
  </si>
  <si>
    <t>Sweet potato, with skin, unsalted, boiled</t>
  </si>
  <si>
    <t xml:space="preserve">Sweet potato, with margarine, candied </t>
  </si>
  <si>
    <t>Potato chips/french fries, home made, flesh, fried in sunflower oil, unsalted</t>
  </si>
  <si>
    <t>Potato salad</t>
  </si>
  <si>
    <t>Potato, flesh and skin, raw</t>
  </si>
  <si>
    <t xml:space="preserve">Prikly pear, peeled, raw </t>
  </si>
  <si>
    <t>Apple, without skin, raw</t>
  </si>
  <si>
    <t>Apple, juice, unsweetened</t>
  </si>
  <si>
    <t>Apple sauce, canned, sweetened</t>
  </si>
  <si>
    <t xml:space="preserve">Apple, dried, raw </t>
  </si>
  <si>
    <t>Apple, whole, with skin and core, golden delicious, raw</t>
  </si>
  <si>
    <t>Apple, golden delicious, raw</t>
  </si>
  <si>
    <t>Apricot jam, boiled with sugar and acidifier</t>
  </si>
  <si>
    <t>US18-20109</t>
  </si>
  <si>
    <t>SAFV-2987</t>
  </si>
  <si>
    <t>US18-11125</t>
  </si>
  <si>
    <t>Us18-11125</t>
  </si>
  <si>
    <t>Apricot, nector, stewed with sugar</t>
  </si>
  <si>
    <t>Apricot roll, dried paste</t>
  </si>
  <si>
    <t>Apricot, canned in syrup</t>
  </si>
  <si>
    <t xml:space="preserve">Apricot, dried, raw </t>
  </si>
  <si>
    <t xml:space="preserve">Banana,  sliced, sun dried </t>
  </si>
  <si>
    <t xml:space="preserve">Fruit punch, alcohol free </t>
  </si>
  <si>
    <t xml:space="preserve">Fruit salad, raw </t>
  </si>
  <si>
    <t>Grape juice</t>
  </si>
  <si>
    <t>Grape sultanus, raw</t>
  </si>
  <si>
    <t>Guava ,canned, in syrup</t>
  </si>
  <si>
    <t xml:space="preserve">Guava, without skin, raw </t>
  </si>
  <si>
    <t>Lemon juice, from fresh Citrus lemon</t>
  </si>
  <si>
    <t>Mango and orange juice</t>
  </si>
  <si>
    <t xml:space="preserve">Soak the yeast for about 5 minutes in 20g lukewarm water to which sugar is add. Add the rest of the ingredients and sufficient flour to make an easily manageable dough.Knead until the dough is smooth and elastic and no longer sticks to the hands.Brush over with a little shortening, cover warmly and allow to rise to double its bulk in a warmish place for about 6 to 8 hours.Punch down the dough lightly and divide it into balls, flour them and place on a rack over boiling water.  Steam for 1hour 30 minutes.  </t>
  </si>
  <si>
    <t xml:space="preserve">Soak the yeast for about 5 minutes in 20g lukewarm water to which sugar is add. Add the rest of the ingredients and sufficient flour to make an easily manageable dough.Knead until the dough is smooth and elastic and no longer sticks to the hands.Brush over with a little shortening, cover warmly and allow to rise to double its bulk in a warmish place for about 6 to 8 hours.Punch down the dough lightly and divide it into balls, flour them and place on a rack over boiling water. Steam for 1hour 30 minutes.  </t>
  </si>
  <si>
    <t>Food Finder</t>
  </si>
  <si>
    <t>LM91-pg11</t>
  </si>
  <si>
    <t>050098</t>
  </si>
  <si>
    <t>050099</t>
  </si>
  <si>
    <t>050100</t>
  </si>
  <si>
    <t>Sonchus hanus</t>
  </si>
  <si>
    <t>Sonchus dregeanus)</t>
  </si>
  <si>
    <t>LipdiumCapense</t>
  </si>
  <si>
    <t>US18-02048</t>
  </si>
  <si>
    <t>Mealie meal and wheat bread (Mochahlama)</t>
  </si>
  <si>
    <t>Nasturdium officinale</t>
  </si>
  <si>
    <t>Leaves, watercress, raw (Semetsing)</t>
  </si>
  <si>
    <t>Sonchus nanus</t>
  </si>
  <si>
    <t>Lipdium capense</t>
  </si>
  <si>
    <t xml:space="preserve">We shape bread dough into small balls(see recipe 012003). Roll into long shapes, and press out to a 10 mm. Allow to rise for 5 to 10 minutes in a fairly warm place. Brown on both sides in  hot sunflower oil, drain on the absorbent paper and serve hot with butter for breakfast. </t>
  </si>
  <si>
    <t>Mango and pineapple juice</t>
  </si>
  <si>
    <t xml:space="preserve">Melon, green flesh, raw </t>
  </si>
  <si>
    <t xml:space="preserve">Melon, orange flesh, raw </t>
  </si>
  <si>
    <t>Peach and orange juice</t>
  </si>
  <si>
    <t>Peach and pear juice</t>
  </si>
  <si>
    <t>Peach roll, dried paste</t>
  </si>
  <si>
    <t>Peanuts/groundnuts, raw</t>
  </si>
  <si>
    <t>020010</t>
  </si>
  <si>
    <t>020011</t>
  </si>
  <si>
    <t>020012</t>
  </si>
  <si>
    <t>020013</t>
  </si>
  <si>
    <t>020002</t>
  </si>
  <si>
    <t>020003</t>
  </si>
  <si>
    <t>020006</t>
  </si>
  <si>
    <t>020007</t>
  </si>
  <si>
    <t>020008</t>
  </si>
  <si>
    <t>020009</t>
  </si>
  <si>
    <t>020016</t>
  </si>
  <si>
    <t>020014</t>
  </si>
  <si>
    <t>020015</t>
  </si>
  <si>
    <t>020017</t>
  </si>
  <si>
    <t>020018</t>
  </si>
  <si>
    <t>020019</t>
  </si>
  <si>
    <t>020020</t>
  </si>
  <si>
    <t>020001</t>
  </si>
  <si>
    <t>020021</t>
  </si>
  <si>
    <t>020022</t>
  </si>
  <si>
    <t>020025</t>
  </si>
  <si>
    <t>020023</t>
  </si>
  <si>
    <t>020026</t>
  </si>
  <si>
    <t>020024</t>
  </si>
  <si>
    <t>020040</t>
  </si>
  <si>
    <t>020043</t>
  </si>
  <si>
    <t>020030</t>
  </si>
  <si>
    <t>020027</t>
  </si>
  <si>
    <t>020032</t>
  </si>
  <si>
    <t>020031</t>
  </si>
  <si>
    <t>020033</t>
  </si>
  <si>
    <t>020034</t>
  </si>
  <si>
    <t>020050</t>
  </si>
  <si>
    <t>020046</t>
  </si>
  <si>
    <t>020037</t>
  </si>
  <si>
    <t>020051</t>
  </si>
  <si>
    <t>020035</t>
  </si>
  <si>
    <t>020036</t>
  </si>
  <si>
    <t>020028</t>
  </si>
  <si>
    <t>020038</t>
  </si>
  <si>
    <t>020039</t>
  </si>
  <si>
    <t>020041</t>
  </si>
  <si>
    <t>020042</t>
  </si>
  <si>
    <t>020029</t>
  </si>
  <si>
    <t>020044</t>
  </si>
  <si>
    <t>020045</t>
  </si>
  <si>
    <t>020047</t>
  </si>
  <si>
    <t>020048</t>
  </si>
  <si>
    <t>020053</t>
  </si>
  <si>
    <t>020052</t>
  </si>
  <si>
    <t>020054</t>
  </si>
  <si>
    <t>020055</t>
  </si>
  <si>
    <t>020056</t>
  </si>
  <si>
    <t>020057</t>
  </si>
  <si>
    <t>020058</t>
  </si>
  <si>
    <t>020059</t>
  </si>
  <si>
    <t>020060</t>
  </si>
  <si>
    <t>020061</t>
  </si>
  <si>
    <t>020062</t>
  </si>
  <si>
    <t>020063</t>
  </si>
  <si>
    <t>020065</t>
  </si>
  <si>
    <t>020064</t>
  </si>
  <si>
    <t>020070</t>
  </si>
  <si>
    <t>020066</t>
  </si>
  <si>
    <t>020067</t>
  </si>
  <si>
    <t>020068</t>
  </si>
  <si>
    <t>020069</t>
  </si>
  <si>
    <t>020071</t>
  </si>
  <si>
    <t>020072</t>
  </si>
  <si>
    <t>020073</t>
  </si>
  <si>
    <t>020074</t>
  </si>
  <si>
    <t>020075</t>
  </si>
  <si>
    <t>020090</t>
  </si>
  <si>
    <t>020088</t>
  </si>
  <si>
    <t>020091</t>
  </si>
  <si>
    <t>020092</t>
  </si>
  <si>
    <t>020083</t>
  </si>
  <si>
    <t>020082</t>
  </si>
  <si>
    <t>020079</t>
  </si>
  <si>
    <t>11058</t>
  </si>
  <si>
    <t>US18-04065</t>
  </si>
  <si>
    <t>US18-16098</t>
  </si>
  <si>
    <t>US18-19116</t>
  </si>
  <si>
    <t>US18-14352</t>
  </si>
  <si>
    <t>US18-14355</t>
  </si>
  <si>
    <t>US18-14545</t>
  </si>
  <si>
    <t>US18-05068</t>
  </si>
  <si>
    <t>05102</t>
  </si>
  <si>
    <t>020078</t>
  </si>
  <si>
    <t>020084</t>
  </si>
  <si>
    <t>020085</t>
  </si>
  <si>
    <t>020086</t>
  </si>
  <si>
    <t>020081</t>
  </si>
  <si>
    <t>020080</t>
  </si>
  <si>
    <t>020087</t>
  </si>
  <si>
    <t>020093</t>
  </si>
  <si>
    <t>020094</t>
  </si>
  <si>
    <t>020095</t>
  </si>
  <si>
    <t>020096</t>
  </si>
  <si>
    <t>020097</t>
  </si>
  <si>
    <t>020098</t>
  </si>
  <si>
    <t>020099</t>
  </si>
  <si>
    <t>020076</t>
  </si>
  <si>
    <t>020077</t>
  </si>
  <si>
    <t>020089</t>
  </si>
  <si>
    <t>030001</t>
  </si>
  <si>
    <t>030002</t>
  </si>
  <si>
    <t>030003</t>
  </si>
  <si>
    <t>030004</t>
  </si>
  <si>
    <t>030005</t>
  </si>
  <si>
    <t>030006</t>
  </si>
  <si>
    <t>030008</t>
  </si>
  <si>
    <t>030009</t>
  </si>
  <si>
    <t>030011</t>
  </si>
  <si>
    <t>030012</t>
  </si>
  <si>
    <t>030010</t>
  </si>
  <si>
    <t>030007</t>
  </si>
  <si>
    <t>030015</t>
  </si>
  <si>
    <t>030016</t>
  </si>
  <si>
    <t>030017</t>
  </si>
  <si>
    <t>030018</t>
  </si>
  <si>
    <t>030019</t>
  </si>
  <si>
    <t>030020</t>
  </si>
  <si>
    <t>030021</t>
  </si>
  <si>
    <t>030022</t>
  </si>
  <si>
    <t>030023</t>
  </si>
  <si>
    <t>030024</t>
  </si>
  <si>
    <t>030025</t>
  </si>
  <si>
    <t>030026</t>
  </si>
  <si>
    <t>011041</t>
  </si>
  <si>
    <t xml:space="preserve"> Maize samp with dried beans (Umngqusho)</t>
  </si>
  <si>
    <t>030013</t>
  </si>
  <si>
    <t>030014</t>
  </si>
  <si>
    <t>030027</t>
  </si>
  <si>
    <t>030028</t>
  </si>
  <si>
    <t>030029</t>
  </si>
  <si>
    <t>030030</t>
  </si>
  <si>
    <t>030031</t>
  </si>
  <si>
    <t>030032</t>
  </si>
  <si>
    <t>040002</t>
  </si>
  <si>
    <t>040009</t>
  </si>
  <si>
    <t>040010</t>
  </si>
  <si>
    <t>040001</t>
  </si>
  <si>
    <t>040003</t>
  </si>
  <si>
    <t>040004</t>
  </si>
  <si>
    <t>040005</t>
  </si>
  <si>
    <t>040006</t>
  </si>
  <si>
    <t>040007</t>
  </si>
  <si>
    <t>040008</t>
  </si>
  <si>
    <t>050001</t>
  </si>
  <si>
    <t>050002</t>
  </si>
  <si>
    <t>050003</t>
  </si>
  <si>
    <t>050005</t>
  </si>
  <si>
    <t>050004</t>
  </si>
  <si>
    <t>050009</t>
  </si>
  <si>
    <t>Wheat, sorghum, dried beans, boiled (Likhobe)</t>
  </si>
  <si>
    <t>Method</t>
  </si>
  <si>
    <t>050007</t>
  </si>
  <si>
    <t>050008</t>
  </si>
  <si>
    <t>050006</t>
  </si>
  <si>
    <t>050016</t>
  </si>
  <si>
    <t>050015</t>
  </si>
  <si>
    <t>050012</t>
  </si>
  <si>
    <t>050014</t>
  </si>
  <si>
    <t>050013</t>
  </si>
  <si>
    <t>050011</t>
  </si>
  <si>
    <t>050010</t>
  </si>
  <si>
    <t>050017</t>
  </si>
  <si>
    <t>050021</t>
  </si>
  <si>
    <t>050025</t>
  </si>
  <si>
    <t>050019</t>
  </si>
  <si>
    <t>050020</t>
  </si>
  <si>
    <t>050024</t>
  </si>
  <si>
    <t>050023</t>
  </si>
  <si>
    <t>050026</t>
  </si>
  <si>
    <t>050018</t>
  </si>
  <si>
    <t>050022</t>
  </si>
  <si>
    <t>050027</t>
  </si>
  <si>
    <t>050028</t>
  </si>
  <si>
    <t>050033</t>
  </si>
  <si>
    <t>050029</t>
  </si>
  <si>
    <t>050030</t>
  </si>
  <si>
    <t>050031</t>
  </si>
  <si>
    <t>050032</t>
  </si>
  <si>
    <t>050035</t>
  </si>
  <si>
    <t>050034</t>
  </si>
  <si>
    <t>050036</t>
  </si>
  <si>
    <t>050037</t>
  </si>
  <si>
    <t>050038</t>
  </si>
  <si>
    <t>050039</t>
  </si>
  <si>
    <t>050040</t>
  </si>
  <si>
    <t>050041</t>
  </si>
  <si>
    <t>050042</t>
  </si>
  <si>
    <t>050043</t>
  </si>
  <si>
    <t>050044</t>
  </si>
  <si>
    <t>050045</t>
  </si>
  <si>
    <t>050046</t>
  </si>
  <si>
    <t>050047</t>
  </si>
  <si>
    <t>050048</t>
  </si>
  <si>
    <t>050049</t>
  </si>
  <si>
    <t>050050</t>
  </si>
  <si>
    <t>050051</t>
  </si>
  <si>
    <t>050052</t>
  </si>
  <si>
    <t>050053</t>
  </si>
  <si>
    <t>050054</t>
  </si>
  <si>
    <t>050056</t>
  </si>
  <si>
    <t>050055</t>
  </si>
  <si>
    <t>050058</t>
  </si>
  <si>
    <t>050059</t>
  </si>
  <si>
    <t>050057</t>
  </si>
  <si>
    <t>050061</t>
  </si>
  <si>
    <t>050060</t>
  </si>
  <si>
    <t>050064</t>
  </si>
  <si>
    <t>050062</t>
  </si>
  <si>
    <t>050063</t>
  </si>
  <si>
    <t>050065</t>
  </si>
  <si>
    <t>050066</t>
  </si>
  <si>
    <t>050067</t>
  </si>
  <si>
    <t>050068</t>
  </si>
  <si>
    <t>050072</t>
  </si>
  <si>
    <t>050071</t>
  </si>
  <si>
    <t>050069</t>
  </si>
  <si>
    <t>050070</t>
  </si>
  <si>
    <t>050074</t>
  </si>
  <si>
    <t>050073</t>
  </si>
  <si>
    <t>050076</t>
  </si>
  <si>
    <t>050075</t>
  </si>
  <si>
    <t>050079</t>
  </si>
  <si>
    <t>050077</t>
  </si>
  <si>
    <t>050078</t>
  </si>
  <si>
    <t>050080</t>
  </si>
  <si>
    <t>050084</t>
  </si>
  <si>
    <t>050081</t>
  </si>
  <si>
    <t>050082</t>
  </si>
  <si>
    <t>050083</t>
  </si>
  <si>
    <t>050085</t>
  </si>
  <si>
    <t>050086</t>
  </si>
  <si>
    <t>050093</t>
  </si>
  <si>
    <t>050092</t>
  </si>
  <si>
    <t>050087</t>
  </si>
  <si>
    <t>050088</t>
  </si>
  <si>
    <t>050089</t>
  </si>
  <si>
    <t>050090</t>
  </si>
  <si>
    <t>050091</t>
  </si>
  <si>
    <t>060001</t>
  </si>
  <si>
    <t>060002</t>
  </si>
  <si>
    <t>060005</t>
  </si>
  <si>
    <t>060003</t>
  </si>
  <si>
    <t>060004</t>
  </si>
  <si>
    <t>060007</t>
  </si>
  <si>
    <t>060006</t>
  </si>
  <si>
    <t>060010</t>
  </si>
  <si>
    <t>060009</t>
  </si>
  <si>
    <t>060008</t>
  </si>
  <si>
    <t>070008</t>
  </si>
  <si>
    <t>070012</t>
  </si>
  <si>
    <t>070001</t>
  </si>
  <si>
    <t>070003</t>
  </si>
  <si>
    <t>070002</t>
  </si>
  <si>
    <t>070004</t>
  </si>
  <si>
    <t>070005</t>
  </si>
  <si>
    <t>070006</t>
  </si>
  <si>
    <t>070009</t>
  </si>
  <si>
    <t>070010</t>
  </si>
  <si>
    <t>070011</t>
  </si>
  <si>
    <t>070013</t>
  </si>
  <si>
    <t>070014</t>
  </si>
  <si>
    <t>080013</t>
  </si>
  <si>
    <t>080008</t>
  </si>
  <si>
    <t>080009</t>
  </si>
  <si>
    <t>080010</t>
  </si>
  <si>
    <t>080011</t>
  </si>
  <si>
    <t>080012</t>
  </si>
  <si>
    <t>080002</t>
  </si>
  <si>
    <t>080005</t>
  </si>
  <si>
    <t>080003</t>
  </si>
  <si>
    <t>080004</t>
  </si>
  <si>
    <t>080006</t>
  </si>
  <si>
    <t>080007</t>
  </si>
  <si>
    <t>080014</t>
  </si>
  <si>
    <t>080015</t>
  </si>
  <si>
    <t>080016</t>
  </si>
  <si>
    <t>080017</t>
  </si>
  <si>
    <t>080018</t>
  </si>
  <si>
    <t>080021</t>
  </si>
  <si>
    <t>080019</t>
  </si>
  <si>
    <t>080020</t>
  </si>
  <si>
    <t>080023</t>
  </si>
  <si>
    <t>080024</t>
  </si>
  <si>
    <t>080022</t>
  </si>
  <si>
    <t>080025</t>
  </si>
  <si>
    <t>080028</t>
  </si>
  <si>
    <t>080026</t>
  </si>
  <si>
    <t>080027</t>
  </si>
  <si>
    <t>080029</t>
  </si>
  <si>
    <t>080030</t>
  </si>
  <si>
    <t>080031</t>
  </si>
  <si>
    <t>080033</t>
  </si>
  <si>
    <t>080032</t>
  </si>
  <si>
    <t>080040</t>
  </si>
  <si>
    <t>080037</t>
  </si>
  <si>
    <t>080034</t>
  </si>
  <si>
    <t>080035</t>
  </si>
  <si>
    <t>080036</t>
  </si>
  <si>
    <t>080038</t>
  </si>
  <si>
    <t>080039</t>
  </si>
  <si>
    <t>080041</t>
  </si>
  <si>
    <t>080043</t>
  </si>
  <si>
    <t>080042</t>
  </si>
  <si>
    <t>080046</t>
  </si>
  <si>
    <t>080045</t>
  </si>
  <si>
    <t>080044</t>
  </si>
  <si>
    <t>080049</t>
  </si>
  <si>
    <t>080047</t>
  </si>
  <si>
    <t>080048</t>
  </si>
  <si>
    <t>080001</t>
  </si>
  <si>
    <t>080051</t>
  </si>
  <si>
    <t>080050</t>
  </si>
  <si>
    <t>080052</t>
  </si>
  <si>
    <t>080053</t>
  </si>
  <si>
    <t>080054</t>
  </si>
  <si>
    <t>080055</t>
  </si>
  <si>
    <t>080056</t>
  </si>
  <si>
    <t>080057</t>
  </si>
  <si>
    <t>080058</t>
  </si>
  <si>
    <t>080059</t>
  </si>
  <si>
    <t>080060</t>
  </si>
  <si>
    <t>080061</t>
  </si>
  <si>
    <t>090001</t>
  </si>
  <si>
    <t>090002</t>
  </si>
  <si>
    <t>090003</t>
  </si>
  <si>
    <t>090004</t>
  </si>
  <si>
    <t>090006</t>
  </si>
  <si>
    <t>090005</t>
  </si>
  <si>
    <t>013001</t>
  </si>
  <si>
    <t>013002</t>
  </si>
  <si>
    <t>013003</t>
  </si>
  <si>
    <t>013004</t>
  </si>
  <si>
    <t>013005</t>
  </si>
  <si>
    <t>013006</t>
  </si>
  <si>
    <t>013007</t>
  </si>
  <si>
    <t>013008</t>
  </si>
  <si>
    <t>013009</t>
  </si>
  <si>
    <t>014001</t>
  </si>
  <si>
    <t>014002</t>
  </si>
  <si>
    <t>014003</t>
  </si>
  <si>
    <t>014004</t>
  </si>
  <si>
    <t>014005</t>
  </si>
  <si>
    <t>014006</t>
  </si>
  <si>
    <t>014007</t>
  </si>
  <si>
    <t>014008</t>
  </si>
  <si>
    <t>014009</t>
  </si>
  <si>
    <t>140001</t>
  </si>
  <si>
    <t>140002</t>
  </si>
  <si>
    <t>140003</t>
  </si>
  <si>
    <t>100009</t>
  </si>
  <si>
    <t>110009</t>
  </si>
  <si>
    <t>110010</t>
  </si>
  <si>
    <t>110011</t>
  </si>
  <si>
    <t>120009</t>
  </si>
  <si>
    <t>120010</t>
  </si>
  <si>
    <t>120011</t>
  </si>
  <si>
    <t>120012</t>
  </si>
  <si>
    <t xml:space="preserve">Sorghum porridge, hard </t>
  </si>
  <si>
    <t xml:space="preserve">Sorghum porridge, soft </t>
  </si>
  <si>
    <t>Oatmeal</t>
  </si>
  <si>
    <t>011039</t>
  </si>
  <si>
    <t>ZN-mg</t>
  </si>
  <si>
    <t>MN-mcg</t>
  </si>
  <si>
    <t>CU-mg</t>
  </si>
  <si>
    <t>SE-mcg</t>
  </si>
  <si>
    <t>CA-mg</t>
  </si>
  <si>
    <t>FE-mg</t>
  </si>
  <si>
    <t>MG-mg</t>
  </si>
  <si>
    <t>P-mg</t>
  </si>
  <si>
    <t>K-mg</t>
  </si>
  <si>
    <t>NA-mg</t>
  </si>
  <si>
    <t>VITA_12-mcg</t>
  </si>
  <si>
    <t>VITA_6-mcg</t>
  </si>
  <si>
    <t>RETOL-mcg</t>
  </si>
  <si>
    <t>CARTBEQ-mcg</t>
  </si>
  <si>
    <t>CAROTA-mcg</t>
  </si>
  <si>
    <t>CAROTB-mcg</t>
  </si>
  <si>
    <t>CRYPX-mcg</t>
  </si>
  <si>
    <t>CARTG-mcg</t>
  </si>
  <si>
    <t>LYCPN-mcg</t>
  </si>
  <si>
    <t>LUTNZEA-mcg</t>
  </si>
  <si>
    <t>VITD-mcg</t>
  </si>
  <si>
    <t>VITDbr-mcg</t>
  </si>
  <si>
    <t>VITD--mcg</t>
  </si>
  <si>
    <t>VITE-mg</t>
  </si>
  <si>
    <t>TOCPHA-mg</t>
  </si>
  <si>
    <t>THIA-mg</t>
  </si>
  <si>
    <t>RIBF-mg</t>
  </si>
  <si>
    <t>NIA-mg</t>
  </si>
  <si>
    <t>NIAEQ-mg</t>
  </si>
  <si>
    <t>VITB6-mg</t>
  </si>
  <si>
    <t>FOL-mcg</t>
  </si>
  <si>
    <t>VITB12-mcg</t>
  </si>
  <si>
    <t>VITC-mg</t>
  </si>
  <si>
    <t>ASCL-mg</t>
  </si>
  <si>
    <t>WATER-g</t>
  </si>
  <si>
    <t>NT-g</t>
  </si>
  <si>
    <t>PROTCNT-g</t>
  </si>
  <si>
    <t>PROPLA-g</t>
  </si>
  <si>
    <t>PROANI-g</t>
  </si>
  <si>
    <t>CHOL--g</t>
  </si>
  <si>
    <t>FAT-g</t>
  </si>
  <si>
    <t>FATCE-g</t>
  </si>
  <si>
    <t>FASAT-g</t>
  </si>
  <si>
    <t>FAMS-g</t>
  </si>
  <si>
    <t>FAPU-g</t>
  </si>
  <si>
    <t>FATRN-g</t>
  </si>
  <si>
    <t>CHOAVLDF-g</t>
  </si>
  <si>
    <t>CHOCDF-g</t>
  </si>
  <si>
    <t>CHOAVLM-g</t>
  </si>
  <si>
    <t>STARCH-g</t>
  </si>
  <si>
    <t>SUGAR-g</t>
  </si>
  <si>
    <t>STARCHM-g</t>
  </si>
  <si>
    <t>SUGARM-g</t>
  </si>
  <si>
    <t>011042</t>
  </si>
  <si>
    <t xml:space="preserve">Maize meal, super, white, fortified, raw </t>
  </si>
  <si>
    <t xml:space="preserve">Maize meal, super, white, unfortified, raw </t>
  </si>
  <si>
    <t>MRC05</t>
  </si>
  <si>
    <t xml:space="preserve">Maize meal, special, white, fortified, raw </t>
  </si>
  <si>
    <t xml:space="preserve">Maize meal, special, white, unfortified, raw </t>
  </si>
  <si>
    <t>011043</t>
  </si>
  <si>
    <t xml:space="preserve">Maize meal, white, sifted, unfortified, raw </t>
  </si>
  <si>
    <t>Maize meal, white, sifted, fortified, raw</t>
  </si>
  <si>
    <t>ADSUGAR-g</t>
  </si>
  <si>
    <t>FIBTG-g</t>
  </si>
  <si>
    <t>FIBTS-g</t>
  </si>
  <si>
    <t>PSACNS-g</t>
  </si>
  <si>
    <t>FIBC-g</t>
  </si>
  <si>
    <t>ALC-g</t>
  </si>
  <si>
    <t>ASH-g</t>
  </si>
  <si>
    <t>ENERC-kJ</t>
  </si>
  <si>
    <t>Tr</t>
  </si>
  <si>
    <t>79.0</t>
  </si>
  <si>
    <t>S</t>
  </si>
  <si>
    <t>According to standards</t>
  </si>
  <si>
    <t>Z</t>
  </si>
  <si>
    <t>recipe</t>
  </si>
  <si>
    <t>SA99-4370</t>
  </si>
  <si>
    <t>Presumed zero</t>
  </si>
  <si>
    <t>US18-20022</t>
  </si>
  <si>
    <t>US18-20020</t>
  </si>
  <si>
    <t>US18-20067</t>
  </si>
  <si>
    <t>GB</t>
  </si>
  <si>
    <t>GB11016</t>
  </si>
  <si>
    <t>GB11043</t>
  </si>
  <si>
    <t>GB11042</t>
  </si>
  <si>
    <t>Yeast, dried</t>
  </si>
  <si>
    <t>E</t>
  </si>
  <si>
    <t>Source types</t>
  </si>
  <si>
    <t>Value is imputed, estimated, or guessed</t>
  </si>
  <si>
    <t>A</t>
  </si>
  <si>
    <t>Chicken, meat and skin, boiled</t>
  </si>
  <si>
    <t>Milk, full fat, 3.4 %fat, UHT</t>
  </si>
  <si>
    <t>Beef, stew, boiled, different cuts cut into small pieces</t>
  </si>
  <si>
    <t>Egg, chicken, white, raw</t>
  </si>
  <si>
    <t>Egg, chicken, yolk, raw</t>
  </si>
  <si>
    <t xml:space="preserve">Egg, chicken, scambled with milk </t>
  </si>
  <si>
    <t>Breakfast cereal, all bran flakes</t>
  </si>
  <si>
    <t>Breakfast cereal, plain corn flakes</t>
  </si>
  <si>
    <t>Breakfast cereal, rice crispies</t>
  </si>
  <si>
    <t>Breakfast cereal, weetbix</t>
  </si>
  <si>
    <t>Beef, liver, boiled</t>
  </si>
  <si>
    <t>Beef, neck, boiled</t>
  </si>
  <si>
    <t>Beef, sausage, grilled/braai (Mmeso)</t>
  </si>
  <si>
    <t xml:space="preserve">Beef, tongue, boiled </t>
  </si>
  <si>
    <t>Recipe source</t>
  </si>
  <si>
    <t>Researched</t>
  </si>
  <si>
    <t>Soft porridge from white maize meal, boiled (Lesheleshele)</t>
  </si>
  <si>
    <t>Sorghum porridge, soft (Lesheleshele)</t>
  </si>
  <si>
    <t>Beef and pork, sausage/boerwors, grilled/braai (Mmeso)</t>
  </si>
  <si>
    <t>Beef, meat, very fat, boiled</t>
  </si>
  <si>
    <t>Beef, kidney, raw</t>
  </si>
  <si>
    <t>Beef, kidney, boiled</t>
  </si>
  <si>
    <t>Chicken, drumsticks, fried in sunflower oil</t>
  </si>
  <si>
    <t>Chicken, feet, raw</t>
  </si>
  <si>
    <t>Chicken, feet, boiled</t>
  </si>
  <si>
    <t>Chicken, giblets, boiled</t>
  </si>
  <si>
    <t>Chicken, heads, raw</t>
  </si>
  <si>
    <t>Chicken, heads, boiled</t>
  </si>
  <si>
    <t>Chicken, heads and feet, boiled</t>
  </si>
  <si>
    <t>Chicken, liver, raw</t>
  </si>
  <si>
    <t xml:space="preserve">Chicken, liver, boiled </t>
  </si>
  <si>
    <t>Chicken, wings, fried in sunflower oil</t>
  </si>
  <si>
    <t>Cow, head and feet, boiled</t>
  </si>
  <si>
    <t>Pork, head and feet, boiled</t>
  </si>
  <si>
    <t>US18-02015</t>
  </si>
  <si>
    <t>US18-02047</t>
  </si>
  <si>
    <t>US18-19334</t>
  </si>
  <si>
    <t>researched</t>
  </si>
  <si>
    <t>US18-11052</t>
  </si>
  <si>
    <t>US18-11053</t>
  </si>
  <si>
    <t>SAFV-3945</t>
  </si>
  <si>
    <t>US18-12016</t>
  </si>
  <si>
    <t>us18-12016</t>
  </si>
  <si>
    <t>US18-04060</t>
  </si>
  <si>
    <t>US18-11549</t>
  </si>
  <si>
    <t>4.25</t>
  </si>
  <si>
    <t>Sheep, head and feet, boiled</t>
  </si>
  <si>
    <t>Horse, meat, raw</t>
  </si>
  <si>
    <t>Offals, chicken, boiled (giblets and liver)</t>
  </si>
  <si>
    <t>Offals, sheep, boiled</t>
  </si>
  <si>
    <t>Offals, beef, boiled</t>
  </si>
  <si>
    <t xml:space="preserve">Offals, beef, boiled </t>
  </si>
  <si>
    <t>Pork, loin, raw</t>
  </si>
  <si>
    <t>Pork, loin, grilled</t>
  </si>
  <si>
    <t>Pork, loin, braised</t>
  </si>
  <si>
    <t>Pork, rib/breast, grilled</t>
  </si>
  <si>
    <t>Pork, rib/breast, raw</t>
  </si>
  <si>
    <t>Cream, for whipping, ….%fat</t>
  </si>
  <si>
    <t xml:space="preserve">Creamer/non dairy powder, for coffee &amp; tea </t>
  </si>
  <si>
    <t xml:space="preserve">Kale, leaves boiled,  with sunflower oil, boiled </t>
  </si>
  <si>
    <t xml:space="preserve">Onion, with sunflower oil, fried </t>
  </si>
  <si>
    <t xml:space="preserve">Sweet green pepper, with onion, tomato and sunflower oil, fried </t>
  </si>
  <si>
    <t xml:space="preserve">Sweet green pepper, with onion, tomato andsunflower oil, fried </t>
  </si>
  <si>
    <t>*0.65</t>
  </si>
  <si>
    <t>*0.6</t>
  </si>
  <si>
    <t>*0.9</t>
  </si>
  <si>
    <t>*0.72</t>
  </si>
  <si>
    <t>*0.55</t>
  </si>
  <si>
    <t>*0.89</t>
  </si>
  <si>
    <t>Tomato and onion,  with sugar and sunflower oil, stewed</t>
  </si>
  <si>
    <t>Tomato, with sunflower oil, fried.</t>
  </si>
  <si>
    <t xml:space="preserve">Baked beans, in tomato sauce, canned </t>
  </si>
  <si>
    <t>Peas, split, dried, with sunflower oil, boiled</t>
  </si>
  <si>
    <t>Potato chips/french fries, homemade, unsalted</t>
  </si>
  <si>
    <t xml:space="preserve">Potato, withoutout skin, with fresh milk, and margarine/sunflower oil, boiled  </t>
  </si>
  <si>
    <t>Avocado, raw</t>
  </si>
  <si>
    <t xml:space="preserve">Guava, seeds and skin, raw </t>
  </si>
  <si>
    <t xml:space="preserve">Mango, orange flesh, raw </t>
  </si>
  <si>
    <t xml:space="preserve">Melon, wild, raw </t>
  </si>
  <si>
    <t xml:space="preserve">Apricot, nector, stewed with sugar </t>
  </si>
  <si>
    <t xml:space="preserve">Pineapple, core and skin removed, raw </t>
  </si>
  <si>
    <t xml:space="preserve">Raisins, seedless, Hanepoot, raw </t>
  </si>
  <si>
    <t xml:space="preserve">Raisins, seedless, Thompson, dried, raw </t>
  </si>
  <si>
    <t>Raisins, sultanus, bleached, raw</t>
  </si>
  <si>
    <t>Soup mix powder, beef and vegetable</t>
  </si>
  <si>
    <t>Wheat bran, with fresh milk, boiled  (Nepe)</t>
  </si>
  <si>
    <t xml:space="preserve"> Wheat bran, with fresh milk, boiled (Nepe), used as weaning food (Nepe)</t>
  </si>
  <si>
    <t>14003</t>
  </si>
  <si>
    <t>01078</t>
  </si>
  <si>
    <t>05027</t>
  </si>
  <si>
    <t xml:space="preserve">Includes; full fat milk, sunflower  </t>
  </si>
  <si>
    <t>Adapted from source food</t>
  </si>
  <si>
    <t>18375</t>
  </si>
  <si>
    <t xml:space="preserve">Maize meal, special, white, enriched, raw </t>
  </si>
  <si>
    <t>comments</t>
  </si>
  <si>
    <t>Analysed</t>
  </si>
  <si>
    <t>checked other tables and data are similar and not more</t>
  </si>
  <si>
    <t>011038</t>
  </si>
  <si>
    <t>090007</t>
  </si>
  <si>
    <t>Sunflower oil</t>
  </si>
  <si>
    <t>Salt, iodated</t>
  </si>
  <si>
    <t>150001</t>
  </si>
  <si>
    <t>150002</t>
  </si>
  <si>
    <t>150003</t>
  </si>
  <si>
    <t>150004</t>
  </si>
  <si>
    <t>150005</t>
  </si>
  <si>
    <t>150006</t>
  </si>
  <si>
    <t>150007</t>
  </si>
  <si>
    <t>Cook mutton for 1 hour. Add chopped vegetables, oil and salt. Simmer for 30 minutes.</t>
  </si>
  <si>
    <t>Cook mutton for 1 hour. Add chopped onion, vinegar, oil, curry powder and salt. Simmer for 30 minutes.</t>
  </si>
  <si>
    <t>Cook chicken for 30 minutes. Add chopped onion, vinegar, oil, curry powder and salt. Simmer for 30 minutes.</t>
  </si>
  <si>
    <t>Wash the tripe. Cook  for 1hour. Add salt simmer for 15 minutes.</t>
  </si>
  <si>
    <t>Clean the leaves. Chop the leaves. Add water and cook over medium heat for 15 minutes. Add salt and oil, simmer for 5 minutes.</t>
  </si>
  <si>
    <t>FC91-pg16</t>
  </si>
  <si>
    <t>Put noodles and hot water in a pot. Add salt and boil for 10 minutes. Drain out water.</t>
  </si>
  <si>
    <t>Boil spaghetti in water (refer to  recipe 013005).  Clean tomato and onion, chop them and put them in a pot with sunflower oil. Add mince and stew for 20 minutes, stiring every 5 minutes. Add boiled spaghetti and mix.</t>
  </si>
  <si>
    <t>GB6-170</t>
  </si>
  <si>
    <t>Sift flour and sugar and rub in margarine. Mix in the milk. Roll out and cut into rounds. Bake in a hot oven at 220°C for about 10 minutes.</t>
  </si>
  <si>
    <t>Ground meat products.Mix all the ingredients and stuff into casing. Grill on fire.</t>
  </si>
  <si>
    <t xml:space="preserve">Pre-heat oven to 140 ºC .Salt the meat, place it on a roasting pan and dot with oil.Roast slowly in an oven. Baste occassionally. Roast for 30 minutes for 500g meat. </t>
  </si>
  <si>
    <t>Ground meat. Mix with other ingredients. Stuff in casing, then grill on fire.</t>
  </si>
  <si>
    <t>Dress the feet and heads. Cook for 20 minutes. Add salt and simmer for 10-15 minutes.</t>
  </si>
  <si>
    <t>Undress the feet and clean them. Cook for 20 minutes. Add salt and simmer fro 10-15 minutes.</t>
  </si>
  <si>
    <t>Clean the heads. Cook for 20 minutes. Add salt and simmer fro 10-15 minutes.</t>
  </si>
  <si>
    <t xml:space="preserve">Cut the chicken into small pieces. Add water and carrots, simmer for 15 minutes. Add onion, tomato and salt. Simmer for 30 minutes or until the chicken is tender. Add a little more boiling water if the chicken boils dry. </t>
  </si>
  <si>
    <t xml:space="preserve">Wash the lungs, kidney and liver.Cook on medium temperature for 45 minutes. Add salt, simmer for another 15 minutes. </t>
  </si>
  <si>
    <t>Wash the lungs, kidney and liver.</t>
  </si>
  <si>
    <t>Undress offals immediately after slaughtering. Wash them with lukewarm water. Cook on medium temperature for 30 minutes. Add salt and oil. Let it simmer for another 10 minutes.</t>
  </si>
  <si>
    <t xml:space="preserve">Undress offals immediately after slaughtering. Wash them with lukewarm water. </t>
  </si>
  <si>
    <t>Undress offals immediately after slaughtering. Wash them with lukewarm water. Cook on medium temperature for 2 minutes. Add salt and oil. Let it simmer for another 30 minutes.</t>
  </si>
  <si>
    <t>GB6-344</t>
  </si>
  <si>
    <t>Melt margarine in pan, stir in beaten egg, milk and salt. Cook over gentle heat until mixture thickens.</t>
  </si>
  <si>
    <t>F&amp;C91-pg144 (adapted)</t>
  </si>
  <si>
    <t>F&amp;C91-pg128 (adapted)</t>
  </si>
  <si>
    <t>Clean asparagus. Cut and boil for 10 minutes. Add salt and boil another 5 minutes.</t>
  </si>
  <si>
    <t>Boil beetroot for 20 minutes. Peel and crate beetroot. Add vinegar, sugar and salt and mix.</t>
  </si>
  <si>
    <t>050097</t>
  </si>
  <si>
    <t>Beetroot, flesh only, raw</t>
  </si>
  <si>
    <t>SAFV-4096</t>
  </si>
  <si>
    <t>SAFV-3698</t>
  </si>
  <si>
    <t>Beetroot, flesh only, boiled in salted water</t>
  </si>
  <si>
    <t>150008</t>
  </si>
  <si>
    <t>11180</t>
  </si>
  <si>
    <t>3.59</t>
  </si>
  <si>
    <t>01 Cereals and cereal products</t>
  </si>
  <si>
    <t>011002</t>
  </si>
  <si>
    <t>011003</t>
  </si>
  <si>
    <t>011004</t>
  </si>
  <si>
    <t>011005</t>
  </si>
  <si>
    <t>011006</t>
  </si>
  <si>
    <t>011007</t>
  </si>
  <si>
    <t>Lentils, whole, boiled</t>
  </si>
  <si>
    <t>Lentils, whole, raw</t>
  </si>
  <si>
    <t xml:space="preserve">Peas, split, dried, boiled with sunflower oil, salted </t>
  </si>
  <si>
    <t xml:space="preserve">Sweet potatoes, boiled,without skin, with white granulated sugar </t>
  </si>
  <si>
    <t>Sweet potatoes, boiled, with skin, red skinned flesh, unsalted</t>
  </si>
  <si>
    <t>Peas, split, dried, unsalted, boiled</t>
  </si>
  <si>
    <t xml:space="preserve">Beans, sugar, dried, with sugar and vinegar, boiled </t>
  </si>
  <si>
    <t>Beans, sugar, dried, boiled</t>
  </si>
  <si>
    <t xml:space="preserve">Tomato, flesh and skin,  raw </t>
  </si>
  <si>
    <t xml:space="preserve">Sweet green pepper, unsalted, boiled </t>
  </si>
  <si>
    <t xml:space="preserve">Sweet green pepper, with onion, boiled </t>
  </si>
  <si>
    <t>Spinach, small leaved, boiled</t>
  </si>
  <si>
    <t>Pumpkin, without skin, boiled</t>
  </si>
  <si>
    <t xml:space="preserve">Carrot salad, coleslaw, raw </t>
  </si>
  <si>
    <t>Green beans, with vegatables, boiled</t>
  </si>
  <si>
    <t>Kale, leaves and stems, raw</t>
  </si>
  <si>
    <t xml:space="preserve"> Leaves,  pumpkin, with baby marrow, boiled (Lepu)</t>
  </si>
  <si>
    <t>Pumpkin, with skin, boiled (Likhetso)</t>
  </si>
  <si>
    <t>Pumpkin seeds, with margarine, candied</t>
  </si>
  <si>
    <t>Runner beans, ends trimmed, boiled</t>
  </si>
  <si>
    <t>Runner beans, raw</t>
  </si>
  <si>
    <t>Spinach, swiss chard, raw</t>
  </si>
  <si>
    <t xml:space="preserve">Spinach, small leaved, raw </t>
  </si>
  <si>
    <t>Spinach, swiss chard, with sunflower oil, boiled</t>
  </si>
  <si>
    <t xml:space="preserve">Spring onion, leaves, raw </t>
  </si>
  <si>
    <t>Tomato, flesh and skin, boiled</t>
  </si>
  <si>
    <t>Tomato,  (whole/sliced), peeled, canned</t>
  </si>
  <si>
    <t>Potato, with skin, roasted</t>
  </si>
  <si>
    <t>Potato, without skin, raw</t>
  </si>
  <si>
    <t xml:space="preserve">Sweet potato, red skinned, flesh and skin, baked </t>
  </si>
  <si>
    <t xml:space="preserve">Apple, skin and core removed, raw </t>
  </si>
  <si>
    <t>US18-18134</t>
  </si>
  <si>
    <t>US18-18133</t>
  </si>
  <si>
    <t>US18-20080</t>
  </si>
  <si>
    <t>SA99-2756</t>
  </si>
  <si>
    <t>US18-11011</t>
  </si>
  <si>
    <t>US18-11291</t>
  </si>
  <si>
    <t>US18-42270</t>
  </si>
  <si>
    <t>US18-04542</t>
  </si>
  <si>
    <t xml:space="preserve">Apricot, flesh and skin, raw </t>
  </si>
  <si>
    <t xml:space="preserve">Banana, raw </t>
  </si>
  <si>
    <t>Flesh and core removed, fruit juice ingredients: apple, orange, guava,pear blended with grape juice</t>
  </si>
  <si>
    <t xml:space="preserve">Grape, seeds and skin, raw </t>
  </si>
  <si>
    <t>Orange juice</t>
  </si>
  <si>
    <t xml:space="preserve">Orange, raw </t>
  </si>
  <si>
    <t>Peach, flesh and skin, raw</t>
  </si>
  <si>
    <t xml:space="preserve">Peach, dried, raw </t>
  </si>
  <si>
    <t>Peach, canned in syrup</t>
  </si>
  <si>
    <t>Peach jam</t>
  </si>
  <si>
    <t xml:space="preserve">Apricot jam </t>
  </si>
  <si>
    <t xml:space="preserve">Peach, yellow cling, flesh and skin, raw  </t>
  </si>
  <si>
    <t xml:space="preserve">Pear, core and skin removed, raw </t>
  </si>
  <si>
    <t>Pineapple, canned, in fruit juice</t>
  </si>
  <si>
    <t>Prunes, flesh and skin, dried, raw</t>
  </si>
  <si>
    <t>Lemon,  juice, retail</t>
  </si>
  <si>
    <t xml:space="preserve">Quinces, raw </t>
  </si>
  <si>
    <t>Raisins, dried, Hanepoot, raw</t>
  </si>
  <si>
    <t>Sunflower oil, 100% refined  oil</t>
  </si>
  <si>
    <t>Atchar, mango</t>
  </si>
  <si>
    <t>Chutney, tomato</t>
  </si>
  <si>
    <t>SAFV-3785</t>
  </si>
  <si>
    <t xml:space="preserve"> Leaves, stinging nettle, boiled (Seruoe)</t>
  </si>
  <si>
    <t>Gravy, tomato, onion, with sunflower oil, stewed</t>
  </si>
  <si>
    <t>Tomato sauce/Ketchup style</t>
  </si>
  <si>
    <t>012 BREADS</t>
  </si>
  <si>
    <t>013 PASTA</t>
  </si>
  <si>
    <t>014 CAKES AND BISCUITS</t>
  </si>
  <si>
    <t>015 BREAKFAST CEREALS</t>
  </si>
  <si>
    <t>02 MEATS, POULTRY, FISH AND THEIR PRODUCTS</t>
  </si>
  <si>
    <t>03 DAIRY PRODUCTS</t>
  </si>
  <si>
    <t>04 EGG AND EGG PRODUCTS</t>
  </si>
  <si>
    <t>05 VEGETABLE AND VEGETABLES PRODUCTS</t>
  </si>
  <si>
    <t>06 LEGUMES</t>
  </si>
  <si>
    <t>07 ROOTS AND TUBERS</t>
  </si>
  <si>
    <t>08 FRUITS, NUTS AND SEEDS</t>
  </si>
  <si>
    <t>09 FATS AND OILS</t>
  </si>
  <si>
    <t>10 SOUPS AND SAUCES</t>
  </si>
  <si>
    <t>11 SWEETS AND CONFECTIONERIES</t>
  </si>
  <si>
    <t>12 BABY FOODS</t>
  </si>
  <si>
    <t>Saute' the onion and green pepper in oil. Add beef mince and tomato. Simmer for 10 minutes. Add salt and simmer another 10 minutes.</t>
  </si>
  <si>
    <t>13 BEVERAGES, NON-ALCOHLIC</t>
  </si>
  <si>
    <t>15 MISCELLANEOUS</t>
  </si>
  <si>
    <t>GB6-411</t>
  </si>
  <si>
    <t>US-18</t>
  </si>
  <si>
    <t>Beef, liver, fried</t>
  </si>
  <si>
    <t>Maize, roasted, milled (Lipabi), mixed with sugar and salted</t>
  </si>
  <si>
    <t>retention factors grilled or fried</t>
  </si>
  <si>
    <t>Ice cream, sorbet/non dairy, 8% fat</t>
  </si>
  <si>
    <t>Fruit syrup, undiluted</t>
  </si>
  <si>
    <t>Baby cereal, containing milk dry cerelac</t>
  </si>
  <si>
    <t>Wheat bran, boiled, with fresh milk  (Nepe)</t>
  </si>
  <si>
    <t>Fermented thin porridge (Mahleu)</t>
  </si>
  <si>
    <t>14 BEVERAGES, ALCOHOLIC</t>
  </si>
  <si>
    <t>Ginger, powdered, brewed (Khemere)</t>
  </si>
  <si>
    <t>011 GRAINS</t>
  </si>
  <si>
    <t>Potato, flesh and skin, boiled</t>
  </si>
  <si>
    <t xml:space="preserve">Carrot, flesh and skin, boiled </t>
  </si>
  <si>
    <t>Carrot,  flesh only, boiled</t>
  </si>
  <si>
    <t>Carrot, flesh and skin, raw</t>
  </si>
  <si>
    <t xml:space="preserve">Cabbage, sun dried, with sunflower oil, boiled </t>
  </si>
  <si>
    <t xml:space="preserve">Cabbage, with onion, sunflower oil, boiled </t>
  </si>
  <si>
    <t>Flesh Beta vulgaris subsp. Vulgaris boiled and cubed, dressed with vinegar and sugar white granules</t>
  </si>
  <si>
    <t>Analyzed</t>
  </si>
  <si>
    <t>Beans, white, canned</t>
  </si>
  <si>
    <t>Peas, split, dried, raw</t>
  </si>
  <si>
    <t>011010</t>
  </si>
  <si>
    <t>011014</t>
  </si>
  <si>
    <t>011015</t>
  </si>
  <si>
    <t>011016</t>
  </si>
  <si>
    <t>011017</t>
  </si>
  <si>
    <t>011018</t>
  </si>
  <si>
    <t>011019</t>
  </si>
  <si>
    <t>011020</t>
  </si>
  <si>
    <t>011021</t>
  </si>
  <si>
    <t>011022</t>
  </si>
  <si>
    <t>011023</t>
  </si>
  <si>
    <t>011024</t>
  </si>
  <si>
    <t>011025</t>
  </si>
  <si>
    <t>011026</t>
  </si>
  <si>
    <t>011027</t>
  </si>
  <si>
    <t>011028</t>
  </si>
  <si>
    <t>011029</t>
  </si>
  <si>
    <t>011030</t>
  </si>
  <si>
    <t>011031</t>
  </si>
  <si>
    <t>011032</t>
  </si>
  <si>
    <t>quantity of ingredient in g</t>
  </si>
  <si>
    <t>Water, tab</t>
  </si>
  <si>
    <t>?</t>
  </si>
  <si>
    <t>Offals, beef, raw (heart, kidney, liver and tripe)</t>
  </si>
  <si>
    <t xml:space="preserve"> Offal, beef, raw  Includes; heart, kidney, liver, tripe</t>
  </si>
  <si>
    <t xml:space="preserve">Maize meal, white, unsifted, raw </t>
  </si>
  <si>
    <r>
      <t xml:space="preserve">Maize samp/rice </t>
    </r>
    <r>
      <rPr>
        <b/>
        <sz val="12"/>
        <color indexed="8"/>
        <rFont val="Times New Roman"/>
        <family val="1"/>
      </rPr>
      <t xml:space="preserve">, white, raw </t>
    </r>
  </si>
  <si>
    <t>Cake, fruit, rich</t>
  </si>
  <si>
    <t>150009</t>
  </si>
  <si>
    <t>Maize, roasted, milled (Lipabi)</t>
  </si>
  <si>
    <t>011040</t>
  </si>
  <si>
    <t>Maize, whole, grain, white, dried, roasted</t>
  </si>
  <si>
    <t>Sour milk, packaged (Mafi)</t>
  </si>
  <si>
    <t>Sour milk, homemade, cow (Mafi)</t>
  </si>
  <si>
    <t>Milk, cow, fresh, as from the cow (untreated)</t>
  </si>
  <si>
    <t>Noodles, egg, raw</t>
  </si>
  <si>
    <t>Noodles, egg, boiled</t>
  </si>
  <si>
    <t>Sorghum flour</t>
  </si>
  <si>
    <t>Sorghum, whole grain, half mature, boiled</t>
  </si>
  <si>
    <t>Sorghum, whole grain, half mature, raw</t>
  </si>
  <si>
    <t>Wheat, bran, crude</t>
  </si>
  <si>
    <t>14429</t>
  </si>
  <si>
    <t>11181</t>
  </si>
  <si>
    <t>a</t>
  </si>
  <si>
    <t>0.41</t>
  </si>
  <si>
    <t>20052</t>
  </si>
  <si>
    <t>20053</t>
  </si>
  <si>
    <t xml:space="preserve">Chinese Pe-tsai inner leaves outer leaves and core, raw </t>
  </si>
  <si>
    <t>Allium cepa var cepa ?</t>
  </si>
  <si>
    <t>SAVF</t>
  </si>
  <si>
    <t>SAFV</t>
  </si>
  <si>
    <t>code</t>
  </si>
  <si>
    <t>foodname</t>
  </si>
  <si>
    <t>scientific name</t>
  </si>
  <si>
    <t>priorityclass</t>
  </si>
  <si>
    <t>EDIBLE</t>
  </si>
  <si>
    <t>XN</t>
  </si>
  <si>
    <t>DEN</t>
  </si>
  <si>
    <t>XFA</t>
  </si>
  <si>
    <t>yield</t>
  </si>
  <si>
    <t xml:space="preserve">FCT SOURCE </t>
  </si>
  <si>
    <t>FDNUMBER SOURCE</t>
  </si>
  <si>
    <t>Zea mays</t>
  </si>
  <si>
    <t>Oryza sativa</t>
  </si>
  <si>
    <t>Sorghum bicolor</t>
  </si>
  <si>
    <t xml:space="preserve">Sorghum bicolor </t>
  </si>
  <si>
    <t xml:space="preserve">Triticum aestivum </t>
  </si>
  <si>
    <t>LONG FOODNAME</t>
  </si>
  <si>
    <t>Ipomoea batatas</t>
  </si>
  <si>
    <t xml:space="preserve"> Solanum tuberosum </t>
  </si>
  <si>
    <t>Potato boiled with skin and peeled, mayonnaise dressing,celery stick chopped/green beans boiled</t>
  </si>
  <si>
    <t>Flesh Prunus persica stewed Ingredients: peach flesh cubed, can sugar, water, acidifier.</t>
  </si>
  <si>
    <t xml:space="preserve">Prunus pwesica </t>
  </si>
  <si>
    <t>Sweetened canned ingredients: apple, cane sugar, vitamin C</t>
  </si>
  <si>
    <t xml:space="preserve">Prunus ameniaca </t>
  </si>
  <si>
    <t>Flesh, total contents Prunus ameniaca canned in Syrup Ingredients: apricot halves, water, cane sugar</t>
  </si>
  <si>
    <t xml:space="preserve"> Musa accumunata </t>
  </si>
  <si>
    <t>Citrus sinensis</t>
  </si>
  <si>
    <t xml:space="preserve">Pyrus communis </t>
  </si>
  <si>
    <r>
      <t xml:space="preserve"> Cydonia olongo</t>
    </r>
    <r>
      <rPr>
        <b/>
        <sz val="12"/>
        <rFont val="Times New Roman"/>
        <family val="1"/>
      </rPr>
      <t xml:space="preserve"> </t>
    </r>
  </si>
  <si>
    <t xml:space="preserve"> Cucumis melo </t>
  </si>
  <si>
    <t xml:space="preserve">Cucumis melo </t>
  </si>
  <si>
    <t>?????????????Horticulture/genebank???</t>
  </si>
  <si>
    <t xml:space="preserve"> Citrullus lanatus</t>
  </si>
  <si>
    <t xml:space="preserve">Opuntia ficus </t>
  </si>
  <si>
    <t xml:space="preserve">Ananas comosus </t>
  </si>
  <si>
    <t xml:space="preserve">Prunus domestica </t>
  </si>
  <si>
    <t xml:space="preserve"> Persea Americana </t>
  </si>
  <si>
    <t xml:space="preserve"> Vinis vinigera </t>
  </si>
  <si>
    <t xml:space="preserve"> Vinis vinifera </t>
  </si>
  <si>
    <t>Vinis vinifera</t>
  </si>
  <si>
    <t xml:space="preserve">Vitis vinifera </t>
  </si>
  <si>
    <t xml:space="preserve"> Mangifera indica </t>
  </si>
  <si>
    <t>Psidium guajava</t>
  </si>
  <si>
    <t>Peanut butter</t>
  </si>
  <si>
    <t>Prunus persica</t>
  </si>
  <si>
    <t>Leaves, beetroot, raw</t>
  </si>
  <si>
    <t xml:space="preserve"> Leaves, wild mustard, raw</t>
  </si>
  <si>
    <t xml:space="preserve"> Leaves, stinging nettle, raw</t>
  </si>
  <si>
    <t xml:space="preserve"> Leaves, harebell, raw</t>
  </si>
  <si>
    <t xml:space="preserve"> Leaves, goosefoot, raw</t>
  </si>
  <si>
    <t>Leaves, beetroot, boiled</t>
  </si>
  <si>
    <t>Leaves, pumpkin, raw</t>
  </si>
  <si>
    <t xml:space="preserve"> Maize, sorghum and wheat grains, boiled (Likhobe)</t>
  </si>
  <si>
    <t>Maize, sorghum and wheat grains, boiled (Likhobe)</t>
  </si>
  <si>
    <t>Maize samp with dried Beans (Umngdusho)</t>
  </si>
  <si>
    <t>Maize samp with dried beans (Umngdusho)</t>
  </si>
  <si>
    <t>Lettuce, raw</t>
  </si>
  <si>
    <t>Mustard, boiled</t>
  </si>
  <si>
    <t>Mustard, raw</t>
  </si>
  <si>
    <t xml:space="preserve">Carrot,  flesh and skin, with sugar,  boiled </t>
  </si>
  <si>
    <t>Carrot, flesh only, with sugar, boiled</t>
  </si>
  <si>
    <t xml:space="preserve">Onion, boiled </t>
  </si>
  <si>
    <t>Onion, boiled: flesh boiled and salted/unsalted</t>
  </si>
  <si>
    <t>Chop the onion. Wash the tomatos and also chop. Saute' the onion until tender, add tomato and salt. Serve warm.</t>
  </si>
  <si>
    <t>Ground the roasted maize until very fine. Add sugar and salt and serve.</t>
  </si>
  <si>
    <t>Wash the beans. Add to them boiling water in a saucepan and simmer for 1 hour. Add vinegar, sugar, salt and oil. Simmer for 30 minutes.</t>
  </si>
  <si>
    <t>Scrape the carrots and grate. Cut off the broken and hard outer leaves of the carbage. Rinse under running water. Cut it into thin strips. Mix the carrots and carbage in a mixing bowl, add mayonnaise and mix well. Keep chilled until served.</t>
  </si>
  <si>
    <t>Beat the egg, add salt. Dip the bread in egg. Saute' bread in hot sunflower oil. Serve warm.</t>
  </si>
  <si>
    <t>Onion, raw</t>
  </si>
  <si>
    <t>Peas, canned</t>
  </si>
  <si>
    <t>Pepper chilli, raw, green stalk removed</t>
  </si>
  <si>
    <t>Pepper chilli, raw</t>
  </si>
  <si>
    <t>Peas, raw</t>
  </si>
  <si>
    <t xml:space="preserve">Peas, boiled </t>
  </si>
  <si>
    <t>Baby formula, Lactogen - 1, powder</t>
  </si>
  <si>
    <t>Baby formula, Lactogen - 2, powder</t>
  </si>
  <si>
    <t>Baby formula, S26, powder</t>
  </si>
  <si>
    <t>Baby formula, soy-based, isomil, powder</t>
  </si>
  <si>
    <t>Baby formula, infasoy, soy-based, powder</t>
  </si>
  <si>
    <t xml:space="preserve">Baby formula, whey predominant, nan powder </t>
  </si>
  <si>
    <t>Garlic, raw, peeled gloves</t>
  </si>
  <si>
    <t>Green beans, raw, ends trimmed</t>
  </si>
  <si>
    <t>Green beans boiled, in unsalted water, ends trimmed</t>
  </si>
  <si>
    <t>Lettuce, raw, criphead iceberg leaves</t>
  </si>
  <si>
    <t>SAFV-3725</t>
  </si>
  <si>
    <t xml:space="preserve">Baby formula, whey predominant, nan , reconstit/100ml </t>
  </si>
  <si>
    <t>Baby formula, similac, powder</t>
  </si>
  <si>
    <t>Mayonnaise, salad dressing, retail</t>
  </si>
  <si>
    <t xml:space="preserve">Yoghurt, fruit, full fat, sweetened </t>
  </si>
  <si>
    <t>Milk, low fat, 2% fat, UHT</t>
  </si>
  <si>
    <t>Spinach, swiss chard, boiled</t>
  </si>
  <si>
    <t>Pumpkin, raw, flesh peeled, seeds and pith removes, raw</t>
  </si>
  <si>
    <t>Pumpkin, raw</t>
  </si>
  <si>
    <t xml:space="preserve">Sweet green pepper boiled with onion, tomato and sunflower oil/animal fat </t>
  </si>
  <si>
    <t>Sweet red pepper, raw</t>
  </si>
  <si>
    <t xml:space="preserve">Sweet green pepper, raw   </t>
  </si>
  <si>
    <t>Calculated based on a raw food</t>
  </si>
  <si>
    <t>P</t>
  </si>
  <si>
    <t>Carrot, sun dried, raw</t>
  </si>
  <si>
    <t>Green beans boiled with onion, tomato and sunflower oi</t>
  </si>
  <si>
    <t>Sweet yellow pepper, raw</t>
  </si>
  <si>
    <t>Tomato, sun dried, raw</t>
  </si>
  <si>
    <t>Tomato, paste</t>
  </si>
  <si>
    <t>Tomato, puree</t>
  </si>
  <si>
    <t>Tomato fried,  peeled, sliced, fried in sunflower oil</t>
  </si>
  <si>
    <t xml:space="preserve">Total can contents canned in syrup Ingredients; peaches, water, cane sugar, acidifier </t>
  </si>
  <si>
    <t>Malus communis</t>
  </si>
  <si>
    <t>Total can contents canned in fruit juice Ingredients: pears,Water,  acidifier</t>
  </si>
  <si>
    <t>Fragaria sp.</t>
  </si>
  <si>
    <t xml:space="preserve">Fragaria sp.- Fruit indigenous sp. </t>
  </si>
  <si>
    <t xml:space="preserve"> Chicken, meat and skin, stewed with vetetables. (onion, tomato, potato, green sweet pepper ) </t>
  </si>
  <si>
    <t>Total can contents canned in syrup</t>
  </si>
  <si>
    <t>Total can contents  canned in syrup Ingredients: guava halves, water, cane sugar, acidifier</t>
  </si>
  <si>
    <t>Total can contents  canned in fruit juice Ingredients: Pineapple, pineapple juice</t>
  </si>
  <si>
    <t xml:space="preserve">Bos bovis </t>
  </si>
  <si>
    <t xml:space="preserve"> Ovis aries</t>
  </si>
  <si>
    <t xml:space="preserve"> Gallus domesticus </t>
  </si>
  <si>
    <t xml:space="preserve">Capra domesticus </t>
  </si>
  <si>
    <t xml:space="preserve">Equine domesticus </t>
  </si>
  <si>
    <t>Equine domesticus</t>
  </si>
  <si>
    <t xml:space="preserve"> Suidae domesticus </t>
  </si>
  <si>
    <t xml:space="preserve">Meleagris gallopavo </t>
  </si>
  <si>
    <t>Maize, white,  grain, dried, raw</t>
  </si>
  <si>
    <t xml:space="preserve">Anus platyrhynchos </t>
  </si>
  <si>
    <t>Head and feet boiled, served as cold meat</t>
  </si>
  <si>
    <t>Sliced lean probable ingredients: meat, water, salt, soya protein, starch, spices,dextrose, phosphate, MSG, antioxidant, Na nitrate</t>
  </si>
  <si>
    <t>Sliced regular Probable ingredients: meat, water, salt, soya protein, starch, spices, dextrose, phosphate, MSG, antioxidant, Na nitrate</t>
  </si>
  <si>
    <t>Rooibos tea brewed with boiling water</t>
  </si>
  <si>
    <t>Five roses tea, brewed with boiling water</t>
  </si>
  <si>
    <t xml:space="preserve">Egg, chicken, scrambled with milk </t>
  </si>
  <si>
    <t>Ginger powder brewed with boiling water, white granulated sugar, tartaric acid powder, cream of tartar powder</t>
  </si>
  <si>
    <t>Fat drained from animal meat</t>
  </si>
  <si>
    <t>Helianthus annus</t>
  </si>
  <si>
    <t>Pure blend of refined vegetable oils including: soya and/or sunflower and/or conola and/or cotton of variable quantities</t>
  </si>
  <si>
    <t>Human milk, mature</t>
  </si>
  <si>
    <t>Human milk, colostrum</t>
  </si>
  <si>
    <t>Goat milk, fresh</t>
  </si>
  <si>
    <t>Powder, full fat reconstituted</t>
  </si>
  <si>
    <t>Soy Glycine max</t>
  </si>
  <si>
    <t>Gouda edam, swiss</t>
  </si>
  <si>
    <t>Leaves, goosefoot, raw</t>
  </si>
  <si>
    <t>Leaves, harebell, raw</t>
  </si>
  <si>
    <r>
      <t xml:space="preserve">Leaves, </t>
    </r>
    <r>
      <rPr>
        <b/>
        <sz val="12"/>
        <rFont val="Times New Roman"/>
        <family val="1"/>
      </rPr>
      <t>papasane</t>
    </r>
    <r>
      <rPr>
        <b/>
        <sz val="12"/>
        <color indexed="8"/>
        <rFont val="Times New Roman"/>
        <family val="1"/>
      </rPr>
      <t>, raw</t>
    </r>
  </si>
  <si>
    <t>Leaves, stinging nettle, raw</t>
  </si>
  <si>
    <t>Processed, reduced fat Ingredients: cheese, butter, whey powder or skimmed milk,emulsifying salt, table salt,flavourants, colourant, preservatives</t>
  </si>
  <si>
    <t>low fat, flavoured, sweetened drinking yoghurt</t>
  </si>
  <si>
    <t xml:space="preserve">Potatoe chips </t>
  </si>
  <si>
    <t>Full fat, unsweetened full cream cows’ milk, approximately50% water, removed by evaporation, stabilisers</t>
  </si>
  <si>
    <t xml:space="preserve"> Leaves, african spinach, raw (Theepe)</t>
  </si>
  <si>
    <t xml:space="preserve"> Leaves, african spinach, boiled (Theepe)</t>
  </si>
  <si>
    <t xml:space="preserve"> Leaves, goosefoot, raw (Seruoe)</t>
  </si>
  <si>
    <t xml:space="preserve"> Leaves, harebell, raw (Tenane)</t>
  </si>
  <si>
    <r>
      <t xml:space="preserve"> Leaves, </t>
    </r>
    <r>
      <rPr>
        <b/>
        <sz val="12"/>
        <rFont val="Times New Roman"/>
        <family val="1"/>
      </rPr>
      <t>papasane</t>
    </r>
    <r>
      <rPr>
        <b/>
        <sz val="12"/>
        <color indexed="8"/>
        <rFont val="Times New Roman"/>
        <family val="1"/>
      </rPr>
      <t>, raw (Papasane)</t>
    </r>
  </si>
  <si>
    <t xml:space="preserve"> Leaves, stinging nettle, raw (Bobatsi)</t>
  </si>
  <si>
    <t xml:space="preserve"> Leaves, wild mustard, raw (Sepaile)</t>
  </si>
  <si>
    <t xml:space="preserve"> Leaves, goosefoot, boiled (Seruoe)</t>
  </si>
  <si>
    <t xml:space="preserve"> Leaves, harebell, boiled (Tenane)</t>
  </si>
  <si>
    <t xml:space="preserve"> Leaves, papasane, boiled (Papasane)</t>
  </si>
  <si>
    <t xml:space="preserve"> Leaves, stinging nettle, boiled (Bobatsi)</t>
  </si>
  <si>
    <t xml:space="preserve"> Leaves, wild mustard, boiled (Sepaile)</t>
  </si>
  <si>
    <t>Powder, full fat Ingredients: dehydrated full cream milk powder, Vitamin A, D and Fe sulphate, soya lecithin</t>
  </si>
  <si>
    <t>Cheddar full fat spread Ingredients: cheddar cheese, milk solids, cream or butter, emulsifiers, casein, thickener, salt, flavourant, colourant, preservative,K sorbate, nisin</t>
  </si>
  <si>
    <t>Processed, full fat Ingredients: cheese, butter, whey powder or skimmed milk, emulsifying salt, table salt,flavourants, colourant, preservatives</t>
  </si>
  <si>
    <t>Non dairy powder dry Ingredients: corn syrup, vegetable fat, sodium caseinate,dipotassium phosphate, emulsifier, stabiliser, anti-caking agent, colourants</t>
  </si>
  <si>
    <t xml:space="preserve">Bread, brown, coated </t>
  </si>
  <si>
    <t>Includes; chicken liver</t>
  </si>
  <si>
    <t>Chicken, meat and skin, stewed with vegetable</t>
  </si>
  <si>
    <t>Donkey, meat, raw</t>
  </si>
  <si>
    <t>Donkey, meat, boiled</t>
  </si>
  <si>
    <t>Donkey, meat, raw, sun dried (Lihoapa)</t>
  </si>
  <si>
    <t>Goat, meat, raw</t>
  </si>
  <si>
    <t>Goat, meat, roasted</t>
  </si>
  <si>
    <t>Horse intestines, sun dried, raw (Mantatana)</t>
  </si>
  <si>
    <t>Horse, meat, raw, sun dried (Lihoapa)</t>
  </si>
  <si>
    <t xml:space="preserve">Mutton, meat, raw </t>
  </si>
  <si>
    <t>Oxtail, stewed, with baked beans</t>
  </si>
  <si>
    <t>Cheese, reduced fat, …%fat, gouda type</t>
  </si>
  <si>
    <t>Milk, skimmed, 0.2% fat, UHT</t>
  </si>
  <si>
    <t>Yoghurt, drinking, low fat, 1.5% fat</t>
  </si>
  <si>
    <t>Yoghurt, fruit, low fat,  2% fat, sweetened</t>
  </si>
  <si>
    <t>Frozen Ingredients: skim milk powder, sugar, glucose, whey powder, unsalted butter, veg fat, stabilizer, emulsifier, flavourants, colourants, AB cultures</t>
  </si>
  <si>
    <t>Low fat, sweetened fruit Includes: banana, apricot, granadilla, strawberry, fruit cocktail varieties</t>
  </si>
  <si>
    <t>5,5</t>
  </si>
  <si>
    <t>Macaroni salad (polony, cheese, sauce)</t>
  </si>
  <si>
    <t>Macaroni, boiled</t>
  </si>
  <si>
    <t xml:space="preserve">Bread, brown coated </t>
  </si>
  <si>
    <t>Fat cakes, homemade, brown</t>
  </si>
  <si>
    <t>Fat cakes, homemade, white</t>
  </si>
  <si>
    <t>Beef, rib prime, boiled</t>
  </si>
  <si>
    <t>Beef, rump, boiled</t>
  </si>
  <si>
    <t>Beef, shoulder, boiled</t>
  </si>
  <si>
    <t xml:space="preserve">Chicken, white meat, raw </t>
  </si>
  <si>
    <t>Chicken, white meat, boiled</t>
  </si>
  <si>
    <t>Fish, boiled</t>
  </si>
  <si>
    <t>Mutton, leg, fatty, roasted</t>
  </si>
  <si>
    <t xml:space="preserve">Mutton, shoulder, roasted </t>
  </si>
  <si>
    <t xml:space="preserve">tr </t>
  </si>
  <si>
    <t>Low fat, sweetened fruit Ingredients: low fat milk, sugar, skim milk powder,stabilizer, natural flavourants, colourants, AB cultures, potassium sorbate</t>
  </si>
  <si>
    <t>Low fat plain Ingredients: low fat milk, pure milk solids, stabilizer, milk cultures</t>
  </si>
  <si>
    <t>Rich ice cream, 16% fat</t>
  </si>
  <si>
    <t>sorbet</t>
  </si>
  <si>
    <t>Ice cream regular, 10% fat</t>
  </si>
  <si>
    <t>Soft serve, 8% fat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</si>
</sst>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
    <numFmt numFmtId="166" formatCode="???0.00"/>
    <numFmt numFmtId="167" formatCode="???0"/>
    <numFmt numFmtId="168" formatCode="0.000"/>
    <numFmt numFmtId="169" formatCode="0.0000"/>
    <numFmt numFmtId="170" formatCode="0.0E+00"/>
    <numFmt numFmtId="171" formatCode="0E+00"/>
  </numFmts>
  <fonts count="45" x14ac:knownFonts="1">
    <font>
      <sz val="10"/>
      <name val="Arial"/>
    </font>
    <font>
      <sz val="10"/>
      <name val="Arial"/>
    </font>
    <font>
      <sz val="8"/>
      <name val="Arial"/>
    </font>
    <font>
      <sz val="12"/>
      <name val="Times New Roman"/>
      <family val="1"/>
    </font>
    <font>
      <b/>
      <sz val="12"/>
      <name val="Times New Roman"/>
      <family val="1"/>
    </font>
    <font>
      <b/>
      <i/>
      <sz val="12"/>
      <name val="Times New Roman"/>
      <family val="1"/>
    </font>
    <font>
      <b/>
      <sz val="12"/>
      <color indexed="8"/>
      <name val="Times New Roman"/>
      <family val="1"/>
    </font>
    <font>
      <b/>
      <i/>
      <sz val="12"/>
      <color indexed="12"/>
      <name val="Times New Roman"/>
      <family val="1"/>
    </font>
    <font>
      <b/>
      <i/>
      <sz val="12"/>
      <color indexed="10"/>
      <name val="Times New Roman"/>
      <family val="1"/>
    </font>
    <font>
      <sz val="10"/>
      <name val="Times New Roman"/>
      <family val="1"/>
    </font>
    <font>
      <sz val="10"/>
      <name val="MS Sans Serif"/>
    </font>
    <font>
      <sz val="10"/>
      <color indexed="8"/>
      <name val="Arial"/>
    </font>
    <font>
      <b/>
      <sz val="10"/>
      <name val="Arial"/>
      <family val="2"/>
    </font>
    <font>
      <b/>
      <sz val="12"/>
      <name val="Arial"/>
      <family val="2"/>
    </font>
    <font>
      <b/>
      <sz val="12"/>
      <color indexed="10"/>
      <name val="Times New Roman"/>
      <family val="1"/>
    </font>
    <font>
      <sz val="10"/>
      <color indexed="10"/>
      <name val="Arial"/>
    </font>
    <font>
      <b/>
      <sz val="10"/>
      <name val="Arial"/>
    </font>
    <font>
      <sz val="8"/>
      <name val="Times New Roman"/>
      <family val="1"/>
    </font>
    <font>
      <sz val="10"/>
      <color indexed="10"/>
      <name val="Arial"/>
      <family val="2"/>
    </font>
    <font>
      <sz val="10"/>
      <name val="Arial"/>
      <family val="2"/>
    </font>
    <font>
      <b/>
      <sz val="10"/>
      <color indexed="8"/>
      <name val="Arial"/>
    </font>
    <font>
      <b/>
      <sz val="10"/>
      <color indexed="8"/>
      <name val="Arial"/>
      <family val="2"/>
    </font>
    <font>
      <sz val="10"/>
      <name val="Arial"/>
    </font>
    <font>
      <sz val="9"/>
      <name val="Arial"/>
      <family val="2"/>
    </font>
    <font>
      <i/>
      <sz val="10"/>
      <name val="Arial"/>
      <family val="2"/>
    </font>
    <font>
      <b/>
      <sz val="10"/>
      <color indexed="10"/>
      <name val="Arial"/>
      <family val="2"/>
    </font>
    <font>
      <b/>
      <sz val="10"/>
      <name val="Times New Roman"/>
      <family val="1"/>
    </font>
    <font>
      <sz val="12"/>
      <name val="Arial"/>
      <family val="2"/>
    </font>
    <font>
      <b/>
      <sz val="9"/>
      <name val="Arial"/>
      <family val="2"/>
    </font>
    <font>
      <sz val="7"/>
      <color indexed="8"/>
      <name val="Arial"/>
      <family val="2"/>
    </font>
    <font>
      <sz val="10"/>
      <color indexed="8"/>
      <name val="Arial"/>
      <family val="2"/>
    </font>
    <font>
      <b/>
      <i/>
      <sz val="10"/>
      <name val="Arial"/>
      <family val="2"/>
    </font>
    <font>
      <sz val="10"/>
      <color indexed="56"/>
      <name val="Arial"/>
    </font>
    <font>
      <sz val="10"/>
      <color indexed="12"/>
      <name val="Arial"/>
    </font>
    <font>
      <b/>
      <i/>
      <sz val="10"/>
      <name val="Arial"/>
    </font>
    <font>
      <sz val="10"/>
      <name val="Arial"/>
    </font>
    <font>
      <b/>
      <sz val="10"/>
      <color indexed="10"/>
      <name val="Arial"/>
    </font>
    <font>
      <sz val="10"/>
      <color indexed="10"/>
      <name val="MS Sans Serif"/>
    </font>
    <font>
      <sz val="10"/>
      <color indexed="48"/>
      <name val="Arial"/>
    </font>
    <font>
      <sz val="12"/>
      <color indexed="8"/>
      <name val="Times New Roman"/>
      <family val="1"/>
    </font>
    <font>
      <sz val="12"/>
      <color indexed="10"/>
      <name val="Times New Roman"/>
      <family val="1"/>
    </font>
    <font>
      <sz val="12"/>
      <name val="Arial"/>
    </font>
    <font>
      <sz val="10"/>
      <name val="Arial"/>
    </font>
    <font>
      <sz val="8"/>
      <color indexed="81"/>
      <name val="Tahoma"/>
    </font>
    <font>
      <b/>
      <sz val="8"/>
      <color indexed="81"/>
      <name val="Tahoma"/>
    </font>
  </fonts>
  <fills count="15">
    <fill>
      <patternFill patternType="none"/>
    </fill>
    <fill>
      <patternFill patternType="gray125"/>
    </fill>
    <fill>
      <patternFill patternType="solid">
        <fgColor indexed="13"/>
        <bgColor indexed="64"/>
      </patternFill>
    </fill>
    <fill>
      <patternFill patternType="solid">
        <fgColor indexed="9"/>
        <bgColor indexed="64"/>
      </patternFill>
    </fill>
    <fill>
      <patternFill patternType="solid">
        <fgColor indexed="41"/>
        <bgColor indexed="64"/>
      </patternFill>
    </fill>
    <fill>
      <patternFill patternType="solid">
        <fgColor indexed="56"/>
        <bgColor indexed="64"/>
      </patternFill>
    </fill>
    <fill>
      <patternFill patternType="solid">
        <fgColor indexed="42"/>
        <bgColor indexed="64"/>
      </patternFill>
    </fill>
    <fill>
      <patternFill patternType="solid">
        <fgColor indexed="11"/>
        <bgColor indexed="64"/>
      </patternFill>
    </fill>
    <fill>
      <patternFill patternType="solid">
        <fgColor indexed="47"/>
        <bgColor indexed="64"/>
      </patternFill>
    </fill>
    <fill>
      <patternFill patternType="solid">
        <fgColor indexed="10"/>
        <bgColor indexed="64"/>
      </patternFill>
    </fill>
    <fill>
      <patternFill patternType="solid">
        <fgColor indexed="15"/>
        <bgColor indexed="64"/>
      </patternFill>
    </fill>
    <fill>
      <patternFill patternType="solid">
        <fgColor indexed="22"/>
        <bgColor indexed="64"/>
      </patternFill>
    </fill>
    <fill>
      <patternFill patternType="solid">
        <fgColor indexed="12"/>
        <bgColor indexed="64"/>
      </patternFill>
    </fill>
    <fill>
      <patternFill patternType="solid">
        <fgColor indexed="48"/>
        <bgColor indexed="64"/>
      </patternFill>
    </fill>
    <fill>
      <patternFill patternType="solid">
        <fgColor indexed="51"/>
        <bgColor indexed="64"/>
      </patternFill>
    </fill>
  </fills>
  <borders count="6">
    <border>
      <left/>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10">
    <xf numFmtId="0" fontId="0" fillId="0" borderId="0"/>
    <xf numFmtId="0" fontId="10" fillId="0" borderId="0"/>
    <xf numFmtId="0" fontId="11" fillId="0" borderId="0"/>
    <xf numFmtId="0" fontId="10" fillId="0" borderId="0"/>
    <xf numFmtId="0" fontId="10" fillId="0" borderId="0"/>
    <xf numFmtId="0" fontId="10" fillId="0" borderId="0"/>
    <xf numFmtId="0" fontId="11" fillId="0" borderId="0"/>
    <xf numFmtId="0" fontId="11" fillId="0" borderId="0"/>
    <xf numFmtId="0" fontId="10" fillId="0" borderId="0"/>
    <xf numFmtId="0" fontId="10" fillId="0" borderId="0"/>
  </cellStyleXfs>
  <cellXfs count="439">
    <xf numFmtId="0" fontId="0" fillId="0" borderId="0" xfId="0"/>
    <xf numFmtId="0" fontId="3" fillId="0" borderId="0" xfId="0" applyFont="1"/>
    <xf numFmtId="0" fontId="4" fillId="0" borderId="0" xfId="0" applyFont="1"/>
    <xf numFmtId="0" fontId="5" fillId="0" borderId="0" xfId="0" applyFont="1"/>
    <xf numFmtId="0" fontId="0" fillId="0" borderId="0" xfId="0" applyAlignment="1">
      <alignment horizontal="left" vertical="top"/>
    </xf>
    <xf numFmtId="0" fontId="4" fillId="0" borderId="0" xfId="0" applyFont="1" applyAlignment="1">
      <alignment horizontal="left" vertical="top"/>
    </xf>
    <xf numFmtId="0" fontId="5" fillId="0" borderId="0" xfId="0" applyFont="1" applyAlignment="1">
      <alignment horizontal="left" vertical="top"/>
    </xf>
    <xf numFmtId="0" fontId="0" fillId="2" borderId="0" xfId="0" applyFill="1"/>
    <xf numFmtId="0" fontId="4" fillId="2" borderId="0" xfId="0" applyFont="1" applyFill="1" applyAlignment="1">
      <alignment horizontal="left" vertical="top"/>
    </xf>
    <xf numFmtId="0" fontId="4" fillId="2" borderId="0" xfId="0" applyFont="1" applyFill="1"/>
    <xf numFmtId="49" fontId="0" fillId="0" borderId="0" xfId="0" applyNumberFormat="1"/>
    <xf numFmtId="49" fontId="0" fillId="2" borderId="0" xfId="0" applyNumberFormat="1" applyFill="1"/>
    <xf numFmtId="0" fontId="12" fillId="0" borderId="0" xfId="0" applyFont="1"/>
    <xf numFmtId="0" fontId="13" fillId="0" borderId="0" xfId="0" applyFont="1"/>
    <xf numFmtId="0" fontId="15" fillId="0" borderId="0" xfId="0" applyFont="1"/>
    <xf numFmtId="49" fontId="16" fillId="0" borderId="0" xfId="0" applyNumberFormat="1" applyFont="1"/>
    <xf numFmtId="0" fontId="16" fillId="0" borderId="0" xfId="0" applyFont="1"/>
    <xf numFmtId="0" fontId="16" fillId="0" borderId="0" xfId="0" applyFont="1" applyAlignment="1">
      <alignment horizontal="left" vertical="top"/>
    </xf>
    <xf numFmtId="0" fontId="4" fillId="0" borderId="0" xfId="0" applyFont="1" applyAlignment="1">
      <alignment horizontal="left" indent="4"/>
    </xf>
    <xf numFmtId="0" fontId="9" fillId="0" borderId="0" xfId="0" applyFont="1"/>
    <xf numFmtId="49" fontId="4" fillId="0" borderId="0" xfId="0" applyNumberFormat="1" applyFont="1"/>
    <xf numFmtId="49" fontId="4" fillId="0" borderId="0" xfId="0" applyNumberFormat="1" applyFont="1" applyAlignment="1">
      <alignment horizontal="left" indent="4"/>
    </xf>
    <xf numFmtId="0" fontId="17" fillId="0" borderId="0" xfId="0" applyFont="1"/>
    <xf numFmtId="0" fontId="14" fillId="0" borderId="0" xfId="0" applyFont="1"/>
    <xf numFmtId="0" fontId="16" fillId="2" borderId="0" xfId="0" applyFont="1" applyFill="1"/>
    <xf numFmtId="0" fontId="1" fillId="0" borderId="0" xfId="0" applyFont="1"/>
    <xf numFmtId="0" fontId="18" fillId="0" borderId="0" xfId="0" applyFont="1"/>
    <xf numFmtId="0" fontId="19" fillId="0" borderId="0" xfId="0" applyFont="1"/>
    <xf numFmtId="0" fontId="11" fillId="0" borderId="0" xfId="0" applyFont="1"/>
    <xf numFmtId="49" fontId="0" fillId="3" borderId="0" xfId="0" applyNumberFormat="1" applyFill="1"/>
    <xf numFmtId="0" fontId="0" fillId="3" borderId="0" xfId="0" applyFill="1"/>
    <xf numFmtId="0" fontId="0" fillId="3" borderId="0" xfId="0" applyFill="1" applyAlignment="1">
      <alignment horizontal="left" vertical="top"/>
    </xf>
    <xf numFmtId="49" fontId="19" fillId="0" borderId="0" xfId="0" applyNumberFormat="1" applyFont="1"/>
    <xf numFmtId="0" fontId="5" fillId="2" borderId="0" xfId="0" applyFont="1" applyFill="1" applyAlignment="1">
      <alignment horizontal="left" vertical="top"/>
    </xf>
    <xf numFmtId="49" fontId="0" fillId="4" borderId="0" xfId="0" applyNumberFormat="1" applyFill="1"/>
    <xf numFmtId="0" fontId="0" fillId="4" borderId="0" xfId="0" applyFill="1"/>
    <xf numFmtId="0" fontId="4" fillId="4" borderId="0" xfId="0" applyFont="1" applyFill="1" applyAlignment="1">
      <alignment horizontal="left" vertical="top"/>
    </xf>
    <xf numFmtId="0" fontId="19" fillId="4" borderId="0" xfId="0" applyFont="1" applyFill="1"/>
    <xf numFmtId="0" fontId="4" fillId="4" borderId="0" xfId="0" applyFont="1" applyFill="1"/>
    <xf numFmtId="0" fontId="6" fillId="3" borderId="0" xfId="0" applyFont="1" applyFill="1" applyAlignment="1">
      <alignment horizontal="left" vertical="top"/>
    </xf>
    <xf numFmtId="0" fontId="6" fillId="0" borderId="0" xfId="0" applyFont="1" applyAlignment="1">
      <alignment horizontal="left" vertical="top"/>
    </xf>
    <xf numFmtId="49" fontId="0" fillId="5" borderId="0" xfId="0" applyNumberFormat="1" applyFill="1"/>
    <xf numFmtId="0" fontId="11" fillId="0" borderId="0" xfId="0" applyFont="1" applyAlignment="1">
      <alignment horizontal="left" vertical="top"/>
    </xf>
    <xf numFmtId="0" fontId="20" fillId="0" borderId="0" xfId="0" applyFont="1" applyAlignment="1">
      <alignment horizontal="left" vertical="top"/>
    </xf>
    <xf numFmtId="0" fontId="6" fillId="0" borderId="0" xfId="0" applyFont="1"/>
    <xf numFmtId="49" fontId="20" fillId="0" borderId="0" xfId="0" applyNumberFormat="1" applyFont="1"/>
    <xf numFmtId="49" fontId="11" fillId="0" borderId="0" xfId="0" applyNumberFormat="1" applyFont="1"/>
    <xf numFmtId="49" fontId="0" fillId="0" borderId="0" xfId="0" applyNumberFormat="1" applyAlignment="1">
      <alignment horizontal="right"/>
    </xf>
    <xf numFmtId="49" fontId="21" fillId="0" borderId="0" xfId="0" applyNumberFormat="1" applyFont="1"/>
    <xf numFmtId="0" fontId="1" fillId="0" borderId="0" xfId="0" applyFont="1" applyAlignment="1">
      <alignment horizontal="right"/>
    </xf>
    <xf numFmtId="0" fontId="22" fillId="0" borderId="0" xfId="0" applyFont="1"/>
    <xf numFmtId="0" fontId="22" fillId="2" borderId="0" xfId="0" applyFont="1" applyFill="1"/>
    <xf numFmtId="0" fontId="12" fillId="3" borderId="0" xfId="0" applyFont="1" applyFill="1"/>
    <xf numFmtId="0" fontId="23" fillId="0" borderId="0" xfId="0" applyFont="1"/>
    <xf numFmtId="49" fontId="1" fillId="0" borderId="0" xfId="0" applyNumberFormat="1" applyFont="1"/>
    <xf numFmtId="0" fontId="12" fillId="0" borderId="0" xfId="0" applyFont="1" applyAlignment="1">
      <alignment horizontal="left" vertical="top"/>
    </xf>
    <xf numFmtId="0" fontId="22" fillId="0" borderId="0" xfId="0" applyFont="1" applyAlignment="1">
      <alignment horizontal="left" vertical="top"/>
    </xf>
    <xf numFmtId="0" fontId="24" fillId="0" borderId="0" xfId="0" applyFont="1"/>
    <xf numFmtId="0" fontId="14" fillId="0" borderId="0" xfId="0" applyFont="1" applyAlignment="1">
      <alignment horizontal="left" vertical="top"/>
    </xf>
    <xf numFmtId="0" fontId="6" fillId="2" borderId="0" xfId="0" applyFont="1" applyFill="1" applyAlignment="1">
      <alignment horizontal="left" vertical="top"/>
    </xf>
    <xf numFmtId="0" fontId="26" fillId="0" borderId="0" xfId="0" applyFont="1"/>
    <xf numFmtId="0" fontId="9" fillId="2" borderId="0" xfId="0" applyFont="1" applyFill="1"/>
    <xf numFmtId="0" fontId="9" fillId="3" borderId="0" xfId="0" applyFont="1" applyFill="1"/>
    <xf numFmtId="0" fontId="27" fillId="0" borderId="0" xfId="0" applyFont="1"/>
    <xf numFmtId="0" fontId="28" fillId="0" borderId="0" xfId="0" applyFont="1"/>
    <xf numFmtId="0" fontId="29" fillId="0" borderId="0" xfId="7" applyFont="1" applyAlignment="1">
      <alignment horizontal="right"/>
    </xf>
    <xf numFmtId="0" fontId="30" fillId="0" borderId="0" xfId="7" applyFont="1" applyAlignment="1">
      <alignment horizontal="right"/>
    </xf>
    <xf numFmtId="0" fontId="30" fillId="0" borderId="0" xfId="2" applyFont="1" applyAlignment="1">
      <alignment horizontal="right"/>
    </xf>
    <xf numFmtId="0" fontId="30" fillId="0" borderId="0" xfId="6" applyFont="1" applyAlignment="1">
      <alignment horizontal="right"/>
    </xf>
    <xf numFmtId="0" fontId="19" fillId="0" borderId="0" xfId="5" quotePrefix="1" applyFont="1"/>
    <xf numFmtId="164" fontId="19" fillId="0" borderId="0" xfId="0" applyNumberFormat="1" applyFont="1" applyAlignment="1">
      <alignment horizontal="center"/>
    </xf>
    <xf numFmtId="1" fontId="19" fillId="0" borderId="0" xfId="0" applyNumberFormat="1" applyFont="1" applyAlignment="1">
      <alignment horizontal="center"/>
    </xf>
    <xf numFmtId="0" fontId="19" fillId="0" borderId="0" xfId="9" quotePrefix="1" applyFont="1"/>
    <xf numFmtId="0" fontId="19" fillId="0" borderId="0" xfId="5" applyFont="1"/>
    <xf numFmtId="0" fontId="19" fillId="0" borderId="0" xfId="0" quotePrefix="1" applyFont="1"/>
    <xf numFmtId="2" fontId="19" fillId="0" borderId="0" xfId="0" applyNumberFormat="1" applyFont="1" applyAlignment="1">
      <alignment horizontal="center"/>
    </xf>
    <xf numFmtId="0" fontId="19" fillId="2" borderId="0" xfId="0" applyFont="1" applyFill="1"/>
    <xf numFmtId="0" fontId="19" fillId="3" borderId="0" xfId="0" applyFont="1" applyFill="1"/>
    <xf numFmtId="0" fontId="19" fillId="3" borderId="0" xfId="0" applyFont="1" applyFill="1" applyAlignment="1">
      <alignment horizontal="right"/>
    </xf>
    <xf numFmtId="0" fontId="19" fillId="0" borderId="0" xfId="0" applyFont="1" applyAlignment="1">
      <alignment horizontal="right"/>
    </xf>
    <xf numFmtId="0" fontId="13" fillId="0" borderId="0" xfId="0" applyFont="1" applyAlignment="1">
      <alignment horizontal="left" vertical="top"/>
    </xf>
    <xf numFmtId="0" fontId="19" fillId="0" borderId="0" xfId="0" applyFont="1" applyAlignment="1">
      <alignment horizontal="left" vertical="top"/>
    </xf>
    <xf numFmtId="0" fontId="19" fillId="0" borderId="0" xfId="1" quotePrefix="1" applyFont="1"/>
    <xf numFmtId="0" fontId="19" fillId="2" borderId="0" xfId="1" quotePrefix="1" applyFont="1" applyFill="1"/>
    <xf numFmtId="165" fontId="19" fillId="0" borderId="0" xfId="0" applyNumberFormat="1" applyFont="1" applyAlignment="1">
      <alignment horizontal="center"/>
    </xf>
    <xf numFmtId="166" fontId="19" fillId="0" borderId="0" xfId="0" applyNumberFormat="1" applyFont="1" applyAlignment="1">
      <alignment horizontal="center"/>
    </xf>
    <xf numFmtId="0" fontId="19" fillId="0" borderId="0" xfId="0" quotePrefix="1" applyFont="1" applyAlignment="1">
      <alignment horizontal="center"/>
    </xf>
    <xf numFmtId="167" fontId="19" fillId="0" borderId="0" xfId="0" applyNumberFormat="1" applyFont="1" applyAlignment="1">
      <alignment horizontal="center"/>
    </xf>
    <xf numFmtId="0" fontId="19" fillId="0" borderId="0" xfId="4" quotePrefix="1" applyFont="1"/>
    <xf numFmtId="0" fontId="19" fillId="0" borderId="0" xfId="3" quotePrefix="1" applyFont="1"/>
    <xf numFmtId="0" fontId="18" fillId="2" borderId="0" xfId="0" applyFont="1" applyFill="1"/>
    <xf numFmtId="0" fontId="19" fillId="0" borderId="0" xfId="8" quotePrefix="1" applyFont="1"/>
    <xf numFmtId="0" fontId="18" fillId="0" borderId="0" xfId="7" applyFont="1" applyAlignment="1">
      <alignment horizontal="right"/>
    </xf>
    <xf numFmtId="49" fontId="22" fillId="2" borderId="0" xfId="0" applyNumberFormat="1" applyFont="1" applyFill="1"/>
    <xf numFmtId="49" fontId="22" fillId="0" borderId="0" xfId="0" applyNumberFormat="1" applyFont="1"/>
    <xf numFmtId="49" fontId="12" fillId="0" borderId="0" xfId="0" applyNumberFormat="1" applyFont="1"/>
    <xf numFmtId="0" fontId="10" fillId="0" borderId="0" xfId="5" quotePrefix="1"/>
    <xf numFmtId="0" fontId="10" fillId="0" borderId="0" xfId="5"/>
    <xf numFmtId="164" fontId="22" fillId="0" borderId="0" xfId="0" applyNumberFormat="1" applyFont="1" applyAlignment="1">
      <alignment horizontal="center"/>
    </xf>
    <xf numFmtId="1" fontId="22" fillId="0" borderId="0" xfId="0" applyNumberFormat="1" applyFont="1" applyAlignment="1">
      <alignment horizontal="center"/>
    </xf>
    <xf numFmtId="0" fontId="31" fillId="0" borderId="0" xfId="0" applyFont="1"/>
    <xf numFmtId="0" fontId="31" fillId="0" borderId="0" xfId="0" applyFont="1" applyAlignment="1">
      <alignment horizontal="left" vertical="top"/>
    </xf>
    <xf numFmtId="0" fontId="16" fillId="3" borderId="0" xfId="0" applyFont="1" applyFill="1" applyAlignment="1">
      <alignment horizontal="left" vertical="top"/>
    </xf>
    <xf numFmtId="0" fontId="16" fillId="2" borderId="0" xfId="0" applyFont="1" applyFill="1" applyAlignment="1">
      <alignment horizontal="left" vertical="top"/>
    </xf>
    <xf numFmtId="0" fontId="32" fillId="0" borderId="0" xfId="0" applyFont="1"/>
    <xf numFmtId="0" fontId="15" fillId="3" borderId="0" xfId="0" applyFont="1" applyFill="1"/>
    <xf numFmtId="0" fontId="6" fillId="2" borderId="0" xfId="0" applyFont="1" applyFill="1"/>
    <xf numFmtId="0" fontId="33" fillId="0" borderId="0" xfId="0" applyFont="1"/>
    <xf numFmtId="0" fontId="33" fillId="3" borderId="0" xfId="0" applyFont="1" applyFill="1"/>
    <xf numFmtId="0" fontId="1" fillId="0" borderId="0" xfId="0" applyFont="1" applyAlignment="1">
      <alignment horizontal="left" vertical="top"/>
    </xf>
    <xf numFmtId="0" fontId="4" fillId="3" borderId="0" xfId="0" applyFont="1" applyFill="1" applyAlignment="1">
      <alignment horizontal="left" vertical="top"/>
    </xf>
    <xf numFmtId="168" fontId="19" fillId="0" borderId="0" xfId="0" applyNumberFormat="1" applyFont="1"/>
    <xf numFmtId="0" fontId="0" fillId="0" borderId="0" xfId="0" quotePrefix="1"/>
    <xf numFmtId="0" fontId="10" fillId="0" borderId="0" xfId="8" quotePrefix="1"/>
    <xf numFmtId="0" fontId="34" fillId="0" borderId="0" xfId="0" applyFont="1"/>
    <xf numFmtId="0" fontId="35" fillId="0" borderId="0" xfId="0" applyFont="1"/>
    <xf numFmtId="0" fontId="1" fillId="2" borderId="0" xfId="0" applyFont="1" applyFill="1"/>
    <xf numFmtId="0" fontId="14" fillId="2" borderId="0" xfId="0" applyFont="1" applyFill="1" applyAlignment="1">
      <alignment horizontal="left" vertical="top"/>
    </xf>
    <xf numFmtId="0" fontId="15" fillId="2" borderId="0" xfId="0" applyFont="1" applyFill="1"/>
    <xf numFmtId="49" fontId="15" fillId="0" borderId="0" xfId="0" applyNumberFormat="1" applyFont="1"/>
    <xf numFmtId="49" fontId="15" fillId="2" borderId="0" xfId="0" applyNumberFormat="1" applyFont="1" applyFill="1"/>
    <xf numFmtId="0" fontId="36" fillId="0" borderId="0" xfId="0" applyFont="1"/>
    <xf numFmtId="0" fontId="36" fillId="2" borderId="0" xfId="0" applyFont="1" applyFill="1"/>
    <xf numFmtId="0" fontId="3" fillId="0" borderId="0" xfId="0" applyFont="1" applyAlignment="1">
      <alignment horizontal="left" vertical="top"/>
    </xf>
    <xf numFmtId="0" fontId="18" fillId="0" borderId="0" xfId="9" quotePrefix="1" applyFont="1"/>
    <xf numFmtId="49" fontId="0" fillId="6" borderId="0" xfId="0" applyNumberFormat="1" applyFill="1"/>
    <xf numFmtId="0" fontId="0" fillId="6" borderId="0" xfId="0" applyFill="1"/>
    <xf numFmtId="0" fontId="4" fillId="6" borderId="0" xfId="0" applyFont="1" applyFill="1"/>
    <xf numFmtId="0" fontId="15" fillId="6" borderId="0" xfId="0" applyFont="1" applyFill="1"/>
    <xf numFmtId="0" fontId="18" fillId="6" borderId="0" xfId="0" applyFont="1" applyFill="1"/>
    <xf numFmtId="0" fontId="0" fillId="7" borderId="0" xfId="0" applyFill="1"/>
    <xf numFmtId="0" fontId="8" fillId="0" borderId="0" xfId="0" applyFont="1" applyAlignment="1">
      <alignment horizontal="left" vertical="top"/>
    </xf>
    <xf numFmtId="0" fontId="38" fillId="0" borderId="0" xfId="0" applyFont="1"/>
    <xf numFmtId="49" fontId="0" fillId="7" borderId="0" xfId="0" applyNumberFormat="1" applyFill="1"/>
    <xf numFmtId="0" fontId="22" fillId="7" borderId="0" xfId="0" applyFont="1" applyFill="1"/>
    <xf numFmtId="0" fontId="15" fillId="7" borderId="0" xfId="0" applyFont="1" applyFill="1"/>
    <xf numFmtId="0" fontId="6" fillId="7" borderId="0" xfId="0" applyFont="1" applyFill="1"/>
    <xf numFmtId="0" fontId="19" fillId="7" borderId="0" xfId="0" applyFont="1" applyFill="1"/>
    <xf numFmtId="0" fontId="9" fillId="7" borderId="0" xfId="0" applyFont="1" applyFill="1"/>
    <xf numFmtId="49" fontId="22" fillId="7" borderId="0" xfId="0" applyNumberFormat="1" applyFont="1" applyFill="1"/>
    <xf numFmtId="0" fontId="6" fillId="7" borderId="0" xfId="0" applyFont="1" applyFill="1" applyAlignment="1">
      <alignment horizontal="left" vertical="top"/>
    </xf>
    <xf numFmtId="0" fontId="4" fillId="7" borderId="0" xfId="0" applyFont="1" applyFill="1" applyAlignment="1">
      <alignment horizontal="left" vertical="top"/>
    </xf>
    <xf numFmtId="0" fontId="5" fillId="7" borderId="0" xfId="0" applyFont="1" applyFill="1"/>
    <xf numFmtId="49" fontId="1" fillId="2" borderId="0" xfId="0" applyNumberFormat="1" applyFont="1" applyFill="1"/>
    <xf numFmtId="0" fontId="16" fillId="7" borderId="0" xfId="0" applyFont="1" applyFill="1"/>
    <xf numFmtId="0" fontId="4" fillId="7" borderId="0" xfId="0" applyFont="1" applyFill="1"/>
    <xf numFmtId="0" fontId="1" fillId="7" borderId="0" xfId="0" applyFont="1" applyFill="1" applyAlignment="1">
      <alignment horizontal="right"/>
    </xf>
    <xf numFmtId="0" fontId="1" fillId="7" borderId="0" xfId="0" applyFont="1" applyFill="1"/>
    <xf numFmtId="0" fontId="12" fillId="7" borderId="0" xfId="0" applyFont="1" applyFill="1"/>
    <xf numFmtId="0" fontId="0" fillId="0" borderId="0" xfId="0" applyAlignment="1">
      <alignment horizontal="right"/>
    </xf>
    <xf numFmtId="2" fontId="1" fillId="0" borderId="0" xfId="0" applyNumberFormat="1" applyFont="1"/>
    <xf numFmtId="2" fontId="0" fillId="6" borderId="0" xfId="0" applyNumberFormat="1" applyFill="1"/>
    <xf numFmtId="2" fontId="19" fillId="0" borderId="0" xfId="4" quotePrefix="1" applyNumberFormat="1" applyFont="1"/>
    <xf numFmtId="2" fontId="0" fillId="0" borderId="0" xfId="0" applyNumberFormat="1"/>
    <xf numFmtId="2" fontId="19" fillId="0" borderId="0" xfId="0" applyNumberFormat="1" applyFont="1"/>
    <xf numFmtId="2" fontId="16" fillId="0" borderId="0" xfId="0" applyNumberFormat="1" applyFont="1"/>
    <xf numFmtId="0" fontId="4" fillId="8" borderId="0" xfId="0" applyFont="1" applyFill="1"/>
    <xf numFmtId="0" fontId="16" fillId="8" borderId="0" xfId="0" applyFont="1" applyFill="1"/>
    <xf numFmtId="2" fontId="16" fillId="8" borderId="0" xfId="0" applyNumberFormat="1" applyFont="1" applyFill="1"/>
    <xf numFmtId="0" fontId="36" fillId="8" borderId="0" xfId="0" applyFont="1" applyFill="1"/>
    <xf numFmtId="2" fontId="0" fillId="2" borderId="0" xfId="0" applyNumberFormat="1" applyFill="1"/>
    <xf numFmtId="2" fontId="19" fillId="0" borderId="0" xfId="5" quotePrefix="1" applyNumberFormat="1" applyFont="1"/>
    <xf numFmtId="2" fontId="0" fillId="9" borderId="0" xfId="0" applyNumberFormat="1" applyFill="1"/>
    <xf numFmtId="0" fontId="6" fillId="4" borderId="0" xfId="0" applyFont="1" applyFill="1" applyAlignment="1">
      <alignment horizontal="left" vertical="top"/>
    </xf>
    <xf numFmtId="2" fontId="15" fillId="4" borderId="0" xfId="0" applyNumberFormat="1" applyFont="1" applyFill="1"/>
    <xf numFmtId="0" fontId="0" fillId="10" borderId="0" xfId="0" applyFill="1"/>
    <xf numFmtId="2" fontId="15" fillId="4" borderId="0" xfId="0" applyNumberFormat="1" applyFont="1" applyFill="1" applyAlignment="1">
      <alignment horizontal="right"/>
    </xf>
    <xf numFmtId="0" fontId="6" fillId="4" borderId="0" xfId="0" applyFont="1" applyFill="1"/>
    <xf numFmtId="2" fontId="16" fillId="4" borderId="0" xfId="0" applyNumberFormat="1" applyFont="1" applyFill="1"/>
    <xf numFmtId="2" fontId="1" fillId="4" borderId="0" xfId="0" applyNumberFormat="1" applyFont="1" applyFill="1"/>
    <xf numFmtId="2" fontId="0" fillId="4" borderId="0" xfId="0" applyNumberFormat="1" applyFill="1"/>
    <xf numFmtId="2" fontId="19" fillId="2" borderId="0" xfId="0" applyNumberFormat="1" applyFont="1" applyFill="1"/>
    <xf numFmtId="49" fontId="0" fillId="10" borderId="0" xfId="0" applyNumberFormat="1" applyFill="1"/>
    <xf numFmtId="0" fontId="19" fillId="10" borderId="0" xfId="0" applyFont="1" applyFill="1"/>
    <xf numFmtId="2" fontId="36" fillId="2" borderId="0" xfId="0" applyNumberFormat="1" applyFont="1" applyFill="1"/>
    <xf numFmtId="2" fontId="16" fillId="2" borderId="0" xfId="0" applyNumberFormat="1" applyFont="1" applyFill="1"/>
    <xf numFmtId="2" fontId="16" fillId="7" borderId="0" xfId="0" applyNumberFormat="1" applyFont="1" applyFill="1"/>
    <xf numFmtId="2" fontId="14" fillId="2" borderId="0" xfId="0" applyNumberFormat="1" applyFont="1" applyFill="1" applyAlignment="1">
      <alignment horizontal="left" vertical="top"/>
    </xf>
    <xf numFmtId="2" fontId="15" fillId="0" borderId="0" xfId="0" applyNumberFormat="1" applyFont="1"/>
    <xf numFmtId="2" fontId="6" fillId="4" borderId="0" xfId="0" applyNumberFormat="1" applyFont="1" applyFill="1" applyAlignment="1">
      <alignment horizontal="left" vertical="top"/>
    </xf>
    <xf numFmtId="2" fontId="1" fillId="2" borderId="0" xfId="0" applyNumberFormat="1" applyFont="1" applyFill="1"/>
    <xf numFmtId="0" fontId="6" fillId="10" borderId="0" xfId="0" applyFont="1" applyFill="1"/>
    <xf numFmtId="0" fontId="22" fillId="10" borderId="0" xfId="0" applyFont="1" applyFill="1"/>
    <xf numFmtId="2" fontId="22" fillId="2" borderId="0" xfId="0" applyNumberFormat="1" applyFont="1" applyFill="1"/>
    <xf numFmtId="0" fontId="1" fillId="2" borderId="0" xfId="0" applyFont="1" applyFill="1" applyAlignment="1">
      <alignment horizontal="right"/>
    </xf>
    <xf numFmtId="2" fontId="15" fillId="2" borderId="0" xfId="0" applyNumberFormat="1" applyFont="1" applyFill="1"/>
    <xf numFmtId="0" fontId="14" fillId="2" borderId="0" xfId="0" applyFont="1" applyFill="1"/>
    <xf numFmtId="0" fontId="16" fillId="10" borderId="0" xfId="0" applyFont="1" applyFill="1"/>
    <xf numFmtId="0" fontId="4" fillId="11" borderId="0" xfId="0" applyFont="1" applyFill="1"/>
    <xf numFmtId="0" fontId="16" fillId="11" borderId="0" xfId="0" applyFont="1" applyFill="1"/>
    <xf numFmtId="0" fontId="36" fillId="11" borderId="0" xfId="0" applyFont="1" applyFill="1"/>
    <xf numFmtId="2" fontId="22" fillId="0" borderId="0" xfId="0" applyNumberFormat="1" applyFont="1"/>
    <xf numFmtId="2" fontId="36" fillId="0" borderId="0" xfId="0" applyNumberFormat="1" applyFont="1"/>
    <xf numFmtId="0" fontId="6" fillId="11" borderId="0" xfId="0" applyFont="1" applyFill="1"/>
    <xf numFmtId="0" fontId="22" fillId="0" borderId="0" xfId="0" applyFont="1" applyAlignment="1">
      <alignment horizontal="right"/>
    </xf>
    <xf numFmtId="0" fontId="4" fillId="11" borderId="0" xfId="0" applyFont="1" applyFill="1" applyAlignment="1">
      <alignment horizontal="left" vertical="top"/>
    </xf>
    <xf numFmtId="49" fontId="1" fillId="7" borderId="0" xfId="0" applyNumberFormat="1" applyFont="1" applyFill="1"/>
    <xf numFmtId="0" fontId="5" fillId="7" borderId="0" xfId="0" applyFont="1" applyFill="1" applyAlignment="1">
      <alignment horizontal="left" vertical="top"/>
    </xf>
    <xf numFmtId="49" fontId="0" fillId="12" borderId="0" xfId="0" applyNumberFormat="1" applyFill="1"/>
    <xf numFmtId="49" fontId="21" fillId="2" borderId="0" xfId="0" applyNumberFormat="1" applyFont="1" applyFill="1"/>
    <xf numFmtId="0" fontId="0" fillId="11" borderId="0" xfId="0" applyFill="1"/>
    <xf numFmtId="0" fontId="1" fillId="11" borderId="0" xfId="0" applyFont="1" applyFill="1"/>
    <xf numFmtId="0" fontId="6" fillId="11" borderId="0" xfId="0" applyFont="1" applyFill="1" applyAlignment="1">
      <alignment horizontal="left" vertical="top"/>
    </xf>
    <xf numFmtId="0" fontId="0" fillId="12" borderId="0" xfId="0" applyFill="1"/>
    <xf numFmtId="2" fontId="0" fillId="4" borderId="0" xfId="0" applyNumberFormat="1" applyFill="1" applyAlignment="1">
      <alignment horizontal="right"/>
    </xf>
    <xf numFmtId="0" fontId="30" fillId="0" borderId="0" xfId="0" applyFont="1"/>
    <xf numFmtId="49" fontId="25" fillId="2" borderId="0" xfId="0" applyNumberFormat="1" applyFont="1" applyFill="1"/>
    <xf numFmtId="0" fontId="0" fillId="0" borderId="0" xfId="0" applyAlignment="1">
      <alignment wrapText="1"/>
    </xf>
    <xf numFmtId="0" fontId="4" fillId="0" borderId="0" xfId="0" applyFont="1" applyAlignment="1">
      <alignment shrinkToFit="1"/>
    </xf>
    <xf numFmtId="49" fontId="40" fillId="0" borderId="0" xfId="0" applyNumberFormat="1" applyFont="1"/>
    <xf numFmtId="49" fontId="3" fillId="0" borderId="0" xfId="0" applyNumberFormat="1" applyFont="1"/>
    <xf numFmtId="0" fontId="40" fillId="0" borderId="0" xfId="0" applyFont="1"/>
    <xf numFmtId="0" fontId="39" fillId="0" borderId="0" xfId="0" applyFont="1"/>
    <xf numFmtId="49" fontId="3" fillId="3" borderId="0" xfId="0" applyNumberFormat="1" applyFont="1" applyFill="1"/>
    <xf numFmtId="49" fontId="6" fillId="0" borderId="0" xfId="0" applyNumberFormat="1" applyFont="1"/>
    <xf numFmtId="0" fontId="3" fillId="4" borderId="0" xfId="0" applyFont="1" applyFill="1"/>
    <xf numFmtId="164" fontId="19" fillId="0" borderId="0" xfId="0" applyNumberFormat="1" applyFont="1"/>
    <xf numFmtId="1" fontId="19" fillId="0" borderId="0" xfId="0" applyNumberFormat="1" applyFont="1"/>
    <xf numFmtId="1" fontId="19" fillId="2" borderId="0" xfId="0" applyNumberFormat="1" applyFont="1" applyFill="1"/>
    <xf numFmtId="164" fontId="19" fillId="2" borderId="0" xfId="0" applyNumberFormat="1" applyFont="1" applyFill="1"/>
    <xf numFmtId="164" fontId="0" fillId="0" borderId="0" xfId="0" applyNumberFormat="1"/>
    <xf numFmtId="164" fontId="30" fillId="0" borderId="0" xfId="7" applyNumberFormat="1" applyFont="1" applyAlignment="1">
      <alignment horizontal="right"/>
    </xf>
    <xf numFmtId="164" fontId="1" fillId="0" borderId="0" xfId="0" applyNumberFormat="1" applyFont="1"/>
    <xf numFmtId="164" fontId="19" fillId="0" borderId="0" xfId="5" quotePrefix="1" applyNumberFormat="1" applyFont="1"/>
    <xf numFmtId="164" fontId="19" fillId="3" borderId="0" xfId="0" applyNumberFormat="1" applyFont="1" applyFill="1"/>
    <xf numFmtId="164" fontId="22" fillId="0" borderId="0" xfId="0" applyNumberFormat="1" applyFont="1"/>
    <xf numFmtId="164" fontId="15" fillId="0" borderId="0" xfId="0" applyNumberFormat="1" applyFont="1"/>
    <xf numFmtId="164" fontId="12" fillId="0" borderId="0" xfId="0" applyNumberFormat="1" applyFont="1" applyAlignment="1">
      <alignment horizontal="left" vertical="top"/>
    </xf>
    <xf numFmtId="164" fontId="16" fillId="0" borderId="0" xfId="0" applyNumberFormat="1" applyFont="1"/>
    <xf numFmtId="164" fontId="36" fillId="0" borderId="0" xfId="0" applyNumberFormat="1" applyFont="1"/>
    <xf numFmtId="164" fontId="0" fillId="0" borderId="0" xfId="0" quotePrefix="1" applyNumberFormat="1"/>
    <xf numFmtId="164" fontId="19" fillId="7" borderId="0" xfId="0" applyNumberFormat="1" applyFont="1" applyFill="1"/>
    <xf numFmtId="164" fontId="19" fillId="0" borderId="0" xfId="0" applyNumberFormat="1" applyFont="1" applyAlignment="1">
      <alignment horizontal="left" vertical="top"/>
    </xf>
    <xf numFmtId="164" fontId="35" fillId="0" borderId="0" xfId="0" applyNumberFormat="1" applyFont="1"/>
    <xf numFmtId="164" fontId="30" fillId="0" borderId="0" xfId="2" applyNumberFormat="1" applyFont="1" applyAlignment="1">
      <alignment horizontal="right"/>
    </xf>
    <xf numFmtId="164" fontId="30" fillId="0" borderId="0" xfId="6" applyNumberFormat="1" applyFont="1" applyAlignment="1">
      <alignment horizontal="right"/>
    </xf>
    <xf numFmtId="164" fontId="12" fillId="0" borderId="0" xfId="0" applyNumberFormat="1" applyFont="1"/>
    <xf numFmtId="164" fontId="19" fillId="0" borderId="0" xfId="5" applyNumberFormat="1" applyFont="1"/>
    <xf numFmtId="1" fontId="1" fillId="0" borderId="0" xfId="0" applyNumberFormat="1" applyFont="1"/>
    <xf numFmtId="1" fontId="22" fillId="0" borderId="0" xfId="0" applyNumberFormat="1" applyFont="1"/>
    <xf numFmtId="168" fontId="22" fillId="0" borderId="0" xfId="0" applyNumberFormat="1" applyFont="1"/>
    <xf numFmtId="164" fontId="19" fillId="0" borderId="0" xfId="0" applyNumberFormat="1" applyFont="1" applyAlignment="1">
      <alignment horizontal="right"/>
    </xf>
    <xf numFmtId="164" fontId="10" fillId="0" borderId="0" xfId="8" quotePrefix="1" applyNumberFormat="1"/>
    <xf numFmtId="164" fontId="19" fillId="2" borderId="0" xfId="0" applyNumberFormat="1" applyFont="1" applyFill="1" applyAlignment="1">
      <alignment horizontal="right"/>
    </xf>
    <xf numFmtId="164" fontId="19" fillId="7" borderId="0" xfId="0" applyNumberFormat="1" applyFont="1" applyFill="1" applyAlignment="1">
      <alignment horizontal="right"/>
    </xf>
    <xf numFmtId="164" fontId="22" fillId="0" borderId="0" xfId="0" applyNumberFormat="1" applyFont="1" applyAlignment="1">
      <alignment horizontal="right"/>
    </xf>
    <xf numFmtId="164" fontId="35" fillId="0" borderId="0" xfId="0" applyNumberFormat="1" applyFont="1" applyAlignment="1">
      <alignment horizontal="right"/>
    </xf>
    <xf numFmtId="164" fontId="1" fillId="0" borderId="0" xfId="0" applyNumberFormat="1" applyFont="1" applyAlignment="1">
      <alignment horizontal="right"/>
    </xf>
    <xf numFmtId="0" fontId="19" fillId="7" borderId="0" xfId="0" applyFont="1" applyFill="1" applyAlignment="1">
      <alignment horizontal="right"/>
    </xf>
    <xf numFmtId="164" fontId="19" fillId="0" borderId="0" xfId="5" quotePrefix="1" applyNumberFormat="1" applyFont="1" applyAlignment="1">
      <alignment horizontal="right"/>
    </xf>
    <xf numFmtId="164" fontId="19" fillId="0" borderId="1" xfId="0" applyNumberFormat="1" applyFont="1" applyBorder="1" applyAlignment="1">
      <alignment horizontal="right"/>
    </xf>
    <xf numFmtId="0" fontId="19" fillId="0" borderId="0" xfId="5" quotePrefix="1" applyFont="1" applyAlignment="1">
      <alignment horizontal="right"/>
    </xf>
    <xf numFmtId="164" fontId="0" fillId="0" borderId="0" xfId="0" quotePrefix="1" applyNumberFormat="1" applyAlignment="1">
      <alignment horizontal="right"/>
    </xf>
    <xf numFmtId="164" fontId="12" fillId="0" borderId="0" xfId="0" applyNumberFormat="1" applyFont="1" applyAlignment="1">
      <alignment horizontal="right"/>
    </xf>
    <xf numFmtId="164" fontId="0" fillId="0" borderId="0" xfId="0" applyNumberFormat="1" applyAlignment="1">
      <alignment horizontal="right"/>
    </xf>
    <xf numFmtId="164" fontId="10" fillId="0" borderId="0" xfId="8" quotePrefix="1" applyNumberFormat="1" applyAlignment="1">
      <alignment horizontal="right"/>
    </xf>
    <xf numFmtId="0" fontId="0" fillId="0" borderId="0" xfId="0" quotePrefix="1" applyAlignment="1">
      <alignment horizontal="right"/>
    </xf>
    <xf numFmtId="164" fontId="19" fillId="3" borderId="0" xfId="0" applyNumberFormat="1" applyFont="1" applyFill="1" applyAlignment="1">
      <alignment horizontal="right"/>
    </xf>
    <xf numFmtId="2" fontId="16" fillId="0" borderId="0" xfId="0" applyNumberFormat="1" applyFont="1" applyAlignment="1">
      <alignment horizontal="right"/>
    </xf>
    <xf numFmtId="164" fontId="16" fillId="0" borderId="0" xfId="0" applyNumberFormat="1" applyFont="1" applyAlignment="1">
      <alignment horizontal="right"/>
    </xf>
    <xf numFmtId="164" fontId="36" fillId="0" borderId="0" xfId="0" applyNumberFormat="1" applyFont="1" applyAlignment="1">
      <alignment horizontal="right"/>
    </xf>
    <xf numFmtId="1" fontId="0" fillId="2" borderId="0" xfId="0" applyNumberFormat="1" applyFill="1"/>
    <xf numFmtId="0" fontId="37" fillId="0" borderId="0" xfId="9" quotePrefix="1" applyFont="1"/>
    <xf numFmtId="0" fontId="0" fillId="0" borderId="0" xfId="0" applyAlignment="1">
      <alignment shrinkToFit="1"/>
    </xf>
    <xf numFmtId="1" fontId="22" fillId="2" borderId="0" xfId="0" applyNumberFormat="1" applyFont="1" applyFill="1"/>
    <xf numFmtId="164" fontId="22" fillId="2" borderId="0" xfId="0" applyNumberFormat="1" applyFont="1" applyFill="1"/>
    <xf numFmtId="164" fontId="22" fillId="0" borderId="0" xfId="0" applyNumberFormat="1" applyFont="1" applyAlignment="1">
      <alignment horizontal="left"/>
    </xf>
    <xf numFmtId="170" fontId="22" fillId="0" borderId="0" xfId="0" applyNumberFormat="1" applyFont="1"/>
    <xf numFmtId="2" fontId="19" fillId="2" borderId="0" xfId="0" applyNumberFormat="1" applyFont="1" applyFill="1" applyAlignment="1">
      <alignment horizontal="right"/>
    </xf>
    <xf numFmtId="49" fontId="0" fillId="2" borderId="0" xfId="0" applyNumberFormat="1" applyFill="1" applyAlignment="1">
      <alignment horizontal="right"/>
    </xf>
    <xf numFmtId="171" fontId="22" fillId="0" borderId="0" xfId="0" applyNumberFormat="1" applyFont="1"/>
    <xf numFmtId="0" fontId="12" fillId="0" borderId="0" xfId="0" applyFont="1" applyAlignment="1">
      <alignment shrinkToFit="1"/>
    </xf>
    <xf numFmtId="0" fontId="12" fillId="0" borderId="0" xfId="0" applyFont="1" applyAlignment="1">
      <alignment horizontal="left" shrinkToFit="1"/>
    </xf>
    <xf numFmtId="0" fontId="0" fillId="0" borderId="0" xfId="0" applyAlignment="1">
      <alignment wrapText="1" shrinkToFit="1"/>
    </xf>
    <xf numFmtId="0" fontId="40" fillId="0" borderId="0" xfId="0" applyFont="1" applyAlignment="1">
      <alignment horizontal="left" vertical="top"/>
    </xf>
    <xf numFmtId="0" fontId="39" fillId="0" borderId="0" xfId="0" applyFont="1" applyAlignment="1">
      <alignment horizontal="left" vertical="top"/>
    </xf>
    <xf numFmtId="0" fontId="39" fillId="3" borderId="0" xfId="0" applyFont="1" applyFill="1" applyAlignment="1">
      <alignment horizontal="left" vertical="top"/>
    </xf>
    <xf numFmtId="0" fontId="22" fillId="0" borderId="0" xfId="0" applyFont="1" applyAlignment="1">
      <alignment wrapText="1"/>
    </xf>
    <xf numFmtId="0" fontId="42" fillId="0" borderId="0" xfId="0" applyFont="1"/>
    <xf numFmtId="0" fontId="3" fillId="8" borderId="0" xfId="0" applyFont="1" applyFill="1"/>
    <xf numFmtId="49" fontId="3" fillId="8" borderId="0" xfId="0" applyNumberFormat="1" applyFont="1" applyFill="1"/>
    <xf numFmtId="49" fontId="4" fillId="8" borderId="0" xfId="0" applyNumberFormat="1" applyFont="1" applyFill="1"/>
    <xf numFmtId="0" fontId="4" fillId="8" borderId="0" xfId="0" applyFont="1" applyFill="1" applyAlignment="1">
      <alignment horizontal="left" vertical="top"/>
    </xf>
    <xf numFmtId="0" fontId="22" fillId="8" borderId="0" xfId="0" applyFont="1" applyFill="1"/>
    <xf numFmtId="0" fontId="22" fillId="0" borderId="0" xfId="0" applyFont="1" applyAlignment="1">
      <alignment horizontal="center" vertical="distributed"/>
    </xf>
    <xf numFmtId="0" fontId="0" fillId="0" borderId="0" xfId="0" applyAlignment="1">
      <alignment horizontal="center" vertical="distributed"/>
    </xf>
    <xf numFmtId="0" fontId="19" fillId="0" borderId="0" xfId="0" applyFont="1" applyAlignment="1">
      <alignment horizontal="center" vertical="distributed"/>
    </xf>
    <xf numFmtId="0" fontId="4" fillId="8" borderId="0" xfId="0" applyFont="1" applyFill="1" applyAlignment="1">
      <alignment horizontal="center"/>
    </xf>
    <xf numFmtId="0" fontId="19" fillId="0" borderId="0" xfId="7" applyFont="1" applyAlignment="1">
      <alignment horizontal="right"/>
    </xf>
    <xf numFmtId="2" fontId="19" fillId="0" borderId="0" xfId="9" quotePrefix="1" applyNumberFormat="1" applyFont="1"/>
    <xf numFmtId="49" fontId="1" fillId="10" borderId="0" xfId="0" applyNumberFormat="1" applyFont="1" applyFill="1"/>
    <xf numFmtId="164" fontId="19" fillId="10" borderId="0" xfId="0" applyNumberFormat="1" applyFont="1" applyFill="1"/>
    <xf numFmtId="164" fontId="19" fillId="10" borderId="0" xfId="0" applyNumberFormat="1" applyFont="1" applyFill="1" applyAlignment="1">
      <alignment horizontal="right"/>
    </xf>
    <xf numFmtId="49" fontId="22" fillId="10" borderId="0" xfId="0" applyNumberFormat="1" applyFont="1" applyFill="1"/>
    <xf numFmtId="0" fontId="9" fillId="10" borderId="0" xfId="0" applyFont="1" applyFill="1"/>
    <xf numFmtId="2" fontId="30" fillId="0" borderId="0" xfId="7" applyNumberFormat="1" applyFont="1" applyAlignment="1">
      <alignment horizontal="right"/>
    </xf>
    <xf numFmtId="2" fontId="19" fillId="0" borderId="0" xfId="0" applyNumberFormat="1" applyFont="1" applyAlignment="1">
      <alignment horizontal="right"/>
    </xf>
    <xf numFmtId="1" fontId="30" fillId="0" borderId="0" xfId="7" applyNumberFormat="1" applyFont="1" applyAlignment="1">
      <alignment horizontal="right"/>
    </xf>
    <xf numFmtId="2" fontId="30" fillId="0" borderId="0" xfId="2" applyNumberFormat="1" applyFont="1" applyAlignment="1">
      <alignment horizontal="right"/>
    </xf>
    <xf numFmtId="2" fontId="12" fillId="0" borderId="0" xfId="0" applyNumberFormat="1" applyFont="1"/>
    <xf numFmtId="2" fontId="19" fillId="3" borderId="0" xfId="0" applyNumberFormat="1" applyFont="1" applyFill="1"/>
    <xf numFmtId="2" fontId="19" fillId="10" borderId="0" xfId="0" applyNumberFormat="1" applyFont="1" applyFill="1"/>
    <xf numFmtId="2" fontId="19" fillId="3" borderId="0" xfId="0" applyNumberFormat="1" applyFont="1" applyFill="1" applyAlignment="1">
      <alignment horizontal="right"/>
    </xf>
    <xf numFmtId="2" fontId="19" fillId="3" borderId="0" xfId="0" applyNumberFormat="1" applyFont="1" applyFill="1" applyAlignment="1">
      <alignment horizontal="left"/>
    </xf>
    <xf numFmtId="2" fontId="19" fillId="0" borderId="0" xfId="0" applyNumberFormat="1" applyFont="1" applyAlignment="1">
      <alignment horizontal="left"/>
    </xf>
    <xf numFmtId="2" fontId="0" fillId="0" borderId="0" xfId="0" quotePrefix="1" applyNumberFormat="1"/>
    <xf numFmtId="2" fontId="19" fillId="7" borderId="0" xfId="0" applyNumberFormat="1" applyFont="1" applyFill="1"/>
    <xf numFmtId="2" fontId="19" fillId="0" borderId="0" xfId="1" quotePrefix="1" applyNumberFormat="1" applyFont="1"/>
    <xf numFmtId="2" fontId="19" fillId="0" borderId="0" xfId="0" quotePrefix="1" applyNumberFormat="1" applyFont="1" applyAlignment="1">
      <alignment horizontal="right"/>
    </xf>
    <xf numFmtId="2" fontId="19" fillId="0" borderId="0" xfId="3" quotePrefix="1" applyNumberFormat="1" applyFont="1"/>
    <xf numFmtId="0" fontId="30" fillId="7" borderId="0" xfId="7" applyFont="1" applyFill="1" applyAlignment="1">
      <alignment horizontal="right"/>
    </xf>
    <xf numFmtId="169" fontId="19" fillId="0" borderId="0" xfId="0" applyNumberFormat="1" applyFont="1"/>
    <xf numFmtId="1" fontId="19" fillId="0" borderId="0" xfId="0" applyNumberFormat="1" applyFont="1" applyAlignment="1">
      <alignment horizontal="right"/>
    </xf>
    <xf numFmtId="2" fontId="18" fillId="0" borderId="0" xfId="0" applyNumberFormat="1" applyFont="1"/>
    <xf numFmtId="2" fontId="19" fillId="0" borderId="0" xfId="5" applyNumberFormat="1" applyFont="1"/>
    <xf numFmtId="2" fontId="19" fillId="0" borderId="0" xfId="8" quotePrefix="1" applyNumberFormat="1" applyFont="1"/>
    <xf numFmtId="2" fontId="19" fillId="0" borderId="0" xfId="8" applyNumberFormat="1" applyFont="1"/>
    <xf numFmtId="2" fontId="10" fillId="0" borderId="0" xfId="8" quotePrefix="1" applyNumberFormat="1"/>
    <xf numFmtId="2" fontId="19" fillId="2" borderId="0" xfId="5" quotePrefix="1" applyNumberFormat="1" applyFont="1" applyFill="1"/>
    <xf numFmtId="0" fontId="0" fillId="13" borderId="0" xfId="0" applyFill="1"/>
    <xf numFmtId="0" fontId="19" fillId="0" borderId="0" xfId="0" applyFont="1" applyAlignment="1">
      <alignment horizontal="right" vertical="top"/>
    </xf>
    <xf numFmtId="1" fontId="22" fillId="0" borderId="0" xfId="0" applyNumberFormat="1" applyFont="1" applyAlignment="1">
      <alignment horizontal="right"/>
    </xf>
    <xf numFmtId="0" fontId="19" fillId="2" borderId="0" xfId="0" applyFont="1" applyFill="1" applyAlignment="1">
      <alignment horizontal="right"/>
    </xf>
    <xf numFmtId="1" fontId="18" fillId="0" borderId="0" xfId="0" applyNumberFormat="1" applyFont="1"/>
    <xf numFmtId="0" fontId="19" fillId="0" borderId="0" xfId="0" applyFont="1" applyAlignment="1">
      <alignment horizontal="left"/>
    </xf>
    <xf numFmtId="0" fontId="1" fillId="0" borderId="0" xfId="0" applyFont="1" applyAlignment="1">
      <alignment horizontal="left"/>
    </xf>
    <xf numFmtId="0" fontId="0" fillId="6" borderId="0" xfId="0" applyFill="1" applyAlignment="1">
      <alignment horizontal="right"/>
    </xf>
    <xf numFmtId="0" fontId="19" fillId="0" borderId="0" xfId="4" quotePrefix="1" applyFont="1" applyAlignment="1">
      <alignment horizontal="right"/>
    </xf>
    <xf numFmtId="0" fontId="16" fillId="0" borderId="0" xfId="0" applyFont="1" applyAlignment="1">
      <alignment horizontal="right"/>
    </xf>
    <xf numFmtId="0" fontId="16" fillId="8" borderId="0" xfId="0" applyFont="1" applyFill="1" applyAlignment="1">
      <alignment horizontal="right"/>
    </xf>
    <xf numFmtId="0" fontId="0" fillId="2" borderId="0" xfId="0" applyFill="1" applyAlignment="1">
      <alignment horizontal="right"/>
    </xf>
    <xf numFmtId="0" fontId="19" fillId="0" borderId="0" xfId="0" quotePrefix="1" applyFont="1" applyAlignment="1">
      <alignment horizontal="right"/>
    </xf>
    <xf numFmtId="0" fontId="0" fillId="4" borderId="0" xfId="0" applyFill="1" applyAlignment="1">
      <alignment horizontal="right"/>
    </xf>
    <xf numFmtId="2" fontId="16" fillId="4" borderId="0" xfId="0" applyNumberFormat="1" applyFont="1" applyFill="1" applyAlignment="1">
      <alignment horizontal="right"/>
    </xf>
    <xf numFmtId="2" fontId="0" fillId="0" borderId="0" xfId="0" applyNumberFormat="1" applyAlignment="1">
      <alignment horizontal="right"/>
    </xf>
    <xf numFmtId="2" fontId="1" fillId="2" borderId="0" xfId="0" applyNumberFormat="1" applyFont="1" applyFill="1" applyAlignment="1">
      <alignment horizontal="right"/>
    </xf>
    <xf numFmtId="0" fontId="35" fillId="0" borderId="0" xfId="0" applyFont="1" applyAlignment="1">
      <alignment horizontal="right"/>
    </xf>
    <xf numFmtId="2" fontId="1" fillId="0" borderId="0" xfId="0" applyNumberFormat="1" applyFont="1" applyAlignment="1">
      <alignment horizontal="right"/>
    </xf>
    <xf numFmtId="2" fontId="22" fillId="2" borderId="0" xfId="0" applyNumberFormat="1" applyFont="1" applyFill="1" applyAlignment="1">
      <alignment horizontal="right"/>
    </xf>
    <xf numFmtId="0" fontId="22" fillId="2" borderId="0" xfId="0" applyFont="1" applyFill="1" applyAlignment="1">
      <alignment horizontal="right"/>
    </xf>
    <xf numFmtId="2" fontId="15" fillId="2" borderId="0" xfId="0" applyNumberFormat="1" applyFont="1" applyFill="1" applyAlignment="1">
      <alignment horizontal="right"/>
    </xf>
    <xf numFmtId="0" fontId="16" fillId="11" borderId="0" xfId="0" applyFont="1" applyFill="1" applyAlignment="1">
      <alignment horizontal="right"/>
    </xf>
    <xf numFmtId="2" fontId="16" fillId="2" borderId="0" xfId="0" applyNumberFormat="1" applyFont="1" applyFill="1" applyAlignment="1">
      <alignment horizontal="right"/>
    </xf>
    <xf numFmtId="2" fontId="36" fillId="2" borderId="0" xfId="0" applyNumberFormat="1" applyFont="1" applyFill="1" applyAlignment="1">
      <alignment horizontal="right"/>
    </xf>
    <xf numFmtId="2" fontId="0" fillId="2" borderId="0" xfId="0" applyNumberFormat="1" applyFill="1" applyAlignment="1">
      <alignment horizontal="right"/>
    </xf>
    <xf numFmtId="0" fontId="16" fillId="2" borderId="0" xfId="0" applyFont="1" applyFill="1" applyAlignment="1">
      <alignment horizontal="right"/>
    </xf>
    <xf numFmtId="0" fontId="10" fillId="0" borderId="0" xfId="5" quotePrefix="1" applyAlignment="1">
      <alignment horizontal="right"/>
    </xf>
    <xf numFmtId="0" fontId="3" fillId="0" borderId="0" xfId="0" applyFont="1" applyAlignment="1">
      <alignment horizontal="center"/>
    </xf>
    <xf numFmtId="0" fontId="39" fillId="0" borderId="0" xfId="0" applyFont="1" applyAlignment="1">
      <alignment horizontal="center"/>
    </xf>
    <xf numFmtId="1" fontId="19" fillId="9" borderId="0" xfId="0" applyNumberFormat="1" applyFont="1" applyFill="1"/>
    <xf numFmtId="1" fontId="0" fillId="0" borderId="0" xfId="0" applyNumberFormat="1"/>
    <xf numFmtId="168" fontId="1" fillId="0" borderId="0" xfId="0" applyNumberFormat="1" applyFont="1"/>
    <xf numFmtId="1" fontId="15" fillId="0" borderId="0" xfId="0" applyNumberFormat="1" applyFont="1"/>
    <xf numFmtId="1" fontId="16" fillId="0" borderId="0" xfId="0" applyNumberFormat="1" applyFont="1"/>
    <xf numFmtId="168" fontId="36" fillId="0" borderId="0" xfId="0" applyNumberFormat="1" applyFont="1"/>
    <xf numFmtId="168" fontId="16" fillId="0" borderId="0" xfId="0" applyNumberFormat="1" applyFont="1"/>
    <xf numFmtId="168" fontId="0" fillId="0" borderId="0" xfId="0" applyNumberFormat="1"/>
    <xf numFmtId="49" fontId="15" fillId="14" borderId="0" xfId="0" applyNumberFormat="1" applyFont="1" applyFill="1"/>
    <xf numFmtId="0" fontId="0" fillId="14" borderId="0" xfId="0" applyFill="1"/>
    <xf numFmtId="0" fontId="36" fillId="14" borderId="0" xfId="0" applyFont="1" applyFill="1"/>
    <xf numFmtId="0" fontId="1" fillId="14" borderId="0" xfId="0" applyFont="1" applyFill="1"/>
    <xf numFmtId="2" fontId="15" fillId="14" borderId="0" xfId="0" applyNumberFormat="1" applyFont="1" applyFill="1"/>
    <xf numFmtId="2" fontId="0" fillId="14" borderId="0" xfId="0" applyNumberFormat="1" applyFill="1"/>
    <xf numFmtId="2" fontId="0" fillId="14" borderId="0" xfId="0" applyNumberFormat="1" applyFill="1" applyAlignment="1">
      <alignment horizontal="right"/>
    </xf>
    <xf numFmtId="2" fontId="16" fillId="14" borderId="0" xfId="0" applyNumberFormat="1" applyFont="1" applyFill="1"/>
    <xf numFmtId="49" fontId="0" fillId="9" borderId="0" xfId="0" applyNumberFormat="1" applyFill="1"/>
    <xf numFmtId="0" fontId="0" fillId="9" borderId="0" xfId="0" applyFill="1"/>
    <xf numFmtId="0" fontId="1" fillId="9" borderId="0" xfId="0" applyFont="1" applyFill="1"/>
    <xf numFmtId="0" fontId="15" fillId="9" borderId="0" xfId="0" applyFont="1" applyFill="1"/>
    <xf numFmtId="0" fontId="6" fillId="9" borderId="0" xfId="0" applyFont="1" applyFill="1" applyAlignment="1">
      <alignment horizontal="left" vertical="top"/>
    </xf>
    <xf numFmtId="0" fontId="4" fillId="9" borderId="0" xfId="0" applyFont="1" applyFill="1" applyAlignment="1">
      <alignment horizontal="left" vertical="top"/>
    </xf>
    <xf numFmtId="0" fontId="31" fillId="9" borderId="0" xfId="0" applyFont="1" applyFill="1" applyAlignment="1">
      <alignment horizontal="left" vertical="top"/>
    </xf>
    <xf numFmtId="0" fontId="19" fillId="9" borderId="0" xfId="0" applyFont="1" applyFill="1"/>
    <xf numFmtId="164" fontId="19" fillId="9" borderId="0" xfId="0" applyNumberFormat="1" applyFont="1" applyFill="1"/>
    <xf numFmtId="0" fontId="19" fillId="9" borderId="0" xfId="0" applyFont="1" applyFill="1" applyAlignment="1">
      <alignment horizontal="right"/>
    </xf>
    <xf numFmtId="0" fontId="16" fillId="9" borderId="0" xfId="0" applyFont="1" applyFill="1" applyAlignment="1">
      <alignment horizontal="left" vertical="top"/>
    </xf>
    <xf numFmtId="49" fontId="1" fillId="9" borderId="0" xfId="0" applyNumberFormat="1" applyFont="1" applyFill="1"/>
    <xf numFmtId="0" fontId="5" fillId="9" borderId="0" xfId="0" applyFont="1" applyFill="1" applyAlignment="1">
      <alignment horizontal="left" vertical="top"/>
    </xf>
    <xf numFmtId="164" fontId="19" fillId="9" borderId="0" xfId="0" applyNumberFormat="1" applyFont="1" applyFill="1" applyAlignment="1">
      <alignment horizontal="right"/>
    </xf>
    <xf numFmtId="0" fontId="16" fillId="9" borderId="0" xfId="0" applyFont="1" applyFill="1"/>
    <xf numFmtId="0" fontId="31" fillId="9" borderId="0" xfId="0" applyFont="1" applyFill="1"/>
    <xf numFmtId="0" fontId="6" fillId="9" borderId="0" xfId="0" applyFont="1" applyFill="1"/>
    <xf numFmtId="0" fontId="19" fillId="0" borderId="0" xfId="0" applyFont="1" applyAlignment="1">
      <alignment horizontal="center"/>
    </xf>
    <xf numFmtId="49" fontId="15" fillId="9" borderId="0" xfId="0" applyNumberFormat="1" applyFont="1" applyFill="1"/>
    <xf numFmtId="0" fontId="14" fillId="9" borderId="0" xfId="0" applyFont="1" applyFill="1" applyAlignment="1">
      <alignment horizontal="left" vertical="top"/>
    </xf>
    <xf numFmtId="2" fontId="15" fillId="9" borderId="0" xfId="0" applyNumberFormat="1" applyFont="1" applyFill="1"/>
    <xf numFmtId="0" fontId="15" fillId="9" borderId="0" xfId="0" applyFont="1" applyFill="1" applyAlignment="1">
      <alignment horizontal="right"/>
    </xf>
    <xf numFmtId="0" fontId="12" fillId="0" borderId="0" xfId="0" applyFont="1" applyAlignment="1" applyProtection="1">
      <alignment horizontal="left" shrinkToFit="1"/>
      <protection locked="0" hidden="1"/>
    </xf>
    <xf numFmtId="0" fontId="1" fillId="4" borderId="0" xfId="0" applyFont="1" applyFill="1"/>
    <xf numFmtId="0" fontId="1" fillId="4" borderId="0" xfId="0" applyFont="1" applyFill="1" applyAlignment="1">
      <alignment horizontal="right"/>
    </xf>
    <xf numFmtId="0" fontId="14" fillId="4" borderId="0" xfId="0" applyFont="1" applyFill="1" applyAlignment="1">
      <alignment horizontal="left" vertical="top"/>
    </xf>
    <xf numFmtId="0" fontId="39" fillId="4" borderId="0" xfId="0" applyFont="1" applyFill="1" applyAlignment="1">
      <alignment horizontal="left" vertical="top"/>
    </xf>
    <xf numFmtId="0" fontId="22" fillId="4" borderId="0" xfId="0" applyFont="1" applyFill="1"/>
    <xf numFmtId="0" fontId="15" fillId="4" borderId="0" xfId="0" applyFont="1" applyFill="1"/>
    <xf numFmtId="0" fontId="22" fillId="4" borderId="0" xfId="0" applyFont="1" applyFill="1" applyAlignment="1">
      <alignment horizontal="right"/>
    </xf>
    <xf numFmtId="0" fontId="12" fillId="4" borderId="0" xfId="0" applyFont="1" applyFill="1"/>
    <xf numFmtId="0" fontId="16" fillId="4" borderId="0" xfId="0" applyFont="1" applyFill="1"/>
    <xf numFmtId="0" fontId="16" fillId="4" borderId="0" xfId="0" applyFont="1" applyFill="1" applyAlignment="1">
      <alignment horizontal="right"/>
    </xf>
    <xf numFmtId="49" fontId="15" fillId="4" borderId="0" xfId="0" applyNumberFormat="1" applyFont="1" applyFill="1"/>
    <xf numFmtId="49" fontId="16" fillId="4" borderId="0" xfId="0" applyNumberFormat="1" applyFont="1" applyFill="1"/>
    <xf numFmtId="0" fontId="36" fillId="4" borderId="0" xfId="0" applyFont="1" applyFill="1"/>
    <xf numFmtId="0" fontId="19" fillId="0" borderId="2" xfId="0" applyFont="1" applyBorder="1" applyAlignment="1">
      <alignment horizontal="center" vertical="distributed" wrapText="1" shrinkToFit="1"/>
    </xf>
    <xf numFmtId="2" fontId="15" fillId="4" borderId="0" xfId="0" applyNumberFormat="1" applyFont="1" applyFill="1" applyAlignment="1">
      <alignment horizontal="left"/>
    </xf>
    <xf numFmtId="0" fontId="12" fillId="0" borderId="0" xfId="0" applyFont="1" applyAlignment="1">
      <alignment vertical="center" shrinkToFit="1"/>
    </xf>
    <xf numFmtId="0" fontId="12" fillId="0" borderId="0" xfId="0" applyFont="1" applyAlignment="1">
      <alignment vertical="center"/>
    </xf>
    <xf numFmtId="0" fontId="3" fillId="0" borderId="0" xfId="0" applyFont="1" applyAlignment="1">
      <alignment wrapText="1"/>
    </xf>
    <xf numFmtId="0" fontId="22" fillId="0" borderId="0" xfId="0" applyFont="1" applyAlignment="1">
      <alignment wrapText="1"/>
    </xf>
    <xf numFmtId="49" fontId="3" fillId="0" borderId="0" xfId="0" applyNumberFormat="1" applyFont="1" applyAlignment="1">
      <alignment wrapText="1" shrinkToFit="1"/>
    </xf>
    <xf numFmtId="0" fontId="0" fillId="0" borderId="0" xfId="0" applyAlignment="1">
      <alignment wrapText="1" shrinkToFit="1"/>
    </xf>
    <xf numFmtId="0" fontId="0" fillId="0" borderId="0" xfId="0" applyAlignment="1">
      <alignment wrapText="1"/>
    </xf>
    <xf numFmtId="0" fontId="39" fillId="0" borderId="0" xfId="0" applyFont="1" applyAlignment="1">
      <alignment wrapText="1"/>
    </xf>
    <xf numFmtId="0" fontId="42" fillId="0" borderId="0" xfId="0" applyFont="1" applyAlignment="1">
      <alignment wrapText="1"/>
    </xf>
    <xf numFmtId="0" fontId="3" fillId="0" borderId="0" xfId="0" applyFont="1" applyAlignment="1">
      <alignment wrapText="1" shrinkToFit="1"/>
    </xf>
    <xf numFmtId="0" fontId="39" fillId="0" borderId="0" xfId="0" applyFont="1" applyAlignment="1">
      <alignment horizontal="left" vertical="top" wrapText="1"/>
    </xf>
    <xf numFmtId="0" fontId="41" fillId="0" borderId="0" xfId="0" applyFont="1" applyAlignment="1">
      <alignment wrapText="1"/>
    </xf>
    <xf numFmtId="0" fontId="0" fillId="0" borderId="0" xfId="0"/>
    <xf numFmtId="0" fontId="3" fillId="0" borderId="0" xfId="0" applyFont="1" applyAlignment="1">
      <alignment horizontal="left" vertical="top" wrapText="1"/>
    </xf>
    <xf numFmtId="0" fontId="19" fillId="0" borderId="0" xfId="0" applyFont="1" applyAlignment="1">
      <alignment horizontal="center" vertical="center"/>
    </xf>
    <xf numFmtId="0" fontId="12" fillId="0" borderId="0" xfId="0" applyFont="1" applyAlignment="1">
      <alignment horizontal="left" vertical="center" shrinkToFit="1"/>
    </xf>
    <xf numFmtId="49" fontId="19" fillId="0" borderId="0" xfId="0" applyNumberFormat="1" applyFont="1" applyAlignment="1">
      <alignment horizontal="center" vertical="center"/>
    </xf>
    <xf numFmtId="0" fontId="0" fillId="0" borderId="0" xfId="0" applyAlignment="1">
      <alignment horizontal="center" vertical="center"/>
    </xf>
    <xf numFmtId="0" fontId="19" fillId="0" borderId="0" xfId="0" applyFont="1" applyAlignment="1">
      <alignment horizontal="center"/>
    </xf>
    <xf numFmtId="0" fontId="0" fillId="0" borderId="0" xfId="0" applyAlignment="1">
      <alignment horizontal="center"/>
    </xf>
    <xf numFmtId="0" fontId="0" fillId="0" borderId="0" xfId="0" applyAlignment="1">
      <alignment horizontal="left" vertical="center" shrinkToFit="1"/>
    </xf>
    <xf numFmtId="49" fontId="12" fillId="0" borderId="0" xfId="0" applyNumberFormat="1" applyFont="1" applyAlignment="1">
      <alignment vertical="center"/>
    </xf>
    <xf numFmtId="0" fontId="0" fillId="0" borderId="0" xfId="0" applyAlignment="1">
      <alignment vertical="center"/>
    </xf>
    <xf numFmtId="0" fontId="19" fillId="0" borderId="0" xfId="0" applyFont="1" applyAlignment="1">
      <alignment horizontal="center" vertical="center" shrinkToFit="1"/>
    </xf>
    <xf numFmtId="0" fontId="12" fillId="0" borderId="0" xfId="0" applyFont="1" applyAlignment="1">
      <alignment horizontal="center" vertical="distributed"/>
    </xf>
    <xf numFmtId="0" fontId="19" fillId="0" borderId="2" xfId="0" applyFont="1" applyBorder="1" applyAlignment="1">
      <alignment horizontal="center" vertical="distributed" wrapText="1" shrinkToFit="1"/>
    </xf>
    <xf numFmtId="0" fontId="0" fillId="0" borderId="3" xfId="0" applyBorder="1" applyAlignment="1">
      <alignment horizontal="center" vertical="distributed" wrapText="1" shrinkToFit="1"/>
    </xf>
    <xf numFmtId="0" fontId="0" fillId="0" borderId="3" xfId="0" applyBorder="1" applyAlignment="1">
      <alignment horizontal="center" vertical="distributed"/>
    </xf>
    <xf numFmtId="0" fontId="0" fillId="0" borderId="0" xfId="0" applyAlignment="1">
      <alignment vertical="center" wrapText="1" shrinkToFit="1"/>
    </xf>
    <xf numFmtId="0" fontId="19" fillId="0" borderId="4" xfId="0" applyFont="1" applyBorder="1" applyAlignment="1">
      <alignment horizontal="center" vertical="distributed" wrapText="1"/>
    </xf>
    <xf numFmtId="0" fontId="0" fillId="0" borderId="5" xfId="0" applyBorder="1" applyAlignment="1">
      <alignment horizontal="center" vertical="distributed" wrapText="1"/>
    </xf>
    <xf numFmtId="0" fontId="0" fillId="0" borderId="0" xfId="0" applyAlignment="1">
      <alignment vertical="center" shrinkToFit="1"/>
    </xf>
    <xf numFmtId="0" fontId="39" fillId="0" borderId="0" xfId="0" applyFont="1" applyAlignment="1">
      <alignment vertical="center"/>
    </xf>
    <xf numFmtId="0" fontId="12" fillId="0" borderId="0" xfId="0" applyFont="1" applyAlignment="1">
      <alignment horizontal="center" vertical="distributed" wrapText="1" shrinkToFit="1"/>
    </xf>
    <xf numFmtId="0" fontId="0" fillId="0" borderId="0" xfId="0" applyAlignment="1">
      <alignment vertical="center" wrapText="1"/>
    </xf>
    <xf numFmtId="49" fontId="12" fillId="0" borderId="0" xfId="0" applyNumberFormat="1" applyFont="1" applyAlignment="1">
      <alignment horizontal="center" vertical="distributed" wrapText="1" shrinkToFit="1"/>
    </xf>
  </cellXfs>
  <cellStyles count="10">
    <cellStyle name="Normal" xfId="0" builtinId="0"/>
    <cellStyle name="Normal_ALL FOODS" xfId="1" xr:uid="{00000000-0005-0000-0000-000001000000}"/>
    <cellStyle name="Normal_ALL FOODS original" xfId="2" xr:uid="{00000000-0005-0000-0000-000002000000}"/>
    <cellStyle name="Normal_ALL FOODS original_1" xfId="3" xr:uid="{00000000-0005-0000-0000-000003000000}"/>
    <cellStyle name="Normal_beverage" xfId="4" xr:uid="{00000000-0005-0000-0000-000004000000}"/>
    <cellStyle name="Normal_cereal" xfId="5" xr:uid="{00000000-0005-0000-0000-000005000000}"/>
    <cellStyle name="Normal_cereal_1" xfId="6" xr:uid="{00000000-0005-0000-0000-000006000000}"/>
    <cellStyle name="Normal_cereal_2" xfId="7" xr:uid="{00000000-0005-0000-0000-000007000000}"/>
    <cellStyle name="Normal_reference DB" xfId="8" xr:uid="{00000000-0005-0000-0000-000008000000}"/>
    <cellStyle name="Normal_source DB original" xfId="9" xr:uid="{00000000-0005-0000-0000-000009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26"/>
  <sheetViews>
    <sheetView workbookViewId="0">
      <selection activeCell="B16" sqref="B16"/>
    </sheetView>
  </sheetViews>
  <sheetFormatPr defaultRowHeight="12.5" x14ac:dyDescent="0.25"/>
  <sheetData>
    <row r="1" spans="1:2" ht="15.5" x14ac:dyDescent="0.35">
      <c r="A1" s="13" t="s">
        <v>403</v>
      </c>
    </row>
    <row r="2" spans="1:2" x14ac:dyDescent="0.25">
      <c r="A2" t="s">
        <v>1413</v>
      </c>
      <c r="B2" t="s">
        <v>404</v>
      </c>
    </row>
    <row r="3" spans="1:2" x14ac:dyDescent="0.25">
      <c r="A3" t="s">
        <v>498</v>
      </c>
      <c r="B3" t="s">
        <v>405</v>
      </c>
    </row>
    <row r="4" spans="1:2" x14ac:dyDescent="0.25">
      <c r="A4" t="s">
        <v>499</v>
      </c>
      <c r="B4" t="s">
        <v>406</v>
      </c>
    </row>
    <row r="5" spans="1:2" x14ac:dyDescent="0.25">
      <c r="A5" t="s">
        <v>500</v>
      </c>
      <c r="B5" t="s">
        <v>410</v>
      </c>
    </row>
    <row r="7" spans="1:2" ht="13" x14ac:dyDescent="0.3">
      <c r="A7" s="12" t="s">
        <v>495</v>
      </c>
    </row>
    <row r="8" spans="1:2" x14ac:dyDescent="0.25">
      <c r="A8" t="s">
        <v>409</v>
      </c>
      <c r="B8" t="s">
        <v>496</v>
      </c>
    </row>
    <row r="9" spans="1:2" x14ac:dyDescent="0.25">
      <c r="A9" t="s">
        <v>407</v>
      </c>
      <c r="B9" t="s">
        <v>497</v>
      </c>
    </row>
    <row r="10" spans="1:2" x14ac:dyDescent="0.25">
      <c r="A10" t="s">
        <v>408</v>
      </c>
      <c r="B10" t="s">
        <v>1517</v>
      </c>
    </row>
    <row r="12" spans="1:2" x14ac:dyDescent="0.25">
      <c r="A12" t="s">
        <v>501</v>
      </c>
      <c r="B12" t="s">
        <v>502</v>
      </c>
    </row>
    <row r="14" spans="1:2" s="12" customFormat="1" ht="13" x14ac:dyDescent="0.3">
      <c r="A14" s="12" t="s">
        <v>1111</v>
      </c>
    </row>
    <row r="15" spans="1:2" ht="15.5" x14ac:dyDescent="0.35">
      <c r="A15" t="s">
        <v>1110</v>
      </c>
      <c r="B15" s="1" t="s">
        <v>1112</v>
      </c>
    </row>
    <row r="16" spans="1:2" x14ac:dyDescent="0.25">
      <c r="A16" t="s">
        <v>1113</v>
      </c>
      <c r="B16" t="s">
        <v>1205</v>
      </c>
    </row>
    <row r="17" spans="1:3" x14ac:dyDescent="0.25">
      <c r="A17" t="s">
        <v>1096</v>
      </c>
      <c r="B17" t="s">
        <v>1097</v>
      </c>
    </row>
    <row r="18" spans="1:3" x14ac:dyDescent="0.25">
      <c r="A18" t="s">
        <v>1098</v>
      </c>
      <c r="B18" t="s">
        <v>1101</v>
      </c>
    </row>
    <row r="19" spans="1:3" x14ac:dyDescent="0.25">
      <c r="A19" t="s">
        <v>408</v>
      </c>
      <c r="B19" t="s">
        <v>62</v>
      </c>
      <c r="C19" t="s">
        <v>411</v>
      </c>
    </row>
    <row r="20" spans="1:3" x14ac:dyDescent="0.25">
      <c r="A20" t="s">
        <v>1113</v>
      </c>
      <c r="B20" t="s">
        <v>1367</v>
      </c>
    </row>
    <row r="22" spans="1:3" s="12" customFormat="1" ht="13" x14ac:dyDescent="0.3">
      <c r="A22" s="12" t="s">
        <v>569</v>
      </c>
    </row>
    <row r="23" spans="1:3" x14ac:dyDescent="0.25">
      <c r="A23" t="s">
        <v>575</v>
      </c>
    </row>
    <row r="24" spans="1:3" x14ac:dyDescent="0.25">
      <c r="A24" t="s">
        <v>570</v>
      </c>
      <c r="B24" t="s">
        <v>571</v>
      </c>
    </row>
    <row r="25" spans="1:3" x14ac:dyDescent="0.25">
      <c r="A25" t="s">
        <v>572</v>
      </c>
      <c r="B25" t="s">
        <v>549</v>
      </c>
    </row>
    <row r="26" spans="1:3" x14ac:dyDescent="0.25">
      <c r="A26" t="s">
        <v>574</v>
      </c>
      <c r="B26" t="s">
        <v>573</v>
      </c>
    </row>
  </sheetData>
  <phoneticPr fontId="2"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D51103"/>
  <sheetViews>
    <sheetView workbookViewId="0">
      <pane xSplit="8" ySplit="1" topLeftCell="I2" activePane="bottomRight" state="frozen"/>
      <selection pane="topRight" activeCell="H1" sqref="H1"/>
      <selection pane="bottomLeft" activeCell="A2" sqref="A2"/>
      <selection pane="bottomRight" activeCell="M35" sqref="M35"/>
    </sheetView>
  </sheetViews>
  <sheetFormatPr defaultRowHeight="12.5" x14ac:dyDescent="0.25"/>
  <cols>
    <col min="2" max="2" width="4.26953125" customWidth="1"/>
    <col min="3" max="3" width="5.453125" customWidth="1"/>
    <col min="4" max="4" width="7.453125" customWidth="1"/>
    <col min="5" max="5" width="7.453125" style="130" customWidth="1"/>
    <col min="6" max="6" width="22.26953125" customWidth="1"/>
    <col min="10" max="27" width="9.1796875" style="50"/>
    <col min="28" max="29" width="9.7265625" style="50" customWidth="1"/>
    <col min="30" max="70" width="9.1796875" style="50"/>
    <col min="71" max="74" width="9.1796875" style="14"/>
    <col min="75" max="75" width="9.1796875" style="50"/>
    <col min="76" max="76" width="9.1796875" style="194"/>
    <col min="77" max="86" width="9.1796875" style="50"/>
    <col min="87" max="87" width="13" style="50" customWidth="1"/>
    <col min="88" max="98" width="9.1796875" style="50"/>
  </cols>
  <sheetData>
    <row r="1" spans="1:124" ht="13" x14ac:dyDescent="0.3">
      <c r="A1" s="10" t="s">
        <v>1421</v>
      </c>
      <c r="B1" s="10"/>
      <c r="C1" s="10" t="s">
        <v>402</v>
      </c>
      <c r="D1" t="s">
        <v>1390</v>
      </c>
      <c r="F1" s="4" t="s">
        <v>1422</v>
      </c>
      <c r="G1" s="4" t="s">
        <v>1437</v>
      </c>
      <c r="H1" s="4" t="s">
        <v>1423</v>
      </c>
      <c r="I1" t="s">
        <v>1425</v>
      </c>
      <c r="J1" s="25" t="s">
        <v>1093</v>
      </c>
      <c r="K1" s="150" t="s">
        <v>1058</v>
      </c>
      <c r="L1" s="25" t="s">
        <v>1059</v>
      </c>
      <c r="M1" s="25" t="s">
        <v>1060</v>
      </c>
      <c r="N1" s="25" t="s">
        <v>1061</v>
      </c>
      <c r="O1" s="25" t="s">
        <v>1062</v>
      </c>
      <c r="P1" s="19" t="s">
        <v>1063</v>
      </c>
      <c r="Q1" s="25" t="s">
        <v>1064</v>
      </c>
      <c r="R1" s="25" t="s">
        <v>1065</v>
      </c>
      <c r="S1" s="25" t="s">
        <v>1066</v>
      </c>
      <c r="T1" s="25" t="s">
        <v>1067</v>
      </c>
      <c r="U1" s="25" t="s">
        <v>1068</v>
      </c>
      <c r="V1" s="25" t="s">
        <v>1069</v>
      </c>
      <c r="W1" s="25" t="s">
        <v>1070</v>
      </c>
      <c r="X1" s="25" t="s">
        <v>1071</v>
      </c>
      <c r="Y1" s="25" t="s">
        <v>1072</v>
      </c>
      <c r="Z1" s="25" t="s">
        <v>1073</v>
      </c>
      <c r="AA1" s="25" t="s">
        <v>1074</v>
      </c>
      <c r="AB1" s="25" t="s">
        <v>1075</v>
      </c>
      <c r="AC1" s="25" t="s">
        <v>1076</v>
      </c>
      <c r="AD1" s="25" t="s">
        <v>1086</v>
      </c>
      <c r="AE1" s="25" t="s">
        <v>1087</v>
      </c>
      <c r="AF1" s="25" t="s">
        <v>1088</v>
      </c>
      <c r="AG1" s="25" t="s">
        <v>1089</v>
      </c>
      <c r="AH1" s="25" t="s">
        <v>1090</v>
      </c>
      <c r="AI1" s="25" t="s">
        <v>1091</v>
      </c>
      <c r="AJ1" s="25" t="s">
        <v>1092</v>
      </c>
      <c r="AK1" s="25" t="s">
        <v>1028</v>
      </c>
      <c r="AL1" s="25" t="s">
        <v>1029</v>
      </c>
      <c r="AM1" s="25" t="s">
        <v>1030</v>
      </c>
      <c r="AN1" s="25" t="s">
        <v>1031</v>
      </c>
      <c r="AO1" s="25" t="s">
        <v>1032</v>
      </c>
      <c r="AP1" s="25" t="s">
        <v>1033</v>
      </c>
      <c r="AQ1" s="25" t="s">
        <v>1024</v>
      </c>
      <c r="AR1" s="25" t="s">
        <v>1026</v>
      </c>
      <c r="AS1" s="25" t="s">
        <v>1027</v>
      </c>
      <c r="AT1" s="25" t="s">
        <v>1025</v>
      </c>
      <c r="AU1" s="25" t="s">
        <v>1034</v>
      </c>
      <c r="AV1" s="25" t="s">
        <v>1035</v>
      </c>
      <c r="AW1" s="25" t="s">
        <v>1036</v>
      </c>
      <c r="AX1" s="19" t="s">
        <v>1037</v>
      </c>
      <c r="AY1" s="25" t="s">
        <v>1038</v>
      </c>
      <c r="AZ1" s="25" t="s">
        <v>1039</v>
      </c>
      <c r="BA1" s="19" t="s">
        <v>1040</v>
      </c>
      <c r="BB1" s="25" t="s">
        <v>1041</v>
      </c>
      <c r="BC1" s="19" t="s">
        <v>1042</v>
      </c>
      <c r="BD1" s="60" t="s">
        <v>1043</v>
      </c>
      <c r="BE1" s="25" t="s">
        <v>1044</v>
      </c>
      <c r="BF1" s="25" t="s">
        <v>1045</v>
      </c>
      <c r="BG1" s="25" t="s">
        <v>1046</v>
      </c>
      <c r="BH1" s="25" t="s">
        <v>1047</v>
      </c>
      <c r="BI1" s="25" t="s">
        <v>1048</v>
      </c>
      <c r="BJ1" s="25" t="s">
        <v>1049</v>
      </c>
      <c r="BK1" s="25" t="s">
        <v>1050</v>
      </c>
      <c r="BL1" s="25" t="s">
        <v>1051</v>
      </c>
      <c r="BM1" s="25" t="s">
        <v>1052</v>
      </c>
      <c r="BN1" s="25" t="s">
        <v>1053</v>
      </c>
      <c r="BO1" s="25" t="s">
        <v>1054</v>
      </c>
      <c r="BP1" s="25" t="s">
        <v>1055</v>
      </c>
      <c r="BQ1" s="25" t="s">
        <v>1056</v>
      </c>
      <c r="BR1" s="25" t="s">
        <v>1057</v>
      </c>
      <c r="BS1" s="14" t="s">
        <v>1427</v>
      </c>
      <c r="BT1" s="14" t="s">
        <v>1426</v>
      </c>
      <c r="BU1" s="14" t="s">
        <v>1428</v>
      </c>
      <c r="BV1" s="14" t="s">
        <v>1429</v>
      </c>
      <c r="BW1" s="25" t="s">
        <v>1430</v>
      </c>
      <c r="BX1" s="49" t="s">
        <v>1431</v>
      </c>
      <c r="BY1" s="25"/>
      <c r="BZ1" s="25" t="s">
        <v>1208</v>
      </c>
      <c r="CA1" s="25" t="s">
        <v>81</v>
      </c>
      <c r="CB1" s="25" t="s">
        <v>568</v>
      </c>
      <c r="CC1" s="14" t="s">
        <v>1070</v>
      </c>
      <c r="CD1" s="14" t="s">
        <v>1073</v>
      </c>
      <c r="CE1" s="14" t="s">
        <v>1074</v>
      </c>
      <c r="CF1" s="14" t="s">
        <v>1034</v>
      </c>
      <c r="CG1" s="14" t="s">
        <v>1044</v>
      </c>
      <c r="CH1" s="14" t="s">
        <v>1056</v>
      </c>
      <c r="CI1" s="25" t="s">
        <v>1128</v>
      </c>
      <c r="CJ1" s="25"/>
      <c r="CK1" s="25"/>
      <c r="CL1" s="25"/>
      <c r="CM1" s="25"/>
      <c r="CN1" s="25"/>
      <c r="CO1" s="25"/>
      <c r="CP1" s="25"/>
      <c r="CQ1" s="25"/>
      <c r="CR1" s="25"/>
      <c r="CS1" s="25"/>
      <c r="CT1" s="25"/>
    </row>
    <row r="2" spans="1:124" x14ac:dyDescent="0.25">
      <c r="J2" s="25"/>
      <c r="K2" s="150"/>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W2" s="25"/>
      <c r="BX2" s="49"/>
      <c r="BY2" s="25"/>
      <c r="BZ2" s="25"/>
      <c r="CA2" s="25"/>
      <c r="CB2" s="25"/>
      <c r="CC2" s="25"/>
      <c r="CD2" s="25"/>
      <c r="CE2" s="25"/>
      <c r="CF2" s="25"/>
      <c r="CG2" s="25"/>
      <c r="CH2" s="25"/>
      <c r="CI2" s="25"/>
      <c r="CJ2" s="25"/>
      <c r="CK2" s="25"/>
      <c r="CL2" s="25"/>
      <c r="CM2" s="25"/>
      <c r="CN2" s="25"/>
      <c r="CO2" s="25"/>
      <c r="CP2" s="25"/>
      <c r="CQ2" s="25"/>
      <c r="CR2" s="25"/>
      <c r="CS2" s="25"/>
      <c r="CT2" s="25"/>
    </row>
    <row r="3" spans="1:124" s="126" customFormat="1" ht="15" x14ac:dyDescent="0.3">
      <c r="A3" s="125" t="s">
        <v>598</v>
      </c>
      <c r="D3" s="127"/>
      <c r="E3" s="145"/>
      <c r="K3" s="151"/>
      <c r="L3"/>
      <c r="BS3" s="128"/>
      <c r="BT3" s="129"/>
      <c r="BU3" s="128"/>
      <c r="BV3" s="128"/>
      <c r="BX3" s="326"/>
    </row>
    <row r="4" spans="1:124" ht="15" x14ac:dyDescent="0.3">
      <c r="A4" s="10" t="s">
        <v>567</v>
      </c>
      <c r="D4">
        <v>100</v>
      </c>
      <c r="F4" s="40" t="s">
        <v>1391</v>
      </c>
      <c r="G4" s="4"/>
      <c r="H4" s="4"/>
      <c r="I4" s="27">
        <v>1</v>
      </c>
      <c r="J4" s="27">
        <v>0</v>
      </c>
      <c r="K4" s="152">
        <v>99.9</v>
      </c>
      <c r="L4" s="88"/>
      <c r="M4" s="88">
        <v>0</v>
      </c>
      <c r="N4" s="27"/>
      <c r="O4" s="27"/>
      <c r="P4" s="27">
        <v>0</v>
      </c>
      <c r="Q4" s="27">
        <v>0</v>
      </c>
      <c r="R4" s="27">
        <v>0</v>
      </c>
      <c r="S4" s="27">
        <v>0</v>
      </c>
      <c r="T4" s="27">
        <v>0</v>
      </c>
      <c r="U4" s="27">
        <v>0</v>
      </c>
      <c r="V4" s="27"/>
      <c r="W4" s="27">
        <v>0</v>
      </c>
      <c r="X4" s="27">
        <v>0</v>
      </c>
      <c r="Y4" s="27"/>
      <c r="Z4" s="27">
        <v>0</v>
      </c>
      <c r="AA4" s="27">
        <v>0</v>
      </c>
      <c r="AB4" s="27"/>
      <c r="AC4" s="27"/>
      <c r="AD4" s="27">
        <v>0</v>
      </c>
      <c r="AE4" s="27">
        <v>0</v>
      </c>
      <c r="AF4" s="27">
        <v>0</v>
      </c>
      <c r="AG4" s="27">
        <v>0</v>
      </c>
      <c r="AH4" s="27">
        <v>0</v>
      </c>
      <c r="AI4" s="27">
        <v>0</v>
      </c>
      <c r="AJ4" s="27">
        <v>0.1</v>
      </c>
      <c r="AK4" s="88">
        <v>2</v>
      </c>
      <c r="AL4" s="88">
        <v>0</v>
      </c>
      <c r="AM4" s="88">
        <v>1</v>
      </c>
      <c r="AN4" s="88">
        <v>0</v>
      </c>
      <c r="AO4" s="88">
        <v>0</v>
      </c>
      <c r="AP4" s="88">
        <v>2</v>
      </c>
      <c r="AQ4" s="88">
        <v>0</v>
      </c>
      <c r="AR4" s="88">
        <v>7.0000000000000001E-3</v>
      </c>
      <c r="AS4" s="27">
        <v>0</v>
      </c>
      <c r="AT4" s="27">
        <v>0</v>
      </c>
      <c r="AU4" s="27"/>
      <c r="AV4" s="27">
        <v>0</v>
      </c>
      <c r="AW4" s="27">
        <v>0</v>
      </c>
      <c r="AX4" s="27">
        <v>0</v>
      </c>
      <c r="AY4" s="27">
        <v>0</v>
      </c>
      <c r="AZ4" s="27">
        <v>0</v>
      </c>
      <c r="BA4" s="27">
        <v>0</v>
      </c>
      <c r="BB4" s="27">
        <v>0</v>
      </c>
      <c r="BC4" s="27"/>
      <c r="BD4" s="27"/>
      <c r="BE4" s="27">
        <v>0</v>
      </c>
      <c r="BF4" s="27"/>
      <c r="BG4" s="27">
        <v>0</v>
      </c>
      <c r="BH4" s="27">
        <v>0</v>
      </c>
      <c r="BI4" s="27">
        <v>0</v>
      </c>
      <c r="BJ4" s="27">
        <v>0</v>
      </c>
      <c r="BK4" s="27">
        <v>0</v>
      </c>
      <c r="BL4" s="27">
        <v>0</v>
      </c>
      <c r="BM4" s="27">
        <v>0</v>
      </c>
      <c r="BN4" s="27">
        <v>0</v>
      </c>
      <c r="BO4" s="27">
        <v>0</v>
      </c>
      <c r="BP4" s="27">
        <v>0</v>
      </c>
      <c r="BQ4" s="27">
        <v>0</v>
      </c>
      <c r="BR4" s="27">
        <v>0</v>
      </c>
      <c r="BS4" s="26">
        <v>1</v>
      </c>
      <c r="BT4" s="26"/>
      <c r="BU4" s="26"/>
      <c r="BW4" s="27" t="s">
        <v>7</v>
      </c>
      <c r="BX4" s="327" t="s">
        <v>1411</v>
      </c>
      <c r="BY4" s="27"/>
      <c r="BZ4" s="27"/>
      <c r="CA4" s="27"/>
      <c r="CB4" s="27"/>
      <c r="CC4" s="27">
        <f>100-(K4+M4+Q4+AJ4+AE4+AI4)</f>
        <v>0</v>
      </c>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19"/>
      <c r="DJ4" s="19"/>
      <c r="DK4" s="19"/>
      <c r="DL4" s="19"/>
      <c r="DM4" s="19"/>
      <c r="DN4" s="19"/>
      <c r="DO4" s="19"/>
      <c r="DP4" s="19"/>
    </row>
    <row r="5" spans="1:124" ht="15" x14ac:dyDescent="0.25">
      <c r="A5" s="10" t="s">
        <v>567</v>
      </c>
      <c r="D5">
        <v>1000</v>
      </c>
      <c r="F5" s="40" t="s">
        <v>1391</v>
      </c>
      <c r="J5">
        <f>J4*10</f>
        <v>0</v>
      </c>
      <c r="K5" s="153">
        <f t="shared" ref="K5:BO5" si="0">K4*10</f>
        <v>999</v>
      </c>
      <c r="L5"/>
      <c r="M5">
        <f t="shared" si="0"/>
        <v>0</v>
      </c>
      <c r="N5">
        <f t="shared" si="0"/>
        <v>0</v>
      </c>
      <c r="O5">
        <f t="shared" si="0"/>
        <v>0</v>
      </c>
      <c r="P5">
        <f t="shared" si="0"/>
        <v>0</v>
      </c>
      <c r="Q5">
        <f t="shared" si="0"/>
        <v>0</v>
      </c>
      <c r="R5">
        <f t="shared" si="0"/>
        <v>0</v>
      </c>
      <c r="S5">
        <f t="shared" si="0"/>
        <v>0</v>
      </c>
      <c r="T5">
        <f t="shared" si="0"/>
        <v>0</v>
      </c>
      <c r="U5">
        <f t="shared" si="0"/>
        <v>0</v>
      </c>
      <c r="V5">
        <f t="shared" si="0"/>
        <v>0</v>
      </c>
      <c r="W5">
        <f t="shared" si="0"/>
        <v>0</v>
      </c>
      <c r="X5">
        <f t="shared" si="0"/>
        <v>0</v>
      </c>
      <c r="Y5">
        <f t="shared" si="0"/>
        <v>0</v>
      </c>
      <c r="Z5">
        <f t="shared" si="0"/>
        <v>0</v>
      </c>
      <c r="AA5">
        <f t="shared" si="0"/>
        <v>0</v>
      </c>
      <c r="AB5">
        <f t="shared" si="0"/>
        <v>0</v>
      </c>
      <c r="AC5">
        <f t="shared" si="0"/>
        <v>0</v>
      </c>
      <c r="AD5">
        <f t="shared" si="0"/>
        <v>0</v>
      </c>
      <c r="AE5">
        <f t="shared" si="0"/>
        <v>0</v>
      </c>
      <c r="AF5">
        <f t="shared" si="0"/>
        <v>0</v>
      </c>
      <c r="AG5">
        <f t="shared" si="0"/>
        <v>0</v>
      </c>
      <c r="AH5">
        <f t="shared" si="0"/>
        <v>0</v>
      </c>
      <c r="AI5">
        <f t="shared" si="0"/>
        <v>0</v>
      </c>
      <c r="AJ5">
        <f t="shared" si="0"/>
        <v>1</v>
      </c>
      <c r="AK5">
        <f t="shared" si="0"/>
        <v>20</v>
      </c>
      <c r="AL5">
        <f t="shared" si="0"/>
        <v>0</v>
      </c>
      <c r="AM5">
        <f t="shared" si="0"/>
        <v>10</v>
      </c>
      <c r="AN5">
        <f t="shared" si="0"/>
        <v>0</v>
      </c>
      <c r="AO5">
        <f t="shared" si="0"/>
        <v>0</v>
      </c>
      <c r="AP5">
        <f t="shared" si="0"/>
        <v>20</v>
      </c>
      <c r="AQ5">
        <f t="shared" si="0"/>
        <v>0</v>
      </c>
      <c r="AR5">
        <f t="shared" si="0"/>
        <v>7.0000000000000007E-2</v>
      </c>
      <c r="AS5">
        <f t="shared" si="0"/>
        <v>0</v>
      </c>
      <c r="AT5">
        <f t="shared" si="0"/>
        <v>0</v>
      </c>
      <c r="AU5">
        <f t="shared" si="0"/>
        <v>0</v>
      </c>
      <c r="AV5">
        <f t="shared" si="0"/>
        <v>0</v>
      </c>
      <c r="AW5">
        <f t="shared" si="0"/>
        <v>0</v>
      </c>
      <c r="AX5">
        <f t="shared" si="0"/>
        <v>0</v>
      </c>
      <c r="AY5">
        <f t="shared" si="0"/>
        <v>0</v>
      </c>
      <c r="AZ5">
        <f t="shared" si="0"/>
        <v>0</v>
      </c>
      <c r="BA5">
        <f t="shared" si="0"/>
        <v>0</v>
      </c>
      <c r="BB5">
        <f t="shared" si="0"/>
        <v>0</v>
      </c>
      <c r="BC5">
        <f t="shared" si="0"/>
        <v>0</v>
      </c>
      <c r="BD5">
        <f t="shared" si="0"/>
        <v>0</v>
      </c>
      <c r="BE5">
        <f t="shared" si="0"/>
        <v>0</v>
      </c>
      <c r="BF5">
        <f t="shared" si="0"/>
        <v>0</v>
      </c>
      <c r="BG5">
        <f t="shared" si="0"/>
        <v>0</v>
      </c>
      <c r="BH5">
        <f t="shared" si="0"/>
        <v>0</v>
      </c>
      <c r="BI5">
        <f t="shared" si="0"/>
        <v>0</v>
      </c>
      <c r="BJ5">
        <f t="shared" si="0"/>
        <v>0</v>
      </c>
      <c r="BK5">
        <f t="shared" si="0"/>
        <v>0</v>
      </c>
      <c r="BL5">
        <f t="shared" si="0"/>
        <v>0</v>
      </c>
      <c r="BM5">
        <f t="shared" si="0"/>
        <v>0</v>
      </c>
      <c r="BN5">
        <f t="shared" si="0"/>
        <v>0</v>
      </c>
      <c r="BO5">
        <f t="shared" si="0"/>
        <v>0</v>
      </c>
      <c r="BP5">
        <f>BP4*10</f>
        <v>0</v>
      </c>
      <c r="BQ5">
        <f>BQ4*10</f>
        <v>0</v>
      </c>
      <c r="BR5">
        <f>BR4*10</f>
        <v>0</v>
      </c>
      <c r="BT5" s="26"/>
      <c r="BW5"/>
      <c r="BX5" s="149"/>
      <c r="BY5"/>
      <c r="BZ5"/>
      <c r="CA5"/>
      <c r="CB5"/>
      <c r="CC5">
        <f>CC4*10</f>
        <v>0</v>
      </c>
      <c r="CD5"/>
      <c r="CE5"/>
      <c r="CF5"/>
      <c r="CG5"/>
      <c r="CH5"/>
      <c r="CI5"/>
      <c r="CJ5"/>
      <c r="CK5"/>
      <c r="CL5"/>
      <c r="CM5"/>
      <c r="CN5"/>
      <c r="CO5"/>
      <c r="CP5"/>
      <c r="CQ5"/>
      <c r="CR5"/>
      <c r="CS5"/>
      <c r="CT5"/>
    </row>
    <row r="6" spans="1:124" ht="15" x14ac:dyDescent="0.3">
      <c r="A6" s="10" t="s">
        <v>1212</v>
      </c>
      <c r="D6">
        <v>100</v>
      </c>
      <c r="F6" s="44" t="s">
        <v>1213</v>
      </c>
      <c r="G6" s="2" t="s">
        <v>1322</v>
      </c>
      <c r="H6" s="57" t="s">
        <v>1553</v>
      </c>
      <c r="I6" s="27">
        <v>1</v>
      </c>
      <c r="J6" s="27">
        <v>900</v>
      </c>
      <c r="K6" s="154">
        <v>0</v>
      </c>
      <c r="L6" s="27"/>
      <c r="M6" s="27">
        <v>0</v>
      </c>
      <c r="N6" s="27">
        <v>0</v>
      </c>
      <c r="O6" s="27">
        <v>0</v>
      </c>
      <c r="P6" s="27">
        <v>0</v>
      </c>
      <c r="Q6" s="27">
        <v>100</v>
      </c>
      <c r="R6" s="27"/>
      <c r="S6" s="27">
        <v>12.65</v>
      </c>
      <c r="T6" s="27">
        <v>18.57</v>
      </c>
      <c r="U6" s="27">
        <v>64.22</v>
      </c>
      <c r="V6" s="27"/>
      <c r="W6" s="27">
        <v>0</v>
      </c>
      <c r="X6" s="27"/>
      <c r="Y6" s="27"/>
      <c r="Z6" s="27">
        <v>0</v>
      </c>
      <c r="AA6" s="27"/>
      <c r="AB6" s="27"/>
      <c r="AC6" s="27"/>
      <c r="AD6" s="27"/>
      <c r="AE6" s="27">
        <v>0</v>
      </c>
      <c r="AF6" s="27"/>
      <c r="AG6" s="27"/>
      <c r="AH6" s="27"/>
      <c r="AI6" s="27"/>
      <c r="AJ6" s="27"/>
      <c r="AK6" s="27">
        <v>0</v>
      </c>
      <c r="AL6" s="27">
        <v>0</v>
      </c>
      <c r="AM6" s="27">
        <v>0</v>
      </c>
      <c r="AN6" s="27">
        <v>0</v>
      </c>
      <c r="AO6" s="27">
        <v>0</v>
      </c>
      <c r="AP6" s="27">
        <v>0</v>
      </c>
      <c r="AQ6" s="27">
        <v>0</v>
      </c>
      <c r="AR6" s="27">
        <v>0</v>
      </c>
      <c r="AS6" s="27"/>
      <c r="AT6" s="27"/>
      <c r="AU6" s="27"/>
      <c r="AV6" s="27">
        <v>3</v>
      </c>
      <c r="AW6" s="27"/>
      <c r="AX6" s="27"/>
      <c r="AY6" s="27"/>
      <c r="AZ6" s="27"/>
      <c r="BA6" s="27"/>
      <c r="BB6" s="27"/>
      <c r="BC6" s="27"/>
      <c r="BD6" s="27"/>
      <c r="BE6" s="27"/>
      <c r="BF6" s="27"/>
      <c r="BG6" s="27">
        <v>0</v>
      </c>
      <c r="BH6" s="27">
        <v>39.22</v>
      </c>
      <c r="BI6" s="27"/>
      <c r="BJ6" s="27">
        <v>0</v>
      </c>
      <c r="BK6" s="27">
        <v>0</v>
      </c>
      <c r="BL6" s="27">
        <v>0</v>
      </c>
      <c r="BM6" s="27"/>
      <c r="BN6" s="27">
        <v>0</v>
      </c>
      <c r="BO6" s="27">
        <v>0</v>
      </c>
      <c r="BP6" s="27">
        <v>0</v>
      </c>
      <c r="BQ6" s="27"/>
      <c r="BR6" s="27"/>
      <c r="BS6" s="26"/>
      <c r="BT6" s="26"/>
      <c r="BU6" s="26"/>
      <c r="BW6" s="27" t="s">
        <v>4</v>
      </c>
      <c r="BX6" s="79">
        <v>6536</v>
      </c>
      <c r="BY6" s="27"/>
      <c r="BZ6" s="27"/>
      <c r="CA6" s="27"/>
      <c r="CB6" s="27"/>
      <c r="CC6" s="27">
        <f>100-(K6+M6+Q6+AJ6+AE6+AI6)</f>
        <v>0</v>
      </c>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19"/>
      <c r="DJ6" s="19"/>
      <c r="DK6" s="19"/>
      <c r="DL6" s="19"/>
      <c r="DM6" s="19"/>
      <c r="DN6" s="19"/>
      <c r="DO6" s="19"/>
      <c r="DP6" s="19"/>
    </row>
    <row r="7" spans="1:124" ht="15" x14ac:dyDescent="0.3">
      <c r="A7" s="10" t="s">
        <v>1212</v>
      </c>
      <c r="D7">
        <v>10</v>
      </c>
      <c r="F7" s="44" t="s">
        <v>1213</v>
      </c>
      <c r="J7">
        <f>J6*0.1</f>
        <v>90</v>
      </c>
      <c r="K7" s="153">
        <f t="shared" ref="K7:BO7" si="1">K6*0.1</f>
        <v>0</v>
      </c>
      <c r="L7"/>
      <c r="M7">
        <f t="shared" si="1"/>
        <v>0</v>
      </c>
      <c r="N7">
        <f t="shared" si="1"/>
        <v>0</v>
      </c>
      <c r="O7">
        <f t="shared" si="1"/>
        <v>0</v>
      </c>
      <c r="P7">
        <f t="shared" si="1"/>
        <v>0</v>
      </c>
      <c r="Q7">
        <f t="shared" si="1"/>
        <v>10</v>
      </c>
      <c r="R7">
        <f t="shared" si="1"/>
        <v>0</v>
      </c>
      <c r="S7">
        <f t="shared" si="1"/>
        <v>1.2650000000000001</v>
      </c>
      <c r="T7">
        <f t="shared" si="1"/>
        <v>1.8570000000000002</v>
      </c>
      <c r="U7">
        <f t="shared" si="1"/>
        <v>6.4220000000000006</v>
      </c>
      <c r="V7">
        <f t="shared" si="1"/>
        <v>0</v>
      </c>
      <c r="W7">
        <f t="shared" si="1"/>
        <v>0</v>
      </c>
      <c r="X7">
        <f t="shared" si="1"/>
        <v>0</v>
      </c>
      <c r="Y7">
        <f t="shared" si="1"/>
        <v>0</v>
      </c>
      <c r="Z7">
        <f t="shared" si="1"/>
        <v>0</v>
      </c>
      <c r="AA7">
        <f t="shared" si="1"/>
        <v>0</v>
      </c>
      <c r="AB7">
        <f t="shared" si="1"/>
        <v>0</v>
      </c>
      <c r="AC7">
        <f t="shared" si="1"/>
        <v>0</v>
      </c>
      <c r="AD7">
        <f t="shared" si="1"/>
        <v>0</v>
      </c>
      <c r="AE7">
        <f t="shared" si="1"/>
        <v>0</v>
      </c>
      <c r="AF7">
        <f t="shared" si="1"/>
        <v>0</v>
      </c>
      <c r="AG7">
        <f t="shared" si="1"/>
        <v>0</v>
      </c>
      <c r="AH7">
        <f t="shared" si="1"/>
        <v>0</v>
      </c>
      <c r="AI7">
        <f t="shared" si="1"/>
        <v>0</v>
      </c>
      <c r="AJ7">
        <f t="shared" si="1"/>
        <v>0</v>
      </c>
      <c r="AK7">
        <f t="shared" si="1"/>
        <v>0</v>
      </c>
      <c r="AL7">
        <f t="shared" si="1"/>
        <v>0</v>
      </c>
      <c r="AM7">
        <f t="shared" si="1"/>
        <v>0</v>
      </c>
      <c r="AN7">
        <f t="shared" si="1"/>
        <v>0</v>
      </c>
      <c r="AO7">
        <f t="shared" si="1"/>
        <v>0</v>
      </c>
      <c r="AP7">
        <f t="shared" si="1"/>
        <v>0</v>
      </c>
      <c r="AQ7">
        <f t="shared" si="1"/>
        <v>0</v>
      </c>
      <c r="AR7">
        <f t="shared" si="1"/>
        <v>0</v>
      </c>
      <c r="AS7">
        <f t="shared" si="1"/>
        <v>0</v>
      </c>
      <c r="AT7">
        <f t="shared" si="1"/>
        <v>0</v>
      </c>
      <c r="AU7">
        <f t="shared" si="1"/>
        <v>0</v>
      </c>
      <c r="AV7">
        <f t="shared" si="1"/>
        <v>0.30000000000000004</v>
      </c>
      <c r="AW7">
        <f t="shared" si="1"/>
        <v>0</v>
      </c>
      <c r="AX7">
        <f t="shared" si="1"/>
        <v>0</v>
      </c>
      <c r="AY7">
        <f t="shared" si="1"/>
        <v>0</v>
      </c>
      <c r="AZ7">
        <f t="shared" si="1"/>
        <v>0</v>
      </c>
      <c r="BA7">
        <f t="shared" si="1"/>
        <v>0</v>
      </c>
      <c r="BB7">
        <f t="shared" si="1"/>
        <v>0</v>
      </c>
      <c r="BC7">
        <f t="shared" si="1"/>
        <v>0</v>
      </c>
      <c r="BD7">
        <f t="shared" si="1"/>
        <v>0</v>
      </c>
      <c r="BE7">
        <f t="shared" si="1"/>
        <v>0</v>
      </c>
      <c r="BF7">
        <f t="shared" si="1"/>
        <v>0</v>
      </c>
      <c r="BG7">
        <f t="shared" si="1"/>
        <v>0</v>
      </c>
      <c r="BH7">
        <f t="shared" si="1"/>
        <v>3.9220000000000002</v>
      </c>
      <c r="BI7">
        <f t="shared" si="1"/>
        <v>0</v>
      </c>
      <c r="BJ7">
        <f t="shared" si="1"/>
        <v>0</v>
      </c>
      <c r="BK7">
        <f t="shared" si="1"/>
        <v>0</v>
      </c>
      <c r="BL7">
        <f t="shared" si="1"/>
        <v>0</v>
      </c>
      <c r="BM7">
        <f t="shared" si="1"/>
        <v>0</v>
      </c>
      <c r="BN7">
        <f t="shared" si="1"/>
        <v>0</v>
      </c>
      <c r="BO7">
        <f t="shared" si="1"/>
        <v>0</v>
      </c>
      <c r="BP7">
        <f>BP6*0.1</f>
        <v>0</v>
      </c>
      <c r="BQ7">
        <f>BQ6*0.1</f>
        <v>0</v>
      </c>
      <c r="BR7">
        <f>BR6*0.1</f>
        <v>0</v>
      </c>
      <c r="BT7" s="26"/>
      <c r="BW7"/>
      <c r="BX7" s="149"/>
      <c r="BY7"/>
      <c r="BZ7"/>
      <c r="CA7"/>
      <c r="CB7"/>
      <c r="CC7">
        <f>CC6*0.1</f>
        <v>0</v>
      </c>
      <c r="CD7"/>
      <c r="CE7"/>
      <c r="CF7"/>
      <c r="CG7"/>
      <c r="CH7"/>
      <c r="CI7"/>
      <c r="CJ7"/>
      <c r="CK7"/>
      <c r="CL7"/>
      <c r="CM7"/>
      <c r="CN7"/>
      <c r="CO7"/>
      <c r="CP7"/>
      <c r="CQ7"/>
      <c r="CR7"/>
      <c r="CS7"/>
      <c r="CT7"/>
    </row>
    <row r="8" spans="1:124" ht="15" x14ac:dyDescent="0.3">
      <c r="F8" s="44"/>
      <c r="J8"/>
      <c r="K8" s="153"/>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T8" s="26"/>
      <c r="BW8"/>
      <c r="BX8" s="149"/>
      <c r="BY8"/>
      <c r="BZ8"/>
      <c r="CA8"/>
      <c r="CB8"/>
      <c r="CC8"/>
      <c r="CD8"/>
      <c r="CE8"/>
      <c r="CF8"/>
      <c r="CG8"/>
      <c r="CH8"/>
      <c r="CI8"/>
      <c r="CJ8"/>
      <c r="CK8"/>
      <c r="CL8"/>
      <c r="CM8"/>
      <c r="CN8"/>
      <c r="CO8"/>
      <c r="CP8"/>
      <c r="CQ8"/>
      <c r="CR8"/>
      <c r="CS8"/>
      <c r="CT8"/>
    </row>
    <row r="9" spans="1:124" s="16" customFormat="1" ht="15" x14ac:dyDescent="0.3">
      <c r="A9" s="2" t="s">
        <v>207</v>
      </c>
      <c r="B9" s="2"/>
      <c r="E9" s="144"/>
      <c r="K9" s="155"/>
      <c r="BS9" s="121"/>
      <c r="BT9" s="121"/>
      <c r="BU9" s="121"/>
      <c r="BV9" s="121"/>
      <c r="BX9" s="328"/>
    </row>
    <row r="10" spans="1:124" s="157" customFormat="1" ht="15" x14ac:dyDescent="0.3">
      <c r="A10" s="156" t="s">
        <v>546</v>
      </c>
      <c r="B10" s="156"/>
      <c r="J10" s="157">
        <v>1</v>
      </c>
      <c r="K10" s="158">
        <v>1</v>
      </c>
      <c r="L10" s="16">
        <v>1</v>
      </c>
      <c r="M10" s="157">
        <v>1</v>
      </c>
      <c r="N10" s="157">
        <v>1</v>
      </c>
      <c r="O10" s="157">
        <v>1</v>
      </c>
      <c r="P10" s="157">
        <v>1</v>
      </c>
      <c r="Q10" s="157">
        <v>1</v>
      </c>
      <c r="R10" s="157">
        <v>1</v>
      </c>
      <c r="S10" s="157">
        <v>1</v>
      </c>
      <c r="T10" s="157">
        <v>1</v>
      </c>
      <c r="U10" s="157">
        <v>1</v>
      </c>
      <c r="V10" s="157">
        <v>1</v>
      </c>
      <c r="W10" s="157">
        <v>1</v>
      </c>
      <c r="X10" s="157">
        <v>1</v>
      </c>
      <c r="Y10" s="157">
        <v>1</v>
      </c>
      <c r="Z10" s="157">
        <v>1</v>
      </c>
      <c r="AA10" s="157">
        <v>1</v>
      </c>
      <c r="AB10" s="157">
        <v>1</v>
      </c>
      <c r="AC10" s="157">
        <v>1</v>
      </c>
      <c r="AD10" s="157">
        <v>1</v>
      </c>
      <c r="AE10" s="157">
        <v>1</v>
      </c>
      <c r="AF10" s="157">
        <v>1</v>
      </c>
      <c r="AG10" s="157">
        <v>1</v>
      </c>
      <c r="AH10" s="157">
        <v>1</v>
      </c>
      <c r="AI10" s="157">
        <v>1</v>
      </c>
      <c r="AJ10" s="157">
        <v>1</v>
      </c>
      <c r="AK10" s="157">
        <v>1</v>
      </c>
      <c r="AL10" s="157">
        <v>1</v>
      </c>
      <c r="AM10" s="157">
        <v>1</v>
      </c>
      <c r="AN10" s="157">
        <v>1</v>
      </c>
      <c r="AO10" s="157">
        <v>1</v>
      </c>
      <c r="AP10" s="157">
        <v>1</v>
      </c>
      <c r="AQ10" s="157">
        <v>1</v>
      </c>
      <c r="AR10" s="157">
        <v>1</v>
      </c>
      <c r="AS10" s="157">
        <v>1</v>
      </c>
      <c r="AT10" s="157">
        <v>1</v>
      </c>
      <c r="AU10" s="157">
        <v>1</v>
      </c>
      <c r="AV10" s="157">
        <v>1</v>
      </c>
      <c r="AW10" s="157">
        <v>1</v>
      </c>
      <c r="AX10" s="157">
        <v>1</v>
      </c>
      <c r="AY10" s="157">
        <v>1</v>
      </c>
      <c r="AZ10" s="157">
        <v>1</v>
      </c>
      <c r="BA10" s="157">
        <v>1</v>
      </c>
      <c r="BB10" s="157">
        <v>1</v>
      </c>
      <c r="BC10" s="157">
        <v>1</v>
      </c>
      <c r="BD10" s="157">
        <v>1</v>
      </c>
      <c r="BE10" s="157">
        <v>1</v>
      </c>
      <c r="BF10" s="157">
        <v>1</v>
      </c>
      <c r="BG10" s="157">
        <v>1</v>
      </c>
      <c r="BH10" s="157">
        <v>1</v>
      </c>
      <c r="BI10" s="157">
        <v>1</v>
      </c>
      <c r="BJ10" s="157">
        <v>0.6</v>
      </c>
      <c r="BK10" s="157">
        <v>0.6</v>
      </c>
      <c r="BL10" s="157">
        <v>0.6</v>
      </c>
      <c r="BM10" s="157">
        <v>0.6</v>
      </c>
      <c r="BN10" s="157">
        <v>0.6</v>
      </c>
      <c r="BO10" s="157">
        <v>0.5</v>
      </c>
      <c r="BP10" s="157">
        <v>1</v>
      </c>
      <c r="BQ10" s="157">
        <v>1</v>
      </c>
      <c r="BR10" s="157">
        <v>1</v>
      </c>
      <c r="BS10" s="159"/>
      <c r="BT10" s="159"/>
      <c r="BU10" s="159"/>
      <c r="BV10" s="159"/>
      <c r="BX10" s="329"/>
    </row>
    <row r="11" spans="1:124" s="157" customFormat="1" ht="15" x14ac:dyDescent="0.3">
      <c r="A11" s="156" t="s">
        <v>547</v>
      </c>
      <c r="B11" s="156"/>
      <c r="J11" s="157">
        <v>1</v>
      </c>
      <c r="K11" s="158">
        <v>1</v>
      </c>
      <c r="L11" s="16">
        <v>1</v>
      </c>
      <c r="M11" s="157">
        <v>1</v>
      </c>
      <c r="N11" s="157">
        <v>1</v>
      </c>
      <c r="O11" s="157">
        <v>1</v>
      </c>
      <c r="P11" s="157">
        <v>1</v>
      </c>
      <c r="Q11" s="157">
        <v>1</v>
      </c>
      <c r="R11" s="157">
        <v>1</v>
      </c>
      <c r="S11" s="157">
        <v>1</v>
      </c>
      <c r="T11" s="157">
        <v>1</v>
      </c>
      <c r="U11" s="157">
        <v>1</v>
      </c>
      <c r="V11" s="157">
        <v>1</v>
      </c>
      <c r="W11" s="157">
        <v>1</v>
      </c>
      <c r="X11" s="157">
        <v>1</v>
      </c>
      <c r="Y11" s="157">
        <v>1</v>
      </c>
      <c r="Z11" s="157">
        <v>1</v>
      </c>
      <c r="AA11" s="157">
        <v>1</v>
      </c>
      <c r="AB11" s="157">
        <v>1</v>
      </c>
      <c r="AC11" s="157">
        <v>1</v>
      </c>
      <c r="AD11" s="157">
        <v>1</v>
      </c>
      <c r="AE11" s="157">
        <v>1</v>
      </c>
      <c r="AF11" s="157">
        <v>1</v>
      </c>
      <c r="AG11" s="157">
        <v>1</v>
      </c>
      <c r="AH11" s="157">
        <v>1</v>
      </c>
      <c r="AI11" s="157">
        <v>1</v>
      </c>
      <c r="AJ11" s="157">
        <v>1</v>
      </c>
      <c r="AK11" s="157">
        <v>1</v>
      </c>
      <c r="AL11" s="157">
        <v>1</v>
      </c>
      <c r="AM11" s="157">
        <v>1</v>
      </c>
      <c r="AN11" s="157">
        <v>1</v>
      </c>
      <c r="AO11" s="157">
        <v>1</v>
      </c>
      <c r="AP11" s="157">
        <v>1</v>
      </c>
      <c r="AQ11" s="157">
        <v>1</v>
      </c>
      <c r="AR11" s="157">
        <v>1</v>
      </c>
      <c r="AS11" s="157">
        <v>1</v>
      </c>
      <c r="AT11" s="157">
        <v>1</v>
      </c>
      <c r="AU11" s="157">
        <v>1</v>
      </c>
      <c r="AV11" s="157">
        <v>1</v>
      </c>
      <c r="AW11" s="157">
        <v>1</v>
      </c>
      <c r="AX11" s="157">
        <v>1</v>
      </c>
      <c r="AY11" s="157">
        <v>1</v>
      </c>
      <c r="AZ11" s="157">
        <v>1</v>
      </c>
      <c r="BA11" s="157">
        <v>1</v>
      </c>
      <c r="BB11" s="157">
        <v>1</v>
      </c>
      <c r="BC11" s="157">
        <v>1</v>
      </c>
      <c r="BD11" s="157">
        <v>1</v>
      </c>
      <c r="BE11" s="157">
        <v>1</v>
      </c>
      <c r="BF11" s="157">
        <v>1</v>
      </c>
      <c r="BG11" s="157">
        <v>1</v>
      </c>
      <c r="BH11" s="157">
        <v>1</v>
      </c>
      <c r="BI11" s="157">
        <v>1</v>
      </c>
      <c r="BJ11" s="157">
        <v>0.85</v>
      </c>
      <c r="BK11" s="157">
        <v>0.85</v>
      </c>
      <c r="BL11" s="157">
        <v>0.95</v>
      </c>
      <c r="BM11" s="157">
        <v>0.95</v>
      </c>
      <c r="BN11" s="157">
        <v>0.75</v>
      </c>
      <c r="BO11" s="157">
        <v>0.5</v>
      </c>
      <c r="BP11" s="157">
        <v>1</v>
      </c>
      <c r="BQ11" s="157">
        <v>1</v>
      </c>
      <c r="BR11" s="157">
        <v>1</v>
      </c>
      <c r="BS11" s="159"/>
      <c r="BT11" s="159"/>
      <c r="BU11" s="159"/>
      <c r="BV11" s="159"/>
      <c r="BX11" s="329"/>
    </row>
    <row r="12" spans="1:124" s="7" customFormat="1" ht="15" x14ac:dyDescent="0.25">
      <c r="A12" s="120" t="s">
        <v>401</v>
      </c>
      <c r="C12" s="11"/>
      <c r="F12" s="117" t="s">
        <v>1474</v>
      </c>
      <c r="J12" s="7">
        <f>(M12*17)+(Q12*37)+(W12*17)+(AI12*29)+(AE12*8)</f>
        <v>471.46958174904944</v>
      </c>
      <c r="K12" s="160">
        <v>73.248098859315604</v>
      </c>
      <c r="L12" s="160">
        <f>+L33</f>
        <v>0.4805418436082648</v>
      </c>
      <c r="M12" s="160">
        <f>+M33</f>
        <v>2.9325095057034218</v>
      </c>
      <c r="N12" s="160">
        <f>+N33</f>
        <v>2.9325095057034218</v>
      </c>
      <c r="O12" s="261">
        <f t="shared" ref="O12:BQ12" si="2">+O33</f>
        <v>0</v>
      </c>
      <c r="P12" s="261">
        <f t="shared" si="2"/>
        <v>0</v>
      </c>
      <c r="Q12" s="160">
        <f t="shared" si="2"/>
        <v>1.8212927756653994</v>
      </c>
      <c r="R12" s="160"/>
      <c r="S12" s="160">
        <f t="shared" si="2"/>
        <v>0.24153992395437263</v>
      </c>
      <c r="T12" s="160">
        <f t="shared" si="2"/>
        <v>0.4047528517110266</v>
      </c>
      <c r="U12" s="160">
        <f t="shared" si="2"/>
        <v>0.98745247148288984</v>
      </c>
      <c r="V12" s="160"/>
      <c r="W12" s="160">
        <f t="shared" si="2"/>
        <v>19.521863117870723</v>
      </c>
      <c r="X12" s="160"/>
      <c r="Y12" s="160"/>
      <c r="Z12" s="160">
        <f t="shared" si="2"/>
        <v>5.8260456273764261</v>
      </c>
      <c r="AA12" s="160">
        <f t="shared" si="2"/>
        <v>3.8973384030418251E-2</v>
      </c>
      <c r="AB12" s="160"/>
      <c r="AC12" s="160"/>
      <c r="AD12" s="160"/>
      <c r="AE12" s="160">
        <f t="shared" si="2"/>
        <v>2.7946768060836504</v>
      </c>
      <c r="AF12" s="160"/>
      <c r="AG12" s="160"/>
      <c r="AH12" s="160"/>
      <c r="AI12" s="261"/>
      <c r="AJ12" s="160">
        <f t="shared" si="2"/>
        <v>1.8412547528517107</v>
      </c>
      <c r="AK12" s="160">
        <f t="shared" si="2"/>
        <v>25.237642585551328</v>
      </c>
      <c r="AL12" s="160">
        <f t="shared" si="2"/>
        <v>1.0099809885931559</v>
      </c>
      <c r="AM12" s="160">
        <f t="shared" si="2"/>
        <v>33.536121673003805</v>
      </c>
      <c r="AN12" s="160">
        <f t="shared" si="2"/>
        <v>97.057984790874514</v>
      </c>
      <c r="AO12" s="160">
        <f t="shared" si="2"/>
        <v>104.3203422053232</v>
      </c>
      <c r="AP12" s="160">
        <f t="shared" si="2"/>
        <v>207.6045627376426</v>
      </c>
      <c r="AQ12" s="160">
        <f t="shared" si="2"/>
        <v>0.46910646387832694</v>
      </c>
      <c r="AR12" s="160">
        <f t="shared" si="2"/>
        <v>0.12870722433460074</v>
      </c>
      <c r="AS12" s="261">
        <f t="shared" si="2"/>
        <v>0</v>
      </c>
      <c r="AT12" s="160">
        <f t="shared" si="2"/>
        <v>66.957319391634968</v>
      </c>
      <c r="AU12" s="261">
        <f t="shared" si="2"/>
        <v>0</v>
      </c>
      <c r="AV12" s="160">
        <f t="shared" si="2"/>
        <v>2.8517110266159697E-2</v>
      </c>
      <c r="AW12" s="261">
        <f t="shared" si="2"/>
        <v>0</v>
      </c>
      <c r="AX12" s="261">
        <f t="shared" si="2"/>
        <v>0</v>
      </c>
      <c r="AY12" s="160"/>
      <c r="AZ12" s="160"/>
      <c r="BA12" s="160"/>
      <c r="BB12" s="160"/>
      <c r="BC12" s="160"/>
      <c r="BD12" s="160"/>
      <c r="BE12" s="261">
        <f t="shared" si="2"/>
        <v>0</v>
      </c>
      <c r="BF12" s="160"/>
      <c r="BG12" s="160"/>
      <c r="BH12" s="160">
        <f t="shared" si="2"/>
        <v>0.59239543635582281</v>
      </c>
      <c r="BI12" s="160"/>
      <c r="BJ12" s="160">
        <f t="shared" si="2"/>
        <v>6.4505703422053223E-2</v>
      </c>
      <c r="BK12" s="160">
        <f t="shared" si="2"/>
        <v>2.3269961977186313E-2</v>
      </c>
      <c r="BL12" s="160">
        <f t="shared" si="2"/>
        <v>0.56617870722433461</v>
      </c>
      <c r="BM12" s="160"/>
      <c r="BN12" s="160">
        <f t="shared" si="2"/>
        <v>3.2623574144486696E-2</v>
      </c>
      <c r="BO12" s="160">
        <f t="shared" si="2"/>
        <v>3.5171102661596962</v>
      </c>
      <c r="BP12" s="261">
        <f t="shared" si="2"/>
        <v>0</v>
      </c>
      <c r="BQ12" s="261">
        <f t="shared" si="2"/>
        <v>0</v>
      </c>
      <c r="BR12" s="160"/>
      <c r="BS12" s="118"/>
      <c r="BU12" s="118"/>
      <c r="BV12" s="118"/>
      <c r="BX12" s="330"/>
      <c r="CB12" s="76">
        <f>CC12+K12+M12+Q12+AE12+AJ12</f>
        <v>100</v>
      </c>
      <c r="CC12" s="76">
        <f>100-(K12+M12+Q12+AJ12+AE12+AI12)</f>
        <v>17.362167300380207</v>
      </c>
      <c r="CI12" s="7" t="s">
        <v>1129</v>
      </c>
    </row>
    <row r="13" spans="1:124" ht="15" x14ac:dyDescent="0.25">
      <c r="A13" s="10" t="s">
        <v>567</v>
      </c>
      <c r="D13">
        <v>1000</v>
      </c>
      <c r="F13" s="40" t="s">
        <v>1391</v>
      </c>
      <c r="J13">
        <v>0</v>
      </c>
      <c r="K13" s="153">
        <v>99.9</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c r="AJ13">
        <v>1</v>
      </c>
      <c r="AK13">
        <v>20</v>
      </c>
      <c r="AL13">
        <v>0</v>
      </c>
      <c r="AM13">
        <v>10</v>
      </c>
      <c r="AN13">
        <v>0</v>
      </c>
      <c r="AO13">
        <v>0</v>
      </c>
      <c r="AP13">
        <v>20</v>
      </c>
      <c r="AQ13">
        <v>0</v>
      </c>
      <c r="AR13">
        <v>7.0000000000000007E-2</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c r="BT13" s="26">
        <v>6.25</v>
      </c>
      <c r="BW13" s="27" t="s">
        <v>7</v>
      </c>
      <c r="BX13" s="327" t="s">
        <v>1411</v>
      </c>
      <c r="BY13"/>
      <c r="BZ13"/>
      <c r="CA13"/>
      <c r="CB13"/>
      <c r="CC13" s="27">
        <v>0</v>
      </c>
      <c r="CD13"/>
      <c r="CE13"/>
      <c r="CF13"/>
      <c r="CG13"/>
      <c r="CH13"/>
      <c r="CI13"/>
      <c r="CJ13"/>
      <c r="CK13"/>
      <c r="CL13"/>
      <c r="CM13"/>
      <c r="CN13"/>
      <c r="CO13"/>
      <c r="CP13"/>
      <c r="CQ13"/>
      <c r="CR13"/>
      <c r="CS13"/>
      <c r="CT13"/>
    </row>
    <row r="14" spans="1:124" ht="15.5" x14ac:dyDescent="0.25">
      <c r="A14" s="10" t="s">
        <v>1264</v>
      </c>
      <c r="C14" s="10"/>
      <c r="D14">
        <v>100</v>
      </c>
      <c r="F14" s="5" t="s">
        <v>437</v>
      </c>
      <c r="G14" s="123"/>
      <c r="H14" s="6" t="s">
        <v>1432</v>
      </c>
      <c r="I14" s="27">
        <v>1</v>
      </c>
      <c r="J14" s="76">
        <f>((M14*17)+(Q14*37)+(CC14*17)+(AI14*29)+(AE14*8))*D14/100</f>
        <v>1450.39</v>
      </c>
      <c r="K14" s="154">
        <v>13</v>
      </c>
      <c r="L14" s="191">
        <v>1.472</v>
      </c>
      <c r="M14" s="27">
        <v>9.1999999999999993</v>
      </c>
      <c r="N14" s="27">
        <v>9.1999999999999993</v>
      </c>
      <c r="O14" s="27">
        <v>0</v>
      </c>
      <c r="P14" s="73">
        <v>0</v>
      </c>
      <c r="Q14" s="27">
        <v>4.3</v>
      </c>
      <c r="R14" s="27">
        <f>SUM(S14:V14)</f>
        <v>3.7</v>
      </c>
      <c r="S14" s="66">
        <v>0.53</v>
      </c>
      <c r="T14" s="66">
        <v>1.23</v>
      </c>
      <c r="U14" s="66">
        <v>1.94</v>
      </c>
      <c r="V14" s="66">
        <v>0</v>
      </c>
      <c r="W14" s="27">
        <v>75.3</v>
      </c>
      <c r="X14" s="76">
        <f>100-K14-M14-Q14</f>
        <v>73.5</v>
      </c>
      <c r="Y14" s="27"/>
      <c r="Z14" s="27"/>
      <c r="AA14" s="27">
        <v>0</v>
      </c>
      <c r="AB14" s="27"/>
      <c r="AC14" s="27"/>
      <c r="AD14" s="27">
        <v>0</v>
      </c>
      <c r="AE14" s="27">
        <v>10.6</v>
      </c>
      <c r="AF14" s="27"/>
      <c r="AG14" s="27"/>
      <c r="AH14" s="27"/>
      <c r="AI14" s="27"/>
      <c r="AJ14" s="91">
        <v>1.1299999999999999</v>
      </c>
      <c r="AK14" s="66">
        <v>10</v>
      </c>
      <c r="AL14" s="66">
        <v>3</v>
      </c>
      <c r="AM14" s="66">
        <v>123</v>
      </c>
      <c r="AN14" s="66">
        <v>241</v>
      </c>
      <c r="AO14" s="66">
        <v>346</v>
      </c>
      <c r="AP14" s="66">
        <v>11</v>
      </c>
      <c r="AQ14" s="66">
        <v>2.2999999999999998</v>
      </c>
      <c r="AR14" s="66">
        <v>0.2</v>
      </c>
      <c r="AS14" s="66">
        <v>0</v>
      </c>
      <c r="AT14" s="66">
        <v>700</v>
      </c>
      <c r="AU14" s="27">
        <v>0</v>
      </c>
      <c r="AV14" s="27">
        <v>0</v>
      </c>
      <c r="AW14" s="27">
        <v>0</v>
      </c>
      <c r="AX14" s="27"/>
      <c r="AY14" s="27"/>
      <c r="AZ14" s="27"/>
      <c r="BA14" s="27"/>
      <c r="BB14" s="27"/>
      <c r="BC14" s="27"/>
      <c r="BD14" s="27"/>
      <c r="BE14" s="27">
        <v>0</v>
      </c>
      <c r="BF14" s="27"/>
      <c r="BG14" s="27"/>
      <c r="BH14" s="27">
        <v>1.3</v>
      </c>
      <c r="BI14" s="27"/>
      <c r="BJ14" s="67">
        <v>0.5</v>
      </c>
      <c r="BK14" s="67">
        <v>0.12</v>
      </c>
      <c r="BL14" s="67">
        <v>2.2000000000000002</v>
      </c>
      <c r="BM14" s="27"/>
      <c r="BN14" s="66">
        <v>0.3</v>
      </c>
      <c r="BO14" s="66">
        <v>33</v>
      </c>
      <c r="BP14" s="66">
        <v>0</v>
      </c>
      <c r="BQ14" s="66">
        <v>0</v>
      </c>
      <c r="BR14" s="27"/>
      <c r="BS14" s="26"/>
      <c r="BT14" s="92">
        <v>6.25</v>
      </c>
      <c r="BU14" s="26"/>
      <c r="BW14" s="27" t="s">
        <v>4</v>
      </c>
      <c r="BX14" s="79">
        <v>4073</v>
      </c>
      <c r="BY14" s="27">
        <v>3271</v>
      </c>
      <c r="BZ14" s="27"/>
      <c r="CA14" s="27"/>
      <c r="CB14" s="76">
        <f>CC14+K14+M14+Q14+AE14+AJ14</f>
        <v>100</v>
      </c>
      <c r="CC14" s="27">
        <f>100-(K14+M14+Q14+AJ14+AE14+AI14)</f>
        <v>61.77</v>
      </c>
      <c r="CD14" s="27"/>
      <c r="CE14" s="27"/>
      <c r="CF14" s="27"/>
      <c r="CG14" s="27"/>
      <c r="CH14" s="27"/>
      <c r="CI14" s="27"/>
      <c r="CJ14" s="27"/>
      <c r="CK14" s="27"/>
      <c r="CL14" s="27"/>
      <c r="CM14" s="27"/>
      <c r="CN14" s="27"/>
      <c r="CO14" s="27"/>
      <c r="CP14" s="27"/>
      <c r="CQ14" s="27"/>
      <c r="CR14" s="27"/>
      <c r="CS14" s="27"/>
      <c r="CT14" s="27"/>
      <c r="CU14" s="27"/>
      <c r="CV14" s="27"/>
      <c r="CW14" s="27"/>
      <c r="CX14" s="27"/>
      <c r="CY14" s="27"/>
      <c r="CZ14" s="27"/>
      <c r="DA14" s="27"/>
      <c r="DB14" s="27"/>
      <c r="DC14" s="27"/>
      <c r="DD14" s="27"/>
      <c r="DE14" s="27"/>
      <c r="DF14" s="27"/>
      <c r="DG14" s="27"/>
      <c r="DH14" s="27"/>
      <c r="DI14" s="27"/>
      <c r="DJ14" s="27"/>
      <c r="DK14" s="27"/>
      <c r="DL14" s="27"/>
      <c r="DM14" s="27"/>
      <c r="DN14" s="27"/>
      <c r="DO14" s="27"/>
      <c r="DP14" s="27"/>
      <c r="DQ14" s="27"/>
      <c r="DR14" s="27"/>
      <c r="DS14" s="27"/>
      <c r="DT14" s="27"/>
    </row>
    <row r="15" spans="1:124" ht="15.5" x14ac:dyDescent="0.25">
      <c r="A15" s="10" t="s">
        <v>542</v>
      </c>
      <c r="C15" s="10"/>
      <c r="D15">
        <v>100</v>
      </c>
      <c r="F15" s="5" t="s">
        <v>443</v>
      </c>
      <c r="G15" s="123"/>
      <c r="H15" s="6" t="s">
        <v>1436</v>
      </c>
      <c r="I15" s="27">
        <v>1</v>
      </c>
      <c r="J15" s="76">
        <f>((M15*17)+(Q15*37)+(CC15*17)+(AI15*29)+(AE15*8))*D15/100</f>
        <v>1383.25</v>
      </c>
      <c r="K15" s="161">
        <v>12.17</v>
      </c>
      <c r="L15" s="191">
        <v>1.7753001947589462</v>
      </c>
      <c r="M15" s="69">
        <v>10.35</v>
      </c>
      <c r="N15" s="69">
        <v>10.35</v>
      </c>
      <c r="O15" s="73">
        <v>0</v>
      </c>
      <c r="P15" s="27">
        <v>0</v>
      </c>
      <c r="Q15" s="69">
        <v>1.56</v>
      </c>
      <c r="R15" s="27"/>
      <c r="S15" s="69">
        <v>0.28899999999999998</v>
      </c>
      <c r="T15" s="69">
        <v>0.17799999999999999</v>
      </c>
      <c r="U15" s="69">
        <v>0.65600000000000003</v>
      </c>
      <c r="V15" s="27"/>
      <c r="W15" s="70">
        <f>X15-AE15</f>
        <v>61.739999999999995</v>
      </c>
      <c r="X15" s="69">
        <v>74.239999999999995</v>
      </c>
      <c r="Y15" s="69"/>
      <c r="Z15" s="27">
        <v>61.29</v>
      </c>
      <c r="AA15" s="69" t="s">
        <v>1414</v>
      </c>
      <c r="AB15" s="69"/>
      <c r="AC15" s="69"/>
      <c r="AD15" s="27"/>
      <c r="AE15" s="69">
        <v>12.5</v>
      </c>
      <c r="AF15" s="27"/>
      <c r="AG15" s="27"/>
      <c r="AH15" s="27"/>
      <c r="AI15" s="27"/>
      <c r="AJ15" s="69">
        <v>1.68</v>
      </c>
      <c r="AK15" s="69">
        <v>27</v>
      </c>
      <c r="AL15" s="69">
        <v>3.21</v>
      </c>
      <c r="AM15" s="69">
        <v>126</v>
      </c>
      <c r="AN15" s="69">
        <v>493</v>
      </c>
      <c r="AO15" s="69">
        <v>397</v>
      </c>
      <c r="AP15" s="69">
        <v>2</v>
      </c>
      <c r="AQ15" s="69">
        <v>2.63</v>
      </c>
      <c r="AR15" s="69">
        <v>0.45</v>
      </c>
      <c r="AS15" s="27"/>
      <c r="AT15" s="69">
        <v>4.391</v>
      </c>
      <c r="AU15" s="27">
        <v>0</v>
      </c>
      <c r="AV15" s="27"/>
      <c r="AW15" s="27">
        <v>0</v>
      </c>
      <c r="AX15" s="27"/>
      <c r="AY15" s="27"/>
      <c r="AZ15" s="27"/>
      <c r="BA15" s="27"/>
      <c r="BB15" s="27"/>
      <c r="BC15" s="27"/>
      <c r="BD15" s="27"/>
      <c r="BE15" s="73">
        <v>0</v>
      </c>
      <c r="BF15" s="27"/>
      <c r="BG15" s="27"/>
      <c r="BH15" s="69">
        <v>1.0099999904632568</v>
      </c>
      <c r="BI15" s="27"/>
      <c r="BJ15" s="69">
        <v>0.39400000000000002</v>
      </c>
      <c r="BK15" s="69">
        <v>9.6000000000000002E-2</v>
      </c>
      <c r="BL15" s="69">
        <v>4.8</v>
      </c>
      <c r="BM15" s="69"/>
      <c r="BN15" s="69">
        <v>0.27200000000000002</v>
      </c>
      <c r="BO15" s="69">
        <v>41</v>
      </c>
      <c r="BP15" s="27">
        <v>0</v>
      </c>
      <c r="BQ15" s="27">
        <v>0</v>
      </c>
      <c r="BR15" s="27"/>
      <c r="BS15" s="26"/>
      <c r="BT15" s="124">
        <v>5.8299999237060547</v>
      </c>
      <c r="BU15" s="26"/>
      <c r="BW15" s="27" t="s">
        <v>7</v>
      </c>
      <c r="BX15" s="331" t="s">
        <v>393</v>
      </c>
      <c r="BY15" s="27"/>
      <c r="BZ15" s="27"/>
      <c r="CA15" s="27"/>
      <c r="CB15" s="76">
        <f>CC15+K15+M15+Q15+AE15+AJ15</f>
        <v>100</v>
      </c>
      <c r="CC15" s="27">
        <f>100-(K15+M15+Q15+AJ15+AE15+AI15)</f>
        <v>61.74</v>
      </c>
      <c r="CD15" s="27"/>
      <c r="CE15" s="27"/>
      <c r="CF15" s="27"/>
      <c r="CG15" s="27"/>
      <c r="CH15" s="27"/>
      <c r="CI15" s="27"/>
      <c r="CJ15" s="27"/>
      <c r="CK15" s="27"/>
      <c r="CL15" s="27"/>
      <c r="CM15" s="27"/>
      <c r="CN15" s="27"/>
      <c r="CO15" s="27"/>
      <c r="CP15" s="27"/>
      <c r="CQ15" s="27"/>
      <c r="CR15" s="27"/>
      <c r="CS15" s="27"/>
      <c r="CT15" s="27"/>
      <c r="CU15" s="27"/>
      <c r="CV15" s="27"/>
      <c r="CW15" s="27"/>
      <c r="CX15" s="27"/>
      <c r="CY15" s="27"/>
      <c r="CZ15" s="27"/>
      <c r="DA15" s="27"/>
      <c r="DB15" s="27"/>
      <c r="DC15" s="27"/>
      <c r="DD15" s="27"/>
      <c r="DE15" s="27"/>
      <c r="DF15" s="27"/>
      <c r="DG15" s="27"/>
      <c r="DH15" s="27"/>
      <c r="DI15" s="27"/>
      <c r="DJ15" s="27"/>
      <c r="DK15" s="27"/>
      <c r="DL15" s="27"/>
      <c r="DM15" s="27"/>
      <c r="DN15" s="27"/>
      <c r="DO15" s="27"/>
      <c r="DP15" s="27"/>
      <c r="DQ15" s="27"/>
      <c r="DR15" s="27"/>
      <c r="DS15" s="27"/>
      <c r="DT15" s="27"/>
    </row>
    <row r="16" spans="1:124" ht="15.5" x14ac:dyDescent="0.25">
      <c r="A16" s="10" t="s">
        <v>1387</v>
      </c>
      <c r="C16" s="10"/>
      <c r="D16">
        <v>100</v>
      </c>
      <c r="F16" s="5" t="s">
        <v>442</v>
      </c>
      <c r="G16" s="123"/>
      <c r="H16" s="6" t="s">
        <v>1434</v>
      </c>
      <c r="I16" s="27">
        <v>1</v>
      </c>
      <c r="J16" s="76">
        <f>((M16*17)+(Q16*37)+(CC16*17)+(AI16*29)+(AE16*8))*D16/100</f>
        <v>1526.21</v>
      </c>
      <c r="K16" s="161">
        <v>9.1999999999999993</v>
      </c>
      <c r="L16" s="191">
        <v>1.8080000000000001</v>
      </c>
      <c r="M16" s="69">
        <v>11.3</v>
      </c>
      <c r="N16" s="69">
        <v>11.3</v>
      </c>
      <c r="O16" s="73">
        <v>0</v>
      </c>
      <c r="P16" s="27">
        <v>0</v>
      </c>
      <c r="Q16" s="27">
        <v>3.3</v>
      </c>
      <c r="R16" s="27"/>
      <c r="S16" s="69">
        <v>0.45700000000000002</v>
      </c>
      <c r="T16" s="69">
        <v>0.99299999999999999</v>
      </c>
      <c r="U16" s="69">
        <v>1.37</v>
      </c>
      <c r="V16" s="27"/>
      <c r="W16" s="70">
        <f>X16-AE16</f>
        <v>68.33</v>
      </c>
      <c r="X16" s="69">
        <v>74.63</v>
      </c>
      <c r="Y16" s="69"/>
      <c r="Z16" s="27"/>
      <c r="AA16" s="27"/>
      <c r="AB16" s="27"/>
      <c r="AC16" s="27"/>
      <c r="AD16" s="27"/>
      <c r="AE16" s="69">
        <v>6.3</v>
      </c>
      <c r="AF16" s="27"/>
      <c r="AG16" s="27"/>
      <c r="AH16" s="27"/>
      <c r="AI16" s="27"/>
      <c r="AJ16" s="27">
        <v>1.57</v>
      </c>
      <c r="AK16" s="69">
        <v>28</v>
      </c>
      <c r="AL16" s="69">
        <v>4.4000000000000004</v>
      </c>
      <c r="AM16" s="69"/>
      <c r="AN16" s="69">
        <v>287</v>
      </c>
      <c r="AO16" s="69">
        <v>350</v>
      </c>
      <c r="AP16" s="69">
        <v>6</v>
      </c>
      <c r="AQ16" s="69"/>
      <c r="AR16" s="69"/>
      <c r="AS16" s="27"/>
      <c r="AT16" s="27"/>
      <c r="AU16" s="27">
        <v>0</v>
      </c>
      <c r="AV16" s="27"/>
      <c r="AW16" s="27">
        <v>0</v>
      </c>
      <c r="AX16" s="27"/>
      <c r="AY16" s="27"/>
      <c r="AZ16" s="27"/>
      <c r="BA16" s="27"/>
      <c r="BB16" s="27"/>
      <c r="BC16" s="27"/>
      <c r="BD16" s="27"/>
      <c r="BE16" s="27">
        <v>0</v>
      </c>
      <c r="BF16" s="27"/>
      <c r="BG16" s="27"/>
      <c r="BH16" s="27" t="s">
        <v>501</v>
      </c>
      <c r="BI16" s="27"/>
      <c r="BJ16" s="69">
        <v>0.23699999999999999</v>
      </c>
      <c r="BK16" s="69">
        <v>0.14199999999999999</v>
      </c>
      <c r="BL16" s="69">
        <v>2.927</v>
      </c>
      <c r="BM16" s="27"/>
      <c r="BN16" s="26"/>
      <c r="BO16" s="26"/>
      <c r="BP16" s="27">
        <v>0</v>
      </c>
      <c r="BQ16" s="27">
        <v>0</v>
      </c>
      <c r="BR16" s="27"/>
      <c r="BS16" s="26"/>
      <c r="BT16" s="92">
        <v>6.25</v>
      </c>
      <c r="BU16" s="26"/>
      <c r="BW16" s="27" t="s">
        <v>7</v>
      </c>
      <c r="BX16" s="331" t="s">
        <v>6</v>
      </c>
      <c r="BY16" s="27"/>
      <c r="BZ16" s="27"/>
      <c r="CA16" s="27"/>
      <c r="CB16" s="76">
        <f>CC16+K16+M16+Q16+AE16+AJ16</f>
        <v>99.999999999999986</v>
      </c>
      <c r="CC16" s="27">
        <f>100-(K16+M16+Q16+AJ16+AE16+AI16)</f>
        <v>68.33</v>
      </c>
      <c r="CD16" s="27"/>
      <c r="CE16" s="27"/>
      <c r="CF16" s="27"/>
      <c r="CG16" s="27"/>
      <c r="CH16" s="27"/>
      <c r="CI16" s="27"/>
      <c r="CJ16" s="27"/>
      <c r="CK16" s="27"/>
      <c r="CL16" s="27"/>
      <c r="CM16" s="27"/>
      <c r="CN16" s="27"/>
      <c r="CO16" s="27"/>
      <c r="CP16" s="27"/>
      <c r="CQ16" s="27"/>
      <c r="CR16" s="27"/>
      <c r="CS16" s="27"/>
      <c r="CT16" s="27"/>
      <c r="CU16" s="27"/>
      <c r="CV16" s="27"/>
      <c r="CW16" s="27"/>
      <c r="CX16" s="27"/>
      <c r="CY16" s="27"/>
      <c r="CZ16" s="27"/>
      <c r="DA16" s="27"/>
      <c r="DB16" s="27"/>
      <c r="DC16" s="27"/>
      <c r="DD16" s="27"/>
      <c r="DE16" s="27"/>
      <c r="DF16" s="27"/>
      <c r="DG16" s="27"/>
      <c r="DH16" s="27"/>
      <c r="DI16" s="27"/>
      <c r="DJ16" s="27"/>
      <c r="DK16" s="27"/>
      <c r="DL16" s="27"/>
      <c r="DM16" s="27"/>
      <c r="DN16" s="27"/>
      <c r="DO16" s="27"/>
      <c r="DP16" s="27"/>
      <c r="DQ16" s="27"/>
      <c r="DR16" s="27"/>
      <c r="DS16" s="27"/>
      <c r="DT16" s="27"/>
    </row>
    <row r="17" spans="1:98" ht="15" x14ac:dyDescent="0.3">
      <c r="A17" s="10" t="s">
        <v>1212</v>
      </c>
      <c r="D17">
        <v>10</v>
      </c>
      <c r="F17" s="44" t="s">
        <v>1213</v>
      </c>
      <c r="I17" s="27">
        <v>1</v>
      </c>
      <c r="J17" s="76">
        <f>((M17*17)+(Q17*37)+(CC17*17)+(AI17*29)+(AE17*8))*D17/100</f>
        <v>370</v>
      </c>
      <c r="K17" s="154">
        <v>0</v>
      </c>
      <c r="L17" s="50" t="s">
        <v>501</v>
      </c>
      <c r="M17" s="27">
        <v>0</v>
      </c>
      <c r="N17" s="27">
        <v>0</v>
      </c>
      <c r="O17" s="27">
        <v>0</v>
      </c>
      <c r="P17" s="27">
        <v>0</v>
      </c>
      <c r="Q17" s="27">
        <v>100</v>
      </c>
      <c r="R17" s="27"/>
      <c r="S17" s="27">
        <v>12.65</v>
      </c>
      <c r="T17" s="27">
        <v>18.57</v>
      </c>
      <c r="U17" s="27">
        <v>64.22</v>
      </c>
      <c r="V17" s="27"/>
      <c r="W17" s="27">
        <v>0</v>
      </c>
      <c r="X17" s="27"/>
      <c r="Y17" s="27"/>
      <c r="Z17" s="27">
        <v>0</v>
      </c>
      <c r="AA17" s="27"/>
      <c r="AB17" s="27"/>
      <c r="AC17" s="27"/>
      <c r="AD17" s="27"/>
      <c r="AE17" s="27">
        <v>0</v>
      </c>
      <c r="AF17" s="27"/>
      <c r="AG17" s="27"/>
      <c r="AH17" s="27"/>
      <c r="AI17" s="27"/>
      <c r="AJ17" s="27"/>
      <c r="AK17" s="27">
        <v>0</v>
      </c>
      <c r="AL17" s="27">
        <v>0</v>
      </c>
      <c r="AM17" s="27">
        <v>0</v>
      </c>
      <c r="AN17" s="27">
        <v>0</v>
      </c>
      <c r="AO17" s="27">
        <v>0</v>
      </c>
      <c r="AP17" s="27">
        <v>0</v>
      </c>
      <c r="AQ17" s="27">
        <v>0</v>
      </c>
      <c r="AR17" s="27">
        <v>0</v>
      </c>
      <c r="AS17" s="27"/>
      <c r="AT17" s="27"/>
      <c r="AU17" s="27"/>
      <c r="AV17" s="27">
        <v>3</v>
      </c>
      <c r="AW17" s="27"/>
      <c r="AX17" s="27"/>
      <c r="AY17" s="27"/>
      <c r="AZ17" s="27"/>
      <c r="BA17" s="27"/>
      <c r="BB17" s="27"/>
      <c r="BC17" s="27"/>
      <c r="BD17" s="27"/>
      <c r="BE17" s="27"/>
      <c r="BF17" s="27"/>
      <c r="BG17" s="27">
        <v>0</v>
      </c>
      <c r="BH17" s="27">
        <v>39.22</v>
      </c>
      <c r="BI17" s="27"/>
      <c r="BJ17" s="27">
        <v>0</v>
      </c>
      <c r="BK17" s="27">
        <v>0</v>
      </c>
      <c r="BL17" s="27">
        <v>0</v>
      </c>
      <c r="BM17" s="27"/>
      <c r="BN17" s="27">
        <v>0</v>
      </c>
      <c r="BO17" s="27">
        <v>0</v>
      </c>
      <c r="BP17" s="27">
        <v>0</v>
      </c>
      <c r="BQ17" s="27"/>
      <c r="BR17" s="27"/>
      <c r="BT17" s="26">
        <v>6.25</v>
      </c>
      <c r="BW17"/>
      <c r="BX17" s="149"/>
      <c r="BY17"/>
      <c r="BZ17"/>
      <c r="CA17"/>
      <c r="CB17"/>
      <c r="CC17" s="27">
        <v>0</v>
      </c>
      <c r="CD17"/>
      <c r="CE17"/>
      <c r="CF17"/>
      <c r="CG17"/>
      <c r="CH17"/>
      <c r="CI17"/>
      <c r="CJ17"/>
      <c r="CK17"/>
      <c r="CL17"/>
      <c r="CM17"/>
      <c r="CN17"/>
      <c r="CO17"/>
      <c r="CP17"/>
      <c r="CQ17"/>
      <c r="CR17"/>
      <c r="CS17"/>
      <c r="CT17"/>
    </row>
    <row r="18" spans="1:98" ht="15" x14ac:dyDescent="0.3">
      <c r="A18" s="10" t="s">
        <v>1219</v>
      </c>
      <c r="C18" s="10"/>
      <c r="D18">
        <v>5</v>
      </c>
      <c r="F18" s="2" t="s">
        <v>1214</v>
      </c>
      <c r="I18">
        <v>1</v>
      </c>
      <c r="J18">
        <v>0</v>
      </c>
      <c r="K18" s="153">
        <v>0.2</v>
      </c>
      <c r="L18">
        <v>0</v>
      </c>
      <c r="M18">
        <v>0</v>
      </c>
      <c r="N18">
        <v>0</v>
      </c>
      <c r="O18">
        <v>0</v>
      </c>
      <c r="P18">
        <v>0</v>
      </c>
      <c r="Q18">
        <v>0</v>
      </c>
      <c r="R18"/>
      <c r="S18">
        <v>0</v>
      </c>
      <c r="T18">
        <v>0</v>
      </c>
      <c r="U18">
        <v>0</v>
      </c>
      <c r="V18">
        <v>0</v>
      </c>
      <c r="W18">
        <v>0</v>
      </c>
      <c r="X18"/>
      <c r="Y18">
        <v>0</v>
      </c>
      <c r="Z18"/>
      <c r="AA18"/>
      <c r="AB18">
        <v>0</v>
      </c>
      <c r="AC18">
        <v>0</v>
      </c>
      <c r="AD18"/>
      <c r="AE18"/>
      <c r="AF18"/>
      <c r="AG18">
        <v>0</v>
      </c>
      <c r="AH18"/>
      <c r="AI18"/>
      <c r="AJ18">
        <v>99.8</v>
      </c>
      <c r="AK18">
        <v>10</v>
      </c>
      <c r="AL18">
        <v>0.3</v>
      </c>
      <c r="AM18">
        <v>76</v>
      </c>
      <c r="AN18">
        <v>1</v>
      </c>
      <c r="AO18">
        <v>89</v>
      </c>
      <c r="AP18">
        <v>39300</v>
      </c>
      <c r="AQ18">
        <v>0.1</v>
      </c>
      <c r="AR18">
        <v>0.08</v>
      </c>
      <c r="AS18"/>
      <c r="AT18" t="s">
        <v>501</v>
      </c>
      <c r="AU18"/>
      <c r="AV18"/>
      <c r="AW18">
        <v>0</v>
      </c>
      <c r="AX18">
        <v>0</v>
      </c>
      <c r="AY18"/>
      <c r="AZ18"/>
      <c r="BA18"/>
      <c r="BB18"/>
      <c r="BC18"/>
      <c r="BD18"/>
      <c r="BE18"/>
      <c r="BF18">
        <v>0</v>
      </c>
      <c r="BG18"/>
      <c r="BH18">
        <v>0</v>
      </c>
      <c r="BI18"/>
      <c r="BJ18">
        <v>0</v>
      </c>
      <c r="BK18">
        <v>1</v>
      </c>
      <c r="BL18">
        <v>0</v>
      </c>
      <c r="BM18"/>
      <c r="BN18">
        <v>0</v>
      </c>
      <c r="BO18">
        <v>0</v>
      </c>
      <c r="BP18">
        <v>0</v>
      </c>
      <c r="BQ18">
        <v>0</v>
      </c>
      <c r="BR18"/>
      <c r="BT18" s="27">
        <v>6.25</v>
      </c>
      <c r="BW18" t="s">
        <v>8</v>
      </c>
      <c r="BX18" s="149">
        <v>1226</v>
      </c>
      <c r="BY18"/>
      <c r="BZ18"/>
      <c r="CA18"/>
      <c r="CB18">
        <v>100</v>
      </c>
      <c r="CC18">
        <v>0</v>
      </c>
      <c r="CD18"/>
      <c r="CE18"/>
      <c r="CF18"/>
      <c r="CG18"/>
      <c r="CH18"/>
      <c r="CI18"/>
      <c r="CJ18"/>
      <c r="CK18"/>
      <c r="CL18"/>
      <c r="CM18"/>
      <c r="CN18"/>
      <c r="CO18"/>
      <c r="CP18"/>
      <c r="CQ18"/>
      <c r="CR18"/>
      <c r="CS18"/>
      <c r="CT18"/>
    </row>
    <row r="19" spans="1:98" ht="15" x14ac:dyDescent="0.3">
      <c r="A19" s="10"/>
      <c r="C19" s="10"/>
      <c r="D19">
        <f>SUM(D13:D18)</f>
        <v>1315</v>
      </c>
      <c r="F19" s="2" t="s">
        <v>550</v>
      </c>
      <c r="J19">
        <f>SUM(J13:J18)</f>
        <v>4729.8500000000004</v>
      </c>
      <c r="K19" s="153">
        <f t="shared" ref="K19:BO19" si="3">SUM(K13:K18)</f>
        <v>134.47</v>
      </c>
      <c r="L19" s="153">
        <f t="shared" si="3"/>
        <v>5.0553001947589458</v>
      </c>
      <c r="M19">
        <f t="shared" si="3"/>
        <v>30.849999999999998</v>
      </c>
      <c r="N19">
        <f t="shared" si="3"/>
        <v>30.849999999999998</v>
      </c>
      <c r="O19">
        <f t="shared" si="3"/>
        <v>0</v>
      </c>
      <c r="P19">
        <f t="shared" si="3"/>
        <v>0</v>
      </c>
      <c r="Q19">
        <f t="shared" si="3"/>
        <v>109.16</v>
      </c>
      <c r="R19">
        <f t="shared" si="3"/>
        <v>3.7</v>
      </c>
      <c r="S19">
        <f t="shared" si="3"/>
        <v>13.926</v>
      </c>
      <c r="T19">
        <f t="shared" si="3"/>
        <v>20.971</v>
      </c>
      <c r="U19">
        <f t="shared" si="3"/>
        <v>68.185999999999993</v>
      </c>
      <c r="V19">
        <f t="shared" si="3"/>
        <v>0</v>
      </c>
      <c r="W19">
        <f t="shared" si="3"/>
        <v>205.37</v>
      </c>
      <c r="X19">
        <f t="shared" si="3"/>
        <v>222.37</v>
      </c>
      <c r="Y19">
        <f t="shared" si="3"/>
        <v>0</v>
      </c>
      <c r="Z19">
        <f t="shared" si="3"/>
        <v>61.29</v>
      </c>
      <c r="AA19">
        <f t="shared" si="3"/>
        <v>0</v>
      </c>
      <c r="AB19">
        <f t="shared" si="3"/>
        <v>0</v>
      </c>
      <c r="AC19">
        <f t="shared" si="3"/>
        <v>0</v>
      </c>
      <c r="AD19">
        <f t="shared" si="3"/>
        <v>0</v>
      </c>
      <c r="AE19">
        <f t="shared" si="3"/>
        <v>29.400000000000002</v>
      </c>
      <c r="AF19">
        <f t="shared" si="3"/>
        <v>0</v>
      </c>
      <c r="AG19">
        <f t="shared" si="3"/>
        <v>0</v>
      </c>
      <c r="AH19">
        <f t="shared" si="3"/>
        <v>0</v>
      </c>
      <c r="AI19"/>
      <c r="AJ19">
        <f t="shared" si="3"/>
        <v>105.17999999999999</v>
      </c>
      <c r="AK19">
        <f t="shared" si="3"/>
        <v>95</v>
      </c>
      <c r="AL19">
        <f t="shared" si="3"/>
        <v>10.91</v>
      </c>
      <c r="AM19">
        <f t="shared" si="3"/>
        <v>335</v>
      </c>
      <c r="AN19">
        <f t="shared" si="3"/>
        <v>1022</v>
      </c>
      <c r="AO19">
        <f t="shared" si="3"/>
        <v>1182</v>
      </c>
      <c r="AP19">
        <f t="shared" si="3"/>
        <v>39339</v>
      </c>
      <c r="AQ19">
        <f t="shared" si="3"/>
        <v>5.0299999999999994</v>
      </c>
      <c r="AR19">
        <f t="shared" si="3"/>
        <v>0.79999999999999993</v>
      </c>
      <c r="AS19">
        <f t="shared" si="3"/>
        <v>0</v>
      </c>
      <c r="AT19">
        <f t="shared" si="3"/>
        <v>704.39099999999996</v>
      </c>
      <c r="AU19">
        <f t="shared" si="3"/>
        <v>0</v>
      </c>
      <c r="AV19">
        <f t="shared" si="3"/>
        <v>3</v>
      </c>
      <c r="AW19">
        <f t="shared" si="3"/>
        <v>0</v>
      </c>
      <c r="AX19">
        <f t="shared" si="3"/>
        <v>0</v>
      </c>
      <c r="AY19">
        <f t="shared" si="3"/>
        <v>0</v>
      </c>
      <c r="AZ19">
        <f t="shared" si="3"/>
        <v>0</v>
      </c>
      <c r="BA19">
        <f t="shared" si="3"/>
        <v>0</v>
      </c>
      <c r="BB19">
        <f t="shared" si="3"/>
        <v>0</v>
      </c>
      <c r="BC19">
        <f t="shared" si="3"/>
        <v>0</v>
      </c>
      <c r="BD19">
        <f t="shared" si="3"/>
        <v>0</v>
      </c>
      <c r="BE19">
        <f t="shared" si="3"/>
        <v>0</v>
      </c>
      <c r="BF19">
        <f t="shared" si="3"/>
        <v>0</v>
      </c>
      <c r="BG19">
        <f t="shared" si="3"/>
        <v>0</v>
      </c>
      <c r="BH19">
        <f t="shared" si="3"/>
        <v>41.529999990463253</v>
      </c>
      <c r="BI19">
        <f t="shared" si="3"/>
        <v>0</v>
      </c>
      <c r="BJ19">
        <f t="shared" si="3"/>
        <v>1.131</v>
      </c>
      <c r="BK19">
        <f t="shared" si="3"/>
        <v>1.3580000000000001</v>
      </c>
      <c r="BL19">
        <f t="shared" si="3"/>
        <v>9.9269999999999996</v>
      </c>
      <c r="BM19">
        <f t="shared" si="3"/>
        <v>0</v>
      </c>
      <c r="BN19">
        <f t="shared" si="3"/>
        <v>0.57200000000000006</v>
      </c>
      <c r="BO19">
        <f t="shared" si="3"/>
        <v>74</v>
      </c>
      <c r="BP19">
        <f>SUM(BP13:BP18)</f>
        <v>0</v>
      </c>
      <c r="BQ19">
        <f>SUM(BQ13:BQ18)</f>
        <v>0</v>
      </c>
      <c r="BR19"/>
      <c r="BT19" s="26"/>
      <c r="BW19"/>
      <c r="BX19" s="149"/>
      <c r="BY19"/>
      <c r="BZ19"/>
      <c r="CA19"/>
      <c r="CB19"/>
      <c r="CC19"/>
      <c r="CD19"/>
      <c r="CE19"/>
      <c r="CF19"/>
      <c r="CG19"/>
      <c r="CH19"/>
      <c r="CI19"/>
      <c r="CJ19"/>
      <c r="CK19"/>
      <c r="CL19"/>
      <c r="CM19"/>
      <c r="CN19"/>
      <c r="CO19"/>
      <c r="CP19"/>
      <c r="CQ19"/>
      <c r="CR19"/>
      <c r="CS19"/>
      <c r="CT19"/>
    </row>
    <row r="20" spans="1:98" ht="15" x14ac:dyDescent="0.3">
      <c r="A20" s="10"/>
      <c r="C20" s="10"/>
      <c r="D20">
        <f>D19*D21</f>
        <v>1052</v>
      </c>
      <c r="F20" s="2" t="s">
        <v>551</v>
      </c>
      <c r="J20"/>
      <c r="K20" s="153">
        <f>K19-(D19-D20)</f>
        <v>-128.53</v>
      </c>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T20" s="26"/>
      <c r="BW20"/>
      <c r="BX20" s="149"/>
      <c r="BY20"/>
      <c r="BZ20"/>
      <c r="CA20"/>
      <c r="CB20"/>
      <c r="CC20"/>
      <c r="CD20"/>
      <c r="CE20"/>
      <c r="CF20"/>
      <c r="CG20"/>
      <c r="CH20"/>
      <c r="CI20"/>
      <c r="CJ20"/>
      <c r="CK20"/>
      <c r="CL20"/>
      <c r="CM20"/>
      <c r="CN20"/>
      <c r="CO20"/>
      <c r="CP20"/>
      <c r="CQ20"/>
      <c r="CR20"/>
      <c r="CS20"/>
      <c r="CT20"/>
    </row>
    <row r="21" spans="1:98" ht="15" x14ac:dyDescent="0.3">
      <c r="A21" s="10"/>
      <c r="C21" s="10"/>
      <c r="D21">
        <v>0.8</v>
      </c>
      <c r="F21" s="2" t="s">
        <v>12</v>
      </c>
      <c r="J21"/>
      <c r="K21" s="153"/>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T21" s="26"/>
      <c r="BW21"/>
      <c r="BX21" s="149"/>
      <c r="BY21"/>
      <c r="BZ21"/>
      <c r="CA21"/>
      <c r="CB21"/>
      <c r="CC21"/>
      <c r="CD21"/>
      <c r="CE21"/>
      <c r="CF21"/>
      <c r="CG21"/>
      <c r="CH21"/>
      <c r="CI21"/>
      <c r="CJ21"/>
      <c r="CK21"/>
      <c r="CL21"/>
      <c r="CM21"/>
      <c r="CN21"/>
      <c r="CO21"/>
      <c r="CP21"/>
      <c r="CQ21"/>
      <c r="CR21"/>
      <c r="CS21"/>
      <c r="CT21"/>
    </row>
    <row r="22" spans="1:98" ht="15" x14ac:dyDescent="0.3">
      <c r="A22" s="10"/>
      <c r="C22" s="10"/>
      <c r="F22" s="2" t="s">
        <v>82</v>
      </c>
      <c r="J22">
        <f>J19/$D$20*100*J10</f>
        <v>449.60551330798484</v>
      </c>
      <c r="K22" s="162" t="s">
        <v>184</v>
      </c>
      <c r="L22"/>
      <c r="M22">
        <f t="shared" ref="M22:AH22" si="4">M19/$D$20*100*M10</f>
        <v>2.9325095057034218</v>
      </c>
      <c r="N22">
        <f t="shared" si="4"/>
        <v>2.9325095057034218</v>
      </c>
      <c r="O22">
        <f t="shared" si="4"/>
        <v>0</v>
      </c>
      <c r="P22">
        <f t="shared" si="4"/>
        <v>0</v>
      </c>
      <c r="Q22">
        <f t="shared" si="4"/>
        <v>10.376425855513308</v>
      </c>
      <c r="R22">
        <f t="shared" si="4"/>
        <v>0.35171102661596959</v>
      </c>
      <c r="S22">
        <f t="shared" si="4"/>
        <v>1.323764258555133</v>
      </c>
      <c r="T22">
        <f t="shared" si="4"/>
        <v>1.9934410646387832</v>
      </c>
      <c r="U22">
        <f t="shared" si="4"/>
        <v>6.4815589353612157</v>
      </c>
      <c r="V22">
        <f t="shared" si="4"/>
        <v>0</v>
      </c>
      <c r="W22">
        <f t="shared" si="4"/>
        <v>19.521863117870723</v>
      </c>
      <c r="X22">
        <f t="shared" si="4"/>
        <v>21.137832699619771</v>
      </c>
      <c r="Y22">
        <f t="shared" si="4"/>
        <v>0</v>
      </c>
      <c r="Z22">
        <f t="shared" si="4"/>
        <v>5.8260456273764261</v>
      </c>
      <c r="AA22">
        <f t="shared" si="4"/>
        <v>0</v>
      </c>
      <c r="AB22">
        <f t="shared" si="4"/>
        <v>0</v>
      </c>
      <c r="AC22">
        <f t="shared" si="4"/>
        <v>0</v>
      </c>
      <c r="AD22">
        <f t="shared" si="4"/>
        <v>0</v>
      </c>
      <c r="AE22">
        <f t="shared" si="4"/>
        <v>2.7946768060836504</v>
      </c>
      <c r="AF22">
        <f t="shared" si="4"/>
        <v>0</v>
      </c>
      <c r="AG22">
        <f t="shared" si="4"/>
        <v>0</v>
      </c>
      <c r="AH22">
        <f t="shared" si="4"/>
        <v>0</v>
      </c>
      <c r="AI22"/>
      <c r="AJ22">
        <f t="shared" ref="AJ22:BQ22" si="5">AJ19/$D$20*100*AJ10</f>
        <v>9.9980988593155899</v>
      </c>
      <c r="AK22">
        <f t="shared" si="5"/>
        <v>9.0304182509505697</v>
      </c>
      <c r="AL22">
        <f t="shared" si="5"/>
        <v>1.0370722433460076</v>
      </c>
      <c r="AM22">
        <f t="shared" si="5"/>
        <v>31.844106463878326</v>
      </c>
      <c r="AN22">
        <f t="shared" si="5"/>
        <v>97.148288973384041</v>
      </c>
      <c r="AO22">
        <f t="shared" si="5"/>
        <v>112.3574144486692</v>
      </c>
      <c r="AP22">
        <f t="shared" si="5"/>
        <v>3739.4486692015207</v>
      </c>
      <c r="AQ22">
        <f t="shared" si="5"/>
        <v>0.47813688212927752</v>
      </c>
      <c r="AR22">
        <f t="shared" si="5"/>
        <v>7.6045627376425853E-2</v>
      </c>
      <c r="AS22">
        <f t="shared" si="5"/>
        <v>0</v>
      </c>
      <c r="AT22">
        <f t="shared" si="5"/>
        <v>66.957319391634968</v>
      </c>
      <c r="AU22">
        <f t="shared" si="5"/>
        <v>0</v>
      </c>
      <c r="AV22">
        <f t="shared" si="5"/>
        <v>0.28517110266159695</v>
      </c>
      <c r="AW22">
        <f t="shared" si="5"/>
        <v>0</v>
      </c>
      <c r="AX22">
        <f t="shared" si="5"/>
        <v>0</v>
      </c>
      <c r="AY22">
        <f t="shared" si="5"/>
        <v>0</v>
      </c>
      <c r="AZ22">
        <f t="shared" si="5"/>
        <v>0</v>
      </c>
      <c r="BA22">
        <f t="shared" si="5"/>
        <v>0</v>
      </c>
      <c r="BB22">
        <f t="shared" si="5"/>
        <v>0</v>
      </c>
      <c r="BC22">
        <f t="shared" si="5"/>
        <v>0</v>
      </c>
      <c r="BD22">
        <f t="shared" si="5"/>
        <v>0</v>
      </c>
      <c r="BE22">
        <f t="shared" si="5"/>
        <v>0</v>
      </c>
      <c r="BF22">
        <f t="shared" si="5"/>
        <v>0</v>
      </c>
      <c r="BG22">
        <f t="shared" si="5"/>
        <v>0</v>
      </c>
      <c r="BH22">
        <f t="shared" si="5"/>
        <v>3.9477186302721718</v>
      </c>
      <c r="BI22">
        <f t="shared" si="5"/>
        <v>0</v>
      </c>
      <c r="BJ22">
        <f t="shared" si="5"/>
        <v>6.4505703422053223E-2</v>
      </c>
      <c r="BK22">
        <f t="shared" si="5"/>
        <v>7.7452471482889737E-2</v>
      </c>
      <c r="BL22">
        <f t="shared" si="5"/>
        <v>0.56617870722433461</v>
      </c>
      <c r="BM22">
        <f t="shared" si="5"/>
        <v>0</v>
      </c>
      <c r="BN22">
        <f t="shared" si="5"/>
        <v>3.2623574144486696E-2</v>
      </c>
      <c r="BO22">
        <f t="shared" si="5"/>
        <v>3.5171102661596962</v>
      </c>
      <c r="BP22">
        <f t="shared" si="5"/>
        <v>0</v>
      </c>
      <c r="BQ22">
        <f t="shared" si="5"/>
        <v>0</v>
      </c>
      <c r="BR22"/>
      <c r="BT22" s="90"/>
      <c r="BW22"/>
      <c r="BX22" s="149"/>
      <c r="BY22"/>
      <c r="BZ22"/>
      <c r="CA22"/>
      <c r="CB22"/>
      <c r="CC22">
        <f>CC19/$D$20*100*CC10</f>
        <v>0</v>
      </c>
      <c r="CD22"/>
      <c r="CE22"/>
      <c r="CF22"/>
      <c r="CG22"/>
      <c r="CH22"/>
      <c r="CI22"/>
      <c r="CJ22"/>
      <c r="CK22"/>
      <c r="CL22"/>
      <c r="CM22"/>
      <c r="CN22"/>
      <c r="CO22"/>
      <c r="CP22"/>
      <c r="CQ22"/>
      <c r="CR22"/>
      <c r="CS22"/>
      <c r="CT22"/>
    </row>
    <row r="23" spans="1:98" ht="15" x14ac:dyDescent="0.3">
      <c r="A23" s="10"/>
      <c r="C23" s="10"/>
      <c r="F23" s="2" t="s">
        <v>115</v>
      </c>
      <c r="J23" s="27"/>
      <c r="K23" s="153">
        <f>(K19-(D19-D20))/D20*100</f>
        <v>-12.21768060836502</v>
      </c>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T23" s="26"/>
      <c r="BW23"/>
      <c r="BX23" s="149"/>
      <c r="BY23"/>
      <c r="BZ23"/>
      <c r="CA23"/>
      <c r="CB23"/>
      <c r="CC23"/>
      <c r="CD23"/>
      <c r="CE23"/>
      <c r="CF23"/>
      <c r="CG23"/>
      <c r="CH23"/>
      <c r="CI23"/>
      <c r="CJ23"/>
      <c r="CK23"/>
      <c r="CL23"/>
      <c r="CM23"/>
      <c r="CN23"/>
      <c r="CO23"/>
      <c r="CP23"/>
      <c r="CQ23"/>
      <c r="CR23"/>
      <c r="CS23"/>
      <c r="CT23"/>
    </row>
    <row r="24" spans="1:98" ht="15" x14ac:dyDescent="0.3">
      <c r="A24" s="10"/>
      <c r="C24" s="10"/>
      <c r="F24" s="2"/>
      <c r="J24" s="27"/>
      <c r="K24" s="153"/>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T24" s="26"/>
      <c r="BW24"/>
      <c r="BX24" s="149"/>
      <c r="BY24"/>
      <c r="BZ24"/>
      <c r="CA24"/>
      <c r="CB24"/>
      <c r="CC24" s="76"/>
      <c r="CD24"/>
      <c r="CE24"/>
      <c r="CF24"/>
      <c r="CG24"/>
      <c r="CH24"/>
      <c r="CI24"/>
      <c r="CJ24"/>
      <c r="CK24"/>
      <c r="CL24"/>
      <c r="CM24"/>
      <c r="CN24"/>
      <c r="CO24"/>
      <c r="CP24"/>
      <c r="CQ24"/>
      <c r="CR24"/>
      <c r="CS24"/>
      <c r="CT24"/>
    </row>
    <row r="25" spans="1:98" s="35" customFormat="1" ht="15" x14ac:dyDescent="0.25">
      <c r="A25" s="34"/>
      <c r="C25" s="34"/>
      <c r="F25" s="163" t="s">
        <v>1391</v>
      </c>
      <c r="J25" s="37"/>
      <c r="K25" s="164">
        <f>+K13*$D$13/100</f>
        <v>999</v>
      </c>
      <c r="L25" s="164">
        <f>+L13*$D$13/100</f>
        <v>0</v>
      </c>
      <c r="M25" s="164">
        <f>+M13*$D$13/100</f>
        <v>0</v>
      </c>
      <c r="N25" s="164">
        <f t="shared" ref="N25:BQ25" si="6">+N13*$D$13/100</f>
        <v>0</v>
      </c>
      <c r="O25" s="164">
        <f t="shared" si="6"/>
        <v>0</v>
      </c>
      <c r="P25" s="164">
        <f t="shared" si="6"/>
        <v>0</v>
      </c>
      <c r="Q25" s="164">
        <f t="shared" si="6"/>
        <v>0</v>
      </c>
      <c r="R25" s="164">
        <f t="shared" si="6"/>
        <v>0</v>
      </c>
      <c r="S25" s="164">
        <f t="shared" si="6"/>
        <v>0</v>
      </c>
      <c r="T25" s="164">
        <f t="shared" si="6"/>
        <v>0</v>
      </c>
      <c r="U25" s="164">
        <f t="shared" si="6"/>
        <v>0</v>
      </c>
      <c r="V25" s="164">
        <f t="shared" si="6"/>
        <v>0</v>
      </c>
      <c r="W25" s="164">
        <f t="shared" si="6"/>
        <v>0</v>
      </c>
      <c r="X25" s="164">
        <f t="shared" si="6"/>
        <v>0</v>
      </c>
      <c r="Y25" s="164">
        <f t="shared" si="6"/>
        <v>0</v>
      </c>
      <c r="Z25" s="164">
        <f t="shared" si="6"/>
        <v>0</v>
      </c>
      <c r="AA25" s="164">
        <f t="shared" si="6"/>
        <v>0</v>
      </c>
      <c r="AB25" s="164">
        <f t="shared" si="6"/>
        <v>0</v>
      </c>
      <c r="AC25" s="164">
        <f t="shared" si="6"/>
        <v>0</v>
      </c>
      <c r="AD25" s="164">
        <f t="shared" si="6"/>
        <v>0</v>
      </c>
      <c r="AE25" s="164">
        <f t="shared" si="6"/>
        <v>0</v>
      </c>
      <c r="AF25" s="164">
        <f t="shared" si="6"/>
        <v>0</v>
      </c>
      <c r="AG25" s="164">
        <f t="shared" si="6"/>
        <v>0</v>
      </c>
      <c r="AH25" s="164">
        <f t="shared" si="6"/>
        <v>0</v>
      </c>
      <c r="AI25" s="164"/>
      <c r="AJ25" s="164">
        <f t="shared" si="6"/>
        <v>10</v>
      </c>
      <c r="AK25" s="164">
        <f t="shared" si="6"/>
        <v>200</v>
      </c>
      <c r="AL25" s="164">
        <f t="shared" si="6"/>
        <v>0</v>
      </c>
      <c r="AM25" s="164">
        <f t="shared" si="6"/>
        <v>100</v>
      </c>
      <c r="AN25" s="164">
        <f t="shared" si="6"/>
        <v>0</v>
      </c>
      <c r="AO25" s="164">
        <f t="shared" si="6"/>
        <v>0</v>
      </c>
      <c r="AP25" s="164">
        <f t="shared" si="6"/>
        <v>200</v>
      </c>
      <c r="AQ25" s="164">
        <f t="shared" si="6"/>
        <v>0</v>
      </c>
      <c r="AR25" s="164">
        <f t="shared" si="6"/>
        <v>0.7</v>
      </c>
      <c r="AS25" s="164">
        <f t="shared" si="6"/>
        <v>0</v>
      </c>
      <c r="AT25" s="164">
        <f t="shared" si="6"/>
        <v>0</v>
      </c>
      <c r="AU25" s="164">
        <f t="shared" si="6"/>
        <v>0</v>
      </c>
      <c r="AV25" s="164">
        <f t="shared" si="6"/>
        <v>0</v>
      </c>
      <c r="AW25" s="164">
        <f t="shared" si="6"/>
        <v>0</v>
      </c>
      <c r="AX25" s="164">
        <f t="shared" si="6"/>
        <v>0</v>
      </c>
      <c r="AY25" s="164">
        <f t="shared" si="6"/>
        <v>0</v>
      </c>
      <c r="AZ25" s="164">
        <f t="shared" si="6"/>
        <v>0</v>
      </c>
      <c r="BA25" s="164">
        <f t="shared" si="6"/>
        <v>0</v>
      </c>
      <c r="BB25" s="164">
        <f t="shared" si="6"/>
        <v>0</v>
      </c>
      <c r="BC25" s="164">
        <f t="shared" si="6"/>
        <v>0</v>
      </c>
      <c r="BD25" s="164">
        <f t="shared" si="6"/>
        <v>0</v>
      </c>
      <c r="BE25" s="164">
        <f t="shared" si="6"/>
        <v>0</v>
      </c>
      <c r="BF25" s="164">
        <f t="shared" si="6"/>
        <v>0</v>
      </c>
      <c r="BG25" s="164">
        <f t="shared" si="6"/>
        <v>0</v>
      </c>
      <c r="BH25" s="164">
        <f t="shared" si="6"/>
        <v>0</v>
      </c>
      <c r="BI25" s="164">
        <f t="shared" si="6"/>
        <v>0</v>
      </c>
      <c r="BJ25" s="164">
        <f t="shared" si="6"/>
        <v>0</v>
      </c>
      <c r="BK25" s="164">
        <f t="shared" si="6"/>
        <v>0</v>
      </c>
      <c r="BL25" s="164">
        <f t="shared" si="6"/>
        <v>0</v>
      </c>
      <c r="BM25" s="164">
        <f t="shared" si="6"/>
        <v>0</v>
      </c>
      <c r="BN25" s="164">
        <f t="shared" si="6"/>
        <v>0</v>
      </c>
      <c r="BO25" s="164">
        <f t="shared" si="6"/>
        <v>0</v>
      </c>
      <c r="BP25" s="164">
        <f t="shared" si="6"/>
        <v>0</v>
      </c>
      <c r="BQ25" s="164">
        <f t="shared" si="6"/>
        <v>0</v>
      </c>
      <c r="BR25" s="164"/>
      <c r="BS25" s="164"/>
      <c r="BT25" s="164"/>
      <c r="BU25" s="164"/>
      <c r="BV25" s="164"/>
      <c r="BW25" s="164"/>
      <c r="BX25" s="166"/>
      <c r="BY25" s="164"/>
      <c r="BZ25" s="164"/>
      <c r="CA25" s="164"/>
      <c r="CB25" s="164"/>
      <c r="CC25" s="37">
        <v>0</v>
      </c>
      <c r="CD25" s="164"/>
      <c r="CE25" s="164"/>
      <c r="CF25" s="164"/>
      <c r="CG25" s="164"/>
      <c r="CH25" s="164"/>
    </row>
    <row r="26" spans="1:98" s="35" customFormat="1" ht="15" x14ac:dyDescent="0.25">
      <c r="A26" s="34"/>
      <c r="C26" s="34"/>
      <c r="F26" s="36" t="s">
        <v>437</v>
      </c>
      <c r="J26" s="37"/>
      <c r="K26" s="164">
        <f>+K14*$D$14/100</f>
        <v>13</v>
      </c>
      <c r="L26" s="164">
        <f>+L14*$D$14/100</f>
        <v>1.472</v>
      </c>
      <c r="M26" s="164">
        <f>+M14*$D$14/100</f>
        <v>9.1999999999999993</v>
      </c>
      <c r="N26" s="164">
        <f t="shared" ref="N26:BQ26" si="7">+N14*$D$14/100</f>
        <v>9.1999999999999993</v>
      </c>
      <c r="O26" s="164">
        <f t="shared" si="7"/>
        <v>0</v>
      </c>
      <c r="P26" s="164">
        <f t="shared" si="7"/>
        <v>0</v>
      </c>
      <c r="Q26" s="164">
        <f t="shared" si="7"/>
        <v>4.3</v>
      </c>
      <c r="R26" s="164">
        <f t="shared" si="7"/>
        <v>3.7</v>
      </c>
      <c r="S26" s="164">
        <f t="shared" si="7"/>
        <v>0.53</v>
      </c>
      <c r="T26" s="164">
        <f t="shared" si="7"/>
        <v>1.23</v>
      </c>
      <c r="U26" s="164">
        <f t="shared" si="7"/>
        <v>1.94</v>
      </c>
      <c r="V26" s="164">
        <f t="shared" si="7"/>
        <v>0</v>
      </c>
      <c r="W26" s="164">
        <f t="shared" si="7"/>
        <v>75.3</v>
      </c>
      <c r="X26" s="164">
        <f t="shared" si="7"/>
        <v>73.5</v>
      </c>
      <c r="Y26" s="164">
        <f t="shared" si="7"/>
        <v>0</v>
      </c>
      <c r="Z26" s="164">
        <f t="shared" si="7"/>
        <v>0</v>
      </c>
      <c r="AA26" s="164">
        <f t="shared" si="7"/>
        <v>0</v>
      </c>
      <c r="AB26" s="164">
        <f t="shared" si="7"/>
        <v>0</v>
      </c>
      <c r="AC26" s="164">
        <f t="shared" si="7"/>
        <v>0</v>
      </c>
      <c r="AD26" s="164">
        <f t="shared" si="7"/>
        <v>0</v>
      </c>
      <c r="AE26" s="164">
        <f t="shared" si="7"/>
        <v>10.6</v>
      </c>
      <c r="AF26" s="164">
        <f t="shared" si="7"/>
        <v>0</v>
      </c>
      <c r="AG26" s="164">
        <f t="shared" si="7"/>
        <v>0</v>
      </c>
      <c r="AH26" s="164">
        <f t="shared" si="7"/>
        <v>0</v>
      </c>
      <c r="AI26" s="164"/>
      <c r="AJ26" s="164">
        <f t="shared" si="7"/>
        <v>1.1299999999999999</v>
      </c>
      <c r="AK26" s="164">
        <f t="shared" si="7"/>
        <v>10</v>
      </c>
      <c r="AL26" s="164">
        <f t="shared" si="7"/>
        <v>3</v>
      </c>
      <c r="AM26" s="164">
        <f t="shared" si="7"/>
        <v>123</v>
      </c>
      <c r="AN26" s="164">
        <f t="shared" si="7"/>
        <v>241</v>
      </c>
      <c r="AO26" s="164">
        <f t="shared" si="7"/>
        <v>346</v>
      </c>
      <c r="AP26" s="164">
        <f t="shared" si="7"/>
        <v>11</v>
      </c>
      <c r="AQ26" s="164">
        <f t="shared" si="7"/>
        <v>2.2999999999999998</v>
      </c>
      <c r="AR26" s="164">
        <f t="shared" si="7"/>
        <v>0.2</v>
      </c>
      <c r="AS26" s="164">
        <f t="shared" si="7"/>
        <v>0</v>
      </c>
      <c r="AT26" s="164">
        <f t="shared" si="7"/>
        <v>700</v>
      </c>
      <c r="AU26" s="164">
        <f t="shared" si="7"/>
        <v>0</v>
      </c>
      <c r="AV26" s="164">
        <f t="shared" si="7"/>
        <v>0</v>
      </c>
      <c r="AW26" s="164">
        <f t="shared" si="7"/>
        <v>0</v>
      </c>
      <c r="AX26" s="164">
        <f t="shared" si="7"/>
        <v>0</v>
      </c>
      <c r="AY26" s="164">
        <f t="shared" si="7"/>
        <v>0</v>
      </c>
      <c r="AZ26" s="164">
        <f t="shared" si="7"/>
        <v>0</v>
      </c>
      <c r="BA26" s="164">
        <f t="shared" si="7"/>
        <v>0</v>
      </c>
      <c r="BB26" s="164">
        <f t="shared" si="7"/>
        <v>0</v>
      </c>
      <c r="BC26" s="164">
        <f t="shared" si="7"/>
        <v>0</v>
      </c>
      <c r="BD26" s="164">
        <f t="shared" si="7"/>
        <v>0</v>
      </c>
      <c r="BE26" s="164">
        <f t="shared" si="7"/>
        <v>0</v>
      </c>
      <c r="BF26" s="164">
        <f t="shared" si="7"/>
        <v>0</v>
      </c>
      <c r="BG26" s="164">
        <f t="shared" si="7"/>
        <v>0</v>
      </c>
      <c r="BH26" s="164">
        <f t="shared" si="7"/>
        <v>1.3</v>
      </c>
      <c r="BI26" s="164">
        <f t="shared" si="7"/>
        <v>0</v>
      </c>
      <c r="BJ26" s="164">
        <f t="shared" si="7"/>
        <v>0.5</v>
      </c>
      <c r="BK26" s="164">
        <f t="shared" si="7"/>
        <v>0.12</v>
      </c>
      <c r="BL26" s="164">
        <f t="shared" si="7"/>
        <v>2.2000000000000002</v>
      </c>
      <c r="BM26" s="164">
        <f t="shared" si="7"/>
        <v>0</v>
      </c>
      <c r="BN26" s="164">
        <f t="shared" si="7"/>
        <v>0.3</v>
      </c>
      <c r="BO26" s="164">
        <f t="shared" si="7"/>
        <v>33</v>
      </c>
      <c r="BP26" s="164">
        <f t="shared" si="7"/>
        <v>0</v>
      </c>
      <c r="BQ26" s="164">
        <f t="shared" si="7"/>
        <v>0</v>
      </c>
      <c r="BR26" s="164"/>
      <c r="BS26" s="164"/>
      <c r="BT26" s="164"/>
      <c r="BU26" s="164"/>
      <c r="BV26" s="164"/>
      <c r="BW26" s="164"/>
      <c r="BX26" s="166"/>
      <c r="BY26" s="164"/>
      <c r="BZ26" s="164"/>
      <c r="CA26" s="164"/>
      <c r="CB26" s="164">
        <f>+CB14*$D$185/100</f>
        <v>100</v>
      </c>
      <c r="CC26" s="37">
        <f>100-(K26+M26+Q26+AJ26+AE26+AI26)</f>
        <v>61.77</v>
      </c>
      <c r="CD26" s="164"/>
      <c r="CE26" s="164"/>
      <c r="CF26" s="164"/>
      <c r="CG26" s="164"/>
      <c r="CH26" s="164"/>
    </row>
    <row r="27" spans="1:98" s="35" customFormat="1" ht="15" x14ac:dyDescent="0.25">
      <c r="A27" s="34"/>
      <c r="C27" s="34"/>
      <c r="F27" s="36" t="s">
        <v>443</v>
      </c>
      <c r="J27" s="37"/>
      <c r="K27" s="164">
        <f>+K15*$D$15/100</f>
        <v>12.17</v>
      </c>
      <c r="L27" s="164">
        <f>+L15*$D$15/100</f>
        <v>1.7753001947589462</v>
      </c>
      <c r="M27" s="164">
        <f>+M15*$D$15/100</f>
        <v>10.35</v>
      </c>
      <c r="N27" s="164">
        <f t="shared" ref="N27:BQ27" si="8">+N15*$D$15/100</f>
        <v>10.35</v>
      </c>
      <c r="O27" s="164">
        <f t="shared" si="8"/>
        <v>0</v>
      </c>
      <c r="P27" s="164">
        <f t="shared" si="8"/>
        <v>0</v>
      </c>
      <c r="Q27" s="164">
        <f t="shared" si="8"/>
        <v>1.56</v>
      </c>
      <c r="R27" s="164">
        <f t="shared" si="8"/>
        <v>0</v>
      </c>
      <c r="S27" s="164">
        <f t="shared" si="8"/>
        <v>0.28899999999999998</v>
      </c>
      <c r="T27" s="164">
        <f t="shared" si="8"/>
        <v>0.17800000000000002</v>
      </c>
      <c r="U27" s="164">
        <f t="shared" si="8"/>
        <v>0.65600000000000014</v>
      </c>
      <c r="V27" s="164">
        <f t="shared" si="8"/>
        <v>0</v>
      </c>
      <c r="W27" s="164">
        <f t="shared" si="8"/>
        <v>61.739999999999988</v>
      </c>
      <c r="X27" s="164">
        <f t="shared" si="8"/>
        <v>74.239999999999995</v>
      </c>
      <c r="Y27" s="164">
        <f t="shared" si="8"/>
        <v>0</v>
      </c>
      <c r="Z27" s="164">
        <f t="shared" si="8"/>
        <v>61.29</v>
      </c>
      <c r="AA27" s="164">
        <f t="shared" si="8"/>
        <v>0.41</v>
      </c>
      <c r="AB27" s="164">
        <f t="shared" si="8"/>
        <v>0</v>
      </c>
      <c r="AC27" s="164">
        <f t="shared" si="8"/>
        <v>0</v>
      </c>
      <c r="AD27" s="164">
        <f t="shared" si="8"/>
        <v>0</v>
      </c>
      <c r="AE27" s="164">
        <f t="shared" si="8"/>
        <v>12.5</v>
      </c>
      <c r="AF27" s="164">
        <f t="shared" si="8"/>
        <v>0</v>
      </c>
      <c r="AG27" s="164">
        <f t="shared" si="8"/>
        <v>0</v>
      </c>
      <c r="AH27" s="164">
        <f t="shared" si="8"/>
        <v>0</v>
      </c>
      <c r="AI27" s="164"/>
      <c r="AJ27" s="164">
        <f t="shared" si="8"/>
        <v>1.68</v>
      </c>
      <c r="AK27" s="164">
        <f t="shared" si="8"/>
        <v>27</v>
      </c>
      <c r="AL27" s="164">
        <f t="shared" si="8"/>
        <v>3.21</v>
      </c>
      <c r="AM27" s="164">
        <f t="shared" si="8"/>
        <v>126</v>
      </c>
      <c r="AN27" s="164">
        <f t="shared" si="8"/>
        <v>493</v>
      </c>
      <c r="AO27" s="164">
        <f t="shared" si="8"/>
        <v>397</v>
      </c>
      <c r="AP27" s="164">
        <f t="shared" si="8"/>
        <v>2</v>
      </c>
      <c r="AQ27" s="164">
        <f t="shared" si="8"/>
        <v>2.63</v>
      </c>
      <c r="AR27" s="164">
        <f t="shared" si="8"/>
        <v>0.45</v>
      </c>
      <c r="AS27" s="164">
        <f t="shared" si="8"/>
        <v>0</v>
      </c>
      <c r="AT27" s="164">
        <f t="shared" si="8"/>
        <v>4.391</v>
      </c>
      <c r="AU27" s="164">
        <f t="shared" si="8"/>
        <v>0</v>
      </c>
      <c r="AV27" s="164">
        <f t="shared" si="8"/>
        <v>0</v>
      </c>
      <c r="AW27" s="164">
        <f t="shared" si="8"/>
        <v>0</v>
      </c>
      <c r="AX27" s="164">
        <f t="shared" si="8"/>
        <v>0</v>
      </c>
      <c r="AY27" s="164">
        <f t="shared" si="8"/>
        <v>0</v>
      </c>
      <c r="AZ27" s="164">
        <f t="shared" si="8"/>
        <v>0</v>
      </c>
      <c r="BA27" s="164">
        <f t="shared" si="8"/>
        <v>0</v>
      </c>
      <c r="BB27" s="164">
        <f t="shared" si="8"/>
        <v>0</v>
      </c>
      <c r="BC27" s="164">
        <f t="shared" si="8"/>
        <v>0</v>
      </c>
      <c r="BD27" s="164">
        <f t="shared" si="8"/>
        <v>0</v>
      </c>
      <c r="BE27" s="164">
        <f t="shared" si="8"/>
        <v>0</v>
      </c>
      <c r="BF27" s="164">
        <f t="shared" si="8"/>
        <v>0</v>
      </c>
      <c r="BG27" s="164">
        <f t="shared" si="8"/>
        <v>0</v>
      </c>
      <c r="BH27" s="164">
        <f t="shared" si="8"/>
        <v>1.0099999904632568</v>
      </c>
      <c r="BI27" s="164">
        <f t="shared" si="8"/>
        <v>0</v>
      </c>
      <c r="BJ27" s="164">
        <f t="shared" si="8"/>
        <v>0.39399999999999996</v>
      </c>
      <c r="BK27" s="164">
        <f t="shared" si="8"/>
        <v>9.6000000000000002E-2</v>
      </c>
      <c r="BL27" s="164">
        <f t="shared" si="8"/>
        <v>4.8</v>
      </c>
      <c r="BM27" s="164">
        <f t="shared" si="8"/>
        <v>0</v>
      </c>
      <c r="BN27" s="164">
        <f t="shared" si="8"/>
        <v>0.27200000000000002</v>
      </c>
      <c r="BO27" s="164">
        <f t="shared" si="8"/>
        <v>41</v>
      </c>
      <c r="BP27" s="164">
        <f t="shared" si="8"/>
        <v>0</v>
      </c>
      <c r="BQ27" s="164">
        <f t="shared" si="8"/>
        <v>0</v>
      </c>
      <c r="BR27" s="164"/>
      <c r="BS27" s="164"/>
      <c r="BT27" s="164"/>
      <c r="BU27" s="164"/>
      <c r="BV27" s="164"/>
      <c r="BW27" s="164"/>
      <c r="BX27" s="166"/>
      <c r="BY27" s="164"/>
      <c r="BZ27" s="164"/>
      <c r="CA27" s="164"/>
      <c r="CB27" s="164">
        <f>+CB15*$D$186/100</f>
        <v>100</v>
      </c>
      <c r="CC27" s="37">
        <f>100-(K27+M27+Q27+AJ27+AE27+AI27)</f>
        <v>61.74</v>
      </c>
      <c r="CD27" s="164"/>
      <c r="CE27" s="164"/>
      <c r="CF27" s="164"/>
      <c r="CG27" s="164"/>
      <c r="CH27" s="164"/>
      <c r="CI27" s="164"/>
    </row>
    <row r="28" spans="1:98" s="35" customFormat="1" ht="15" x14ac:dyDescent="0.25">
      <c r="A28" s="34"/>
      <c r="C28" s="34"/>
      <c r="F28" s="36" t="s">
        <v>442</v>
      </c>
      <c r="J28" s="37"/>
      <c r="K28" s="164">
        <f>+K16*$D$16/100</f>
        <v>9.1999999999999993</v>
      </c>
      <c r="L28" s="164">
        <f>+L16*$D$16/100</f>
        <v>1.8080000000000001</v>
      </c>
      <c r="M28" s="164">
        <f>+M16*$D$16/100</f>
        <v>11.3</v>
      </c>
      <c r="N28" s="164">
        <f t="shared" ref="N28:BQ28" si="9">+N16*$D$16/100</f>
        <v>11.3</v>
      </c>
      <c r="O28" s="164">
        <f t="shared" si="9"/>
        <v>0</v>
      </c>
      <c r="P28" s="164">
        <f t="shared" si="9"/>
        <v>0</v>
      </c>
      <c r="Q28" s="164">
        <f t="shared" si="9"/>
        <v>3.3</v>
      </c>
      <c r="R28" s="164">
        <f t="shared" si="9"/>
        <v>0</v>
      </c>
      <c r="S28" s="164">
        <f t="shared" si="9"/>
        <v>0.45700000000000002</v>
      </c>
      <c r="T28" s="164">
        <f t="shared" si="9"/>
        <v>0.99299999999999999</v>
      </c>
      <c r="U28" s="164">
        <f t="shared" si="9"/>
        <v>1.37</v>
      </c>
      <c r="V28" s="164">
        <f t="shared" si="9"/>
        <v>0</v>
      </c>
      <c r="W28" s="164">
        <f t="shared" si="9"/>
        <v>68.33</v>
      </c>
      <c r="X28" s="164">
        <f t="shared" si="9"/>
        <v>74.63</v>
      </c>
      <c r="Y28" s="164">
        <f t="shared" si="9"/>
        <v>0</v>
      </c>
      <c r="Z28" s="164">
        <f t="shared" si="9"/>
        <v>0</v>
      </c>
      <c r="AA28" s="164">
        <f t="shared" si="9"/>
        <v>0</v>
      </c>
      <c r="AB28" s="164">
        <f t="shared" si="9"/>
        <v>0</v>
      </c>
      <c r="AC28" s="164">
        <f t="shared" si="9"/>
        <v>0</v>
      </c>
      <c r="AD28" s="164">
        <f t="shared" si="9"/>
        <v>0</v>
      </c>
      <c r="AE28" s="164">
        <f t="shared" si="9"/>
        <v>6.3</v>
      </c>
      <c r="AF28" s="164">
        <f t="shared" si="9"/>
        <v>0</v>
      </c>
      <c r="AG28" s="164">
        <f t="shared" si="9"/>
        <v>0</v>
      </c>
      <c r="AH28" s="164">
        <f t="shared" si="9"/>
        <v>0</v>
      </c>
      <c r="AI28" s="164"/>
      <c r="AJ28" s="164">
        <f t="shared" si="9"/>
        <v>1.57</v>
      </c>
      <c r="AK28" s="164">
        <f t="shared" si="9"/>
        <v>28</v>
      </c>
      <c r="AL28" s="164">
        <f t="shared" si="9"/>
        <v>4.4000000000000004</v>
      </c>
      <c r="AM28" s="164">
        <f t="shared" si="9"/>
        <v>0</v>
      </c>
      <c r="AN28" s="164">
        <f t="shared" si="9"/>
        <v>287</v>
      </c>
      <c r="AO28" s="164">
        <f t="shared" si="9"/>
        <v>350</v>
      </c>
      <c r="AP28" s="164">
        <f t="shared" si="9"/>
        <v>6</v>
      </c>
      <c r="AQ28" s="164">
        <f t="shared" si="9"/>
        <v>0</v>
      </c>
      <c r="AR28" s="164">
        <f t="shared" si="9"/>
        <v>0</v>
      </c>
      <c r="AS28" s="164">
        <f t="shared" si="9"/>
        <v>0</v>
      </c>
      <c r="AT28" s="164">
        <f t="shared" si="9"/>
        <v>0</v>
      </c>
      <c r="AU28" s="164">
        <f t="shared" si="9"/>
        <v>0</v>
      </c>
      <c r="AV28" s="164">
        <f t="shared" si="9"/>
        <v>0</v>
      </c>
      <c r="AW28" s="164">
        <f t="shared" si="9"/>
        <v>0</v>
      </c>
      <c r="AX28" s="164">
        <f t="shared" si="9"/>
        <v>0</v>
      </c>
      <c r="AY28" s="164">
        <f t="shared" si="9"/>
        <v>0</v>
      </c>
      <c r="AZ28" s="164">
        <f t="shared" si="9"/>
        <v>0</v>
      </c>
      <c r="BA28" s="164">
        <f t="shared" si="9"/>
        <v>0</v>
      </c>
      <c r="BB28" s="164">
        <f t="shared" si="9"/>
        <v>0</v>
      </c>
      <c r="BC28" s="164">
        <f t="shared" si="9"/>
        <v>0</v>
      </c>
      <c r="BD28" s="164">
        <f t="shared" si="9"/>
        <v>0</v>
      </c>
      <c r="BE28" s="164">
        <f t="shared" si="9"/>
        <v>0</v>
      </c>
      <c r="BF28" s="164">
        <f t="shared" si="9"/>
        <v>0</v>
      </c>
      <c r="BG28" s="164">
        <f t="shared" si="9"/>
        <v>0</v>
      </c>
      <c r="BH28" s="166" t="s">
        <v>501</v>
      </c>
      <c r="BI28" s="164">
        <f t="shared" si="9"/>
        <v>0</v>
      </c>
      <c r="BJ28" s="164">
        <f t="shared" si="9"/>
        <v>0.23699999999999999</v>
      </c>
      <c r="BK28" s="164">
        <f t="shared" si="9"/>
        <v>0.14199999999999999</v>
      </c>
      <c r="BL28" s="164">
        <f t="shared" si="9"/>
        <v>2.927</v>
      </c>
      <c r="BM28" s="164">
        <f t="shared" si="9"/>
        <v>0</v>
      </c>
      <c r="BN28" s="166"/>
      <c r="BO28" s="166"/>
      <c r="BP28" s="164">
        <f t="shared" si="9"/>
        <v>0</v>
      </c>
      <c r="BQ28" s="164">
        <f t="shared" si="9"/>
        <v>0</v>
      </c>
      <c r="BR28" s="164"/>
      <c r="BS28" s="164"/>
      <c r="BT28" s="164"/>
      <c r="BU28" s="164"/>
      <c r="BV28" s="164"/>
      <c r="BW28" s="164"/>
      <c r="BX28" s="166"/>
      <c r="BY28" s="164"/>
      <c r="BZ28" s="164"/>
      <c r="CA28" s="164"/>
      <c r="CB28" s="164">
        <f>+CB16*$D$187/100</f>
        <v>99.999999999999986</v>
      </c>
      <c r="CC28" s="37">
        <f>100-(K28+M28+Q28+AJ28+AE28+AI28)</f>
        <v>68.33</v>
      </c>
      <c r="CD28" s="164"/>
      <c r="CE28" s="164"/>
      <c r="CF28" s="164"/>
      <c r="CG28" s="164"/>
      <c r="CH28" s="164"/>
      <c r="CI28" s="164"/>
    </row>
    <row r="29" spans="1:98" s="35" customFormat="1" ht="15" x14ac:dyDescent="0.3">
      <c r="A29" s="34"/>
      <c r="C29" s="34"/>
      <c r="F29" s="167" t="s">
        <v>1213</v>
      </c>
      <c r="J29" s="37"/>
      <c r="K29" s="164">
        <f>+K17*$D$17/100</f>
        <v>0</v>
      </c>
      <c r="L29" s="164" t="s">
        <v>501</v>
      </c>
      <c r="M29" s="164">
        <f>+M17*$D$17/100</f>
        <v>0</v>
      </c>
      <c r="N29" s="164">
        <f t="shared" ref="N29:BQ29" si="10">+N17*$D$17/100</f>
        <v>0</v>
      </c>
      <c r="O29" s="164">
        <f t="shared" si="10"/>
        <v>0</v>
      </c>
      <c r="P29" s="164">
        <f t="shared" si="10"/>
        <v>0</v>
      </c>
      <c r="Q29" s="164">
        <f t="shared" si="10"/>
        <v>10</v>
      </c>
      <c r="R29" s="164">
        <f t="shared" si="10"/>
        <v>0</v>
      </c>
      <c r="S29" s="164">
        <f t="shared" si="10"/>
        <v>1.2649999999999999</v>
      </c>
      <c r="T29" s="164">
        <f t="shared" si="10"/>
        <v>1.857</v>
      </c>
      <c r="U29" s="164">
        <f t="shared" si="10"/>
        <v>6.4220000000000006</v>
      </c>
      <c r="V29" s="164">
        <f t="shared" si="10"/>
        <v>0</v>
      </c>
      <c r="W29" s="164">
        <f t="shared" si="10"/>
        <v>0</v>
      </c>
      <c r="X29" s="164">
        <f t="shared" si="10"/>
        <v>0</v>
      </c>
      <c r="Y29" s="164">
        <f t="shared" si="10"/>
        <v>0</v>
      </c>
      <c r="Z29" s="164">
        <f t="shared" si="10"/>
        <v>0</v>
      </c>
      <c r="AA29" s="164">
        <f t="shared" si="10"/>
        <v>0</v>
      </c>
      <c r="AB29" s="164">
        <f t="shared" si="10"/>
        <v>0</v>
      </c>
      <c r="AC29" s="164">
        <f t="shared" si="10"/>
        <v>0</v>
      </c>
      <c r="AD29" s="164">
        <f t="shared" si="10"/>
        <v>0</v>
      </c>
      <c r="AE29" s="164">
        <f t="shared" si="10"/>
        <v>0</v>
      </c>
      <c r="AF29" s="164">
        <f t="shared" si="10"/>
        <v>0</v>
      </c>
      <c r="AG29" s="164">
        <f t="shared" si="10"/>
        <v>0</v>
      </c>
      <c r="AH29" s="164">
        <f t="shared" si="10"/>
        <v>0</v>
      </c>
      <c r="AI29" s="164"/>
      <c r="AJ29" s="164">
        <f t="shared" si="10"/>
        <v>0</v>
      </c>
      <c r="AK29" s="164">
        <f t="shared" si="10"/>
        <v>0</v>
      </c>
      <c r="AL29" s="164">
        <f t="shared" si="10"/>
        <v>0</v>
      </c>
      <c r="AM29" s="164">
        <f t="shared" si="10"/>
        <v>0</v>
      </c>
      <c r="AN29" s="164">
        <f t="shared" si="10"/>
        <v>0</v>
      </c>
      <c r="AO29" s="164">
        <f t="shared" si="10"/>
        <v>0</v>
      </c>
      <c r="AP29" s="164">
        <f t="shared" si="10"/>
        <v>0</v>
      </c>
      <c r="AQ29" s="164">
        <f t="shared" si="10"/>
        <v>0</v>
      </c>
      <c r="AR29" s="164">
        <f t="shared" si="10"/>
        <v>0</v>
      </c>
      <c r="AS29" s="164">
        <f t="shared" si="10"/>
        <v>0</v>
      </c>
      <c r="AT29" s="164">
        <f t="shared" si="10"/>
        <v>0</v>
      </c>
      <c r="AU29" s="164">
        <f t="shared" si="10"/>
        <v>0</v>
      </c>
      <c r="AV29" s="164">
        <f t="shared" si="10"/>
        <v>0.3</v>
      </c>
      <c r="AW29" s="164">
        <f t="shared" si="10"/>
        <v>0</v>
      </c>
      <c r="AX29" s="164">
        <f t="shared" si="10"/>
        <v>0</v>
      </c>
      <c r="AY29" s="164">
        <f t="shared" si="10"/>
        <v>0</v>
      </c>
      <c r="AZ29" s="164">
        <f t="shared" si="10"/>
        <v>0</v>
      </c>
      <c r="BA29" s="164">
        <f t="shared" si="10"/>
        <v>0</v>
      </c>
      <c r="BB29" s="164">
        <f t="shared" si="10"/>
        <v>0</v>
      </c>
      <c r="BC29" s="164">
        <f t="shared" si="10"/>
        <v>0</v>
      </c>
      <c r="BD29" s="164">
        <f t="shared" si="10"/>
        <v>0</v>
      </c>
      <c r="BE29" s="164">
        <f t="shared" si="10"/>
        <v>0</v>
      </c>
      <c r="BF29" s="164">
        <f t="shared" si="10"/>
        <v>0</v>
      </c>
      <c r="BG29" s="164">
        <f t="shared" si="10"/>
        <v>0</v>
      </c>
      <c r="BH29" s="164">
        <f t="shared" si="10"/>
        <v>3.9219999999999997</v>
      </c>
      <c r="BI29" s="164">
        <f t="shared" si="10"/>
        <v>0</v>
      </c>
      <c r="BJ29" s="164">
        <f t="shared" si="10"/>
        <v>0</v>
      </c>
      <c r="BK29" s="164">
        <f t="shared" si="10"/>
        <v>0</v>
      </c>
      <c r="BL29" s="164">
        <f t="shared" si="10"/>
        <v>0</v>
      </c>
      <c r="BM29" s="164">
        <f t="shared" si="10"/>
        <v>0</v>
      </c>
      <c r="BN29" s="164">
        <f t="shared" si="10"/>
        <v>0</v>
      </c>
      <c r="BO29" s="164">
        <f t="shared" si="10"/>
        <v>0</v>
      </c>
      <c r="BP29" s="164">
        <f t="shared" si="10"/>
        <v>0</v>
      </c>
      <c r="BQ29" s="164">
        <f t="shared" si="10"/>
        <v>0</v>
      </c>
      <c r="BR29" s="164"/>
      <c r="BS29" s="164"/>
      <c r="BT29" s="164"/>
      <c r="BU29" s="164"/>
      <c r="BV29" s="164"/>
      <c r="BX29" s="332"/>
      <c r="CB29" s="164"/>
      <c r="CC29" s="37">
        <v>0</v>
      </c>
      <c r="CD29" s="168"/>
      <c r="CE29" s="168"/>
      <c r="CF29" s="168"/>
      <c r="CG29" s="168"/>
      <c r="CH29" s="168"/>
      <c r="CI29" s="168"/>
    </row>
    <row r="30" spans="1:98" s="35" customFormat="1" ht="15" x14ac:dyDescent="0.3">
      <c r="A30" s="34"/>
      <c r="C30" s="34"/>
      <c r="F30" s="38" t="s">
        <v>1214</v>
      </c>
      <c r="J30" s="37"/>
      <c r="K30" s="164">
        <f>+K18*$D$18/100</f>
        <v>0.01</v>
      </c>
      <c r="L30" s="164">
        <f>+L18*$D$18/100</f>
        <v>0</v>
      </c>
      <c r="M30" s="164">
        <f>+M18*$D$18/100</f>
        <v>0</v>
      </c>
      <c r="N30" s="164">
        <f t="shared" ref="N30:BQ30" si="11">+N18*$D$18/100</f>
        <v>0</v>
      </c>
      <c r="O30" s="164">
        <f t="shared" si="11"/>
        <v>0</v>
      </c>
      <c r="P30" s="164">
        <f t="shared" si="11"/>
        <v>0</v>
      </c>
      <c r="Q30" s="164">
        <f t="shared" si="11"/>
        <v>0</v>
      </c>
      <c r="R30" s="164">
        <f t="shared" si="11"/>
        <v>0</v>
      </c>
      <c r="S30" s="164">
        <f t="shared" si="11"/>
        <v>0</v>
      </c>
      <c r="T30" s="164">
        <f t="shared" si="11"/>
        <v>0</v>
      </c>
      <c r="U30" s="164">
        <f t="shared" si="11"/>
        <v>0</v>
      </c>
      <c r="V30" s="164">
        <f t="shared" si="11"/>
        <v>0</v>
      </c>
      <c r="W30" s="164">
        <f t="shared" si="11"/>
        <v>0</v>
      </c>
      <c r="X30" s="164">
        <f t="shared" si="11"/>
        <v>0</v>
      </c>
      <c r="Y30" s="164">
        <f t="shared" si="11"/>
        <v>0</v>
      </c>
      <c r="Z30" s="164">
        <f t="shared" si="11"/>
        <v>0</v>
      </c>
      <c r="AA30" s="164">
        <f t="shared" si="11"/>
        <v>0</v>
      </c>
      <c r="AB30" s="164">
        <f t="shared" si="11"/>
        <v>0</v>
      </c>
      <c r="AC30" s="164">
        <f t="shared" si="11"/>
        <v>0</v>
      </c>
      <c r="AD30" s="164">
        <f t="shared" si="11"/>
        <v>0</v>
      </c>
      <c r="AE30" s="164">
        <f t="shared" si="11"/>
        <v>0</v>
      </c>
      <c r="AF30" s="164">
        <f t="shared" si="11"/>
        <v>0</v>
      </c>
      <c r="AG30" s="164">
        <f t="shared" si="11"/>
        <v>0</v>
      </c>
      <c r="AH30" s="164">
        <f t="shared" si="11"/>
        <v>0</v>
      </c>
      <c r="AI30" s="164"/>
      <c r="AJ30" s="164">
        <f t="shared" si="11"/>
        <v>4.99</v>
      </c>
      <c r="AK30" s="164">
        <f t="shared" si="11"/>
        <v>0.5</v>
      </c>
      <c r="AL30" s="164">
        <f t="shared" si="11"/>
        <v>1.4999999999999999E-2</v>
      </c>
      <c r="AM30" s="164">
        <f t="shared" si="11"/>
        <v>3.8</v>
      </c>
      <c r="AN30" s="164">
        <f t="shared" si="11"/>
        <v>0.05</v>
      </c>
      <c r="AO30" s="164">
        <f t="shared" si="11"/>
        <v>4.45</v>
      </c>
      <c r="AP30" s="164">
        <f t="shared" si="11"/>
        <v>1965</v>
      </c>
      <c r="AQ30" s="164">
        <f t="shared" si="11"/>
        <v>5.0000000000000001E-3</v>
      </c>
      <c r="AR30" s="164">
        <f t="shared" si="11"/>
        <v>4.0000000000000001E-3</v>
      </c>
      <c r="AS30" s="164">
        <f t="shared" si="11"/>
        <v>0</v>
      </c>
      <c r="AT30" s="166" t="s">
        <v>501</v>
      </c>
      <c r="AU30" s="164">
        <f t="shared" si="11"/>
        <v>0</v>
      </c>
      <c r="AV30" s="164">
        <f t="shared" si="11"/>
        <v>0</v>
      </c>
      <c r="AW30" s="164">
        <f t="shared" si="11"/>
        <v>0</v>
      </c>
      <c r="AX30" s="164">
        <f t="shared" si="11"/>
        <v>0</v>
      </c>
      <c r="AY30" s="164">
        <f t="shared" si="11"/>
        <v>0</v>
      </c>
      <c r="AZ30" s="164">
        <f t="shared" si="11"/>
        <v>0</v>
      </c>
      <c r="BA30" s="164">
        <f t="shared" si="11"/>
        <v>0</v>
      </c>
      <c r="BB30" s="164">
        <f t="shared" si="11"/>
        <v>0</v>
      </c>
      <c r="BC30" s="164">
        <f t="shared" si="11"/>
        <v>0</v>
      </c>
      <c r="BD30" s="164">
        <f t="shared" si="11"/>
        <v>0</v>
      </c>
      <c r="BE30" s="164">
        <f t="shared" si="11"/>
        <v>0</v>
      </c>
      <c r="BF30" s="164">
        <f t="shared" si="11"/>
        <v>0</v>
      </c>
      <c r="BG30" s="164">
        <f t="shared" si="11"/>
        <v>0</v>
      </c>
      <c r="BH30" s="164">
        <f t="shared" si="11"/>
        <v>0</v>
      </c>
      <c r="BI30" s="164">
        <f t="shared" si="11"/>
        <v>0</v>
      </c>
      <c r="BJ30" s="164">
        <f t="shared" si="11"/>
        <v>0</v>
      </c>
      <c r="BK30" s="164">
        <f t="shared" si="11"/>
        <v>0.05</v>
      </c>
      <c r="BL30" s="164">
        <f t="shared" si="11"/>
        <v>0</v>
      </c>
      <c r="BM30" s="164">
        <f t="shared" si="11"/>
        <v>0</v>
      </c>
      <c r="BN30" s="164">
        <f t="shared" si="11"/>
        <v>0</v>
      </c>
      <c r="BO30" s="164">
        <f t="shared" si="11"/>
        <v>0</v>
      </c>
      <c r="BP30" s="164">
        <f t="shared" si="11"/>
        <v>0</v>
      </c>
      <c r="BQ30" s="164">
        <f t="shared" si="11"/>
        <v>0</v>
      </c>
      <c r="BR30" s="164"/>
      <c r="BS30" s="164"/>
      <c r="BT30" s="164"/>
      <c r="BU30" s="164"/>
      <c r="BV30" s="164"/>
      <c r="BX30" s="332"/>
      <c r="CB30" s="164"/>
      <c r="CC30" s="35">
        <v>0</v>
      </c>
    </row>
    <row r="31" spans="1:98" s="35" customFormat="1" ht="15" x14ac:dyDescent="0.3">
      <c r="A31" s="34"/>
      <c r="C31" s="34"/>
      <c r="F31" s="38"/>
      <c r="J31" s="37"/>
      <c r="K31" s="168">
        <f>SUM(K25:K30)</f>
        <v>1033.3800000000001</v>
      </c>
      <c r="L31" s="168">
        <f>SUM(L25:L30)</f>
        <v>5.0553001947589458</v>
      </c>
      <c r="M31" s="168">
        <f>SUM(M25:M30)</f>
        <v>30.849999999999998</v>
      </c>
      <c r="N31" s="168">
        <f t="shared" ref="N31:BQ31" si="12">SUM(N25:N30)</f>
        <v>30.849999999999998</v>
      </c>
      <c r="O31" s="168">
        <f t="shared" si="12"/>
        <v>0</v>
      </c>
      <c r="P31" s="168">
        <f t="shared" si="12"/>
        <v>0</v>
      </c>
      <c r="Q31" s="168">
        <f t="shared" si="12"/>
        <v>19.16</v>
      </c>
      <c r="R31" s="168">
        <f t="shared" si="12"/>
        <v>3.7</v>
      </c>
      <c r="S31" s="168">
        <f t="shared" si="12"/>
        <v>2.5409999999999999</v>
      </c>
      <c r="T31" s="168">
        <f t="shared" si="12"/>
        <v>4.258</v>
      </c>
      <c r="U31" s="168">
        <f t="shared" si="12"/>
        <v>10.388000000000002</v>
      </c>
      <c r="V31" s="168">
        <f t="shared" si="12"/>
        <v>0</v>
      </c>
      <c r="W31" s="168">
        <f t="shared" si="12"/>
        <v>205.37</v>
      </c>
      <c r="X31" s="168">
        <f t="shared" si="12"/>
        <v>222.37</v>
      </c>
      <c r="Y31" s="168">
        <f t="shared" si="12"/>
        <v>0</v>
      </c>
      <c r="Z31" s="168">
        <f t="shared" si="12"/>
        <v>61.29</v>
      </c>
      <c r="AA31" s="168">
        <f t="shared" si="12"/>
        <v>0.41</v>
      </c>
      <c r="AB31" s="168">
        <f t="shared" si="12"/>
        <v>0</v>
      </c>
      <c r="AC31" s="168">
        <f t="shared" si="12"/>
        <v>0</v>
      </c>
      <c r="AD31" s="168">
        <f t="shared" si="12"/>
        <v>0</v>
      </c>
      <c r="AE31" s="168">
        <f t="shared" si="12"/>
        <v>29.400000000000002</v>
      </c>
      <c r="AF31" s="168">
        <f t="shared" si="12"/>
        <v>0</v>
      </c>
      <c r="AG31" s="168">
        <f t="shared" si="12"/>
        <v>0</v>
      </c>
      <c r="AH31" s="168">
        <f t="shared" si="12"/>
        <v>0</v>
      </c>
      <c r="AI31" s="168"/>
      <c r="AJ31" s="168">
        <f t="shared" si="12"/>
        <v>19.369999999999997</v>
      </c>
      <c r="AK31" s="168">
        <f t="shared" si="12"/>
        <v>265.5</v>
      </c>
      <c r="AL31" s="168">
        <f t="shared" si="12"/>
        <v>10.625</v>
      </c>
      <c r="AM31" s="168">
        <f t="shared" si="12"/>
        <v>352.8</v>
      </c>
      <c r="AN31" s="168">
        <f t="shared" si="12"/>
        <v>1021.05</v>
      </c>
      <c r="AO31" s="168">
        <f t="shared" si="12"/>
        <v>1097.45</v>
      </c>
      <c r="AP31" s="168">
        <f t="shared" si="12"/>
        <v>2184</v>
      </c>
      <c r="AQ31" s="168">
        <f t="shared" si="12"/>
        <v>4.9349999999999996</v>
      </c>
      <c r="AR31" s="168">
        <f t="shared" si="12"/>
        <v>1.3539999999999999</v>
      </c>
      <c r="AS31" s="168">
        <f t="shared" si="12"/>
        <v>0</v>
      </c>
      <c r="AT31" s="168">
        <f t="shared" si="12"/>
        <v>704.39099999999996</v>
      </c>
      <c r="AU31" s="168">
        <f t="shared" si="12"/>
        <v>0</v>
      </c>
      <c r="AV31" s="168">
        <f t="shared" si="12"/>
        <v>0.3</v>
      </c>
      <c r="AW31" s="168">
        <f t="shared" si="12"/>
        <v>0</v>
      </c>
      <c r="AX31" s="168">
        <f t="shared" si="12"/>
        <v>0</v>
      </c>
      <c r="AY31" s="168">
        <f t="shared" si="12"/>
        <v>0</v>
      </c>
      <c r="AZ31" s="168">
        <f t="shared" si="12"/>
        <v>0</v>
      </c>
      <c r="BA31" s="168">
        <f t="shared" si="12"/>
        <v>0</v>
      </c>
      <c r="BB31" s="168">
        <f t="shared" si="12"/>
        <v>0</v>
      </c>
      <c r="BC31" s="168">
        <f t="shared" si="12"/>
        <v>0</v>
      </c>
      <c r="BD31" s="168">
        <f t="shared" si="12"/>
        <v>0</v>
      </c>
      <c r="BE31" s="168">
        <f t="shared" si="12"/>
        <v>0</v>
      </c>
      <c r="BF31" s="168">
        <f t="shared" si="12"/>
        <v>0</v>
      </c>
      <c r="BG31" s="168">
        <f t="shared" si="12"/>
        <v>0</v>
      </c>
      <c r="BH31" s="168">
        <f t="shared" si="12"/>
        <v>6.2319999904632564</v>
      </c>
      <c r="BI31" s="168">
        <f t="shared" si="12"/>
        <v>0</v>
      </c>
      <c r="BJ31" s="168">
        <f t="shared" si="12"/>
        <v>1.1309999999999998</v>
      </c>
      <c r="BK31" s="168">
        <f t="shared" si="12"/>
        <v>0.40799999999999997</v>
      </c>
      <c r="BL31" s="168">
        <f t="shared" si="12"/>
        <v>9.9269999999999996</v>
      </c>
      <c r="BM31" s="168">
        <f t="shared" si="12"/>
        <v>0</v>
      </c>
      <c r="BN31" s="168">
        <f t="shared" si="12"/>
        <v>0.57200000000000006</v>
      </c>
      <c r="BO31" s="168">
        <f t="shared" si="12"/>
        <v>74</v>
      </c>
      <c r="BP31" s="168">
        <f t="shared" si="12"/>
        <v>0</v>
      </c>
      <c r="BQ31" s="168">
        <f t="shared" si="12"/>
        <v>0</v>
      </c>
      <c r="BR31" s="168"/>
      <c r="BS31" s="168"/>
      <c r="BT31" s="168"/>
      <c r="BU31" s="168"/>
      <c r="BV31" s="168"/>
      <c r="BW31" s="168"/>
      <c r="BX31" s="333"/>
      <c r="BY31" s="168"/>
      <c r="BZ31" s="168"/>
      <c r="CA31" s="168"/>
      <c r="CB31" s="168">
        <f>SUM(CB26:CB30)</f>
        <v>300</v>
      </c>
      <c r="CC31" s="168">
        <f>SUM(CC25:CC30)</f>
        <v>191.84</v>
      </c>
    </row>
    <row r="32" spans="1:98" s="35" customFormat="1" ht="15" x14ac:dyDescent="0.3">
      <c r="A32" s="34"/>
      <c r="C32" s="34"/>
      <c r="F32" s="38"/>
      <c r="J32" s="37"/>
      <c r="K32" s="168"/>
      <c r="L32" s="169"/>
      <c r="M32" s="169"/>
      <c r="N32" s="169"/>
      <c r="O32" s="169"/>
      <c r="P32" s="169"/>
      <c r="Q32" s="169"/>
      <c r="R32" s="169"/>
      <c r="S32" s="169"/>
      <c r="T32" s="169"/>
      <c r="U32" s="169"/>
      <c r="V32" s="169"/>
      <c r="W32" s="169"/>
      <c r="X32" s="169"/>
      <c r="Y32" s="169"/>
      <c r="Z32" s="169"/>
      <c r="AA32" s="169"/>
      <c r="AB32" s="169"/>
      <c r="AC32" s="169"/>
      <c r="AD32" s="169"/>
      <c r="AE32" s="169"/>
      <c r="AF32" s="169"/>
      <c r="AG32" s="169"/>
      <c r="AH32" s="169"/>
      <c r="AI32" s="169"/>
      <c r="AJ32" s="169"/>
      <c r="AK32" s="169"/>
      <c r="AL32" s="169"/>
      <c r="AM32" s="169"/>
      <c r="AN32" s="169"/>
      <c r="AO32" s="169"/>
      <c r="AP32" s="169"/>
      <c r="AQ32" s="169"/>
      <c r="AR32" s="169"/>
      <c r="AS32" s="169"/>
      <c r="AT32" s="169"/>
      <c r="AU32" s="169"/>
      <c r="AV32" s="169"/>
      <c r="AW32" s="169"/>
      <c r="AX32" s="169"/>
      <c r="AY32" s="169"/>
      <c r="AZ32" s="169"/>
      <c r="BA32" s="169"/>
      <c r="BB32" s="169"/>
      <c r="BC32" s="169"/>
      <c r="BD32" s="169"/>
      <c r="BE32" s="169"/>
      <c r="BF32" s="169"/>
      <c r="BG32" s="169"/>
      <c r="BH32" s="169"/>
      <c r="BI32" s="169"/>
      <c r="BJ32" s="169"/>
      <c r="BK32" s="169"/>
      <c r="BL32" s="169"/>
      <c r="BM32" s="169"/>
      <c r="BN32" s="169"/>
      <c r="BO32" s="169"/>
      <c r="BP32" s="169"/>
      <c r="BQ32" s="169"/>
      <c r="BR32" s="169"/>
      <c r="BS32" s="169"/>
      <c r="BT32" s="169"/>
      <c r="BU32" s="169"/>
      <c r="BV32" s="169"/>
      <c r="BW32" s="168"/>
      <c r="BX32" s="333"/>
      <c r="BY32" s="168"/>
      <c r="BZ32" s="168"/>
      <c r="CA32" s="168"/>
      <c r="CB32" s="168"/>
      <c r="CC32" s="168"/>
    </row>
    <row r="33" spans="1:98" s="35" customFormat="1" ht="15" x14ac:dyDescent="0.3">
      <c r="A33" s="34"/>
      <c r="C33" s="34"/>
      <c r="F33" s="38"/>
      <c r="J33" s="37"/>
      <c r="K33" s="164">
        <f>(K31-($D$19-$D$20))/$D$20*100</f>
        <v>73.230038022813702</v>
      </c>
      <c r="L33" s="170">
        <f>L31/$D$20*100*L10</f>
        <v>0.4805418436082648</v>
      </c>
      <c r="M33" s="170">
        <f>M31/$D$20*100*M10</f>
        <v>2.9325095057034218</v>
      </c>
      <c r="N33" s="170">
        <f t="shared" ref="N33:BQ33" si="13">N31/$D$20*100*N10</f>
        <v>2.9325095057034218</v>
      </c>
      <c r="O33" s="170">
        <f t="shared" si="13"/>
        <v>0</v>
      </c>
      <c r="P33" s="170">
        <f t="shared" si="13"/>
        <v>0</v>
      </c>
      <c r="Q33" s="170">
        <f t="shared" si="13"/>
        <v>1.8212927756653994</v>
      </c>
      <c r="R33" s="170">
        <f t="shared" si="13"/>
        <v>0.35171102661596959</v>
      </c>
      <c r="S33" s="170">
        <f t="shared" si="13"/>
        <v>0.24153992395437263</v>
      </c>
      <c r="T33" s="170">
        <f t="shared" si="13"/>
        <v>0.4047528517110266</v>
      </c>
      <c r="U33" s="170">
        <f t="shared" si="13"/>
        <v>0.98745247148288984</v>
      </c>
      <c r="V33" s="170">
        <f t="shared" si="13"/>
        <v>0</v>
      </c>
      <c r="W33" s="170">
        <f t="shared" si="13"/>
        <v>19.521863117870723</v>
      </c>
      <c r="X33" s="170">
        <f t="shared" si="13"/>
        <v>21.137832699619771</v>
      </c>
      <c r="Y33" s="170">
        <f t="shared" si="13"/>
        <v>0</v>
      </c>
      <c r="Z33" s="170">
        <f t="shared" si="13"/>
        <v>5.8260456273764261</v>
      </c>
      <c r="AA33" s="170">
        <f t="shared" si="13"/>
        <v>3.8973384030418251E-2</v>
      </c>
      <c r="AB33" s="170">
        <f t="shared" si="13"/>
        <v>0</v>
      </c>
      <c r="AC33" s="170">
        <f t="shared" si="13"/>
        <v>0</v>
      </c>
      <c r="AD33" s="170">
        <f t="shared" si="13"/>
        <v>0</v>
      </c>
      <c r="AE33" s="170">
        <f t="shared" si="13"/>
        <v>2.7946768060836504</v>
      </c>
      <c r="AF33" s="170">
        <f t="shared" si="13"/>
        <v>0</v>
      </c>
      <c r="AG33" s="170">
        <f t="shared" si="13"/>
        <v>0</v>
      </c>
      <c r="AH33" s="170">
        <f t="shared" si="13"/>
        <v>0</v>
      </c>
      <c r="AI33" s="170"/>
      <c r="AJ33" s="170">
        <f t="shared" si="13"/>
        <v>1.8412547528517107</v>
      </c>
      <c r="AK33" s="170">
        <f t="shared" si="13"/>
        <v>25.237642585551328</v>
      </c>
      <c r="AL33" s="170">
        <f t="shared" si="13"/>
        <v>1.0099809885931559</v>
      </c>
      <c r="AM33" s="170">
        <f t="shared" si="13"/>
        <v>33.536121673003805</v>
      </c>
      <c r="AN33" s="170">
        <f t="shared" si="13"/>
        <v>97.057984790874514</v>
      </c>
      <c r="AO33" s="170">
        <f t="shared" si="13"/>
        <v>104.3203422053232</v>
      </c>
      <c r="AP33" s="170">
        <f t="shared" si="13"/>
        <v>207.6045627376426</v>
      </c>
      <c r="AQ33" s="170">
        <f t="shared" si="13"/>
        <v>0.46910646387832694</v>
      </c>
      <c r="AR33" s="170">
        <f t="shared" si="13"/>
        <v>0.12870722433460074</v>
      </c>
      <c r="AS33" s="170">
        <f t="shared" si="13"/>
        <v>0</v>
      </c>
      <c r="AT33" s="170">
        <f t="shared" si="13"/>
        <v>66.957319391634968</v>
      </c>
      <c r="AU33" s="170">
        <f t="shared" si="13"/>
        <v>0</v>
      </c>
      <c r="AV33" s="170">
        <f t="shared" si="13"/>
        <v>2.8517110266159697E-2</v>
      </c>
      <c r="AW33" s="170">
        <f t="shared" si="13"/>
        <v>0</v>
      </c>
      <c r="AX33" s="170">
        <f t="shared" si="13"/>
        <v>0</v>
      </c>
      <c r="AY33" s="170">
        <f t="shared" si="13"/>
        <v>0</v>
      </c>
      <c r="AZ33" s="170">
        <f t="shared" si="13"/>
        <v>0</v>
      </c>
      <c r="BA33" s="170">
        <f t="shared" si="13"/>
        <v>0</v>
      </c>
      <c r="BB33" s="170">
        <f t="shared" si="13"/>
        <v>0</v>
      </c>
      <c r="BC33" s="170">
        <f t="shared" si="13"/>
        <v>0</v>
      </c>
      <c r="BD33" s="170">
        <f t="shared" si="13"/>
        <v>0</v>
      </c>
      <c r="BE33" s="170">
        <f t="shared" si="13"/>
        <v>0</v>
      </c>
      <c r="BF33" s="170">
        <f t="shared" si="13"/>
        <v>0</v>
      </c>
      <c r="BG33" s="170">
        <f t="shared" si="13"/>
        <v>0</v>
      </c>
      <c r="BH33" s="170">
        <f t="shared" si="13"/>
        <v>0.59239543635582281</v>
      </c>
      <c r="BI33" s="170">
        <f t="shared" si="13"/>
        <v>0</v>
      </c>
      <c r="BJ33" s="170">
        <f t="shared" si="13"/>
        <v>6.4505703422053223E-2</v>
      </c>
      <c r="BK33" s="170">
        <f t="shared" si="13"/>
        <v>2.3269961977186313E-2</v>
      </c>
      <c r="BL33" s="170">
        <f t="shared" si="13"/>
        <v>0.56617870722433461</v>
      </c>
      <c r="BM33" s="170">
        <f t="shared" si="13"/>
        <v>0</v>
      </c>
      <c r="BN33" s="170">
        <f t="shared" si="13"/>
        <v>3.2623574144486696E-2</v>
      </c>
      <c r="BO33" s="170">
        <f t="shared" si="13"/>
        <v>3.5171102661596962</v>
      </c>
      <c r="BP33" s="170">
        <f t="shared" si="13"/>
        <v>0</v>
      </c>
      <c r="BQ33" s="170">
        <f t="shared" si="13"/>
        <v>0</v>
      </c>
      <c r="BR33" s="170"/>
      <c r="BS33" s="170"/>
      <c r="BT33" s="170"/>
      <c r="BU33" s="170"/>
      <c r="BV33" s="170"/>
      <c r="BW33" s="170"/>
      <c r="BX33" s="204"/>
      <c r="BY33" s="170"/>
      <c r="BZ33" s="170"/>
      <c r="CA33" s="170"/>
      <c r="CB33" s="170">
        <f>(CB31)/3</f>
        <v>100</v>
      </c>
      <c r="CC33" s="170">
        <f>+CC31</f>
        <v>191.84</v>
      </c>
      <c r="CD33" s="170"/>
      <c r="CE33" s="170"/>
      <c r="CF33" s="170"/>
      <c r="CG33" s="170"/>
      <c r="CH33" s="170"/>
      <c r="CI33" s="170"/>
    </row>
    <row r="34" spans="1:98" ht="15" x14ac:dyDescent="0.3">
      <c r="A34" s="10"/>
      <c r="C34" s="10"/>
      <c r="F34" s="2"/>
      <c r="J34" s="27"/>
      <c r="K34" s="178"/>
      <c r="L34" s="153"/>
      <c r="M34" s="153"/>
      <c r="N34" s="153"/>
      <c r="O34" s="153"/>
      <c r="P34" s="153"/>
      <c r="Q34" s="153"/>
      <c r="R34" s="153"/>
      <c r="S34" s="153"/>
      <c r="T34" s="153"/>
      <c r="U34" s="153"/>
      <c r="V34" s="153"/>
      <c r="W34" s="153"/>
      <c r="X34" s="153"/>
      <c r="Y34" s="153"/>
      <c r="Z34" s="153"/>
      <c r="AA34" s="153"/>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c r="BJ34" s="153"/>
      <c r="BK34" s="153"/>
      <c r="BL34" s="153"/>
      <c r="BM34" s="153"/>
      <c r="BN34" s="153"/>
      <c r="BO34" s="153"/>
      <c r="BP34" s="153"/>
      <c r="BQ34" s="153"/>
      <c r="BR34" s="153"/>
      <c r="BS34" s="153"/>
      <c r="BT34" s="153"/>
      <c r="BU34" s="153"/>
      <c r="BV34" s="153"/>
      <c r="BW34" s="153"/>
      <c r="BX34" s="334"/>
      <c r="BY34" s="153"/>
      <c r="BZ34" s="153"/>
      <c r="CA34" s="153"/>
      <c r="CB34" s="153"/>
      <c r="CC34" s="153"/>
      <c r="CD34" s="153"/>
      <c r="CE34" s="153"/>
      <c r="CF34" s="153"/>
      <c r="CG34" s="153"/>
      <c r="CH34" s="153"/>
      <c r="CI34" s="153"/>
      <c r="CJ34"/>
      <c r="CK34"/>
      <c r="CL34"/>
      <c r="CM34"/>
      <c r="CN34"/>
      <c r="CO34"/>
      <c r="CP34"/>
      <c r="CQ34"/>
      <c r="CR34"/>
      <c r="CS34"/>
      <c r="CT34"/>
    </row>
    <row r="35" spans="1:98" ht="15" x14ac:dyDescent="0.3">
      <c r="A35" s="10"/>
      <c r="C35" s="10"/>
      <c r="F35" s="2"/>
      <c r="J35" s="27"/>
      <c r="K35" s="178"/>
      <c r="L35" s="153"/>
      <c r="M35" s="153"/>
      <c r="N35" s="153"/>
      <c r="O35" s="153"/>
      <c r="P35" s="153"/>
      <c r="Q35" s="153"/>
      <c r="R35" s="153"/>
      <c r="S35" s="153"/>
      <c r="T35" s="153"/>
      <c r="U35" s="153"/>
      <c r="V35" s="153"/>
      <c r="W35" s="153"/>
      <c r="X35" s="153"/>
      <c r="Y35" s="153"/>
      <c r="Z35" s="153"/>
      <c r="AA35" s="153"/>
      <c r="AB35" s="153"/>
      <c r="AC35" s="153"/>
      <c r="AD35" s="153"/>
      <c r="AE35" s="153"/>
      <c r="AF35" s="153"/>
      <c r="AG35" s="153"/>
      <c r="AH35" s="153"/>
      <c r="AI35" s="153"/>
      <c r="AJ35" s="153"/>
      <c r="AK35" s="153"/>
      <c r="AL35" s="153"/>
      <c r="AM35" s="153"/>
      <c r="AN35" s="153"/>
      <c r="AO35" s="153"/>
      <c r="AP35" s="153"/>
      <c r="AQ35" s="153"/>
      <c r="AR35" s="153"/>
      <c r="AS35" s="153"/>
      <c r="AT35" s="153"/>
      <c r="AU35" s="153"/>
      <c r="AV35" s="153"/>
      <c r="AW35" s="153"/>
      <c r="AX35" s="153"/>
      <c r="AY35" s="153"/>
      <c r="AZ35" s="153"/>
      <c r="BA35" s="153"/>
      <c r="BB35" s="153"/>
      <c r="BC35" s="153"/>
      <c r="BD35" s="153"/>
      <c r="BE35" s="153"/>
      <c r="BF35" s="153"/>
      <c r="BG35" s="153"/>
      <c r="BH35" s="153"/>
      <c r="BI35" s="153"/>
      <c r="BJ35" s="153"/>
      <c r="BK35" s="153"/>
      <c r="BL35" s="153"/>
      <c r="BM35" s="153"/>
      <c r="BN35" s="153"/>
      <c r="BO35" s="153"/>
      <c r="BP35" s="153"/>
      <c r="BQ35" s="153"/>
      <c r="BR35" s="153"/>
      <c r="BS35" s="153"/>
      <c r="BT35" s="153"/>
      <c r="BU35" s="153"/>
      <c r="BV35" s="153"/>
      <c r="BW35" s="153"/>
      <c r="BX35" s="334"/>
      <c r="BY35" s="153"/>
      <c r="BZ35" s="153"/>
      <c r="CA35" s="153"/>
      <c r="CB35" s="153"/>
      <c r="CC35" s="153"/>
      <c r="CD35" s="153"/>
      <c r="CE35" s="153"/>
      <c r="CF35" s="153"/>
      <c r="CG35" s="153"/>
      <c r="CH35" s="153"/>
      <c r="CI35" s="153"/>
      <c r="CJ35"/>
      <c r="CK35"/>
      <c r="CL35"/>
      <c r="CM35"/>
      <c r="CN35"/>
      <c r="CO35"/>
      <c r="CP35"/>
      <c r="CQ35"/>
      <c r="CR35"/>
      <c r="CS35"/>
      <c r="CT35"/>
    </row>
    <row r="36" spans="1:98" s="175" customFormat="1" ht="15" x14ac:dyDescent="0.3">
      <c r="A36" s="174" t="s">
        <v>1375</v>
      </c>
      <c r="E36" s="176"/>
      <c r="F36" s="177" t="s">
        <v>31</v>
      </c>
      <c r="I36" s="171"/>
      <c r="J36" s="7">
        <f>(M36*17)+(Q36*37)+(W36*17)+(AI36*29)+(AE36*8)</f>
        <v>633.86850152905208</v>
      </c>
      <c r="K36" s="171">
        <f>+K49</f>
        <v>66.633027522935777</v>
      </c>
      <c r="L36" s="171">
        <f t="shared" ref="L36:BQ36" si="14">+L49</f>
        <v>0.47018348623853212</v>
      </c>
      <c r="M36" s="171">
        <f t="shared" si="14"/>
        <v>3.4021406727828745</v>
      </c>
      <c r="N36" s="171">
        <f t="shared" si="14"/>
        <v>3.4021406727828745</v>
      </c>
      <c r="O36" s="171">
        <f t="shared" si="14"/>
        <v>0</v>
      </c>
      <c r="P36" s="171">
        <f t="shared" si="14"/>
        <v>0</v>
      </c>
      <c r="Q36" s="171">
        <f t="shared" si="14"/>
        <v>0.95565749235473996</v>
      </c>
      <c r="R36" s="171">
        <f t="shared" si="14"/>
        <v>0</v>
      </c>
      <c r="S36" s="171">
        <f t="shared" si="14"/>
        <v>0.12614678899082568</v>
      </c>
      <c r="T36" s="171">
        <f t="shared" si="14"/>
        <v>0.29816513761467889</v>
      </c>
      <c r="U36" s="171">
        <f t="shared" si="14"/>
        <v>0.36314984709480125</v>
      </c>
      <c r="V36" s="171">
        <f t="shared" si="14"/>
        <v>0</v>
      </c>
      <c r="W36" s="171">
        <f t="shared" si="14"/>
        <v>31.192660550458719</v>
      </c>
      <c r="X36" s="171">
        <f t="shared" si="14"/>
        <v>28.899082568807337</v>
      </c>
      <c r="Y36" s="171"/>
      <c r="Z36" s="171">
        <f t="shared" si="14"/>
        <v>0</v>
      </c>
      <c r="AA36" s="171">
        <f t="shared" si="14"/>
        <v>0</v>
      </c>
      <c r="AB36" s="171"/>
      <c r="AC36" s="171"/>
      <c r="AD36" s="171">
        <f t="shared" si="14"/>
        <v>0</v>
      </c>
      <c r="AE36" s="171">
        <f t="shared" si="14"/>
        <v>1.2996941896024465</v>
      </c>
      <c r="AF36" s="171">
        <f t="shared" si="14"/>
        <v>0</v>
      </c>
      <c r="AG36" s="171">
        <f t="shared" si="14"/>
        <v>0</v>
      </c>
      <c r="AH36" s="171">
        <f t="shared" si="14"/>
        <v>0</v>
      </c>
      <c r="AI36" s="171">
        <f t="shared" si="14"/>
        <v>0</v>
      </c>
      <c r="AJ36" s="171">
        <f t="shared" si="14"/>
        <v>0.33944954128440363</v>
      </c>
      <c r="AK36" s="171">
        <f t="shared" si="14"/>
        <v>3.7308868501529049</v>
      </c>
      <c r="AL36" s="171">
        <f t="shared" si="14"/>
        <v>0.26758409785932719</v>
      </c>
      <c r="AM36" s="171">
        <f t="shared" si="14"/>
        <v>29.770642201834864</v>
      </c>
      <c r="AN36" s="171">
        <f t="shared" si="14"/>
        <v>66.513761467889907</v>
      </c>
      <c r="AO36" s="171">
        <f t="shared" si="14"/>
        <v>95.948012232415905</v>
      </c>
      <c r="AP36" s="171">
        <f t="shared" si="14"/>
        <v>4.8776758409785934</v>
      </c>
      <c r="AQ36" s="171">
        <f t="shared" si="14"/>
        <v>0.34403669724770647</v>
      </c>
      <c r="AR36" s="171">
        <f t="shared" si="14"/>
        <v>4.2110091743119263E-2</v>
      </c>
      <c r="AS36" s="171">
        <f t="shared" si="14"/>
        <v>0</v>
      </c>
      <c r="AT36" s="171">
        <f t="shared" si="14"/>
        <v>114.6788990825688</v>
      </c>
      <c r="AU36" s="171">
        <f t="shared" si="14"/>
        <v>0</v>
      </c>
      <c r="AV36" s="171">
        <f t="shared" si="14"/>
        <v>0</v>
      </c>
      <c r="AW36" s="171">
        <f t="shared" si="14"/>
        <v>0</v>
      </c>
      <c r="AX36" s="171">
        <f t="shared" si="14"/>
        <v>0</v>
      </c>
      <c r="AY36" s="171">
        <f t="shared" si="14"/>
        <v>0</v>
      </c>
      <c r="AZ36" s="171">
        <f t="shared" si="14"/>
        <v>0</v>
      </c>
      <c r="BA36" s="171">
        <f t="shared" si="14"/>
        <v>0</v>
      </c>
      <c r="BB36" s="171">
        <f t="shared" si="14"/>
        <v>0</v>
      </c>
      <c r="BC36" s="171"/>
      <c r="BD36" s="171"/>
      <c r="BE36" s="171">
        <f t="shared" si="14"/>
        <v>0</v>
      </c>
      <c r="BF36" s="171">
        <f t="shared" si="14"/>
        <v>0</v>
      </c>
      <c r="BG36" s="171">
        <f t="shared" si="14"/>
        <v>0</v>
      </c>
      <c r="BH36" s="171">
        <f t="shared" si="14"/>
        <v>0.24464831804281348</v>
      </c>
      <c r="BI36" s="171">
        <f t="shared" si="14"/>
        <v>0</v>
      </c>
      <c r="BJ36" s="171">
        <f t="shared" si="14"/>
        <v>7.3394495412844041E-2</v>
      </c>
      <c r="BK36" s="171">
        <f t="shared" si="14"/>
        <v>9.1743119266055051E-3</v>
      </c>
      <c r="BL36" s="171">
        <f t="shared" si="14"/>
        <v>0.20642201834862386</v>
      </c>
      <c r="BM36" s="171">
        <f t="shared" si="14"/>
        <v>0</v>
      </c>
      <c r="BN36" s="171">
        <f t="shared" si="14"/>
        <v>1.3761467889908256E-2</v>
      </c>
      <c r="BO36" s="171">
        <f t="shared" si="14"/>
        <v>3.0581039755351682</v>
      </c>
      <c r="BP36" s="171">
        <f t="shared" si="14"/>
        <v>0</v>
      </c>
      <c r="BQ36" s="171">
        <f t="shared" si="14"/>
        <v>0</v>
      </c>
      <c r="BR36" s="171">
        <v>0</v>
      </c>
      <c r="BS36" s="171"/>
      <c r="BT36" s="171"/>
      <c r="BU36" s="171"/>
      <c r="BV36" s="171"/>
      <c r="BW36" s="171" t="s">
        <v>496</v>
      </c>
      <c r="BX36" s="268" t="str">
        <f t="shared" ref="BX36:CC36" si="15">+BX49</f>
        <v xml:space="preserve"> </v>
      </c>
      <c r="BY36" s="171" t="str">
        <f t="shared" si="15"/>
        <v xml:space="preserve"> </v>
      </c>
      <c r="BZ36" s="171" t="str">
        <f t="shared" si="15"/>
        <v xml:space="preserve"> </v>
      </c>
      <c r="CA36" s="171" t="str">
        <f t="shared" si="15"/>
        <v xml:space="preserve"> </v>
      </c>
      <c r="CB36" s="171">
        <f>+CB49</f>
        <v>100</v>
      </c>
      <c r="CC36" s="171">
        <f t="shared" si="15"/>
        <v>71.599999999999994</v>
      </c>
      <c r="CD36" s="171"/>
      <c r="CE36" s="171"/>
      <c r="CF36" s="171"/>
      <c r="CG36" s="171"/>
      <c r="CH36" s="171"/>
      <c r="CI36" s="171" t="s">
        <v>1129</v>
      </c>
      <c r="CJ36" s="171"/>
      <c r="CK36" s="171"/>
      <c r="CL36" s="171"/>
    </row>
    <row r="37" spans="1:98" ht="15" x14ac:dyDescent="0.25">
      <c r="A37" s="10" t="s">
        <v>567</v>
      </c>
      <c r="C37" s="10"/>
      <c r="D37">
        <v>720</v>
      </c>
      <c r="F37" s="40" t="s">
        <v>1391</v>
      </c>
      <c r="I37">
        <v>1</v>
      </c>
      <c r="J37" s="25">
        <v>0</v>
      </c>
      <c r="K37" s="150">
        <v>99.9</v>
      </c>
      <c r="L37" s="50">
        <v>0</v>
      </c>
      <c r="M37" s="25">
        <v>0</v>
      </c>
      <c r="N37" s="25"/>
      <c r="O37" s="25"/>
      <c r="P37" s="25">
        <v>0</v>
      </c>
      <c r="Q37" s="25">
        <v>0</v>
      </c>
      <c r="R37" s="25">
        <v>0</v>
      </c>
      <c r="S37" s="25">
        <v>0</v>
      </c>
      <c r="T37" s="25">
        <v>0</v>
      </c>
      <c r="U37" s="25">
        <v>0</v>
      </c>
      <c r="V37" s="25"/>
      <c r="W37" s="25">
        <v>0</v>
      </c>
      <c r="X37" s="25">
        <v>0</v>
      </c>
      <c r="Y37" s="25"/>
      <c r="Z37" s="25">
        <v>0</v>
      </c>
      <c r="AA37" s="25">
        <v>0</v>
      </c>
      <c r="AB37" s="25"/>
      <c r="AC37" s="25"/>
      <c r="AD37" s="25">
        <v>0</v>
      </c>
      <c r="AE37" s="25">
        <v>0</v>
      </c>
      <c r="AF37" s="25">
        <v>0</v>
      </c>
      <c r="AG37" s="25">
        <v>0</v>
      </c>
      <c r="AH37" s="25">
        <v>0</v>
      </c>
      <c r="AI37" s="25">
        <v>0</v>
      </c>
      <c r="AJ37" s="25">
        <v>0.1</v>
      </c>
      <c r="AK37" s="25">
        <v>2</v>
      </c>
      <c r="AL37" s="25">
        <v>0</v>
      </c>
      <c r="AM37" s="25">
        <v>1</v>
      </c>
      <c r="AN37" s="25">
        <v>0</v>
      </c>
      <c r="AO37" s="25">
        <v>0</v>
      </c>
      <c r="AP37" s="25">
        <v>2</v>
      </c>
      <c r="AQ37" s="25">
        <v>0</v>
      </c>
      <c r="AR37" s="25">
        <v>7.0000000000000001E-3</v>
      </c>
      <c r="AS37" s="25">
        <v>0</v>
      </c>
      <c r="AT37" s="25">
        <v>0</v>
      </c>
      <c r="AU37" s="25"/>
      <c r="AV37" s="25">
        <v>0</v>
      </c>
      <c r="AW37" s="25">
        <v>0</v>
      </c>
      <c r="AX37" s="25">
        <v>0</v>
      </c>
      <c r="AY37" s="25">
        <v>0</v>
      </c>
      <c r="AZ37" s="25">
        <v>0</v>
      </c>
      <c r="BA37" s="25">
        <v>0</v>
      </c>
      <c r="BB37" s="25">
        <v>0</v>
      </c>
      <c r="BC37" s="25"/>
      <c r="BD37" s="25"/>
      <c r="BE37" s="25">
        <v>0</v>
      </c>
      <c r="BF37" s="25"/>
      <c r="BG37" s="25">
        <v>0</v>
      </c>
      <c r="BH37" s="25">
        <v>0</v>
      </c>
      <c r="BI37" s="25">
        <v>0</v>
      </c>
      <c r="BJ37" s="25">
        <v>0</v>
      </c>
      <c r="BK37" s="25">
        <v>0</v>
      </c>
      <c r="BL37" s="25">
        <v>0</v>
      </c>
      <c r="BM37" s="25">
        <v>0</v>
      </c>
      <c r="BN37" s="25">
        <v>0</v>
      </c>
      <c r="BO37" s="25">
        <v>0</v>
      </c>
      <c r="BP37" s="25">
        <v>0</v>
      </c>
      <c r="BQ37" s="25">
        <v>0</v>
      </c>
      <c r="BR37" s="25">
        <v>0</v>
      </c>
      <c r="BS37" s="14">
        <v>1</v>
      </c>
      <c r="BT37" s="14">
        <v>6.25</v>
      </c>
      <c r="BW37" s="25" t="s">
        <v>7</v>
      </c>
      <c r="BX37" s="49" t="s">
        <v>1411</v>
      </c>
      <c r="BY37" s="25"/>
      <c r="BZ37" s="25"/>
      <c r="CA37" s="25"/>
      <c r="CB37" s="76">
        <f>CC37+K37+M37+Q37+AE37+AJ37</f>
        <v>100</v>
      </c>
      <c r="CC37" s="25">
        <v>0</v>
      </c>
      <c r="CD37" s="25"/>
      <c r="CE37" s="25"/>
      <c r="CF37" s="25"/>
      <c r="CG37" s="25"/>
      <c r="CH37" s="25"/>
      <c r="CI37" s="25"/>
      <c r="CJ37" s="25"/>
      <c r="CK37" s="25"/>
      <c r="CL37" s="25"/>
      <c r="CM37" s="25"/>
      <c r="CN37" s="25"/>
      <c r="CO37" s="25"/>
      <c r="CP37" s="25"/>
      <c r="CQ37" s="25"/>
      <c r="CR37" s="25"/>
      <c r="CS37" s="25"/>
      <c r="CT37" s="25"/>
    </row>
    <row r="38" spans="1:98" ht="15" x14ac:dyDescent="0.25">
      <c r="A38" s="10" t="s">
        <v>1263</v>
      </c>
      <c r="C38" s="10"/>
      <c r="D38">
        <v>250</v>
      </c>
      <c r="F38" s="40" t="s">
        <v>436</v>
      </c>
      <c r="I38">
        <v>1</v>
      </c>
      <c r="J38" s="76">
        <f>((M38*17)+(Q38*37)+(CC38*17)+(AI38*29)+(AE38*8))*D38/100</f>
        <v>3720.4999999999995</v>
      </c>
      <c r="K38" s="150">
        <v>13</v>
      </c>
      <c r="L38" s="50">
        <v>1.23</v>
      </c>
      <c r="M38" s="25">
        <v>8.9</v>
      </c>
      <c r="N38" s="25">
        <v>8.9</v>
      </c>
      <c r="O38" s="25">
        <v>0</v>
      </c>
      <c r="P38" s="25">
        <v>0</v>
      </c>
      <c r="Q38" s="25">
        <v>2.5</v>
      </c>
      <c r="R38" s="25"/>
      <c r="S38" s="25">
        <v>0.33</v>
      </c>
      <c r="T38" s="25">
        <v>0.78</v>
      </c>
      <c r="U38" s="25">
        <v>0.95</v>
      </c>
      <c r="V38" s="25">
        <v>0</v>
      </c>
      <c r="W38" s="25">
        <v>81.599999999999994</v>
      </c>
      <c r="X38" s="25">
        <v>75.599999999999994</v>
      </c>
      <c r="Y38" s="25"/>
      <c r="Z38" s="25"/>
      <c r="AA38" s="25">
        <v>0</v>
      </c>
      <c r="AB38" s="25"/>
      <c r="AC38" s="25"/>
      <c r="AD38" s="25">
        <v>0</v>
      </c>
      <c r="AE38" s="25">
        <v>3.4</v>
      </c>
      <c r="AF38" s="25"/>
      <c r="AG38" s="25"/>
      <c r="AH38" s="25"/>
      <c r="AI38" s="25"/>
      <c r="AJ38" s="25">
        <v>0.6</v>
      </c>
      <c r="AK38" s="25">
        <v>4</v>
      </c>
      <c r="AL38" s="25">
        <v>0.7</v>
      </c>
      <c r="AM38" s="25">
        <v>75</v>
      </c>
      <c r="AN38" s="25">
        <v>174</v>
      </c>
      <c r="AO38" s="25">
        <v>251</v>
      </c>
      <c r="AP38" s="25">
        <v>7</v>
      </c>
      <c r="AQ38" s="25">
        <v>0.9</v>
      </c>
      <c r="AR38" s="25">
        <v>0.09</v>
      </c>
      <c r="AS38" s="25">
        <v>0</v>
      </c>
      <c r="AT38" s="25">
        <v>300</v>
      </c>
      <c r="AU38" s="25">
        <v>0</v>
      </c>
      <c r="AV38" s="25">
        <v>0</v>
      </c>
      <c r="AW38" s="25">
        <v>0</v>
      </c>
      <c r="AX38" s="25"/>
      <c r="AY38" s="25"/>
      <c r="AZ38" s="25"/>
      <c r="BA38" s="25"/>
      <c r="BB38" s="25"/>
      <c r="BC38" s="25"/>
      <c r="BD38" s="25"/>
      <c r="BE38" s="25">
        <v>0</v>
      </c>
      <c r="BF38" s="25"/>
      <c r="BG38" s="25"/>
      <c r="BH38" s="25">
        <v>0.64</v>
      </c>
      <c r="BI38" s="25"/>
      <c r="BJ38" s="25">
        <v>0.32</v>
      </c>
      <c r="BK38" s="25">
        <v>0.04</v>
      </c>
      <c r="BL38" s="25">
        <v>0.9</v>
      </c>
      <c r="BM38" s="25"/>
      <c r="BN38" s="25">
        <v>0.06</v>
      </c>
      <c r="BO38" s="25">
        <v>16</v>
      </c>
      <c r="BP38" s="25">
        <v>0</v>
      </c>
      <c r="BQ38" s="25">
        <v>0</v>
      </c>
      <c r="BR38" s="25"/>
      <c r="BT38" s="14">
        <v>6.25</v>
      </c>
      <c r="BW38" s="25" t="s">
        <v>4</v>
      </c>
      <c r="BX38" s="49">
        <v>4072</v>
      </c>
      <c r="BY38" s="325">
        <v>3270</v>
      </c>
      <c r="BZ38" s="25"/>
      <c r="CA38" s="25"/>
      <c r="CB38" s="76">
        <f>CC38+K38+M38+Q38+AE38+AJ38</f>
        <v>100</v>
      </c>
      <c r="CC38" s="27">
        <f>100-(K38+M38+Q38+AJ38+AE38+AI38)</f>
        <v>71.599999999999994</v>
      </c>
      <c r="CD38" s="25"/>
      <c r="CE38" s="25"/>
      <c r="CF38" s="25"/>
      <c r="CG38" s="25"/>
      <c r="CH38" s="25"/>
      <c r="CI38" s="25"/>
      <c r="CJ38" s="25"/>
      <c r="CK38" s="25"/>
      <c r="CL38" s="25"/>
      <c r="CM38" s="25"/>
      <c r="CN38" s="25"/>
      <c r="CO38" s="25"/>
      <c r="CP38" s="25"/>
      <c r="CQ38" s="25"/>
      <c r="CR38" s="25"/>
      <c r="CS38" s="25"/>
      <c r="CT38" s="25"/>
    </row>
    <row r="39" spans="1:98" ht="15" x14ac:dyDescent="0.3">
      <c r="A39" s="10"/>
      <c r="C39" s="10"/>
      <c r="D39">
        <f>SUM(D37:D38)</f>
        <v>970</v>
      </c>
      <c r="F39" s="2" t="s">
        <v>550</v>
      </c>
      <c r="J39" s="25">
        <f>SUM(J37:J38)</f>
        <v>3720.4999999999995</v>
      </c>
      <c r="K39" s="150">
        <f>SUM(K37:K38)</f>
        <v>112.9</v>
      </c>
      <c r="L39" s="25">
        <f>SUM(L37:L38)</f>
        <v>1.23</v>
      </c>
      <c r="M39" s="25">
        <f t="shared" ref="M39:BQ39" si="16">SUM(M37:M38)</f>
        <v>8.9</v>
      </c>
      <c r="N39" s="25">
        <f t="shared" si="16"/>
        <v>8.9</v>
      </c>
      <c r="O39" s="25">
        <f t="shared" si="16"/>
        <v>0</v>
      </c>
      <c r="P39" s="25">
        <f t="shared" si="16"/>
        <v>0</v>
      </c>
      <c r="Q39" s="25">
        <f t="shared" si="16"/>
        <v>2.5</v>
      </c>
      <c r="R39" s="25">
        <f t="shared" si="16"/>
        <v>0</v>
      </c>
      <c r="S39" s="25">
        <f t="shared" si="16"/>
        <v>0.33</v>
      </c>
      <c r="T39" s="25">
        <f t="shared" si="16"/>
        <v>0.78</v>
      </c>
      <c r="U39" s="25">
        <f t="shared" si="16"/>
        <v>0.95</v>
      </c>
      <c r="V39" s="25">
        <f t="shared" si="16"/>
        <v>0</v>
      </c>
      <c r="W39" s="25">
        <f t="shared" si="16"/>
        <v>81.599999999999994</v>
      </c>
      <c r="X39" s="25">
        <f t="shared" si="16"/>
        <v>75.599999999999994</v>
      </c>
      <c r="Y39" s="25"/>
      <c r="Z39" s="25">
        <f t="shared" si="16"/>
        <v>0</v>
      </c>
      <c r="AA39" s="25">
        <f t="shared" si="16"/>
        <v>0</v>
      </c>
      <c r="AB39" s="25"/>
      <c r="AC39" s="25"/>
      <c r="AD39" s="25">
        <f t="shared" si="16"/>
        <v>0</v>
      </c>
      <c r="AE39" s="25">
        <f t="shared" si="16"/>
        <v>3.4</v>
      </c>
      <c r="AF39" s="25">
        <f t="shared" si="16"/>
        <v>0</v>
      </c>
      <c r="AG39" s="25">
        <f t="shared" si="16"/>
        <v>0</v>
      </c>
      <c r="AH39" s="25">
        <f t="shared" si="16"/>
        <v>0</v>
      </c>
      <c r="AI39" s="25">
        <f t="shared" si="16"/>
        <v>0</v>
      </c>
      <c r="AJ39" s="25">
        <f t="shared" si="16"/>
        <v>0.7</v>
      </c>
      <c r="AK39" s="25">
        <f t="shared" si="16"/>
        <v>6</v>
      </c>
      <c r="AL39" s="25">
        <f t="shared" si="16"/>
        <v>0.7</v>
      </c>
      <c r="AM39" s="25">
        <f t="shared" si="16"/>
        <v>76</v>
      </c>
      <c r="AN39" s="25">
        <f t="shared" si="16"/>
        <v>174</v>
      </c>
      <c r="AO39" s="25">
        <f t="shared" si="16"/>
        <v>251</v>
      </c>
      <c r="AP39" s="25">
        <f t="shared" si="16"/>
        <v>9</v>
      </c>
      <c r="AQ39" s="25">
        <f t="shared" si="16"/>
        <v>0.9</v>
      </c>
      <c r="AR39" s="25">
        <f t="shared" si="16"/>
        <v>9.7000000000000003E-2</v>
      </c>
      <c r="AS39" s="25">
        <f t="shared" si="16"/>
        <v>0</v>
      </c>
      <c r="AT39" s="25">
        <f t="shared" si="16"/>
        <v>300</v>
      </c>
      <c r="AU39" s="25">
        <f t="shared" si="16"/>
        <v>0</v>
      </c>
      <c r="AV39" s="25">
        <f t="shared" si="16"/>
        <v>0</v>
      </c>
      <c r="AW39" s="25">
        <f t="shared" si="16"/>
        <v>0</v>
      </c>
      <c r="AX39" s="25">
        <f t="shared" si="16"/>
        <v>0</v>
      </c>
      <c r="AY39" s="25">
        <f t="shared" si="16"/>
        <v>0</v>
      </c>
      <c r="AZ39" s="25">
        <f t="shared" si="16"/>
        <v>0</v>
      </c>
      <c r="BA39" s="25">
        <f t="shared" si="16"/>
        <v>0</v>
      </c>
      <c r="BB39" s="25">
        <f t="shared" si="16"/>
        <v>0</v>
      </c>
      <c r="BC39" s="25"/>
      <c r="BD39" s="25"/>
      <c r="BE39" s="25">
        <f t="shared" si="16"/>
        <v>0</v>
      </c>
      <c r="BF39" s="25">
        <f t="shared" si="16"/>
        <v>0</v>
      </c>
      <c r="BG39" s="25">
        <f t="shared" si="16"/>
        <v>0</v>
      </c>
      <c r="BH39" s="25">
        <f t="shared" si="16"/>
        <v>0.64</v>
      </c>
      <c r="BI39" s="25">
        <f t="shared" si="16"/>
        <v>0</v>
      </c>
      <c r="BJ39" s="25">
        <f t="shared" si="16"/>
        <v>0.32</v>
      </c>
      <c r="BK39" s="25">
        <f t="shared" si="16"/>
        <v>0.04</v>
      </c>
      <c r="BL39" s="25">
        <f t="shared" si="16"/>
        <v>0.9</v>
      </c>
      <c r="BM39" s="25">
        <f t="shared" si="16"/>
        <v>0</v>
      </c>
      <c r="BN39" s="25">
        <f t="shared" si="16"/>
        <v>0.06</v>
      </c>
      <c r="BO39" s="25">
        <f t="shared" si="16"/>
        <v>16</v>
      </c>
      <c r="BP39" s="25">
        <f t="shared" si="16"/>
        <v>0</v>
      </c>
      <c r="BQ39" s="25">
        <f t="shared" si="16"/>
        <v>0</v>
      </c>
      <c r="BR39" s="25"/>
      <c r="BW39" s="25"/>
      <c r="BX39" s="49"/>
      <c r="BY39" s="25"/>
      <c r="BZ39" s="25"/>
      <c r="CA39" s="25"/>
      <c r="CB39" s="76"/>
      <c r="CC39" s="25"/>
      <c r="CD39" s="25"/>
      <c r="CE39" s="25"/>
      <c r="CF39" s="25"/>
      <c r="CG39" s="25"/>
      <c r="CH39" s="25"/>
      <c r="CI39" s="25"/>
      <c r="CJ39" s="25"/>
      <c r="CK39" s="25"/>
      <c r="CL39" s="25"/>
      <c r="CM39" s="25"/>
      <c r="CN39" s="25"/>
      <c r="CO39" s="25"/>
      <c r="CP39" s="25"/>
      <c r="CQ39" s="25"/>
      <c r="CR39" s="25"/>
      <c r="CS39" s="25"/>
      <c r="CT39" s="25"/>
    </row>
    <row r="40" spans="1:98" ht="15" x14ac:dyDescent="0.3">
      <c r="C40" s="10"/>
      <c r="D40">
        <v>654</v>
      </c>
      <c r="F40" s="2" t="s">
        <v>551</v>
      </c>
      <c r="J40" s="25"/>
      <c r="K40" s="178">
        <f>D39*D41</f>
        <v>654</v>
      </c>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c r="BR40" s="25"/>
      <c r="BW40" s="25"/>
      <c r="BX40" s="49"/>
      <c r="BY40" s="25"/>
      <c r="BZ40" s="25"/>
      <c r="CA40" s="25"/>
      <c r="CB40"/>
      <c r="CC40" s="25"/>
      <c r="CD40" s="25"/>
      <c r="CE40" s="25"/>
      <c r="CF40" s="25"/>
      <c r="CG40" s="25"/>
      <c r="CH40" s="25"/>
      <c r="CI40" s="25"/>
      <c r="CJ40" s="25"/>
      <c r="CK40" s="25"/>
      <c r="CL40" s="25"/>
      <c r="CM40" s="25"/>
      <c r="CN40" s="25"/>
      <c r="CO40" s="25"/>
      <c r="CP40" s="25"/>
      <c r="CQ40" s="25"/>
      <c r="CR40" s="25"/>
      <c r="CS40" s="25"/>
      <c r="CT40" s="25"/>
    </row>
    <row r="41" spans="1:98" ht="15" x14ac:dyDescent="0.3">
      <c r="A41" s="10"/>
      <c r="C41" s="10"/>
      <c r="D41">
        <f>1-(D39-D40)/D39</f>
        <v>0.67422680412371139</v>
      </c>
      <c r="F41" s="2" t="s">
        <v>12</v>
      </c>
      <c r="J41"/>
      <c r="K41" s="150"/>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c r="BW41" s="25"/>
      <c r="BX41" s="49"/>
      <c r="BY41" s="25"/>
      <c r="BZ41" s="25"/>
      <c r="CA41" s="25"/>
      <c r="CB41">
        <v>100</v>
      </c>
      <c r="CC41" s="25"/>
      <c r="CD41" s="25"/>
      <c r="CE41" s="25"/>
      <c r="CF41" s="25"/>
      <c r="CG41" s="25"/>
      <c r="CH41" s="25"/>
      <c r="CI41" s="25"/>
      <c r="CJ41" s="25"/>
      <c r="CK41" s="25"/>
      <c r="CL41" s="25"/>
      <c r="CM41" s="25"/>
      <c r="CN41" s="25"/>
      <c r="CO41" s="25"/>
      <c r="CP41" s="25"/>
      <c r="CQ41" s="25"/>
      <c r="CR41" s="25"/>
      <c r="CS41" s="25"/>
      <c r="CT41" s="25"/>
    </row>
    <row r="42" spans="1:98" ht="15" x14ac:dyDescent="0.3">
      <c r="A42" s="10"/>
      <c r="C42" s="10"/>
      <c r="F42" s="2" t="s">
        <v>82</v>
      </c>
      <c r="J42" s="25">
        <f>J39/$D$40*100*K10</f>
        <v>568.88379204892954</v>
      </c>
      <c r="K42" s="150"/>
      <c r="L42" s="25">
        <f>L39/$D$40*100*M10</f>
        <v>0.18807339449541285</v>
      </c>
      <c r="M42" s="25">
        <f>M47/$D$40*100*N10</f>
        <v>3.4021406727828745</v>
      </c>
      <c r="N42" s="25">
        <f t="shared" ref="N42:AS42" si="17">N39/$D$40*100*O10</f>
        <v>1.3608562691131498</v>
      </c>
      <c r="O42" s="25">
        <f t="shared" si="17"/>
        <v>0</v>
      </c>
      <c r="P42" s="25">
        <f t="shared" si="17"/>
        <v>0</v>
      </c>
      <c r="Q42" s="25">
        <f t="shared" si="17"/>
        <v>0.38226299694189603</v>
      </c>
      <c r="R42" s="25">
        <f t="shared" si="17"/>
        <v>0</v>
      </c>
      <c r="S42" s="25">
        <f t="shared" si="17"/>
        <v>5.0458715596330271E-2</v>
      </c>
      <c r="T42" s="25">
        <f t="shared" si="17"/>
        <v>0.11926605504587157</v>
      </c>
      <c r="U42" s="25">
        <f t="shared" si="17"/>
        <v>0.14525993883792049</v>
      </c>
      <c r="V42" s="25">
        <f t="shared" si="17"/>
        <v>0</v>
      </c>
      <c r="W42" s="25">
        <f t="shared" si="17"/>
        <v>12.477064220183486</v>
      </c>
      <c r="X42" s="25">
        <f t="shared" si="17"/>
        <v>11.559633027522935</v>
      </c>
      <c r="Y42" s="25"/>
      <c r="Z42" s="25">
        <f t="shared" si="17"/>
        <v>0</v>
      </c>
      <c r="AA42" s="25">
        <f t="shared" si="17"/>
        <v>0</v>
      </c>
      <c r="AB42" s="25"/>
      <c r="AC42" s="25"/>
      <c r="AD42" s="25">
        <f t="shared" si="17"/>
        <v>0</v>
      </c>
      <c r="AE42" s="25">
        <f t="shared" si="17"/>
        <v>0.51987767584097855</v>
      </c>
      <c r="AF42" s="25">
        <f t="shared" si="17"/>
        <v>0</v>
      </c>
      <c r="AG42" s="25">
        <f t="shared" si="17"/>
        <v>0</v>
      </c>
      <c r="AH42" s="25">
        <f t="shared" si="17"/>
        <v>0</v>
      </c>
      <c r="AI42" s="25">
        <f t="shared" si="17"/>
        <v>0</v>
      </c>
      <c r="AJ42" s="25">
        <f t="shared" si="17"/>
        <v>0.10703363914373089</v>
      </c>
      <c r="AK42" s="25">
        <f t="shared" si="17"/>
        <v>0.91743119266055051</v>
      </c>
      <c r="AL42" s="25">
        <f t="shared" si="17"/>
        <v>0.10703363914373089</v>
      </c>
      <c r="AM42" s="25">
        <f t="shared" si="17"/>
        <v>11.62079510703364</v>
      </c>
      <c r="AN42" s="25">
        <f t="shared" si="17"/>
        <v>26.605504587155966</v>
      </c>
      <c r="AO42" s="25">
        <f t="shared" si="17"/>
        <v>38.379204892966364</v>
      </c>
      <c r="AP42" s="25">
        <f t="shared" si="17"/>
        <v>1.3761467889908259</v>
      </c>
      <c r="AQ42" s="25">
        <f t="shared" si="17"/>
        <v>0.13761467889908258</v>
      </c>
      <c r="AR42" s="25">
        <f t="shared" si="17"/>
        <v>1.4831804281345567E-2</v>
      </c>
      <c r="AS42" s="25">
        <f t="shared" si="17"/>
        <v>0</v>
      </c>
      <c r="AT42" s="25">
        <f t="shared" ref="AT42:BQ42" si="18">AT39/$D$40*100*AU10</f>
        <v>45.871559633027523</v>
      </c>
      <c r="AU42" s="25">
        <f t="shared" si="18"/>
        <v>0</v>
      </c>
      <c r="AV42" s="25">
        <f t="shared" si="18"/>
        <v>0</v>
      </c>
      <c r="AW42" s="25">
        <f t="shared" si="18"/>
        <v>0</v>
      </c>
      <c r="AX42" s="25">
        <f t="shared" si="18"/>
        <v>0</v>
      </c>
      <c r="AY42" s="25">
        <f t="shared" si="18"/>
        <v>0</v>
      </c>
      <c r="AZ42" s="25">
        <f t="shared" si="18"/>
        <v>0</v>
      </c>
      <c r="BA42" s="25">
        <f t="shared" si="18"/>
        <v>0</v>
      </c>
      <c r="BB42" s="25">
        <f t="shared" si="18"/>
        <v>0</v>
      </c>
      <c r="BC42" s="25"/>
      <c r="BD42" s="25"/>
      <c r="BE42" s="25">
        <f t="shared" si="18"/>
        <v>0</v>
      </c>
      <c r="BF42" s="25">
        <f t="shared" si="18"/>
        <v>0</v>
      </c>
      <c r="BG42" s="25">
        <f t="shared" si="18"/>
        <v>0</v>
      </c>
      <c r="BH42" s="25">
        <f t="shared" si="18"/>
        <v>9.7859327217125383E-2</v>
      </c>
      <c r="BI42" s="25">
        <f t="shared" si="18"/>
        <v>0</v>
      </c>
      <c r="BJ42" s="25">
        <f t="shared" si="18"/>
        <v>2.9357798165137613E-2</v>
      </c>
      <c r="BK42" s="25">
        <f t="shared" si="18"/>
        <v>3.6697247706422016E-3</v>
      </c>
      <c r="BL42" s="25">
        <f t="shared" si="18"/>
        <v>8.2568807339449546E-2</v>
      </c>
      <c r="BM42" s="25">
        <f t="shared" si="18"/>
        <v>0</v>
      </c>
      <c r="BN42" s="25">
        <f t="shared" si="18"/>
        <v>4.5871559633027525E-3</v>
      </c>
      <c r="BO42" s="25">
        <f t="shared" si="18"/>
        <v>2.4464831804281344</v>
      </c>
      <c r="BP42" s="25">
        <f t="shared" si="18"/>
        <v>0</v>
      </c>
      <c r="BQ42" s="25">
        <f t="shared" si="18"/>
        <v>0</v>
      </c>
      <c r="BR42" s="25">
        <v>0</v>
      </c>
      <c r="BW42" s="25"/>
      <c r="BX42" s="49"/>
      <c r="BY42" s="25"/>
      <c r="BZ42" s="25"/>
      <c r="CA42" s="25"/>
      <c r="CB42" s="25"/>
      <c r="CC42" s="25"/>
      <c r="CD42" s="25"/>
      <c r="CE42" s="25"/>
      <c r="CF42" s="25"/>
      <c r="CG42" s="25"/>
      <c r="CH42" s="25"/>
      <c r="CI42" s="25"/>
      <c r="CJ42" s="25"/>
      <c r="CK42" s="25"/>
      <c r="CL42" s="25"/>
      <c r="CM42" s="25"/>
      <c r="CN42" s="25"/>
      <c r="CO42" s="25"/>
      <c r="CP42" s="25"/>
      <c r="CQ42" s="25"/>
      <c r="CR42" s="25"/>
      <c r="CS42" s="25"/>
      <c r="CT42" s="25"/>
    </row>
    <row r="43" spans="1:98" ht="15" x14ac:dyDescent="0.3">
      <c r="A43" s="10"/>
      <c r="C43" s="10"/>
      <c r="F43" s="2" t="s">
        <v>115</v>
      </c>
      <c r="J43" s="25"/>
      <c r="K43" s="178">
        <f>(K39-(D39-D40))/D40*100</f>
        <v>-31.055045871559635</v>
      </c>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W43" s="25"/>
      <c r="BX43" s="49"/>
      <c r="BY43" s="25"/>
      <c r="BZ43" s="25"/>
      <c r="CA43" s="25"/>
      <c r="CB43" s="25"/>
      <c r="CC43" s="25"/>
      <c r="CD43" s="25"/>
      <c r="CE43" s="25"/>
      <c r="CF43" s="25"/>
      <c r="CG43" s="25"/>
      <c r="CH43" s="25"/>
      <c r="CI43" s="25"/>
      <c r="CJ43" s="25"/>
      <c r="CK43" s="25"/>
      <c r="CL43" s="25"/>
      <c r="CM43" s="25"/>
      <c r="CN43" s="25"/>
      <c r="CO43" s="25"/>
      <c r="CP43" s="25"/>
      <c r="CQ43" s="25"/>
      <c r="CR43" s="25"/>
      <c r="CS43" s="25"/>
      <c r="CT43" s="25"/>
    </row>
    <row r="44" spans="1:98" ht="15" x14ac:dyDescent="0.3">
      <c r="A44" s="10"/>
      <c r="C44" s="10"/>
      <c r="F44" s="2"/>
      <c r="J44" s="25"/>
      <c r="K44" s="178"/>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W44" s="25"/>
      <c r="BX44" s="49"/>
      <c r="BY44" s="25"/>
      <c r="BZ44" s="25"/>
      <c r="CA44" s="25"/>
      <c r="CB44" s="25"/>
      <c r="CC44" s="25"/>
      <c r="CD44" s="25"/>
      <c r="CE44" s="25"/>
      <c r="CF44" s="25"/>
      <c r="CG44" s="25"/>
      <c r="CH44" s="25"/>
      <c r="CI44" s="25"/>
      <c r="CJ44" s="25"/>
      <c r="CK44" s="25"/>
      <c r="CL44" s="25"/>
      <c r="CM44" s="25"/>
      <c r="CN44" s="25"/>
      <c r="CO44" s="25"/>
      <c r="CP44" s="25"/>
      <c r="CQ44" s="25"/>
      <c r="CR44" s="25"/>
      <c r="CS44" s="25"/>
      <c r="CT44" s="25"/>
    </row>
    <row r="45" spans="1:98" s="170" customFormat="1" ht="15" x14ac:dyDescent="0.25">
      <c r="F45" s="163" t="s">
        <v>1391</v>
      </c>
      <c r="J45" s="169"/>
      <c r="K45" s="164">
        <f t="shared" ref="K45:AP45" si="19">+K37*$D$37/100</f>
        <v>719.28</v>
      </c>
      <c r="L45" s="164">
        <f t="shared" si="19"/>
        <v>0</v>
      </c>
      <c r="M45" s="164">
        <f t="shared" si="19"/>
        <v>0</v>
      </c>
      <c r="N45" s="164">
        <f t="shared" si="19"/>
        <v>0</v>
      </c>
      <c r="O45" s="164">
        <f t="shared" si="19"/>
        <v>0</v>
      </c>
      <c r="P45" s="164">
        <f t="shared" si="19"/>
        <v>0</v>
      </c>
      <c r="Q45" s="164">
        <f t="shared" si="19"/>
        <v>0</v>
      </c>
      <c r="R45" s="164">
        <f t="shared" si="19"/>
        <v>0</v>
      </c>
      <c r="S45" s="164">
        <f t="shared" si="19"/>
        <v>0</v>
      </c>
      <c r="T45" s="164">
        <f t="shared" si="19"/>
        <v>0</v>
      </c>
      <c r="U45" s="164">
        <f t="shared" si="19"/>
        <v>0</v>
      </c>
      <c r="V45" s="164">
        <f t="shared" si="19"/>
        <v>0</v>
      </c>
      <c r="W45" s="164">
        <f t="shared" si="19"/>
        <v>0</v>
      </c>
      <c r="X45" s="164">
        <f t="shared" si="19"/>
        <v>0</v>
      </c>
      <c r="Y45" s="164"/>
      <c r="Z45" s="164">
        <f t="shared" si="19"/>
        <v>0</v>
      </c>
      <c r="AA45" s="164">
        <f t="shared" si="19"/>
        <v>0</v>
      </c>
      <c r="AB45" s="164"/>
      <c r="AC45" s="164"/>
      <c r="AD45" s="164">
        <f t="shared" si="19"/>
        <v>0</v>
      </c>
      <c r="AE45" s="164">
        <f t="shared" si="19"/>
        <v>0</v>
      </c>
      <c r="AF45" s="164">
        <f t="shared" si="19"/>
        <v>0</v>
      </c>
      <c r="AG45" s="164">
        <f t="shared" si="19"/>
        <v>0</v>
      </c>
      <c r="AH45" s="164">
        <f t="shared" si="19"/>
        <v>0</v>
      </c>
      <c r="AI45" s="164">
        <f t="shared" si="19"/>
        <v>0</v>
      </c>
      <c r="AJ45" s="164">
        <f t="shared" si="19"/>
        <v>0.72</v>
      </c>
      <c r="AK45" s="164">
        <f t="shared" si="19"/>
        <v>14.4</v>
      </c>
      <c r="AL45" s="164">
        <f t="shared" si="19"/>
        <v>0</v>
      </c>
      <c r="AM45" s="164">
        <f t="shared" si="19"/>
        <v>7.2</v>
      </c>
      <c r="AN45" s="164">
        <f t="shared" si="19"/>
        <v>0</v>
      </c>
      <c r="AO45" s="164">
        <f t="shared" si="19"/>
        <v>0</v>
      </c>
      <c r="AP45" s="164">
        <f t="shared" si="19"/>
        <v>14.4</v>
      </c>
      <c r="AQ45" s="164">
        <f t="shared" ref="AQ45:BR45" si="20">+AQ37*$D$37/100</f>
        <v>0</v>
      </c>
      <c r="AR45" s="164">
        <f t="shared" si="20"/>
        <v>5.04E-2</v>
      </c>
      <c r="AS45" s="164">
        <f t="shared" si="20"/>
        <v>0</v>
      </c>
      <c r="AT45" s="164">
        <f t="shared" si="20"/>
        <v>0</v>
      </c>
      <c r="AU45" s="164">
        <f t="shared" si="20"/>
        <v>0</v>
      </c>
      <c r="AV45" s="164">
        <f t="shared" si="20"/>
        <v>0</v>
      </c>
      <c r="AW45" s="164">
        <f t="shared" si="20"/>
        <v>0</v>
      </c>
      <c r="AX45" s="164">
        <f t="shared" si="20"/>
        <v>0</v>
      </c>
      <c r="AY45" s="164">
        <f t="shared" si="20"/>
        <v>0</v>
      </c>
      <c r="AZ45" s="164">
        <f t="shared" si="20"/>
        <v>0</v>
      </c>
      <c r="BA45" s="164">
        <f t="shared" si="20"/>
        <v>0</v>
      </c>
      <c r="BB45" s="164">
        <f t="shared" si="20"/>
        <v>0</v>
      </c>
      <c r="BC45" s="164"/>
      <c r="BD45" s="164"/>
      <c r="BE45" s="164">
        <f t="shared" si="20"/>
        <v>0</v>
      </c>
      <c r="BF45" s="164">
        <f t="shared" si="20"/>
        <v>0</v>
      </c>
      <c r="BG45" s="164">
        <f t="shared" si="20"/>
        <v>0</v>
      </c>
      <c r="BH45" s="164">
        <f t="shared" si="20"/>
        <v>0</v>
      </c>
      <c r="BI45" s="164">
        <f t="shared" si="20"/>
        <v>0</v>
      </c>
      <c r="BJ45" s="164">
        <f t="shared" si="20"/>
        <v>0</v>
      </c>
      <c r="BK45" s="164">
        <f t="shared" si="20"/>
        <v>0</v>
      </c>
      <c r="BL45" s="164">
        <f t="shared" si="20"/>
        <v>0</v>
      </c>
      <c r="BM45" s="164">
        <f t="shared" si="20"/>
        <v>0</v>
      </c>
      <c r="BN45" s="164">
        <f t="shared" si="20"/>
        <v>0</v>
      </c>
      <c r="BO45" s="164">
        <f t="shared" si="20"/>
        <v>0</v>
      </c>
      <c r="BP45" s="164">
        <f t="shared" si="20"/>
        <v>0</v>
      </c>
      <c r="BQ45" s="164">
        <f t="shared" si="20"/>
        <v>0</v>
      </c>
      <c r="BR45" s="164">
        <f t="shared" si="20"/>
        <v>0</v>
      </c>
      <c r="BS45" s="164"/>
      <c r="BT45" s="164"/>
      <c r="BU45" s="164"/>
      <c r="BV45" s="164"/>
      <c r="BW45" s="164" t="s">
        <v>197</v>
      </c>
      <c r="BX45" s="166" t="s">
        <v>197</v>
      </c>
      <c r="BY45" s="164" t="s">
        <v>197</v>
      </c>
      <c r="BZ45" s="164" t="s">
        <v>197</v>
      </c>
      <c r="CA45" s="164" t="s">
        <v>197</v>
      </c>
      <c r="CB45" s="164"/>
      <c r="CC45" s="164"/>
      <c r="CD45" s="164"/>
      <c r="CE45" s="164"/>
      <c r="CF45" s="164"/>
      <c r="CG45" s="164">
        <f>+CG37*$D$37/100</f>
        <v>0</v>
      </c>
      <c r="CH45" s="164">
        <f>+CH37*$D$37/100</f>
        <v>0</v>
      </c>
      <c r="CI45" s="164"/>
      <c r="CJ45" s="169"/>
      <c r="CK45" s="169"/>
      <c r="CL45" s="169"/>
      <c r="CM45" s="169"/>
      <c r="CN45" s="169"/>
      <c r="CO45" s="169"/>
      <c r="CP45" s="169"/>
      <c r="CQ45" s="169"/>
      <c r="CR45" s="169"/>
      <c r="CS45" s="169"/>
      <c r="CT45" s="169"/>
    </row>
    <row r="46" spans="1:98" s="170" customFormat="1" ht="15" x14ac:dyDescent="0.25">
      <c r="F46" s="163" t="s">
        <v>436</v>
      </c>
      <c r="J46" s="169"/>
      <c r="K46" s="164">
        <f t="shared" ref="K46:AP46" si="21">+K38*$D$38/100</f>
        <v>32.5</v>
      </c>
      <c r="L46" s="164">
        <f t="shared" si="21"/>
        <v>3.0750000000000002</v>
      </c>
      <c r="M46" s="164">
        <f t="shared" si="21"/>
        <v>22.25</v>
      </c>
      <c r="N46" s="164">
        <f t="shared" si="21"/>
        <v>22.25</v>
      </c>
      <c r="O46" s="164">
        <f t="shared" si="21"/>
        <v>0</v>
      </c>
      <c r="P46" s="164">
        <f t="shared" si="21"/>
        <v>0</v>
      </c>
      <c r="Q46" s="164">
        <f t="shared" si="21"/>
        <v>6.25</v>
      </c>
      <c r="R46" s="164">
        <f t="shared" si="21"/>
        <v>0</v>
      </c>
      <c r="S46" s="164">
        <f t="shared" si="21"/>
        <v>0.82499999999999996</v>
      </c>
      <c r="T46" s="164">
        <f t="shared" si="21"/>
        <v>1.95</v>
      </c>
      <c r="U46" s="164">
        <f t="shared" si="21"/>
        <v>2.375</v>
      </c>
      <c r="V46" s="164">
        <f t="shared" si="21"/>
        <v>0</v>
      </c>
      <c r="W46" s="164">
        <f t="shared" si="21"/>
        <v>204</v>
      </c>
      <c r="X46" s="164">
        <f t="shared" si="21"/>
        <v>189</v>
      </c>
      <c r="Y46" s="164"/>
      <c r="Z46" s="164">
        <f t="shared" si="21"/>
        <v>0</v>
      </c>
      <c r="AA46" s="164">
        <f t="shared" si="21"/>
        <v>0</v>
      </c>
      <c r="AB46" s="164"/>
      <c r="AC46" s="164"/>
      <c r="AD46" s="164">
        <f t="shared" si="21"/>
        <v>0</v>
      </c>
      <c r="AE46" s="164">
        <f t="shared" si="21"/>
        <v>8.5</v>
      </c>
      <c r="AF46" s="164">
        <f t="shared" si="21"/>
        <v>0</v>
      </c>
      <c r="AG46" s="164">
        <f t="shared" si="21"/>
        <v>0</v>
      </c>
      <c r="AH46" s="164">
        <f t="shared" si="21"/>
        <v>0</v>
      </c>
      <c r="AI46" s="164">
        <f t="shared" si="21"/>
        <v>0</v>
      </c>
      <c r="AJ46" s="164">
        <f t="shared" si="21"/>
        <v>1.5</v>
      </c>
      <c r="AK46" s="164">
        <f t="shared" si="21"/>
        <v>10</v>
      </c>
      <c r="AL46" s="164">
        <f t="shared" si="21"/>
        <v>1.75</v>
      </c>
      <c r="AM46" s="164">
        <f t="shared" si="21"/>
        <v>187.5</v>
      </c>
      <c r="AN46" s="164">
        <f t="shared" si="21"/>
        <v>435</v>
      </c>
      <c r="AO46" s="164">
        <f t="shared" si="21"/>
        <v>627.5</v>
      </c>
      <c r="AP46" s="164">
        <f t="shared" si="21"/>
        <v>17.5</v>
      </c>
      <c r="AQ46" s="164">
        <f t="shared" ref="AQ46:BQ46" si="22">+AQ38*$D$38/100</f>
        <v>2.25</v>
      </c>
      <c r="AR46" s="164">
        <f t="shared" si="22"/>
        <v>0.22500000000000001</v>
      </c>
      <c r="AS46" s="164">
        <f t="shared" si="22"/>
        <v>0</v>
      </c>
      <c r="AT46" s="164">
        <f t="shared" si="22"/>
        <v>750</v>
      </c>
      <c r="AU46" s="164">
        <f t="shared" si="22"/>
        <v>0</v>
      </c>
      <c r="AV46" s="164">
        <f t="shared" si="22"/>
        <v>0</v>
      </c>
      <c r="AW46" s="164">
        <f t="shared" si="22"/>
        <v>0</v>
      </c>
      <c r="AX46" s="164">
        <f t="shared" si="22"/>
        <v>0</v>
      </c>
      <c r="AY46" s="164">
        <f t="shared" si="22"/>
        <v>0</v>
      </c>
      <c r="AZ46" s="164">
        <f t="shared" si="22"/>
        <v>0</v>
      </c>
      <c r="BA46" s="164">
        <f t="shared" si="22"/>
        <v>0</v>
      </c>
      <c r="BB46" s="164">
        <f t="shared" si="22"/>
        <v>0</v>
      </c>
      <c r="BC46" s="164"/>
      <c r="BD46" s="164"/>
      <c r="BE46" s="164">
        <f t="shared" si="22"/>
        <v>0</v>
      </c>
      <c r="BF46" s="164">
        <f t="shared" si="22"/>
        <v>0</v>
      </c>
      <c r="BG46" s="164">
        <f t="shared" si="22"/>
        <v>0</v>
      </c>
      <c r="BH46" s="164">
        <f t="shared" si="22"/>
        <v>1.6</v>
      </c>
      <c r="BI46" s="164">
        <f t="shared" si="22"/>
        <v>0</v>
      </c>
      <c r="BJ46" s="164">
        <f t="shared" si="22"/>
        <v>0.8</v>
      </c>
      <c r="BK46" s="164">
        <f t="shared" si="22"/>
        <v>0.1</v>
      </c>
      <c r="BL46" s="164">
        <f t="shared" si="22"/>
        <v>2.25</v>
      </c>
      <c r="BM46" s="164">
        <f t="shared" si="22"/>
        <v>0</v>
      </c>
      <c r="BN46" s="164">
        <f t="shared" si="22"/>
        <v>0.15</v>
      </c>
      <c r="BO46" s="164">
        <f t="shared" si="22"/>
        <v>40</v>
      </c>
      <c r="BP46" s="164">
        <f t="shared" si="22"/>
        <v>0</v>
      </c>
      <c r="BQ46" s="164">
        <f t="shared" si="22"/>
        <v>0</v>
      </c>
      <c r="BR46" s="164"/>
      <c r="BS46" s="164"/>
      <c r="BT46" s="164"/>
      <c r="BU46" s="164"/>
      <c r="BV46" s="164"/>
      <c r="BW46" s="164" t="s">
        <v>197</v>
      </c>
      <c r="BX46" s="166" t="s">
        <v>197</v>
      </c>
      <c r="BY46" s="164" t="s">
        <v>197</v>
      </c>
      <c r="BZ46" s="164" t="s">
        <v>197</v>
      </c>
      <c r="CA46" s="164" t="s">
        <v>197</v>
      </c>
      <c r="CB46" s="164">
        <f>+CB38</f>
        <v>100</v>
      </c>
      <c r="CC46" s="164">
        <f>+CC38</f>
        <v>71.599999999999994</v>
      </c>
      <c r="CD46" s="164"/>
      <c r="CE46" s="164"/>
      <c r="CF46" s="164"/>
      <c r="CG46" s="164">
        <f>+CG38*$D$38/100</f>
        <v>0</v>
      </c>
      <c r="CH46" s="164">
        <f>+CH38*$D$38/100</f>
        <v>0</v>
      </c>
      <c r="CI46" s="164"/>
      <c r="CJ46" s="169"/>
      <c r="CK46" s="169"/>
      <c r="CL46" s="169"/>
      <c r="CM46" s="169"/>
      <c r="CN46" s="169"/>
      <c r="CO46" s="169"/>
      <c r="CP46" s="169"/>
      <c r="CQ46" s="169"/>
      <c r="CR46" s="169"/>
      <c r="CS46" s="169"/>
      <c r="CT46" s="169"/>
    </row>
    <row r="47" spans="1:98" s="168" customFormat="1" ht="15" x14ac:dyDescent="0.3">
      <c r="E47" s="170"/>
      <c r="F47" s="179"/>
      <c r="K47" s="168">
        <f t="shared" ref="K47:BR47" si="23">SUM(K45:K46)</f>
        <v>751.78</v>
      </c>
      <c r="L47" s="168">
        <f t="shared" si="23"/>
        <v>3.0750000000000002</v>
      </c>
      <c r="M47" s="168">
        <f t="shared" si="23"/>
        <v>22.25</v>
      </c>
      <c r="N47" s="168">
        <f t="shared" si="23"/>
        <v>22.25</v>
      </c>
      <c r="O47" s="168">
        <f t="shared" si="23"/>
        <v>0</v>
      </c>
      <c r="P47" s="168">
        <f t="shared" si="23"/>
        <v>0</v>
      </c>
      <c r="Q47" s="168">
        <f t="shared" si="23"/>
        <v>6.25</v>
      </c>
      <c r="R47" s="168">
        <f t="shared" si="23"/>
        <v>0</v>
      </c>
      <c r="S47" s="168">
        <f t="shared" si="23"/>
        <v>0.82499999999999996</v>
      </c>
      <c r="T47" s="168">
        <f t="shared" si="23"/>
        <v>1.95</v>
      </c>
      <c r="U47" s="168">
        <f t="shared" si="23"/>
        <v>2.375</v>
      </c>
      <c r="V47" s="168">
        <f t="shared" si="23"/>
        <v>0</v>
      </c>
      <c r="W47" s="168">
        <f t="shared" si="23"/>
        <v>204</v>
      </c>
      <c r="X47" s="168">
        <f t="shared" si="23"/>
        <v>189</v>
      </c>
      <c r="Z47" s="168">
        <f t="shared" si="23"/>
        <v>0</v>
      </c>
      <c r="AA47" s="168">
        <f t="shared" si="23"/>
        <v>0</v>
      </c>
      <c r="AD47" s="168">
        <f t="shared" si="23"/>
        <v>0</v>
      </c>
      <c r="AE47" s="168">
        <f t="shared" si="23"/>
        <v>8.5</v>
      </c>
      <c r="AF47" s="168">
        <f t="shared" si="23"/>
        <v>0</v>
      </c>
      <c r="AG47" s="168">
        <f t="shared" si="23"/>
        <v>0</v>
      </c>
      <c r="AH47" s="168">
        <f t="shared" si="23"/>
        <v>0</v>
      </c>
      <c r="AI47" s="168">
        <f t="shared" si="23"/>
        <v>0</v>
      </c>
      <c r="AJ47" s="168">
        <f t="shared" si="23"/>
        <v>2.2199999999999998</v>
      </c>
      <c r="AK47" s="168">
        <f t="shared" si="23"/>
        <v>24.4</v>
      </c>
      <c r="AL47" s="168">
        <f t="shared" si="23"/>
        <v>1.75</v>
      </c>
      <c r="AM47" s="168">
        <f t="shared" si="23"/>
        <v>194.7</v>
      </c>
      <c r="AN47" s="168">
        <f t="shared" si="23"/>
        <v>435</v>
      </c>
      <c r="AO47" s="168">
        <f t="shared" si="23"/>
        <v>627.5</v>
      </c>
      <c r="AP47" s="168">
        <f t="shared" si="23"/>
        <v>31.9</v>
      </c>
      <c r="AQ47" s="168">
        <f t="shared" si="23"/>
        <v>2.25</v>
      </c>
      <c r="AR47" s="168">
        <f t="shared" si="23"/>
        <v>0.27539999999999998</v>
      </c>
      <c r="AS47" s="168">
        <f t="shared" si="23"/>
        <v>0</v>
      </c>
      <c r="AT47" s="168">
        <f t="shared" si="23"/>
        <v>750</v>
      </c>
      <c r="AU47" s="168">
        <f t="shared" si="23"/>
        <v>0</v>
      </c>
      <c r="AV47" s="168">
        <f t="shared" si="23"/>
        <v>0</v>
      </c>
      <c r="AW47" s="168">
        <f t="shared" si="23"/>
        <v>0</v>
      </c>
      <c r="AX47" s="168">
        <f t="shared" si="23"/>
        <v>0</v>
      </c>
      <c r="AY47" s="168">
        <f t="shared" si="23"/>
        <v>0</v>
      </c>
      <c r="AZ47" s="168">
        <f t="shared" si="23"/>
        <v>0</v>
      </c>
      <c r="BA47" s="168">
        <f t="shared" si="23"/>
        <v>0</v>
      </c>
      <c r="BB47" s="168">
        <f t="shared" si="23"/>
        <v>0</v>
      </c>
      <c r="BE47" s="168">
        <f t="shared" si="23"/>
        <v>0</v>
      </c>
      <c r="BF47" s="168">
        <f t="shared" si="23"/>
        <v>0</v>
      </c>
      <c r="BG47" s="168">
        <f t="shared" si="23"/>
        <v>0</v>
      </c>
      <c r="BH47" s="168">
        <f t="shared" si="23"/>
        <v>1.6</v>
      </c>
      <c r="BI47" s="168">
        <f t="shared" si="23"/>
        <v>0</v>
      </c>
      <c r="BJ47" s="168">
        <f t="shared" si="23"/>
        <v>0.8</v>
      </c>
      <c r="BK47" s="168">
        <f t="shared" si="23"/>
        <v>0.1</v>
      </c>
      <c r="BL47" s="168">
        <f t="shared" si="23"/>
        <v>2.25</v>
      </c>
      <c r="BM47" s="168">
        <f t="shared" si="23"/>
        <v>0</v>
      </c>
      <c r="BN47" s="168">
        <f t="shared" si="23"/>
        <v>0.15</v>
      </c>
      <c r="BO47" s="168">
        <f t="shared" si="23"/>
        <v>40</v>
      </c>
      <c r="BP47" s="168">
        <f t="shared" si="23"/>
        <v>0</v>
      </c>
      <c r="BQ47" s="168">
        <f t="shared" si="23"/>
        <v>0</v>
      </c>
      <c r="BR47" s="168">
        <f t="shared" si="23"/>
        <v>0</v>
      </c>
      <c r="BW47" s="164" t="s">
        <v>197</v>
      </c>
      <c r="BX47" s="166" t="s">
        <v>197</v>
      </c>
      <c r="BY47" s="164" t="s">
        <v>197</v>
      </c>
      <c r="BZ47" s="164" t="s">
        <v>197</v>
      </c>
      <c r="CA47" s="164" t="s">
        <v>197</v>
      </c>
      <c r="CB47" s="168">
        <f>(CB37+CB38)</f>
        <v>200</v>
      </c>
      <c r="CC47" s="168">
        <f>(CC37+CC38)</f>
        <v>71.599999999999994</v>
      </c>
      <c r="CG47" s="168">
        <f>SUM(CG45:CG46)</f>
        <v>0</v>
      </c>
      <c r="CH47" s="168">
        <f>SUM(CH45:CH46)</f>
        <v>0</v>
      </c>
    </row>
    <row r="48" spans="1:98" s="170" customFormat="1" ht="15" x14ac:dyDescent="0.25">
      <c r="F48" s="179"/>
      <c r="J48" s="169"/>
      <c r="K48" s="164"/>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69"/>
      <c r="AK48" s="169"/>
      <c r="AL48" s="169"/>
      <c r="AM48" s="169"/>
      <c r="AN48" s="169"/>
      <c r="AO48" s="169"/>
      <c r="AP48" s="169"/>
      <c r="AQ48" s="169"/>
      <c r="AR48" s="169"/>
      <c r="AS48" s="169"/>
      <c r="AT48" s="169"/>
      <c r="AU48" s="169"/>
      <c r="AV48" s="169"/>
      <c r="AW48" s="169"/>
      <c r="AX48" s="169"/>
      <c r="AY48" s="169"/>
      <c r="AZ48" s="169"/>
      <c r="BA48" s="169"/>
      <c r="BB48" s="169"/>
      <c r="BC48" s="169"/>
      <c r="BD48" s="169"/>
      <c r="BE48" s="169"/>
      <c r="BF48" s="169"/>
      <c r="BG48" s="169"/>
      <c r="BH48" s="169"/>
      <c r="BI48" s="169"/>
      <c r="BJ48" s="169"/>
      <c r="BK48" s="169"/>
      <c r="BL48" s="169"/>
      <c r="BM48" s="169"/>
      <c r="BN48" s="169"/>
      <c r="BO48" s="169"/>
      <c r="BP48" s="169"/>
      <c r="BQ48" s="169"/>
      <c r="BR48" s="169"/>
      <c r="BS48" s="164"/>
      <c r="BT48" s="164"/>
      <c r="BU48" s="164"/>
      <c r="BV48" s="164"/>
      <c r="BW48" s="164" t="s">
        <v>197</v>
      </c>
      <c r="BX48" s="166" t="s">
        <v>197</v>
      </c>
      <c r="BY48" s="164" t="s">
        <v>197</v>
      </c>
      <c r="BZ48" s="164" t="s">
        <v>197</v>
      </c>
      <c r="CA48" s="164" t="s">
        <v>197</v>
      </c>
      <c r="CB48" s="169"/>
      <c r="CC48" s="169"/>
      <c r="CD48" s="169"/>
      <c r="CE48" s="169"/>
      <c r="CF48" s="169"/>
      <c r="CG48" s="169"/>
      <c r="CH48" s="169"/>
      <c r="CI48" s="169"/>
      <c r="CJ48" s="169"/>
      <c r="CK48" s="169"/>
      <c r="CL48" s="169"/>
      <c r="CM48" s="169"/>
      <c r="CN48" s="169"/>
      <c r="CO48" s="169"/>
      <c r="CP48" s="169"/>
      <c r="CQ48" s="169"/>
      <c r="CR48" s="169"/>
      <c r="CS48" s="169"/>
      <c r="CT48" s="169"/>
    </row>
    <row r="49" spans="1:98" s="170" customFormat="1" ht="15" x14ac:dyDescent="0.25">
      <c r="F49" s="179"/>
      <c r="J49" s="169"/>
      <c r="K49" s="164">
        <f>(K47-($D$39-$D$40))/$D$40*100</f>
        <v>66.633027522935777</v>
      </c>
      <c r="L49" s="170">
        <f t="shared" ref="L49:AQ49" si="24">L47/$D$40*100*L10</f>
        <v>0.47018348623853212</v>
      </c>
      <c r="M49" s="170">
        <f t="shared" si="24"/>
        <v>3.4021406727828745</v>
      </c>
      <c r="N49" s="170">
        <f t="shared" si="24"/>
        <v>3.4021406727828745</v>
      </c>
      <c r="O49" s="170">
        <f t="shared" si="24"/>
        <v>0</v>
      </c>
      <c r="P49" s="170">
        <f t="shared" si="24"/>
        <v>0</v>
      </c>
      <c r="Q49" s="170">
        <f t="shared" si="24"/>
        <v>0.95565749235473996</v>
      </c>
      <c r="R49" s="170">
        <f t="shared" si="24"/>
        <v>0</v>
      </c>
      <c r="S49" s="170">
        <f t="shared" si="24"/>
        <v>0.12614678899082568</v>
      </c>
      <c r="T49" s="170">
        <f t="shared" si="24"/>
        <v>0.29816513761467889</v>
      </c>
      <c r="U49" s="170">
        <f t="shared" si="24"/>
        <v>0.36314984709480125</v>
      </c>
      <c r="V49" s="170">
        <f t="shared" si="24"/>
        <v>0</v>
      </c>
      <c r="W49" s="170">
        <f t="shared" si="24"/>
        <v>31.192660550458719</v>
      </c>
      <c r="X49" s="170">
        <f t="shared" si="24"/>
        <v>28.899082568807337</v>
      </c>
      <c r="Z49" s="170">
        <f t="shared" si="24"/>
        <v>0</v>
      </c>
      <c r="AA49" s="170">
        <f t="shared" si="24"/>
        <v>0</v>
      </c>
      <c r="AD49" s="170">
        <f t="shared" si="24"/>
        <v>0</v>
      </c>
      <c r="AE49" s="170">
        <f t="shared" si="24"/>
        <v>1.2996941896024465</v>
      </c>
      <c r="AF49" s="170">
        <f t="shared" si="24"/>
        <v>0</v>
      </c>
      <c r="AG49" s="170">
        <f t="shared" si="24"/>
        <v>0</v>
      </c>
      <c r="AH49" s="170">
        <f t="shared" si="24"/>
        <v>0</v>
      </c>
      <c r="AI49" s="170">
        <f t="shared" si="24"/>
        <v>0</v>
      </c>
      <c r="AJ49" s="170">
        <f t="shared" si="24"/>
        <v>0.33944954128440363</v>
      </c>
      <c r="AK49" s="170">
        <f t="shared" si="24"/>
        <v>3.7308868501529049</v>
      </c>
      <c r="AL49" s="170">
        <f t="shared" si="24"/>
        <v>0.26758409785932719</v>
      </c>
      <c r="AM49" s="170">
        <f t="shared" si="24"/>
        <v>29.770642201834864</v>
      </c>
      <c r="AN49" s="170">
        <f t="shared" si="24"/>
        <v>66.513761467889907</v>
      </c>
      <c r="AO49" s="170">
        <f t="shared" si="24"/>
        <v>95.948012232415905</v>
      </c>
      <c r="AP49" s="170">
        <f t="shared" si="24"/>
        <v>4.8776758409785934</v>
      </c>
      <c r="AQ49" s="170">
        <f t="shared" si="24"/>
        <v>0.34403669724770647</v>
      </c>
      <c r="AR49" s="170">
        <f t="shared" ref="AR49:BQ49" si="25">AR47/$D$40*100*AR10</f>
        <v>4.2110091743119263E-2</v>
      </c>
      <c r="AS49" s="170">
        <f t="shared" si="25"/>
        <v>0</v>
      </c>
      <c r="AT49" s="170">
        <f t="shared" si="25"/>
        <v>114.6788990825688</v>
      </c>
      <c r="AU49" s="170">
        <f t="shared" si="25"/>
        <v>0</v>
      </c>
      <c r="AV49" s="170">
        <f t="shared" si="25"/>
        <v>0</v>
      </c>
      <c r="AW49" s="170">
        <f t="shared" si="25"/>
        <v>0</v>
      </c>
      <c r="AX49" s="170">
        <f t="shared" si="25"/>
        <v>0</v>
      </c>
      <c r="AY49" s="170">
        <f t="shared" si="25"/>
        <v>0</v>
      </c>
      <c r="AZ49" s="170">
        <f t="shared" si="25"/>
        <v>0</v>
      </c>
      <c r="BA49" s="170">
        <f t="shared" si="25"/>
        <v>0</v>
      </c>
      <c r="BB49" s="170">
        <f t="shared" si="25"/>
        <v>0</v>
      </c>
      <c r="BE49" s="170">
        <f t="shared" si="25"/>
        <v>0</v>
      </c>
      <c r="BF49" s="170">
        <f t="shared" si="25"/>
        <v>0</v>
      </c>
      <c r="BG49" s="170">
        <f t="shared" si="25"/>
        <v>0</v>
      </c>
      <c r="BH49" s="170">
        <f t="shared" si="25"/>
        <v>0.24464831804281348</v>
      </c>
      <c r="BI49" s="170">
        <f t="shared" si="25"/>
        <v>0</v>
      </c>
      <c r="BJ49" s="170">
        <f t="shared" si="25"/>
        <v>7.3394495412844041E-2</v>
      </c>
      <c r="BK49" s="170">
        <f t="shared" si="25"/>
        <v>9.1743119266055051E-3</v>
      </c>
      <c r="BL49" s="170">
        <f t="shared" si="25"/>
        <v>0.20642201834862386</v>
      </c>
      <c r="BM49" s="170">
        <f t="shared" si="25"/>
        <v>0</v>
      </c>
      <c r="BN49" s="170">
        <f t="shared" si="25"/>
        <v>1.3761467889908256E-2</v>
      </c>
      <c r="BO49" s="170">
        <f t="shared" si="25"/>
        <v>3.0581039755351682</v>
      </c>
      <c r="BP49" s="170">
        <f t="shared" si="25"/>
        <v>0</v>
      </c>
      <c r="BQ49" s="170">
        <f t="shared" si="25"/>
        <v>0</v>
      </c>
      <c r="BR49" s="170">
        <v>0</v>
      </c>
      <c r="BW49" s="164" t="s">
        <v>197</v>
      </c>
      <c r="BX49" s="166" t="s">
        <v>197</v>
      </c>
      <c r="BY49" s="164" t="s">
        <v>197</v>
      </c>
      <c r="BZ49" s="164" t="s">
        <v>197</v>
      </c>
      <c r="CA49" s="164" t="s">
        <v>197</v>
      </c>
      <c r="CB49" s="170">
        <f>CB47/2</f>
        <v>100</v>
      </c>
      <c r="CC49" s="170">
        <f>CC47</f>
        <v>71.599999999999994</v>
      </c>
      <c r="CG49" s="170">
        <f>CG47/$D$40*100*CG10</f>
        <v>0</v>
      </c>
      <c r="CH49" s="170">
        <f>CH47/$D$40*100*CH10</f>
        <v>0</v>
      </c>
      <c r="CJ49" s="169"/>
      <c r="CK49" s="169"/>
      <c r="CL49" s="169"/>
      <c r="CM49" s="169"/>
      <c r="CN49" s="169"/>
      <c r="CO49" s="169"/>
      <c r="CP49" s="169"/>
      <c r="CQ49" s="169"/>
      <c r="CR49" s="169"/>
      <c r="CS49" s="169"/>
      <c r="CT49" s="169"/>
    </row>
    <row r="50" spans="1:98" ht="15" x14ac:dyDescent="0.25">
      <c r="A50" s="10"/>
      <c r="C50" s="10"/>
      <c r="F50" s="40"/>
      <c r="J50" s="25"/>
      <c r="K50" s="150"/>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W50" s="25"/>
      <c r="BX50" s="49"/>
      <c r="BY50" s="25"/>
      <c r="BZ50" s="25"/>
      <c r="CA50" s="25"/>
      <c r="CB50" s="25"/>
      <c r="CC50" s="25"/>
      <c r="CD50" s="25"/>
      <c r="CE50" s="25"/>
      <c r="CF50" s="25"/>
      <c r="CG50" s="25"/>
      <c r="CH50" s="25"/>
      <c r="CI50" s="25"/>
      <c r="CJ50" s="25"/>
      <c r="CK50" s="25"/>
      <c r="CL50" s="25"/>
      <c r="CM50" s="25"/>
      <c r="CN50" s="25"/>
      <c r="CO50" s="25"/>
      <c r="CP50" s="25"/>
      <c r="CQ50" s="25"/>
      <c r="CR50" s="25"/>
      <c r="CS50" s="25"/>
      <c r="CT50" s="25"/>
    </row>
    <row r="51" spans="1:98" ht="15" x14ac:dyDescent="0.25">
      <c r="A51" s="10"/>
      <c r="C51" s="10"/>
      <c r="F51" s="40"/>
      <c r="J51" s="25"/>
      <c r="K51" s="150"/>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W51" s="25"/>
      <c r="BX51" s="49"/>
      <c r="BY51" s="25"/>
      <c r="BZ51" s="25"/>
      <c r="CA51" s="25"/>
      <c r="CB51" s="25"/>
      <c r="CC51" s="25"/>
      <c r="CD51" s="25"/>
      <c r="CE51" s="25"/>
      <c r="CF51" s="25"/>
      <c r="CG51" s="25"/>
      <c r="CH51" s="25"/>
      <c r="CI51" s="25"/>
      <c r="CJ51" s="25"/>
      <c r="CK51" s="25"/>
      <c r="CL51" s="25"/>
      <c r="CM51" s="25"/>
      <c r="CN51" s="25"/>
      <c r="CO51" s="25"/>
      <c r="CP51" s="25"/>
      <c r="CQ51" s="25"/>
      <c r="CR51" s="25"/>
      <c r="CS51" s="25"/>
      <c r="CT51" s="25"/>
    </row>
    <row r="52" spans="1:98" s="7" customFormat="1" ht="15" x14ac:dyDescent="0.25">
      <c r="A52" s="120" t="s">
        <v>1376</v>
      </c>
      <c r="C52" s="11"/>
      <c r="F52" s="117" t="s">
        <v>1130</v>
      </c>
      <c r="J52" s="7">
        <f>(M52*17)+(Q52*37)+(W52*17)+(AI52*29)+(AE52*8)</f>
        <v>314.56747404844288</v>
      </c>
      <c r="K52" s="180">
        <f>+K67</f>
        <v>82.747404844290656</v>
      </c>
      <c r="L52" s="116"/>
      <c r="M52" s="180">
        <f t="shared" ref="M52:BQ52" si="26">+M67</f>
        <v>1.2318339100346021</v>
      </c>
      <c r="N52" s="180">
        <f t="shared" si="26"/>
        <v>1.2318339100346021</v>
      </c>
      <c r="O52" s="180">
        <f t="shared" si="26"/>
        <v>0</v>
      </c>
      <c r="P52" s="180">
        <f t="shared" si="26"/>
        <v>0</v>
      </c>
      <c r="Q52" s="180">
        <f t="shared" si="26"/>
        <v>0.34602076124567477</v>
      </c>
      <c r="R52" s="180">
        <f t="shared" si="26"/>
        <v>0</v>
      </c>
      <c r="S52" s="180">
        <f t="shared" si="26"/>
        <v>4.5674740484429065E-2</v>
      </c>
      <c r="T52" s="180">
        <f t="shared" si="26"/>
        <v>0.10795847750865054</v>
      </c>
      <c r="U52" s="180">
        <f t="shared" si="26"/>
        <v>0.13148788927335639</v>
      </c>
      <c r="V52" s="180">
        <f t="shared" si="26"/>
        <v>0</v>
      </c>
      <c r="W52" s="180">
        <f t="shared" si="26"/>
        <v>16.297577854671282</v>
      </c>
      <c r="X52" s="180">
        <f t="shared" si="26"/>
        <v>10.463667820069203</v>
      </c>
      <c r="Y52" s="180">
        <f t="shared" si="26"/>
        <v>0</v>
      </c>
      <c r="Z52" s="180">
        <f t="shared" si="26"/>
        <v>0</v>
      </c>
      <c r="AA52" s="180">
        <f t="shared" si="26"/>
        <v>5.0034602076124566</v>
      </c>
      <c r="AB52" s="180"/>
      <c r="AC52" s="180"/>
      <c r="AD52" s="180">
        <f t="shared" si="26"/>
        <v>0</v>
      </c>
      <c r="AE52" s="180">
        <f t="shared" si="26"/>
        <v>0.4705882352941177</v>
      </c>
      <c r="AF52" s="180">
        <f t="shared" si="26"/>
        <v>0</v>
      </c>
      <c r="AG52" s="180">
        <f t="shared" si="26"/>
        <v>0</v>
      </c>
      <c r="AH52" s="180">
        <f t="shared" si="26"/>
        <v>0</v>
      </c>
      <c r="AI52" s="180">
        <f t="shared" si="26"/>
        <v>0</v>
      </c>
      <c r="AJ52" s="180">
        <f t="shared" si="26"/>
        <v>0.25951557093425603</v>
      </c>
      <c r="AK52" s="180">
        <f t="shared" si="26"/>
        <v>7.5605536332179941</v>
      </c>
      <c r="AL52" s="180">
        <f t="shared" si="26"/>
        <v>0.27335640138408307</v>
      </c>
      <c r="AM52" s="180">
        <f t="shared" si="26"/>
        <v>12.45674740484429</v>
      </c>
      <c r="AN52" s="180">
        <f t="shared" si="26"/>
        <v>25.069204152249132</v>
      </c>
      <c r="AO52" s="180">
        <f t="shared" si="26"/>
        <v>52.595155709342556</v>
      </c>
      <c r="AP52" s="180">
        <f t="shared" si="26"/>
        <v>5.1211072664359865</v>
      </c>
      <c r="AQ52" s="180">
        <f t="shared" si="26"/>
        <v>0.1245674740484429</v>
      </c>
      <c r="AR52" s="180">
        <f t="shared" si="26"/>
        <v>2.4653979238754321E-2</v>
      </c>
      <c r="AS52" s="180">
        <f t="shared" si="26"/>
        <v>0</v>
      </c>
      <c r="AT52" s="180">
        <f t="shared" si="26"/>
        <v>41.522491349480966</v>
      </c>
      <c r="AU52" s="180">
        <f t="shared" si="26"/>
        <v>0</v>
      </c>
      <c r="AV52" s="180">
        <f t="shared" si="26"/>
        <v>0</v>
      </c>
      <c r="AW52" s="180">
        <f t="shared" si="26"/>
        <v>0</v>
      </c>
      <c r="AX52" s="180">
        <f t="shared" si="26"/>
        <v>0</v>
      </c>
      <c r="AY52" s="180">
        <f t="shared" si="26"/>
        <v>0</v>
      </c>
      <c r="AZ52" s="180">
        <f t="shared" si="26"/>
        <v>0</v>
      </c>
      <c r="BA52" s="180">
        <f t="shared" si="26"/>
        <v>0</v>
      </c>
      <c r="BB52" s="180">
        <f t="shared" si="26"/>
        <v>0</v>
      </c>
      <c r="BC52" s="180"/>
      <c r="BD52" s="180"/>
      <c r="BE52" s="180">
        <f t="shared" si="26"/>
        <v>0</v>
      </c>
      <c r="BF52" s="180">
        <f t="shared" si="26"/>
        <v>0</v>
      </c>
      <c r="BG52" s="180">
        <f t="shared" si="26"/>
        <v>0</v>
      </c>
      <c r="BH52" s="180">
        <f t="shared" si="26"/>
        <v>8.8581314878892731E-2</v>
      </c>
      <c r="BI52" s="180">
        <f t="shared" si="26"/>
        <v>0</v>
      </c>
      <c r="BJ52" s="180">
        <f t="shared" si="26"/>
        <v>2.6885813148788927E-2</v>
      </c>
      <c r="BK52" s="180">
        <f t="shared" si="26"/>
        <v>4.2560553633217996E-3</v>
      </c>
      <c r="BL52" s="180">
        <f t="shared" si="26"/>
        <v>8.0968858131487881E-2</v>
      </c>
      <c r="BM52" s="180">
        <f t="shared" si="26"/>
        <v>0</v>
      </c>
      <c r="BN52" s="180">
        <f t="shared" si="26"/>
        <v>4.9826989619377168E-3</v>
      </c>
      <c r="BO52" s="180">
        <f t="shared" si="26"/>
        <v>1.1072664359861593</v>
      </c>
      <c r="BP52" s="180">
        <f t="shared" si="26"/>
        <v>0</v>
      </c>
      <c r="BQ52" s="180">
        <f t="shared" si="26"/>
        <v>0</v>
      </c>
      <c r="BR52" s="180"/>
      <c r="BS52" s="180"/>
      <c r="BT52" s="180"/>
      <c r="BU52" s="180"/>
      <c r="BV52" s="180"/>
      <c r="BW52" s="116"/>
      <c r="BX52" s="184"/>
      <c r="BY52" s="116"/>
      <c r="BZ52" s="116"/>
      <c r="CA52" s="116"/>
      <c r="CB52" s="180">
        <f>+CB67</f>
        <v>100</v>
      </c>
      <c r="CC52" s="180">
        <f>+CC67</f>
        <v>168.6</v>
      </c>
      <c r="CD52" s="116"/>
      <c r="CE52" s="116"/>
      <c r="CF52" s="116"/>
      <c r="CG52" s="116"/>
      <c r="CH52" s="116"/>
      <c r="CI52" s="116" t="s">
        <v>1129</v>
      </c>
      <c r="CJ52" s="116"/>
      <c r="CK52" s="116"/>
      <c r="CL52" s="116"/>
      <c r="CM52" s="116"/>
      <c r="CN52" s="116"/>
      <c r="CO52" s="116"/>
      <c r="CP52" s="116"/>
      <c r="CQ52" s="116"/>
      <c r="CR52" s="116"/>
      <c r="CS52" s="116"/>
      <c r="CT52" s="116"/>
    </row>
    <row r="53" spans="1:98" ht="15" x14ac:dyDescent="0.25">
      <c r="A53" s="10" t="s">
        <v>567</v>
      </c>
      <c r="C53" s="10"/>
      <c r="D53">
        <v>375</v>
      </c>
      <c r="F53" s="40" t="s">
        <v>1391</v>
      </c>
      <c r="I53">
        <v>1</v>
      </c>
      <c r="J53" s="25">
        <v>0</v>
      </c>
      <c r="K53" s="150">
        <v>99.9</v>
      </c>
      <c r="L53" s="25"/>
      <c r="M53" s="25">
        <v>0</v>
      </c>
      <c r="N53" s="25"/>
      <c r="O53" s="25"/>
      <c r="P53" s="25">
        <v>0</v>
      </c>
      <c r="Q53" s="25">
        <v>0</v>
      </c>
      <c r="R53" s="25">
        <v>0</v>
      </c>
      <c r="S53" s="25">
        <v>0</v>
      </c>
      <c r="T53" s="25">
        <v>0</v>
      </c>
      <c r="U53" s="25">
        <v>0</v>
      </c>
      <c r="V53" s="25"/>
      <c r="W53" s="25">
        <v>0</v>
      </c>
      <c r="X53" s="25">
        <v>0</v>
      </c>
      <c r="Y53" s="25"/>
      <c r="Z53" s="25">
        <v>0</v>
      </c>
      <c r="AA53" s="25">
        <v>0</v>
      </c>
      <c r="AB53" s="25"/>
      <c r="AC53" s="25"/>
      <c r="AD53" s="25">
        <v>0</v>
      </c>
      <c r="AE53" s="25">
        <v>0</v>
      </c>
      <c r="AF53" s="25">
        <v>0</v>
      </c>
      <c r="AG53" s="25">
        <v>0</v>
      </c>
      <c r="AH53" s="25">
        <v>0</v>
      </c>
      <c r="AI53" s="25">
        <v>0</v>
      </c>
      <c r="AJ53" s="25">
        <v>0.1</v>
      </c>
      <c r="AK53" s="25">
        <v>2</v>
      </c>
      <c r="AL53" s="25">
        <v>0</v>
      </c>
      <c r="AM53" s="25">
        <v>1</v>
      </c>
      <c r="AN53" s="25">
        <v>0</v>
      </c>
      <c r="AO53" s="25">
        <v>0</v>
      </c>
      <c r="AP53" s="25">
        <v>2</v>
      </c>
      <c r="AQ53" s="25">
        <v>0</v>
      </c>
      <c r="AR53" s="25">
        <v>7.0000000000000001E-3</v>
      </c>
      <c r="AS53" s="25">
        <v>0</v>
      </c>
      <c r="AT53" s="25">
        <v>0</v>
      </c>
      <c r="AU53" s="25"/>
      <c r="AV53" s="25">
        <v>0</v>
      </c>
      <c r="AW53" s="25">
        <v>0</v>
      </c>
      <c r="AX53" s="25">
        <v>0</v>
      </c>
      <c r="AY53" s="25">
        <v>0</v>
      </c>
      <c r="AZ53" s="25">
        <v>0</v>
      </c>
      <c r="BA53" s="25">
        <v>0</v>
      </c>
      <c r="BB53" s="25">
        <v>0</v>
      </c>
      <c r="BC53" s="25"/>
      <c r="BD53" s="25"/>
      <c r="BE53" s="25">
        <v>0</v>
      </c>
      <c r="BF53" s="25"/>
      <c r="BG53" s="25">
        <v>0</v>
      </c>
      <c r="BH53" s="25">
        <v>0</v>
      </c>
      <c r="BI53" s="25">
        <v>0</v>
      </c>
      <c r="BJ53" s="25">
        <v>0</v>
      </c>
      <c r="BK53" s="25">
        <v>0</v>
      </c>
      <c r="BL53" s="25">
        <v>0</v>
      </c>
      <c r="BM53" s="25">
        <v>0</v>
      </c>
      <c r="BN53" s="25">
        <v>0</v>
      </c>
      <c r="BO53" s="25">
        <v>0</v>
      </c>
      <c r="BP53" s="25">
        <v>0</v>
      </c>
      <c r="BQ53" s="25">
        <v>0</v>
      </c>
      <c r="BR53" s="25">
        <v>0</v>
      </c>
      <c r="BS53" s="14">
        <v>1</v>
      </c>
      <c r="BT53" s="14">
        <v>6.25</v>
      </c>
      <c r="BW53" s="25" t="s">
        <v>7</v>
      </c>
      <c r="BX53" s="49" t="s">
        <v>1411</v>
      </c>
      <c r="BY53" s="25"/>
      <c r="BZ53" s="25"/>
      <c r="CA53" s="25"/>
      <c r="CB53" s="25"/>
      <c r="CC53" s="25">
        <v>0</v>
      </c>
      <c r="CD53" s="25"/>
      <c r="CE53" s="25"/>
      <c r="CF53" s="25"/>
      <c r="CG53" s="25"/>
      <c r="CH53" s="25"/>
      <c r="CI53" s="25"/>
      <c r="CJ53" s="25"/>
      <c r="CK53" s="25"/>
      <c r="CL53" s="25"/>
      <c r="CM53" s="25"/>
      <c r="CN53" s="25"/>
      <c r="CO53" s="25"/>
      <c r="CP53" s="25"/>
      <c r="CQ53" s="25"/>
      <c r="CR53" s="25"/>
      <c r="CS53" s="25"/>
      <c r="CT53" s="25"/>
    </row>
    <row r="54" spans="1:98" ht="15" x14ac:dyDescent="0.25">
      <c r="A54" s="10" t="s">
        <v>1263</v>
      </c>
      <c r="C54" s="10"/>
      <c r="D54">
        <v>40</v>
      </c>
      <c r="F54" s="40" t="s">
        <v>436</v>
      </c>
      <c r="I54">
        <v>1</v>
      </c>
      <c r="J54" s="76">
        <f>((M54*17)+(Q54*37)+(CC54*17)+(AI54*29)+(AE54*8))*D54/100</f>
        <v>595.28</v>
      </c>
      <c r="K54" s="150">
        <v>13</v>
      </c>
      <c r="L54" s="25"/>
      <c r="M54" s="25">
        <v>8.9</v>
      </c>
      <c r="N54" s="25">
        <v>8.9</v>
      </c>
      <c r="O54" s="25">
        <v>0</v>
      </c>
      <c r="P54" s="25">
        <v>0</v>
      </c>
      <c r="Q54" s="25">
        <v>2.5</v>
      </c>
      <c r="R54" s="25"/>
      <c r="S54" s="25">
        <v>0.33</v>
      </c>
      <c r="T54" s="25">
        <v>0.78</v>
      </c>
      <c r="U54" s="25">
        <v>0.95</v>
      </c>
      <c r="V54" s="25">
        <v>0</v>
      </c>
      <c r="W54" s="25">
        <v>81.599999999999994</v>
      </c>
      <c r="X54" s="25">
        <v>75.599999999999994</v>
      </c>
      <c r="Y54" s="25"/>
      <c r="Z54" s="25"/>
      <c r="AA54" s="25">
        <v>0</v>
      </c>
      <c r="AB54" s="25"/>
      <c r="AC54" s="25"/>
      <c r="AD54" s="25">
        <v>0</v>
      </c>
      <c r="AE54" s="25">
        <v>3.4</v>
      </c>
      <c r="AF54" s="25"/>
      <c r="AG54" s="25"/>
      <c r="AH54" s="25"/>
      <c r="AI54" s="25"/>
      <c r="AJ54" s="25">
        <v>0.6</v>
      </c>
      <c r="AK54" s="25">
        <v>4</v>
      </c>
      <c r="AL54" s="25">
        <v>0.7</v>
      </c>
      <c r="AM54" s="25">
        <v>75</v>
      </c>
      <c r="AN54" s="25">
        <v>174</v>
      </c>
      <c r="AO54" s="25">
        <v>251</v>
      </c>
      <c r="AP54" s="25">
        <v>7</v>
      </c>
      <c r="AQ54" s="25">
        <v>0.9</v>
      </c>
      <c r="AR54" s="25">
        <v>0.09</v>
      </c>
      <c r="AS54" s="25">
        <v>0</v>
      </c>
      <c r="AT54" s="25">
        <v>300</v>
      </c>
      <c r="AU54" s="25">
        <v>0</v>
      </c>
      <c r="AV54" s="25">
        <v>0</v>
      </c>
      <c r="AW54" s="25">
        <v>0</v>
      </c>
      <c r="AX54" s="25"/>
      <c r="AY54" s="25"/>
      <c r="AZ54" s="25"/>
      <c r="BA54" s="25"/>
      <c r="BB54" s="25"/>
      <c r="BC54" s="25"/>
      <c r="BD54" s="25"/>
      <c r="BE54" s="25">
        <v>0</v>
      </c>
      <c r="BF54" s="25"/>
      <c r="BG54" s="25"/>
      <c r="BH54" s="25">
        <v>0.64</v>
      </c>
      <c r="BI54" s="25"/>
      <c r="BJ54" s="25">
        <v>0.32</v>
      </c>
      <c r="BK54" s="25">
        <v>0.04</v>
      </c>
      <c r="BL54" s="25">
        <v>0.9</v>
      </c>
      <c r="BM54" s="25"/>
      <c r="BN54" s="25">
        <v>0.06</v>
      </c>
      <c r="BO54" s="25">
        <v>16</v>
      </c>
      <c r="BP54" s="25">
        <v>0</v>
      </c>
      <c r="BQ54" s="25">
        <v>0</v>
      </c>
      <c r="BR54" s="25"/>
      <c r="BT54" s="14">
        <v>6.25</v>
      </c>
      <c r="BW54" s="25" t="s">
        <v>4</v>
      </c>
      <c r="BX54" s="49">
        <v>4072</v>
      </c>
      <c r="BY54" s="325">
        <v>3270</v>
      </c>
      <c r="BZ54" s="25"/>
      <c r="CA54" s="25"/>
      <c r="CB54" s="25">
        <v>100</v>
      </c>
      <c r="CC54" s="25">
        <v>71.599999999999994</v>
      </c>
      <c r="CD54" s="25"/>
      <c r="CE54" s="25"/>
      <c r="CF54" s="25"/>
      <c r="CG54" s="25"/>
      <c r="CH54" s="25"/>
      <c r="CI54" s="25"/>
      <c r="CJ54" s="25"/>
      <c r="CK54" s="25"/>
      <c r="CL54" s="25"/>
      <c r="CM54" s="25"/>
      <c r="CN54" s="25"/>
      <c r="CO54" s="25"/>
      <c r="CP54" s="25"/>
      <c r="CQ54" s="25"/>
      <c r="CR54" s="25"/>
      <c r="CS54" s="25"/>
      <c r="CT54" s="25"/>
    </row>
    <row r="55" spans="1:98" ht="15" x14ac:dyDescent="0.3">
      <c r="A55" s="10">
        <v>110008</v>
      </c>
      <c r="C55" s="10"/>
      <c r="D55">
        <v>15</v>
      </c>
      <c r="F55" s="44" t="s">
        <v>176</v>
      </c>
      <c r="I55">
        <v>1</v>
      </c>
      <c r="J55" s="76">
        <f>((M55*17)+(Q55*37)+(CC55*17)+(AI55*29)+(AE55*8))*D55/100</f>
        <v>247.35</v>
      </c>
      <c r="K55" s="150">
        <v>2.1</v>
      </c>
      <c r="L55" s="25"/>
      <c r="M55" s="25">
        <v>0</v>
      </c>
      <c r="N55" s="25">
        <v>0</v>
      </c>
      <c r="O55" s="25">
        <v>0</v>
      </c>
      <c r="P55" s="25">
        <v>0</v>
      </c>
      <c r="Q55" s="25">
        <v>0</v>
      </c>
      <c r="R55" s="25"/>
      <c r="S55" s="25">
        <v>0</v>
      </c>
      <c r="T55" s="25">
        <v>0</v>
      </c>
      <c r="U55" s="25">
        <v>0</v>
      </c>
      <c r="V55" s="25"/>
      <c r="W55" s="25">
        <v>96.4</v>
      </c>
      <c r="X55" s="25"/>
      <c r="Y55" s="25"/>
      <c r="Z55" s="25"/>
      <c r="AA55" s="25">
        <v>96.4</v>
      </c>
      <c r="AB55" s="25"/>
      <c r="AC55" s="25"/>
      <c r="AD55" s="25"/>
      <c r="AE55" s="25">
        <v>0</v>
      </c>
      <c r="AF55" s="25"/>
      <c r="AG55" s="25"/>
      <c r="AH55" s="25"/>
      <c r="AI55" s="25"/>
      <c r="AJ55" s="25">
        <v>0.9</v>
      </c>
      <c r="AK55" s="25">
        <v>85</v>
      </c>
      <c r="AL55" s="25">
        <v>3.4</v>
      </c>
      <c r="AM55" s="25">
        <v>15</v>
      </c>
      <c r="AN55" s="25">
        <v>19</v>
      </c>
      <c r="AO55" s="25">
        <v>344</v>
      </c>
      <c r="AP55" s="25">
        <v>30</v>
      </c>
      <c r="AQ55" s="25"/>
      <c r="AR55" s="25">
        <v>0.06</v>
      </c>
      <c r="AS55" s="25"/>
      <c r="AT55" s="25"/>
      <c r="AU55" s="25"/>
      <c r="AV55" s="25">
        <v>0</v>
      </c>
      <c r="AW55" s="25"/>
      <c r="AX55" s="25"/>
      <c r="AY55" s="25"/>
      <c r="AZ55" s="25"/>
      <c r="BA55" s="25"/>
      <c r="BB55" s="25"/>
      <c r="BC55" s="25"/>
      <c r="BD55" s="25"/>
      <c r="BE55" s="25">
        <v>0</v>
      </c>
      <c r="BF55" s="25"/>
      <c r="BG55" s="25"/>
      <c r="BH55" s="25">
        <v>0</v>
      </c>
      <c r="BI55" s="25"/>
      <c r="BJ55" s="25">
        <v>0.01</v>
      </c>
      <c r="BK55" s="25">
        <v>0.03</v>
      </c>
      <c r="BL55" s="25">
        <v>0.2</v>
      </c>
      <c r="BM55" s="25"/>
      <c r="BN55" s="25">
        <v>0</v>
      </c>
      <c r="BO55" s="25">
        <v>0</v>
      </c>
      <c r="BP55" s="25">
        <v>0</v>
      </c>
      <c r="BQ55" s="25">
        <v>0</v>
      </c>
      <c r="BR55" s="25"/>
      <c r="BT55" s="27">
        <v>6.25</v>
      </c>
      <c r="BW55" s="25" t="s">
        <v>4</v>
      </c>
      <c r="BX55" s="49">
        <v>9032</v>
      </c>
      <c r="BY55" s="25"/>
      <c r="BZ55" s="25"/>
      <c r="CA55" s="25"/>
      <c r="CB55" s="25">
        <v>100</v>
      </c>
      <c r="CC55" s="25">
        <v>97</v>
      </c>
      <c r="CD55" s="25"/>
      <c r="CE55" s="25"/>
      <c r="CF55" s="25"/>
      <c r="CG55" s="25"/>
      <c r="CH55" s="25"/>
      <c r="CI55" s="25"/>
      <c r="CJ55" s="25"/>
      <c r="CK55" s="25"/>
      <c r="CL55" s="25"/>
      <c r="CM55" s="25"/>
      <c r="CN55" s="25"/>
      <c r="CO55" s="25"/>
      <c r="CP55" s="25"/>
      <c r="CQ55" s="25"/>
      <c r="CR55" s="25"/>
      <c r="CS55" s="25"/>
      <c r="CT55" s="25"/>
    </row>
    <row r="56" spans="1:98" s="16" customFormat="1" ht="15" x14ac:dyDescent="0.3">
      <c r="A56" s="15"/>
      <c r="C56" s="15"/>
      <c r="D56" s="27">
        <f>SUM(D53:D55)</f>
        <v>430</v>
      </c>
      <c r="E56" s="144"/>
      <c r="F56" s="2" t="s">
        <v>550</v>
      </c>
      <c r="J56" s="16">
        <f>SUM(J53:J55)</f>
        <v>842.63</v>
      </c>
      <c r="K56" s="155">
        <f>SUM(K53:K55)</f>
        <v>115</v>
      </c>
      <c r="M56" s="16">
        <f t="shared" ref="M56:BQ56" si="27">SUM(M53:M55)</f>
        <v>8.9</v>
      </c>
      <c r="N56" s="16">
        <f t="shared" si="27"/>
        <v>8.9</v>
      </c>
      <c r="O56" s="16">
        <f t="shared" si="27"/>
        <v>0</v>
      </c>
      <c r="P56" s="16">
        <f t="shared" si="27"/>
        <v>0</v>
      </c>
      <c r="Q56" s="16">
        <f t="shared" si="27"/>
        <v>2.5</v>
      </c>
      <c r="R56" s="16">
        <f t="shared" si="27"/>
        <v>0</v>
      </c>
      <c r="S56" s="16">
        <f t="shared" si="27"/>
        <v>0.33</v>
      </c>
      <c r="T56" s="16">
        <f t="shared" si="27"/>
        <v>0.78</v>
      </c>
      <c r="U56" s="16">
        <f t="shared" si="27"/>
        <v>0.95</v>
      </c>
      <c r="V56" s="16">
        <f t="shared" si="27"/>
        <v>0</v>
      </c>
      <c r="W56" s="16">
        <f t="shared" si="27"/>
        <v>178</v>
      </c>
      <c r="X56" s="16">
        <f t="shared" si="27"/>
        <v>75.599999999999994</v>
      </c>
      <c r="Y56" s="16">
        <f t="shared" si="27"/>
        <v>0</v>
      </c>
      <c r="Z56" s="16">
        <f t="shared" si="27"/>
        <v>0</v>
      </c>
      <c r="AA56" s="16">
        <f t="shared" si="27"/>
        <v>96.4</v>
      </c>
      <c r="AB56" s="16">
        <f t="shared" si="27"/>
        <v>0</v>
      </c>
      <c r="AC56" s="16">
        <f t="shared" si="27"/>
        <v>0</v>
      </c>
      <c r="AD56" s="16">
        <f t="shared" si="27"/>
        <v>0</v>
      </c>
      <c r="AE56" s="16">
        <f t="shared" si="27"/>
        <v>3.4</v>
      </c>
      <c r="AF56" s="16">
        <f t="shared" si="27"/>
        <v>0</v>
      </c>
      <c r="AG56" s="16">
        <f t="shared" si="27"/>
        <v>0</v>
      </c>
      <c r="AH56" s="16">
        <f t="shared" si="27"/>
        <v>0</v>
      </c>
      <c r="AI56" s="16">
        <f t="shared" si="27"/>
        <v>0</v>
      </c>
      <c r="AJ56" s="16">
        <f t="shared" si="27"/>
        <v>1.6</v>
      </c>
      <c r="AK56" s="16">
        <f t="shared" si="27"/>
        <v>91</v>
      </c>
      <c r="AL56" s="16">
        <f t="shared" si="27"/>
        <v>4.0999999999999996</v>
      </c>
      <c r="AM56" s="16">
        <f t="shared" si="27"/>
        <v>91</v>
      </c>
      <c r="AN56" s="16">
        <f t="shared" si="27"/>
        <v>193</v>
      </c>
      <c r="AO56" s="16">
        <f t="shared" si="27"/>
        <v>595</v>
      </c>
      <c r="AP56" s="16">
        <f t="shared" si="27"/>
        <v>39</v>
      </c>
      <c r="AQ56" s="16">
        <f t="shared" si="27"/>
        <v>0.9</v>
      </c>
      <c r="AR56" s="16">
        <f t="shared" si="27"/>
        <v>0.157</v>
      </c>
      <c r="AS56" s="16">
        <f t="shared" si="27"/>
        <v>0</v>
      </c>
      <c r="AT56" s="16">
        <f t="shared" si="27"/>
        <v>300</v>
      </c>
      <c r="AU56" s="16">
        <f t="shared" si="27"/>
        <v>0</v>
      </c>
      <c r="AV56" s="16">
        <f t="shared" si="27"/>
        <v>0</v>
      </c>
      <c r="AW56" s="16">
        <f t="shared" si="27"/>
        <v>0</v>
      </c>
      <c r="AX56" s="16">
        <f t="shared" si="27"/>
        <v>0</v>
      </c>
      <c r="AY56" s="16">
        <f t="shared" si="27"/>
        <v>0</v>
      </c>
      <c r="AZ56" s="16">
        <f t="shared" si="27"/>
        <v>0</v>
      </c>
      <c r="BA56" s="16">
        <f t="shared" si="27"/>
        <v>0</v>
      </c>
      <c r="BB56" s="16">
        <f t="shared" si="27"/>
        <v>0</v>
      </c>
      <c r="BC56" s="16">
        <f t="shared" si="27"/>
        <v>0</v>
      </c>
      <c r="BD56" s="16">
        <f t="shared" si="27"/>
        <v>0</v>
      </c>
      <c r="BE56" s="16">
        <f t="shared" si="27"/>
        <v>0</v>
      </c>
      <c r="BF56" s="16">
        <f t="shared" si="27"/>
        <v>0</v>
      </c>
      <c r="BG56" s="16">
        <f t="shared" si="27"/>
        <v>0</v>
      </c>
      <c r="BH56" s="16">
        <f t="shared" si="27"/>
        <v>0.64</v>
      </c>
      <c r="BI56" s="16">
        <f t="shared" si="27"/>
        <v>0</v>
      </c>
      <c r="BJ56" s="16">
        <f t="shared" si="27"/>
        <v>0.33</v>
      </c>
      <c r="BK56" s="16">
        <f t="shared" si="27"/>
        <v>7.0000000000000007E-2</v>
      </c>
      <c r="BL56" s="16">
        <f t="shared" si="27"/>
        <v>1.1000000000000001</v>
      </c>
      <c r="BM56" s="16">
        <f t="shared" si="27"/>
        <v>0</v>
      </c>
      <c r="BN56" s="16">
        <f t="shared" si="27"/>
        <v>0.06</v>
      </c>
      <c r="BO56" s="16">
        <f t="shared" si="27"/>
        <v>16</v>
      </c>
      <c r="BP56" s="16">
        <f t="shared" si="27"/>
        <v>0</v>
      </c>
      <c r="BQ56" s="16">
        <f t="shared" si="27"/>
        <v>0</v>
      </c>
      <c r="BS56" s="121"/>
      <c r="BT56" s="121"/>
      <c r="BU56" s="121"/>
      <c r="BV56" s="121"/>
      <c r="BX56" s="328"/>
    </row>
    <row r="57" spans="1:98" ht="15" x14ac:dyDescent="0.3">
      <c r="A57" s="10"/>
      <c r="C57" s="10"/>
      <c r="D57">
        <v>289</v>
      </c>
      <c r="F57" s="2" t="s">
        <v>551</v>
      </c>
      <c r="J57" s="25"/>
      <c r="K57" s="178">
        <f>K56-(D56-D57)</f>
        <v>-26</v>
      </c>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W57" s="25"/>
      <c r="BX57" s="49"/>
      <c r="BY57" s="25"/>
      <c r="BZ57" s="25"/>
      <c r="CA57" s="25"/>
      <c r="CB57" s="25"/>
      <c r="CC57" s="25"/>
      <c r="CD57" s="25"/>
      <c r="CE57" s="25"/>
      <c r="CF57" s="25"/>
      <c r="CG57" s="25"/>
      <c r="CH57" s="25"/>
      <c r="CI57" s="25"/>
      <c r="CJ57" s="25"/>
      <c r="CK57" s="25"/>
      <c r="CL57" s="25"/>
      <c r="CM57" s="25"/>
      <c r="CN57" s="25"/>
      <c r="CO57" s="25"/>
      <c r="CP57" s="25"/>
      <c r="CQ57" s="25"/>
      <c r="CR57" s="25"/>
      <c r="CS57" s="25"/>
      <c r="CT57" s="25"/>
    </row>
    <row r="58" spans="1:98" ht="15" x14ac:dyDescent="0.3">
      <c r="A58" s="10"/>
      <c r="C58" s="10"/>
      <c r="D58">
        <f>1-(D56-D57)/D56</f>
        <v>0.67209302325581399</v>
      </c>
      <c r="F58" s="2" t="s">
        <v>337</v>
      </c>
      <c r="J58" s="25"/>
      <c r="K58" s="150"/>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W58" s="25"/>
      <c r="BX58" s="49"/>
      <c r="BY58" s="25"/>
      <c r="BZ58" s="25"/>
      <c r="CA58" s="25"/>
      <c r="CB58" s="25"/>
      <c r="CC58" s="25"/>
      <c r="CD58" s="25"/>
      <c r="CE58" s="25"/>
      <c r="CF58" s="25"/>
      <c r="CG58" s="25"/>
      <c r="CH58" s="25"/>
      <c r="CI58" s="25"/>
      <c r="CJ58" s="25"/>
      <c r="CK58" s="25"/>
      <c r="CL58" s="25"/>
      <c r="CM58" s="25"/>
      <c r="CN58" s="25"/>
      <c r="CO58" s="25"/>
      <c r="CP58" s="25"/>
      <c r="CQ58" s="25"/>
      <c r="CR58" s="25"/>
      <c r="CS58" s="25"/>
      <c r="CT58" s="25"/>
    </row>
    <row r="59" spans="1:98" ht="15" x14ac:dyDescent="0.3">
      <c r="A59" s="10"/>
      <c r="C59" s="10"/>
      <c r="F59" s="2" t="s">
        <v>82</v>
      </c>
      <c r="J59" s="25">
        <f>J56/$D$57*100*J10</f>
        <v>291.56747404844288</v>
      </c>
      <c r="K59" s="150"/>
      <c r="L59" s="25"/>
      <c r="M59" s="25">
        <f t="shared" ref="M59:AR59" si="28">M56/$D$57*100*M10</f>
        <v>3.0795847750865053</v>
      </c>
      <c r="N59" s="25">
        <f t="shared" si="28"/>
        <v>3.0795847750865053</v>
      </c>
      <c r="O59" s="25">
        <f t="shared" si="28"/>
        <v>0</v>
      </c>
      <c r="P59" s="25">
        <f t="shared" si="28"/>
        <v>0</v>
      </c>
      <c r="Q59" s="25">
        <f t="shared" si="28"/>
        <v>0.86505190311418689</v>
      </c>
      <c r="R59" s="25">
        <f t="shared" si="28"/>
        <v>0</v>
      </c>
      <c r="S59" s="25">
        <f t="shared" si="28"/>
        <v>0.11418685121107268</v>
      </c>
      <c r="T59" s="25">
        <f t="shared" si="28"/>
        <v>0.26989619377162627</v>
      </c>
      <c r="U59" s="25">
        <f t="shared" si="28"/>
        <v>0.32871972318339099</v>
      </c>
      <c r="V59" s="25">
        <f t="shared" si="28"/>
        <v>0</v>
      </c>
      <c r="W59" s="25">
        <f t="shared" si="28"/>
        <v>61.591695501730101</v>
      </c>
      <c r="X59" s="25">
        <f t="shared" si="28"/>
        <v>26.159169550173004</v>
      </c>
      <c r="Y59" s="25">
        <f t="shared" si="28"/>
        <v>0</v>
      </c>
      <c r="Z59" s="25">
        <f t="shared" si="28"/>
        <v>0</v>
      </c>
      <c r="AA59" s="25">
        <f t="shared" si="28"/>
        <v>33.356401384083043</v>
      </c>
      <c r="AB59" s="25">
        <f t="shared" si="28"/>
        <v>0</v>
      </c>
      <c r="AC59" s="25">
        <f t="shared" si="28"/>
        <v>0</v>
      </c>
      <c r="AD59" s="25">
        <f t="shared" si="28"/>
        <v>0</v>
      </c>
      <c r="AE59" s="25">
        <f t="shared" si="28"/>
        <v>1.1764705882352942</v>
      </c>
      <c r="AF59" s="25">
        <f t="shared" si="28"/>
        <v>0</v>
      </c>
      <c r="AG59" s="25">
        <f t="shared" si="28"/>
        <v>0</v>
      </c>
      <c r="AH59" s="25">
        <f t="shared" si="28"/>
        <v>0</v>
      </c>
      <c r="AI59" s="25">
        <f t="shared" si="28"/>
        <v>0</v>
      </c>
      <c r="AJ59" s="25">
        <f t="shared" si="28"/>
        <v>0.55363321799307963</v>
      </c>
      <c r="AK59" s="25">
        <f t="shared" si="28"/>
        <v>31.487889273356402</v>
      </c>
      <c r="AL59" s="25">
        <f t="shared" si="28"/>
        <v>1.4186851211072664</v>
      </c>
      <c r="AM59" s="25">
        <f t="shared" si="28"/>
        <v>31.487889273356402</v>
      </c>
      <c r="AN59" s="25">
        <f t="shared" si="28"/>
        <v>66.782006920415228</v>
      </c>
      <c r="AO59" s="25">
        <f t="shared" si="28"/>
        <v>205.88235294117646</v>
      </c>
      <c r="AP59" s="25">
        <f t="shared" si="28"/>
        <v>13.494809688581316</v>
      </c>
      <c r="AQ59" s="25">
        <f t="shared" si="28"/>
        <v>0.31141868512110726</v>
      </c>
      <c r="AR59" s="25">
        <f t="shared" si="28"/>
        <v>5.4325259515570934E-2</v>
      </c>
      <c r="AS59" s="25">
        <f t="shared" ref="AS59:BQ59" si="29">AS56/$D$57*100*AS10</f>
        <v>0</v>
      </c>
      <c r="AT59" s="25">
        <f t="shared" si="29"/>
        <v>103.80622837370241</v>
      </c>
      <c r="AU59" s="25">
        <f t="shared" si="29"/>
        <v>0</v>
      </c>
      <c r="AV59" s="25">
        <f t="shared" si="29"/>
        <v>0</v>
      </c>
      <c r="AW59" s="25">
        <f t="shared" si="29"/>
        <v>0</v>
      </c>
      <c r="AX59" s="25">
        <f t="shared" si="29"/>
        <v>0</v>
      </c>
      <c r="AY59" s="25">
        <f t="shared" si="29"/>
        <v>0</v>
      </c>
      <c r="AZ59" s="25">
        <f t="shared" si="29"/>
        <v>0</v>
      </c>
      <c r="BA59" s="25">
        <f t="shared" si="29"/>
        <v>0</v>
      </c>
      <c r="BB59" s="25">
        <f t="shared" si="29"/>
        <v>0</v>
      </c>
      <c r="BC59" s="25">
        <f t="shared" si="29"/>
        <v>0</v>
      </c>
      <c r="BD59" s="25">
        <f t="shared" si="29"/>
        <v>0</v>
      </c>
      <c r="BE59" s="25">
        <f t="shared" si="29"/>
        <v>0</v>
      </c>
      <c r="BF59" s="25">
        <f t="shared" si="29"/>
        <v>0</v>
      </c>
      <c r="BG59" s="25">
        <f t="shared" si="29"/>
        <v>0</v>
      </c>
      <c r="BH59" s="25">
        <f t="shared" si="29"/>
        <v>0.22145328719723184</v>
      </c>
      <c r="BI59" s="25">
        <f t="shared" si="29"/>
        <v>0</v>
      </c>
      <c r="BJ59" s="25">
        <f t="shared" si="29"/>
        <v>6.8512110726643607E-2</v>
      </c>
      <c r="BK59" s="25">
        <f t="shared" si="29"/>
        <v>1.4532871972318338E-2</v>
      </c>
      <c r="BL59" s="25">
        <f t="shared" si="29"/>
        <v>0.22837370242214533</v>
      </c>
      <c r="BM59" s="25">
        <f t="shared" si="29"/>
        <v>0</v>
      </c>
      <c r="BN59" s="25">
        <f t="shared" si="29"/>
        <v>1.2456747404844289E-2</v>
      </c>
      <c r="BO59" s="25">
        <f t="shared" si="29"/>
        <v>2.7681660899653981</v>
      </c>
      <c r="BP59" s="25">
        <f t="shared" si="29"/>
        <v>0</v>
      </c>
      <c r="BQ59" s="25">
        <f t="shared" si="29"/>
        <v>0</v>
      </c>
      <c r="BR59" s="25"/>
      <c r="BW59" s="25"/>
      <c r="BX59" s="49"/>
      <c r="BY59" s="25"/>
      <c r="BZ59" s="25"/>
      <c r="CA59" s="25"/>
      <c r="CB59" s="25"/>
      <c r="CC59" s="25"/>
      <c r="CD59" s="25"/>
      <c r="CE59" s="25"/>
      <c r="CF59" s="25"/>
      <c r="CG59" s="25"/>
      <c r="CH59" s="25"/>
      <c r="CI59" s="25"/>
      <c r="CJ59" s="25"/>
      <c r="CK59" s="25"/>
      <c r="CL59" s="25"/>
      <c r="CM59" s="25"/>
      <c r="CN59" s="25"/>
      <c r="CO59" s="25"/>
      <c r="CP59" s="25"/>
      <c r="CQ59" s="25"/>
      <c r="CR59" s="25"/>
      <c r="CS59" s="25"/>
      <c r="CT59" s="25"/>
    </row>
    <row r="60" spans="1:98" ht="15" x14ac:dyDescent="0.3">
      <c r="A60" s="10"/>
      <c r="C60" s="10"/>
      <c r="F60" s="2" t="s">
        <v>115</v>
      </c>
      <c r="J60" s="25"/>
      <c r="K60" s="153">
        <f>(K55-(D55-D56))/D56*100</f>
        <v>97.000000000000014</v>
      </c>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W60" s="25"/>
      <c r="BX60" s="49"/>
      <c r="BY60" s="25"/>
      <c r="BZ60" s="25"/>
      <c r="CA60" s="25"/>
      <c r="CB60" s="25"/>
      <c r="CC60" s="25"/>
      <c r="CD60" s="25"/>
      <c r="CE60" s="25"/>
      <c r="CF60" s="25"/>
      <c r="CG60" s="25"/>
      <c r="CH60" s="25"/>
      <c r="CI60" s="25"/>
      <c r="CJ60" s="25"/>
      <c r="CK60" s="25"/>
      <c r="CL60" s="25"/>
      <c r="CM60" s="25"/>
      <c r="CN60" s="25"/>
      <c r="CO60" s="25"/>
      <c r="CP60" s="25"/>
      <c r="CQ60" s="25"/>
      <c r="CR60" s="25"/>
      <c r="CS60" s="25"/>
      <c r="CT60" s="25"/>
    </row>
    <row r="61" spans="1:98" ht="12.75" customHeight="1" x14ac:dyDescent="0.3">
      <c r="A61" s="10"/>
      <c r="C61" s="10"/>
      <c r="F61" s="2"/>
      <c r="J61" s="25"/>
      <c r="K61" s="153"/>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W61" s="25"/>
      <c r="BX61" s="49"/>
      <c r="BY61" s="25"/>
      <c r="BZ61" s="25"/>
      <c r="CA61" s="25"/>
      <c r="CB61" s="25"/>
      <c r="CC61" s="25"/>
      <c r="CD61" s="25"/>
      <c r="CE61" s="25"/>
      <c r="CF61" s="25"/>
      <c r="CG61" s="25"/>
      <c r="CH61" s="25"/>
      <c r="CI61" s="25"/>
      <c r="CJ61" s="25"/>
      <c r="CK61" s="25"/>
      <c r="CL61" s="25"/>
      <c r="CM61" s="25"/>
      <c r="CN61" s="25"/>
      <c r="CO61" s="25"/>
      <c r="CP61" s="25"/>
      <c r="CQ61" s="25"/>
      <c r="CR61" s="25"/>
      <c r="CS61" s="25"/>
      <c r="CT61" s="25"/>
    </row>
    <row r="62" spans="1:98" s="35" customFormat="1" ht="15" x14ac:dyDescent="0.25">
      <c r="A62" s="34"/>
      <c r="C62" s="34"/>
      <c r="F62" s="163" t="s">
        <v>1391</v>
      </c>
      <c r="J62" s="388"/>
      <c r="K62" s="164">
        <f t="shared" ref="K62:AP62" si="30">+K53*$D$53/100</f>
        <v>374.625</v>
      </c>
      <c r="L62" s="164"/>
      <c r="M62" s="164">
        <f t="shared" si="30"/>
        <v>0</v>
      </c>
      <c r="N62" s="164">
        <f t="shared" si="30"/>
        <v>0</v>
      </c>
      <c r="O62" s="164">
        <f t="shared" si="30"/>
        <v>0</v>
      </c>
      <c r="P62" s="164">
        <f t="shared" si="30"/>
        <v>0</v>
      </c>
      <c r="Q62" s="164">
        <f t="shared" si="30"/>
        <v>0</v>
      </c>
      <c r="R62" s="164">
        <f t="shared" si="30"/>
        <v>0</v>
      </c>
      <c r="S62" s="164">
        <f t="shared" si="30"/>
        <v>0</v>
      </c>
      <c r="T62" s="164">
        <f t="shared" si="30"/>
        <v>0</v>
      </c>
      <c r="U62" s="164">
        <f t="shared" si="30"/>
        <v>0</v>
      </c>
      <c r="V62" s="164">
        <f t="shared" si="30"/>
        <v>0</v>
      </c>
      <c r="W62" s="164">
        <f t="shared" si="30"/>
        <v>0</v>
      </c>
      <c r="X62" s="164">
        <f t="shared" si="30"/>
        <v>0</v>
      </c>
      <c r="Y62" s="164">
        <f t="shared" si="30"/>
        <v>0</v>
      </c>
      <c r="Z62" s="164">
        <f t="shared" si="30"/>
        <v>0</v>
      </c>
      <c r="AA62" s="164">
        <f t="shared" si="30"/>
        <v>0</v>
      </c>
      <c r="AB62" s="164">
        <f t="shared" si="30"/>
        <v>0</v>
      </c>
      <c r="AC62" s="164">
        <f t="shared" si="30"/>
        <v>0</v>
      </c>
      <c r="AD62" s="164">
        <f t="shared" si="30"/>
        <v>0</v>
      </c>
      <c r="AE62" s="164">
        <f t="shared" si="30"/>
        <v>0</v>
      </c>
      <c r="AF62" s="164">
        <f t="shared" si="30"/>
        <v>0</v>
      </c>
      <c r="AG62" s="164">
        <f t="shared" si="30"/>
        <v>0</v>
      </c>
      <c r="AH62" s="164">
        <f t="shared" si="30"/>
        <v>0</v>
      </c>
      <c r="AI62" s="164">
        <f t="shared" si="30"/>
        <v>0</v>
      </c>
      <c r="AJ62" s="164">
        <f t="shared" si="30"/>
        <v>0.375</v>
      </c>
      <c r="AK62" s="164">
        <f t="shared" si="30"/>
        <v>7.5</v>
      </c>
      <c r="AL62" s="164">
        <f t="shared" si="30"/>
        <v>0</v>
      </c>
      <c r="AM62" s="164">
        <f t="shared" si="30"/>
        <v>3.75</v>
      </c>
      <c r="AN62" s="164">
        <f t="shared" si="30"/>
        <v>0</v>
      </c>
      <c r="AO62" s="164">
        <f t="shared" si="30"/>
        <v>0</v>
      </c>
      <c r="AP62" s="164">
        <f t="shared" si="30"/>
        <v>7.5</v>
      </c>
      <c r="AQ62" s="164">
        <f t="shared" ref="AQ62:BQ62" si="31">+AQ53*$D$53/100</f>
        <v>0</v>
      </c>
      <c r="AR62" s="164">
        <f t="shared" si="31"/>
        <v>2.6249999999999999E-2</v>
      </c>
      <c r="AS62" s="164">
        <f t="shared" si="31"/>
        <v>0</v>
      </c>
      <c r="AT62" s="164">
        <f t="shared" si="31"/>
        <v>0</v>
      </c>
      <c r="AU62" s="164">
        <f t="shared" si="31"/>
        <v>0</v>
      </c>
      <c r="AV62" s="164">
        <f t="shared" si="31"/>
        <v>0</v>
      </c>
      <c r="AW62" s="164">
        <f t="shared" si="31"/>
        <v>0</v>
      </c>
      <c r="AX62" s="164">
        <f t="shared" si="31"/>
        <v>0</v>
      </c>
      <c r="AY62" s="164">
        <f t="shared" si="31"/>
        <v>0</v>
      </c>
      <c r="AZ62" s="164">
        <f t="shared" si="31"/>
        <v>0</v>
      </c>
      <c r="BA62" s="164">
        <f t="shared" si="31"/>
        <v>0</v>
      </c>
      <c r="BB62" s="164">
        <f t="shared" si="31"/>
        <v>0</v>
      </c>
      <c r="BC62" s="164">
        <f t="shared" si="31"/>
        <v>0</v>
      </c>
      <c r="BD62" s="164">
        <f t="shared" si="31"/>
        <v>0</v>
      </c>
      <c r="BE62" s="164">
        <f t="shared" si="31"/>
        <v>0</v>
      </c>
      <c r="BF62" s="164">
        <f t="shared" si="31"/>
        <v>0</v>
      </c>
      <c r="BG62" s="164">
        <f t="shared" si="31"/>
        <v>0</v>
      </c>
      <c r="BH62" s="164">
        <f t="shared" si="31"/>
        <v>0</v>
      </c>
      <c r="BI62" s="164">
        <f t="shared" si="31"/>
        <v>0</v>
      </c>
      <c r="BJ62" s="164">
        <f t="shared" si="31"/>
        <v>0</v>
      </c>
      <c r="BK62" s="164">
        <f t="shared" si="31"/>
        <v>0</v>
      </c>
      <c r="BL62" s="164">
        <f t="shared" si="31"/>
        <v>0</v>
      </c>
      <c r="BM62" s="164">
        <f t="shared" si="31"/>
        <v>0</v>
      </c>
      <c r="BN62" s="164">
        <f t="shared" si="31"/>
        <v>0</v>
      </c>
      <c r="BO62" s="164">
        <f t="shared" si="31"/>
        <v>0</v>
      </c>
      <c r="BP62" s="164">
        <f t="shared" si="31"/>
        <v>0</v>
      </c>
      <c r="BQ62" s="164">
        <f t="shared" si="31"/>
        <v>0</v>
      </c>
      <c r="BR62" s="164"/>
      <c r="BS62" s="164"/>
      <c r="BT62" s="164"/>
      <c r="BU62" s="164"/>
      <c r="BV62" s="164"/>
      <c r="BW62" s="164" t="s">
        <v>197</v>
      </c>
      <c r="BX62" s="166" t="s">
        <v>197</v>
      </c>
      <c r="BY62" s="164" t="s">
        <v>197</v>
      </c>
      <c r="BZ62" s="164" t="s">
        <v>197</v>
      </c>
      <c r="CA62" s="164" t="s">
        <v>197</v>
      </c>
      <c r="CB62" s="164"/>
      <c r="CC62" s="164"/>
      <c r="CD62" s="164"/>
      <c r="CE62" s="164"/>
      <c r="CF62" s="164"/>
      <c r="CG62" s="164">
        <f>+CG54*$D$37/100</f>
        <v>0</v>
      </c>
      <c r="CH62" s="164">
        <f>+CH54*$D$37/100</f>
        <v>0</v>
      </c>
      <c r="CI62" s="164"/>
      <c r="CJ62" s="388"/>
      <c r="CK62" s="388"/>
      <c r="CL62" s="388"/>
      <c r="CM62" s="388"/>
      <c r="CN62" s="388"/>
      <c r="CO62" s="388"/>
      <c r="CP62" s="388"/>
      <c r="CQ62" s="388"/>
      <c r="CR62" s="388"/>
      <c r="CS62" s="388"/>
      <c r="CT62" s="388"/>
    </row>
    <row r="63" spans="1:98" s="35" customFormat="1" ht="15" x14ac:dyDescent="0.25">
      <c r="A63" s="34"/>
      <c r="C63" s="34"/>
      <c r="F63" s="163" t="s">
        <v>436</v>
      </c>
      <c r="J63" s="388"/>
      <c r="K63" s="164">
        <f t="shared" ref="K63:AP63" si="32">+K54*$D$54/100</f>
        <v>5.2</v>
      </c>
      <c r="L63" s="164"/>
      <c r="M63" s="164">
        <f t="shared" si="32"/>
        <v>3.56</v>
      </c>
      <c r="N63" s="164">
        <f t="shared" si="32"/>
        <v>3.56</v>
      </c>
      <c r="O63" s="164">
        <f t="shared" si="32"/>
        <v>0</v>
      </c>
      <c r="P63" s="164">
        <f t="shared" si="32"/>
        <v>0</v>
      </c>
      <c r="Q63" s="164">
        <f t="shared" si="32"/>
        <v>1</v>
      </c>
      <c r="R63" s="164">
        <f t="shared" si="32"/>
        <v>0</v>
      </c>
      <c r="S63" s="164">
        <f t="shared" si="32"/>
        <v>0.13200000000000001</v>
      </c>
      <c r="T63" s="164">
        <f t="shared" si="32"/>
        <v>0.31200000000000006</v>
      </c>
      <c r="U63" s="164">
        <f t="shared" si="32"/>
        <v>0.38</v>
      </c>
      <c r="V63" s="164">
        <f t="shared" si="32"/>
        <v>0</v>
      </c>
      <c r="W63" s="164">
        <f t="shared" si="32"/>
        <v>32.64</v>
      </c>
      <c r="X63" s="164">
        <f t="shared" si="32"/>
        <v>30.24</v>
      </c>
      <c r="Y63" s="164">
        <f t="shared" si="32"/>
        <v>0</v>
      </c>
      <c r="Z63" s="164">
        <f t="shared" si="32"/>
        <v>0</v>
      </c>
      <c r="AA63" s="164">
        <f t="shared" si="32"/>
        <v>0</v>
      </c>
      <c r="AB63" s="164">
        <f t="shared" si="32"/>
        <v>0</v>
      </c>
      <c r="AC63" s="164">
        <f t="shared" si="32"/>
        <v>0</v>
      </c>
      <c r="AD63" s="164">
        <f t="shared" si="32"/>
        <v>0</v>
      </c>
      <c r="AE63" s="164">
        <f t="shared" si="32"/>
        <v>1.36</v>
      </c>
      <c r="AF63" s="164">
        <f t="shared" si="32"/>
        <v>0</v>
      </c>
      <c r="AG63" s="164">
        <f t="shared" si="32"/>
        <v>0</v>
      </c>
      <c r="AH63" s="164">
        <f t="shared" si="32"/>
        <v>0</v>
      </c>
      <c r="AI63" s="164">
        <f t="shared" si="32"/>
        <v>0</v>
      </c>
      <c r="AJ63" s="164">
        <f t="shared" si="32"/>
        <v>0.24</v>
      </c>
      <c r="AK63" s="164">
        <f t="shared" si="32"/>
        <v>1.6</v>
      </c>
      <c r="AL63" s="164">
        <f t="shared" si="32"/>
        <v>0.28000000000000003</v>
      </c>
      <c r="AM63" s="164">
        <f t="shared" si="32"/>
        <v>30</v>
      </c>
      <c r="AN63" s="164">
        <f t="shared" si="32"/>
        <v>69.599999999999994</v>
      </c>
      <c r="AO63" s="164">
        <f t="shared" si="32"/>
        <v>100.4</v>
      </c>
      <c r="AP63" s="164">
        <f t="shared" si="32"/>
        <v>2.8</v>
      </c>
      <c r="AQ63" s="164">
        <f t="shared" ref="AQ63:BQ63" si="33">+AQ54*$D$54/100</f>
        <v>0.36</v>
      </c>
      <c r="AR63" s="164">
        <f t="shared" si="33"/>
        <v>3.5999999999999997E-2</v>
      </c>
      <c r="AS63" s="164">
        <f t="shared" si="33"/>
        <v>0</v>
      </c>
      <c r="AT63" s="164">
        <f t="shared" si="33"/>
        <v>120</v>
      </c>
      <c r="AU63" s="164">
        <f t="shared" si="33"/>
        <v>0</v>
      </c>
      <c r="AV63" s="164">
        <f t="shared" si="33"/>
        <v>0</v>
      </c>
      <c r="AW63" s="164">
        <f t="shared" si="33"/>
        <v>0</v>
      </c>
      <c r="AX63" s="164">
        <f t="shared" si="33"/>
        <v>0</v>
      </c>
      <c r="AY63" s="164">
        <f t="shared" si="33"/>
        <v>0</v>
      </c>
      <c r="AZ63" s="164">
        <f t="shared" si="33"/>
        <v>0</v>
      </c>
      <c r="BA63" s="164">
        <f t="shared" si="33"/>
        <v>0</v>
      </c>
      <c r="BB63" s="164">
        <f t="shared" si="33"/>
        <v>0</v>
      </c>
      <c r="BC63" s="164">
        <f t="shared" si="33"/>
        <v>0</v>
      </c>
      <c r="BD63" s="164">
        <f t="shared" si="33"/>
        <v>0</v>
      </c>
      <c r="BE63" s="164">
        <f t="shared" si="33"/>
        <v>0</v>
      </c>
      <c r="BF63" s="164">
        <f t="shared" si="33"/>
        <v>0</v>
      </c>
      <c r="BG63" s="164">
        <f t="shared" si="33"/>
        <v>0</v>
      </c>
      <c r="BH63" s="164">
        <f t="shared" si="33"/>
        <v>0.25600000000000001</v>
      </c>
      <c r="BI63" s="164">
        <f t="shared" si="33"/>
        <v>0</v>
      </c>
      <c r="BJ63" s="164">
        <f t="shared" si="33"/>
        <v>0.128</v>
      </c>
      <c r="BK63" s="164">
        <f t="shared" si="33"/>
        <v>1.6E-2</v>
      </c>
      <c r="BL63" s="164">
        <f t="shared" si="33"/>
        <v>0.36</v>
      </c>
      <c r="BM63" s="164">
        <f t="shared" si="33"/>
        <v>0</v>
      </c>
      <c r="BN63" s="164">
        <f t="shared" si="33"/>
        <v>2.4E-2</v>
      </c>
      <c r="BO63" s="164">
        <f t="shared" si="33"/>
        <v>6.4</v>
      </c>
      <c r="BP63" s="164">
        <f t="shared" si="33"/>
        <v>0</v>
      </c>
      <c r="BQ63" s="164">
        <f t="shared" si="33"/>
        <v>0</v>
      </c>
      <c r="BR63" s="164"/>
      <c r="BS63" s="164"/>
      <c r="BT63" s="164"/>
      <c r="BU63" s="164"/>
      <c r="BV63" s="164"/>
      <c r="BW63" s="164" t="s">
        <v>197</v>
      </c>
      <c r="BX63" s="166" t="s">
        <v>197</v>
      </c>
      <c r="BY63" s="164" t="s">
        <v>197</v>
      </c>
      <c r="BZ63" s="164" t="s">
        <v>197</v>
      </c>
      <c r="CA63" s="164" t="s">
        <v>197</v>
      </c>
      <c r="CB63" s="164">
        <f>+CB55</f>
        <v>100</v>
      </c>
      <c r="CC63" s="164">
        <f>+CC55</f>
        <v>97</v>
      </c>
      <c r="CD63" s="164"/>
      <c r="CE63" s="164"/>
      <c r="CF63" s="164"/>
      <c r="CG63" s="164">
        <f>+CG55*$D$38/100</f>
        <v>0</v>
      </c>
      <c r="CH63" s="164">
        <f>+CH55*$D$38/100</f>
        <v>0</v>
      </c>
      <c r="CI63" s="164"/>
      <c r="CJ63" s="388"/>
      <c r="CK63" s="388"/>
      <c r="CL63" s="388"/>
      <c r="CM63" s="388"/>
      <c r="CN63" s="388"/>
      <c r="CO63" s="388"/>
      <c r="CP63" s="388"/>
      <c r="CQ63" s="388"/>
      <c r="CR63" s="388"/>
      <c r="CS63" s="388"/>
      <c r="CT63" s="388"/>
    </row>
    <row r="64" spans="1:98" s="35" customFormat="1" ht="15" x14ac:dyDescent="0.3">
      <c r="A64" s="34"/>
      <c r="C64" s="34"/>
      <c r="F64" s="167" t="s">
        <v>176</v>
      </c>
      <c r="J64" s="388"/>
      <c r="K64" s="164">
        <f t="shared" ref="K64:AP64" si="34">+K55*$D$55/100</f>
        <v>0.315</v>
      </c>
      <c r="L64" s="164"/>
      <c r="M64" s="164">
        <f t="shared" si="34"/>
        <v>0</v>
      </c>
      <c r="N64" s="164">
        <f t="shared" si="34"/>
        <v>0</v>
      </c>
      <c r="O64" s="164">
        <f t="shared" si="34"/>
        <v>0</v>
      </c>
      <c r="P64" s="164">
        <f t="shared" si="34"/>
        <v>0</v>
      </c>
      <c r="Q64" s="164">
        <f t="shared" si="34"/>
        <v>0</v>
      </c>
      <c r="R64" s="164">
        <f t="shared" si="34"/>
        <v>0</v>
      </c>
      <c r="S64" s="164">
        <f t="shared" si="34"/>
        <v>0</v>
      </c>
      <c r="T64" s="164">
        <f t="shared" si="34"/>
        <v>0</v>
      </c>
      <c r="U64" s="164">
        <f t="shared" si="34"/>
        <v>0</v>
      </c>
      <c r="V64" s="164">
        <f t="shared" si="34"/>
        <v>0</v>
      </c>
      <c r="W64" s="164">
        <f t="shared" si="34"/>
        <v>14.46</v>
      </c>
      <c r="X64" s="164">
        <f t="shared" si="34"/>
        <v>0</v>
      </c>
      <c r="Y64" s="164">
        <f t="shared" si="34"/>
        <v>0</v>
      </c>
      <c r="Z64" s="164">
        <f t="shared" si="34"/>
        <v>0</v>
      </c>
      <c r="AA64" s="164">
        <f t="shared" si="34"/>
        <v>14.46</v>
      </c>
      <c r="AB64" s="164">
        <f t="shared" si="34"/>
        <v>0</v>
      </c>
      <c r="AC64" s="164">
        <f t="shared" si="34"/>
        <v>0</v>
      </c>
      <c r="AD64" s="164">
        <f t="shared" si="34"/>
        <v>0</v>
      </c>
      <c r="AE64" s="164">
        <f t="shared" si="34"/>
        <v>0</v>
      </c>
      <c r="AF64" s="164">
        <f t="shared" si="34"/>
        <v>0</v>
      </c>
      <c r="AG64" s="164">
        <f t="shared" si="34"/>
        <v>0</v>
      </c>
      <c r="AH64" s="164">
        <f t="shared" si="34"/>
        <v>0</v>
      </c>
      <c r="AI64" s="164">
        <f t="shared" si="34"/>
        <v>0</v>
      </c>
      <c r="AJ64" s="164">
        <f t="shared" si="34"/>
        <v>0.13500000000000001</v>
      </c>
      <c r="AK64" s="164">
        <f t="shared" si="34"/>
        <v>12.75</v>
      </c>
      <c r="AL64" s="164">
        <f t="shared" si="34"/>
        <v>0.51</v>
      </c>
      <c r="AM64" s="164">
        <f t="shared" si="34"/>
        <v>2.25</v>
      </c>
      <c r="AN64" s="164">
        <f t="shared" si="34"/>
        <v>2.85</v>
      </c>
      <c r="AO64" s="164">
        <f t="shared" si="34"/>
        <v>51.6</v>
      </c>
      <c r="AP64" s="164">
        <f t="shared" si="34"/>
        <v>4.5</v>
      </c>
      <c r="AQ64" s="164">
        <f t="shared" ref="AQ64:BQ64" si="35">+AQ55*$D$55/100</f>
        <v>0</v>
      </c>
      <c r="AR64" s="164">
        <f t="shared" si="35"/>
        <v>8.9999999999999993E-3</v>
      </c>
      <c r="AS64" s="164">
        <f t="shared" si="35"/>
        <v>0</v>
      </c>
      <c r="AT64" s="164">
        <f t="shared" si="35"/>
        <v>0</v>
      </c>
      <c r="AU64" s="164">
        <f t="shared" si="35"/>
        <v>0</v>
      </c>
      <c r="AV64" s="164">
        <f t="shared" si="35"/>
        <v>0</v>
      </c>
      <c r="AW64" s="164">
        <f t="shared" si="35"/>
        <v>0</v>
      </c>
      <c r="AX64" s="164">
        <f t="shared" si="35"/>
        <v>0</v>
      </c>
      <c r="AY64" s="164">
        <f t="shared" si="35"/>
        <v>0</v>
      </c>
      <c r="AZ64" s="164">
        <f t="shared" si="35"/>
        <v>0</v>
      </c>
      <c r="BA64" s="164">
        <f t="shared" si="35"/>
        <v>0</v>
      </c>
      <c r="BB64" s="164">
        <f t="shared" si="35"/>
        <v>0</v>
      </c>
      <c r="BC64" s="164">
        <f t="shared" si="35"/>
        <v>0</v>
      </c>
      <c r="BD64" s="164">
        <f t="shared" si="35"/>
        <v>0</v>
      </c>
      <c r="BE64" s="164">
        <f t="shared" si="35"/>
        <v>0</v>
      </c>
      <c r="BF64" s="164">
        <f t="shared" si="35"/>
        <v>0</v>
      </c>
      <c r="BG64" s="164">
        <f t="shared" si="35"/>
        <v>0</v>
      </c>
      <c r="BH64" s="164">
        <f t="shared" si="35"/>
        <v>0</v>
      </c>
      <c r="BI64" s="164">
        <f t="shared" si="35"/>
        <v>0</v>
      </c>
      <c r="BJ64" s="164">
        <f t="shared" si="35"/>
        <v>1.5E-3</v>
      </c>
      <c r="BK64" s="164">
        <f t="shared" si="35"/>
        <v>4.4999999999999997E-3</v>
      </c>
      <c r="BL64" s="164">
        <f t="shared" si="35"/>
        <v>0.03</v>
      </c>
      <c r="BM64" s="164">
        <f t="shared" si="35"/>
        <v>0</v>
      </c>
      <c r="BN64" s="164">
        <f t="shared" si="35"/>
        <v>0</v>
      </c>
      <c r="BO64" s="164">
        <f t="shared" si="35"/>
        <v>0</v>
      </c>
      <c r="BP64" s="164">
        <f t="shared" si="35"/>
        <v>0</v>
      </c>
      <c r="BQ64" s="164">
        <f t="shared" si="35"/>
        <v>0</v>
      </c>
      <c r="BR64" s="168"/>
      <c r="BS64" s="168"/>
      <c r="BT64" s="168"/>
      <c r="BU64" s="168"/>
      <c r="BV64" s="168"/>
      <c r="BW64" s="164" t="s">
        <v>197</v>
      </c>
      <c r="BX64" s="166" t="s">
        <v>197</v>
      </c>
      <c r="BY64" s="164" t="s">
        <v>197</v>
      </c>
      <c r="BZ64" s="164" t="s">
        <v>197</v>
      </c>
      <c r="CA64" s="164" t="s">
        <v>197</v>
      </c>
      <c r="CB64" s="168">
        <f>(CB54+CB55)</f>
        <v>200</v>
      </c>
      <c r="CC64" s="168">
        <f>(CC54+CC55)</f>
        <v>168.6</v>
      </c>
      <c r="CD64" s="168"/>
      <c r="CE64" s="168"/>
      <c r="CF64" s="168"/>
      <c r="CG64" s="168">
        <f>SUM(CG62:CG63)</f>
        <v>0</v>
      </c>
      <c r="CH64" s="168">
        <f>SUM(CH62:CH63)</f>
        <v>0</v>
      </c>
      <c r="CI64" s="168"/>
      <c r="CJ64" s="388"/>
      <c r="CK64" s="388"/>
      <c r="CL64" s="388"/>
      <c r="CM64" s="388"/>
      <c r="CN64" s="388"/>
      <c r="CO64" s="388"/>
      <c r="CP64" s="388"/>
      <c r="CQ64" s="388"/>
      <c r="CR64" s="388"/>
      <c r="CS64" s="388"/>
      <c r="CT64" s="388"/>
    </row>
    <row r="65" spans="1:98" s="35" customFormat="1" ht="15" x14ac:dyDescent="0.3">
      <c r="A65" s="34"/>
      <c r="C65" s="34"/>
      <c r="F65" s="38"/>
      <c r="J65" s="388"/>
      <c r="K65" s="168">
        <f t="shared" ref="K65:BQ65" si="36">SUM(K62:K64)</f>
        <v>380.14</v>
      </c>
      <c r="L65" s="168"/>
      <c r="M65" s="168">
        <f t="shared" si="36"/>
        <v>3.56</v>
      </c>
      <c r="N65" s="168">
        <f t="shared" si="36"/>
        <v>3.56</v>
      </c>
      <c r="O65" s="168">
        <f t="shared" si="36"/>
        <v>0</v>
      </c>
      <c r="P65" s="168">
        <f t="shared" si="36"/>
        <v>0</v>
      </c>
      <c r="Q65" s="168">
        <f t="shared" si="36"/>
        <v>1</v>
      </c>
      <c r="R65" s="168">
        <f t="shared" si="36"/>
        <v>0</v>
      </c>
      <c r="S65" s="168">
        <f t="shared" si="36"/>
        <v>0.13200000000000001</v>
      </c>
      <c r="T65" s="168">
        <f t="shared" si="36"/>
        <v>0.31200000000000006</v>
      </c>
      <c r="U65" s="168">
        <f t="shared" si="36"/>
        <v>0.38</v>
      </c>
      <c r="V65" s="168">
        <f t="shared" si="36"/>
        <v>0</v>
      </c>
      <c r="W65" s="168">
        <f t="shared" si="36"/>
        <v>47.1</v>
      </c>
      <c r="X65" s="168">
        <f t="shared" si="36"/>
        <v>30.24</v>
      </c>
      <c r="Y65" s="168">
        <f t="shared" si="36"/>
        <v>0</v>
      </c>
      <c r="Z65" s="168">
        <f t="shared" si="36"/>
        <v>0</v>
      </c>
      <c r="AA65" s="168">
        <f t="shared" si="36"/>
        <v>14.46</v>
      </c>
      <c r="AB65" s="168">
        <f t="shared" si="36"/>
        <v>0</v>
      </c>
      <c r="AC65" s="168">
        <f t="shared" si="36"/>
        <v>0</v>
      </c>
      <c r="AD65" s="168">
        <f t="shared" si="36"/>
        <v>0</v>
      </c>
      <c r="AE65" s="168">
        <f t="shared" si="36"/>
        <v>1.36</v>
      </c>
      <c r="AF65" s="168">
        <f t="shared" si="36"/>
        <v>0</v>
      </c>
      <c r="AG65" s="168">
        <f t="shared" si="36"/>
        <v>0</v>
      </c>
      <c r="AH65" s="168">
        <f t="shared" si="36"/>
        <v>0</v>
      </c>
      <c r="AI65" s="168">
        <f t="shared" si="36"/>
        <v>0</v>
      </c>
      <c r="AJ65" s="168">
        <f t="shared" si="36"/>
        <v>0.75</v>
      </c>
      <c r="AK65" s="168">
        <f t="shared" si="36"/>
        <v>21.85</v>
      </c>
      <c r="AL65" s="168">
        <f t="shared" si="36"/>
        <v>0.79</v>
      </c>
      <c r="AM65" s="168">
        <f t="shared" si="36"/>
        <v>36</v>
      </c>
      <c r="AN65" s="168">
        <f t="shared" si="36"/>
        <v>72.449999999999989</v>
      </c>
      <c r="AO65" s="168">
        <f t="shared" si="36"/>
        <v>152</v>
      </c>
      <c r="AP65" s="168">
        <f t="shared" si="36"/>
        <v>14.8</v>
      </c>
      <c r="AQ65" s="168">
        <f t="shared" si="36"/>
        <v>0.36</v>
      </c>
      <c r="AR65" s="168">
        <f t="shared" si="36"/>
        <v>7.1249999999999994E-2</v>
      </c>
      <c r="AS65" s="168">
        <f t="shared" si="36"/>
        <v>0</v>
      </c>
      <c r="AT65" s="168">
        <f t="shared" si="36"/>
        <v>120</v>
      </c>
      <c r="AU65" s="168">
        <f t="shared" si="36"/>
        <v>0</v>
      </c>
      <c r="AV65" s="168">
        <f t="shared" si="36"/>
        <v>0</v>
      </c>
      <c r="AW65" s="168">
        <f t="shared" si="36"/>
        <v>0</v>
      </c>
      <c r="AX65" s="168">
        <f t="shared" si="36"/>
        <v>0</v>
      </c>
      <c r="AY65" s="168">
        <f t="shared" si="36"/>
        <v>0</v>
      </c>
      <c r="AZ65" s="168">
        <f t="shared" si="36"/>
        <v>0</v>
      </c>
      <c r="BA65" s="168">
        <f t="shared" si="36"/>
        <v>0</v>
      </c>
      <c r="BB65" s="168">
        <f t="shared" si="36"/>
        <v>0</v>
      </c>
      <c r="BC65" s="168">
        <f t="shared" si="36"/>
        <v>0</v>
      </c>
      <c r="BD65" s="168">
        <f t="shared" si="36"/>
        <v>0</v>
      </c>
      <c r="BE65" s="168">
        <f t="shared" si="36"/>
        <v>0</v>
      </c>
      <c r="BF65" s="168">
        <f t="shared" si="36"/>
        <v>0</v>
      </c>
      <c r="BG65" s="168">
        <f t="shared" si="36"/>
        <v>0</v>
      </c>
      <c r="BH65" s="168">
        <f t="shared" si="36"/>
        <v>0.25600000000000001</v>
      </c>
      <c r="BI65" s="168">
        <f t="shared" si="36"/>
        <v>0</v>
      </c>
      <c r="BJ65" s="168">
        <f t="shared" si="36"/>
        <v>0.1295</v>
      </c>
      <c r="BK65" s="168">
        <f t="shared" si="36"/>
        <v>2.0500000000000001E-2</v>
      </c>
      <c r="BL65" s="168">
        <f t="shared" si="36"/>
        <v>0.39</v>
      </c>
      <c r="BM65" s="168">
        <f t="shared" si="36"/>
        <v>0</v>
      </c>
      <c r="BN65" s="168">
        <f t="shared" si="36"/>
        <v>2.4E-2</v>
      </c>
      <c r="BO65" s="168">
        <f t="shared" si="36"/>
        <v>6.4</v>
      </c>
      <c r="BP65" s="168">
        <f t="shared" si="36"/>
        <v>0</v>
      </c>
      <c r="BQ65" s="168">
        <f t="shared" si="36"/>
        <v>0</v>
      </c>
      <c r="BR65" s="169"/>
      <c r="BS65" s="164"/>
      <c r="BT65" s="164"/>
      <c r="BU65" s="164"/>
      <c r="BV65" s="164"/>
      <c r="BW65" s="164" t="s">
        <v>197</v>
      </c>
      <c r="BX65" s="166" t="s">
        <v>197</v>
      </c>
      <c r="BY65" s="164" t="s">
        <v>197</v>
      </c>
      <c r="BZ65" s="164" t="s">
        <v>197</v>
      </c>
      <c r="CA65" s="164" t="s">
        <v>197</v>
      </c>
      <c r="CB65" s="169"/>
      <c r="CC65" s="169"/>
      <c r="CD65" s="169"/>
      <c r="CE65" s="169"/>
      <c r="CF65" s="169"/>
      <c r="CG65" s="169"/>
      <c r="CH65" s="169"/>
      <c r="CI65" s="169"/>
      <c r="CJ65" s="388"/>
      <c r="CK65" s="388"/>
      <c r="CL65" s="388"/>
      <c r="CM65" s="388"/>
      <c r="CN65" s="388"/>
      <c r="CO65" s="388"/>
      <c r="CP65" s="388"/>
      <c r="CQ65" s="388"/>
      <c r="CR65" s="388"/>
      <c r="CS65" s="388"/>
      <c r="CT65" s="388"/>
    </row>
    <row r="66" spans="1:98" s="35" customFormat="1" ht="15" x14ac:dyDescent="0.3">
      <c r="A66" s="34"/>
      <c r="C66" s="34"/>
      <c r="F66" s="38"/>
      <c r="J66" s="388"/>
      <c r="K66" s="164"/>
      <c r="L66" s="388"/>
      <c r="M66" s="388"/>
      <c r="N66" s="388"/>
      <c r="O66" s="388"/>
      <c r="P66" s="388"/>
      <c r="Q66" s="388"/>
      <c r="R66" s="388"/>
      <c r="S66" s="388"/>
      <c r="T66" s="388"/>
      <c r="U66" s="388"/>
      <c r="V66" s="388"/>
      <c r="W66" s="388"/>
      <c r="X66" s="388"/>
      <c r="Y66" s="388"/>
      <c r="Z66" s="388"/>
      <c r="AA66" s="388"/>
      <c r="AB66" s="388"/>
      <c r="AC66" s="388"/>
      <c r="AD66" s="388"/>
      <c r="AE66" s="388"/>
      <c r="AF66" s="388"/>
      <c r="AG66" s="388"/>
      <c r="AH66" s="388"/>
      <c r="AI66" s="388"/>
      <c r="AJ66" s="388"/>
      <c r="AK66" s="388"/>
      <c r="AL66" s="388"/>
      <c r="AM66" s="388"/>
      <c r="AN66" s="388"/>
      <c r="AO66" s="388"/>
      <c r="AP66" s="388"/>
      <c r="AQ66" s="388"/>
      <c r="AR66" s="388"/>
      <c r="AS66" s="388"/>
      <c r="AT66" s="388"/>
      <c r="AU66" s="388"/>
      <c r="AV66" s="388"/>
      <c r="AW66" s="388"/>
      <c r="AX66" s="388"/>
      <c r="AY66" s="388"/>
      <c r="AZ66" s="388"/>
      <c r="BA66" s="388"/>
      <c r="BB66" s="388"/>
      <c r="BC66" s="388"/>
      <c r="BD66" s="388"/>
      <c r="BE66" s="388"/>
      <c r="BF66" s="388"/>
      <c r="BG66" s="388"/>
      <c r="BH66" s="388"/>
      <c r="BI66" s="388"/>
      <c r="BJ66" s="388"/>
      <c r="BK66" s="388"/>
      <c r="BL66" s="388"/>
      <c r="BM66" s="388"/>
      <c r="BN66" s="388"/>
      <c r="BO66" s="388"/>
      <c r="BP66" s="388"/>
      <c r="BQ66" s="388"/>
      <c r="BR66" s="388"/>
      <c r="BS66" s="388"/>
      <c r="BT66" s="388"/>
      <c r="BU66" s="388"/>
      <c r="BV66" s="388"/>
      <c r="BW66" s="388"/>
      <c r="BX66" s="389"/>
      <c r="BY66" s="388"/>
      <c r="BZ66" s="388"/>
      <c r="CA66" s="388"/>
      <c r="CB66" s="170"/>
      <c r="CC66" s="170"/>
      <c r="CD66" s="388"/>
      <c r="CE66" s="388"/>
      <c r="CF66" s="388"/>
      <c r="CG66" s="388"/>
      <c r="CH66" s="388"/>
      <c r="CI66" s="388"/>
      <c r="CJ66" s="388"/>
      <c r="CK66" s="388"/>
      <c r="CL66" s="388"/>
      <c r="CM66" s="388"/>
      <c r="CN66" s="388"/>
      <c r="CO66" s="388"/>
      <c r="CP66" s="388"/>
      <c r="CQ66" s="388"/>
      <c r="CR66" s="388"/>
      <c r="CS66" s="388"/>
      <c r="CT66" s="388"/>
    </row>
    <row r="67" spans="1:98" s="35" customFormat="1" ht="15" x14ac:dyDescent="0.3">
      <c r="A67" s="34"/>
      <c r="C67" s="34"/>
      <c r="F67" s="38"/>
      <c r="J67" s="388"/>
      <c r="K67" s="164">
        <f>(K65-($D$56-$D$57))/$D$57*100</f>
        <v>82.747404844290656</v>
      </c>
      <c r="L67" s="170"/>
      <c r="M67" s="170">
        <f t="shared" ref="M67:AQ67" si="37">M65/$D$57*100*M10</f>
        <v>1.2318339100346021</v>
      </c>
      <c r="N67" s="170">
        <f t="shared" si="37"/>
        <v>1.2318339100346021</v>
      </c>
      <c r="O67" s="170">
        <f t="shared" si="37"/>
        <v>0</v>
      </c>
      <c r="P67" s="170">
        <f t="shared" si="37"/>
        <v>0</v>
      </c>
      <c r="Q67" s="170">
        <f t="shared" si="37"/>
        <v>0.34602076124567477</v>
      </c>
      <c r="R67" s="170">
        <f t="shared" si="37"/>
        <v>0</v>
      </c>
      <c r="S67" s="170">
        <f t="shared" si="37"/>
        <v>4.5674740484429065E-2</v>
      </c>
      <c r="T67" s="170">
        <f t="shared" si="37"/>
        <v>0.10795847750865054</v>
      </c>
      <c r="U67" s="170">
        <f t="shared" si="37"/>
        <v>0.13148788927335639</v>
      </c>
      <c r="V67" s="170">
        <f t="shared" si="37"/>
        <v>0</v>
      </c>
      <c r="W67" s="170">
        <f t="shared" si="37"/>
        <v>16.297577854671282</v>
      </c>
      <c r="X67" s="170">
        <f t="shared" si="37"/>
        <v>10.463667820069203</v>
      </c>
      <c r="Y67" s="170">
        <f t="shared" si="37"/>
        <v>0</v>
      </c>
      <c r="Z67" s="170">
        <f t="shared" si="37"/>
        <v>0</v>
      </c>
      <c r="AA67" s="170">
        <f t="shared" si="37"/>
        <v>5.0034602076124566</v>
      </c>
      <c r="AB67" s="170">
        <f t="shared" si="37"/>
        <v>0</v>
      </c>
      <c r="AC67" s="170">
        <f t="shared" si="37"/>
        <v>0</v>
      </c>
      <c r="AD67" s="170">
        <f t="shared" si="37"/>
        <v>0</v>
      </c>
      <c r="AE67" s="170">
        <f t="shared" si="37"/>
        <v>0.4705882352941177</v>
      </c>
      <c r="AF67" s="170">
        <f t="shared" si="37"/>
        <v>0</v>
      </c>
      <c r="AG67" s="170">
        <f t="shared" si="37"/>
        <v>0</v>
      </c>
      <c r="AH67" s="170">
        <f t="shared" si="37"/>
        <v>0</v>
      </c>
      <c r="AI67" s="170">
        <f t="shared" si="37"/>
        <v>0</v>
      </c>
      <c r="AJ67" s="170">
        <f t="shared" si="37"/>
        <v>0.25951557093425603</v>
      </c>
      <c r="AK67" s="170">
        <f t="shared" si="37"/>
        <v>7.5605536332179941</v>
      </c>
      <c r="AL67" s="170">
        <f t="shared" si="37"/>
        <v>0.27335640138408307</v>
      </c>
      <c r="AM67" s="170">
        <f t="shared" si="37"/>
        <v>12.45674740484429</v>
      </c>
      <c r="AN67" s="170">
        <f t="shared" si="37"/>
        <v>25.069204152249132</v>
      </c>
      <c r="AO67" s="170">
        <f t="shared" si="37"/>
        <v>52.595155709342556</v>
      </c>
      <c r="AP67" s="170">
        <f t="shared" si="37"/>
        <v>5.1211072664359865</v>
      </c>
      <c r="AQ67" s="170">
        <f t="shared" si="37"/>
        <v>0.1245674740484429</v>
      </c>
      <c r="AR67" s="170">
        <f t="shared" ref="AR67:BQ67" si="38">AR65/$D$57*100*AR10</f>
        <v>2.4653979238754321E-2</v>
      </c>
      <c r="AS67" s="170">
        <f t="shared" si="38"/>
        <v>0</v>
      </c>
      <c r="AT67" s="170">
        <f t="shared" si="38"/>
        <v>41.522491349480966</v>
      </c>
      <c r="AU67" s="170">
        <f t="shared" si="38"/>
        <v>0</v>
      </c>
      <c r="AV67" s="170">
        <f t="shared" si="38"/>
        <v>0</v>
      </c>
      <c r="AW67" s="170">
        <f t="shared" si="38"/>
        <v>0</v>
      </c>
      <c r="AX67" s="170">
        <f t="shared" si="38"/>
        <v>0</v>
      </c>
      <c r="AY67" s="170">
        <f t="shared" si="38"/>
        <v>0</v>
      </c>
      <c r="AZ67" s="170">
        <f t="shared" si="38"/>
        <v>0</v>
      </c>
      <c r="BA67" s="170">
        <f t="shared" si="38"/>
        <v>0</v>
      </c>
      <c r="BB67" s="170">
        <f t="shared" si="38"/>
        <v>0</v>
      </c>
      <c r="BC67" s="170">
        <f t="shared" si="38"/>
        <v>0</v>
      </c>
      <c r="BD67" s="170">
        <f t="shared" si="38"/>
        <v>0</v>
      </c>
      <c r="BE67" s="170">
        <f t="shared" si="38"/>
        <v>0</v>
      </c>
      <c r="BF67" s="170">
        <f t="shared" si="38"/>
        <v>0</v>
      </c>
      <c r="BG67" s="170">
        <f t="shared" si="38"/>
        <v>0</v>
      </c>
      <c r="BH67" s="170">
        <f t="shared" si="38"/>
        <v>8.8581314878892731E-2</v>
      </c>
      <c r="BI67" s="170">
        <f t="shared" si="38"/>
        <v>0</v>
      </c>
      <c r="BJ67" s="170">
        <f t="shared" si="38"/>
        <v>2.6885813148788927E-2</v>
      </c>
      <c r="BK67" s="170">
        <f t="shared" si="38"/>
        <v>4.2560553633217996E-3</v>
      </c>
      <c r="BL67" s="170">
        <f t="shared" si="38"/>
        <v>8.0968858131487881E-2</v>
      </c>
      <c r="BM67" s="170">
        <f t="shared" si="38"/>
        <v>0</v>
      </c>
      <c r="BN67" s="170">
        <f t="shared" si="38"/>
        <v>4.9826989619377168E-3</v>
      </c>
      <c r="BO67" s="170">
        <f t="shared" si="38"/>
        <v>1.1072664359861593</v>
      </c>
      <c r="BP67" s="170">
        <f t="shared" si="38"/>
        <v>0</v>
      </c>
      <c r="BQ67" s="170">
        <f t="shared" si="38"/>
        <v>0</v>
      </c>
      <c r="BR67" s="170"/>
      <c r="BS67" s="170"/>
      <c r="BT67" s="170"/>
      <c r="BU67" s="170"/>
      <c r="BV67" s="170"/>
      <c r="BW67" s="388"/>
      <c r="BX67" s="389"/>
      <c r="BY67" s="388"/>
      <c r="BZ67" s="388"/>
      <c r="CA67" s="388"/>
      <c r="CB67" s="170">
        <f>CB64/2</f>
        <v>100</v>
      </c>
      <c r="CC67" s="170">
        <f>CC64</f>
        <v>168.6</v>
      </c>
      <c r="CD67" s="388"/>
      <c r="CE67" s="388"/>
      <c r="CF67" s="388"/>
      <c r="CG67" s="388"/>
      <c r="CH67" s="388"/>
      <c r="CI67" s="388"/>
      <c r="CJ67" s="388"/>
      <c r="CK67" s="388"/>
      <c r="CL67" s="388"/>
      <c r="CM67" s="388"/>
      <c r="CN67" s="388"/>
      <c r="CO67" s="388"/>
      <c r="CP67" s="388"/>
      <c r="CQ67" s="388"/>
      <c r="CR67" s="388"/>
      <c r="CS67" s="388"/>
      <c r="CT67" s="388"/>
    </row>
    <row r="68" spans="1:98" s="368" customFormat="1" ht="15" x14ac:dyDescent="0.25">
      <c r="A68" s="383"/>
      <c r="C68" s="383"/>
      <c r="F68" s="384"/>
      <c r="K68" s="385"/>
      <c r="L68" s="14"/>
      <c r="BX68" s="386"/>
    </row>
    <row r="69" spans="1:98" ht="15" x14ac:dyDescent="0.25">
      <c r="A69" s="10"/>
      <c r="C69" s="10"/>
      <c r="F69" s="40"/>
      <c r="J69" s="25"/>
      <c r="K69" s="150"/>
      <c r="L69" s="116"/>
      <c r="M69" s="116"/>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W69" s="25"/>
      <c r="BX69" s="49"/>
      <c r="BY69" s="25"/>
      <c r="BZ69" s="25"/>
      <c r="CA69" s="25"/>
      <c r="CB69" s="25"/>
      <c r="CC69" s="25"/>
      <c r="CD69" s="25"/>
      <c r="CE69" s="25"/>
      <c r="CF69" s="25"/>
      <c r="CG69" s="25"/>
      <c r="CH69" s="25"/>
      <c r="CI69" s="25"/>
      <c r="CJ69" s="25"/>
      <c r="CK69" s="25"/>
      <c r="CL69" s="25"/>
      <c r="CM69" s="25"/>
      <c r="CN69" s="25"/>
      <c r="CO69" s="25"/>
      <c r="CP69" s="25"/>
      <c r="CQ69" s="25"/>
      <c r="CR69" s="25"/>
      <c r="CS69" s="25"/>
      <c r="CT69" s="25"/>
    </row>
    <row r="70" spans="1:98" s="7" customFormat="1" ht="15" x14ac:dyDescent="0.25">
      <c r="A70" s="120" t="s">
        <v>1377</v>
      </c>
      <c r="C70" s="11"/>
      <c r="E70" s="130"/>
      <c r="F70" s="117" t="s">
        <v>32</v>
      </c>
      <c r="J70" s="7">
        <f>(M70*17)+(Q70*37)+(W70*17)+(AI70*29)+(AE70*8)</f>
        <v>634.52197421104063</v>
      </c>
      <c r="K70" s="180">
        <f>+K84</f>
        <v>66.598628582237779</v>
      </c>
      <c r="L70" s="116"/>
      <c r="M70" s="180">
        <f>+M84</f>
        <v>3.405648034301207</v>
      </c>
      <c r="N70" s="180">
        <f>+N84</f>
        <v>3.405648034301207</v>
      </c>
      <c r="O70" s="180">
        <f>+O84</f>
        <v>0</v>
      </c>
      <c r="P70" s="180">
        <f>+P84</f>
        <v>0</v>
      </c>
      <c r="Q70" s="180">
        <f>+Q84</f>
        <v>0.95664270626438408</v>
      </c>
      <c r="R70" s="180">
        <f t="shared" ref="R70:BQ70" si="39">+R84</f>
        <v>0</v>
      </c>
      <c r="S70" s="180">
        <f t="shared" si="39"/>
        <v>0.1262768372268987</v>
      </c>
      <c r="T70" s="180">
        <f t="shared" si="39"/>
        <v>0.29847252435448779</v>
      </c>
      <c r="U70" s="180">
        <f t="shared" si="39"/>
        <v>0.36352422838046594</v>
      </c>
      <c r="V70" s="180">
        <f t="shared" si="39"/>
        <v>0</v>
      </c>
      <c r="W70" s="180">
        <f t="shared" si="39"/>
        <v>31.224817932469495</v>
      </c>
      <c r="X70" s="180">
        <f t="shared" si="39"/>
        <v>28.928875437434975</v>
      </c>
      <c r="Y70" s="180">
        <f t="shared" si="39"/>
        <v>0</v>
      </c>
      <c r="Z70" s="180">
        <f t="shared" si="39"/>
        <v>0</v>
      </c>
      <c r="AA70" s="180">
        <f t="shared" si="39"/>
        <v>0</v>
      </c>
      <c r="AB70" s="180">
        <f t="shared" si="39"/>
        <v>0</v>
      </c>
      <c r="AC70" s="180">
        <f t="shared" si="39"/>
        <v>0</v>
      </c>
      <c r="AD70" s="180">
        <f t="shared" si="39"/>
        <v>0</v>
      </c>
      <c r="AE70" s="180">
        <f t="shared" si="39"/>
        <v>1.3010340805195622</v>
      </c>
      <c r="AF70" s="180">
        <f t="shared" si="39"/>
        <v>0</v>
      </c>
      <c r="AG70" s="180">
        <f t="shared" si="39"/>
        <v>0</v>
      </c>
      <c r="AH70" s="180">
        <f t="shared" si="39"/>
        <v>0</v>
      </c>
      <c r="AI70" s="180">
        <f t="shared" si="39"/>
        <v>0</v>
      </c>
      <c r="AJ70" s="180">
        <f t="shared" si="39"/>
        <v>0.33979948926510917</v>
      </c>
      <c r="AK70" s="180">
        <f t="shared" si="39"/>
        <v>3.7347331252561551</v>
      </c>
      <c r="AL70" s="180">
        <f t="shared" si="39"/>
        <v>0.26785995775402754</v>
      </c>
      <c r="AM70" s="180">
        <f t="shared" si="39"/>
        <v>29.80133358554809</v>
      </c>
      <c r="AN70" s="180">
        <f t="shared" si="39"/>
        <v>66.582332356001132</v>
      </c>
      <c r="AO70" s="180">
        <f t="shared" si="39"/>
        <v>96.046927708944168</v>
      </c>
      <c r="AP70" s="180">
        <f t="shared" si="39"/>
        <v>4.8827043727734161</v>
      </c>
      <c r="AQ70" s="180">
        <f t="shared" si="39"/>
        <v>0.34439137425517824</v>
      </c>
      <c r="AR70" s="180">
        <f t="shared" si="39"/>
        <v>4.2153504208833813E-2</v>
      </c>
      <c r="AS70" s="180">
        <f t="shared" si="39"/>
        <v>0</v>
      </c>
      <c r="AT70" s="180">
        <f t="shared" si="39"/>
        <v>114.79712475172607</v>
      </c>
      <c r="AU70" s="180">
        <f t="shared" si="39"/>
        <v>9.1837699801380879</v>
      </c>
      <c r="AV70" s="180">
        <f t="shared" si="39"/>
        <v>18.750197042781927</v>
      </c>
      <c r="AW70" s="180">
        <f t="shared" si="39"/>
        <v>0</v>
      </c>
      <c r="AX70" s="180">
        <f t="shared" si="39"/>
        <v>0</v>
      </c>
      <c r="AY70" s="180">
        <f t="shared" si="39"/>
        <v>0</v>
      </c>
      <c r="AZ70" s="180">
        <f t="shared" si="39"/>
        <v>0</v>
      </c>
      <c r="BA70" s="180">
        <f t="shared" si="39"/>
        <v>0</v>
      </c>
      <c r="BB70" s="180">
        <f t="shared" si="39"/>
        <v>0</v>
      </c>
      <c r="BC70" s="180">
        <f t="shared" si="39"/>
        <v>0</v>
      </c>
      <c r="BD70" s="180">
        <f t="shared" si="39"/>
        <v>0</v>
      </c>
      <c r="BE70" s="180">
        <f t="shared" si="39"/>
        <v>0</v>
      </c>
      <c r="BF70" s="180">
        <f t="shared" si="39"/>
        <v>0</v>
      </c>
      <c r="BG70" s="180">
        <f t="shared" si="39"/>
        <v>0</v>
      </c>
      <c r="BH70" s="180">
        <f t="shared" si="39"/>
        <v>0.24490053280368232</v>
      </c>
      <c r="BI70" s="180">
        <f t="shared" si="39"/>
        <v>0</v>
      </c>
      <c r="BJ70" s="180">
        <f t="shared" si="39"/>
        <v>7.3470159841104693E-2</v>
      </c>
      <c r="BK70" s="180">
        <f t="shared" si="39"/>
        <v>9.1837699801380866E-3</v>
      </c>
      <c r="BL70" s="180">
        <f t="shared" si="39"/>
        <v>0.20663482455310694</v>
      </c>
      <c r="BM70" s="180">
        <f t="shared" si="39"/>
        <v>0</v>
      </c>
      <c r="BN70" s="180">
        <f t="shared" si="39"/>
        <v>1.377565497020713E-2</v>
      </c>
      <c r="BO70" s="180">
        <f t="shared" si="39"/>
        <v>3.0612566600460291</v>
      </c>
      <c r="BP70" s="180">
        <f t="shared" si="39"/>
        <v>0</v>
      </c>
      <c r="BQ70" s="180">
        <f t="shared" si="39"/>
        <v>0</v>
      </c>
      <c r="BR70" s="180"/>
      <c r="BS70" s="180"/>
      <c r="BT70" s="180"/>
      <c r="BU70" s="180"/>
      <c r="BV70" s="180"/>
      <c r="BW70" s="116"/>
      <c r="BX70" s="184"/>
      <c r="BY70" s="116"/>
      <c r="BZ70" s="116"/>
      <c r="CA70" s="116"/>
      <c r="CB70" s="180">
        <f>+CB84</f>
        <v>100</v>
      </c>
      <c r="CC70" s="180">
        <f>+CC84</f>
        <v>71.599999999999994</v>
      </c>
      <c r="CD70" s="116"/>
      <c r="CE70" s="116"/>
      <c r="CF70" s="116"/>
      <c r="CG70" s="116"/>
      <c r="CH70" s="116"/>
      <c r="CI70" s="116" t="s">
        <v>1129</v>
      </c>
      <c r="CJ70" s="116"/>
      <c r="CK70" s="116"/>
      <c r="CL70" s="116"/>
      <c r="CM70" s="116"/>
      <c r="CN70" s="116"/>
      <c r="CO70" s="116"/>
      <c r="CP70" s="116"/>
      <c r="CQ70" s="116"/>
      <c r="CR70" s="116"/>
      <c r="CS70" s="116"/>
      <c r="CT70" s="116"/>
    </row>
    <row r="71" spans="1:98" ht="15" x14ac:dyDescent="0.25">
      <c r="A71" s="10" t="s">
        <v>567</v>
      </c>
      <c r="C71" s="10"/>
      <c r="D71">
        <v>720</v>
      </c>
      <c r="E71" s="130">
        <f>D71/D73*100</f>
        <v>74.226804123711347</v>
      </c>
      <c r="F71" s="40" t="s">
        <v>1391</v>
      </c>
      <c r="I71">
        <v>1</v>
      </c>
      <c r="J71" s="25">
        <v>0</v>
      </c>
      <c r="K71" s="150">
        <v>99.9</v>
      </c>
      <c r="L71" s="25"/>
      <c r="M71" s="25">
        <v>0</v>
      </c>
      <c r="N71" s="25"/>
      <c r="O71" s="25"/>
      <c r="P71" s="25">
        <v>0</v>
      </c>
      <c r="Q71" s="25">
        <v>0</v>
      </c>
      <c r="R71" s="25">
        <v>0</v>
      </c>
      <c r="S71" s="25">
        <v>0</v>
      </c>
      <c r="T71" s="25">
        <v>0</v>
      </c>
      <c r="U71" s="25">
        <v>0</v>
      </c>
      <c r="V71" s="25"/>
      <c r="W71" s="25">
        <v>0</v>
      </c>
      <c r="X71" s="25">
        <v>0</v>
      </c>
      <c r="Y71" s="25"/>
      <c r="Z71" s="25">
        <v>0</v>
      </c>
      <c r="AA71" s="25">
        <v>0</v>
      </c>
      <c r="AB71" s="25"/>
      <c r="AC71" s="25"/>
      <c r="AD71" s="25">
        <v>0</v>
      </c>
      <c r="AE71" s="25">
        <v>0</v>
      </c>
      <c r="AF71" s="25">
        <v>0</v>
      </c>
      <c r="AG71" s="25">
        <v>0</v>
      </c>
      <c r="AH71" s="25">
        <v>0</v>
      </c>
      <c r="AI71" s="25">
        <v>0</v>
      </c>
      <c r="AJ71" s="25">
        <v>0.1</v>
      </c>
      <c r="AK71" s="25">
        <v>2</v>
      </c>
      <c r="AL71" s="25">
        <v>0</v>
      </c>
      <c r="AM71" s="25">
        <v>1</v>
      </c>
      <c r="AN71" s="25">
        <v>0</v>
      </c>
      <c r="AO71" s="25">
        <v>0</v>
      </c>
      <c r="AP71" s="25">
        <v>2</v>
      </c>
      <c r="AQ71" s="25">
        <v>0</v>
      </c>
      <c r="AR71" s="25">
        <v>7.0000000000000001E-3</v>
      </c>
      <c r="AS71" s="25">
        <v>0</v>
      </c>
      <c r="AT71" s="25">
        <v>0</v>
      </c>
      <c r="AU71" s="25"/>
      <c r="AV71" s="25">
        <v>0</v>
      </c>
      <c r="AW71" s="25">
        <v>0</v>
      </c>
      <c r="AX71" s="25">
        <v>0</v>
      </c>
      <c r="AY71" s="25">
        <v>0</v>
      </c>
      <c r="AZ71" s="25">
        <v>0</v>
      </c>
      <c r="BA71" s="25">
        <v>0</v>
      </c>
      <c r="BB71" s="25">
        <v>0</v>
      </c>
      <c r="BC71" s="25"/>
      <c r="BD71" s="25"/>
      <c r="BE71" s="25">
        <v>0</v>
      </c>
      <c r="BF71" s="25"/>
      <c r="BG71" s="25">
        <v>0</v>
      </c>
      <c r="BH71" s="25">
        <v>0</v>
      </c>
      <c r="BI71" s="25">
        <v>0</v>
      </c>
      <c r="BJ71" s="25">
        <v>0</v>
      </c>
      <c r="BK71" s="25">
        <v>0</v>
      </c>
      <c r="BL71" s="25">
        <v>0</v>
      </c>
      <c r="BM71" s="25">
        <v>0</v>
      </c>
      <c r="BN71" s="25">
        <v>0</v>
      </c>
      <c r="BO71" s="25">
        <v>0</v>
      </c>
      <c r="BP71" s="25">
        <v>0</v>
      </c>
      <c r="BQ71" s="25">
        <v>0</v>
      </c>
      <c r="BR71" s="25"/>
      <c r="BS71" s="14">
        <v>1</v>
      </c>
      <c r="BT71" s="14">
        <v>6.25</v>
      </c>
      <c r="BW71" s="25" t="s">
        <v>7</v>
      </c>
      <c r="BX71" s="49" t="s">
        <v>1411</v>
      </c>
      <c r="BY71" s="25"/>
      <c r="BZ71" s="25"/>
      <c r="CA71" s="25"/>
      <c r="CB71" s="25"/>
      <c r="CC71" s="25">
        <v>0</v>
      </c>
      <c r="CD71" s="25"/>
      <c r="CE71" s="25"/>
      <c r="CF71" s="25"/>
      <c r="CG71" s="25"/>
      <c r="CH71" s="25"/>
      <c r="CI71" s="25"/>
      <c r="CJ71" s="25"/>
      <c r="CK71" s="25"/>
      <c r="CL71" s="25"/>
      <c r="CM71" s="25"/>
      <c r="CN71" s="25"/>
      <c r="CO71" s="25"/>
      <c r="CP71" s="25"/>
      <c r="CQ71" s="25"/>
      <c r="CR71" s="25"/>
      <c r="CS71" s="25"/>
      <c r="CT71" s="25"/>
    </row>
    <row r="72" spans="1:98" ht="15" x14ac:dyDescent="0.25">
      <c r="A72" s="10" t="s">
        <v>1261</v>
      </c>
      <c r="C72" s="10"/>
      <c r="D72">
        <v>250</v>
      </c>
      <c r="E72" s="130">
        <f>D72/D73*100</f>
        <v>25.773195876288657</v>
      </c>
      <c r="F72" s="40" t="s">
        <v>433</v>
      </c>
      <c r="I72">
        <v>1</v>
      </c>
      <c r="J72" s="25">
        <v>1488.2</v>
      </c>
      <c r="K72" s="150">
        <v>13</v>
      </c>
      <c r="L72" s="25"/>
      <c r="M72" s="25">
        <v>8.9</v>
      </c>
      <c r="N72" s="25">
        <v>8.9</v>
      </c>
      <c r="O72" s="25">
        <v>0</v>
      </c>
      <c r="P72" s="25">
        <v>0</v>
      </c>
      <c r="Q72" s="25">
        <v>2.5</v>
      </c>
      <c r="R72" s="25"/>
      <c r="S72" s="25">
        <v>0.33</v>
      </c>
      <c r="T72" s="25">
        <v>0.78</v>
      </c>
      <c r="U72" s="25">
        <v>0.95</v>
      </c>
      <c r="V72" s="25">
        <v>0</v>
      </c>
      <c r="W72" s="25">
        <v>81.599999999999994</v>
      </c>
      <c r="X72" s="25">
        <v>75.599999999999994</v>
      </c>
      <c r="Y72" s="25"/>
      <c r="Z72" s="25"/>
      <c r="AA72" s="25">
        <v>0</v>
      </c>
      <c r="AB72" s="25"/>
      <c r="AC72" s="25"/>
      <c r="AD72" s="25">
        <v>0</v>
      </c>
      <c r="AE72" s="25">
        <v>3.4</v>
      </c>
      <c r="AF72" s="25"/>
      <c r="AG72" s="25"/>
      <c r="AH72" s="25"/>
      <c r="AI72" s="25"/>
      <c r="AJ72" s="25">
        <v>0.6</v>
      </c>
      <c r="AK72" s="25">
        <v>4</v>
      </c>
      <c r="AL72" s="25">
        <v>0.7</v>
      </c>
      <c r="AM72" s="25">
        <v>75</v>
      </c>
      <c r="AN72" s="25">
        <v>174</v>
      </c>
      <c r="AO72" s="25">
        <v>251</v>
      </c>
      <c r="AP72" s="25">
        <v>7</v>
      </c>
      <c r="AQ72" s="25">
        <v>0.9</v>
      </c>
      <c r="AR72" s="25">
        <v>0.09</v>
      </c>
      <c r="AS72" s="25">
        <v>0</v>
      </c>
      <c r="AT72" s="25">
        <v>300</v>
      </c>
      <c r="AU72" s="25">
        <v>24</v>
      </c>
      <c r="AV72" s="25">
        <v>49</v>
      </c>
      <c r="AW72" s="25">
        <v>0</v>
      </c>
      <c r="AX72" s="25"/>
      <c r="AY72" s="25"/>
      <c r="AZ72" s="25"/>
      <c r="BA72" s="25"/>
      <c r="BB72" s="25"/>
      <c r="BC72" s="25"/>
      <c r="BD72" s="25"/>
      <c r="BE72" s="25">
        <v>0</v>
      </c>
      <c r="BF72" s="25"/>
      <c r="BG72" s="25"/>
      <c r="BH72" s="25">
        <v>0.64</v>
      </c>
      <c r="BI72" s="25"/>
      <c r="BJ72" s="25">
        <v>0.32</v>
      </c>
      <c r="BK72" s="25">
        <v>0.04</v>
      </c>
      <c r="BL72" s="25">
        <v>0.9</v>
      </c>
      <c r="BM72" s="25"/>
      <c r="BN72" s="25">
        <v>0.06</v>
      </c>
      <c r="BO72" s="25">
        <v>16</v>
      </c>
      <c r="BP72" s="25">
        <v>0</v>
      </c>
      <c r="BQ72" s="25">
        <v>0</v>
      </c>
      <c r="BR72" s="25"/>
      <c r="BT72" s="14">
        <v>6.25</v>
      </c>
      <c r="BW72" s="25" t="s">
        <v>4</v>
      </c>
      <c r="BX72" s="49">
        <v>4079</v>
      </c>
      <c r="BY72" s="325">
        <v>3275</v>
      </c>
      <c r="BZ72" s="25"/>
      <c r="CA72" s="25"/>
      <c r="CB72" s="25">
        <v>100</v>
      </c>
      <c r="CC72" s="25">
        <v>71.599999999999994</v>
      </c>
      <c r="CD72" s="25"/>
      <c r="CE72" s="25"/>
      <c r="CF72" s="25"/>
      <c r="CG72" s="25"/>
      <c r="CH72" s="25"/>
      <c r="CI72" s="25"/>
      <c r="CJ72" s="25"/>
      <c r="CK72" s="25"/>
      <c r="CL72" s="25"/>
      <c r="CM72" s="25"/>
      <c r="CN72" s="25"/>
      <c r="CO72" s="25"/>
      <c r="CP72" s="25"/>
      <c r="CQ72" s="25"/>
      <c r="CR72" s="25"/>
      <c r="CS72" s="25"/>
      <c r="CT72" s="25"/>
    </row>
    <row r="73" spans="1:98" ht="15" x14ac:dyDescent="0.3">
      <c r="A73" s="10"/>
      <c r="C73" s="10"/>
      <c r="D73">
        <f>SUM(D71:D72)</f>
        <v>970</v>
      </c>
      <c r="E73" s="130">
        <f>SUM(E71:E72)</f>
        <v>100</v>
      </c>
      <c r="F73" s="2" t="s">
        <v>550</v>
      </c>
      <c r="J73" s="25">
        <f>SUM(J71:J72)</f>
        <v>1488.2</v>
      </c>
      <c r="K73" s="150">
        <f t="shared" ref="K73:BQ73" si="40">SUM(K71:K72)</f>
        <v>112.9</v>
      </c>
      <c r="L73" s="25"/>
      <c r="M73" s="25">
        <f t="shared" si="40"/>
        <v>8.9</v>
      </c>
      <c r="N73" s="25">
        <f t="shared" si="40"/>
        <v>8.9</v>
      </c>
      <c r="O73" s="25">
        <f t="shared" si="40"/>
        <v>0</v>
      </c>
      <c r="P73" s="25">
        <f t="shared" si="40"/>
        <v>0</v>
      </c>
      <c r="Q73" s="25">
        <f t="shared" si="40"/>
        <v>2.5</v>
      </c>
      <c r="R73" s="25">
        <f t="shared" si="40"/>
        <v>0</v>
      </c>
      <c r="S73" s="25">
        <f t="shared" si="40"/>
        <v>0.33</v>
      </c>
      <c r="T73" s="25">
        <f t="shared" si="40"/>
        <v>0.78</v>
      </c>
      <c r="U73" s="25">
        <f t="shared" si="40"/>
        <v>0.95</v>
      </c>
      <c r="V73" s="25">
        <f t="shared" si="40"/>
        <v>0</v>
      </c>
      <c r="W73" s="25">
        <f t="shared" si="40"/>
        <v>81.599999999999994</v>
      </c>
      <c r="X73" s="25">
        <f t="shared" si="40"/>
        <v>75.599999999999994</v>
      </c>
      <c r="Y73" s="25">
        <f t="shared" si="40"/>
        <v>0</v>
      </c>
      <c r="Z73" s="25">
        <f t="shared" si="40"/>
        <v>0</v>
      </c>
      <c r="AA73" s="25">
        <f t="shared" si="40"/>
        <v>0</v>
      </c>
      <c r="AB73" s="25">
        <f t="shared" si="40"/>
        <v>0</v>
      </c>
      <c r="AC73" s="25">
        <f t="shared" si="40"/>
        <v>0</v>
      </c>
      <c r="AD73" s="25">
        <f t="shared" si="40"/>
        <v>0</v>
      </c>
      <c r="AE73" s="25">
        <f t="shared" si="40"/>
        <v>3.4</v>
      </c>
      <c r="AF73" s="25">
        <f t="shared" si="40"/>
        <v>0</v>
      </c>
      <c r="AG73" s="25">
        <f t="shared" si="40"/>
        <v>0</v>
      </c>
      <c r="AH73" s="25">
        <f t="shared" si="40"/>
        <v>0</v>
      </c>
      <c r="AI73" s="25">
        <f t="shared" si="40"/>
        <v>0</v>
      </c>
      <c r="AJ73" s="25">
        <f t="shared" si="40"/>
        <v>0.7</v>
      </c>
      <c r="AK73" s="25">
        <f t="shared" si="40"/>
        <v>6</v>
      </c>
      <c r="AL73" s="25">
        <f t="shared" si="40"/>
        <v>0.7</v>
      </c>
      <c r="AM73" s="25">
        <f t="shared" si="40"/>
        <v>76</v>
      </c>
      <c r="AN73" s="25">
        <f t="shared" si="40"/>
        <v>174</v>
      </c>
      <c r="AO73" s="25">
        <f t="shared" si="40"/>
        <v>251</v>
      </c>
      <c r="AP73" s="25">
        <f t="shared" si="40"/>
        <v>9</v>
      </c>
      <c r="AQ73" s="25">
        <f t="shared" si="40"/>
        <v>0.9</v>
      </c>
      <c r="AR73" s="25">
        <f t="shared" si="40"/>
        <v>9.7000000000000003E-2</v>
      </c>
      <c r="AS73" s="25">
        <f t="shared" si="40"/>
        <v>0</v>
      </c>
      <c r="AT73" s="25">
        <f t="shared" si="40"/>
        <v>300</v>
      </c>
      <c r="AU73" s="25">
        <f t="shared" si="40"/>
        <v>24</v>
      </c>
      <c r="AV73" s="25">
        <f t="shared" si="40"/>
        <v>49</v>
      </c>
      <c r="AW73" s="25">
        <f t="shared" si="40"/>
        <v>0</v>
      </c>
      <c r="AX73" s="25">
        <f t="shared" si="40"/>
        <v>0</v>
      </c>
      <c r="AY73" s="25">
        <f t="shared" si="40"/>
        <v>0</v>
      </c>
      <c r="AZ73" s="25">
        <f t="shared" si="40"/>
        <v>0</v>
      </c>
      <c r="BA73" s="25">
        <f t="shared" si="40"/>
        <v>0</v>
      </c>
      <c r="BB73" s="25">
        <f t="shared" si="40"/>
        <v>0</v>
      </c>
      <c r="BC73" s="25">
        <f t="shared" si="40"/>
        <v>0</v>
      </c>
      <c r="BD73" s="25">
        <f t="shared" si="40"/>
        <v>0</v>
      </c>
      <c r="BE73" s="25">
        <f t="shared" si="40"/>
        <v>0</v>
      </c>
      <c r="BF73" s="25">
        <f t="shared" si="40"/>
        <v>0</v>
      </c>
      <c r="BG73" s="25">
        <f t="shared" si="40"/>
        <v>0</v>
      </c>
      <c r="BH73" s="25">
        <f t="shared" si="40"/>
        <v>0.64</v>
      </c>
      <c r="BI73" s="25">
        <f t="shared" si="40"/>
        <v>0</v>
      </c>
      <c r="BJ73" s="25">
        <f t="shared" si="40"/>
        <v>0.32</v>
      </c>
      <c r="BK73" s="25">
        <f t="shared" si="40"/>
        <v>0.04</v>
      </c>
      <c r="BL73" s="25">
        <f t="shared" si="40"/>
        <v>0.9</v>
      </c>
      <c r="BM73" s="25">
        <f t="shared" si="40"/>
        <v>0</v>
      </c>
      <c r="BN73" s="25">
        <f t="shared" si="40"/>
        <v>0.06</v>
      </c>
      <c r="BO73" s="25">
        <f t="shared" si="40"/>
        <v>16</v>
      </c>
      <c r="BP73" s="25">
        <f t="shared" si="40"/>
        <v>0</v>
      </c>
      <c r="BQ73" s="25">
        <f t="shared" si="40"/>
        <v>0</v>
      </c>
      <c r="BR73" s="25"/>
      <c r="BW73" s="25"/>
      <c r="BX73" s="49"/>
      <c r="BY73" s="25"/>
      <c r="BZ73" s="25"/>
      <c r="CA73" s="25"/>
      <c r="CB73" s="25"/>
      <c r="CC73" s="25"/>
      <c r="CD73" s="25"/>
      <c r="CE73" s="25"/>
      <c r="CF73" s="25"/>
      <c r="CG73" s="25"/>
      <c r="CH73" s="25"/>
      <c r="CI73" s="25"/>
      <c r="CJ73" s="25"/>
      <c r="CK73" s="25"/>
      <c r="CL73" s="25"/>
      <c r="CM73" s="25"/>
      <c r="CN73" s="25"/>
      <c r="CO73" s="25"/>
      <c r="CP73" s="25"/>
      <c r="CQ73" s="25"/>
      <c r="CR73" s="25"/>
      <c r="CS73" s="25"/>
      <c r="CT73" s="25"/>
    </row>
    <row r="74" spans="1:98" ht="15" x14ac:dyDescent="0.3">
      <c r="A74" s="10"/>
      <c r="C74" s="10"/>
      <c r="D74">
        <f>D73*D75</f>
        <v>653.32646755921735</v>
      </c>
      <c r="E74" s="130">
        <f>E73*D75</f>
        <v>67.353244078269825</v>
      </c>
      <c r="F74" s="2" t="s">
        <v>551</v>
      </c>
      <c r="J74" s="25"/>
      <c r="K74" s="178">
        <f>K73-(D73-D74)</f>
        <v>-203.77353244078265</v>
      </c>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W74" s="25"/>
      <c r="BX74" s="49"/>
      <c r="BY74" s="25"/>
      <c r="BZ74" s="25"/>
      <c r="CA74" s="25"/>
      <c r="CB74" s="25"/>
      <c r="CC74" s="25"/>
      <c r="CD74" s="25"/>
      <c r="CE74" s="25"/>
      <c r="CF74" s="25"/>
      <c r="CG74" s="25"/>
      <c r="CH74" s="25"/>
      <c r="CI74" s="25"/>
      <c r="CJ74" s="25"/>
      <c r="CK74" s="25"/>
      <c r="CL74" s="25"/>
      <c r="CM74" s="25"/>
      <c r="CN74" s="25"/>
      <c r="CO74" s="25"/>
      <c r="CP74" s="25"/>
      <c r="CQ74" s="25"/>
      <c r="CR74" s="25"/>
      <c r="CS74" s="25"/>
      <c r="CT74" s="25"/>
    </row>
    <row r="75" spans="1:98" ht="15" x14ac:dyDescent="0.3">
      <c r="A75" s="10"/>
      <c r="C75" s="10"/>
      <c r="D75">
        <v>0.67353244078269825</v>
      </c>
      <c r="E75" s="130">
        <v>0.67353244078269825</v>
      </c>
      <c r="F75" s="2" t="s">
        <v>337</v>
      </c>
      <c r="J75" s="25"/>
      <c r="K75" s="150"/>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W75" s="25"/>
      <c r="BX75" s="49"/>
      <c r="BY75" s="25"/>
      <c r="BZ75" s="25"/>
      <c r="CA75" s="25"/>
      <c r="CB75" s="25"/>
      <c r="CC75" s="25"/>
      <c r="CD75" s="25"/>
      <c r="CE75" s="25"/>
      <c r="CF75" s="25"/>
      <c r="CG75" s="25"/>
      <c r="CH75" s="25"/>
      <c r="CI75" s="25"/>
      <c r="CJ75" s="25"/>
      <c r="CK75" s="25"/>
      <c r="CL75" s="25"/>
      <c r="CM75" s="25"/>
      <c r="CN75" s="25"/>
      <c r="CO75" s="25"/>
      <c r="CP75" s="25"/>
      <c r="CQ75" s="25"/>
      <c r="CR75" s="25"/>
      <c r="CS75" s="25"/>
      <c r="CT75" s="25"/>
    </row>
    <row r="76" spans="1:98" ht="15" x14ac:dyDescent="0.3">
      <c r="A76" s="10"/>
      <c r="C76" s="10"/>
      <c r="F76" s="2" t="s">
        <v>82</v>
      </c>
      <c r="J76" s="25">
        <f>J73/$D$74*100*J10</f>
        <v>227.78810807402502</v>
      </c>
      <c r="K76" s="150"/>
      <c r="L76" s="25"/>
      <c r="M76" s="25">
        <f t="shared" ref="M76:AR76" si="41">M73/$D$74*100*M10</f>
        <v>1.362259213720483</v>
      </c>
      <c r="N76" s="25">
        <f t="shared" si="41"/>
        <v>1.362259213720483</v>
      </c>
      <c r="O76" s="25">
        <f t="shared" si="41"/>
        <v>0</v>
      </c>
      <c r="P76" s="25">
        <f t="shared" si="41"/>
        <v>0</v>
      </c>
      <c r="Q76" s="25">
        <f t="shared" si="41"/>
        <v>0.38265708250575364</v>
      </c>
      <c r="R76" s="25">
        <f t="shared" si="41"/>
        <v>0</v>
      </c>
      <c r="S76" s="25">
        <f t="shared" si="41"/>
        <v>5.0510734890759482E-2</v>
      </c>
      <c r="T76" s="25">
        <f t="shared" si="41"/>
        <v>0.11938900974179513</v>
      </c>
      <c r="U76" s="25">
        <f t="shared" si="41"/>
        <v>0.14540969135218637</v>
      </c>
      <c r="V76" s="25">
        <f t="shared" si="41"/>
        <v>0</v>
      </c>
      <c r="W76" s="25">
        <f t="shared" si="41"/>
        <v>12.489927172987796</v>
      </c>
      <c r="X76" s="25">
        <f t="shared" si="41"/>
        <v>11.571550174973988</v>
      </c>
      <c r="Y76" s="25">
        <f t="shared" si="41"/>
        <v>0</v>
      </c>
      <c r="Z76" s="25">
        <f t="shared" si="41"/>
        <v>0</v>
      </c>
      <c r="AA76" s="25">
        <f t="shared" si="41"/>
        <v>0</v>
      </c>
      <c r="AB76" s="25">
        <f t="shared" si="41"/>
        <v>0</v>
      </c>
      <c r="AC76" s="25">
        <f t="shared" si="41"/>
        <v>0</v>
      </c>
      <c r="AD76" s="25">
        <f t="shared" si="41"/>
        <v>0</v>
      </c>
      <c r="AE76" s="25">
        <f t="shared" si="41"/>
        <v>0.52041363220782488</v>
      </c>
      <c r="AF76" s="25">
        <f t="shared" si="41"/>
        <v>0</v>
      </c>
      <c r="AG76" s="25">
        <f t="shared" si="41"/>
        <v>0</v>
      </c>
      <c r="AH76" s="25">
        <f t="shared" si="41"/>
        <v>0</v>
      </c>
      <c r="AI76" s="25">
        <f t="shared" si="41"/>
        <v>0</v>
      </c>
      <c r="AJ76" s="25">
        <f t="shared" si="41"/>
        <v>0.10714398310161101</v>
      </c>
      <c r="AK76" s="25">
        <f t="shared" si="41"/>
        <v>0.91837699801380868</v>
      </c>
      <c r="AL76" s="25">
        <f t="shared" si="41"/>
        <v>0.10714398310161101</v>
      </c>
      <c r="AM76" s="25">
        <f t="shared" si="41"/>
        <v>11.63277530817491</v>
      </c>
      <c r="AN76" s="25">
        <f t="shared" si="41"/>
        <v>26.632932942400451</v>
      </c>
      <c r="AO76" s="25">
        <f t="shared" si="41"/>
        <v>38.41877108357766</v>
      </c>
      <c r="AP76" s="25">
        <f t="shared" si="41"/>
        <v>1.377565497020713</v>
      </c>
      <c r="AQ76" s="25">
        <f t="shared" si="41"/>
        <v>0.1377565497020713</v>
      </c>
      <c r="AR76" s="25">
        <f t="shared" si="41"/>
        <v>1.484709480122324E-2</v>
      </c>
      <c r="AS76" s="25">
        <f t="shared" ref="AS76:BQ76" si="42">AS73/$D$74*100*AS10</f>
        <v>0</v>
      </c>
      <c r="AT76" s="25">
        <f t="shared" si="42"/>
        <v>45.918849900690432</v>
      </c>
      <c r="AU76" s="25">
        <f t="shared" si="42"/>
        <v>3.6735079920552347</v>
      </c>
      <c r="AV76" s="25">
        <f t="shared" si="42"/>
        <v>7.5000788171127706</v>
      </c>
      <c r="AW76" s="25">
        <f t="shared" si="42"/>
        <v>0</v>
      </c>
      <c r="AX76" s="25">
        <f t="shared" si="42"/>
        <v>0</v>
      </c>
      <c r="AY76" s="25">
        <f t="shared" si="42"/>
        <v>0</v>
      </c>
      <c r="AZ76" s="25">
        <f t="shared" si="42"/>
        <v>0</v>
      </c>
      <c r="BA76" s="25">
        <f t="shared" si="42"/>
        <v>0</v>
      </c>
      <c r="BB76" s="25">
        <f t="shared" si="42"/>
        <v>0</v>
      </c>
      <c r="BC76" s="25">
        <f t="shared" si="42"/>
        <v>0</v>
      </c>
      <c r="BD76" s="25">
        <f t="shared" si="42"/>
        <v>0</v>
      </c>
      <c r="BE76" s="25">
        <f t="shared" si="42"/>
        <v>0</v>
      </c>
      <c r="BF76" s="25">
        <f t="shared" si="42"/>
        <v>0</v>
      </c>
      <c r="BG76" s="25">
        <f t="shared" si="42"/>
        <v>0</v>
      </c>
      <c r="BH76" s="25">
        <f t="shared" si="42"/>
        <v>9.7960213121472933E-2</v>
      </c>
      <c r="BI76" s="25">
        <f t="shared" si="42"/>
        <v>0</v>
      </c>
      <c r="BJ76" s="25">
        <f t="shared" si="42"/>
        <v>2.9388063936441878E-2</v>
      </c>
      <c r="BK76" s="25">
        <f t="shared" si="42"/>
        <v>3.6735079920552347E-3</v>
      </c>
      <c r="BL76" s="25">
        <f t="shared" si="42"/>
        <v>8.2653929821242769E-2</v>
      </c>
      <c r="BM76" s="25">
        <f t="shared" si="42"/>
        <v>0</v>
      </c>
      <c r="BN76" s="25">
        <f t="shared" si="42"/>
        <v>5.5102619880828515E-3</v>
      </c>
      <c r="BO76" s="25">
        <f t="shared" si="42"/>
        <v>1.2245026640184116</v>
      </c>
      <c r="BP76" s="25">
        <f t="shared" si="42"/>
        <v>0</v>
      </c>
      <c r="BQ76" s="25">
        <f t="shared" si="42"/>
        <v>0</v>
      </c>
      <c r="BR76" s="25"/>
      <c r="BW76" s="25"/>
      <c r="BX76" s="49"/>
      <c r="BY76" s="25"/>
      <c r="BZ76" s="25"/>
      <c r="CA76" s="25"/>
      <c r="CB76" s="25"/>
      <c r="CC76" s="25"/>
      <c r="CD76" s="25"/>
      <c r="CE76" s="25"/>
      <c r="CF76" s="25"/>
      <c r="CG76" s="25"/>
      <c r="CH76" s="25"/>
      <c r="CI76" s="25"/>
      <c r="CJ76" s="25"/>
      <c r="CK76" s="25"/>
      <c r="CL76" s="25"/>
      <c r="CM76" s="25"/>
      <c r="CN76" s="25"/>
      <c r="CO76" s="25"/>
      <c r="CP76" s="25"/>
      <c r="CQ76" s="25"/>
      <c r="CR76" s="25"/>
      <c r="CS76" s="25"/>
      <c r="CT76" s="25"/>
    </row>
    <row r="77" spans="1:98" ht="15" x14ac:dyDescent="0.3">
      <c r="A77" s="10"/>
      <c r="C77" s="10"/>
      <c r="F77" s="2" t="s">
        <v>115</v>
      </c>
      <c r="J77" s="25"/>
      <c r="K77" s="153">
        <f>K73-(E73-E74)</f>
        <v>80.25324407826983</v>
      </c>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W77" s="25"/>
      <c r="BX77" s="49"/>
      <c r="BY77" s="25"/>
      <c r="BZ77" s="25"/>
      <c r="CA77" s="25"/>
      <c r="CB77" s="25"/>
      <c r="CC77" s="25"/>
      <c r="CD77" s="25"/>
      <c r="CE77" s="25"/>
      <c r="CF77" s="25"/>
      <c r="CG77" s="25"/>
      <c r="CH77" s="25"/>
      <c r="CI77" s="25"/>
      <c r="CJ77" s="25"/>
      <c r="CK77" s="25"/>
      <c r="CL77" s="25"/>
      <c r="CM77" s="25"/>
      <c r="CN77" s="25"/>
      <c r="CO77" s="25"/>
      <c r="CP77" s="25"/>
      <c r="CQ77" s="25"/>
      <c r="CR77" s="25"/>
      <c r="CS77" s="25"/>
      <c r="CT77" s="25"/>
    </row>
    <row r="78" spans="1:98" x14ac:dyDescent="0.25">
      <c r="A78" s="10"/>
      <c r="C78" s="10"/>
      <c r="J78" s="25">
        <f>J73/$E$74*100*J10</f>
        <v>2209.5446483180426</v>
      </c>
      <c r="K78" s="150">
        <f>(K73-K77)/E74*100</f>
        <v>48.470948012232419</v>
      </c>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W78" s="25"/>
      <c r="BX78" s="49"/>
      <c r="BY78" s="25"/>
      <c r="BZ78" s="25"/>
      <c r="CA78" s="25"/>
      <c r="CB78" s="25"/>
      <c r="CC78" s="25"/>
      <c r="CD78" s="25"/>
      <c r="CE78" s="25"/>
      <c r="CF78" s="25"/>
      <c r="CG78" s="25"/>
      <c r="CH78" s="25"/>
      <c r="CI78" s="25"/>
      <c r="CJ78" s="25"/>
      <c r="CK78" s="25"/>
      <c r="CL78" s="25"/>
      <c r="CM78" s="25"/>
      <c r="CN78" s="25"/>
      <c r="CO78" s="25"/>
      <c r="CP78" s="25"/>
      <c r="CQ78" s="25"/>
      <c r="CR78" s="25"/>
      <c r="CS78" s="25"/>
      <c r="CT78" s="25"/>
    </row>
    <row r="79" spans="1:98" x14ac:dyDescent="0.25">
      <c r="A79" s="10"/>
      <c r="C79" s="10"/>
      <c r="J79" s="25"/>
      <c r="K79" s="150"/>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W79" s="25"/>
      <c r="BX79" s="49"/>
      <c r="BY79" s="25"/>
      <c r="BZ79" s="25"/>
      <c r="CA79" s="25"/>
      <c r="CB79" s="25"/>
      <c r="CC79" s="25"/>
      <c r="CD79" s="25"/>
      <c r="CE79" s="25"/>
      <c r="CF79" s="25"/>
      <c r="CG79" s="25"/>
      <c r="CH79" s="25"/>
      <c r="CI79" s="25"/>
      <c r="CJ79" s="25"/>
      <c r="CK79" s="25"/>
      <c r="CL79" s="25"/>
      <c r="CM79" s="25"/>
      <c r="CN79" s="25"/>
      <c r="CO79" s="25"/>
      <c r="CP79" s="25"/>
      <c r="CQ79" s="25"/>
      <c r="CR79" s="25"/>
      <c r="CS79" s="25"/>
      <c r="CT79" s="25"/>
    </row>
    <row r="80" spans="1:98" s="35" customFormat="1" ht="15" x14ac:dyDescent="0.25">
      <c r="A80" s="34"/>
      <c r="C80" s="34"/>
      <c r="F80" s="163" t="s">
        <v>1391</v>
      </c>
      <c r="J80" s="388"/>
      <c r="K80" s="164">
        <f t="shared" ref="K80:AP80" si="43">+K71*$D$71/100</f>
        <v>719.28</v>
      </c>
      <c r="L80" s="164"/>
      <c r="M80" s="164">
        <f t="shared" si="43"/>
        <v>0</v>
      </c>
      <c r="N80" s="164">
        <f t="shared" si="43"/>
        <v>0</v>
      </c>
      <c r="O80" s="164">
        <f t="shared" si="43"/>
        <v>0</v>
      </c>
      <c r="P80" s="164">
        <f t="shared" si="43"/>
        <v>0</v>
      </c>
      <c r="Q80" s="164">
        <f t="shared" si="43"/>
        <v>0</v>
      </c>
      <c r="R80" s="164">
        <f t="shared" si="43"/>
        <v>0</v>
      </c>
      <c r="S80" s="164">
        <f t="shared" si="43"/>
        <v>0</v>
      </c>
      <c r="T80" s="164">
        <f t="shared" si="43"/>
        <v>0</v>
      </c>
      <c r="U80" s="164">
        <f t="shared" si="43"/>
        <v>0</v>
      </c>
      <c r="V80" s="164">
        <f t="shared" si="43"/>
        <v>0</v>
      </c>
      <c r="W80" s="164">
        <f t="shared" si="43"/>
        <v>0</v>
      </c>
      <c r="X80" s="164">
        <f t="shared" si="43"/>
        <v>0</v>
      </c>
      <c r="Y80" s="164">
        <f t="shared" si="43"/>
        <v>0</v>
      </c>
      <c r="Z80" s="164">
        <f t="shared" si="43"/>
        <v>0</v>
      </c>
      <c r="AA80" s="164">
        <f t="shared" si="43"/>
        <v>0</v>
      </c>
      <c r="AB80" s="164">
        <f t="shared" si="43"/>
        <v>0</v>
      </c>
      <c r="AC80" s="164">
        <f t="shared" si="43"/>
        <v>0</v>
      </c>
      <c r="AD80" s="164">
        <f t="shared" si="43"/>
        <v>0</v>
      </c>
      <c r="AE80" s="164">
        <f t="shared" si="43"/>
        <v>0</v>
      </c>
      <c r="AF80" s="164">
        <f t="shared" si="43"/>
        <v>0</v>
      </c>
      <c r="AG80" s="164">
        <f t="shared" si="43"/>
        <v>0</v>
      </c>
      <c r="AH80" s="164">
        <f t="shared" si="43"/>
        <v>0</v>
      </c>
      <c r="AI80" s="164">
        <f t="shared" si="43"/>
        <v>0</v>
      </c>
      <c r="AJ80" s="164">
        <f t="shared" si="43"/>
        <v>0.72</v>
      </c>
      <c r="AK80" s="164">
        <f t="shared" si="43"/>
        <v>14.4</v>
      </c>
      <c r="AL80" s="164">
        <f t="shared" si="43"/>
        <v>0</v>
      </c>
      <c r="AM80" s="164">
        <f t="shared" si="43"/>
        <v>7.2</v>
      </c>
      <c r="AN80" s="164">
        <f t="shared" si="43"/>
        <v>0</v>
      </c>
      <c r="AO80" s="164">
        <f t="shared" si="43"/>
        <v>0</v>
      </c>
      <c r="AP80" s="164">
        <f t="shared" si="43"/>
        <v>14.4</v>
      </c>
      <c r="AQ80" s="164">
        <f t="shared" ref="AQ80:BQ80" si="44">+AQ71*$D$71/100</f>
        <v>0</v>
      </c>
      <c r="AR80" s="164">
        <f t="shared" si="44"/>
        <v>5.04E-2</v>
      </c>
      <c r="AS80" s="164">
        <f t="shared" si="44"/>
        <v>0</v>
      </c>
      <c r="AT80" s="164">
        <f t="shared" si="44"/>
        <v>0</v>
      </c>
      <c r="AU80" s="164">
        <f t="shared" si="44"/>
        <v>0</v>
      </c>
      <c r="AV80" s="164">
        <f t="shared" si="44"/>
        <v>0</v>
      </c>
      <c r="AW80" s="164">
        <f t="shared" si="44"/>
        <v>0</v>
      </c>
      <c r="AX80" s="164">
        <f t="shared" si="44"/>
        <v>0</v>
      </c>
      <c r="AY80" s="164">
        <f t="shared" si="44"/>
        <v>0</v>
      </c>
      <c r="AZ80" s="164">
        <f t="shared" si="44"/>
        <v>0</v>
      </c>
      <c r="BA80" s="164">
        <f t="shared" si="44"/>
        <v>0</v>
      </c>
      <c r="BB80" s="164">
        <f t="shared" si="44"/>
        <v>0</v>
      </c>
      <c r="BC80" s="164">
        <f t="shared" si="44"/>
        <v>0</v>
      </c>
      <c r="BD80" s="164">
        <f t="shared" si="44"/>
        <v>0</v>
      </c>
      <c r="BE80" s="164">
        <f t="shared" si="44"/>
        <v>0</v>
      </c>
      <c r="BF80" s="164">
        <f t="shared" si="44"/>
        <v>0</v>
      </c>
      <c r="BG80" s="164">
        <f t="shared" si="44"/>
        <v>0</v>
      </c>
      <c r="BH80" s="164">
        <f t="shared" si="44"/>
        <v>0</v>
      </c>
      <c r="BI80" s="164">
        <f t="shared" si="44"/>
        <v>0</v>
      </c>
      <c r="BJ80" s="164">
        <f t="shared" si="44"/>
        <v>0</v>
      </c>
      <c r="BK80" s="164">
        <f t="shared" si="44"/>
        <v>0</v>
      </c>
      <c r="BL80" s="164">
        <f t="shared" si="44"/>
        <v>0</v>
      </c>
      <c r="BM80" s="164">
        <f t="shared" si="44"/>
        <v>0</v>
      </c>
      <c r="BN80" s="164">
        <f t="shared" si="44"/>
        <v>0</v>
      </c>
      <c r="BO80" s="164">
        <f t="shared" si="44"/>
        <v>0</v>
      </c>
      <c r="BP80" s="164">
        <f t="shared" si="44"/>
        <v>0</v>
      </c>
      <c r="BQ80" s="164">
        <f t="shared" si="44"/>
        <v>0</v>
      </c>
      <c r="BR80" s="164"/>
      <c r="BS80" s="164"/>
      <c r="BT80" s="164"/>
      <c r="BU80" s="164"/>
      <c r="BV80" s="164"/>
      <c r="BW80" s="164" t="s">
        <v>197</v>
      </c>
      <c r="BX80" s="166" t="s">
        <v>197</v>
      </c>
      <c r="BY80" s="164" t="s">
        <v>197</v>
      </c>
      <c r="BZ80" s="164" t="s">
        <v>197</v>
      </c>
      <c r="CA80" s="164" t="s">
        <v>197</v>
      </c>
      <c r="CD80" s="164"/>
      <c r="CE80" s="164"/>
      <c r="CF80" s="164"/>
      <c r="CG80" s="164"/>
      <c r="CH80" s="164">
        <f>+CH72*$D$37/100</f>
        <v>0</v>
      </c>
      <c r="CI80" s="164"/>
      <c r="CJ80" s="388"/>
      <c r="CK80" s="388"/>
      <c r="CL80" s="388"/>
      <c r="CM80" s="388"/>
      <c r="CN80" s="388"/>
      <c r="CO80" s="388"/>
      <c r="CP80" s="388"/>
      <c r="CQ80" s="388"/>
      <c r="CR80" s="388"/>
      <c r="CS80" s="388"/>
      <c r="CT80" s="388"/>
    </row>
    <row r="81" spans="1:98" s="35" customFormat="1" ht="15" x14ac:dyDescent="0.25">
      <c r="A81" s="34"/>
      <c r="C81" s="34"/>
      <c r="F81" s="163" t="s">
        <v>433</v>
      </c>
      <c r="J81" s="388"/>
      <c r="K81" s="164">
        <f t="shared" ref="K81:AP81" si="45">+K72*$D$72/100</f>
        <v>32.5</v>
      </c>
      <c r="L81" s="164"/>
      <c r="M81" s="164">
        <f t="shared" si="45"/>
        <v>22.25</v>
      </c>
      <c r="N81" s="164">
        <f t="shared" si="45"/>
        <v>22.25</v>
      </c>
      <c r="O81" s="164">
        <f t="shared" si="45"/>
        <v>0</v>
      </c>
      <c r="P81" s="164">
        <f t="shared" si="45"/>
        <v>0</v>
      </c>
      <c r="Q81" s="164">
        <f t="shared" si="45"/>
        <v>6.25</v>
      </c>
      <c r="R81" s="164">
        <f t="shared" si="45"/>
        <v>0</v>
      </c>
      <c r="S81" s="164">
        <f t="shared" si="45"/>
        <v>0.82499999999999996</v>
      </c>
      <c r="T81" s="164">
        <f t="shared" si="45"/>
        <v>1.95</v>
      </c>
      <c r="U81" s="164">
        <f t="shared" si="45"/>
        <v>2.375</v>
      </c>
      <c r="V81" s="164">
        <f t="shared" si="45"/>
        <v>0</v>
      </c>
      <c r="W81" s="164">
        <f t="shared" si="45"/>
        <v>204</v>
      </c>
      <c r="X81" s="164">
        <f t="shared" si="45"/>
        <v>189</v>
      </c>
      <c r="Y81" s="164">
        <f t="shared" si="45"/>
        <v>0</v>
      </c>
      <c r="Z81" s="164">
        <f t="shared" si="45"/>
        <v>0</v>
      </c>
      <c r="AA81" s="164">
        <f t="shared" si="45"/>
        <v>0</v>
      </c>
      <c r="AB81" s="164">
        <f t="shared" si="45"/>
        <v>0</v>
      </c>
      <c r="AC81" s="164">
        <f t="shared" si="45"/>
        <v>0</v>
      </c>
      <c r="AD81" s="164">
        <f t="shared" si="45"/>
        <v>0</v>
      </c>
      <c r="AE81" s="164">
        <f t="shared" si="45"/>
        <v>8.5</v>
      </c>
      <c r="AF81" s="164">
        <f t="shared" si="45"/>
        <v>0</v>
      </c>
      <c r="AG81" s="164">
        <f t="shared" si="45"/>
        <v>0</v>
      </c>
      <c r="AH81" s="164">
        <f t="shared" si="45"/>
        <v>0</v>
      </c>
      <c r="AI81" s="164">
        <f t="shared" si="45"/>
        <v>0</v>
      </c>
      <c r="AJ81" s="164">
        <f t="shared" si="45"/>
        <v>1.5</v>
      </c>
      <c r="AK81" s="164">
        <f t="shared" si="45"/>
        <v>10</v>
      </c>
      <c r="AL81" s="164">
        <f t="shared" si="45"/>
        <v>1.75</v>
      </c>
      <c r="AM81" s="164">
        <f t="shared" si="45"/>
        <v>187.5</v>
      </c>
      <c r="AN81" s="164">
        <f t="shared" si="45"/>
        <v>435</v>
      </c>
      <c r="AO81" s="164">
        <f t="shared" si="45"/>
        <v>627.5</v>
      </c>
      <c r="AP81" s="164">
        <f t="shared" si="45"/>
        <v>17.5</v>
      </c>
      <c r="AQ81" s="164">
        <f t="shared" ref="AQ81:BQ81" si="46">+AQ72*$D$72/100</f>
        <v>2.25</v>
      </c>
      <c r="AR81" s="164">
        <f t="shared" si="46"/>
        <v>0.22500000000000001</v>
      </c>
      <c r="AS81" s="164">
        <f t="shared" si="46"/>
        <v>0</v>
      </c>
      <c r="AT81" s="164">
        <f t="shared" si="46"/>
        <v>750</v>
      </c>
      <c r="AU81" s="164">
        <f t="shared" si="46"/>
        <v>60</v>
      </c>
      <c r="AV81" s="164">
        <f t="shared" si="46"/>
        <v>122.5</v>
      </c>
      <c r="AW81" s="164">
        <f t="shared" si="46"/>
        <v>0</v>
      </c>
      <c r="AX81" s="164">
        <f t="shared" si="46"/>
        <v>0</v>
      </c>
      <c r="AY81" s="164">
        <f t="shared" si="46"/>
        <v>0</v>
      </c>
      <c r="AZ81" s="164">
        <f t="shared" si="46"/>
        <v>0</v>
      </c>
      <c r="BA81" s="164">
        <f t="shared" si="46"/>
        <v>0</v>
      </c>
      <c r="BB81" s="164">
        <f t="shared" si="46"/>
        <v>0</v>
      </c>
      <c r="BC81" s="164">
        <f t="shared" si="46"/>
        <v>0</v>
      </c>
      <c r="BD81" s="164">
        <f t="shared" si="46"/>
        <v>0</v>
      </c>
      <c r="BE81" s="164">
        <f t="shared" si="46"/>
        <v>0</v>
      </c>
      <c r="BF81" s="164">
        <f t="shared" si="46"/>
        <v>0</v>
      </c>
      <c r="BG81" s="164">
        <f t="shared" si="46"/>
        <v>0</v>
      </c>
      <c r="BH81" s="164">
        <f t="shared" si="46"/>
        <v>1.6</v>
      </c>
      <c r="BI81" s="164">
        <f t="shared" si="46"/>
        <v>0</v>
      </c>
      <c r="BJ81" s="164">
        <f t="shared" si="46"/>
        <v>0.8</v>
      </c>
      <c r="BK81" s="164">
        <f t="shared" si="46"/>
        <v>0.1</v>
      </c>
      <c r="BL81" s="164">
        <f t="shared" si="46"/>
        <v>2.25</v>
      </c>
      <c r="BM81" s="164">
        <f t="shared" si="46"/>
        <v>0</v>
      </c>
      <c r="BN81" s="164">
        <f t="shared" si="46"/>
        <v>0.15</v>
      </c>
      <c r="BO81" s="164">
        <f t="shared" si="46"/>
        <v>40</v>
      </c>
      <c r="BP81" s="164">
        <f t="shared" si="46"/>
        <v>0</v>
      </c>
      <c r="BQ81" s="164">
        <f t="shared" si="46"/>
        <v>0</v>
      </c>
      <c r="BR81" s="164"/>
      <c r="BS81" s="164"/>
      <c r="BT81" s="164"/>
      <c r="BU81" s="164"/>
      <c r="BV81" s="164"/>
      <c r="BW81" s="164" t="s">
        <v>197</v>
      </c>
      <c r="BX81" s="166" t="s">
        <v>197</v>
      </c>
      <c r="BY81" s="164" t="s">
        <v>197</v>
      </c>
      <c r="BZ81" s="164" t="s">
        <v>197</v>
      </c>
      <c r="CA81" s="164" t="s">
        <v>197</v>
      </c>
      <c r="CB81" s="164">
        <f>+CB72</f>
        <v>100</v>
      </c>
      <c r="CC81" s="164">
        <f>+CC72</f>
        <v>71.599999999999994</v>
      </c>
      <c r="CD81" s="164"/>
      <c r="CE81" s="164"/>
      <c r="CF81" s="164"/>
      <c r="CG81" s="164"/>
      <c r="CH81" s="164">
        <f>+CH73*$D$38/100</f>
        <v>0</v>
      </c>
      <c r="CI81" s="164"/>
      <c r="CJ81" s="388"/>
      <c r="CK81" s="388"/>
      <c r="CL81" s="388"/>
      <c r="CM81" s="388"/>
      <c r="CN81" s="388"/>
      <c r="CO81" s="388"/>
      <c r="CP81" s="388"/>
      <c r="CQ81" s="388"/>
      <c r="CR81" s="388"/>
      <c r="CS81" s="388"/>
      <c r="CT81" s="388"/>
    </row>
    <row r="82" spans="1:98" s="35" customFormat="1" ht="13" x14ac:dyDescent="0.3">
      <c r="A82" s="34"/>
      <c r="C82" s="34"/>
      <c r="J82" s="388"/>
      <c r="K82" s="168">
        <f t="shared" ref="K82:BQ82" si="47">SUM(K80:K81)</f>
        <v>751.78</v>
      </c>
      <c r="L82" s="168"/>
      <c r="M82" s="168">
        <f t="shared" si="47"/>
        <v>22.25</v>
      </c>
      <c r="N82" s="168">
        <f t="shared" si="47"/>
        <v>22.25</v>
      </c>
      <c r="O82" s="168">
        <f t="shared" si="47"/>
        <v>0</v>
      </c>
      <c r="P82" s="168">
        <f t="shared" si="47"/>
        <v>0</v>
      </c>
      <c r="Q82" s="168">
        <f t="shared" si="47"/>
        <v>6.25</v>
      </c>
      <c r="R82" s="168">
        <f t="shared" si="47"/>
        <v>0</v>
      </c>
      <c r="S82" s="168">
        <f t="shared" si="47"/>
        <v>0.82499999999999996</v>
      </c>
      <c r="T82" s="168">
        <f t="shared" si="47"/>
        <v>1.95</v>
      </c>
      <c r="U82" s="168">
        <f t="shared" si="47"/>
        <v>2.375</v>
      </c>
      <c r="V82" s="168">
        <f t="shared" si="47"/>
        <v>0</v>
      </c>
      <c r="W82" s="168">
        <f t="shared" si="47"/>
        <v>204</v>
      </c>
      <c r="X82" s="168">
        <f t="shared" si="47"/>
        <v>189</v>
      </c>
      <c r="Y82" s="168">
        <f t="shared" si="47"/>
        <v>0</v>
      </c>
      <c r="Z82" s="168">
        <f t="shared" si="47"/>
        <v>0</v>
      </c>
      <c r="AA82" s="168">
        <f t="shared" si="47"/>
        <v>0</v>
      </c>
      <c r="AB82" s="168">
        <f t="shared" si="47"/>
        <v>0</v>
      </c>
      <c r="AC82" s="168">
        <f t="shared" si="47"/>
        <v>0</v>
      </c>
      <c r="AD82" s="168">
        <f t="shared" si="47"/>
        <v>0</v>
      </c>
      <c r="AE82" s="168">
        <f t="shared" si="47"/>
        <v>8.5</v>
      </c>
      <c r="AF82" s="168">
        <f t="shared" si="47"/>
        <v>0</v>
      </c>
      <c r="AG82" s="168">
        <f t="shared" si="47"/>
        <v>0</v>
      </c>
      <c r="AH82" s="168">
        <f t="shared" si="47"/>
        <v>0</v>
      </c>
      <c r="AI82" s="168">
        <f t="shared" si="47"/>
        <v>0</v>
      </c>
      <c r="AJ82" s="168">
        <f t="shared" si="47"/>
        <v>2.2199999999999998</v>
      </c>
      <c r="AK82" s="168">
        <f t="shared" si="47"/>
        <v>24.4</v>
      </c>
      <c r="AL82" s="168">
        <f t="shared" si="47"/>
        <v>1.75</v>
      </c>
      <c r="AM82" s="168">
        <f t="shared" si="47"/>
        <v>194.7</v>
      </c>
      <c r="AN82" s="168">
        <f t="shared" si="47"/>
        <v>435</v>
      </c>
      <c r="AO82" s="168">
        <f t="shared" si="47"/>
        <v>627.5</v>
      </c>
      <c r="AP82" s="168">
        <f t="shared" si="47"/>
        <v>31.9</v>
      </c>
      <c r="AQ82" s="168">
        <f t="shared" si="47"/>
        <v>2.25</v>
      </c>
      <c r="AR82" s="168">
        <f t="shared" si="47"/>
        <v>0.27539999999999998</v>
      </c>
      <c r="AS82" s="168">
        <f t="shared" si="47"/>
        <v>0</v>
      </c>
      <c r="AT82" s="168">
        <f t="shared" si="47"/>
        <v>750</v>
      </c>
      <c r="AU82" s="168">
        <f t="shared" si="47"/>
        <v>60</v>
      </c>
      <c r="AV82" s="168">
        <f t="shared" si="47"/>
        <v>122.5</v>
      </c>
      <c r="AW82" s="168">
        <f t="shared" si="47"/>
        <v>0</v>
      </c>
      <c r="AX82" s="168">
        <f t="shared" si="47"/>
        <v>0</v>
      </c>
      <c r="AY82" s="168">
        <f t="shared" si="47"/>
        <v>0</v>
      </c>
      <c r="AZ82" s="168">
        <f t="shared" si="47"/>
        <v>0</v>
      </c>
      <c r="BA82" s="168">
        <f t="shared" si="47"/>
        <v>0</v>
      </c>
      <c r="BB82" s="168">
        <f t="shared" si="47"/>
        <v>0</v>
      </c>
      <c r="BC82" s="168">
        <f t="shared" si="47"/>
        <v>0</v>
      </c>
      <c r="BD82" s="168">
        <f t="shared" si="47"/>
        <v>0</v>
      </c>
      <c r="BE82" s="168">
        <f t="shared" si="47"/>
        <v>0</v>
      </c>
      <c r="BF82" s="168">
        <f t="shared" si="47"/>
        <v>0</v>
      </c>
      <c r="BG82" s="168">
        <f t="shared" si="47"/>
        <v>0</v>
      </c>
      <c r="BH82" s="168">
        <f t="shared" si="47"/>
        <v>1.6</v>
      </c>
      <c r="BI82" s="168">
        <f t="shared" si="47"/>
        <v>0</v>
      </c>
      <c r="BJ82" s="168">
        <f t="shared" si="47"/>
        <v>0.8</v>
      </c>
      <c r="BK82" s="168">
        <f t="shared" si="47"/>
        <v>0.1</v>
      </c>
      <c r="BL82" s="168">
        <f t="shared" si="47"/>
        <v>2.25</v>
      </c>
      <c r="BM82" s="168">
        <f t="shared" si="47"/>
        <v>0</v>
      </c>
      <c r="BN82" s="168">
        <f t="shared" si="47"/>
        <v>0.15</v>
      </c>
      <c r="BO82" s="168">
        <f t="shared" si="47"/>
        <v>40</v>
      </c>
      <c r="BP82" s="168">
        <f t="shared" si="47"/>
        <v>0</v>
      </c>
      <c r="BQ82" s="168">
        <f t="shared" si="47"/>
        <v>0</v>
      </c>
      <c r="BR82" s="168"/>
      <c r="BS82" s="168"/>
      <c r="BT82" s="168"/>
      <c r="BU82" s="168"/>
      <c r="BV82" s="168"/>
      <c r="BW82" s="164" t="s">
        <v>197</v>
      </c>
      <c r="BX82" s="166" t="s">
        <v>197</v>
      </c>
      <c r="BY82" s="164" t="s">
        <v>197</v>
      </c>
      <c r="BZ82" s="164" t="s">
        <v>197</v>
      </c>
      <c r="CA82" s="164" t="s">
        <v>197</v>
      </c>
      <c r="CB82" s="168">
        <f>(CB72+CB73)</f>
        <v>100</v>
      </c>
      <c r="CC82" s="168">
        <f>(CC72+CC73)</f>
        <v>71.599999999999994</v>
      </c>
      <c r="CD82" s="168"/>
      <c r="CE82" s="168"/>
      <c r="CF82" s="168"/>
      <c r="CG82" s="168"/>
      <c r="CH82" s="168">
        <f>SUM(CH80:CH81)</f>
        <v>0</v>
      </c>
      <c r="CI82" s="168"/>
      <c r="CJ82" s="388"/>
      <c r="CK82" s="388"/>
      <c r="CL82" s="388"/>
      <c r="CM82" s="388"/>
      <c r="CN82" s="388"/>
      <c r="CO82" s="388"/>
      <c r="CP82" s="388"/>
      <c r="CQ82" s="388"/>
      <c r="CR82" s="388"/>
      <c r="CS82" s="388"/>
      <c r="CT82" s="388"/>
    </row>
    <row r="83" spans="1:98" s="35" customFormat="1" x14ac:dyDescent="0.25">
      <c r="A83" s="34"/>
      <c r="C83" s="34"/>
      <c r="J83" s="388"/>
      <c r="K83" s="164"/>
      <c r="L83" s="388"/>
      <c r="M83" s="169"/>
      <c r="N83" s="169"/>
      <c r="O83" s="169"/>
      <c r="P83" s="169"/>
      <c r="Q83" s="169"/>
      <c r="R83" s="169"/>
      <c r="S83" s="169"/>
      <c r="T83" s="169"/>
      <c r="U83" s="169"/>
      <c r="V83" s="169"/>
      <c r="W83" s="169"/>
      <c r="X83" s="169"/>
      <c r="Y83" s="169"/>
      <c r="Z83" s="169"/>
      <c r="AA83" s="169"/>
      <c r="AB83" s="169"/>
      <c r="AC83" s="169"/>
      <c r="AD83" s="169"/>
      <c r="AE83" s="169"/>
      <c r="AF83" s="169"/>
      <c r="AG83" s="169"/>
      <c r="AH83" s="169"/>
      <c r="AI83" s="169"/>
      <c r="AJ83" s="169"/>
      <c r="AK83" s="169"/>
      <c r="AL83" s="169"/>
      <c r="AM83" s="169"/>
      <c r="AN83" s="169"/>
      <c r="AO83" s="169"/>
      <c r="AP83" s="169"/>
      <c r="AQ83" s="169"/>
      <c r="AR83" s="169"/>
      <c r="AS83" s="169"/>
      <c r="AT83" s="169"/>
      <c r="AU83" s="169"/>
      <c r="AV83" s="169"/>
      <c r="AW83" s="169"/>
      <c r="AX83" s="169"/>
      <c r="AY83" s="169"/>
      <c r="AZ83" s="169"/>
      <c r="BA83" s="169"/>
      <c r="BB83" s="169"/>
      <c r="BC83" s="169"/>
      <c r="BD83" s="169"/>
      <c r="BE83" s="169"/>
      <c r="BF83" s="169"/>
      <c r="BG83" s="169"/>
      <c r="BH83" s="169"/>
      <c r="BI83" s="169"/>
      <c r="BJ83" s="169"/>
      <c r="BK83" s="169"/>
      <c r="BL83" s="169"/>
      <c r="BM83" s="169"/>
      <c r="BN83" s="169"/>
      <c r="BO83" s="169"/>
      <c r="BP83" s="169"/>
      <c r="BQ83" s="169"/>
      <c r="BR83" s="169"/>
      <c r="BS83" s="164"/>
      <c r="BT83" s="164"/>
      <c r="BU83" s="164"/>
      <c r="BV83" s="164"/>
      <c r="BW83" s="164" t="s">
        <v>197</v>
      </c>
      <c r="BX83" s="166" t="s">
        <v>197</v>
      </c>
      <c r="BY83" s="164" t="s">
        <v>197</v>
      </c>
      <c r="BZ83" s="164" t="s">
        <v>197</v>
      </c>
      <c r="CA83" s="164" t="s">
        <v>197</v>
      </c>
      <c r="CB83" s="169"/>
      <c r="CC83" s="169"/>
      <c r="CD83" s="169"/>
      <c r="CE83" s="169"/>
      <c r="CF83" s="169"/>
      <c r="CG83" s="169"/>
      <c r="CH83" s="169"/>
      <c r="CI83" s="169"/>
      <c r="CJ83" s="388"/>
      <c r="CK83" s="388"/>
      <c r="CL83" s="388"/>
      <c r="CM83" s="388"/>
      <c r="CN83" s="388"/>
      <c r="CO83" s="388"/>
      <c r="CP83" s="388"/>
      <c r="CQ83" s="388"/>
      <c r="CR83" s="388"/>
      <c r="CS83" s="388"/>
      <c r="CT83" s="388"/>
    </row>
    <row r="84" spans="1:98" s="35" customFormat="1" x14ac:dyDescent="0.25">
      <c r="A84" s="34"/>
      <c r="C84" s="34"/>
      <c r="J84" s="388"/>
      <c r="K84" s="164">
        <f>(K82-($D$73-$D$74))/$D$74*100</f>
        <v>66.598628582237779</v>
      </c>
      <c r="L84" s="170"/>
      <c r="M84" s="170">
        <f t="shared" ref="M84:AQ84" si="48">M82/$D$74*100*M10</f>
        <v>3.405648034301207</v>
      </c>
      <c r="N84" s="170">
        <f t="shared" si="48"/>
        <v>3.405648034301207</v>
      </c>
      <c r="O84" s="170">
        <f t="shared" si="48"/>
        <v>0</v>
      </c>
      <c r="P84" s="170">
        <f t="shared" si="48"/>
        <v>0</v>
      </c>
      <c r="Q84" s="170">
        <f t="shared" si="48"/>
        <v>0.95664270626438408</v>
      </c>
      <c r="R84" s="170">
        <f t="shared" si="48"/>
        <v>0</v>
      </c>
      <c r="S84" s="170">
        <f t="shared" si="48"/>
        <v>0.1262768372268987</v>
      </c>
      <c r="T84" s="170">
        <f t="shared" si="48"/>
        <v>0.29847252435448779</v>
      </c>
      <c r="U84" s="170">
        <f t="shared" si="48"/>
        <v>0.36352422838046594</v>
      </c>
      <c r="V84" s="170">
        <f t="shared" si="48"/>
        <v>0</v>
      </c>
      <c r="W84" s="170">
        <f t="shared" si="48"/>
        <v>31.224817932469495</v>
      </c>
      <c r="X84" s="170">
        <f t="shared" si="48"/>
        <v>28.928875437434975</v>
      </c>
      <c r="Y84" s="170">
        <f t="shared" si="48"/>
        <v>0</v>
      </c>
      <c r="Z84" s="170">
        <f t="shared" si="48"/>
        <v>0</v>
      </c>
      <c r="AA84" s="170">
        <f t="shared" si="48"/>
        <v>0</v>
      </c>
      <c r="AB84" s="170">
        <f t="shared" si="48"/>
        <v>0</v>
      </c>
      <c r="AC84" s="170">
        <f t="shared" si="48"/>
        <v>0</v>
      </c>
      <c r="AD84" s="170">
        <f t="shared" si="48"/>
        <v>0</v>
      </c>
      <c r="AE84" s="170">
        <f t="shared" si="48"/>
        <v>1.3010340805195622</v>
      </c>
      <c r="AF84" s="170">
        <f t="shared" si="48"/>
        <v>0</v>
      </c>
      <c r="AG84" s="170">
        <f t="shared" si="48"/>
        <v>0</v>
      </c>
      <c r="AH84" s="170">
        <f t="shared" si="48"/>
        <v>0</v>
      </c>
      <c r="AI84" s="170">
        <f t="shared" si="48"/>
        <v>0</v>
      </c>
      <c r="AJ84" s="170">
        <f t="shared" si="48"/>
        <v>0.33979948926510917</v>
      </c>
      <c r="AK84" s="170">
        <f t="shared" si="48"/>
        <v>3.7347331252561551</v>
      </c>
      <c r="AL84" s="170">
        <f t="shared" si="48"/>
        <v>0.26785995775402754</v>
      </c>
      <c r="AM84" s="170">
        <f t="shared" si="48"/>
        <v>29.80133358554809</v>
      </c>
      <c r="AN84" s="170">
        <f t="shared" si="48"/>
        <v>66.582332356001132</v>
      </c>
      <c r="AO84" s="170">
        <f t="shared" si="48"/>
        <v>96.046927708944168</v>
      </c>
      <c r="AP84" s="170">
        <f t="shared" si="48"/>
        <v>4.8827043727734161</v>
      </c>
      <c r="AQ84" s="170">
        <f t="shared" si="48"/>
        <v>0.34439137425517824</v>
      </c>
      <c r="AR84" s="170">
        <f t="shared" ref="AR84:BQ84" si="49">AR82/$D$74*100*AR10</f>
        <v>4.2153504208833813E-2</v>
      </c>
      <c r="AS84" s="170">
        <f t="shared" si="49"/>
        <v>0</v>
      </c>
      <c r="AT84" s="170">
        <f t="shared" si="49"/>
        <v>114.79712475172607</v>
      </c>
      <c r="AU84" s="170">
        <f t="shared" si="49"/>
        <v>9.1837699801380879</v>
      </c>
      <c r="AV84" s="170">
        <f t="shared" si="49"/>
        <v>18.750197042781927</v>
      </c>
      <c r="AW84" s="170">
        <f t="shared" si="49"/>
        <v>0</v>
      </c>
      <c r="AX84" s="170">
        <f t="shared" si="49"/>
        <v>0</v>
      </c>
      <c r="AY84" s="170">
        <f t="shared" si="49"/>
        <v>0</v>
      </c>
      <c r="AZ84" s="170">
        <f t="shared" si="49"/>
        <v>0</v>
      </c>
      <c r="BA84" s="170">
        <f t="shared" si="49"/>
        <v>0</v>
      </c>
      <c r="BB84" s="170">
        <f t="shared" si="49"/>
        <v>0</v>
      </c>
      <c r="BC84" s="170">
        <f t="shared" si="49"/>
        <v>0</v>
      </c>
      <c r="BD84" s="170">
        <f t="shared" si="49"/>
        <v>0</v>
      </c>
      <c r="BE84" s="170">
        <f t="shared" si="49"/>
        <v>0</v>
      </c>
      <c r="BF84" s="170">
        <f t="shared" si="49"/>
        <v>0</v>
      </c>
      <c r="BG84" s="170">
        <f t="shared" si="49"/>
        <v>0</v>
      </c>
      <c r="BH84" s="170">
        <f t="shared" si="49"/>
        <v>0.24490053280368232</v>
      </c>
      <c r="BI84" s="170">
        <f t="shared" si="49"/>
        <v>0</v>
      </c>
      <c r="BJ84" s="170">
        <f t="shared" si="49"/>
        <v>7.3470159841104693E-2</v>
      </c>
      <c r="BK84" s="170">
        <f t="shared" si="49"/>
        <v>9.1837699801380866E-3</v>
      </c>
      <c r="BL84" s="170">
        <f t="shared" si="49"/>
        <v>0.20663482455310694</v>
      </c>
      <c r="BM84" s="170">
        <f t="shared" si="49"/>
        <v>0</v>
      </c>
      <c r="BN84" s="170">
        <f t="shared" si="49"/>
        <v>1.377565497020713E-2</v>
      </c>
      <c r="BO84" s="170">
        <f t="shared" si="49"/>
        <v>3.0612566600460291</v>
      </c>
      <c r="BP84" s="170">
        <f t="shared" si="49"/>
        <v>0</v>
      </c>
      <c r="BQ84" s="170">
        <f t="shared" si="49"/>
        <v>0</v>
      </c>
      <c r="BR84" s="170"/>
      <c r="BS84" s="170"/>
      <c r="BT84" s="170"/>
      <c r="BU84" s="170"/>
      <c r="BV84" s="170"/>
      <c r="BW84" s="164" t="s">
        <v>197</v>
      </c>
      <c r="BX84" s="166" t="s">
        <v>197</v>
      </c>
      <c r="BY84" s="164" t="s">
        <v>197</v>
      </c>
      <c r="BZ84" s="164" t="s">
        <v>197</v>
      </c>
      <c r="CA84" s="164" t="s">
        <v>197</v>
      </c>
      <c r="CB84" s="170">
        <f>CB82/1</f>
        <v>100</v>
      </c>
      <c r="CC84" s="170">
        <f>CC82</f>
        <v>71.599999999999994</v>
      </c>
      <c r="CD84" s="170"/>
      <c r="CE84" s="170"/>
      <c r="CF84" s="170"/>
      <c r="CG84" s="170"/>
      <c r="CH84" s="170">
        <f>CH82/$D$40*100*CH195</f>
        <v>0</v>
      </c>
      <c r="CI84" s="170"/>
      <c r="CJ84" s="388"/>
      <c r="CK84" s="388"/>
      <c r="CL84" s="388"/>
      <c r="CM84" s="388"/>
      <c r="CN84" s="388"/>
      <c r="CO84" s="388"/>
      <c r="CP84" s="388"/>
      <c r="CQ84" s="388"/>
      <c r="CR84" s="388"/>
      <c r="CS84" s="388"/>
      <c r="CT84" s="388"/>
    </row>
    <row r="85" spans="1:98" ht="15" x14ac:dyDescent="0.25">
      <c r="A85" s="10"/>
      <c r="C85" s="10"/>
      <c r="F85" s="40"/>
      <c r="J85" s="25"/>
      <c r="K85" s="150"/>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W85" s="25"/>
      <c r="BX85" s="49"/>
      <c r="BY85" s="25"/>
      <c r="BZ85" s="25"/>
      <c r="CA85" s="25"/>
      <c r="CB85" s="25"/>
      <c r="CC85" s="25"/>
      <c r="CD85" s="25"/>
      <c r="CE85" s="25"/>
      <c r="CF85" s="25"/>
      <c r="CG85" s="25"/>
      <c r="CH85" s="25"/>
      <c r="CI85" s="25"/>
      <c r="CJ85" s="25"/>
      <c r="CK85" s="25"/>
      <c r="CL85" s="25"/>
      <c r="CM85" s="25"/>
      <c r="CN85" s="25"/>
      <c r="CO85" s="25"/>
      <c r="CP85" s="25"/>
      <c r="CQ85" s="25"/>
      <c r="CR85" s="25"/>
      <c r="CS85" s="25"/>
      <c r="CT85" s="25"/>
    </row>
    <row r="86" spans="1:98" ht="15" x14ac:dyDescent="0.25">
      <c r="A86" s="10"/>
      <c r="C86" s="10"/>
      <c r="F86" s="40"/>
      <c r="J86" s="25"/>
      <c r="K86" s="150"/>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W86" s="25"/>
      <c r="BX86" s="49"/>
      <c r="BY86" s="25"/>
      <c r="BZ86" s="25"/>
      <c r="CA86" s="25"/>
      <c r="CB86" s="25"/>
      <c r="CC86" s="25"/>
      <c r="CD86" s="25"/>
      <c r="CE86" s="25"/>
      <c r="CF86" s="25"/>
      <c r="CG86" s="25"/>
      <c r="CH86" s="25"/>
      <c r="CI86" s="25"/>
      <c r="CJ86" s="25"/>
      <c r="CK86" s="25"/>
      <c r="CL86" s="25"/>
      <c r="CM86" s="25"/>
      <c r="CN86" s="25"/>
      <c r="CO86" s="25"/>
      <c r="CP86" s="25"/>
      <c r="CQ86" s="25"/>
      <c r="CR86" s="25"/>
      <c r="CS86" s="25"/>
      <c r="CT86" s="25"/>
    </row>
    <row r="87" spans="1:98" s="7" customFormat="1" ht="15" x14ac:dyDescent="0.25">
      <c r="A87" s="120" t="s">
        <v>1381</v>
      </c>
      <c r="C87" s="11"/>
      <c r="F87" s="117" t="s">
        <v>644</v>
      </c>
      <c r="J87" s="7">
        <f>(M87*17)+(Q87*37)+(W87*17)+(AI87*29)+(AE87*8)</f>
        <v>426.84485704997451</v>
      </c>
      <c r="K87" s="180">
        <f>+K108</f>
        <v>73.572608710329305</v>
      </c>
      <c r="L87" s="180">
        <f>+L108</f>
        <v>0.48152146893782349</v>
      </c>
      <c r="M87" s="180">
        <f t="shared" ref="M87:BQ87" si="50">+M108</f>
        <v>2.8953561904162752</v>
      </c>
      <c r="N87" s="180">
        <f t="shared" si="50"/>
        <v>2.7162957316839265</v>
      </c>
      <c r="O87" s="180">
        <f t="shared" si="50"/>
        <v>0</v>
      </c>
      <c r="P87" s="180">
        <f t="shared" si="50"/>
        <v>0</v>
      </c>
      <c r="Q87" s="180">
        <f t="shared" si="50"/>
        <v>0.48590993065923593</v>
      </c>
      <c r="R87" s="180">
        <f t="shared" si="50"/>
        <v>0</v>
      </c>
      <c r="S87" s="180">
        <f t="shared" si="50"/>
        <v>6.8515170306072196E-2</v>
      </c>
      <c r="T87" s="180">
        <f t="shared" si="50"/>
        <v>8.4599443539984873E-2</v>
      </c>
      <c r="U87" s="180">
        <f t="shared" si="50"/>
        <v>0.16975679521074588</v>
      </c>
      <c r="V87" s="180">
        <f t="shared" si="50"/>
        <v>0</v>
      </c>
      <c r="W87" s="180">
        <f t="shared" si="50"/>
        <v>20.678174919885468</v>
      </c>
      <c r="X87" s="180">
        <f t="shared" si="50"/>
        <v>0.17906045873234835</v>
      </c>
      <c r="Y87" s="180">
        <f t="shared" si="50"/>
        <v>6.9387875762034898</v>
      </c>
      <c r="Z87" s="180">
        <f t="shared" si="50"/>
        <v>18.718398646691028</v>
      </c>
      <c r="AA87" s="180">
        <f t="shared" si="50"/>
        <v>1.8863498746774874</v>
      </c>
      <c r="AB87" s="180">
        <f t="shared" si="50"/>
        <v>6.7665840889108484</v>
      </c>
      <c r="AC87" s="180">
        <f t="shared" si="50"/>
        <v>0.17220348729264134</v>
      </c>
      <c r="AD87" s="180">
        <f t="shared" si="50"/>
        <v>0</v>
      </c>
      <c r="AE87" s="180">
        <f t="shared" si="50"/>
        <v>1.0145200925566473</v>
      </c>
      <c r="AF87" s="180">
        <f t="shared" si="50"/>
        <v>0</v>
      </c>
      <c r="AG87" s="180">
        <f t="shared" si="50"/>
        <v>0.64829548157229688</v>
      </c>
      <c r="AH87" s="180">
        <f t="shared" si="50"/>
        <v>0</v>
      </c>
      <c r="AI87" s="180">
        <f t="shared" si="50"/>
        <v>0</v>
      </c>
      <c r="AJ87" s="180">
        <f t="shared" si="50"/>
        <v>0.54754475348660214</v>
      </c>
      <c r="AK87" s="180">
        <f t="shared" si="50"/>
        <v>15.626102869532261</v>
      </c>
      <c r="AL87" s="180">
        <f t="shared" si="50"/>
        <v>0.54949275673651887</v>
      </c>
      <c r="AM87" s="180">
        <f t="shared" si="50"/>
        <v>16.185569402908353</v>
      </c>
      <c r="AN87" s="180">
        <f t="shared" si="50"/>
        <v>40.641581403663288</v>
      </c>
      <c r="AO87" s="180">
        <f t="shared" si="50"/>
        <v>56.75702268957464</v>
      </c>
      <c r="AP87" s="180">
        <f t="shared" si="50"/>
        <v>124.9994725406585</v>
      </c>
      <c r="AQ87" s="180">
        <f t="shared" si="50"/>
        <v>0.3311605524858488</v>
      </c>
      <c r="AR87" s="180">
        <f t="shared" si="50"/>
        <v>5.8073872886518385E-2</v>
      </c>
      <c r="AS87" s="180">
        <f t="shared" si="50"/>
        <v>0.51785718395787084</v>
      </c>
      <c r="AT87" s="180">
        <f t="shared" si="50"/>
        <v>224.25670549470703</v>
      </c>
      <c r="AU87" s="180">
        <f t="shared" si="50"/>
        <v>0</v>
      </c>
      <c r="AV87" s="180">
        <f t="shared" si="50"/>
        <v>1.8700831199200871</v>
      </c>
      <c r="AW87" s="180">
        <f t="shared" si="50"/>
        <v>0</v>
      </c>
      <c r="AX87" s="180">
        <f t="shared" si="50"/>
        <v>0</v>
      </c>
      <c r="AY87" s="180">
        <f t="shared" si="50"/>
        <v>0</v>
      </c>
      <c r="AZ87" s="180">
        <f t="shared" si="50"/>
        <v>0</v>
      </c>
      <c r="BA87" s="180">
        <f t="shared" si="50"/>
        <v>0</v>
      </c>
      <c r="BB87" s="180">
        <f t="shared" si="50"/>
        <v>0</v>
      </c>
      <c r="BC87" s="180">
        <f t="shared" si="50"/>
        <v>0</v>
      </c>
      <c r="BD87" s="180">
        <f t="shared" si="50"/>
        <v>0</v>
      </c>
      <c r="BE87" s="180">
        <f t="shared" si="50"/>
        <v>0</v>
      </c>
      <c r="BF87" s="180">
        <f t="shared" si="50"/>
        <v>0</v>
      </c>
      <c r="BG87" s="180">
        <f t="shared" si="50"/>
        <v>0</v>
      </c>
      <c r="BH87" s="180">
        <f t="shared" si="50"/>
        <v>0.12436052747468582</v>
      </c>
      <c r="BI87" s="180">
        <f t="shared" si="50"/>
        <v>0</v>
      </c>
      <c r="BJ87" s="180">
        <f t="shared" si="50"/>
        <v>4.493809737167969E-2</v>
      </c>
      <c r="BK87" s="180">
        <f t="shared" si="50"/>
        <v>2.3796807700983108E-2</v>
      </c>
      <c r="BL87" s="180">
        <f t="shared" si="50"/>
        <v>0.44493952630698669</v>
      </c>
      <c r="BM87" s="180">
        <f t="shared" si="50"/>
        <v>0</v>
      </c>
      <c r="BN87" s="180">
        <f t="shared" si="50"/>
        <v>4.1656101496219941E-2</v>
      </c>
      <c r="BO87" s="180">
        <f t="shared" si="50"/>
        <v>8.8010786831239098</v>
      </c>
      <c r="BP87" s="180">
        <f t="shared" si="50"/>
        <v>9.3504155996004354E-5</v>
      </c>
      <c r="BQ87" s="180">
        <f t="shared" si="50"/>
        <v>2.3843559778981113E-2</v>
      </c>
      <c r="BR87" s="180"/>
      <c r="BS87" s="180"/>
      <c r="BT87" s="118"/>
      <c r="BU87" s="118"/>
      <c r="BV87" s="118"/>
      <c r="BW87" s="116"/>
      <c r="BX87" s="184"/>
      <c r="BY87" s="116"/>
      <c r="BZ87" s="116"/>
      <c r="CA87" s="116"/>
      <c r="CB87" s="180">
        <f>+CB108</f>
        <v>100</v>
      </c>
      <c r="CC87" s="180">
        <f>+CC108</f>
        <v>262.93</v>
      </c>
      <c r="CD87" s="116"/>
      <c r="CE87" s="116"/>
      <c r="CF87" s="116"/>
      <c r="CG87" s="116"/>
      <c r="CH87" s="116"/>
      <c r="CI87" s="116" t="s">
        <v>636</v>
      </c>
      <c r="CJ87" s="116"/>
      <c r="CK87" s="116"/>
      <c r="CL87" s="116"/>
      <c r="CM87" s="116"/>
      <c r="CN87" s="116"/>
      <c r="CO87" s="116"/>
      <c r="CP87" s="116"/>
      <c r="CQ87" s="116"/>
      <c r="CR87" s="116"/>
      <c r="CS87" s="116"/>
      <c r="CT87" s="116"/>
    </row>
    <row r="88" spans="1:98" ht="15" x14ac:dyDescent="0.25">
      <c r="A88" s="10" t="s">
        <v>567</v>
      </c>
      <c r="C88" s="10"/>
      <c r="D88">
        <v>750</v>
      </c>
      <c r="F88" s="40" t="s">
        <v>1391</v>
      </c>
      <c r="I88">
        <v>1</v>
      </c>
      <c r="J88" s="25">
        <v>0</v>
      </c>
      <c r="K88" s="150">
        <v>99.9</v>
      </c>
      <c r="L88" s="25"/>
      <c r="M88" s="25">
        <v>0</v>
      </c>
      <c r="N88" s="25"/>
      <c r="O88" s="25"/>
      <c r="P88" s="25">
        <v>0</v>
      </c>
      <c r="Q88" s="25">
        <v>0</v>
      </c>
      <c r="R88" s="25">
        <v>0</v>
      </c>
      <c r="S88" s="25">
        <v>0</v>
      </c>
      <c r="T88" s="25">
        <v>0</v>
      </c>
      <c r="U88" s="25">
        <v>0</v>
      </c>
      <c r="V88" s="25"/>
      <c r="W88" s="25">
        <v>0</v>
      </c>
      <c r="X88" s="25">
        <v>0</v>
      </c>
      <c r="Y88" s="25"/>
      <c r="Z88" s="25">
        <v>0</v>
      </c>
      <c r="AA88" s="25">
        <v>0</v>
      </c>
      <c r="AB88" s="25"/>
      <c r="AC88" s="25"/>
      <c r="AD88" s="25">
        <v>0</v>
      </c>
      <c r="AE88" s="25">
        <v>0</v>
      </c>
      <c r="AF88" s="25">
        <v>0</v>
      </c>
      <c r="AG88" s="25">
        <v>0</v>
      </c>
      <c r="AH88" s="25">
        <v>0</v>
      </c>
      <c r="AI88" s="25">
        <v>0</v>
      </c>
      <c r="AJ88" s="25">
        <v>0.1</v>
      </c>
      <c r="AK88" s="25">
        <v>2</v>
      </c>
      <c r="AL88" s="25">
        <v>0</v>
      </c>
      <c r="AM88" s="25">
        <v>1</v>
      </c>
      <c r="AN88" s="25">
        <v>0</v>
      </c>
      <c r="AO88" s="25">
        <v>0</v>
      </c>
      <c r="AP88" s="25">
        <v>2</v>
      </c>
      <c r="AQ88" s="25">
        <v>0</v>
      </c>
      <c r="AR88" s="25">
        <v>7.0000000000000001E-3</v>
      </c>
      <c r="AS88" s="25">
        <v>0</v>
      </c>
      <c r="AT88" s="25">
        <v>0</v>
      </c>
      <c r="AU88" s="25"/>
      <c r="AV88" s="25">
        <v>0</v>
      </c>
      <c r="AW88" s="25">
        <v>0</v>
      </c>
      <c r="AX88" s="25">
        <v>0</v>
      </c>
      <c r="AY88" s="25">
        <v>0</v>
      </c>
      <c r="AZ88" s="25">
        <v>0</v>
      </c>
      <c r="BA88" s="25">
        <v>0</v>
      </c>
      <c r="BB88" s="25">
        <v>0</v>
      </c>
      <c r="BC88" s="25"/>
      <c r="BD88" s="25"/>
      <c r="BE88" s="25">
        <v>0</v>
      </c>
      <c r="BF88" s="25"/>
      <c r="BG88" s="25">
        <v>0</v>
      </c>
      <c r="BH88" s="25">
        <v>0</v>
      </c>
      <c r="BI88" s="25">
        <v>0</v>
      </c>
      <c r="BJ88" s="25">
        <v>0</v>
      </c>
      <c r="BK88" s="25">
        <v>0</v>
      </c>
      <c r="BL88" s="25">
        <v>0</v>
      </c>
      <c r="BM88" s="25">
        <v>0</v>
      </c>
      <c r="BN88" s="25">
        <v>0</v>
      </c>
      <c r="BO88" s="25">
        <v>0</v>
      </c>
      <c r="BP88" s="25">
        <v>0</v>
      </c>
      <c r="BQ88" s="25">
        <v>0</v>
      </c>
      <c r="BR88" s="25"/>
      <c r="BT88" s="14">
        <v>6.25</v>
      </c>
      <c r="BW88" s="25" t="s">
        <v>7</v>
      </c>
      <c r="BX88" s="49" t="s">
        <v>1411</v>
      </c>
      <c r="BY88" s="25"/>
      <c r="BZ88" s="25"/>
      <c r="CA88" s="25"/>
      <c r="CB88" s="25"/>
      <c r="CC88" s="25">
        <v>0</v>
      </c>
      <c r="CD88" s="25"/>
      <c r="CE88" s="25"/>
      <c r="CF88" s="25"/>
      <c r="CG88" s="25"/>
      <c r="CH88" s="25"/>
      <c r="CI88" s="25"/>
      <c r="CJ88" s="25"/>
      <c r="CK88" s="25"/>
      <c r="CL88" s="25"/>
      <c r="CM88" s="25"/>
      <c r="CN88" s="25"/>
      <c r="CO88" s="25"/>
      <c r="CP88" s="25"/>
      <c r="CQ88" s="25"/>
      <c r="CR88" s="25"/>
      <c r="CS88" s="25"/>
      <c r="CT88" s="25"/>
    </row>
    <row r="89" spans="1:98" ht="15" x14ac:dyDescent="0.25">
      <c r="A89" s="10" t="s">
        <v>1259</v>
      </c>
      <c r="C89" s="10"/>
      <c r="D89">
        <v>240</v>
      </c>
      <c r="F89" s="40" t="s">
        <v>1079</v>
      </c>
      <c r="I89" s="27">
        <v>1</v>
      </c>
      <c r="J89" s="76">
        <f>(M89*17)+(Q89*37)+(CC89*17)+(AI89*29)+(AE89*8)</f>
        <v>1471.4</v>
      </c>
      <c r="K89" s="27">
        <v>12</v>
      </c>
      <c r="L89" s="27">
        <v>1.23</v>
      </c>
      <c r="M89" s="27">
        <v>7.7</v>
      </c>
      <c r="N89" s="27">
        <v>7.7</v>
      </c>
      <c r="O89" s="27">
        <v>0</v>
      </c>
      <c r="P89" s="73"/>
      <c r="Q89" s="27">
        <v>1.4</v>
      </c>
      <c r="R89" s="27"/>
      <c r="S89" s="66">
        <v>0.189</v>
      </c>
      <c r="T89" s="66">
        <v>0.28000000000000003</v>
      </c>
      <c r="U89" s="66">
        <v>0.42</v>
      </c>
      <c r="V89" s="66"/>
      <c r="W89" s="66">
        <v>74</v>
      </c>
      <c r="X89" s="27"/>
      <c r="Y89" s="27"/>
      <c r="Z89" s="27">
        <v>67.2</v>
      </c>
      <c r="AA89" s="27">
        <v>6.8</v>
      </c>
      <c r="AB89" s="27"/>
      <c r="AC89" s="27"/>
      <c r="AD89" s="27"/>
      <c r="AE89" s="66">
        <v>4.9000000000000004</v>
      </c>
      <c r="AF89" s="27"/>
      <c r="AG89" s="27"/>
      <c r="AH89" s="27"/>
      <c r="AI89" s="27"/>
      <c r="AJ89" s="91">
        <v>0.5</v>
      </c>
      <c r="AK89" s="66">
        <v>3</v>
      </c>
      <c r="AL89" s="66">
        <v>0.7</v>
      </c>
      <c r="AM89" s="66">
        <v>36</v>
      </c>
      <c r="AN89" s="66">
        <v>60</v>
      </c>
      <c r="AO89" s="66">
        <v>108</v>
      </c>
      <c r="AP89" s="66">
        <v>3</v>
      </c>
      <c r="AQ89" s="66">
        <v>0.57999999999999996</v>
      </c>
      <c r="AR89" s="66">
        <v>0.1</v>
      </c>
      <c r="AS89" s="66"/>
      <c r="AT89" s="66">
        <v>170</v>
      </c>
      <c r="AU89" s="27"/>
      <c r="AV89" s="27">
        <v>10</v>
      </c>
      <c r="AW89" s="27"/>
      <c r="AX89" s="27"/>
      <c r="AY89" s="27"/>
      <c r="AZ89" s="27"/>
      <c r="BA89" s="27"/>
      <c r="BB89" s="27"/>
      <c r="BC89" s="27"/>
      <c r="BD89" s="27"/>
      <c r="BE89" s="27">
        <v>0</v>
      </c>
      <c r="BF89" s="27"/>
      <c r="BG89" s="66"/>
      <c r="BH89" s="67">
        <v>0.34</v>
      </c>
      <c r="BI89" s="27"/>
      <c r="BJ89" s="66">
        <v>0.13</v>
      </c>
      <c r="BK89" s="66">
        <v>0.02</v>
      </c>
      <c r="BL89" s="66">
        <v>0.8</v>
      </c>
      <c r="BM89" s="27"/>
      <c r="BN89" s="66">
        <v>0.17</v>
      </c>
      <c r="BO89" s="66">
        <v>8</v>
      </c>
      <c r="BP89" s="66"/>
      <c r="BQ89" s="66">
        <v>0.12</v>
      </c>
      <c r="BR89" s="27"/>
      <c r="BS89" s="27"/>
      <c r="BT89" s="66">
        <v>6.25</v>
      </c>
      <c r="BU89" s="27"/>
      <c r="BV89" s="27"/>
      <c r="BW89" s="27" t="s">
        <v>1080</v>
      </c>
      <c r="BX89" s="79"/>
      <c r="BY89" s="324">
        <v>3397</v>
      </c>
      <c r="BZ89" s="27"/>
      <c r="CA89" s="27"/>
      <c r="CB89" s="27">
        <f>CC89+K89+M89+Q89+AE89+AJ89</f>
        <v>100.00000000000001</v>
      </c>
      <c r="CC89" s="27">
        <f>100-(K89+M89+Q89+AJ89+AE89+AI89)</f>
        <v>73.5</v>
      </c>
      <c r="CD89" s="27"/>
      <c r="CE89" s="25"/>
      <c r="CF89" s="25"/>
      <c r="CG89" s="25"/>
      <c r="CH89" s="25"/>
      <c r="CI89" s="25"/>
      <c r="CJ89" s="25"/>
      <c r="CK89" s="25"/>
      <c r="CL89" s="25"/>
      <c r="CM89" s="25"/>
      <c r="CN89" s="25"/>
      <c r="CO89" s="25"/>
      <c r="CP89" s="25"/>
      <c r="CQ89" s="25"/>
      <c r="CR89" s="25"/>
      <c r="CS89" s="25"/>
      <c r="CT89" s="25"/>
    </row>
    <row r="90" spans="1:98" ht="15" x14ac:dyDescent="0.25">
      <c r="A90" s="10" t="s">
        <v>1388</v>
      </c>
      <c r="C90" s="10"/>
      <c r="D90">
        <v>130</v>
      </c>
      <c r="F90" s="40" t="s">
        <v>144</v>
      </c>
      <c r="I90" s="27">
        <v>1</v>
      </c>
      <c r="J90" s="76">
        <f>(M90*17)+(Q90*37)+(CC90*17)+(AI90*29)+(AE90*8)</f>
        <v>1494.0100000000002</v>
      </c>
      <c r="K90" s="27">
        <v>14</v>
      </c>
      <c r="L90" s="27">
        <v>2.2000000000000002</v>
      </c>
      <c r="M90" s="27">
        <v>12.6</v>
      </c>
      <c r="N90" s="27">
        <v>12.6</v>
      </c>
      <c r="O90" s="27">
        <v>0</v>
      </c>
      <c r="P90" s="27">
        <v>0</v>
      </c>
      <c r="Q90" s="27">
        <v>2</v>
      </c>
      <c r="R90" s="27"/>
      <c r="S90" s="27">
        <v>0.3</v>
      </c>
      <c r="T90" s="27">
        <v>0.2</v>
      </c>
      <c r="U90" s="27">
        <v>0.9</v>
      </c>
      <c r="V90" s="27">
        <v>0</v>
      </c>
      <c r="W90" s="27">
        <f>Y90/1.1</f>
        <v>62.272727272727266</v>
      </c>
      <c r="X90" s="27"/>
      <c r="Y90" s="27">
        <v>68.5</v>
      </c>
      <c r="Z90" s="27">
        <f>AB90/1.1</f>
        <v>60.72727272727272</v>
      </c>
      <c r="AA90" s="27">
        <f>AC90/1.05</f>
        <v>1.6190476190476188</v>
      </c>
      <c r="AB90" s="27">
        <v>66.8</v>
      </c>
      <c r="AC90" s="27">
        <v>1.7</v>
      </c>
      <c r="AD90" s="27"/>
      <c r="AE90" s="27"/>
      <c r="AF90" s="27"/>
      <c r="AG90" s="27">
        <v>6.4</v>
      </c>
      <c r="AH90" s="27"/>
      <c r="AI90" s="27"/>
      <c r="AJ90" s="27">
        <v>0.47</v>
      </c>
      <c r="AK90" s="27">
        <v>130</v>
      </c>
      <c r="AL90" s="27">
        <v>3.2</v>
      </c>
      <c r="AM90" s="27">
        <v>80</v>
      </c>
      <c r="AN90" s="27">
        <v>230</v>
      </c>
      <c r="AO90" s="27">
        <v>250</v>
      </c>
      <c r="AP90" s="27">
        <v>4</v>
      </c>
      <c r="AQ90" s="27">
        <v>1.9</v>
      </c>
      <c r="AR90" s="27">
        <v>0.32</v>
      </c>
      <c r="AS90" s="27">
        <v>4</v>
      </c>
      <c r="AT90" s="27">
        <v>1900</v>
      </c>
      <c r="AU90" s="27"/>
      <c r="AV90" s="27"/>
      <c r="AW90" s="27">
        <v>0</v>
      </c>
      <c r="AX90" s="27">
        <v>0</v>
      </c>
      <c r="AY90" s="27"/>
      <c r="AZ90" s="27"/>
      <c r="BA90" s="27"/>
      <c r="BB90" s="27"/>
      <c r="BC90" s="27"/>
      <c r="BD90" s="27"/>
      <c r="BE90" s="27"/>
      <c r="BF90" s="27">
        <v>0</v>
      </c>
      <c r="BG90" s="27"/>
      <c r="BH90" s="27">
        <v>0.6</v>
      </c>
      <c r="BI90" s="27"/>
      <c r="BJ90" s="27">
        <v>0.39</v>
      </c>
      <c r="BK90" s="27">
        <v>7.0000000000000007E-2</v>
      </c>
      <c r="BL90" s="27">
        <v>4</v>
      </c>
      <c r="BM90" s="27"/>
      <c r="BN90" s="27">
        <v>0.3</v>
      </c>
      <c r="BO90" s="27">
        <v>51</v>
      </c>
      <c r="BP90" s="27">
        <v>0</v>
      </c>
      <c r="BQ90" s="27">
        <v>0</v>
      </c>
      <c r="BR90" s="27"/>
      <c r="BS90" s="27"/>
      <c r="BT90" s="66">
        <v>6.25</v>
      </c>
      <c r="BU90" s="27"/>
      <c r="BV90" s="27"/>
      <c r="BW90" s="27" t="s">
        <v>8</v>
      </c>
      <c r="BX90" s="79">
        <v>10</v>
      </c>
      <c r="BY90" s="324"/>
      <c r="BZ90" s="27"/>
      <c r="CA90" s="27"/>
      <c r="CB90" s="27">
        <f>CC90+K90+M90+Q90+AE90+AJ90</f>
        <v>100</v>
      </c>
      <c r="CC90" s="27">
        <f>100-(K90+M90+Q90+AJ90+AE90+AI90)</f>
        <v>70.930000000000007</v>
      </c>
      <c r="CD90" s="27"/>
      <c r="CE90" s="25"/>
      <c r="CF90" s="25"/>
      <c r="CG90" s="25"/>
      <c r="CH90" s="25"/>
      <c r="CI90" s="25"/>
      <c r="CJ90" s="25"/>
      <c r="CK90" s="25"/>
      <c r="CL90" s="25"/>
      <c r="CM90" s="25"/>
      <c r="CN90" s="25"/>
      <c r="CO90" s="25"/>
      <c r="CP90" s="25"/>
      <c r="CQ90" s="25"/>
      <c r="CR90" s="25"/>
      <c r="CS90" s="25"/>
      <c r="CT90" s="25"/>
    </row>
    <row r="91" spans="1:98" ht="15" x14ac:dyDescent="0.3">
      <c r="A91" s="10">
        <v>110008</v>
      </c>
      <c r="C91" s="10"/>
      <c r="D91">
        <v>6</v>
      </c>
      <c r="F91" s="44" t="s">
        <v>176</v>
      </c>
      <c r="I91" s="27">
        <v>1</v>
      </c>
      <c r="J91" s="76">
        <f>(M91*17)+(Q91*37)+(CC91*17)+(AI91*29)+(AE91*8)</f>
        <v>1649</v>
      </c>
      <c r="K91" s="27">
        <v>2.1</v>
      </c>
      <c r="L91" s="27"/>
      <c r="M91" s="27">
        <v>0</v>
      </c>
      <c r="N91" s="27">
        <v>0</v>
      </c>
      <c r="O91" s="27">
        <v>0</v>
      </c>
      <c r="P91" s="27">
        <v>0</v>
      </c>
      <c r="Q91" s="27">
        <v>0</v>
      </c>
      <c r="R91" s="27"/>
      <c r="S91" s="27">
        <v>0</v>
      </c>
      <c r="T91" s="27">
        <v>0</v>
      </c>
      <c r="U91" s="27">
        <v>0</v>
      </c>
      <c r="V91" s="27"/>
      <c r="W91" s="27">
        <v>96.4</v>
      </c>
      <c r="X91" s="27"/>
      <c r="Y91" s="27"/>
      <c r="Z91" s="27"/>
      <c r="AA91" s="27">
        <v>96.4</v>
      </c>
      <c r="AB91" s="27"/>
      <c r="AC91" s="27"/>
      <c r="AD91" s="27"/>
      <c r="AE91" s="27">
        <v>0</v>
      </c>
      <c r="AF91" s="27"/>
      <c r="AG91" s="27"/>
      <c r="AH91" s="27"/>
      <c r="AI91" s="27"/>
      <c r="AJ91" s="27">
        <v>0.9</v>
      </c>
      <c r="AK91" s="27">
        <v>85</v>
      </c>
      <c r="AL91" s="27">
        <v>3.4</v>
      </c>
      <c r="AM91" s="27">
        <v>15</v>
      </c>
      <c r="AN91" s="27">
        <v>19</v>
      </c>
      <c r="AO91" s="27">
        <v>344</v>
      </c>
      <c r="AP91" s="27">
        <v>30</v>
      </c>
      <c r="AQ91" s="27"/>
      <c r="AR91" s="27">
        <v>0.06</v>
      </c>
      <c r="AS91" s="27"/>
      <c r="AT91" s="27"/>
      <c r="AU91" s="27"/>
      <c r="AV91" s="27">
        <v>0</v>
      </c>
      <c r="AW91" s="27"/>
      <c r="AX91" s="27"/>
      <c r="AY91" s="27"/>
      <c r="AZ91" s="27"/>
      <c r="BA91" s="27"/>
      <c r="BB91" s="27"/>
      <c r="BC91" s="27"/>
      <c r="BD91" s="27"/>
      <c r="BE91" s="27">
        <v>0</v>
      </c>
      <c r="BF91" s="27"/>
      <c r="BG91" s="27"/>
      <c r="BH91" s="27">
        <v>0</v>
      </c>
      <c r="BI91" s="27"/>
      <c r="BJ91" s="27">
        <v>0.01</v>
      </c>
      <c r="BK91" s="27">
        <v>0.03</v>
      </c>
      <c r="BL91" s="27">
        <v>0.2</v>
      </c>
      <c r="BM91" s="27"/>
      <c r="BN91" s="27">
        <v>0</v>
      </c>
      <c r="BO91" s="27">
        <v>0</v>
      </c>
      <c r="BP91" s="27">
        <v>0</v>
      </c>
      <c r="BQ91" s="27">
        <v>0</v>
      </c>
      <c r="BR91" s="27"/>
      <c r="BS91" s="27"/>
      <c r="BT91" s="27">
        <v>6.25</v>
      </c>
      <c r="BU91" s="27"/>
      <c r="BV91" s="27"/>
      <c r="BW91" s="27" t="s">
        <v>4</v>
      </c>
      <c r="BX91" s="79">
        <v>9032</v>
      </c>
      <c r="BY91" s="324"/>
      <c r="BZ91" s="27"/>
      <c r="CA91" s="27"/>
      <c r="CB91" s="27">
        <f>CC91+K91+M91+Q91+AE91+AJ91</f>
        <v>100</v>
      </c>
      <c r="CC91" s="27">
        <f>100-(K91+M91+Q91+AJ91+AE91+AI91)</f>
        <v>97</v>
      </c>
      <c r="CD91" s="27"/>
      <c r="CE91" s="27"/>
      <c r="CF91" s="25"/>
      <c r="CG91" s="25"/>
      <c r="CH91" s="25"/>
      <c r="CI91" s="25"/>
      <c r="CJ91" s="25"/>
      <c r="CK91" s="25"/>
      <c r="CL91" s="25"/>
      <c r="CM91" s="25"/>
      <c r="CN91" s="25"/>
      <c r="CO91" s="25"/>
      <c r="CP91" s="25"/>
      <c r="CQ91" s="25"/>
      <c r="CR91" s="25"/>
      <c r="CS91" s="25"/>
      <c r="CT91" s="25"/>
    </row>
    <row r="92" spans="1:98" ht="15" x14ac:dyDescent="0.3">
      <c r="A92" s="10" t="s">
        <v>1255</v>
      </c>
      <c r="C92" s="10"/>
      <c r="D92">
        <v>6</v>
      </c>
      <c r="F92" s="44" t="s">
        <v>1109</v>
      </c>
      <c r="I92" s="27">
        <v>1</v>
      </c>
      <c r="J92" s="76">
        <f>(M92*17)+(Q92*37)+(CC92*17)+(AI92*29)+(AE92*8)</f>
        <v>1354.8</v>
      </c>
      <c r="K92" s="27">
        <v>7.6</v>
      </c>
      <c r="L92" s="27">
        <f>M92/BT92</f>
        <v>6.1279999999999992</v>
      </c>
      <c r="M92" s="27">
        <v>38.299999999999997</v>
      </c>
      <c r="N92" s="27"/>
      <c r="O92" s="27"/>
      <c r="P92" s="27">
        <v>0</v>
      </c>
      <c r="Q92" s="27">
        <v>4.5999999999999996</v>
      </c>
      <c r="R92" s="27"/>
      <c r="S92" s="27">
        <v>0.59499999999999997</v>
      </c>
      <c r="T92" s="27">
        <v>2.5619999999999998</v>
      </c>
      <c r="U92" s="27">
        <v>0.01</v>
      </c>
      <c r="V92" s="27"/>
      <c r="W92" s="70">
        <f>X92-AE92</f>
        <v>17.299999999999997</v>
      </c>
      <c r="X92" s="27">
        <v>38.299999999999997</v>
      </c>
      <c r="Y92" s="27"/>
      <c r="Z92" s="27"/>
      <c r="AA92" s="27">
        <v>0</v>
      </c>
      <c r="AB92" s="27"/>
      <c r="AC92" s="27"/>
      <c r="AD92" s="27"/>
      <c r="AE92" s="27">
        <v>21</v>
      </c>
      <c r="AF92" s="27"/>
      <c r="AG92" s="27"/>
      <c r="AH92" s="27"/>
      <c r="AI92" s="27"/>
      <c r="AJ92" s="27">
        <v>7</v>
      </c>
      <c r="AK92" s="27">
        <v>64</v>
      </c>
      <c r="AL92" s="27">
        <v>16.600000000000001</v>
      </c>
      <c r="AM92" s="27">
        <v>98</v>
      </c>
      <c r="AN92" s="27">
        <v>1290</v>
      </c>
      <c r="AO92" s="27">
        <v>2000</v>
      </c>
      <c r="AP92" s="27">
        <v>50</v>
      </c>
      <c r="AQ92" s="27">
        <v>6.4</v>
      </c>
      <c r="AR92" s="27">
        <v>0.5</v>
      </c>
      <c r="AS92" s="27">
        <v>24.1</v>
      </c>
      <c r="AT92" s="27">
        <v>0.55000000000000004</v>
      </c>
      <c r="AU92" s="27">
        <v>0</v>
      </c>
      <c r="AV92" s="27"/>
      <c r="AW92" s="27">
        <v>0</v>
      </c>
      <c r="AX92" s="27"/>
      <c r="AY92" s="27">
        <v>0</v>
      </c>
      <c r="AZ92" s="27">
        <v>0</v>
      </c>
      <c r="BA92" s="27">
        <v>0</v>
      </c>
      <c r="BB92" s="27"/>
      <c r="BC92" s="27">
        <v>0</v>
      </c>
      <c r="BD92" s="27">
        <v>0</v>
      </c>
      <c r="BE92" s="27"/>
      <c r="BF92" s="27"/>
      <c r="BG92" s="27"/>
      <c r="BH92" s="27">
        <v>0</v>
      </c>
      <c r="BI92" s="27"/>
      <c r="BJ92" s="27">
        <v>2.36</v>
      </c>
      <c r="BK92" s="27">
        <v>5.47</v>
      </c>
      <c r="BL92" s="27">
        <v>39.75</v>
      </c>
      <c r="BM92" s="27"/>
      <c r="BN92" s="27">
        <v>1.55</v>
      </c>
      <c r="BO92" s="27">
        <v>2340</v>
      </c>
      <c r="BP92" s="27">
        <v>0.02</v>
      </c>
      <c r="BQ92" s="27">
        <v>0.3</v>
      </c>
      <c r="BR92" s="27"/>
      <c r="BS92" s="27"/>
      <c r="BT92" s="27">
        <v>6.25</v>
      </c>
      <c r="BU92" s="27"/>
      <c r="BV92" s="27"/>
      <c r="BW92" s="27" t="s">
        <v>7</v>
      </c>
      <c r="BX92" s="79" t="s">
        <v>1206</v>
      </c>
      <c r="BY92" s="27"/>
      <c r="BZ92" s="27"/>
      <c r="CA92" s="27"/>
      <c r="CB92" s="27">
        <f>CC92+K92+M92+Q92+AE92+AJ92</f>
        <v>100</v>
      </c>
      <c r="CC92" s="27">
        <f>100-(K92+M92+Q92+AJ92+AE92+AI92)</f>
        <v>21.5</v>
      </c>
      <c r="CD92" s="27"/>
      <c r="CE92" s="25"/>
      <c r="CF92" s="25"/>
      <c r="CG92" s="25"/>
      <c r="CH92" s="25"/>
      <c r="CI92" s="25"/>
      <c r="CJ92" s="25"/>
      <c r="CK92" s="25"/>
      <c r="CL92" s="25"/>
      <c r="CM92" s="25"/>
      <c r="CN92" s="25"/>
      <c r="CO92" s="25"/>
      <c r="CP92" s="25"/>
      <c r="CQ92" s="25"/>
      <c r="CR92" s="25"/>
      <c r="CS92" s="25"/>
      <c r="CT92" s="25"/>
    </row>
    <row r="93" spans="1:98" ht="15" x14ac:dyDescent="0.3">
      <c r="A93" s="10" t="s">
        <v>1219</v>
      </c>
      <c r="C93" s="10"/>
      <c r="D93">
        <v>4</v>
      </c>
      <c r="F93" s="44" t="s">
        <v>1214</v>
      </c>
      <c r="I93" s="27">
        <v>1</v>
      </c>
      <c r="J93" s="76">
        <f>(M93*17)+(Q93*37)+(CC93*17)+(AI93*29)+(AE93*8)</f>
        <v>0</v>
      </c>
      <c r="K93" s="27">
        <v>0.2</v>
      </c>
      <c r="L93" s="27">
        <v>0</v>
      </c>
      <c r="M93" s="27">
        <v>0</v>
      </c>
      <c r="N93" s="27">
        <v>0</v>
      </c>
      <c r="O93" s="27">
        <v>0</v>
      </c>
      <c r="P93" s="27">
        <v>0</v>
      </c>
      <c r="Q93" s="27">
        <v>0</v>
      </c>
      <c r="R93" s="27"/>
      <c r="S93" s="27">
        <v>0</v>
      </c>
      <c r="T93" s="27">
        <v>0</v>
      </c>
      <c r="U93" s="27">
        <v>0</v>
      </c>
      <c r="V93" s="27">
        <v>0</v>
      </c>
      <c r="W93" s="27">
        <f>Y93/1.1</f>
        <v>0</v>
      </c>
      <c r="X93" s="27"/>
      <c r="Y93" s="27">
        <v>0</v>
      </c>
      <c r="Z93" s="27"/>
      <c r="AA93" s="27"/>
      <c r="AB93" s="27">
        <v>0</v>
      </c>
      <c r="AC93" s="27">
        <v>0</v>
      </c>
      <c r="AD93" s="27"/>
      <c r="AE93" s="27"/>
      <c r="AF93" s="27"/>
      <c r="AG93" s="27">
        <v>0</v>
      </c>
      <c r="AH93" s="27"/>
      <c r="AI93" s="27"/>
      <c r="AJ93" s="27">
        <v>99.8</v>
      </c>
      <c r="AK93" s="27">
        <v>10</v>
      </c>
      <c r="AL93" s="27">
        <v>0.3</v>
      </c>
      <c r="AM93" s="27">
        <v>76</v>
      </c>
      <c r="AN93" s="27">
        <v>1</v>
      </c>
      <c r="AO93" s="27">
        <v>89</v>
      </c>
      <c r="AP93" s="27">
        <v>39300</v>
      </c>
      <c r="AQ93" s="27">
        <v>0.1</v>
      </c>
      <c r="AR93" s="27">
        <v>0.08</v>
      </c>
      <c r="AS93" s="27"/>
      <c r="AT93" s="27" t="s">
        <v>501</v>
      </c>
      <c r="AU93" s="27"/>
      <c r="AV93" s="27"/>
      <c r="AW93" s="27">
        <v>0</v>
      </c>
      <c r="AX93" s="27">
        <v>0</v>
      </c>
      <c r="AY93" s="27"/>
      <c r="AZ93" s="27"/>
      <c r="BA93" s="27"/>
      <c r="BB93" s="27"/>
      <c r="BC93" s="27"/>
      <c r="BD93" s="27"/>
      <c r="BE93" s="27"/>
      <c r="BF93" s="27">
        <v>0</v>
      </c>
      <c r="BG93" s="27"/>
      <c r="BH93" s="27">
        <v>0</v>
      </c>
      <c r="BI93" s="27"/>
      <c r="BJ93" s="27">
        <v>0</v>
      </c>
      <c r="BK93" s="27">
        <v>1</v>
      </c>
      <c r="BL93" s="27">
        <v>0</v>
      </c>
      <c r="BM93" s="27"/>
      <c r="BN93" s="27">
        <v>0</v>
      </c>
      <c r="BO93" s="27">
        <v>0</v>
      </c>
      <c r="BP93" s="27">
        <v>0</v>
      </c>
      <c r="BQ93" s="27">
        <v>0</v>
      </c>
      <c r="BR93" s="27"/>
      <c r="BS93" s="27"/>
      <c r="BT93" s="27">
        <v>6.25</v>
      </c>
      <c r="BU93" s="27"/>
      <c r="BV93" s="27"/>
      <c r="BW93" s="27" t="s">
        <v>8</v>
      </c>
      <c r="BX93" s="79">
        <v>1226</v>
      </c>
      <c r="BY93" s="27"/>
      <c r="BZ93" s="27"/>
      <c r="CA93" s="27"/>
      <c r="CB93" s="27">
        <f>CC93+K93+M93+Q93+AE93+AJ93</f>
        <v>100</v>
      </c>
      <c r="CC93" s="27">
        <f>100-(K93+M93+Q93+AJ93+AE93+AI93)</f>
        <v>0</v>
      </c>
      <c r="CD93" s="27"/>
      <c r="CE93" s="25"/>
      <c r="CF93" s="25"/>
      <c r="CG93" s="25"/>
      <c r="CH93" s="25"/>
      <c r="CI93" s="25"/>
      <c r="CJ93" s="25"/>
      <c r="CK93" s="25"/>
      <c r="CL93" s="25"/>
      <c r="CM93" s="25"/>
      <c r="CN93" s="25"/>
      <c r="CO93" s="25"/>
      <c r="CP93" s="25"/>
      <c r="CQ93" s="25"/>
      <c r="CR93" s="25"/>
      <c r="CS93" s="25"/>
      <c r="CT93" s="25"/>
    </row>
    <row r="94" spans="1:98" ht="15" x14ac:dyDescent="0.25">
      <c r="A94" s="10"/>
      <c r="C94" s="10"/>
      <c r="D94">
        <f>SUM(D88:D93)</f>
        <v>1136</v>
      </c>
      <c r="F94" s="5" t="s">
        <v>550</v>
      </c>
      <c r="J94" s="25"/>
      <c r="K94" s="150"/>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W94" s="25"/>
      <c r="BX94" s="49"/>
      <c r="BY94" s="25"/>
      <c r="BZ94" s="25"/>
      <c r="CA94" s="25"/>
      <c r="CB94" s="25"/>
      <c r="CC94" s="25"/>
      <c r="CD94" s="25"/>
      <c r="CE94" s="25"/>
      <c r="CF94" s="25"/>
      <c r="CG94" s="25"/>
      <c r="CH94" s="25"/>
      <c r="CI94" s="25"/>
      <c r="CJ94" s="25"/>
      <c r="CK94" s="25"/>
      <c r="CL94" s="25"/>
      <c r="CM94" s="25"/>
      <c r="CN94" s="25"/>
      <c r="CO94" s="25"/>
      <c r="CP94" s="25"/>
      <c r="CQ94" s="25"/>
      <c r="CR94" s="25"/>
      <c r="CS94" s="25"/>
      <c r="CT94" s="25"/>
    </row>
    <row r="95" spans="1:98" ht="15" x14ac:dyDescent="0.25">
      <c r="A95" s="10"/>
      <c r="C95" s="10"/>
      <c r="D95">
        <f>D94*D96</f>
        <v>1283.3654153846153</v>
      </c>
      <c r="F95" s="5" t="s">
        <v>551</v>
      </c>
      <c r="J95" s="25"/>
      <c r="K95" s="150"/>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W95" s="25"/>
      <c r="BX95" s="49"/>
      <c r="BY95" s="25"/>
      <c r="BZ95" s="25"/>
      <c r="CA95" s="25"/>
      <c r="CB95" s="25"/>
      <c r="CC95" s="25"/>
      <c r="CD95" s="25"/>
      <c r="CE95" s="25"/>
      <c r="CF95" s="25"/>
      <c r="CG95" s="25"/>
      <c r="CH95" s="25"/>
      <c r="CI95" s="25"/>
      <c r="CJ95" s="25"/>
      <c r="CK95" s="25"/>
      <c r="CL95" s="25"/>
      <c r="CM95" s="25"/>
      <c r="CN95" s="25"/>
      <c r="CO95" s="25"/>
      <c r="CP95" s="25"/>
      <c r="CQ95" s="25"/>
      <c r="CR95" s="25"/>
      <c r="CS95" s="25"/>
      <c r="CT95" s="25"/>
    </row>
    <row r="96" spans="1:98" ht="15" x14ac:dyDescent="0.3">
      <c r="A96" s="10"/>
      <c r="C96" s="10"/>
      <c r="D96">
        <v>1.1297230769230768</v>
      </c>
      <c r="F96" s="2" t="s">
        <v>12</v>
      </c>
      <c r="J96" s="25"/>
      <c r="K96" s="150"/>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W96" s="25"/>
      <c r="BX96" s="49"/>
      <c r="BY96" s="25"/>
      <c r="BZ96" s="25"/>
      <c r="CA96" s="25"/>
      <c r="CB96" s="25"/>
      <c r="CC96" s="25"/>
      <c r="CD96" s="25"/>
      <c r="CE96" s="25"/>
      <c r="CF96" s="25"/>
      <c r="CG96" s="25"/>
      <c r="CH96" s="25"/>
      <c r="CI96" s="25"/>
      <c r="CJ96" s="25"/>
      <c r="CK96" s="25"/>
      <c r="CL96" s="25"/>
      <c r="CM96" s="25"/>
      <c r="CN96" s="25"/>
      <c r="CO96" s="25"/>
      <c r="CP96" s="25"/>
      <c r="CQ96" s="25"/>
      <c r="CR96" s="25"/>
      <c r="CS96" s="25"/>
      <c r="CT96" s="25"/>
    </row>
    <row r="97" spans="1:98" ht="15" x14ac:dyDescent="0.25">
      <c r="A97" s="10"/>
      <c r="C97" s="10"/>
      <c r="F97" s="5" t="s">
        <v>82</v>
      </c>
      <c r="J97" s="25"/>
      <c r="K97" s="150"/>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W97" s="25"/>
      <c r="BX97" s="49"/>
      <c r="BY97" s="25"/>
      <c r="BZ97" s="25"/>
      <c r="CA97" s="25"/>
      <c r="CB97" s="25"/>
      <c r="CC97" s="25"/>
      <c r="CD97" s="25"/>
      <c r="CE97" s="25"/>
      <c r="CF97" s="25"/>
      <c r="CG97" s="25"/>
      <c r="CH97" s="25"/>
      <c r="CI97" s="25"/>
      <c r="CJ97" s="25"/>
      <c r="CK97" s="25"/>
      <c r="CL97" s="25"/>
      <c r="CM97" s="25"/>
      <c r="CN97" s="25"/>
      <c r="CO97" s="25"/>
      <c r="CP97" s="25"/>
      <c r="CQ97" s="25"/>
      <c r="CR97" s="25"/>
      <c r="CS97" s="25"/>
      <c r="CT97" s="25"/>
    </row>
    <row r="98" spans="1:98" ht="15" x14ac:dyDescent="0.25">
      <c r="A98" s="10"/>
      <c r="C98" s="10"/>
      <c r="F98" s="5" t="s">
        <v>115</v>
      </c>
      <c r="J98" s="25"/>
      <c r="K98" s="150"/>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W98" s="25"/>
      <c r="BX98" s="49"/>
      <c r="BY98" s="25"/>
      <c r="BZ98" s="25"/>
      <c r="CA98" s="25"/>
      <c r="CB98" s="25"/>
      <c r="CC98" s="25"/>
      <c r="CD98" s="25"/>
      <c r="CE98" s="25"/>
      <c r="CF98" s="25"/>
      <c r="CG98" s="25"/>
      <c r="CH98" s="25"/>
      <c r="CI98" s="25"/>
      <c r="CJ98" s="25"/>
      <c r="CK98" s="25"/>
      <c r="CL98" s="25"/>
      <c r="CM98" s="25"/>
      <c r="CN98" s="25"/>
      <c r="CO98" s="25"/>
      <c r="CP98" s="25"/>
      <c r="CQ98" s="25"/>
      <c r="CR98" s="25"/>
      <c r="CS98" s="25"/>
      <c r="CT98" s="25"/>
    </row>
    <row r="99" spans="1:98" ht="15" x14ac:dyDescent="0.25">
      <c r="A99" s="10"/>
      <c r="C99" s="10"/>
      <c r="F99" s="5"/>
      <c r="J99" s="25"/>
      <c r="K99" s="150"/>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W99" s="25"/>
      <c r="BX99" s="49"/>
      <c r="BY99" s="25"/>
      <c r="BZ99" s="25"/>
      <c r="CA99" s="25"/>
      <c r="CB99" s="25"/>
      <c r="CC99" s="25"/>
      <c r="CD99" s="25"/>
      <c r="CE99" s="25"/>
      <c r="CF99" s="25"/>
      <c r="CG99" s="25"/>
      <c r="CH99" s="25"/>
      <c r="CI99" s="25"/>
      <c r="CJ99" s="25"/>
      <c r="CK99" s="25"/>
      <c r="CL99" s="25"/>
      <c r="CM99" s="25"/>
      <c r="CN99" s="25"/>
      <c r="CO99" s="25"/>
      <c r="CP99" s="25"/>
      <c r="CQ99" s="25"/>
      <c r="CR99" s="25"/>
      <c r="CS99" s="25"/>
      <c r="CT99" s="25"/>
    </row>
    <row r="100" spans="1:98" s="35" customFormat="1" ht="15" x14ac:dyDescent="0.25">
      <c r="A100" s="34"/>
      <c r="C100" s="34"/>
      <c r="F100" s="163" t="s">
        <v>1391</v>
      </c>
      <c r="J100" s="37"/>
      <c r="K100" s="164">
        <f>+K88*$D$88/100</f>
        <v>749.25</v>
      </c>
      <c r="L100" s="164"/>
      <c r="M100" s="164">
        <f t="shared" ref="M100:BQ100" si="51">+M88*$D$88/100</f>
        <v>0</v>
      </c>
      <c r="N100" s="164">
        <f t="shared" si="51"/>
        <v>0</v>
      </c>
      <c r="O100" s="164">
        <f t="shared" si="51"/>
        <v>0</v>
      </c>
      <c r="P100" s="164">
        <f t="shared" si="51"/>
        <v>0</v>
      </c>
      <c r="Q100" s="164">
        <f t="shared" si="51"/>
        <v>0</v>
      </c>
      <c r="R100" s="164">
        <f t="shared" si="51"/>
        <v>0</v>
      </c>
      <c r="S100" s="164">
        <f t="shared" si="51"/>
        <v>0</v>
      </c>
      <c r="T100" s="164">
        <f t="shared" si="51"/>
        <v>0</v>
      </c>
      <c r="U100" s="164">
        <f t="shared" si="51"/>
        <v>0</v>
      </c>
      <c r="V100" s="164">
        <f t="shared" si="51"/>
        <v>0</v>
      </c>
      <c r="W100" s="164">
        <f t="shared" si="51"/>
        <v>0</v>
      </c>
      <c r="X100" s="164">
        <f t="shared" si="51"/>
        <v>0</v>
      </c>
      <c r="Y100" s="164">
        <f t="shared" si="51"/>
        <v>0</v>
      </c>
      <c r="Z100" s="164">
        <f t="shared" si="51"/>
        <v>0</v>
      </c>
      <c r="AA100" s="164">
        <f t="shared" si="51"/>
        <v>0</v>
      </c>
      <c r="AB100" s="164">
        <f t="shared" si="51"/>
        <v>0</v>
      </c>
      <c r="AC100" s="164">
        <f t="shared" si="51"/>
        <v>0</v>
      </c>
      <c r="AD100" s="164">
        <f t="shared" si="51"/>
        <v>0</v>
      </c>
      <c r="AE100" s="164">
        <f t="shared" si="51"/>
        <v>0</v>
      </c>
      <c r="AF100" s="164">
        <f t="shared" si="51"/>
        <v>0</v>
      </c>
      <c r="AG100" s="164">
        <f t="shared" si="51"/>
        <v>0</v>
      </c>
      <c r="AH100" s="164">
        <f t="shared" si="51"/>
        <v>0</v>
      </c>
      <c r="AI100" s="164">
        <f t="shared" si="51"/>
        <v>0</v>
      </c>
      <c r="AJ100" s="164">
        <f t="shared" si="51"/>
        <v>0.75</v>
      </c>
      <c r="AK100" s="164">
        <f t="shared" si="51"/>
        <v>15</v>
      </c>
      <c r="AL100" s="164">
        <f t="shared" si="51"/>
        <v>0</v>
      </c>
      <c r="AM100" s="164">
        <f t="shared" si="51"/>
        <v>7.5</v>
      </c>
      <c r="AN100" s="164">
        <f t="shared" si="51"/>
        <v>0</v>
      </c>
      <c r="AO100" s="164">
        <f t="shared" si="51"/>
        <v>0</v>
      </c>
      <c r="AP100" s="164">
        <f t="shared" si="51"/>
        <v>15</v>
      </c>
      <c r="AQ100" s="164">
        <f t="shared" si="51"/>
        <v>0</v>
      </c>
      <c r="AR100" s="164">
        <f t="shared" si="51"/>
        <v>5.2499999999999998E-2</v>
      </c>
      <c r="AS100" s="164">
        <f t="shared" si="51"/>
        <v>0</v>
      </c>
      <c r="AT100" s="164">
        <f t="shared" si="51"/>
        <v>0</v>
      </c>
      <c r="AU100" s="164"/>
      <c r="AV100" s="164">
        <f t="shared" si="51"/>
        <v>0</v>
      </c>
      <c r="AW100" s="164">
        <f t="shared" si="51"/>
        <v>0</v>
      </c>
      <c r="AX100" s="164">
        <f t="shared" si="51"/>
        <v>0</v>
      </c>
      <c r="AY100" s="164">
        <f t="shared" si="51"/>
        <v>0</v>
      </c>
      <c r="AZ100" s="164">
        <f t="shared" si="51"/>
        <v>0</v>
      </c>
      <c r="BA100" s="164">
        <f t="shared" si="51"/>
        <v>0</v>
      </c>
      <c r="BB100" s="164">
        <f t="shared" si="51"/>
        <v>0</v>
      </c>
      <c r="BC100" s="164"/>
      <c r="BD100" s="164"/>
      <c r="BE100" s="164">
        <f t="shared" si="51"/>
        <v>0</v>
      </c>
      <c r="BF100" s="164"/>
      <c r="BG100" s="164">
        <f t="shared" si="51"/>
        <v>0</v>
      </c>
      <c r="BH100" s="164">
        <f t="shared" si="51"/>
        <v>0</v>
      </c>
      <c r="BI100" s="164">
        <f t="shared" si="51"/>
        <v>0</v>
      </c>
      <c r="BJ100" s="164">
        <f t="shared" si="51"/>
        <v>0</v>
      </c>
      <c r="BK100" s="164">
        <f t="shared" si="51"/>
        <v>0</v>
      </c>
      <c r="BL100" s="164">
        <f t="shared" si="51"/>
        <v>0</v>
      </c>
      <c r="BM100" s="164">
        <f t="shared" si="51"/>
        <v>0</v>
      </c>
      <c r="BN100" s="164">
        <f t="shared" si="51"/>
        <v>0</v>
      </c>
      <c r="BO100" s="164">
        <f t="shared" si="51"/>
        <v>0</v>
      </c>
      <c r="BP100" s="164">
        <f t="shared" si="51"/>
        <v>0</v>
      </c>
      <c r="BQ100" s="164">
        <f t="shared" si="51"/>
        <v>0</v>
      </c>
      <c r="BR100" s="164"/>
      <c r="BS100" s="164"/>
      <c r="BT100" s="164"/>
      <c r="BU100" s="164"/>
      <c r="BV100" s="164"/>
      <c r="BW100" s="164"/>
      <c r="BX100" s="166"/>
      <c r="BY100" s="164"/>
      <c r="BZ100" s="164"/>
      <c r="CA100" s="164"/>
      <c r="CB100" s="164"/>
      <c r="CC100" s="37"/>
      <c r="CD100" s="388"/>
      <c r="CE100" s="388"/>
      <c r="CF100" s="388"/>
      <c r="CG100" s="388"/>
      <c r="CH100" s="388"/>
      <c r="CI100" s="388"/>
      <c r="CJ100" s="388"/>
      <c r="CK100" s="388"/>
      <c r="CL100" s="388"/>
      <c r="CM100" s="388"/>
      <c r="CN100" s="388"/>
      <c r="CO100" s="388"/>
      <c r="CP100" s="388"/>
      <c r="CQ100" s="388"/>
      <c r="CR100" s="388"/>
      <c r="CS100" s="388"/>
      <c r="CT100" s="388"/>
    </row>
    <row r="101" spans="1:98" s="35" customFormat="1" ht="15" x14ac:dyDescent="0.25">
      <c r="A101" s="34"/>
      <c r="C101" s="34"/>
      <c r="F101" s="163" t="s">
        <v>1079</v>
      </c>
      <c r="J101" s="37"/>
      <c r="K101" s="164">
        <f>+K89*$D$89/100</f>
        <v>28.8</v>
      </c>
      <c r="L101" s="164">
        <f>+L89*$D$89/100</f>
        <v>2.952</v>
      </c>
      <c r="M101" s="164">
        <f t="shared" ref="M101:BQ101" si="52">+M89*$D$89/100</f>
        <v>18.48</v>
      </c>
      <c r="N101" s="164">
        <f t="shared" si="52"/>
        <v>18.48</v>
      </c>
      <c r="O101" s="164">
        <f t="shared" si="52"/>
        <v>0</v>
      </c>
      <c r="P101" s="164">
        <f t="shared" si="52"/>
        <v>0</v>
      </c>
      <c r="Q101" s="164">
        <f t="shared" si="52"/>
        <v>3.36</v>
      </c>
      <c r="R101" s="164">
        <f t="shared" si="52"/>
        <v>0</v>
      </c>
      <c r="S101" s="164">
        <f t="shared" si="52"/>
        <v>0.4536</v>
      </c>
      <c r="T101" s="164">
        <f t="shared" si="52"/>
        <v>0.67200000000000004</v>
      </c>
      <c r="U101" s="164">
        <f t="shared" si="52"/>
        <v>1.008</v>
      </c>
      <c r="V101" s="164">
        <f t="shared" si="52"/>
        <v>0</v>
      </c>
      <c r="W101" s="164">
        <f t="shared" si="52"/>
        <v>177.6</v>
      </c>
      <c r="X101" s="164">
        <f t="shared" si="52"/>
        <v>0</v>
      </c>
      <c r="Y101" s="164">
        <f t="shared" si="52"/>
        <v>0</v>
      </c>
      <c r="Z101" s="164">
        <f t="shared" si="52"/>
        <v>161.28</v>
      </c>
      <c r="AA101" s="164">
        <f t="shared" si="52"/>
        <v>16.32</v>
      </c>
      <c r="AB101" s="164">
        <f t="shared" si="52"/>
        <v>0</v>
      </c>
      <c r="AC101" s="164">
        <f t="shared" si="52"/>
        <v>0</v>
      </c>
      <c r="AD101" s="164">
        <f t="shared" si="52"/>
        <v>0</v>
      </c>
      <c r="AE101" s="164">
        <f t="shared" si="52"/>
        <v>11.76</v>
      </c>
      <c r="AF101" s="164">
        <f t="shared" si="52"/>
        <v>0</v>
      </c>
      <c r="AG101" s="164">
        <f t="shared" si="52"/>
        <v>0</v>
      </c>
      <c r="AH101" s="164">
        <f t="shared" si="52"/>
        <v>0</v>
      </c>
      <c r="AI101" s="164">
        <f t="shared" si="52"/>
        <v>0</v>
      </c>
      <c r="AJ101" s="164">
        <f t="shared" si="52"/>
        <v>1.2</v>
      </c>
      <c r="AK101" s="164">
        <f t="shared" si="52"/>
        <v>7.2</v>
      </c>
      <c r="AL101" s="164">
        <f t="shared" si="52"/>
        <v>1.68</v>
      </c>
      <c r="AM101" s="164">
        <f t="shared" si="52"/>
        <v>86.4</v>
      </c>
      <c r="AN101" s="164">
        <f t="shared" si="52"/>
        <v>144</v>
      </c>
      <c r="AO101" s="164">
        <f t="shared" si="52"/>
        <v>259.2</v>
      </c>
      <c r="AP101" s="164">
        <f t="shared" si="52"/>
        <v>7.2</v>
      </c>
      <c r="AQ101" s="164">
        <f t="shared" si="52"/>
        <v>1.3919999999999999</v>
      </c>
      <c r="AR101" s="164">
        <f t="shared" si="52"/>
        <v>0.24</v>
      </c>
      <c r="AS101" s="164">
        <f t="shared" si="52"/>
        <v>0</v>
      </c>
      <c r="AT101" s="164">
        <f t="shared" si="52"/>
        <v>408</v>
      </c>
      <c r="AU101" s="164"/>
      <c r="AV101" s="164">
        <f t="shared" si="52"/>
        <v>24</v>
      </c>
      <c r="AW101" s="164"/>
      <c r="AX101" s="164"/>
      <c r="AY101" s="164"/>
      <c r="AZ101" s="164"/>
      <c r="BA101" s="164"/>
      <c r="BB101" s="164"/>
      <c r="BC101" s="164"/>
      <c r="BD101" s="164"/>
      <c r="BE101" s="164">
        <f t="shared" si="52"/>
        <v>0</v>
      </c>
      <c r="BF101" s="164"/>
      <c r="BG101" s="164"/>
      <c r="BH101" s="164">
        <f t="shared" si="52"/>
        <v>0.81600000000000006</v>
      </c>
      <c r="BI101" s="164"/>
      <c r="BJ101" s="164">
        <f t="shared" si="52"/>
        <v>0.31200000000000006</v>
      </c>
      <c r="BK101" s="164">
        <f t="shared" si="52"/>
        <v>4.8000000000000001E-2</v>
      </c>
      <c r="BL101" s="164">
        <f t="shared" si="52"/>
        <v>1.92</v>
      </c>
      <c r="BM101" s="164"/>
      <c r="BN101" s="164">
        <f t="shared" si="52"/>
        <v>0.40800000000000003</v>
      </c>
      <c r="BO101" s="164">
        <f t="shared" si="52"/>
        <v>19.2</v>
      </c>
      <c r="BP101" s="164">
        <f t="shared" si="52"/>
        <v>0</v>
      </c>
      <c r="BQ101" s="164">
        <f t="shared" si="52"/>
        <v>0.28799999999999998</v>
      </c>
      <c r="BR101" s="164"/>
      <c r="BS101" s="164"/>
      <c r="BT101" s="164"/>
      <c r="BU101" s="164"/>
      <c r="BV101" s="164"/>
      <c r="BW101" s="164"/>
      <c r="BX101" s="166"/>
      <c r="BY101" s="164"/>
      <c r="BZ101" s="164"/>
      <c r="CA101" s="164"/>
      <c r="CB101" s="164">
        <f t="shared" ref="CB101:CC105" si="53">+CB89</f>
        <v>100.00000000000001</v>
      </c>
      <c r="CC101" s="164">
        <f t="shared" si="53"/>
        <v>73.5</v>
      </c>
      <c r="CD101" s="388"/>
      <c r="CE101" s="388"/>
      <c r="CF101" s="388"/>
      <c r="CG101" s="388"/>
      <c r="CH101" s="388"/>
      <c r="CI101" s="388"/>
      <c r="CJ101" s="388"/>
      <c r="CK101" s="388"/>
      <c r="CL101" s="388"/>
      <c r="CM101" s="388"/>
      <c r="CN101" s="388"/>
      <c r="CO101" s="388"/>
      <c r="CP101" s="388"/>
      <c r="CQ101" s="388"/>
      <c r="CR101" s="388"/>
      <c r="CS101" s="388"/>
      <c r="CT101" s="388"/>
    </row>
    <row r="102" spans="1:98" s="35" customFormat="1" ht="15" x14ac:dyDescent="0.25">
      <c r="A102" s="34"/>
      <c r="C102" s="34"/>
      <c r="F102" s="163" t="s">
        <v>144</v>
      </c>
      <c r="J102" s="37"/>
      <c r="K102" s="164">
        <f>+K90*$D$90/100</f>
        <v>18.2</v>
      </c>
      <c r="L102" s="164">
        <f>+L90*$D$90/100</f>
        <v>2.86</v>
      </c>
      <c r="M102" s="164">
        <f t="shared" ref="M102:BQ102" si="54">+M90*$D$90/100</f>
        <v>16.38</v>
      </c>
      <c r="N102" s="164">
        <f t="shared" si="54"/>
        <v>16.38</v>
      </c>
      <c r="O102" s="164">
        <f t="shared" si="54"/>
        <v>0</v>
      </c>
      <c r="P102" s="164">
        <f t="shared" si="54"/>
        <v>0</v>
      </c>
      <c r="Q102" s="164">
        <f t="shared" si="54"/>
        <v>2.6</v>
      </c>
      <c r="R102" s="164">
        <f t="shared" si="54"/>
        <v>0</v>
      </c>
      <c r="S102" s="164">
        <f t="shared" si="54"/>
        <v>0.39</v>
      </c>
      <c r="T102" s="164">
        <f t="shared" si="54"/>
        <v>0.26</v>
      </c>
      <c r="U102" s="164">
        <f t="shared" si="54"/>
        <v>1.17</v>
      </c>
      <c r="V102" s="164">
        <f t="shared" si="54"/>
        <v>0</v>
      </c>
      <c r="W102" s="164">
        <f t="shared" si="54"/>
        <v>80.954545454545453</v>
      </c>
      <c r="X102" s="164">
        <f t="shared" si="54"/>
        <v>0</v>
      </c>
      <c r="Y102" s="164">
        <f t="shared" si="54"/>
        <v>89.05</v>
      </c>
      <c r="Z102" s="164">
        <f t="shared" si="54"/>
        <v>78.945454545454538</v>
      </c>
      <c r="AA102" s="164">
        <f t="shared" si="54"/>
        <v>2.1047619047619044</v>
      </c>
      <c r="AB102" s="164">
        <f t="shared" si="54"/>
        <v>86.84</v>
      </c>
      <c r="AC102" s="164">
        <f t="shared" si="54"/>
        <v>2.21</v>
      </c>
      <c r="AD102" s="164">
        <f t="shared" si="54"/>
        <v>0</v>
      </c>
      <c r="AE102" s="164">
        <f t="shared" si="54"/>
        <v>0</v>
      </c>
      <c r="AF102" s="164">
        <f t="shared" si="54"/>
        <v>0</v>
      </c>
      <c r="AG102" s="164">
        <f t="shared" si="54"/>
        <v>8.32</v>
      </c>
      <c r="AH102" s="164">
        <f t="shared" si="54"/>
        <v>0</v>
      </c>
      <c r="AI102" s="164">
        <f t="shared" si="54"/>
        <v>0</v>
      </c>
      <c r="AJ102" s="164">
        <f t="shared" si="54"/>
        <v>0.61099999999999999</v>
      </c>
      <c r="AK102" s="164">
        <f t="shared" si="54"/>
        <v>169</v>
      </c>
      <c r="AL102" s="164">
        <f t="shared" si="54"/>
        <v>4.16</v>
      </c>
      <c r="AM102" s="164">
        <f t="shared" si="54"/>
        <v>104</v>
      </c>
      <c r="AN102" s="164">
        <f t="shared" si="54"/>
        <v>299</v>
      </c>
      <c r="AO102" s="164">
        <f t="shared" si="54"/>
        <v>325</v>
      </c>
      <c r="AP102" s="164">
        <f t="shared" si="54"/>
        <v>5.2</v>
      </c>
      <c r="AQ102" s="164">
        <f t="shared" si="54"/>
        <v>2.4700000000000002</v>
      </c>
      <c r="AR102" s="164">
        <f t="shared" si="54"/>
        <v>0.41600000000000004</v>
      </c>
      <c r="AS102" s="164">
        <f t="shared" si="54"/>
        <v>5.2</v>
      </c>
      <c r="AT102" s="164">
        <f t="shared" si="54"/>
        <v>2470</v>
      </c>
      <c r="AU102" s="164"/>
      <c r="AV102" s="164"/>
      <c r="AW102" s="164">
        <f t="shared" si="54"/>
        <v>0</v>
      </c>
      <c r="AX102" s="164">
        <f t="shared" si="54"/>
        <v>0</v>
      </c>
      <c r="AY102" s="164"/>
      <c r="AZ102" s="164"/>
      <c r="BA102" s="164"/>
      <c r="BB102" s="164"/>
      <c r="BC102" s="164"/>
      <c r="BD102" s="164"/>
      <c r="BE102" s="164"/>
      <c r="BF102" s="164">
        <f t="shared" si="54"/>
        <v>0</v>
      </c>
      <c r="BG102" s="164"/>
      <c r="BH102" s="164">
        <f t="shared" si="54"/>
        <v>0.78</v>
      </c>
      <c r="BI102" s="164"/>
      <c r="BJ102" s="164">
        <f t="shared" si="54"/>
        <v>0.50700000000000001</v>
      </c>
      <c r="BK102" s="164">
        <f t="shared" si="54"/>
        <v>9.1000000000000011E-2</v>
      </c>
      <c r="BL102" s="164">
        <f t="shared" si="54"/>
        <v>5.2</v>
      </c>
      <c r="BM102" s="164"/>
      <c r="BN102" s="164">
        <f t="shared" si="54"/>
        <v>0.39</v>
      </c>
      <c r="BO102" s="164">
        <f t="shared" si="54"/>
        <v>66.3</v>
      </c>
      <c r="BP102" s="164">
        <f t="shared" si="54"/>
        <v>0</v>
      </c>
      <c r="BQ102" s="164">
        <f t="shared" si="54"/>
        <v>0</v>
      </c>
      <c r="BR102" s="164"/>
      <c r="BS102" s="164"/>
      <c r="BT102" s="164"/>
      <c r="BU102" s="164"/>
      <c r="BV102" s="164"/>
      <c r="BW102" s="164"/>
      <c r="BX102" s="166"/>
      <c r="BY102" s="164"/>
      <c r="BZ102" s="164"/>
      <c r="CA102" s="164"/>
      <c r="CB102" s="164">
        <f t="shared" si="53"/>
        <v>100</v>
      </c>
      <c r="CC102" s="164">
        <f t="shared" si="53"/>
        <v>70.930000000000007</v>
      </c>
      <c r="CD102" s="388"/>
      <c r="CE102" s="388"/>
      <c r="CF102" s="388"/>
      <c r="CG102" s="388"/>
      <c r="CH102" s="388"/>
      <c r="CI102" s="388"/>
      <c r="CJ102" s="388"/>
      <c r="CK102" s="388"/>
      <c r="CL102" s="388"/>
      <c r="CM102" s="388"/>
      <c r="CN102" s="388"/>
      <c r="CO102" s="388"/>
      <c r="CP102" s="388"/>
      <c r="CQ102" s="388"/>
      <c r="CR102" s="388"/>
      <c r="CS102" s="388"/>
      <c r="CT102" s="388"/>
    </row>
    <row r="103" spans="1:98" s="35" customFormat="1" ht="15" x14ac:dyDescent="0.3">
      <c r="A103" s="34"/>
      <c r="C103" s="34"/>
      <c r="F103" s="167" t="s">
        <v>176</v>
      </c>
      <c r="J103" s="37"/>
      <c r="K103" s="164">
        <f>+K91*$D$91/100</f>
        <v>0.126</v>
      </c>
      <c r="L103" s="164"/>
      <c r="M103" s="164">
        <f t="shared" ref="M103:BQ103" si="55">+M91*$D$91/100</f>
        <v>0</v>
      </c>
      <c r="N103" s="164">
        <f t="shared" si="55"/>
        <v>0</v>
      </c>
      <c r="O103" s="164">
        <f t="shared" si="55"/>
        <v>0</v>
      </c>
      <c r="P103" s="164">
        <f t="shared" si="55"/>
        <v>0</v>
      </c>
      <c r="Q103" s="164">
        <f t="shared" si="55"/>
        <v>0</v>
      </c>
      <c r="R103" s="164">
        <f t="shared" si="55"/>
        <v>0</v>
      </c>
      <c r="S103" s="164">
        <f t="shared" si="55"/>
        <v>0</v>
      </c>
      <c r="T103" s="164">
        <f t="shared" si="55"/>
        <v>0</v>
      </c>
      <c r="U103" s="164">
        <f t="shared" si="55"/>
        <v>0</v>
      </c>
      <c r="V103" s="164">
        <f t="shared" si="55"/>
        <v>0</v>
      </c>
      <c r="W103" s="164">
        <f t="shared" si="55"/>
        <v>5.7840000000000007</v>
      </c>
      <c r="X103" s="164">
        <f t="shared" si="55"/>
        <v>0</v>
      </c>
      <c r="Y103" s="164">
        <f t="shared" si="55"/>
        <v>0</v>
      </c>
      <c r="Z103" s="164">
        <f t="shared" si="55"/>
        <v>0</v>
      </c>
      <c r="AA103" s="164">
        <f t="shared" si="55"/>
        <v>5.7840000000000007</v>
      </c>
      <c r="AB103" s="164">
        <f t="shared" si="55"/>
        <v>0</v>
      </c>
      <c r="AC103" s="164">
        <f t="shared" si="55"/>
        <v>0</v>
      </c>
      <c r="AD103" s="164">
        <f t="shared" si="55"/>
        <v>0</v>
      </c>
      <c r="AE103" s="164">
        <f t="shared" si="55"/>
        <v>0</v>
      </c>
      <c r="AF103" s="164">
        <f t="shared" si="55"/>
        <v>0</v>
      </c>
      <c r="AG103" s="164">
        <f t="shared" si="55"/>
        <v>0</v>
      </c>
      <c r="AH103" s="164">
        <f t="shared" si="55"/>
        <v>0</v>
      </c>
      <c r="AI103" s="164">
        <f t="shared" si="55"/>
        <v>0</v>
      </c>
      <c r="AJ103" s="164">
        <f t="shared" si="55"/>
        <v>5.4000000000000006E-2</v>
      </c>
      <c r="AK103" s="164">
        <f t="shared" si="55"/>
        <v>5.0999999999999996</v>
      </c>
      <c r="AL103" s="164">
        <f t="shared" si="55"/>
        <v>0.20399999999999999</v>
      </c>
      <c r="AM103" s="164">
        <f t="shared" si="55"/>
        <v>0.9</v>
      </c>
      <c r="AN103" s="164">
        <f t="shared" si="55"/>
        <v>1.1399999999999999</v>
      </c>
      <c r="AO103" s="164">
        <f t="shared" si="55"/>
        <v>20.64</v>
      </c>
      <c r="AP103" s="164">
        <f t="shared" si="55"/>
        <v>1.8</v>
      </c>
      <c r="AQ103" s="164">
        <f t="shared" si="55"/>
        <v>0</v>
      </c>
      <c r="AR103" s="164">
        <f t="shared" si="55"/>
        <v>3.5999999999999999E-3</v>
      </c>
      <c r="AS103" s="164">
        <f t="shared" si="55"/>
        <v>0</v>
      </c>
      <c r="AT103" s="164"/>
      <c r="AU103" s="164"/>
      <c r="AV103" s="164">
        <f t="shared" si="55"/>
        <v>0</v>
      </c>
      <c r="AW103" s="164"/>
      <c r="AX103" s="164"/>
      <c r="AY103" s="164"/>
      <c r="AZ103" s="164"/>
      <c r="BA103" s="164"/>
      <c r="BB103" s="164"/>
      <c r="BC103" s="164"/>
      <c r="BD103" s="164"/>
      <c r="BE103" s="164">
        <f t="shared" si="55"/>
        <v>0</v>
      </c>
      <c r="BF103" s="164"/>
      <c r="BG103" s="164"/>
      <c r="BH103" s="164">
        <f t="shared" si="55"/>
        <v>0</v>
      </c>
      <c r="BI103" s="164"/>
      <c r="BJ103" s="164">
        <f t="shared" si="55"/>
        <v>5.9999999999999995E-4</v>
      </c>
      <c r="BK103" s="164">
        <f t="shared" si="55"/>
        <v>1.8E-3</v>
      </c>
      <c r="BL103" s="164">
        <f t="shared" si="55"/>
        <v>1.2000000000000002E-2</v>
      </c>
      <c r="BM103" s="164"/>
      <c r="BN103" s="164">
        <f t="shared" si="55"/>
        <v>0</v>
      </c>
      <c r="BO103" s="164">
        <f t="shared" si="55"/>
        <v>0</v>
      </c>
      <c r="BP103" s="164">
        <f t="shared" si="55"/>
        <v>0</v>
      </c>
      <c r="BQ103" s="164">
        <f t="shared" si="55"/>
        <v>0</v>
      </c>
      <c r="BR103" s="164"/>
      <c r="BS103" s="164"/>
      <c r="BT103" s="164"/>
      <c r="BU103" s="164"/>
      <c r="BV103" s="164"/>
      <c r="BW103" s="164"/>
      <c r="BX103" s="166"/>
      <c r="BY103" s="164"/>
      <c r="BZ103" s="164"/>
      <c r="CA103" s="164"/>
      <c r="CB103" s="164">
        <f t="shared" si="53"/>
        <v>100</v>
      </c>
      <c r="CC103" s="164">
        <f t="shared" si="53"/>
        <v>97</v>
      </c>
      <c r="CD103" s="388"/>
      <c r="CE103" s="388"/>
      <c r="CF103" s="388"/>
      <c r="CG103" s="388"/>
      <c r="CH103" s="388"/>
      <c r="CI103" s="388"/>
      <c r="CJ103" s="388"/>
      <c r="CK103" s="388"/>
      <c r="CL103" s="388"/>
      <c r="CM103" s="388"/>
      <c r="CN103" s="388"/>
      <c r="CO103" s="388"/>
      <c r="CP103" s="388"/>
      <c r="CQ103" s="388"/>
      <c r="CR103" s="388"/>
      <c r="CS103" s="388"/>
      <c r="CT103" s="388"/>
    </row>
    <row r="104" spans="1:98" s="35" customFormat="1" ht="15" x14ac:dyDescent="0.3">
      <c r="A104" s="34"/>
      <c r="C104" s="34"/>
      <c r="F104" s="167" t="s">
        <v>1109</v>
      </c>
      <c r="J104" s="37"/>
      <c r="K104" s="164">
        <f t="shared" ref="K104:AT104" si="56">+K92*$D$92/100</f>
        <v>0.45599999999999996</v>
      </c>
      <c r="L104" s="164">
        <f t="shared" si="56"/>
        <v>0.36767999999999995</v>
      </c>
      <c r="M104" s="164">
        <f t="shared" si="56"/>
        <v>2.298</v>
      </c>
      <c r="N104" s="164">
        <f t="shared" si="56"/>
        <v>0</v>
      </c>
      <c r="O104" s="164">
        <f t="shared" si="56"/>
        <v>0</v>
      </c>
      <c r="P104" s="164">
        <f t="shared" si="56"/>
        <v>0</v>
      </c>
      <c r="Q104" s="164">
        <f t="shared" si="56"/>
        <v>0.27599999999999997</v>
      </c>
      <c r="R104" s="164">
        <f t="shared" si="56"/>
        <v>0</v>
      </c>
      <c r="S104" s="164">
        <f t="shared" si="56"/>
        <v>3.5699999999999996E-2</v>
      </c>
      <c r="T104" s="164">
        <f t="shared" si="56"/>
        <v>0.15372</v>
      </c>
      <c r="U104" s="164">
        <f t="shared" si="56"/>
        <v>5.9999999999999995E-4</v>
      </c>
      <c r="V104" s="164">
        <f t="shared" si="56"/>
        <v>0</v>
      </c>
      <c r="W104" s="164">
        <f t="shared" si="56"/>
        <v>1.0379999999999998</v>
      </c>
      <c r="X104" s="164">
        <f t="shared" si="56"/>
        <v>2.298</v>
      </c>
      <c r="Y104" s="164">
        <f t="shared" si="56"/>
        <v>0</v>
      </c>
      <c r="Z104" s="164">
        <f t="shared" si="56"/>
        <v>0</v>
      </c>
      <c r="AA104" s="164">
        <f t="shared" si="56"/>
        <v>0</v>
      </c>
      <c r="AB104" s="164">
        <f t="shared" si="56"/>
        <v>0</v>
      </c>
      <c r="AC104" s="164">
        <f t="shared" si="56"/>
        <v>0</v>
      </c>
      <c r="AD104" s="164">
        <f t="shared" si="56"/>
        <v>0</v>
      </c>
      <c r="AE104" s="164">
        <f t="shared" si="56"/>
        <v>1.26</v>
      </c>
      <c r="AF104" s="164">
        <f t="shared" si="56"/>
        <v>0</v>
      </c>
      <c r="AG104" s="164">
        <f t="shared" si="56"/>
        <v>0</v>
      </c>
      <c r="AH104" s="164">
        <f t="shared" si="56"/>
        <v>0</v>
      </c>
      <c r="AI104" s="164">
        <f t="shared" si="56"/>
        <v>0</v>
      </c>
      <c r="AJ104" s="164">
        <f t="shared" si="56"/>
        <v>0.42</v>
      </c>
      <c r="AK104" s="164">
        <f t="shared" si="56"/>
        <v>3.84</v>
      </c>
      <c r="AL104" s="164">
        <f t="shared" si="56"/>
        <v>0.99600000000000011</v>
      </c>
      <c r="AM104" s="164">
        <f t="shared" si="56"/>
        <v>5.88</v>
      </c>
      <c r="AN104" s="164">
        <f t="shared" si="56"/>
        <v>77.400000000000006</v>
      </c>
      <c r="AO104" s="164">
        <f t="shared" si="56"/>
        <v>120</v>
      </c>
      <c r="AP104" s="164">
        <f t="shared" si="56"/>
        <v>3</v>
      </c>
      <c r="AQ104" s="164">
        <f t="shared" si="56"/>
        <v>0.38400000000000006</v>
      </c>
      <c r="AR104" s="164">
        <f t="shared" si="56"/>
        <v>0.03</v>
      </c>
      <c r="AS104" s="164">
        <f t="shared" si="56"/>
        <v>1.4460000000000002</v>
      </c>
      <c r="AT104" s="164">
        <f t="shared" si="56"/>
        <v>3.3000000000000002E-2</v>
      </c>
      <c r="AU104" s="164"/>
      <c r="AV104" s="164"/>
      <c r="AW104" s="164">
        <f>+AW92*$D$92/100</f>
        <v>0</v>
      </c>
      <c r="AX104" s="164"/>
      <c r="AY104" s="164">
        <f>+AY92*$D$92/100</f>
        <v>0</v>
      </c>
      <c r="AZ104" s="164">
        <f>+AZ92*$D$92/100</f>
        <v>0</v>
      </c>
      <c r="BA104" s="164">
        <f>+BA92*$D$92/100</f>
        <v>0</v>
      </c>
      <c r="BB104" s="164"/>
      <c r="BC104" s="164">
        <f>+BC92*$D$92/100</f>
        <v>0</v>
      </c>
      <c r="BD104" s="164">
        <f>+BD92*$D$92/100</f>
        <v>0</v>
      </c>
      <c r="BE104" s="164"/>
      <c r="BF104" s="164"/>
      <c r="BG104" s="164"/>
      <c r="BH104" s="164">
        <f>+BH92*$D$92/100</f>
        <v>0</v>
      </c>
      <c r="BI104" s="164"/>
      <c r="BJ104" s="164">
        <f>+BJ92*$D$92/100</f>
        <v>0.1416</v>
      </c>
      <c r="BK104" s="164">
        <f>+BK92*$D$92/100</f>
        <v>0.32819999999999999</v>
      </c>
      <c r="BL104" s="164">
        <f>+BL92*$D$92/100</f>
        <v>2.3849999999999998</v>
      </c>
      <c r="BM104" s="164"/>
      <c r="BN104" s="164">
        <f>+BN92*$D$92/100</f>
        <v>9.3000000000000013E-2</v>
      </c>
      <c r="BO104" s="164">
        <f>+BO92*$D$92/100</f>
        <v>140.4</v>
      </c>
      <c r="BP104" s="164">
        <f>+BP92*$D$92/100</f>
        <v>1.1999999999999999E-3</v>
      </c>
      <c r="BQ104" s="164">
        <f>+BQ92*$D$92/100</f>
        <v>1.7999999999999999E-2</v>
      </c>
      <c r="BR104" s="164"/>
      <c r="BS104" s="164"/>
      <c r="BT104" s="164"/>
      <c r="BU104" s="164"/>
      <c r="BV104" s="164"/>
      <c r="BX104" s="332"/>
      <c r="CB104" s="164">
        <f t="shared" si="53"/>
        <v>100</v>
      </c>
      <c r="CC104" s="164">
        <f t="shared" si="53"/>
        <v>21.5</v>
      </c>
      <c r="CD104" s="388"/>
      <c r="CE104" s="388"/>
      <c r="CF104" s="388"/>
      <c r="CG104" s="388"/>
      <c r="CH104" s="388"/>
      <c r="CI104" s="388"/>
      <c r="CJ104" s="388"/>
      <c r="CK104" s="388"/>
      <c r="CL104" s="388"/>
      <c r="CM104" s="388"/>
      <c r="CN104" s="388"/>
      <c r="CO104" s="388"/>
      <c r="CP104" s="388"/>
      <c r="CQ104" s="388"/>
      <c r="CR104" s="388"/>
      <c r="CS104" s="388"/>
      <c r="CT104" s="388"/>
    </row>
    <row r="105" spans="1:98" s="35" customFormat="1" ht="15" x14ac:dyDescent="0.3">
      <c r="A105" s="34"/>
      <c r="C105" s="34"/>
      <c r="F105" s="167" t="s">
        <v>1214</v>
      </c>
      <c r="J105" s="37"/>
      <c r="K105" s="164">
        <f>+K93*$D$93/100</f>
        <v>8.0000000000000002E-3</v>
      </c>
      <c r="L105" s="164">
        <f>+L93*$D$93/100</f>
        <v>0</v>
      </c>
      <c r="M105" s="164">
        <f t="shared" ref="M105:BQ105" si="57">+M93*$D$93/100</f>
        <v>0</v>
      </c>
      <c r="N105" s="164">
        <f t="shared" si="57"/>
        <v>0</v>
      </c>
      <c r="O105" s="164">
        <f t="shared" si="57"/>
        <v>0</v>
      </c>
      <c r="P105" s="164">
        <f t="shared" si="57"/>
        <v>0</v>
      </c>
      <c r="Q105" s="164">
        <f t="shared" si="57"/>
        <v>0</v>
      </c>
      <c r="R105" s="164">
        <f t="shared" si="57"/>
        <v>0</v>
      </c>
      <c r="S105" s="164">
        <f t="shared" si="57"/>
        <v>0</v>
      </c>
      <c r="T105" s="164">
        <f t="shared" si="57"/>
        <v>0</v>
      </c>
      <c r="U105" s="164">
        <f t="shared" si="57"/>
        <v>0</v>
      </c>
      <c r="V105" s="164">
        <f t="shared" si="57"/>
        <v>0</v>
      </c>
      <c r="W105" s="164">
        <f t="shared" si="57"/>
        <v>0</v>
      </c>
      <c r="X105" s="164">
        <f t="shared" si="57"/>
        <v>0</v>
      </c>
      <c r="Y105" s="164">
        <f t="shared" si="57"/>
        <v>0</v>
      </c>
      <c r="Z105" s="164">
        <f t="shared" si="57"/>
        <v>0</v>
      </c>
      <c r="AA105" s="164">
        <f t="shared" si="57"/>
        <v>0</v>
      </c>
      <c r="AB105" s="164">
        <f t="shared" si="57"/>
        <v>0</v>
      </c>
      <c r="AC105" s="164">
        <f t="shared" si="57"/>
        <v>0</v>
      </c>
      <c r="AD105" s="164">
        <f t="shared" si="57"/>
        <v>0</v>
      </c>
      <c r="AE105" s="164">
        <f t="shared" si="57"/>
        <v>0</v>
      </c>
      <c r="AF105" s="164">
        <f t="shared" si="57"/>
        <v>0</v>
      </c>
      <c r="AG105" s="164">
        <f t="shared" si="57"/>
        <v>0</v>
      </c>
      <c r="AH105" s="164">
        <f t="shared" si="57"/>
        <v>0</v>
      </c>
      <c r="AI105" s="164">
        <f t="shared" si="57"/>
        <v>0</v>
      </c>
      <c r="AJ105" s="164">
        <f t="shared" si="57"/>
        <v>3.992</v>
      </c>
      <c r="AK105" s="164">
        <f t="shared" si="57"/>
        <v>0.4</v>
      </c>
      <c r="AL105" s="164">
        <f t="shared" si="57"/>
        <v>1.2E-2</v>
      </c>
      <c r="AM105" s="164">
        <f t="shared" si="57"/>
        <v>3.04</v>
      </c>
      <c r="AN105" s="164">
        <f t="shared" si="57"/>
        <v>0.04</v>
      </c>
      <c r="AO105" s="164">
        <f t="shared" si="57"/>
        <v>3.56</v>
      </c>
      <c r="AP105" s="164">
        <f t="shared" si="57"/>
        <v>1572</v>
      </c>
      <c r="AQ105" s="164">
        <f t="shared" si="57"/>
        <v>4.0000000000000001E-3</v>
      </c>
      <c r="AR105" s="164">
        <f t="shared" si="57"/>
        <v>3.2000000000000002E-3</v>
      </c>
      <c r="AS105" s="164">
        <f t="shared" si="57"/>
        <v>0</v>
      </c>
      <c r="AT105" s="164"/>
      <c r="AU105" s="164">
        <f t="shared" si="57"/>
        <v>0</v>
      </c>
      <c r="AV105" s="164"/>
      <c r="AW105" s="164">
        <f t="shared" si="57"/>
        <v>0</v>
      </c>
      <c r="AX105" s="164">
        <f t="shared" si="57"/>
        <v>0</v>
      </c>
      <c r="AY105" s="164"/>
      <c r="AZ105" s="164"/>
      <c r="BA105" s="164"/>
      <c r="BB105" s="164"/>
      <c r="BC105" s="164"/>
      <c r="BD105" s="164"/>
      <c r="BE105" s="164"/>
      <c r="BF105" s="164">
        <f t="shared" si="57"/>
        <v>0</v>
      </c>
      <c r="BG105" s="164"/>
      <c r="BH105" s="164">
        <f t="shared" si="57"/>
        <v>0</v>
      </c>
      <c r="BI105" s="164"/>
      <c r="BJ105" s="164">
        <f t="shared" si="57"/>
        <v>0</v>
      </c>
      <c r="BK105" s="164">
        <f t="shared" si="57"/>
        <v>0.04</v>
      </c>
      <c r="BL105" s="164">
        <f t="shared" si="57"/>
        <v>0</v>
      </c>
      <c r="BM105" s="164"/>
      <c r="BN105" s="164">
        <f t="shared" si="57"/>
        <v>0</v>
      </c>
      <c r="BO105" s="164">
        <f t="shared" si="57"/>
        <v>0</v>
      </c>
      <c r="BP105" s="164">
        <f t="shared" si="57"/>
        <v>0</v>
      </c>
      <c r="BQ105" s="164">
        <f t="shared" si="57"/>
        <v>0</v>
      </c>
      <c r="BR105" s="164"/>
      <c r="BS105" s="164"/>
      <c r="BT105" s="164"/>
      <c r="BU105" s="164"/>
      <c r="BV105" s="164"/>
      <c r="BX105" s="332"/>
      <c r="CB105" s="164">
        <f t="shared" si="53"/>
        <v>100</v>
      </c>
      <c r="CC105" s="164">
        <f t="shared" si="53"/>
        <v>0</v>
      </c>
      <c r="CD105" s="388"/>
      <c r="CE105" s="388"/>
      <c r="CF105" s="388"/>
      <c r="CG105" s="388"/>
      <c r="CH105" s="388"/>
      <c r="CI105" s="388"/>
      <c r="CJ105" s="388"/>
      <c r="CK105" s="388"/>
      <c r="CL105" s="388"/>
      <c r="CM105" s="388"/>
      <c r="CN105" s="388"/>
      <c r="CO105" s="388"/>
      <c r="CP105" s="388"/>
      <c r="CQ105" s="388"/>
      <c r="CR105" s="388"/>
      <c r="CS105" s="388"/>
      <c r="CT105" s="388"/>
    </row>
    <row r="106" spans="1:98" s="35" customFormat="1" ht="15" x14ac:dyDescent="0.3">
      <c r="A106" s="34"/>
      <c r="C106" s="34"/>
      <c r="F106" s="36"/>
      <c r="J106" s="37"/>
      <c r="K106" s="168">
        <f>SUM(K100:K105)</f>
        <v>796.84</v>
      </c>
      <c r="L106" s="168">
        <f>SUM(L100:L105)</f>
        <v>6.1796799999999994</v>
      </c>
      <c r="M106" s="168">
        <f t="shared" ref="M106:BQ106" si="58">SUM(M100:M105)</f>
        <v>37.158000000000001</v>
      </c>
      <c r="N106" s="168">
        <f t="shared" si="58"/>
        <v>34.86</v>
      </c>
      <c r="O106" s="168">
        <f t="shared" si="58"/>
        <v>0</v>
      </c>
      <c r="P106" s="168">
        <f t="shared" si="58"/>
        <v>0</v>
      </c>
      <c r="Q106" s="168">
        <f t="shared" si="58"/>
        <v>6.2359999999999998</v>
      </c>
      <c r="R106" s="168">
        <f t="shared" si="58"/>
        <v>0</v>
      </c>
      <c r="S106" s="168">
        <f t="shared" si="58"/>
        <v>0.87929999999999997</v>
      </c>
      <c r="T106" s="168">
        <f t="shared" si="58"/>
        <v>1.08572</v>
      </c>
      <c r="U106" s="168">
        <f t="shared" si="58"/>
        <v>2.1785999999999999</v>
      </c>
      <c r="V106" s="168">
        <f t="shared" si="58"/>
        <v>0</v>
      </c>
      <c r="W106" s="168">
        <f t="shared" si="58"/>
        <v>265.37654545454546</v>
      </c>
      <c r="X106" s="168">
        <f t="shared" si="58"/>
        <v>2.298</v>
      </c>
      <c r="Y106" s="168">
        <f t="shared" si="58"/>
        <v>89.05</v>
      </c>
      <c r="Z106" s="168">
        <f t="shared" si="58"/>
        <v>240.22545454545454</v>
      </c>
      <c r="AA106" s="168">
        <f t="shared" si="58"/>
        <v>24.208761904761907</v>
      </c>
      <c r="AB106" s="168">
        <f t="shared" si="58"/>
        <v>86.84</v>
      </c>
      <c r="AC106" s="168">
        <f t="shared" si="58"/>
        <v>2.21</v>
      </c>
      <c r="AD106" s="168">
        <f t="shared" si="58"/>
        <v>0</v>
      </c>
      <c r="AE106" s="168">
        <f t="shared" si="58"/>
        <v>13.02</v>
      </c>
      <c r="AF106" s="168">
        <f t="shared" si="58"/>
        <v>0</v>
      </c>
      <c r="AG106" s="168">
        <f t="shared" si="58"/>
        <v>8.32</v>
      </c>
      <c r="AH106" s="168">
        <f t="shared" si="58"/>
        <v>0</v>
      </c>
      <c r="AI106" s="168">
        <f t="shared" si="58"/>
        <v>0</v>
      </c>
      <c r="AJ106" s="168">
        <f t="shared" si="58"/>
        <v>7.0269999999999992</v>
      </c>
      <c r="AK106" s="168">
        <f t="shared" si="58"/>
        <v>200.54</v>
      </c>
      <c r="AL106" s="168">
        <f t="shared" si="58"/>
        <v>7.0519999999999996</v>
      </c>
      <c r="AM106" s="168">
        <f t="shared" si="58"/>
        <v>207.72</v>
      </c>
      <c r="AN106" s="168">
        <f t="shared" si="58"/>
        <v>521.57999999999993</v>
      </c>
      <c r="AO106" s="168">
        <f t="shared" si="58"/>
        <v>728.4</v>
      </c>
      <c r="AP106" s="168">
        <f t="shared" si="58"/>
        <v>1604.2</v>
      </c>
      <c r="AQ106" s="168">
        <f t="shared" si="58"/>
        <v>4.25</v>
      </c>
      <c r="AR106" s="168">
        <f t="shared" si="58"/>
        <v>0.74530000000000007</v>
      </c>
      <c r="AS106" s="168">
        <f t="shared" si="58"/>
        <v>6.6460000000000008</v>
      </c>
      <c r="AT106" s="168">
        <f t="shared" si="58"/>
        <v>2878.0329999999999</v>
      </c>
      <c r="AU106" s="168">
        <f t="shared" si="58"/>
        <v>0</v>
      </c>
      <c r="AV106" s="168">
        <f t="shared" si="58"/>
        <v>24</v>
      </c>
      <c r="AW106" s="168">
        <f t="shared" si="58"/>
        <v>0</v>
      </c>
      <c r="AX106" s="168">
        <f t="shared" si="58"/>
        <v>0</v>
      </c>
      <c r="AY106" s="168">
        <f t="shared" si="58"/>
        <v>0</v>
      </c>
      <c r="AZ106" s="168">
        <f t="shared" si="58"/>
        <v>0</v>
      </c>
      <c r="BA106" s="168">
        <f t="shared" si="58"/>
        <v>0</v>
      </c>
      <c r="BB106" s="168">
        <f t="shared" si="58"/>
        <v>0</v>
      </c>
      <c r="BC106" s="168">
        <f t="shared" si="58"/>
        <v>0</v>
      </c>
      <c r="BD106" s="168">
        <f t="shared" si="58"/>
        <v>0</v>
      </c>
      <c r="BE106" s="168">
        <f t="shared" si="58"/>
        <v>0</v>
      </c>
      <c r="BF106" s="168">
        <f t="shared" si="58"/>
        <v>0</v>
      </c>
      <c r="BG106" s="168">
        <f t="shared" si="58"/>
        <v>0</v>
      </c>
      <c r="BH106" s="168">
        <f t="shared" si="58"/>
        <v>1.5960000000000001</v>
      </c>
      <c r="BI106" s="168">
        <f t="shared" si="58"/>
        <v>0</v>
      </c>
      <c r="BJ106" s="168">
        <f t="shared" si="58"/>
        <v>0.96120000000000005</v>
      </c>
      <c r="BK106" s="168">
        <f t="shared" si="58"/>
        <v>0.50900000000000001</v>
      </c>
      <c r="BL106" s="168">
        <f t="shared" si="58"/>
        <v>9.5169999999999995</v>
      </c>
      <c r="BM106" s="168">
        <f t="shared" si="58"/>
        <v>0</v>
      </c>
      <c r="BN106" s="168">
        <f t="shared" si="58"/>
        <v>0.89100000000000001</v>
      </c>
      <c r="BO106" s="168">
        <f t="shared" si="58"/>
        <v>225.9</v>
      </c>
      <c r="BP106" s="168">
        <f t="shared" si="58"/>
        <v>1.1999999999999999E-3</v>
      </c>
      <c r="BQ106" s="168">
        <f t="shared" si="58"/>
        <v>0.30599999999999999</v>
      </c>
      <c r="BR106" s="168"/>
      <c r="BS106" s="168"/>
      <c r="BT106" s="168"/>
      <c r="BU106" s="168"/>
      <c r="BV106" s="168"/>
      <c r="BW106" s="168"/>
      <c r="BX106" s="333"/>
      <c r="BY106" s="168"/>
      <c r="BZ106" s="168"/>
      <c r="CA106" s="168"/>
      <c r="CB106" s="168">
        <f>SUM(CB101:CB105)</f>
        <v>500</v>
      </c>
      <c r="CC106" s="168">
        <f>SUM(CC101:CC105)</f>
        <v>262.93</v>
      </c>
      <c r="CD106" s="388"/>
      <c r="CE106" s="388"/>
      <c r="CF106" s="388"/>
      <c r="CG106" s="388"/>
      <c r="CH106" s="388"/>
      <c r="CI106" s="388"/>
      <c r="CJ106" s="388"/>
      <c r="CK106" s="388"/>
      <c r="CL106" s="388"/>
      <c r="CM106" s="388"/>
      <c r="CN106" s="388"/>
      <c r="CO106" s="388"/>
      <c r="CP106" s="388"/>
      <c r="CQ106" s="388"/>
      <c r="CR106" s="388"/>
      <c r="CS106" s="388"/>
      <c r="CT106" s="388"/>
    </row>
    <row r="107" spans="1:98" s="35" customFormat="1" ht="15" x14ac:dyDescent="0.3">
      <c r="A107" s="34"/>
      <c r="C107" s="34"/>
      <c r="F107" s="390"/>
      <c r="J107" s="37"/>
      <c r="K107" s="168"/>
      <c r="L107" s="169"/>
      <c r="M107" s="169"/>
      <c r="N107" s="169"/>
      <c r="O107" s="169"/>
      <c r="P107" s="169"/>
      <c r="Q107" s="169"/>
      <c r="R107" s="169"/>
      <c r="S107" s="169"/>
      <c r="T107" s="169"/>
      <c r="U107" s="169"/>
      <c r="V107" s="169"/>
      <c r="W107" s="169"/>
      <c r="X107" s="169"/>
      <c r="Y107" s="169"/>
      <c r="Z107" s="169"/>
      <c r="AA107" s="169"/>
      <c r="AB107" s="169"/>
      <c r="AC107" s="169"/>
      <c r="AD107" s="169"/>
      <c r="AE107" s="169"/>
      <c r="AF107" s="169"/>
      <c r="AG107" s="169"/>
      <c r="AH107" s="169"/>
      <c r="AI107" s="169"/>
      <c r="AJ107" s="169"/>
      <c r="AK107" s="169"/>
      <c r="AL107" s="169"/>
      <c r="AM107" s="169"/>
      <c r="AN107" s="169"/>
      <c r="AO107" s="169"/>
      <c r="AP107" s="169"/>
      <c r="AQ107" s="169"/>
      <c r="AR107" s="169"/>
      <c r="AS107" s="169"/>
      <c r="AT107" s="169"/>
      <c r="AU107" s="169"/>
      <c r="AV107" s="169"/>
      <c r="AW107" s="169"/>
      <c r="AX107" s="169"/>
      <c r="AY107" s="169"/>
      <c r="AZ107" s="169"/>
      <c r="BA107" s="169"/>
      <c r="BB107" s="169"/>
      <c r="BC107" s="169"/>
      <c r="BD107" s="169"/>
      <c r="BE107" s="169"/>
      <c r="BF107" s="169"/>
      <c r="BG107" s="169"/>
      <c r="BH107" s="169"/>
      <c r="BI107" s="169"/>
      <c r="BJ107" s="169"/>
      <c r="BK107" s="169"/>
      <c r="BL107" s="169"/>
      <c r="BM107" s="169"/>
      <c r="BN107" s="169"/>
      <c r="BO107" s="169"/>
      <c r="BP107" s="169"/>
      <c r="BQ107" s="169"/>
      <c r="BR107" s="169"/>
      <c r="BS107" s="169"/>
      <c r="BT107" s="169"/>
      <c r="BU107" s="169"/>
      <c r="BV107" s="169"/>
      <c r="BW107" s="168"/>
      <c r="BX107" s="333"/>
      <c r="BY107" s="168"/>
      <c r="BZ107" s="168"/>
      <c r="CA107" s="168"/>
      <c r="CB107" s="168"/>
      <c r="CC107" s="169"/>
      <c r="CD107" s="388"/>
      <c r="CE107" s="388"/>
      <c r="CF107" s="388"/>
      <c r="CG107" s="388"/>
      <c r="CH107" s="388"/>
      <c r="CI107" s="388"/>
      <c r="CJ107" s="388"/>
      <c r="CK107" s="388"/>
      <c r="CL107" s="388"/>
      <c r="CM107" s="388"/>
      <c r="CN107" s="388"/>
      <c r="CO107" s="388"/>
      <c r="CP107" s="388"/>
      <c r="CQ107" s="388"/>
      <c r="CR107" s="388"/>
      <c r="CS107" s="388"/>
      <c r="CT107" s="388"/>
    </row>
    <row r="108" spans="1:98" s="35" customFormat="1" ht="15" x14ac:dyDescent="0.25">
      <c r="A108" s="34"/>
      <c r="C108" s="34"/>
      <c r="F108" s="390"/>
      <c r="J108" s="37"/>
      <c r="K108" s="164">
        <f>(K106-($D$94-$D$95))/$D$95*100</f>
        <v>73.572608710329305</v>
      </c>
      <c r="L108" s="170">
        <f>L106/$D$95*100*L10</f>
        <v>0.48152146893782349</v>
      </c>
      <c r="M108" s="170">
        <f t="shared" ref="M108:BQ108" si="59">M106/$D$95*100*M10</f>
        <v>2.8953561904162752</v>
      </c>
      <c r="N108" s="170">
        <f t="shared" si="59"/>
        <v>2.7162957316839265</v>
      </c>
      <c r="O108" s="170">
        <f t="shared" si="59"/>
        <v>0</v>
      </c>
      <c r="P108" s="170">
        <f t="shared" si="59"/>
        <v>0</v>
      </c>
      <c r="Q108" s="170">
        <f t="shared" si="59"/>
        <v>0.48590993065923593</v>
      </c>
      <c r="R108" s="170">
        <f t="shared" si="59"/>
        <v>0</v>
      </c>
      <c r="S108" s="170">
        <f t="shared" si="59"/>
        <v>6.8515170306072196E-2</v>
      </c>
      <c r="T108" s="170">
        <f t="shared" si="59"/>
        <v>8.4599443539984873E-2</v>
      </c>
      <c r="U108" s="170">
        <f t="shared" si="59"/>
        <v>0.16975679521074588</v>
      </c>
      <c r="V108" s="170">
        <f t="shared" si="59"/>
        <v>0</v>
      </c>
      <c r="W108" s="170">
        <f t="shared" si="59"/>
        <v>20.678174919885468</v>
      </c>
      <c r="X108" s="170">
        <f t="shared" si="59"/>
        <v>0.17906045873234835</v>
      </c>
      <c r="Y108" s="170">
        <f t="shared" si="59"/>
        <v>6.9387875762034898</v>
      </c>
      <c r="Z108" s="170">
        <f t="shared" si="59"/>
        <v>18.718398646691028</v>
      </c>
      <c r="AA108" s="170">
        <f t="shared" si="59"/>
        <v>1.8863498746774874</v>
      </c>
      <c r="AB108" s="170">
        <f t="shared" si="59"/>
        <v>6.7665840889108484</v>
      </c>
      <c r="AC108" s="170">
        <f t="shared" si="59"/>
        <v>0.17220348729264134</v>
      </c>
      <c r="AD108" s="170">
        <f t="shared" si="59"/>
        <v>0</v>
      </c>
      <c r="AE108" s="170">
        <f t="shared" si="59"/>
        <v>1.0145200925566473</v>
      </c>
      <c r="AF108" s="170">
        <f t="shared" si="59"/>
        <v>0</v>
      </c>
      <c r="AG108" s="170">
        <f t="shared" si="59"/>
        <v>0.64829548157229688</v>
      </c>
      <c r="AH108" s="170">
        <f t="shared" si="59"/>
        <v>0</v>
      </c>
      <c r="AI108" s="170">
        <f t="shared" si="59"/>
        <v>0</v>
      </c>
      <c r="AJ108" s="170">
        <f t="shared" si="59"/>
        <v>0.54754475348660214</v>
      </c>
      <c r="AK108" s="170">
        <f t="shared" si="59"/>
        <v>15.626102869532261</v>
      </c>
      <c r="AL108" s="170">
        <f t="shared" si="59"/>
        <v>0.54949275673651887</v>
      </c>
      <c r="AM108" s="170">
        <f t="shared" si="59"/>
        <v>16.185569402908353</v>
      </c>
      <c r="AN108" s="170">
        <f t="shared" si="59"/>
        <v>40.641581403663288</v>
      </c>
      <c r="AO108" s="170">
        <f t="shared" si="59"/>
        <v>56.75702268957464</v>
      </c>
      <c r="AP108" s="170">
        <f t="shared" si="59"/>
        <v>124.9994725406585</v>
      </c>
      <c r="AQ108" s="170">
        <f t="shared" si="59"/>
        <v>0.3311605524858488</v>
      </c>
      <c r="AR108" s="170">
        <f t="shared" si="59"/>
        <v>5.8073872886518385E-2</v>
      </c>
      <c r="AS108" s="170">
        <f t="shared" si="59"/>
        <v>0.51785718395787084</v>
      </c>
      <c r="AT108" s="170">
        <f t="shared" si="59"/>
        <v>224.25670549470703</v>
      </c>
      <c r="AU108" s="170">
        <f t="shared" si="59"/>
        <v>0</v>
      </c>
      <c r="AV108" s="170">
        <f t="shared" si="59"/>
        <v>1.8700831199200871</v>
      </c>
      <c r="AW108" s="170">
        <f t="shared" si="59"/>
        <v>0</v>
      </c>
      <c r="AX108" s="170">
        <f t="shared" si="59"/>
        <v>0</v>
      </c>
      <c r="AY108" s="170">
        <f t="shared" si="59"/>
        <v>0</v>
      </c>
      <c r="AZ108" s="170">
        <f t="shared" si="59"/>
        <v>0</v>
      </c>
      <c r="BA108" s="170">
        <f t="shared" si="59"/>
        <v>0</v>
      </c>
      <c r="BB108" s="170">
        <f t="shared" si="59"/>
        <v>0</v>
      </c>
      <c r="BC108" s="170">
        <f t="shared" si="59"/>
        <v>0</v>
      </c>
      <c r="BD108" s="170">
        <f t="shared" si="59"/>
        <v>0</v>
      </c>
      <c r="BE108" s="170">
        <f t="shared" si="59"/>
        <v>0</v>
      </c>
      <c r="BF108" s="170">
        <f t="shared" si="59"/>
        <v>0</v>
      </c>
      <c r="BG108" s="170">
        <f t="shared" si="59"/>
        <v>0</v>
      </c>
      <c r="BH108" s="170">
        <f t="shared" si="59"/>
        <v>0.12436052747468582</v>
      </c>
      <c r="BI108" s="170">
        <f t="shared" si="59"/>
        <v>0</v>
      </c>
      <c r="BJ108" s="170">
        <f t="shared" si="59"/>
        <v>4.493809737167969E-2</v>
      </c>
      <c r="BK108" s="170">
        <f t="shared" si="59"/>
        <v>2.3796807700983108E-2</v>
      </c>
      <c r="BL108" s="170">
        <f t="shared" si="59"/>
        <v>0.44493952630698669</v>
      </c>
      <c r="BM108" s="170">
        <f t="shared" si="59"/>
        <v>0</v>
      </c>
      <c r="BN108" s="170">
        <f t="shared" si="59"/>
        <v>4.1656101496219941E-2</v>
      </c>
      <c r="BO108" s="170">
        <f t="shared" si="59"/>
        <v>8.8010786831239098</v>
      </c>
      <c r="BP108" s="170">
        <f t="shared" si="59"/>
        <v>9.3504155996004354E-5</v>
      </c>
      <c r="BQ108" s="170">
        <f t="shared" si="59"/>
        <v>2.3843559778981113E-2</v>
      </c>
      <c r="BR108" s="170"/>
      <c r="BS108" s="170"/>
      <c r="BT108" s="170"/>
      <c r="BU108" s="170"/>
      <c r="BV108" s="170"/>
      <c r="BW108" s="170"/>
      <c r="BX108" s="204"/>
      <c r="BY108" s="170"/>
      <c r="BZ108" s="170"/>
      <c r="CA108" s="170"/>
      <c r="CB108" s="170">
        <f>(CB106)/5</f>
        <v>100</v>
      </c>
      <c r="CC108" s="170">
        <f>CC106</f>
        <v>262.93</v>
      </c>
      <c r="CD108" s="388"/>
      <c r="CE108" s="388"/>
      <c r="CF108" s="388"/>
      <c r="CG108" s="388"/>
      <c r="CH108" s="388"/>
      <c r="CI108" s="388"/>
      <c r="CJ108" s="388"/>
      <c r="CK108" s="388"/>
      <c r="CL108" s="388"/>
      <c r="CM108" s="388"/>
      <c r="CN108" s="388"/>
      <c r="CO108" s="388"/>
      <c r="CP108" s="388"/>
      <c r="CQ108" s="388"/>
      <c r="CR108" s="388"/>
      <c r="CS108" s="388"/>
      <c r="CT108" s="388"/>
    </row>
    <row r="109" spans="1:98" ht="15" x14ac:dyDescent="0.25">
      <c r="A109" s="10"/>
      <c r="C109" s="10"/>
      <c r="F109" s="40"/>
      <c r="J109" s="25"/>
      <c r="K109" s="150"/>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W109" s="25"/>
      <c r="BX109" s="49"/>
      <c r="BY109" s="25"/>
      <c r="BZ109" s="25"/>
      <c r="CA109" s="25"/>
      <c r="CB109" s="25"/>
      <c r="CC109" s="25"/>
      <c r="CD109" s="25"/>
      <c r="CE109" s="25"/>
      <c r="CF109" s="25"/>
      <c r="CG109" s="25"/>
      <c r="CH109" s="25"/>
      <c r="CI109" s="25"/>
      <c r="CJ109" s="25"/>
      <c r="CK109" s="25"/>
      <c r="CL109" s="25"/>
      <c r="CM109" s="25"/>
      <c r="CN109" s="25"/>
      <c r="CO109" s="25"/>
      <c r="CP109" s="25"/>
      <c r="CQ109" s="25"/>
      <c r="CR109" s="25"/>
      <c r="CS109" s="25"/>
      <c r="CT109" s="25"/>
    </row>
    <row r="110" spans="1:98" ht="15" x14ac:dyDescent="0.25">
      <c r="A110" s="10"/>
      <c r="C110" s="10"/>
      <c r="F110" s="40"/>
      <c r="J110" s="25"/>
      <c r="K110" s="150"/>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W110" s="25"/>
      <c r="BX110" s="49"/>
      <c r="BY110" s="25"/>
      <c r="BZ110" s="25"/>
      <c r="CA110" s="25"/>
      <c r="CB110" s="25"/>
      <c r="CC110" s="25"/>
      <c r="CD110" s="25"/>
      <c r="CE110" s="25"/>
      <c r="CF110" s="25"/>
      <c r="CG110" s="25"/>
      <c r="CH110" s="25"/>
      <c r="CI110" s="25"/>
      <c r="CJ110" s="25"/>
      <c r="CK110" s="25"/>
      <c r="CL110" s="25"/>
      <c r="CM110" s="25"/>
      <c r="CN110" s="25"/>
      <c r="CO110" s="25"/>
      <c r="CP110" s="25"/>
      <c r="CQ110" s="25"/>
      <c r="CR110" s="25"/>
      <c r="CS110" s="25"/>
      <c r="CT110" s="25"/>
    </row>
    <row r="111" spans="1:98" s="7" customFormat="1" ht="15" x14ac:dyDescent="0.25">
      <c r="A111" s="120" t="s">
        <v>1383</v>
      </c>
      <c r="C111" s="11"/>
      <c r="E111" s="130"/>
      <c r="F111" s="117" t="s">
        <v>520</v>
      </c>
      <c r="J111" s="7">
        <f>(M111*17)+(Q111*37)+(W111*17)+(AI111*29)+(AE111*8)</f>
        <v>578.04014019191663</v>
      </c>
      <c r="K111" s="180">
        <f>+K124</f>
        <v>65.680512253415614</v>
      </c>
      <c r="L111" s="116"/>
      <c r="M111" s="180">
        <f>+M124</f>
        <v>3.9859005457853245</v>
      </c>
      <c r="N111" s="180">
        <f t="shared" ref="N111:BY111" si="60">+N124</f>
        <v>3.9859005457853245</v>
      </c>
      <c r="O111" s="180">
        <f t="shared" si="60"/>
        <v>0</v>
      </c>
      <c r="P111" s="180">
        <f t="shared" si="60"/>
        <v>0</v>
      </c>
      <c r="Q111" s="180">
        <f t="shared" si="60"/>
        <v>0.65342631898120063</v>
      </c>
      <c r="R111" s="180">
        <f t="shared" si="60"/>
        <v>0</v>
      </c>
      <c r="S111" s="180">
        <f t="shared" si="60"/>
        <v>0</v>
      </c>
      <c r="T111" s="180">
        <f t="shared" si="60"/>
        <v>0</v>
      </c>
      <c r="U111" s="180">
        <f t="shared" si="60"/>
        <v>0</v>
      </c>
      <c r="V111" s="180">
        <f t="shared" si="60"/>
        <v>0</v>
      </c>
      <c r="W111" s="180">
        <f t="shared" si="60"/>
        <v>27.751400135554523</v>
      </c>
      <c r="X111" s="180">
        <f t="shared" si="60"/>
        <v>0</v>
      </c>
      <c r="Y111" s="180">
        <f t="shared" si="60"/>
        <v>0</v>
      </c>
      <c r="Z111" s="180">
        <f t="shared" si="60"/>
        <v>27.443905397210429</v>
      </c>
      <c r="AA111" s="180">
        <f t="shared" si="60"/>
        <v>0.14221631831695514</v>
      </c>
      <c r="AB111" s="180">
        <f t="shared" si="60"/>
        <v>0</v>
      </c>
      <c r="AC111" s="180">
        <f t="shared" si="60"/>
        <v>0</v>
      </c>
      <c r="AD111" s="180">
        <f t="shared" si="60"/>
        <v>0</v>
      </c>
      <c r="AE111" s="180">
        <f t="shared" si="60"/>
        <v>1.7911568508543501</v>
      </c>
      <c r="AF111" s="180">
        <f t="shared" si="60"/>
        <v>0</v>
      </c>
      <c r="AG111" s="180">
        <f t="shared" si="60"/>
        <v>0</v>
      </c>
      <c r="AH111" s="180">
        <f t="shared" si="60"/>
        <v>0</v>
      </c>
      <c r="AI111" s="180">
        <f t="shared" si="60"/>
        <v>0</v>
      </c>
      <c r="AJ111" s="180">
        <f t="shared" si="60"/>
        <v>0.71415652980415922</v>
      </c>
      <c r="AK111" s="180">
        <f t="shared" si="60"/>
        <v>6.8263831912388966</v>
      </c>
      <c r="AL111" s="180">
        <f t="shared" si="60"/>
        <v>2.2293368529946846</v>
      </c>
      <c r="AM111" s="180">
        <f t="shared" si="60"/>
        <v>1.1069810580387398</v>
      </c>
      <c r="AN111" s="180">
        <f t="shared" si="60"/>
        <v>0</v>
      </c>
      <c r="AO111" s="180">
        <f t="shared" si="60"/>
        <v>0</v>
      </c>
      <c r="AP111" s="180">
        <f t="shared" si="60"/>
        <v>19.126172725002675</v>
      </c>
      <c r="AQ111" s="180">
        <f t="shared" si="60"/>
        <v>0.82254842507045245</v>
      </c>
      <c r="AR111" s="180">
        <f t="shared" si="60"/>
        <v>7.7488674062711803E-3</v>
      </c>
      <c r="AS111" s="180">
        <f t="shared" si="60"/>
        <v>0</v>
      </c>
      <c r="AT111" s="180">
        <f t="shared" si="60"/>
        <v>0</v>
      </c>
      <c r="AU111" s="180">
        <f t="shared" si="60"/>
        <v>0</v>
      </c>
      <c r="AV111" s="180">
        <f t="shared" si="60"/>
        <v>0</v>
      </c>
      <c r="AW111" s="180">
        <f t="shared" si="60"/>
        <v>0</v>
      </c>
      <c r="AX111" s="180">
        <f t="shared" si="60"/>
        <v>0.38436842293011803</v>
      </c>
      <c r="AY111" s="180">
        <f t="shared" si="60"/>
        <v>0</v>
      </c>
      <c r="AZ111" s="180">
        <f t="shared" si="60"/>
        <v>0.38436842293011803</v>
      </c>
      <c r="BA111" s="180">
        <f t="shared" si="60"/>
        <v>0</v>
      </c>
      <c r="BB111" s="180">
        <f t="shared" si="60"/>
        <v>0</v>
      </c>
      <c r="BC111" s="180">
        <f t="shared" si="60"/>
        <v>0</v>
      </c>
      <c r="BD111" s="180">
        <f t="shared" si="60"/>
        <v>0</v>
      </c>
      <c r="BE111" s="180">
        <f t="shared" si="60"/>
        <v>0</v>
      </c>
      <c r="BF111" s="180">
        <f t="shared" si="60"/>
        <v>0</v>
      </c>
      <c r="BG111" s="180">
        <f t="shared" si="60"/>
        <v>0</v>
      </c>
      <c r="BH111" s="180">
        <f t="shared" si="60"/>
        <v>0</v>
      </c>
      <c r="BI111" s="180">
        <f t="shared" si="60"/>
        <v>0</v>
      </c>
      <c r="BJ111" s="180">
        <f t="shared" si="60"/>
        <v>4.1511789676452741E-2</v>
      </c>
      <c r="BK111" s="180">
        <f t="shared" si="60"/>
        <v>2.7674526450968493E-2</v>
      </c>
      <c r="BL111" s="180">
        <f t="shared" si="60"/>
        <v>0.20986515891984445</v>
      </c>
      <c r="BM111" s="180">
        <f t="shared" si="60"/>
        <v>0</v>
      </c>
      <c r="BN111" s="180">
        <f t="shared" si="60"/>
        <v>0</v>
      </c>
      <c r="BO111" s="180">
        <f t="shared" si="60"/>
        <v>0</v>
      </c>
      <c r="BP111" s="180">
        <f t="shared" si="60"/>
        <v>0</v>
      </c>
      <c r="BQ111" s="180">
        <f t="shared" si="60"/>
        <v>0</v>
      </c>
      <c r="BR111" s="180">
        <f t="shared" si="60"/>
        <v>0</v>
      </c>
      <c r="BS111" s="180">
        <f t="shared" si="60"/>
        <v>0</v>
      </c>
      <c r="BT111" s="180"/>
      <c r="BU111" s="180">
        <f t="shared" si="60"/>
        <v>0</v>
      </c>
      <c r="BV111" s="180">
        <f t="shared" si="60"/>
        <v>0</v>
      </c>
      <c r="BW111" s="180" t="str">
        <f t="shared" si="60"/>
        <v xml:space="preserve"> </v>
      </c>
      <c r="BX111" s="335" t="str">
        <f t="shared" si="60"/>
        <v xml:space="preserve"> </v>
      </c>
      <c r="BY111" s="180" t="str">
        <f t="shared" si="60"/>
        <v xml:space="preserve"> </v>
      </c>
      <c r="BZ111" s="180" t="str">
        <f>+BZ124</f>
        <v xml:space="preserve"> </v>
      </c>
      <c r="CA111" s="180" t="str">
        <f>+CA124</f>
        <v xml:space="preserve"> </v>
      </c>
      <c r="CB111" s="180">
        <f>+CB124</f>
        <v>100</v>
      </c>
      <c r="CC111" s="180">
        <f>+CC124</f>
        <v>70.7</v>
      </c>
      <c r="CD111" s="116"/>
      <c r="CE111" s="116"/>
      <c r="CF111" s="116"/>
      <c r="CG111" s="116"/>
      <c r="CH111" s="116"/>
      <c r="CI111" s="116" t="s">
        <v>1129</v>
      </c>
      <c r="CJ111" s="116"/>
      <c r="CK111" s="116"/>
      <c r="CL111" s="116"/>
      <c r="CM111" s="116"/>
      <c r="CN111" s="116"/>
      <c r="CO111" s="116"/>
      <c r="CP111" s="116"/>
      <c r="CQ111" s="116"/>
      <c r="CR111" s="116"/>
      <c r="CS111" s="116"/>
      <c r="CT111" s="116"/>
    </row>
    <row r="112" spans="1:98" ht="15" x14ac:dyDescent="0.25">
      <c r="A112" s="10" t="s">
        <v>567</v>
      </c>
      <c r="C112" s="10"/>
      <c r="D112">
        <v>720</v>
      </c>
      <c r="F112" s="40" t="s">
        <v>1391</v>
      </c>
      <c r="I112">
        <v>1</v>
      </c>
      <c r="J112" s="25">
        <v>0</v>
      </c>
      <c r="K112" s="150">
        <v>99.9</v>
      </c>
      <c r="L112" s="25"/>
      <c r="M112" s="25">
        <v>0</v>
      </c>
      <c r="N112" s="25"/>
      <c r="O112" s="25"/>
      <c r="P112" s="25">
        <v>0</v>
      </c>
      <c r="Q112" s="25">
        <v>0</v>
      </c>
      <c r="R112" s="25">
        <v>0</v>
      </c>
      <c r="S112" s="25">
        <v>0</v>
      </c>
      <c r="T112" s="25">
        <v>0</v>
      </c>
      <c r="U112" s="25">
        <v>0</v>
      </c>
      <c r="V112" s="25"/>
      <c r="W112" s="25">
        <v>0</v>
      </c>
      <c r="X112" s="25">
        <v>0</v>
      </c>
      <c r="Y112" s="25"/>
      <c r="Z112" s="25">
        <v>0</v>
      </c>
      <c r="AA112" s="25">
        <v>0</v>
      </c>
      <c r="AB112" s="25"/>
      <c r="AC112" s="25"/>
      <c r="AD112" s="25">
        <v>0</v>
      </c>
      <c r="AE112" s="25">
        <v>0</v>
      </c>
      <c r="AF112" s="25">
        <v>0</v>
      </c>
      <c r="AG112" s="25">
        <v>0</v>
      </c>
      <c r="AH112" s="25">
        <v>0</v>
      </c>
      <c r="AI112" s="25">
        <v>0</v>
      </c>
      <c r="AJ112" s="25">
        <v>0.1</v>
      </c>
      <c r="AK112" s="25">
        <v>2</v>
      </c>
      <c r="AL112" s="25">
        <v>0</v>
      </c>
      <c r="AM112" s="25">
        <v>1</v>
      </c>
      <c r="AN112" s="25">
        <v>0</v>
      </c>
      <c r="AO112" s="25">
        <v>0</v>
      </c>
      <c r="AP112" s="25">
        <v>2</v>
      </c>
      <c r="AQ112" s="25">
        <v>0</v>
      </c>
      <c r="AR112" s="25">
        <v>7.0000000000000001E-3</v>
      </c>
      <c r="AS112" s="25">
        <v>0</v>
      </c>
      <c r="AT112" s="25">
        <v>0</v>
      </c>
      <c r="AU112" s="25"/>
      <c r="AV112" s="25">
        <v>0</v>
      </c>
      <c r="AW112" s="25">
        <v>0</v>
      </c>
      <c r="AX112" s="25">
        <v>0</v>
      </c>
      <c r="AY112" s="25">
        <v>0</v>
      </c>
      <c r="AZ112" s="25">
        <v>0</v>
      </c>
      <c r="BA112" s="25">
        <v>0</v>
      </c>
      <c r="BB112" s="25">
        <v>0</v>
      </c>
      <c r="BC112" s="25"/>
      <c r="BD112" s="25"/>
      <c r="BE112" s="25">
        <v>0</v>
      </c>
      <c r="BF112" s="25"/>
      <c r="BG112" s="25">
        <v>0</v>
      </c>
      <c r="BH112" s="25">
        <v>0</v>
      </c>
      <c r="BI112" s="25">
        <v>0</v>
      </c>
      <c r="BJ112" s="25">
        <v>0</v>
      </c>
      <c r="BK112" s="25">
        <v>0</v>
      </c>
      <c r="BL112" s="25">
        <v>0</v>
      </c>
      <c r="BM112" s="25">
        <v>0</v>
      </c>
      <c r="BN112" s="25">
        <v>0</v>
      </c>
      <c r="BO112" s="25">
        <v>0</v>
      </c>
      <c r="BP112" s="25">
        <v>0</v>
      </c>
      <c r="BQ112" s="25">
        <v>0</v>
      </c>
      <c r="BR112" s="25">
        <v>0</v>
      </c>
      <c r="BS112" s="14">
        <v>1</v>
      </c>
      <c r="BT112" s="14">
        <v>6.25</v>
      </c>
      <c r="BW112" s="25" t="s">
        <v>7</v>
      </c>
      <c r="BX112" s="49" t="s">
        <v>1411</v>
      </c>
      <c r="BY112" s="25"/>
      <c r="BZ112" s="25"/>
      <c r="CA112" s="25"/>
      <c r="CB112" s="25"/>
      <c r="CC112" s="25">
        <v>0</v>
      </c>
      <c r="CD112" s="25"/>
      <c r="CE112" s="25"/>
      <c r="CF112" s="25"/>
      <c r="CG112" s="25"/>
      <c r="CH112" s="25"/>
      <c r="CI112" s="25"/>
      <c r="CJ112" s="25"/>
      <c r="CK112" s="25"/>
      <c r="CL112" s="25"/>
      <c r="CM112" s="25"/>
      <c r="CN112" s="25"/>
      <c r="CO112" s="25"/>
      <c r="CP112" s="25"/>
      <c r="CQ112" s="25"/>
      <c r="CR112" s="25"/>
      <c r="CS112" s="25"/>
      <c r="CT112" s="25"/>
    </row>
    <row r="113" spans="1:98" ht="15" x14ac:dyDescent="0.25">
      <c r="A113" s="10" t="s">
        <v>1382</v>
      </c>
      <c r="C113" s="10"/>
      <c r="D113">
        <v>250</v>
      </c>
      <c r="F113" s="40" t="s">
        <v>1407</v>
      </c>
      <c r="I113">
        <v>1</v>
      </c>
      <c r="J113" s="25">
        <v>1478.37</v>
      </c>
      <c r="K113" s="150">
        <v>11</v>
      </c>
      <c r="L113" s="25"/>
      <c r="M113" s="25">
        <v>10.37</v>
      </c>
      <c r="N113" s="25">
        <v>10.37</v>
      </c>
      <c r="O113" s="25">
        <v>0</v>
      </c>
      <c r="P113" s="25">
        <v>0</v>
      </c>
      <c r="Q113" s="25">
        <v>1.7</v>
      </c>
      <c r="R113" s="25"/>
      <c r="S113" s="25"/>
      <c r="T113" s="25"/>
      <c r="U113" s="25"/>
      <c r="V113" s="25"/>
      <c r="W113" s="25">
        <v>72.2</v>
      </c>
      <c r="X113" s="25"/>
      <c r="Y113" s="25"/>
      <c r="Z113" s="25">
        <v>71.400000000000006</v>
      </c>
      <c r="AA113" s="25">
        <v>0.37000000476837158</v>
      </c>
      <c r="AB113" s="25"/>
      <c r="AC113" s="25"/>
      <c r="AD113" s="25"/>
      <c r="AE113" s="25">
        <v>4.66</v>
      </c>
      <c r="AF113" s="25"/>
      <c r="AG113" s="25"/>
      <c r="AH113" s="25"/>
      <c r="AI113" s="25"/>
      <c r="AJ113" s="25">
        <v>1.57</v>
      </c>
      <c r="AK113" s="25">
        <v>12</v>
      </c>
      <c r="AL113" s="25">
        <v>5.8</v>
      </c>
      <c r="AM113" s="25"/>
      <c r="AN113" s="25"/>
      <c r="AO113" s="25"/>
      <c r="AP113" s="25">
        <v>44</v>
      </c>
      <c r="AQ113" s="25">
        <v>2.14</v>
      </c>
      <c r="AR113" s="25"/>
      <c r="AS113" s="25"/>
      <c r="AT113" s="25"/>
      <c r="AU113" s="25">
        <v>0</v>
      </c>
      <c r="AV113" s="25"/>
      <c r="AW113" s="25">
        <v>0</v>
      </c>
      <c r="AX113" s="25">
        <v>1</v>
      </c>
      <c r="AY113" s="25"/>
      <c r="AZ113" s="25">
        <v>1</v>
      </c>
      <c r="BA113" s="25"/>
      <c r="BB113" s="25"/>
      <c r="BC113" s="25"/>
      <c r="BD113" s="25"/>
      <c r="BE113" s="25">
        <v>0</v>
      </c>
      <c r="BF113" s="25"/>
      <c r="BG113" s="25"/>
      <c r="BH113" s="25" t="s">
        <v>501</v>
      </c>
      <c r="BI113" s="25"/>
      <c r="BJ113" s="25">
        <v>0.18</v>
      </c>
      <c r="BK113" s="25">
        <v>0.12</v>
      </c>
      <c r="BL113" s="25">
        <v>0.91</v>
      </c>
      <c r="BM113" s="25"/>
      <c r="BN113" s="25" t="s">
        <v>1392</v>
      </c>
      <c r="BO113" s="25"/>
      <c r="BP113" s="25">
        <v>0</v>
      </c>
      <c r="BQ113" s="25">
        <v>0</v>
      </c>
      <c r="BR113" s="25"/>
      <c r="BT113" s="14">
        <v>6.25</v>
      </c>
      <c r="BW113" s="25" t="s">
        <v>5</v>
      </c>
      <c r="BX113" s="49">
        <v>374</v>
      </c>
      <c r="BY113" s="25" t="s">
        <v>1209</v>
      </c>
      <c r="BZ113" s="25" t="s">
        <v>472</v>
      </c>
      <c r="CA113" s="25"/>
      <c r="CB113" s="25">
        <v>100</v>
      </c>
      <c r="CC113" s="25">
        <v>70.7</v>
      </c>
      <c r="CD113" s="25"/>
      <c r="CE113" s="25"/>
      <c r="CF113" s="25"/>
      <c r="CG113" s="25"/>
      <c r="CH113" s="25"/>
      <c r="CI113" s="25"/>
      <c r="CJ113" s="25"/>
      <c r="CK113" s="25"/>
      <c r="CL113" s="25"/>
      <c r="CM113" s="25"/>
      <c r="CN113" s="25"/>
      <c r="CO113" s="25"/>
      <c r="CP113" s="25"/>
      <c r="CQ113" s="25"/>
      <c r="CR113" s="25"/>
      <c r="CS113" s="25"/>
      <c r="CT113" s="25"/>
    </row>
    <row r="114" spans="1:98" ht="15" x14ac:dyDescent="0.25">
      <c r="A114" s="10"/>
      <c r="C114" s="10"/>
      <c r="D114">
        <f>SUM(D112:D113)</f>
        <v>970</v>
      </c>
      <c r="F114" s="5" t="s">
        <v>550</v>
      </c>
      <c r="J114" s="25">
        <f>SUM(J112:J113)</f>
        <v>1478.37</v>
      </c>
      <c r="K114" s="150">
        <f t="shared" ref="K114:BQ114" si="61">SUM(K112:K113)</f>
        <v>110.9</v>
      </c>
      <c r="L114" s="25"/>
      <c r="M114" s="25">
        <f t="shared" si="61"/>
        <v>10.37</v>
      </c>
      <c r="N114" s="25">
        <f t="shared" si="61"/>
        <v>10.37</v>
      </c>
      <c r="O114" s="25">
        <f t="shared" si="61"/>
        <v>0</v>
      </c>
      <c r="P114" s="25">
        <f t="shared" si="61"/>
        <v>0</v>
      </c>
      <c r="Q114" s="25">
        <f t="shared" si="61"/>
        <v>1.7</v>
      </c>
      <c r="R114" s="25">
        <f t="shared" si="61"/>
        <v>0</v>
      </c>
      <c r="S114" s="25">
        <f t="shared" si="61"/>
        <v>0</v>
      </c>
      <c r="T114" s="25">
        <f t="shared" si="61"/>
        <v>0</v>
      </c>
      <c r="U114" s="25">
        <f t="shared" si="61"/>
        <v>0</v>
      </c>
      <c r="V114" s="25">
        <f t="shared" si="61"/>
        <v>0</v>
      </c>
      <c r="W114" s="25">
        <f t="shared" si="61"/>
        <v>72.2</v>
      </c>
      <c r="X114" s="25">
        <f t="shared" si="61"/>
        <v>0</v>
      </c>
      <c r="Y114" s="25">
        <f t="shared" si="61"/>
        <v>0</v>
      </c>
      <c r="Z114" s="25">
        <f t="shared" si="61"/>
        <v>71.400000000000006</v>
      </c>
      <c r="AA114" s="25">
        <f t="shared" si="61"/>
        <v>0.37000000476837158</v>
      </c>
      <c r="AB114" s="25">
        <f t="shared" si="61"/>
        <v>0</v>
      </c>
      <c r="AC114" s="25">
        <f t="shared" si="61"/>
        <v>0</v>
      </c>
      <c r="AD114" s="25">
        <f t="shared" si="61"/>
        <v>0</v>
      </c>
      <c r="AE114" s="25">
        <f t="shared" si="61"/>
        <v>4.66</v>
      </c>
      <c r="AF114" s="25">
        <f t="shared" si="61"/>
        <v>0</v>
      </c>
      <c r="AG114" s="25">
        <f t="shared" si="61"/>
        <v>0</v>
      </c>
      <c r="AH114" s="25">
        <f t="shared" si="61"/>
        <v>0</v>
      </c>
      <c r="AI114" s="25">
        <f t="shared" si="61"/>
        <v>0</v>
      </c>
      <c r="AJ114" s="25">
        <f t="shared" si="61"/>
        <v>1.6700000000000002</v>
      </c>
      <c r="AK114" s="25">
        <f t="shared" si="61"/>
        <v>14</v>
      </c>
      <c r="AL114" s="25">
        <f t="shared" si="61"/>
        <v>5.8</v>
      </c>
      <c r="AM114" s="25">
        <f t="shared" si="61"/>
        <v>1</v>
      </c>
      <c r="AN114" s="25">
        <f t="shared" si="61"/>
        <v>0</v>
      </c>
      <c r="AO114" s="25">
        <f t="shared" si="61"/>
        <v>0</v>
      </c>
      <c r="AP114" s="25">
        <f t="shared" si="61"/>
        <v>46</v>
      </c>
      <c r="AQ114" s="25">
        <f t="shared" si="61"/>
        <v>2.14</v>
      </c>
      <c r="AR114" s="25">
        <f t="shared" si="61"/>
        <v>7.0000000000000001E-3</v>
      </c>
      <c r="AS114" s="25">
        <f t="shared" si="61"/>
        <v>0</v>
      </c>
      <c r="AT114" s="25">
        <f t="shared" si="61"/>
        <v>0</v>
      </c>
      <c r="AU114" s="25">
        <f t="shared" si="61"/>
        <v>0</v>
      </c>
      <c r="AV114" s="25">
        <f t="shared" si="61"/>
        <v>0</v>
      </c>
      <c r="AW114" s="25">
        <f t="shared" si="61"/>
        <v>0</v>
      </c>
      <c r="AX114" s="25">
        <f t="shared" si="61"/>
        <v>1</v>
      </c>
      <c r="AY114" s="25">
        <f t="shared" si="61"/>
        <v>0</v>
      </c>
      <c r="AZ114" s="25">
        <f t="shared" si="61"/>
        <v>1</v>
      </c>
      <c r="BA114" s="25">
        <f t="shared" si="61"/>
        <v>0</v>
      </c>
      <c r="BB114" s="25">
        <f t="shared" si="61"/>
        <v>0</v>
      </c>
      <c r="BC114" s="25">
        <f t="shared" si="61"/>
        <v>0</v>
      </c>
      <c r="BD114" s="25">
        <f t="shared" si="61"/>
        <v>0</v>
      </c>
      <c r="BE114" s="25">
        <f t="shared" si="61"/>
        <v>0</v>
      </c>
      <c r="BF114" s="25">
        <f t="shared" si="61"/>
        <v>0</v>
      </c>
      <c r="BG114" s="25">
        <f t="shared" si="61"/>
        <v>0</v>
      </c>
      <c r="BH114" s="25">
        <f t="shared" si="61"/>
        <v>0</v>
      </c>
      <c r="BI114" s="25">
        <f t="shared" si="61"/>
        <v>0</v>
      </c>
      <c r="BJ114" s="25">
        <f t="shared" si="61"/>
        <v>0.18</v>
      </c>
      <c r="BK114" s="25">
        <f t="shared" si="61"/>
        <v>0.12</v>
      </c>
      <c r="BL114" s="25">
        <f t="shared" si="61"/>
        <v>0.91</v>
      </c>
      <c r="BM114" s="25">
        <f t="shared" si="61"/>
        <v>0</v>
      </c>
      <c r="BN114" s="25">
        <f t="shared" si="61"/>
        <v>0</v>
      </c>
      <c r="BO114" s="25">
        <f t="shared" si="61"/>
        <v>0</v>
      </c>
      <c r="BP114" s="25">
        <f t="shared" si="61"/>
        <v>0</v>
      </c>
      <c r="BQ114" s="25">
        <f t="shared" si="61"/>
        <v>0</v>
      </c>
      <c r="BR114" s="25"/>
      <c r="BW114" s="25"/>
      <c r="BX114" s="49"/>
      <c r="BY114" s="25"/>
      <c r="BZ114" s="25"/>
      <c r="CA114" s="25"/>
      <c r="CB114" s="25"/>
      <c r="CC114" s="25"/>
      <c r="CD114" s="25"/>
      <c r="CE114" s="25"/>
      <c r="CF114" s="25"/>
      <c r="CG114" s="25"/>
      <c r="CH114" s="25"/>
      <c r="CI114" s="25"/>
      <c r="CJ114" s="25"/>
      <c r="CK114" s="25"/>
      <c r="CL114" s="25"/>
      <c r="CM114" s="25"/>
      <c r="CN114" s="25"/>
      <c r="CO114" s="25"/>
      <c r="CP114" s="25"/>
      <c r="CQ114" s="25"/>
      <c r="CR114" s="25"/>
      <c r="CS114" s="25"/>
      <c r="CT114" s="25"/>
    </row>
    <row r="115" spans="1:98" ht="15" x14ac:dyDescent="0.25">
      <c r="A115" s="10"/>
      <c r="C115" s="10"/>
      <c r="D115">
        <f>D114*D116</f>
        <v>650.41763341067292</v>
      </c>
      <c r="F115" s="5" t="s">
        <v>551</v>
      </c>
      <c r="J115" s="25"/>
      <c r="K115" s="178">
        <f>K114-(D114-D115)</f>
        <v>-208.68236658932707</v>
      </c>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W115" s="25"/>
      <c r="BX115" s="49"/>
      <c r="BY115" s="25"/>
      <c r="BZ115" s="25"/>
      <c r="CA115" s="25"/>
      <c r="CB115" s="25"/>
      <c r="CC115" s="25"/>
      <c r="CD115" s="25"/>
      <c r="CE115" s="25"/>
      <c r="CF115" s="25"/>
      <c r="CG115" s="25"/>
      <c r="CH115" s="25"/>
      <c r="CI115" s="25"/>
      <c r="CJ115" s="25"/>
      <c r="CK115" s="25"/>
      <c r="CL115" s="25"/>
      <c r="CM115" s="25"/>
      <c r="CN115" s="25"/>
      <c r="CO115" s="25"/>
      <c r="CP115" s="25"/>
      <c r="CQ115" s="25"/>
      <c r="CR115" s="25"/>
      <c r="CS115" s="25"/>
      <c r="CT115" s="25"/>
    </row>
    <row r="116" spans="1:98" ht="15" x14ac:dyDescent="0.3">
      <c r="A116" s="10"/>
      <c r="C116" s="10"/>
      <c r="D116">
        <v>0.67053364269141535</v>
      </c>
      <c r="F116" s="2" t="s">
        <v>12</v>
      </c>
      <c r="J116" s="25">
        <f>J114/$D$115*100*J10</f>
        <v>227.29549816287943</v>
      </c>
      <c r="K116" s="150"/>
      <c r="L116" s="25"/>
      <c r="M116" s="25">
        <f t="shared" ref="M116:AR116" si="62">M114/$D$115*100*M10</f>
        <v>1.5943602183141294</v>
      </c>
      <c r="N116" s="25">
        <f t="shared" si="62"/>
        <v>1.5943602183141294</v>
      </c>
      <c r="O116" s="25">
        <f t="shared" si="62"/>
        <v>0</v>
      </c>
      <c r="P116" s="25">
        <f t="shared" si="62"/>
        <v>0</v>
      </c>
      <c r="Q116" s="25">
        <f t="shared" si="62"/>
        <v>0.26137052759248025</v>
      </c>
      <c r="R116" s="25">
        <f t="shared" si="62"/>
        <v>0</v>
      </c>
      <c r="S116" s="25">
        <f t="shared" si="62"/>
        <v>0</v>
      </c>
      <c r="T116" s="25">
        <f t="shared" si="62"/>
        <v>0</v>
      </c>
      <c r="U116" s="25">
        <f t="shared" si="62"/>
        <v>0</v>
      </c>
      <c r="V116" s="25">
        <f t="shared" si="62"/>
        <v>0</v>
      </c>
      <c r="W116" s="25">
        <f t="shared" si="62"/>
        <v>11.100560054221811</v>
      </c>
      <c r="X116" s="25">
        <f t="shared" si="62"/>
        <v>0</v>
      </c>
      <c r="Y116" s="25">
        <f t="shared" si="62"/>
        <v>0</v>
      </c>
      <c r="Z116" s="25">
        <f t="shared" si="62"/>
        <v>10.977562158884172</v>
      </c>
      <c r="AA116" s="25">
        <f t="shared" si="62"/>
        <v>5.6886527326782059E-2</v>
      </c>
      <c r="AB116" s="25">
        <f t="shared" si="62"/>
        <v>0</v>
      </c>
      <c r="AC116" s="25">
        <f t="shared" si="62"/>
        <v>0</v>
      </c>
      <c r="AD116" s="25">
        <f t="shared" si="62"/>
        <v>0</v>
      </c>
      <c r="AE116" s="25">
        <f t="shared" si="62"/>
        <v>0.71646274034173996</v>
      </c>
      <c r="AF116" s="25">
        <f t="shared" si="62"/>
        <v>0</v>
      </c>
      <c r="AG116" s="25">
        <f t="shared" si="62"/>
        <v>0</v>
      </c>
      <c r="AH116" s="25">
        <f t="shared" si="62"/>
        <v>0</v>
      </c>
      <c r="AI116" s="25">
        <f t="shared" si="62"/>
        <v>0</v>
      </c>
      <c r="AJ116" s="25">
        <f t="shared" si="62"/>
        <v>0.25675810651731884</v>
      </c>
      <c r="AK116" s="25">
        <f t="shared" si="62"/>
        <v>2.1524631684086608</v>
      </c>
      <c r="AL116" s="25">
        <f t="shared" si="62"/>
        <v>0.89173474119787388</v>
      </c>
      <c r="AM116" s="25">
        <f t="shared" si="62"/>
        <v>0.1537473691720472</v>
      </c>
      <c r="AN116" s="25">
        <f t="shared" si="62"/>
        <v>0</v>
      </c>
      <c r="AO116" s="25">
        <f t="shared" si="62"/>
        <v>0</v>
      </c>
      <c r="AP116" s="25">
        <f t="shared" si="62"/>
        <v>7.0723789819141718</v>
      </c>
      <c r="AQ116" s="25">
        <f t="shared" si="62"/>
        <v>0.32901937002818105</v>
      </c>
      <c r="AR116" s="25">
        <f t="shared" si="62"/>
        <v>1.0762315842043305E-3</v>
      </c>
      <c r="AS116" s="25">
        <f t="shared" ref="AS116:BQ116" si="63">AS114/$D$115*100*AS10</f>
        <v>0</v>
      </c>
      <c r="AT116" s="25">
        <f t="shared" si="63"/>
        <v>0</v>
      </c>
      <c r="AU116" s="25">
        <f t="shared" si="63"/>
        <v>0</v>
      </c>
      <c r="AV116" s="25">
        <f t="shared" si="63"/>
        <v>0</v>
      </c>
      <c r="AW116" s="25">
        <f t="shared" si="63"/>
        <v>0</v>
      </c>
      <c r="AX116" s="25">
        <f t="shared" si="63"/>
        <v>0.1537473691720472</v>
      </c>
      <c r="AY116" s="25">
        <f t="shared" si="63"/>
        <v>0</v>
      </c>
      <c r="AZ116" s="25">
        <f t="shared" si="63"/>
        <v>0.1537473691720472</v>
      </c>
      <c r="BA116" s="25">
        <f t="shared" si="63"/>
        <v>0</v>
      </c>
      <c r="BB116" s="25">
        <f t="shared" si="63"/>
        <v>0</v>
      </c>
      <c r="BC116" s="25">
        <f t="shared" si="63"/>
        <v>0</v>
      </c>
      <c r="BD116" s="25">
        <f t="shared" si="63"/>
        <v>0</v>
      </c>
      <c r="BE116" s="25">
        <f t="shared" si="63"/>
        <v>0</v>
      </c>
      <c r="BF116" s="25">
        <f t="shared" si="63"/>
        <v>0</v>
      </c>
      <c r="BG116" s="25">
        <f t="shared" si="63"/>
        <v>0</v>
      </c>
      <c r="BH116" s="25">
        <f t="shared" si="63"/>
        <v>0</v>
      </c>
      <c r="BI116" s="25">
        <f t="shared" si="63"/>
        <v>0</v>
      </c>
      <c r="BJ116" s="25">
        <f t="shared" si="63"/>
        <v>1.6604715870581099E-2</v>
      </c>
      <c r="BK116" s="25">
        <f t="shared" si="63"/>
        <v>1.1069810580387399E-2</v>
      </c>
      <c r="BL116" s="25">
        <f t="shared" si="63"/>
        <v>8.3946063567937781E-2</v>
      </c>
      <c r="BM116" s="25">
        <f t="shared" si="63"/>
        <v>0</v>
      </c>
      <c r="BN116" s="25">
        <f t="shared" si="63"/>
        <v>0</v>
      </c>
      <c r="BO116" s="25">
        <f t="shared" si="63"/>
        <v>0</v>
      </c>
      <c r="BP116" s="25">
        <f t="shared" si="63"/>
        <v>0</v>
      </c>
      <c r="BQ116" s="25">
        <f t="shared" si="63"/>
        <v>0</v>
      </c>
      <c r="BR116" s="25"/>
      <c r="BW116" s="25"/>
      <c r="BX116" s="49"/>
      <c r="BY116" s="25"/>
      <c r="BZ116" s="25"/>
      <c r="CA116" s="25"/>
      <c r="CB116" s="25"/>
      <c r="CC116" s="25"/>
      <c r="CD116" s="25"/>
      <c r="CE116" s="25"/>
      <c r="CF116" s="25"/>
      <c r="CG116" s="25"/>
      <c r="CH116" s="25"/>
      <c r="CI116" s="25"/>
      <c r="CJ116" s="25"/>
      <c r="CK116" s="25"/>
      <c r="CL116" s="25"/>
      <c r="CM116" s="25"/>
      <c r="CN116" s="25"/>
      <c r="CO116" s="25"/>
      <c r="CP116" s="25"/>
      <c r="CQ116" s="25"/>
      <c r="CR116" s="25"/>
      <c r="CS116" s="25"/>
      <c r="CT116" s="25"/>
    </row>
    <row r="117" spans="1:98" ht="15" x14ac:dyDescent="0.25">
      <c r="A117" s="10"/>
      <c r="C117" s="10"/>
      <c r="F117" s="5" t="s">
        <v>82</v>
      </c>
      <c r="J117" s="25"/>
      <c r="K117" s="150"/>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W117" s="25"/>
      <c r="BX117" s="49"/>
      <c r="BY117" s="25"/>
      <c r="BZ117" s="25"/>
      <c r="CA117" s="25"/>
      <c r="CB117" s="25"/>
      <c r="CC117" s="25"/>
      <c r="CD117" s="25"/>
      <c r="CE117" s="25"/>
      <c r="CF117" s="25"/>
      <c r="CG117" s="25"/>
      <c r="CH117" s="25"/>
      <c r="CI117" s="25"/>
      <c r="CJ117" s="25"/>
      <c r="CK117" s="25"/>
      <c r="CL117" s="25"/>
      <c r="CM117" s="25"/>
      <c r="CN117" s="25"/>
      <c r="CO117" s="25"/>
      <c r="CP117" s="25"/>
      <c r="CQ117" s="25"/>
      <c r="CR117" s="25"/>
      <c r="CS117" s="25"/>
      <c r="CT117" s="25"/>
    </row>
    <row r="118" spans="1:98" ht="15" x14ac:dyDescent="0.25">
      <c r="A118" s="10"/>
      <c r="C118" s="10"/>
      <c r="F118" s="5" t="s">
        <v>115</v>
      </c>
      <c r="J118" s="25"/>
      <c r="K118" s="153">
        <f>(K114-(D114-D115))/D115*100</f>
        <v>-32.084364855705758</v>
      </c>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W118" s="25"/>
      <c r="BX118" s="49"/>
      <c r="BY118" s="25"/>
      <c r="BZ118" s="25"/>
      <c r="CA118" s="25"/>
      <c r="CB118" s="25"/>
      <c r="CC118" s="25"/>
      <c r="CD118" s="25"/>
      <c r="CE118" s="25"/>
      <c r="CF118" s="25"/>
      <c r="CG118" s="25"/>
      <c r="CH118" s="25"/>
      <c r="CI118" s="25"/>
      <c r="CJ118" s="25"/>
      <c r="CK118" s="25"/>
      <c r="CL118" s="25"/>
      <c r="CM118" s="25"/>
      <c r="CN118" s="25"/>
      <c r="CO118" s="25"/>
      <c r="CP118" s="25"/>
      <c r="CQ118" s="25"/>
      <c r="CR118" s="25"/>
      <c r="CS118" s="25"/>
      <c r="CT118" s="25"/>
    </row>
    <row r="119" spans="1:98" ht="15" x14ac:dyDescent="0.25">
      <c r="A119" s="10"/>
      <c r="C119" s="10"/>
      <c r="F119" s="5"/>
      <c r="J119" s="25"/>
      <c r="K119" s="153"/>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W119" s="25"/>
      <c r="BX119" s="49"/>
      <c r="BY119" s="25"/>
      <c r="BZ119" s="25"/>
      <c r="CA119" s="25"/>
      <c r="CB119" s="25"/>
      <c r="CC119" s="25"/>
      <c r="CD119" s="25"/>
      <c r="CE119" s="25"/>
      <c r="CF119" s="25"/>
      <c r="CG119" s="25"/>
      <c r="CH119" s="25"/>
      <c r="CI119" s="25"/>
      <c r="CJ119" s="25"/>
      <c r="CK119" s="25"/>
      <c r="CL119" s="25"/>
      <c r="CM119" s="25"/>
      <c r="CN119" s="25"/>
      <c r="CO119" s="25"/>
      <c r="CP119" s="25"/>
      <c r="CQ119" s="25"/>
      <c r="CR119" s="25"/>
      <c r="CS119" s="25"/>
      <c r="CT119" s="25"/>
    </row>
    <row r="120" spans="1:98" s="35" customFormat="1" ht="15" x14ac:dyDescent="0.25">
      <c r="A120" s="34"/>
      <c r="C120" s="34"/>
      <c r="F120" s="163" t="s">
        <v>1391</v>
      </c>
      <c r="J120" s="388"/>
      <c r="K120" s="164">
        <f t="shared" ref="K120:AP120" si="64">+K112*$D$112/100</f>
        <v>719.28</v>
      </c>
      <c r="L120" s="164"/>
      <c r="M120" s="164">
        <f t="shared" si="64"/>
        <v>0</v>
      </c>
      <c r="N120" s="164">
        <f t="shared" si="64"/>
        <v>0</v>
      </c>
      <c r="O120" s="164">
        <f t="shared" si="64"/>
        <v>0</v>
      </c>
      <c r="P120" s="164">
        <f t="shared" si="64"/>
        <v>0</v>
      </c>
      <c r="Q120" s="164">
        <f t="shared" si="64"/>
        <v>0</v>
      </c>
      <c r="R120" s="164">
        <f t="shared" si="64"/>
        <v>0</v>
      </c>
      <c r="S120" s="164">
        <f t="shared" si="64"/>
        <v>0</v>
      </c>
      <c r="T120" s="164">
        <f t="shared" si="64"/>
        <v>0</v>
      </c>
      <c r="U120" s="164">
        <f t="shared" si="64"/>
        <v>0</v>
      </c>
      <c r="V120" s="164">
        <f t="shared" si="64"/>
        <v>0</v>
      </c>
      <c r="W120" s="164">
        <f t="shared" si="64"/>
        <v>0</v>
      </c>
      <c r="X120" s="164">
        <f t="shared" si="64"/>
        <v>0</v>
      </c>
      <c r="Y120" s="164">
        <f t="shared" si="64"/>
        <v>0</v>
      </c>
      <c r="Z120" s="164">
        <f t="shared" si="64"/>
        <v>0</v>
      </c>
      <c r="AA120" s="164">
        <f t="shared" si="64"/>
        <v>0</v>
      </c>
      <c r="AB120" s="164">
        <f t="shared" si="64"/>
        <v>0</v>
      </c>
      <c r="AC120" s="164">
        <f t="shared" si="64"/>
        <v>0</v>
      </c>
      <c r="AD120" s="164">
        <f t="shared" si="64"/>
        <v>0</v>
      </c>
      <c r="AE120" s="164">
        <f t="shared" si="64"/>
        <v>0</v>
      </c>
      <c r="AF120" s="164">
        <f t="shared" si="64"/>
        <v>0</v>
      </c>
      <c r="AG120" s="164">
        <f t="shared" si="64"/>
        <v>0</v>
      </c>
      <c r="AH120" s="164">
        <f t="shared" si="64"/>
        <v>0</v>
      </c>
      <c r="AI120" s="164">
        <f t="shared" si="64"/>
        <v>0</v>
      </c>
      <c r="AJ120" s="164">
        <f t="shared" si="64"/>
        <v>0.72</v>
      </c>
      <c r="AK120" s="164">
        <f t="shared" si="64"/>
        <v>14.4</v>
      </c>
      <c r="AL120" s="164">
        <f t="shared" si="64"/>
        <v>0</v>
      </c>
      <c r="AM120" s="164">
        <f t="shared" si="64"/>
        <v>7.2</v>
      </c>
      <c r="AN120" s="164">
        <f t="shared" si="64"/>
        <v>0</v>
      </c>
      <c r="AO120" s="164">
        <f t="shared" si="64"/>
        <v>0</v>
      </c>
      <c r="AP120" s="164">
        <f t="shared" si="64"/>
        <v>14.4</v>
      </c>
      <c r="AQ120" s="164">
        <f t="shared" ref="AQ120:BQ120" si="65">+AQ112*$D$112/100</f>
        <v>0</v>
      </c>
      <c r="AR120" s="164">
        <f t="shared" si="65"/>
        <v>5.04E-2</v>
      </c>
      <c r="AS120" s="164">
        <f t="shared" si="65"/>
        <v>0</v>
      </c>
      <c r="AT120" s="164">
        <f t="shared" si="65"/>
        <v>0</v>
      </c>
      <c r="AU120" s="164">
        <f t="shared" si="65"/>
        <v>0</v>
      </c>
      <c r="AV120" s="164">
        <f t="shared" si="65"/>
        <v>0</v>
      </c>
      <c r="AW120" s="164">
        <f t="shared" si="65"/>
        <v>0</v>
      </c>
      <c r="AX120" s="164">
        <f t="shared" si="65"/>
        <v>0</v>
      </c>
      <c r="AY120" s="164">
        <f t="shared" si="65"/>
        <v>0</v>
      </c>
      <c r="AZ120" s="164">
        <f t="shared" si="65"/>
        <v>0</v>
      </c>
      <c r="BA120" s="164">
        <f t="shared" si="65"/>
        <v>0</v>
      </c>
      <c r="BB120" s="164">
        <f t="shared" si="65"/>
        <v>0</v>
      </c>
      <c r="BC120" s="164">
        <f t="shared" si="65"/>
        <v>0</v>
      </c>
      <c r="BD120" s="164">
        <f t="shared" si="65"/>
        <v>0</v>
      </c>
      <c r="BE120" s="164">
        <f t="shared" si="65"/>
        <v>0</v>
      </c>
      <c r="BF120" s="164">
        <f t="shared" si="65"/>
        <v>0</v>
      </c>
      <c r="BG120" s="164">
        <f t="shared" si="65"/>
        <v>0</v>
      </c>
      <c r="BH120" s="164">
        <f t="shared" si="65"/>
        <v>0</v>
      </c>
      <c r="BI120" s="164">
        <f t="shared" si="65"/>
        <v>0</v>
      </c>
      <c r="BJ120" s="164">
        <f t="shared" si="65"/>
        <v>0</v>
      </c>
      <c r="BK120" s="164">
        <f t="shared" si="65"/>
        <v>0</v>
      </c>
      <c r="BL120" s="164">
        <f t="shared" si="65"/>
        <v>0</v>
      </c>
      <c r="BM120" s="164">
        <f t="shared" si="65"/>
        <v>0</v>
      </c>
      <c r="BN120" s="164">
        <f t="shared" si="65"/>
        <v>0</v>
      </c>
      <c r="BO120" s="164">
        <f t="shared" si="65"/>
        <v>0</v>
      </c>
      <c r="BP120" s="164">
        <f t="shared" si="65"/>
        <v>0</v>
      </c>
      <c r="BQ120" s="164">
        <f t="shared" si="65"/>
        <v>0</v>
      </c>
      <c r="BR120" s="164"/>
      <c r="BS120" s="164"/>
      <c r="BT120" s="164"/>
      <c r="BU120" s="164"/>
      <c r="BV120" s="164"/>
      <c r="BW120" s="164" t="s">
        <v>197</v>
      </c>
      <c r="BX120" s="166" t="s">
        <v>197</v>
      </c>
      <c r="BY120" s="164" t="s">
        <v>197</v>
      </c>
      <c r="BZ120" s="164" t="s">
        <v>197</v>
      </c>
      <c r="CA120" s="164" t="s">
        <v>197</v>
      </c>
      <c r="CB120" s="164">
        <f>+CB112</f>
        <v>0</v>
      </c>
      <c r="CC120" s="164">
        <f>+CC112</f>
        <v>0</v>
      </c>
      <c r="CD120" s="164"/>
      <c r="CE120" s="164"/>
      <c r="CF120" s="164"/>
      <c r="CG120" s="164">
        <f>+CG112*$D$37/100</f>
        <v>0</v>
      </c>
      <c r="CH120" s="164">
        <f>+CH112*$D$37/100</f>
        <v>0</v>
      </c>
      <c r="CI120" s="164"/>
      <c r="CJ120" s="388"/>
      <c r="CK120" s="388"/>
      <c r="CL120" s="388"/>
      <c r="CM120" s="388"/>
      <c r="CN120" s="388"/>
      <c r="CO120" s="388"/>
      <c r="CP120" s="388"/>
      <c r="CQ120" s="388"/>
      <c r="CR120" s="388"/>
      <c r="CS120" s="388"/>
      <c r="CT120" s="388"/>
    </row>
    <row r="121" spans="1:98" s="35" customFormat="1" ht="15" x14ac:dyDescent="0.25">
      <c r="A121" s="34"/>
      <c r="C121" s="34"/>
      <c r="F121" s="163" t="s">
        <v>1407</v>
      </c>
      <c r="J121" s="388"/>
      <c r="K121" s="164">
        <f t="shared" ref="K121:AP121" si="66">+K113*$D$113/100</f>
        <v>27.5</v>
      </c>
      <c r="L121" s="164"/>
      <c r="M121" s="164">
        <f t="shared" si="66"/>
        <v>25.925000000000001</v>
      </c>
      <c r="N121" s="164">
        <f t="shared" si="66"/>
        <v>25.925000000000001</v>
      </c>
      <c r="O121" s="164">
        <f t="shared" si="66"/>
        <v>0</v>
      </c>
      <c r="P121" s="164">
        <f t="shared" si="66"/>
        <v>0</v>
      </c>
      <c r="Q121" s="164">
        <f t="shared" si="66"/>
        <v>4.25</v>
      </c>
      <c r="R121" s="164">
        <f t="shared" si="66"/>
        <v>0</v>
      </c>
      <c r="S121" s="164">
        <f t="shared" si="66"/>
        <v>0</v>
      </c>
      <c r="T121" s="164">
        <f t="shared" si="66"/>
        <v>0</v>
      </c>
      <c r="U121" s="164">
        <f t="shared" si="66"/>
        <v>0</v>
      </c>
      <c r="V121" s="164">
        <f t="shared" si="66"/>
        <v>0</v>
      </c>
      <c r="W121" s="164">
        <f t="shared" si="66"/>
        <v>180.5</v>
      </c>
      <c r="X121" s="164">
        <f t="shared" si="66"/>
        <v>0</v>
      </c>
      <c r="Y121" s="164">
        <f t="shared" si="66"/>
        <v>0</v>
      </c>
      <c r="Z121" s="164">
        <f t="shared" si="66"/>
        <v>178.5</v>
      </c>
      <c r="AA121" s="164">
        <f t="shared" si="66"/>
        <v>0.92500001192092896</v>
      </c>
      <c r="AB121" s="164">
        <f t="shared" si="66"/>
        <v>0</v>
      </c>
      <c r="AC121" s="164">
        <f t="shared" si="66"/>
        <v>0</v>
      </c>
      <c r="AD121" s="164">
        <f t="shared" si="66"/>
        <v>0</v>
      </c>
      <c r="AE121" s="164">
        <f t="shared" si="66"/>
        <v>11.65</v>
      </c>
      <c r="AF121" s="164">
        <f t="shared" si="66"/>
        <v>0</v>
      </c>
      <c r="AG121" s="164">
        <f t="shared" si="66"/>
        <v>0</v>
      </c>
      <c r="AH121" s="164">
        <f t="shared" si="66"/>
        <v>0</v>
      </c>
      <c r="AI121" s="164">
        <f t="shared" si="66"/>
        <v>0</v>
      </c>
      <c r="AJ121" s="164">
        <f t="shared" si="66"/>
        <v>3.9249999999999998</v>
      </c>
      <c r="AK121" s="164">
        <f t="shared" si="66"/>
        <v>30</v>
      </c>
      <c r="AL121" s="164">
        <f t="shared" si="66"/>
        <v>14.5</v>
      </c>
      <c r="AM121" s="164">
        <f t="shared" si="66"/>
        <v>0</v>
      </c>
      <c r="AN121" s="164">
        <f t="shared" si="66"/>
        <v>0</v>
      </c>
      <c r="AO121" s="164">
        <f t="shared" si="66"/>
        <v>0</v>
      </c>
      <c r="AP121" s="164">
        <f t="shared" si="66"/>
        <v>110</v>
      </c>
      <c r="AQ121" s="164">
        <f t="shared" ref="AQ121:BG121" si="67">+AQ113*$D$113/100</f>
        <v>5.35</v>
      </c>
      <c r="AR121" s="164">
        <f t="shared" si="67"/>
        <v>0</v>
      </c>
      <c r="AS121" s="164">
        <f t="shared" si="67"/>
        <v>0</v>
      </c>
      <c r="AT121" s="164">
        <f t="shared" si="67"/>
        <v>0</v>
      </c>
      <c r="AU121" s="164">
        <f t="shared" si="67"/>
        <v>0</v>
      </c>
      <c r="AV121" s="164">
        <f t="shared" si="67"/>
        <v>0</v>
      </c>
      <c r="AW121" s="164">
        <f t="shared" si="67"/>
        <v>0</v>
      </c>
      <c r="AX121" s="164">
        <f t="shared" si="67"/>
        <v>2.5</v>
      </c>
      <c r="AY121" s="164">
        <f t="shared" si="67"/>
        <v>0</v>
      </c>
      <c r="AZ121" s="164">
        <f t="shared" si="67"/>
        <v>2.5</v>
      </c>
      <c r="BA121" s="164">
        <f t="shared" si="67"/>
        <v>0</v>
      </c>
      <c r="BB121" s="164">
        <f t="shared" si="67"/>
        <v>0</v>
      </c>
      <c r="BC121" s="164">
        <f t="shared" si="67"/>
        <v>0</v>
      </c>
      <c r="BD121" s="164">
        <f t="shared" si="67"/>
        <v>0</v>
      </c>
      <c r="BE121" s="164">
        <f t="shared" si="67"/>
        <v>0</v>
      </c>
      <c r="BF121" s="164">
        <f t="shared" si="67"/>
        <v>0</v>
      </c>
      <c r="BG121" s="164">
        <f t="shared" si="67"/>
        <v>0</v>
      </c>
      <c r="BH121" s="164" t="s">
        <v>501</v>
      </c>
      <c r="BI121" s="164">
        <f>+BI113*$D$113/100</f>
        <v>0</v>
      </c>
      <c r="BJ121" s="164">
        <f>+BJ113*$D$113/100</f>
        <v>0.45</v>
      </c>
      <c r="BK121" s="164">
        <f>+BK113*$D$113/100</f>
        <v>0.3</v>
      </c>
      <c r="BL121" s="164">
        <f>+BL113*$D$113/100</f>
        <v>2.2749999999999999</v>
      </c>
      <c r="BM121" s="164">
        <f>+BM113*$D$113/100</f>
        <v>0</v>
      </c>
      <c r="BN121" s="164" t="s">
        <v>1392</v>
      </c>
      <c r="BO121" s="164">
        <f>+BO113*$D$113/100</f>
        <v>0</v>
      </c>
      <c r="BP121" s="164">
        <f>+BP113*$D$113/100</f>
        <v>0</v>
      </c>
      <c r="BQ121" s="164">
        <f>+BQ113*$D$113/100</f>
        <v>0</v>
      </c>
      <c r="BR121" s="164"/>
      <c r="BS121" s="164"/>
      <c r="BT121" s="164"/>
      <c r="BU121" s="164"/>
      <c r="BV121" s="164"/>
      <c r="BW121" s="164" t="s">
        <v>197</v>
      </c>
      <c r="BX121" s="166" t="s">
        <v>197</v>
      </c>
      <c r="BY121" s="164" t="s">
        <v>197</v>
      </c>
      <c r="BZ121" s="164" t="s">
        <v>197</v>
      </c>
      <c r="CA121" s="164" t="s">
        <v>197</v>
      </c>
      <c r="CB121" s="164">
        <f>+CB113</f>
        <v>100</v>
      </c>
      <c r="CC121" s="164">
        <f>+CC113</f>
        <v>70.7</v>
      </c>
      <c r="CD121" s="164"/>
      <c r="CE121" s="164"/>
      <c r="CF121" s="164"/>
      <c r="CG121" s="164">
        <f>+CG113*$D$38/100</f>
        <v>0</v>
      </c>
      <c r="CH121" s="164">
        <f>+CH113*$D$38/100</f>
        <v>0</v>
      </c>
      <c r="CI121" s="164"/>
      <c r="CJ121" s="388"/>
      <c r="CK121" s="388"/>
      <c r="CL121" s="388"/>
      <c r="CM121" s="388"/>
      <c r="CN121" s="388"/>
      <c r="CO121" s="388"/>
      <c r="CP121" s="388"/>
      <c r="CQ121" s="388"/>
      <c r="CR121" s="388"/>
      <c r="CS121" s="388"/>
      <c r="CT121" s="388"/>
    </row>
    <row r="122" spans="1:98" s="35" customFormat="1" ht="15" x14ac:dyDescent="0.3">
      <c r="A122" s="34"/>
      <c r="C122" s="34"/>
      <c r="F122" s="36"/>
      <c r="J122" s="388"/>
      <c r="K122" s="168">
        <f t="shared" ref="K122:BQ122" si="68">SUM(K120:K121)</f>
        <v>746.78</v>
      </c>
      <c r="L122" s="168"/>
      <c r="M122" s="168">
        <f t="shared" si="68"/>
        <v>25.925000000000001</v>
      </c>
      <c r="N122" s="168">
        <f t="shared" si="68"/>
        <v>25.925000000000001</v>
      </c>
      <c r="O122" s="168">
        <f t="shared" si="68"/>
        <v>0</v>
      </c>
      <c r="P122" s="168">
        <f t="shared" si="68"/>
        <v>0</v>
      </c>
      <c r="Q122" s="168">
        <f t="shared" si="68"/>
        <v>4.25</v>
      </c>
      <c r="R122" s="168">
        <f t="shared" si="68"/>
        <v>0</v>
      </c>
      <c r="S122" s="168">
        <f t="shared" si="68"/>
        <v>0</v>
      </c>
      <c r="T122" s="168">
        <f t="shared" si="68"/>
        <v>0</v>
      </c>
      <c r="U122" s="168">
        <f t="shared" si="68"/>
        <v>0</v>
      </c>
      <c r="V122" s="168">
        <f t="shared" si="68"/>
        <v>0</v>
      </c>
      <c r="W122" s="168">
        <f t="shared" si="68"/>
        <v>180.5</v>
      </c>
      <c r="X122" s="168">
        <f t="shared" si="68"/>
        <v>0</v>
      </c>
      <c r="Y122" s="168">
        <f t="shared" si="68"/>
        <v>0</v>
      </c>
      <c r="Z122" s="168">
        <f t="shared" si="68"/>
        <v>178.5</v>
      </c>
      <c r="AA122" s="168">
        <f t="shared" si="68"/>
        <v>0.92500001192092896</v>
      </c>
      <c r="AB122" s="168">
        <f t="shared" si="68"/>
        <v>0</v>
      </c>
      <c r="AC122" s="168">
        <f t="shared" si="68"/>
        <v>0</v>
      </c>
      <c r="AD122" s="168">
        <f t="shared" si="68"/>
        <v>0</v>
      </c>
      <c r="AE122" s="168">
        <f t="shared" si="68"/>
        <v>11.65</v>
      </c>
      <c r="AF122" s="168">
        <f t="shared" si="68"/>
        <v>0</v>
      </c>
      <c r="AG122" s="168">
        <f t="shared" si="68"/>
        <v>0</v>
      </c>
      <c r="AH122" s="168">
        <f t="shared" si="68"/>
        <v>0</v>
      </c>
      <c r="AI122" s="168">
        <f t="shared" si="68"/>
        <v>0</v>
      </c>
      <c r="AJ122" s="168">
        <f t="shared" si="68"/>
        <v>4.6449999999999996</v>
      </c>
      <c r="AK122" s="168">
        <f t="shared" si="68"/>
        <v>44.4</v>
      </c>
      <c r="AL122" s="168">
        <f t="shared" si="68"/>
        <v>14.5</v>
      </c>
      <c r="AM122" s="168">
        <f t="shared" si="68"/>
        <v>7.2</v>
      </c>
      <c r="AN122" s="168">
        <f t="shared" si="68"/>
        <v>0</v>
      </c>
      <c r="AO122" s="168">
        <f t="shared" si="68"/>
        <v>0</v>
      </c>
      <c r="AP122" s="168">
        <f t="shared" si="68"/>
        <v>124.4</v>
      </c>
      <c r="AQ122" s="168">
        <f t="shared" si="68"/>
        <v>5.35</v>
      </c>
      <c r="AR122" s="168">
        <f t="shared" si="68"/>
        <v>5.04E-2</v>
      </c>
      <c r="AS122" s="168">
        <f t="shared" si="68"/>
        <v>0</v>
      </c>
      <c r="AT122" s="168">
        <f t="shared" si="68"/>
        <v>0</v>
      </c>
      <c r="AU122" s="168">
        <f t="shared" si="68"/>
        <v>0</v>
      </c>
      <c r="AV122" s="168">
        <f t="shared" si="68"/>
        <v>0</v>
      </c>
      <c r="AW122" s="168">
        <f t="shared" si="68"/>
        <v>0</v>
      </c>
      <c r="AX122" s="168">
        <f t="shared" si="68"/>
        <v>2.5</v>
      </c>
      <c r="AY122" s="168">
        <f t="shared" si="68"/>
        <v>0</v>
      </c>
      <c r="AZ122" s="168">
        <f t="shared" si="68"/>
        <v>2.5</v>
      </c>
      <c r="BA122" s="168">
        <f t="shared" si="68"/>
        <v>0</v>
      </c>
      <c r="BB122" s="168">
        <f t="shared" si="68"/>
        <v>0</v>
      </c>
      <c r="BC122" s="168">
        <f t="shared" si="68"/>
        <v>0</v>
      </c>
      <c r="BD122" s="168">
        <f t="shared" si="68"/>
        <v>0</v>
      </c>
      <c r="BE122" s="168">
        <f t="shared" si="68"/>
        <v>0</v>
      </c>
      <c r="BF122" s="168">
        <f t="shared" si="68"/>
        <v>0</v>
      </c>
      <c r="BG122" s="168">
        <f t="shared" si="68"/>
        <v>0</v>
      </c>
      <c r="BH122" s="168">
        <f t="shared" si="68"/>
        <v>0</v>
      </c>
      <c r="BI122" s="168">
        <f t="shared" si="68"/>
        <v>0</v>
      </c>
      <c r="BJ122" s="168">
        <f t="shared" si="68"/>
        <v>0.45</v>
      </c>
      <c r="BK122" s="168">
        <f t="shared" si="68"/>
        <v>0.3</v>
      </c>
      <c r="BL122" s="168">
        <f t="shared" si="68"/>
        <v>2.2749999999999999</v>
      </c>
      <c r="BM122" s="168">
        <f t="shared" si="68"/>
        <v>0</v>
      </c>
      <c r="BN122" s="168">
        <f t="shared" si="68"/>
        <v>0</v>
      </c>
      <c r="BO122" s="168">
        <f t="shared" si="68"/>
        <v>0</v>
      </c>
      <c r="BP122" s="168">
        <f t="shared" si="68"/>
        <v>0</v>
      </c>
      <c r="BQ122" s="168">
        <f t="shared" si="68"/>
        <v>0</v>
      </c>
      <c r="BR122" s="168"/>
      <c r="BS122" s="168"/>
      <c r="BT122" s="168"/>
      <c r="BU122" s="168"/>
      <c r="BV122" s="168"/>
      <c r="BW122" s="164" t="s">
        <v>197</v>
      </c>
      <c r="BX122" s="166" t="s">
        <v>197</v>
      </c>
      <c r="BY122" s="164" t="s">
        <v>197</v>
      </c>
      <c r="BZ122" s="164" t="s">
        <v>197</v>
      </c>
      <c r="CA122" s="164" t="s">
        <v>197</v>
      </c>
      <c r="CB122" s="168">
        <f>(CB112+CB113)</f>
        <v>100</v>
      </c>
      <c r="CC122" s="168">
        <f>(CC112+CC113)</f>
        <v>70.7</v>
      </c>
      <c r="CD122" s="168"/>
      <c r="CE122" s="168"/>
      <c r="CF122" s="168"/>
      <c r="CG122" s="168">
        <f>SUM(CG120:CG121)</f>
        <v>0</v>
      </c>
      <c r="CH122" s="168">
        <f>SUM(CH120:CH121)</f>
        <v>0</v>
      </c>
      <c r="CI122" s="168"/>
      <c r="CJ122" s="388"/>
      <c r="CK122" s="388"/>
      <c r="CL122" s="388"/>
      <c r="CM122" s="388"/>
      <c r="CN122" s="388"/>
      <c r="CO122" s="388"/>
      <c r="CP122" s="388"/>
      <c r="CQ122" s="388"/>
      <c r="CR122" s="388"/>
      <c r="CS122" s="388"/>
      <c r="CT122" s="388"/>
    </row>
    <row r="123" spans="1:98" s="35" customFormat="1" ht="15" x14ac:dyDescent="0.25">
      <c r="A123" s="34"/>
      <c r="C123" s="34"/>
      <c r="F123" s="36"/>
      <c r="J123" s="388"/>
      <c r="K123" s="164"/>
      <c r="L123" s="388"/>
      <c r="M123" s="169"/>
      <c r="N123" s="169"/>
      <c r="O123" s="169"/>
      <c r="P123" s="169"/>
      <c r="Q123" s="169"/>
      <c r="R123" s="169"/>
      <c r="S123" s="169"/>
      <c r="T123" s="169"/>
      <c r="U123" s="169"/>
      <c r="V123" s="169"/>
      <c r="W123" s="169"/>
      <c r="X123" s="169"/>
      <c r="Y123" s="169"/>
      <c r="Z123" s="169"/>
      <c r="AA123" s="169"/>
      <c r="AB123" s="169"/>
      <c r="AC123" s="169"/>
      <c r="AD123" s="169"/>
      <c r="AE123" s="169"/>
      <c r="AF123" s="169"/>
      <c r="AG123" s="169"/>
      <c r="AH123" s="169"/>
      <c r="AI123" s="169"/>
      <c r="AJ123" s="169"/>
      <c r="AK123" s="169"/>
      <c r="AL123" s="169"/>
      <c r="AM123" s="169"/>
      <c r="AN123" s="169"/>
      <c r="AO123" s="169"/>
      <c r="AP123" s="169"/>
      <c r="AQ123" s="169"/>
      <c r="AR123" s="169"/>
      <c r="AS123" s="169"/>
      <c r="AT123" s="169"/>
      <c r="AU123" s="169"/>
      <c r="AV123" s="169"/>
      <c r="AW123" s="169"/>
      <c r="AX123" s="169"/>
      <c r="AY123" s="169"/>
      <c r="AZ123" s="169"/>
      <c r="BA123" s="169"/>
      <c r="BB123" s="169"/>
      <c r="BC123" s="169"/>
      <c r="BD123" s="169"/>
      <c r="BE123" s="169"/>
      <c r="BF123" s="169"/>
      <c r="BG123" s="169"/>
      <c r="BH123" s="169"/>
      <c r="BI123" s="169"/>
      <c r="BJ123" s="169"/>
      <c r="BK123" s="169"/>
      <c r="BL123" s="169"/>
      <c r="BM123" s="169"/>
      <c r="BN123" s="169"/>
      <c r="BO123" s="169"/>
      <c r="BP123" s="169"/>
      <c r="BQ123" s="169"/>
      <c r="BR123" s="169"/>
      <c r="BS123" s="164"/>
      <c r="BT123" s="164"/>
      <c r="BU123" s="164"/>
      <c r="BV123" s="164"/>
      <c r="BW123" s="164" t="s">
        <v>197</v>
      </c>
      <c r="BX123" s="166" t="s">
        <v>197</v>
      </c>
      <c r="BY123" s="164" t="s">
        <v>197</v>
      </c>
      <c r="BZ123" s="164" t="s">
        <v>197</v>
      </c>
      <c r="CA123" s="164" t="s">
        <v>197</v>
      </c>
      <c r="CB123" s="169"/>
      <c r="CC123" s="169"/>
      <c r="CD123" s="169"/>
      <c r="CE123" s="169"/>
      <c r="CF123" s="169"/>
      <c r="CG123" s="169"/>
      <c r="CH123" s="169"/>
      <c r="CI123" s="169"/>
      <c r="CJ123" s="388"/>
      <c r="CK123" s="388"/>
      <c r="CL123" s="388"/>
      <c r="CM123" s="388"/>
      <c r="CN123" s="388"/>
      <c r="CO123" s="388"/>
      <c r="CP123" s="388"/>
      <c r="CQ123" s="388"/>
      <c r="CR123" s="388"/>
      <c r="CS123" s="388"/>
      <c r="CT123" s="388"/>
    </row>
    <row r="124" spans="1:98" s="35" customFormat="1" ht="15" x14ac:dyDescent="0.25">
      <c r="A124" s="34"/>
      <c r="C124" s="34"/>
      <c r="F124" s="36"/>
      <c r="J124" s="388"/>
      <c r="K124" s="164">
        <f>(K122-($D$114-$D$115))/$D$115*100</f>
        <v>65.680512253415614</v>
      </c>
      <c r="L124" s="170"/>
      <c r="M124" s="170">
        <f t="shared" ref="M124:AQ124" si="69">M122/$D$115*100*M10</f>
        <v>3.9859005457853245</v>
      </c>
      <c r="N124" s="170">
        <f t="shared" si="69"/>
        <v>3.9859005457853245</v>
      </c>
      <c r="O124" s="170">
        <f t="shared" si="69"/>
        <v>0</v>
      </c>
      <c r="P124" s="170">
        <f t="shared" si="69"/>
        <v>0</v>
      </c>
      <c r="Q124" s="170">
        <f t="shared" si="69"/>
        <v>0.65342631898120063</v>
      </c>
      <c r="R124" s="170">
        <f t="shared" si="69"/>
        <v>0</v>
      </c>
      <c r="S124" s="170">
        <f t="shared" si="69"/>
        <v>0</v>
      </c>
      <c r="T124" s="170">
        <f t="shared" si="69"/>
        <v>0</v>
      </c>
      <c r="U124" s="170">
        <f t="shared" si="69"/>
        <v>0</v>
      </c>
      <c r="V124" s="170">
        <f t="shared" si="69"/>
        <v>0</v>
      </c>
      <c r="W124" s="170">
        <f t="shared" si="69"/>
        <v>27.751400135554523</v>
      </c>
      <c r="X124" s="170">
        <f t="shared" si="69"/>
        <v>0</v>
      </c>
      <c r="Y124" s="170">
        <f t="shared" si="69"/>
        <v>0</v>
      </c>
      <c r="Z124" s="170">
        <f t="shared" si="69"/>
        <v>27.443905397210429</v>
      </c>
      <c r="AA124" s="170">
        <f t="shared" si="69"/>
        <v>0.14221631831695514</v>
      </c>
      <c r="AB124" s="170">
        <f t="shared" si="69"/>
        <v>0</v>
      </c>
      <c r="AC124" s="170">
        <f t="shared" si="69"/>
        <v>0</v>
      </c>
      <c r="AD124" s="170">
        <f t="shared" si="69"/>
        <v>0</v>
      </c>
      <c r="AE124" s="170">
        <f t="shared" si="69"/>
        <v>1.7911568508543501</v>
      </c>
      <c r="AF124" s="170">
        <f t="shared" si="69"/>
        <v>0</v>
      </c>
      <c r="AG124" s="170">
        <f t="shared" si="69"/>
        <v>0</v>
      </c>
      <c r="AH124" s="170">
        <f t="shared" si="69"/>
        <v>0</v>
      </c>
      <c r="AI124" s="170">
        <f t="shared" si="69"/>
        <v>0</v>
      </c>
      <c r="AJ124" s="170">
        <f t="shared" si="69"/>
        <v>0.71415652980415922</v>
      </c>
      <c r="AK124" s="170">
        <f t="shared" si="69"/>
        <v>6.8263831912388966</v>
      </c>
      <c r="AL124" s="170">
        <f t="shared" si="69"/>
        <v>2.2293368529946846</v>
      </c>
      <c r="AM124" s="170">
        <f t="shared" si="69"/>
        <v>1.1069810580387398</v>
      </c>
      <c r="AN124" s="170">
        <f t="shared" si="69"/>
        <v>0</v>
      </c>
      <c r="AO124" s="170">
        <f t="shared" si="69"/>
        <v>0</v>
      </c>
      <c r="AP124" s="170">
        <f t="shared" si="69"/>
        <v>19.126172725002675</v>
      </c>
      <c r="AQ124" s="170">
        <f t="shared" si="69"/>
        <v>0.82254842507045245</v>
      </c>
      <c r="AR124" s="170">
        <f t="shared" ref="AR124:BQ124" si="70">AR122/$D$115*100*AR10</f>
        <v>7.7488674062711803E-3</v>
      </c>
      <c r="AS124" s="170">
        <f t="shared" si="70"/>
        <v>0</v>
      </c>
      <c r="AT124" s="170">
        <f t="shared" si="70"/>
        <v>0</v>
      </c>
      <c r="AU124" s="170">
        <f t="shared" si="70"/>
        <v>0</v>
      </c>
      <c r="AV124" s="170">
        <f t="shared" si="70"/>
        <v>0</v>
      </c>
      <c r="AW124" s="170">
        <f t="shared" si="70"/>
        <v>0</v>
      </c>
      <c r="AX124" s="170">
        <f t="shared" si="70"/>
        <v>0.38436842293011803</v>
      </c>
      <c r="AY124" s="170">
        <f t="shared" si="70"/>
        <v>0</v>
      </c>
      <c r="AZ124" s="170">
        <f t="shared" si="70"/>
        <v>0.38436842293011803</v>
      </c>
      <c r="BA124" s="170">
        <f t="shared" si="70"/>
        <v>0</v>
      </c>
      <c r="BB124" s="170">
        <f t="shared" si="70"/>
        <v>0</v>
      </c>
      <c r="BC124" s="170">
        <f t="shared" si="70"/>
        <v>0</v>
      </c>
      <c r="BD124" s="170">
        <f t="shared" si="70"/>
        <v>0</v>
      </c>
      <c r="BE124" s="170">
        <f t="shared" si="70"/>
        <v>0</v>
      </c>
      <c r="BF124" s="170">
        <f t="shared" si="70"/>
        <v>0</v>
      </c>
      <c r="BG124" s="170">
        <f t="shared" si="70"/>
        <v>0</v>
      </c>
      <c r="BH124" s="170">
        <f t="shared" si="70"/>
        <v>0</v>
      </c>
      <c r="BI124" s="170">
        <f t="shared" si="70"/>
        <v>0</v>
      </c>
      <c r="BJ124" s="170">
        <f t="shared" si="70"/>
        <v>4.1511789676452741E-2</v>
      </c>
      <c r="BK124" s="170">
        <f t="shared" si="70"/>
        <v>2.7674526450968493E-2</v>
      </c>
      <c r="BL124" s="170">
        <f t="shared" si="70"/>
        <v>0.20986515891984445</v>
      </c>
      <c r="BM124" s="170">
        <f t="shared" si="70"/>
        <v>0</v>
      </c>
      <c r="BN124" s="170">
        <f t="shared" si="70"/>
        <v>0</v>
      </c>
      <c r="BO124" s="170">
        <f t="shared" si="70"/>
        <v>0</v>
      </c>
      <c r="BP124" s="170">
        <f t="shared" si="70"/>
        <v>0</v>
      </c>
      <c r="BQ124" s="170">
        <f t="shared" si="70"/>
        <v>0</v>
      </c>
      <c r="BR124" s="170"/>
      <c r="BS124" s="170"/>
      <c r="BT124" s="170"/>
      <c r="BU124" s="170"/>
      <c r="BV124" s="170"/>
      <c r="BW124" s="164" t="s">
        <v>197</v>
      </c>
      <c r="BX124" s="166" t="s">
        <v>197</v>
      </c>
      <c r="BY124" s="164" t="s">
        <v>197</v>
      </c>
      <c r="BZ124" s="164" t="s">
        <v>197</v>
      </c>
      <c r="CA124" s="164" t="s">
        <v>197</v>
      </c>
      <c r="CB124" s="170">
        <f>CB122/1</f>
        <v>100</v>
      </c>
      <c r="CC124" s="170">
        <f>CC122</f>
        <v>70.7</v>
      </c>
      <c r="CD124" s="170"/>
      <c r="CE124" s="170"/>
      <c r="CF124" s="170"/>
      <c r="CG124" s="170">
        <f>CG122/$D$40*100*CG54</f>
        <v>0</v>
      </c>
      <c r="CH124" s="170">
        <f>CH122/$D$40*100*CH54</f>
        <v>0</v>
      </c>
      <c r="CI124" s="170"/>
      <c r="CJ124" s="388"/>
      <c r="CK124" s="388"/>
      <c r="CL124" s="388"/>
      <c r="CM124" s="388"/>
      <c r="CN124" s="388"/>
      <c r="CO124" s="388"/>
      <c r="CP124" s="388"/>
      <c r="CQ124" s="388"/>
      <c r="CR124" s="388"/>
      <c r="CS124" s="388"/>
      <c r="CT124" s="388"/>
    </row>
    <row r="125" spans="1:98" ht="15" x14ac:dyDescent="0.25">
      <c r="A125" s="10"/>
      <c r="C125" s="10"/>
      <c r="F125" s="40"/>
      <c r="J125" s="25"/>
      <c r="K125" s="150"/>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W125" s="25"/>
      <c r="BX125" s="49"/>
      <c r="BY125" s="25"/>
      <c r="BZ125" s="25"/>
      <c r="CA125" s="25"/>
      <c r="CB125" s="25"/>
      <c r="CC125" s="25"/>
      <c r="CD125" s="25"/>
      <c r="CE125" s="25"/>
      <c r="CF125" s="25"/>
      <c r="CG125" s="25"/>
      <c r="CH125" s="25"/>
      <c r="CI125" s="25"/>
      <c r="CJ125" s="25"/>
      <c r="CK125" s="25"/>
      <c r="CL125" s="25"/>
      <c r="CM125" s="25"/>
      <c r="CN125" s="25"/>
      <c r="CO125" s="25"/>
      <c r="CP125" s="25"/>
      <c r="CQ125" s="25"/>
      <c r="CR125" s="25"/>
      <c r="CS125" s="25"/>
      <c r="CT125" s="25"/>
    </row>
    <row r="126" spans="1:98" ht="15" x14ac:dyDescent="0.25">
      <c r="A126" s="10"/>
      <c r="C126" s="10"/>
      <c r="F126" s="40"/>
      <c r="J126" s="25"/>
      <c r="K126" s="150"/>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W126" s="25"/>
      <c r="BX126" s="49"/>
      <c r="BY126" s="25"/>
      <c r="BZ126" s="25"/>
      <c r="CA126" s="25"/>
      <c r="CB126" s="25"/>
      <c r="CC126" s="25"/>
      <c r="CD126" s="25"/>
      <c r="CE126" s="25"/>
      <c r="CF126" s="25"/>
      <c r="CG126" s="25"/>
      <c r="CH126" s="25"/>
      <c r="CI126" s="25"/>
      <c r="CJ126" s="25"/>
      <c r="CK126" s="25"/>
      <c r="CL126" s="25"/>
      <c r="CM126" s="25"/>
      <c r="CN126" s="25"/>
      <c r="CO126" s="25"/>
      <c r="CP126" s="25"/>
      <c r="CQ126" s="25"/>
      <c r="CR126" s="25"/>
      <c r="CS126" s="25"/>
      <c r="CT126" s="25"/>
    </row>
    <row r="127" spans="1:98" s="7" customFormat="1" ht="15" x14ac:dyDescent="0.25">
      <c r="A127" s="120" t="s">
        <v>1384</v>
      </c>
      <c r="C127" s="11"/>
      <c r="F127" s="117" t="s">
        <v>1131</v>
      </c>
      <c r="J127" s="7">
        <f>(M127*17)+(Q127*37)+(W127*17)+(AI127*29)+(AE127*8)</f>
        <v>410.40630231786503</v>
      </c>
      <c r="K127" s="180">
        <f>+K144</f>
        <v>76.410119922263831</v>
      </c>
      <c r="L127" s="116"/>
      <c r="M127" s="180">
        <f>+M144</f>
        <v>2.4793174384983643</v>
      </c>
      <c r="N127" s="180">
        <f t="shared" ref="N127:BQ127" si="71">+N144</f>
        <v>1.6948267526188554</v>
      </c>
      <c r="O127" s="180">
        <f t="shared" si="71"/>
        <v>0.78449068587950876</v>
      </c>
      <c r="P127" s="180">
        <f t="shared" si="71"/>
        <v>2.4515333933734654E-3</v>
      </c>
      <c r="Q127" s="180">
        <f t="shared" si="71"/>
        <v>1.1113618049959708</v>
      </c>
      <c r="R127" s="180">
        <f t="shared" si="71"/>
        <v>0</v>
      </c>
      <c r="S127" s="180">
        <f t="shared" si="71"/>
        <v>0.4755974783144522</v>
      </c>
      <c r="T127" s="180">
        <f t="shared" si="71"/>
        <v>0.22063800540361189</v>
      </c>
      <c r="U127" s="180">
        <f t="shared" si="71"/>
        <v>2.6966867327108117E-2</v>
      </c>
      <c r="V127" s="180">
        <f t="shared" si="71"/>
        <v>0</v>
      </c>
      <c r="W127" s="180">
        <f t="shared" si="71"/>
        <v>18.884978906953592</v>
      </c>
      <c r="X127" s="180">
        <f t="shared" si="71"/>
        <v>0</v>
      </c>
      <c r="Y127" s="180">
        <f t="shared" si="71"/>
        <v>0</v>
      </c>
      <c r="Z127" s="180">
        <f t="shared" si="71"/>
        <v>11.669298952457693</v>
      </c>
      <c r="AA127" s="180">
        <f t="shared" si="71"/>
        <v>7.1454026646651805</v>
      </c>
      <c r="AB127" s="180">
        <f t="shared" si="71"/>
        <v>0</v>
      </c>
      <c r="AC127" s="180">
        <f t="shared" si="71"/>
        <v>0</v>
      </c>
      <c r="AD127" s="180">
        <f t="shared" si="71"/>
        <v>0</v>
      </c>
      <c r="AE127" s="180">
        <f t="shared" si="71"/>
        <v>0.7616097075413566</v>
      </c>
      <c r="AF127" s="180">
        <f t="shared" si="71"/>
        <v>0</v>
      </c>
      <c r="AG127" s="180">
        <f t="shared" si="71"/>
        <v>0</v>
      </c>
      <c r="AH127" s="180">
        <f t="shared" si="71"/>
        <v>0</v>
      </c>
      <c r="AI127" s="180">
        <f t="shared" si="71"/>
        <v>0</v>
      </c>
      <c r="AJ127" s="180">
        <f t="shared" si="71"/>
        <v>0.58550789211736254</v>
      </c>
      <c r="AK127" s="180">
        <f t="shared" si="71"/>
        <v>37.896620372564819</v>
      </c>
      <c r="AL127" s="180">
        <f t="shared" si="71"/>
        <v>1.1808219178082189</v>
      </c>
      <c r="AM127" s="180">
        <f t="shared" si="71"/>
        <v>4.8826373418021509</v>
      </c>
      <c r="AN127" s="180">
        <f t="shared" si="71"/>
        <v>22.492818884201544</v>
      </c>
      <c r="AO127" s="180">
        <f t="shared" si="71"/>
        <v>57.120728065601746</v>
      </c>
      <c r="AP127" s="180">
        <f t="shared" si="71"/>
        <v>23.085272787600132</v>
      </c>
      <c r="AQ127" s="180">
        <f t="shared" si="71"/>
        <v>0.44291036640280612</v>
      </c>
      <c r="AR127" s="180">
        <f t="shared" si="71"/>
        <v>1.327913921410627E-2</v>
      </c>
      <c r="AS127" s="180">
        <f t="shared" si="71"/>
        <v>0.49030667867469302</v>
      </c>
      <c r="AT127" s="180">
        <f t="shared" si="71"/>
        <v>0.98061335734938604</v>
      </c>
      <c r="AU127" s="180">
        <f t="shared" si="71"/>
        <v>0</v>
      </c>
      <c r="AV127" s="180">
        <f t="shared" si="71"/>
        <v>9.8061335734938613</v>
      </c>
      <c r="AW127" s="180">
        <f t="shared" si="71"/>
        <v>9.0706735554818199</v>
      </c>
      <c r="AX127" s="180">
        <f t="shared" si="71"/>
        <v>4.8213490069678153</v>
      </c>
      <c r="AY127" s="180">
        <f t="shared" si="71"/>
        <v>0</v>
      </c>
      <c r="AZ127" s="180">
        <f t="shared" si="71"/>
        <v>0.16343555955823102</v>
      </c>
      <c r="BA127" s="180">
        <f t="shared" si="71"/>
        <v>0</v>
      </c>
      <c r="BB127" s="180">
        <f t="shared" si="71"/>
        <v>0</v>
      </c>
      <c r="BC127" s="180">
        <f t="shared" si="71"/>
        <v>0</v>
      </c>
      <c r="BD127" s="180">
        <f t="shared" si="71"/>
        <v>0</v>
      </c>
      <c r="BE127" s="180">
        <f t="shared" si="71"/>
        <v>7.3546001801203954E-3</v>
      </c>
      <c r="BF127" s="180">
        <f t="shared" si="71"/>
        <v>0</v>
      </c>
      <c r="BG127" s="180">
        <f t="shared" si="71"/>
        <v>0</v>
      </c>
      <c r="BH127" s="180">
        <f t="shared" si="71"/>
        <v>3.4321467507228511E-2</v>
      </c>
      <c r="BI127" s="180">
        <f t="shared" si="71"/>
        <v>0</v>
      </c>
      <c r="BJ127" s="180">
        <f t="shared" si="71"/>
        <v>2.0960610513343123E-2</v>
      </c>
      <c r="BK127" s="180">
        <f t="shared" si="71"/>
        <v>3.34634308195478E-2</v>
      </c>
      <c r="BL127" s="180">
        <f t="shared" si="71"/>
        <v>0.1112996160591553</v>
      </c>
      <c r="BM127" s="180">
        <f t="shared" si="71"/>
        <v>0</v>
      </c>
      <c r="BN127" s="180">
        <f t="shared" si="71"/>
        <v>3.9714840972650137E-3</v>
      </c>
      <c r="BO127" s="180">
        <f t="shared" si="71"/>
        <v>0.61288334834336633</v>
      </c>
      <c r="BP127" s="180">
        <f t="shared" si="71"/>
        <v>9.8061335734938596E-2</v>
      </c>
      <c r="BQ127" s="180">
        <f t="shared" si="71"/>
        <v>0.24515333933734651</v>
      </c>
      <c r="BR127" s="116"/>
      <c r="BS127" s="118"/>
      <c r="BT127" s="118"/>
      <c r="BU127" s="118"/>
      <c r="BV127" s="118"/>
      <c r="BW127" s="116"/>
      <c r="BX127" s="184"/>
      <c r="BY127" s="116"/>
      <c r="BZ127" s="116"/>
      <c r="CA127" s="116"/>
      <c r="CB127" s="180">
        <f>+CB144</f>
        <v>100</v>
      </c>
      <c r="CC127" s="180">
        <f>+CC144</f>
        <v>172.39999999999998</v>
      </c>
      <c r="CD127" s="116"/>
      <c r="CE127" s="116"/>
      <c r="CF127" s="116"/>
      <c r="CG127" s="116"/>
      <c r="CH127" s="116"/>
      <c r="CI127" s="116" t="s">
        <v>1129</v>
      </c>
      <c r="CJ127" s="116"/>
      <c r="CK127" s="116"/>
      <c r="CL127" s="116"/>
      <c r="CM127" s="116"/>
      <c r="CN127" s="116"/>
      <c r="CO127" s="116"/>
      <c r="CP127" s="116"/>
      <c r="CQ127" s="116"/>
      <c r="CR127" s="116"/>
      <c r="CS127" s="116"/>
      <c r="CT127" s="116"/>
    </row>
    <row r="128" spans="1:98" ht="15" x14ac:dyDescent="0.25">
      <c r="A128" s="10" t="s">
        <v>567</v>
      </c>
      <c r="C128" s="10"/>
      <c r="D128">
        <v>250</v>
      </c>
      <c r="F128" s="40" t="s">
        <v>1391</v>
      </c>
      <c r="I128">
        <v>1</v>
      </c>
      <c r="J128" s="25">
        <v>0</v>
      </c>
      <c r="K128" s="150">
        <v>99.9</v>
      </c>
      <c r="L128" s="25"/>
      <c r="M128" s="25">
        <v>0</v>
      </c>
      <c r="N128" s="25"/>
      <c r="O128" s="25"/>
      <c r="P128" s="25">
        <v>0</v>
      </c>
      <c r="Q128" s="25">
        <v>0</v>
      </c>
      <c r="R128" s="25">
        <v>0</v>
      </c>
      <c r="S128" s="25">
        <v>0</v>
      </c>
      <c r="T128" s="25">
        <v>0</v>
      </c>
      <c r="U128" s="25">
        <v>0</v>
      </c>
      <c r="V128" s="25"/>
      <c r="W128" s="25">
        <v>0</v>
      </c>
      <c r="X128" s="25">
        <v>0</v>
      </c>
      <c r="Y128" s="25"/>
      <c r="Z128" s="25">
        <v>0</v>
      </c>
      <c r="AA128" s="25">
        <v>0</v>
      </c>
      <c r="AB128" s="25"/>
      <c r="AC128" s="25"/>
      <c r="AD128" s="25">
        <v>0</v>
      </c>
      <c r="AE128" s="25">
        <v>0</v>
      </c>
      <c r="AF128" s="25">
        <v>0</v>
      </c>
      <c r="AG128" s="25">
        <v>0</v>
      </c>
      <c r="AH128" s="25">
        <v>0</v>
      </c>
      <c r="AI128" s="25">
        <v>0</v>
      </c>
      <c r="AJ128" s="25">
        <v>0.1</v>
      </c>
      <c r="AK128" s="25">
        <v>2</v>
      </c>
      <c r="AL128" s="25">
        <v>0</v>
      </c>
      <c r="AM128" s="25">
        <v>1</v>
      </c>
      <c r="AN128" s="25">
        <v>0</v>
      </c>
      <c r="AO128" s="25">
        <v>0</v>
      </c>
      <c r="AP128" s="25">
        <v>2</v>
      </c>
      <c r="AQ128" s="25">
        <v>0</v>
      </c>
      <c r="AR128" s="25">
        <v>7.0000000000000001E-3</v>
      </c>
      <c r="AS128" s="25">
        <v>0</v>
      </c>
      <c r="AT128" s="25">
        <v>0</v>
      </c>
      <c r="AU128" s="25"/>
      <c r="AV128" s="25">
        <v>0</v>
      </c>
      <c r="AW128" s="25">
        <v>0</v>
      </c>
      <c r="AX128" s="25">
        <v>0</v>
      </c>
      <c r="AY128" s="25">
        <v>0</v>
      </c>
      <c r="AZ128" s="25">
        <v>0</v>
      </c>
      <c r="BA128" s="25">
        <v>0</v>
      </c>
      <c r="BB128" s="25">
        <v>0</v>
      </c>
      <c r="BC128" s="25"/>
      <c r="BD128" s="25"/>
      <c r="BE128" s="25">
        <v>0</v>
      </c>
      <c r="BF128" s="25"/>
      <c r="BG128" s="25">
        <v>0</v>
      </c>
      <c r="BH128" s="25">
        <v>0</v>
      </c>
      <c r="BI128" s="25">
        <v>0</v>
      </c>
      <c r="BJ128" s="25">
        <v>0</v>
      </c>
      <c r="BK128" s="25">
        <v>0</v>
      </c>
      <c r="BL128" s="25">
        <v>0</v>
      </c>
      <c r="BM128" s="25">
        <v>0</v>
      </c>
      <c r="BN128" s="25">
        <v>0</v>
      </c>
      <c r="BO128" s="25">
        <v>0</v>
      </c>
      <c r="BP128" s="25">
        <v>0</v>
      </c>
      <c r="BQ128" s="25">
        <v>0</v>
      </c>
      <c r="BR128" s="25">
        <v>0</v>
      </c>
      <c r="BS128" s="14">
        <v>1</v>
      </c>
      <c r="BT128" s="14">
        <v>6.25</v>
      </c>
      <c r="BW128" s="25" t="s">
        <v>7</v>
      </c>
      <c r="BX128" s="49" t="s">
        <v>1411</v>
      </c>
      <c r="BY128" s="25"/>
      <c r="BZ128" s="25"/>
      <c r="CA128" s="25"/>
      <c r="CB128" s="25"/>
      <c r="CC128" s="25">
        <v>0</v>
      </c>
      <c r="CD128" s="25"/>
      <c r="CE128" s="25"/>
      <c r="CF128" s="25"/>
      <c r="CG128" s="25"/>
      <c r="CH128" s="25"/>
      <c r="CI128" s="25"/>
      <c r="CJ128" s="25"/>
      <c r="CK128" s="25"/>
      <c r="CL128" s="25"/>
      <c r="CM128" s="25"/>
      <c r="CN128" s="25"/>
      <c r="CO128" s="25"/>
      <c r="CP128" s="25"/>
      <c r="CQ128" s="25"/>
      <c r="CR128" s="25"/>
      <c r="CS128" s="25"/>
      <c r="CT128" s="25"/>
    </row>
    <row r="129" spans="1:98" ht="15" x14ac:dyDescent="0.25">
      <c r="A129" s="10" t="s">
        <v>1382</v>
      </c>
      <c r="C129" s="10"/>
      <c r="D129">
        <v>40</v>
      </c>
      <c r="F129" s="40" t="s">
        <v>1407</v>
      </c>
      <c r="I129">
        <v>1</v>
      </c>
      <c r="J129" s="25">
        <v>1478.37</v>
      </c>
      <c r="K129" s="150">
        <v>11</v>
      </c>
      <c r="L129" s="25"/>
      <c r="M129" s="25">
        <v>10.37</v>
      </c>
      <c r="N129" s="25">
        <v>10.37</v>
      </c>
      <c r="O129" s="25">
        <v>0</v>
      </c>
      <c r="P129" s="25">
        <v>0</v>
      </c>
      <c r="Q129" s="25">
        <v>1.7</v>
      </c>
      <c r="R129" s="25"/>
      <c r="S129" s="25"/>
      <c r="T129" s="25"/>
      <c r="U129" s="25"/>
      <c r="V129" s="25"/>
      <c r="W129" s="25">
        <v>72.2</v>
      </c>
      <c r="X129" s="25"/>
      <c r="Y129" s="25"/>
      <c r="Z129" s="25">
        <v>71.400000000000006</v>
      </c>
      <c r="AA129" s="25">
        <v>0.37000000476837158</v>
      </c>
      <c r="AB129" s="25"/>
      <c r="AC129" s="25"/>
      <c r="AD129" s="25"/>
      <c r="AE129" s="25">
        <v>4.66</v>
      </c>
      <c r="AF129" s="25"/>
      <c r="AG129" s="25"/>
      <c r="AH129" s="25"/>
      <c r="AI129" s="25"/>
      <c r="AJ129" s="25">
        <v>1.57</v>
      </c>
      <c r="AK129" s="25">
        <v>12</v>
      </c>
      <c r="AL129" s="25">
        <v>5.8</v>
      </c>
      <c r="AM129" s="25"/>
      <c r="AN129" s="25"/>
      <c r="AO129" s="25"/>
      <c r="AP129" s="25">
        <v>44</v>
      </c>
      <c r="AQ129" s="25">
        <v>2.14</v>
      </c>
      <c r="AR129" s="25"/>
      <c r="AS129" s="25"/>
      <c r="AT129" s="25"/>
      <c r="AU129" s="25">
        <v>0</v>
      </c>
      <c r="AV129" s="25"/>
      <c r="AW129" s="25">
        <v>0</v>
      </c>
      <c r="AX129" s="25">
        <v>1</v>
      </c>
      <c r="AY129" s="25"/>
      <c r="AZ129" s="25">
        <v>1</v>
      </c>
      <c r="BA129" s="25"/>
      <c r="BB129" s="25"/>
      <c r="BC129" s="25"/>
      <c r="BD129" s="25"/>
      <c r="BE129" s="25">
        <v>0</v>
      </c>
      <c r="BF129" s="25"/>
      <c r="BG129" s="25"/>
      <c r="BH129" s="25" t="s">
        <v>501</v>
      </c>
      <c r="BI129" s="25"/>
      <c r="BJ129" s="25">
        <v>0.18</v>
      </c>
      <c r="BK129" s="25">
        <v>0.12</v>
      </c>
      <c r="BL129" s="25">
        <v>0.91</v>
      </c>
      <c r="BM129" s="25"/>
      <c r="BN129" s="25" t="s">
        <v>1392</v>
      </c>
      <c r="BO129" s="25"/>
      <c r="BP129" s="25">
        <v>0</v>
      </c>
      <c r="BQ129" s="25">
        <v>0</v>
      </c>
      <c r="BR129" s="25"/>
      <c r="BT129" s="14">
        <v>6.25</v>
      </c>
      <c r="BW129" s="25" t="s">
        <v>5</v>
      </c>
      <c r="BX129" s="49">
        <v>374</v>
      </c>
      <c r="BY129" s="25" t="s">
        <v>1209</v>
      </c>
      <c r="BZ129" s="25" t="s">
        <v>472</v>
      </c>
      <c r="CA129" s="25"/>
      <c r="CB129" s="25">
        <v>100</v>
      </c>
      <c r="CC129" s="25">
        <v>70.7</v>
      </c>
      <c r="CD129" s="25"/>
      <c r="CE129" s="25"/>
      <c r="CF129" s="25"/>
      <c r="CG129" s="25"/>
      <c r="CH129" s="25"/>
      <c r="CI129" s="25"/>
      <c r="CJ129" s="25"/>
      <c r="CK129" s="25"/>
      <c r="CL129" s="25"/>
      <c r="CM129" s="25"/>
      <c r="CN129" s="25"/>
      <c r="CO129" s="25"/>
      <c r="CP129" s="25"/>
      <c r="CQ129" s="25"/>
      <c r="CR129" s="25"/>
      <c r="CS129" s="25"/>
      <c r="CT129" s="25"/>
    </row>
    <row r="130" spans="1:98" ht="15" x14ac:dyDescent="0.25">
      <c r="A130" s="10" t="s">
        <v>782</v>
      </c>
      <c r="C130" s="10"/>
      <c r="D130">
        <v>60</v>
      </c>
      <c r="F130" s="40" t="s">
        <v>1115</v>
      </c>
      <c r="I130">
        <v>1</v>
      </c>
      <c r="J130" s="25">
        <v>260.10000000000002</v>
      </c>
      <c r="K130" s="150">
        <v>88</v>
      </c>
      <c r="L130" s="25">
        <v>0.5</v>
      </c>
      <c r="M130" s="25">
        <v>3.2</v>
      </c>
      <c r="N130" s="25">
        <v>0</v>
      </c>
      <c r="O130" s="25">
        <v>3.2</v>
      </c>
      <c r="P130" s="25">
        <v>0.01</v>
      </c>
      <c r="Q130" s="25">
        <v>3.4</v>
      </c>
      <c r="R130" s="25"/>
      <c r="S130" s="25">
        <v>1.94</v>
      </c>
      <c r="T130" s="25">
        <v>0.9</v>
      </c>
      <c r="U130" s="25">
        <v>0.11</v>
      </c>
      <c r="V130" s="25"/>
      <c r="W130" s="25">
        <v>4.8</v>
      </c>
      <c r="X130" s="25"/>
      <c r="Y130" s="25"/>
      <c r="Z130" s="25">
        <v>0</v>
      </c>
      <c r="AA130" s="25">
        <v>4.8</v>
      </c>
      <c r="AB130" s="25"/>
      <c r="AC130" s="25"/>
      <c r="AD130" s="25"/>
      <c r="AE130" s="25">
        <v>0</v>
      </c>
      <c r="AF130" s="25"/>
      <c r="AG130" s="25"/>
      <c r="AH130" s="25"/>
      <c r="AI130" s="25"/>
      <c r="AJ130" s="25">
        <v>0.7</v>
      </c>
      <c r="AK130" s="25">
        <v>117</v>
      </c>
      <c r="AL130" s="25">
        <v>0.1</v>
      </c>
      <c r="AM130" s="25">
        <v>12</v>
      </c>
      <c r="AN130" s="25">
        <v>87</v>
      </c>
      <c r="AO130" s="25">
        <v>147</v>
      </c>
      <c r="AP130" s="25">
        <v>49</v>
      </c>
      <c r="AQ130" s="25">
        <v>0.38</v>
      </c>
      <c r="AR130" s="25">
        <v>0.01</v>
      </c>
      <c r="AS130" s="25">
        <v>2</v>
      </c>
      <c r="AT130" s="25">
        <v>4</v>
      </c>
      <c r="AU130" s="25"/>
      <c r="AV130" s="25">
        <v>40</v>
      </c>
      <c r="AW130" s="25">
        <v>37</v>
      </c>
      <c r="AX130" s="25">
        <v>19</v>
      </c>
      <c r="AY130" s="25"/>
      <c r="AZ130" s="25"/>
      <c r="BA130" s="25"/>
      <c r="BB130" s="25"/>
      <c r="BC130" s="25"/>
      <c r="BD130" s="25"/>
      <c r="BE130" s="25">
        <v>0.03</v>
      </c>
      <c r="BF130" s="25"/>
      <c r="BG130" s="25"/>
      <c r="BH130" s="25">
        <v>0.14000000000000001</v>
      </c>
      <c r="BI130" s="25"/>
      <c r="BJ130" s="25">
        <v>0.02</v>
      </c>
      <c r="BK130" s="25">
        <v>0.14000000000000001</v>
      </c>
      <c r="BL130" s="25">
        <v>0.1</v>
      </c>
      <c r="BM130" s="25"/>
      <c r="BN130" s="25">
        <v>2.7E-2</v>
      </c>
      <c r="BO130" s="25">
        <v>5</v>
      </c>
      <c r="BP130" s="25">
        <v>0.4</v>
      </c>
      <c r="BQ130" s="25">
        <v>1</v>
      </c>
      <c r="BR130" s="25"/>
      <c r="BT130" s="27">
        <v>6.38</v>
      </c>
      <c r="BW130" s="25" t="s">
        <v>186</v>
      </c>
      <c r="BX130" s="49">
        <v>4308</v>
      </c>
      <c r="BY130" s="25"/>
      <c r="BZ130" s="25"/>
      <c r="CA130" s="25"/>
      <c r="CB130" s="25">
        <v>100</v>
      </c>
      <c r="CC130" s="25">
        <v>4.6999999999999886</v>
      </c>
      <c r="CD130" s="25"/>
      <c r="CE130" s="25"/>
      <c r="CF130" s="25"/>
      <c r="CG130" s="25"/>
      <c r="CH130" s="25"/>
      <c r="CI130" s="25"/>
      <c r="CJ130" s="25"/>
      <c r="CK130" s="25"/>
      <c r="CL130" s="25"/>
      <c r="CM130" s="25"/>
      <c r="CN130" s="25"/>
      <c r="CO130" s="25"/>
      <c r="CP130" s="25"/>
      <c r="CQ130" s="25"/>
      <c r="CR130" s="25"/>
      <c r="CS130" s="25"/>
      <c r="CT130" s="25"/>
    </row>
    <row r="131" spans="1:98" ht="15" x14ac:dyDescent="0.3">
      <c r="A131" s="10">
        <v>110008</v>
      </c>
      <c r="C131" s="10"/>
      <c r="D131">
        <v>15</v>
      </c>
      <c r="F131" s="44" t="s">
        <v>176</v>
      </c>
      <c r="I131">
        <v>1</v>
      </c>
      <c r="J131" s="25">
        <v>1649</v>
      </c>
      <c r="K131" s="150">
        <v>2.1</v>
      </c>
      <c r="L131" s="25"/>
      <c r="M131" s="25">
        <v>0</v>
      </c>
      <c r="N131" s="25">
        <v>0</v>
      </c>
      <c r="O131" s="25">
        <v>0</v>
      </c>
      <c r="P131" s="25">
        <v>0</v>
      </c>
      <c r="Q131" s="25">
        <v>0</v>
      </c>
      <c r="R131" s="25"/>
      <c r="S131" s="25">
        <v>0</v>
      </c>
      <c r="T131" s="25">
        <v>0</v>
      </c>
      <c r="U131" s="25">
        <v>0</v>
      </c>
      <c r="V131" s="25"/>
      <c r="W131" s="25">
        <v>96.4</v>
      </c>
      <c r="X131" s="25"/>
      <c r="Y131" s="25"/>
      <c r="Z131" s="25"/>
      <c r="AA131" s="25">
        <v>96.4</v>
      </c>
      <c r="AB131" s="25"/>
      <c r="AC131" s="25"/>
      <c r="AD131" s="25"/>
      <c r="AE131" s="25">
        <v>0</v>
      </c>
      <c r="AF131" s="25"/>
      <c r="AG131" s="25"/>
      <c r="AH131" s="25"/>
      <c r="AI131" s="25"/>
      <c r="AJ131" s="25">
        <v>0.9</v>
      </c>
      <c r="AK131" s="25">
        <v>85</v>
      </c>
      <c r="AL131" s="25">
        <v>3.4</v>
      </c>
      <c r="AM131" s="25">
        <v>15</v>
      </c>
      <c r="AN131" s="25">
        <v>19</v>
      </c>
      <c r="AO131" s="25">
        <v>344</v>
      </c>
      <c r="AP131" s="25">
        <v>30</v>
      </c>
      <c r="AQ131" s="25"/>
      <c r="AR131" s="25">
        <v>0.06</v>
      </c>
      <c r="AS131" s="25"/>
      <c r="AT131" s="25"/>
      <c r="AU131" s="25"/>
      <c r="AV131" s="25">
        <v>0</v>
      </c>
      <c r="AW131" s="25"/>
      <c r="AX131" s="25"/>
      <c r="AY131" s="25"/>
      <c r="AZ131" s="25"/>
      <c r="BA131" s="25"/>
      <c r="BB131" s="25"/>
      <c r="BC131" s="25"/>
      <c r="BD131" s="25"/>
      <c r="BE131" s="25">
        <v>0</v>
      </c>
      <c r="BF131" s="25"/>
      <c r="BG131" s="25"/>
      <c r="BH131" s="25">
        <v>0</v>
      </c>
      <c r="BI131" s="25"/>
      <c r="BJ131" s="25">
        <v>0.01</v>
      </c>
      <c r="BK131" s="25">
        <v>0.03</v>
      </c>
      <c r="BL131" s="25">
        <v>0.2</v>
      </c>
      <c r="BM131" s="25"/>
      <c r="BN131" s="25">
        <v>0</v>
      </c>
      <c r="BO131" s="25">
        <v>0</v>
      </c>
      <c r="BP131" s="25">
        <v>0</v>
      </c>
      <c r="BQ131" s="25">
        <v>0</v>
      </c>
      <c r="BR131" s="25"/>
      <c r="BT131" s="27">
        <v>6.25</v>
      </c>
      <c r="BW131" s="25" t="s">
        <v>4</v>
      </c>
      <c r="BX131" s="49">
        <v>9032</v>
      </c>
      <c r="BY131" s="25"/>
      <c r="BZ131" s="25"/>
      <c r="CA131" s="25"/>
      <c r="CB131" s="25">
        <v>100</v>
      </c>
      <c r="CC131" s="25">
        <v>97</v>
      </c>
      <c r="CD131" s="25"/>
      <c r="CE131" s="25"/>
      <c r="CF131" s="25"/>
      <c r="CG131" s="25"/>
      <c r="CH131" s="25"/>
      <c r="CI131" s="25"/>
      <c r="CJ131" s="25"/>
      <c r="CK131" s="25"/>
      <c r="CL131" s="25"/>
      <c r="CM131" s="25"/>
      <c r="CN131" s="25"/>
      <c r="CO131" s="25"/>
      <c r="CP131" s="25"/>
      <c r="CQ131" s="25"/>
      <c r="CR131" s="25"/>
      <c r="CS131" s="25"/>
      <c r="CT131" s="25"/>
    </row>
    <row r="132" spans="1:98" ht="15" x14ac:dyDescent="0.25">
      <c r="D132">
        <f>SUM(D128:D131)</f>
        <v>365</v>
      </c>
      <c r="F132" s="5" t="s">
        <v>550</v>
      </c>
      <c r="J132" s="25">
        <f>SUM(J128:J131)</f>
        <v>3387.47</v>
      </c>
      <c r="K132" s="150">
        <f t="shared" ref="K132:BQ132" si="72">SUM(K128:K131)</f>
        <v>201</v>
      </c>
      <c r="L132" s="25">
        <f t="shared" si="72"/>
        <v>0.5</v>
      </c>
      <c r="M132" s="25">
        <f t="shared" si="72"/>
        <v>13.57</v>
      </c>
      <c r="N132" s="25">
        <f t="shared" si="72"/>
        <v>10.37</v>
      </c>
      <c r="O132" s="25">
        <f t="shared" si="72"/>
        <v>3.2</v>
      </c>
      <c r="P132" s="25">
        <f t="shared" si="72"/>
        <v>0.01</v>
      </c>
      <c r="Q132" s="25">
        <f t="shared" si="72"/>
        <v>5.0999999999999996</v>
      </c>
      <c r="R132" s="25">
        <f t="shared" si="72"/>
        <v>0</v>
      </c>
      <c r="S132" s="25">
        <f t="shared" si="72"/>
        <v>1.94</v>
      </c>
      <c r="T132" s="25">
        <f t="shared" si="72"/>
        <v>0.9</v>
      </c>
      <c r="U132" s="25">
        <f t="shared" si="72"/>
        <v>0.11</v>
      </c>
      <c r="V132" s="25">
        <f t="shared" si="72"/>
        <v>0</v>
      </c>
      <c r="W132" s="25">
        <f t="shared" si="72"/>
        <v>173.4</v>
      </c>
      <c r="X132" s="25">
        <f t="shared" si="72"/>
        <v>0</v>
      </c>
      <c r="Y132" s="25">
        <f t="shared" si="72"/>
        <v>0</v>
      </c>
      <c r="Z132" s="25">
        <f t="shared" si="72"/>
        <v>71.400000000000006</v>
      </c>
      <c r="AA132" s="25">
        <f t="shared" si="72"/>
        <v>101.57000000476837</v>
      </c>
      <c r="AB132" s="25">
        <f t="shared" si="72"/>
        <v>0</v>
      </c>
      <c r="AC132" s="25">
        <f t="shared" si="72"/>
        <v>0</v>
      </c>
      <c r="AD132" s="25">
        <f t="shared" si="72"/>
        <v>0</v>
      </c>
      <c r="AE132" s="25">
        <f t="shared" si="72"/>
        <v>4.66</v>
      </c>
      <c r="AF132" s="25">
        <f t="shared" si="72"/>
        <v>0</v>
      </c>
      <c r="AG132" s="25">
        <f t="shared" si="72"/>
        <v>0</v>
      </c>
      <c r="AH132" s="25">
        <f t="shared" si="72"/>
        <v>0</v>
      </c>
      <c r="AI132" s="25">
        <f t="shared" si="72"/>
        <v>0</v>
      </c>
      <c r="AJ132" s="25">
        <f t="shared" si="72"/>
        <v>3.27</v>
      </c>
      <c r="AK132" s="25">
        <f t="shared" si="72"/>
        <v>216</v>
      </c>
      <c r="AL132" s="25">
        <f t="shared" si="72"/>
        <v>9.2999999999999989</v>
      </c>
      <c r="AM132" s="25">
        <f t="shared" si="72"/>
        <v>28</v>
      </c>
      <c r="AN132" s="25">
        <f t="shared" si="72"/>
        <v>106</v>
      </c>
      <c r="AO132" s="25">
        <f t="shared" si="72"/>
        <v>491</v>
      </c>
      <c r="AP132" s="25">
        <f t="shared" si="72"/>
        <v>125</v>
      </c>
      <c r="AQ132" s="25">
        <f t="shared" si="72"/>
        <v>2.52</v>
      </c>
      <c r="AR132" s="25">
        <f t="shared" si="72"/>
        <v>7.6999999999999999E-2</v>
      </c>
      <c r="AS132" s="25">
        <f t="shared" si="72"/>
        <v>2</v>
      </c>
      <c r="AT132" s="25">
        <f t="shared" si="72"/>
        <v>4</v>
      </c>
      <c r="AU132" s="25">
        <f t="shared" si="72"/>
        <v>0</v>
      </c>
      <c r="AV132" s="25">
        <f t="shared" si="72"/>
        <v>40</v>
      </c>
      <c r="AW132" s="25">
        <f t="shared" si="72"/>
        <v>37</v>
      </c>
      <c r="AX132" s="25">
        <f t="shared" si="72"/>
        <v>20</v>
      </c>
      <c r="AY132" s="25">
        <f t="shared" si="72"/>
        <v>0</v>
      </c>
      <c r="AZ132" s="25">
        <f t="shared" si="72"/>
        <v>1</v>
      </c>
      <c r="BA132" s="25">
        <f t="shared" si="72"/>
        <v>0</v>
      </c>
      <c r="BB132" s="25">
        <f t="shared" si="72"/>
        <v>0</v>
      </c>
      <c r="BC132" s="25">
        <f t="shared" si="72"/>
        <v>0</v>
      </c>
      <c r="BD132" s="25">
        <f t="shared" si="72"/>
        <v>0</v>
      </c>
      <c r="BE132" s="25">
        <f t="shared" si="72"/>
        <v>0.03</v>
      </c>
      <c r="BF132" s="25">
        <f t="shared" si="72"/>
        <v>0</v>
      </c>
      <c r="BG132" s="25">
        <f t="shared" si="72"/>
        <v>0</v>
      </c>
      <c r="BH132" s="25">
        <f t="shared" si="72"/>
        <v>0.14000000000000001</v>
      </c>
      <c r="BI132" s="25">
        <f t="shared" si="72"/>
        <v>0</v>
      </c>
      <c r="BJ132" s="25">
        <f t="shared" si="72"/>
        <v>0.21</v>
      </c>
      <c r="BK132" s="25">
        <f t="shared" si="72"/>
        <v>0.29000000000000004</v>
      </c>
      <c r="BL132" s="25">
        <f t="shared" si="72"/>
        <v>1.21</v>
      </c>
      <c r="BM132" s="25">
        <f t="shared" si="72"/>
        <v>0</v>
      </c>
      <c r="BN132" s="25">
        <f t="shared" si="72"/>
        <v>2.7E-2</v>
      </c>
      <c r="BO132" s="25">
        <f t="shared" si="72"/>
        <v>5</v>
      </c>
      <c r="BP132" s="25">
        <f t="shared" si="72"/>
        <v>0.4</v>
      </c>
      <c r="BQ132" s="25">
        <f t="shared" si="72"/>
        <v>1</v>
      </c>
      <c r="BR132" s="25"/>
      <c r="BW132" s="25"/>
      <c r="BX132" s="49"/>
      <c r="BY132" s="25"/>
      <c r="BZ132" s="25"/>
      <c r="CA132" s="25"/>
      <c r="CB132" s="25"/>
      <c r="CC132" s="25"/>
      <c r="CD132" s="25"/>
      <c r="CE132" s="25"/>
      <c r="CF132" s="25"/>
      <c r="CG132" s="25"/>
      <c r="CH132" s="25"/>
      <c r="CI132" s="25"/>
      <c r="CJ132" s="25"/>
      <c r="CK132" s="25"/>
      <c r="CL132" s="25"/>
      <c r="CM132" s="25"/>
      <c r="CN132" s="25"/>
      <c r="CO132" s="25"/>
      <c r="CP132" s="25"/>
      <c r="CQ132" s="25"/>
      <c r="CR132" s="25"/>
      <c r="CS132" s="25"/>
      <c r="CT132" s="25"/>
    </row>
    <row r="133" spans="1:98" ht="15" x14ac:dyDescent="0.3">
      <c r="D133">
        <f>D132*D134</f>
        <v>244.74477958236662</v>
      </c>
      <c r="F133" s="5" t="s">
        <v>551</v>
      </c>
      <c r="J133" s="25"/>
      <c r="K133" s="150">
        <f>K132-(D132-D133)</f>
        <v>80.744779582366618</v>
      </c>
      <c r="L133" s="25"/>
      <c r="M133" s="25"/>
      <c r="N133" s="25"/>
      <c r="O133" s="25"/>
      <c r="P133" s="25"/>
      <c r="Q133" s="25"/>
      <c r="R133" s="25"/>
      <c r="S133" s="25"/>
      <c r="T133" s="25"/>
      <c r="U133" s="25"/>
      <c r="V133" s="25"/>
      <c r="W133" s="25"/>
      <c r="X133" s="25"/>
      <c r="Y133" s="25"/>
      <c r="Z133" s="25"/>
      <c r="AA133" s="25"/>
      <c r="AB133" s="96"/>
      <c r="AC133" s="96"/>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W133" s="25"/>
      <c r="BX133" s="49"/>
      <c r="BY133" s="25"/>
      <c r="BZ133" s="25"/>
      <c r="CA133" s="25"/>
      <c r="CB133" s="25"/>
      <c r="CC133" s="25"/>
      <c r="CD133" s="25"/>
      <c r="CE133" s="25"/>
      <c r="CF133" s="25"/>
      <c r="CG133" s="25"/>
      <c r="CH133" s="25"/>
      <c r="CI133" s="25"/>
      <c r="CJ133" s="25"/>
      <c r="CK133" s="25"/>
      <c r="CL133" s="25"/>
      <c r="CM133" s="25"/>
      <c r="CN133" s="25"/>
      <c r="CO133" s="25"/>
      <c r="CP133" s="25"/>
      <c r="CQ133" s="25"/>
      <c r="CR133" s="25"/>
      <c r="CS133" s="25"/>
      <c r="CT133" s="25"/>
    </row>
    <row r="134" spans="1:98" ht="15" x14ac:dyDescent="0.3">
      <c r="D134">
        <v>0.67053364269141535</v>
      </c>
      <c r="F134" s="2" t="s">
        <v>12</v>
      </c>
      <c r="J134" s="25">
        <f>J132/$D$133*100*J10</f>
        <v>1384.082637341802</v>
      </c>
      <c r="K134" s="150"/>
      <c r="L134" s="25">
        <f t="shared" ref="L134:AQ134" si="73">L132/$D$133*100*L10</f>
        <v>0.20429444944778877</v>
      </c>
      <c r="M134" s="25">
        <f t="shared" si="73"/>
        <v>5.5445513580129866</v>
      </c>
      <c r="N134" s="25">
        <f t="shared" si="73"/>
        <v>4.2370668815471388</v>
      </c>
      <c r="O134" s="25">
        <f t="shared" si="73"/>
        <v>1.3074844764658482</v>
      </c>
      <c r="P134" s="25">
        <f t="shared" si="73"/>
        <v>4.0858889889557751E-3</v>
      </c>
      <c r="Q134" s="25">
        <f t="shared" si="73"/>
        <v>2.0838033843674451</v>
      </c>
      <c r="R134" s="25">
        <f t="shared" si="73"/>
        <v>0</v>
      </c>
      <c r="S134" s="25">
        <f t="shared" si="73"/>
        <v>0.79266246385742045</v>
      </c>
      <c r="T134" s="25">
        <f t="shared" si="73"/>
        <v>0.36773000900601976</v>
      </c>
      <c r="U134" s="25">
        <f t="shared" si="73"/>
        <v>4.4944778878513524E-2</v>
      </c>
      <c r="V134" s="25">
        <f t="shared" si="73"/>
        <v>0</v>
      </c>
      <c r="W134" s="25">
        <f t="shared" si="73"/>
        <v>70.849315068493141</v>
      </c>
      <c r="X134" s="25">
        <f t="shared" si="73"/>
        <v>0</v>
      </c>
      <c r="Y134" s="25">
        <f t="shared" si="73"/>
        <v>0</v>
      </c>
      <c r="Z134" s="25">
        <f t="shared" si="73"/>
        <v>29.173247381144236</v>
      </c>
      <c r="AA134" s="25">
        <f t="shared" si="73"/>
        <v>41.500374462772115</v>
      </c>
      <c r="AB134" s="25">
        <f t="shared" si="73"/>
        <v>0</v>
      </c>
      <c r="AC134" s="25">
        <f t="shared" si="73"/>
        <v>0</v>
      </c>
      <c r="AD134" s="25">
        <f t="shared" si="73"/>
        <v>0</v>
      </c>
      <c r="AE134" s="25">
        <f t="shared" si="73"/>
        <v>1.9040242688533913</v>
      </c>
      <c r="AF134" s="25">
        <f t="shared" si="73"/>
        <v>0</v>
      </c>
      <c r="AG134" s="25">
        <f t="shared" si="73"/>
        <v>0</v>
      </c>
      <c r="AH134" s="25">
        <f t="shared" si="73"/>
        <v>0</v>
      </c>
      <c r="AI134" s="25">
        <f t="shared" si="73"/>
        <v>0</v>
      </c>
      <c r="AJ134" s="25">
        <f t="shared" si="73"/>
        <v>1.3360856993885384</v>
      </c>
      <c r="AK134" s="25">
        <f t="shared" si="73"/>
        <v>88.255202161444743</v>
      </c>
      <c r="AL134" s="25">
        <f t="shared" si="73"/>
        <v>3.7998767597288707</v>
      </c>
      <c r="AM134" s="25">
        <f t="shared" si="73"/>
        <v>11.440489169076171</v>
      </c>
      <c r="AN134" s="25">
        <f t="shared" si="73"/>
        <v>43.310423282931218</v>
      </c>
      <c r="AO134" s="25">
        <f t="shared" si="73"/>
        <v>200.61714935772855</v>
      </c>
      <c r="AP134" s="25">
        <f t="shared" si="73"/>
        <v>51.073612361947184</v>
      </c>
      <c r="AQ134" s="25">
        <f t="shared" si="73"/>
        <v>1.0296440252168555</v>
      </c>
      <c r="AR134" s="25">
        <f t="shared" ref="AR134:BQ134" si="74">AR132/$D$133*100*AR10</f>
        <v>3.1461345214959469E-2</v>
      </c>
      <c r="AS134" s="25">
        <f t="shared" si="74"/>
        <v>0.81717779779115507</v>
      </c>
      <c r="AT134" s="25">
        <f t="shared" si="74"/>
        <v>1.6343555955823101</v>
      </c>
      <c r="AU134" s="25">
        <f t="shared" si="74"/>
        <v>0</v>
      </c>
      <c r="AV134" s="25">
        <f t="shared" si="74"/>
        <v>16.343555955823099</v>
      </c>
      <c r="AW134" s="25">
        <f t="shared" si="74"/>
        <v>15.117789259136369</v>
      </c>
      <c r="AX134" s="25">
        <f t="shared" si="74"/>
        <v>8.1717779779115496</v>
      </c>
      <c r="AY134" s="25">
        <f t="shared" si="74"/>
        <v>0</v>
      </c>
      <c r="AZ134" s="25">
        <f t="shared" si="74"/>
        <v>0.40858889889557753</v>
      </c>
      <c r="BA134" s="25">
        <f t="shared" si="74"/>
        <v>0</v>
      </c>
      <c r="BB134" s="25">
        <f t="shared" si="74"/>
        <v>0</v>
      </c>
      <c r="BC134" s="25">
        <f t="shared" si="74"/>
        <v>0</v>
      </c>
      <c r="BD134" s="25">
        <f t="shared" si="74"/>
        <v>0</v>
      </c>
      <c r="BE134" s="25">
        <f t="shared" si="74"/>
        <v>1.2257666966867324E-2</v>
      </c>
      <c r="BF134" s="25">
        <f t="shared" si="74"/>
        <v>0</v>
      </c>
      <c r="BG134" s="25">
        <f t="shared" si="74"/>
        <v>0</v>
      </c>
      <c r="BH134" s="25">
        <f t="shared" si="74"/>
        <v>5.720244584538086E-2</v>
      </c>
      <c r="BI134" s="25">
        <f t="shared" si="74"/>
        <v>0</v>
      </c>
      <c r="BJ134" s="25">
        <f t="shared" si="74"/>
        <v>5.1482201260842762E-2</v>
      </c>
      <c r="BK134" s="25">
        <f t="shared" si="74"/>
        <v>7.1094468407830499E-2</v>
      </c>
      <c r="BL134" s="25">
        <f t="shared" si="74"/>
        <v>0.29663554059818925</v>
      </c>
      <c r="BM134" s="25">
        <f t="shared" si="74"/>
        <v>0</v>
      </c>
      <c r="BN134" s="25">
        <f t="shared" si="74"/>
        <v>6.6191401621083553E-3</v>
      </c>
      <c r="BO134" s="25">
        <f t="shared" si="74"/>
        <v>1.0214722472389437</v>
      </c>
      <c r="BP134" s="25">
        <f t="shared" si="74"/>
        <v>0.16343555955823102</v>
      </c>
      <c r="BQ134" s="25">
        <f t="shared" si="74"/>
        <v>0.40858889889557753</v>
      </c>
      <c r="BR134" s="25"/>
      <c r="BW134" s="25"/>
      <c r="BX134" s="49"/>
      <c r="BY134" s="25"/>
      <c r="BZ134" s="25"/>
      <c r="CA134" s="25"/>
      <c r="CB134" s="25"/>
      <c r="CC134" s="25"/>
      <c r="CD134" s="25"/>
      <c r="CE134" s="25"/>
      <c r="CF134" s="25"/>
      <c r="CG134" s="25"/>
      <c r="CH134" s="25"/>
      <c r="CI134" s="25"/>
      <c r="CJ134" s="25"/>
      <c r="CK134" s="25"/>
      <c r="CL134" s="25"/>
      <c r="CM134" s="25"/>
      <c r="CN134" s="25"/>
      <c r="CO134" s="25"/>
      <c r="CP134" s="25"/>
      <c r="CQ134" s="25"/>
      <c r="CR134" s="25"/>
      <c r="CS134" s="25"/>
      <c r="CT134" s="25"/>
    </row>
    <row r="135" spans="1:98" ht="15" x14ac:dyDescent="0.3">
      <c r="F135" s="5" t="s">
        <v>82</v>
      </c>
      <c r="J135" s="25"/>
      <c r="K135" s="150"/>
      <c r="L135" s="25"/>
      <c r="M135" s="25"/>
      <c r="N135" s="25"/>
      <c r="O135" s="25"/>
      <c r="P135" s="25"/>
      <c r="Q135" s="25"/>
      <c r="R135" s="25"/>
      <c r="S135" s="25"/>
      <c r="T135" s="25"/>
      <c r="U135" s="25"/>
      <c r="V135" s="25"/>
      <c r="W135" s="25"/>
      <c r="X135" s="25"/>
      <c r="Y135" s="25"/>
      <c r="Z135" s="25"/>
      <c r="AA135" s="25"/>
      <c r="AB135" s="96"/>
      <c r="AC135" s="96"/>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W135" s="25"/>
      <c r="BX135" s="49"/>
      <c r="BY135" s="25"/>
      <c r="BZ135" s="25"/>
      <c r="CA135" s="25"/>
      <c r="CB135" s="25"/>
      <c r="CC135" s="25"/>
      <c r="CD135" s="25"/>
      <c r="CE135" s="25"/>
      <c r="CF135" s="25"/>
      <c r="CG135" s="25"/>
      <c r="CH135" s="25"/>
      <c r="CI135" s="25"/>
      <c r="CJ135" s="25"/>
      <c r="CK135" s="25"/>
      <c r="CL135" s="25"/>
      <c r="CM135" s="25"/>
      <c r="CN135" s="25"/>
      <c r="CO135" s="25"/>
      <c r="CP135" s="25"/>
      <c r="CQ135" s="25"/>
      <c r="CR135" s="25"/>
      <c r="CS135" s="25"/>
      <c r="CT135" s="25"/>
    </row>
    <row r="136" spans="1:98" ht="15" x14ac:dyDescent="0.3">
      <c r="F136" s="5" t="s">
        <v>115</v>
      </c>
      <c r="J136" s="25"/>
      <c r="K136" s="153">
        <f>(K132-(D132-D133))/D133*100</f>
        <v>32.991420581125283</v>
      </c>
      <c r="L136" s="25"/>
      <c r="M136" s="25"/>
      <c r="N136" s="25"/>
      <c r="O136" s="25"/>
      <c r="P136" s="25"/>
      <c r="Q136" s="25"/>
      <c r="R136" s="25"/>
      <c r="S136" s="25"/>
      <c r="T136" s="25"/>
      <c r="U136" s="25"/>
      <c r="V136" s="25"/>
      <c r="W136" s="25"/>
      <c r="X136" s="25"/>
      <c r="Y136" s="25"/>
      <c r="Z136" s="25"/>
      <c r="AA136" s="25"/>
      <c r="AB136" s="96"/>
      <c r="AC136" s="96"/>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W136" s="25"/>
      <c r="BX136" s="49"/>
      <c r="BY136" s="25"/>
      <c r="BZ136" s="25"/>
      <c r="CA136" s="25"/>
      <c r="CB136" s="25"/>
      <c r="CC136" s="25"/>
      <c r="CD136" s="25"/>
      <c r="CE136" s="25"/>
      <c r="CF136" s="25"/>
      <c r="CG136" s="25"/>
      <c r="CH136" s="25"/>
      <c r="CI136" s="25"/>
      <c r="CJ136" s="25"/>
      <c r="CK136" s="25"/>
      <c r="CL136" s="25"/>
      <c r="CM136" s="25"/>
      <c r="CN136" s="25"/>
      <c r="CO136" s="25"/>
      <c r="CP136" s="25"/>
      <c r="CQ136" s="25"/>
      <c r="CR136" s="25"/>
      <c r="CS136" s="25"/>
      <c r="CT136" s="25"/>
    </row>
    <row r="137" spans="1:98" ht="15" x14ac:dyDescent="0.3">
      <c r="F137" s="5"/>
      <c r="J137" s="25"/>
      <c r="K137" s="153"/>
      <c r="L137" s="25"/>
      <c r="M137" s="25"/>
      <c r="N137" s="25"/>
      <c r="O137" s="25"/>
      <c r="P137" s="25"/>
      <c r="Q137" s="25"/>
      <c r="R137" s="25"/>
      <c r="S137" s="25"/>
      <c r="T137" s="25"/>
      <c r="U137" s="25"/>
      <c r="V137" s="25"/>
      <c r="W137" s="25"/>
      <c r="X137" s="25"/>
      <c r="Y137" s="25"/>
      <c r="Z137" s="25"/>
      <c r="AA137" s="25"/>
      <c r="AB137" s="96"/>
      <c r="AC137" s="96"/>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W137" s="25"/>
      <c r="BX137" s="49"/>
      <c r="BY137" s="25"/>
      <c r="BZ137" s="25"/>
      <c r="CA137" s="25"/>
      <c r="CB137" s="25"/>
      <c r="CC137" s="25"/>
      <c r="CD137" s="25"/>
      <c r="CE137" s="25"/>
      <c r="CF137" s="25"/>
      <c r="CG137" s="25"/>
      <c r="CH137" s="25"/>
      <c r="CI137" s="25"/>
      <c r="CJ137" s="25"/>
      <c r="CK137" s="25"/>
      <c r="CL137" s="25"/>
      <c r="CM137" s="25"/>
      <c r="CN137" s="25"/>
      <c r="CO137" s="25"/>
      <c r="CP137" s="25"/>
      <c r="CQ137" s="25"/>
      <c r="CR137" s="25"/>
      <c r="CS137" s="25"/>
      <c r="CT137" s="25"/>
    </row>
    <row r="138" spans="1:98" s="35" customFormat="1" ht="15" x14ac:dyDescent="0.25">
      <c r="F138" s="163" t="s">
        <v>1391</v>
      </c>
      <c r="J138" s="388"/>
      <c r="K138" s="164">
        <f t="shared" ref="K138:AP138" si="75">+K128*$D$128/100</f>
        <v>249.75</v>
      </c>
      <c r="L138" s="164"/>
      <c r="M138" s="164">
        <f t="shared" si="75"/>
        <v>0</v>
      </c>
      <c r="N138" s="164">
        <f t="shared" si="75"/>
        <v>0</v>
      </c>
      <c r="O138" s="164">
        <f t="shared" si="75"/>
        <v>0</v>
      </c>
      <c r="P138" s="164">
        <f t="shared" si="75"/>
        <v>0</v>
      </c>
      <c r="Q138" s="164">
        <f t="shared" si="75"/>
        <v>0</v>
      </c>
      <c r="R138" s="164">
        <f t="shared" si="75"/>
        <v>0</v>
      </c>
      <c r="S138" s="164">
        <f t="shared" si="75"/>
        <v>0</v>
      </c>
      <c r="T138" s="164">
        <f t="shared" si="75"/>
        <v>0</v>
      </c>
      <c r="U138" s="164">
        <f t="shared" si="75"/>
        <v>0</v>
      </c>
      <c r="V138" s="164">
        <f t="shared" si="75"/>
        <v>0</v>
      </c>
      <c r="W138" s="164">
        <f t="shared" si="75"/>
        <v>0</v>
      </c>
      <c r="X138" s="164">
        <f t="shared" si="75"/>
        <v>0</v>
      </c>
      <c r="Y138" s="164">
        <f t="shared" si="75"/>
        <v>0</v>
      </c>
      <c r="Z138" s="164">
        <f t="shared" si="75"/>
        <v>0</v>
      </c>
      <c r="AA138" s="164">
        <f t="shared" si="75"/>
        <v>0</v>
      </c>
      <c r="AB138" s="164">
        <f t="shared" si="75"/>
        <v>0</v>
      </c>
      <c r="AC138" s="164">
        <f t="shared" si="75"/>
        <v>0</v>
      </c>
      <c r="AD138" s="164">
        <f t="shared" si="75"/>
        <v>0</v>
      </c>
      <c r="AE138" s="164">
        <f t="shared" si="75"/>
        <v>0</v>
      </c>
      <c r="AF138" s="164">
        <f t="shared" si="75"/>
        <v>0</v>
      </c>
      <c r="AG138" s="164">
        <f t="shared" si="75"/>
        <v>0</v>
      </c>
      <c r="AH138" s="164">
        <f t="shared" si="75"/>
        <v>0</v>
      </c>
      <c r="AI138" s="164">
        <f t="shared" si="75"/>
        <v>0</v>
      </c>
      <c r="AJ138" s="164">
        <f t="shared" si="75"/>
        <v>0.25</v>
      </c>
      <c r="AK138" s="164">
        <f t="shared" si="75"/>
        <v>5</v>
      </c>
      <c r="AL138" s="164">
        <f t="shared" si="75"/>
        <v>0</v>
      </c>
      <c r="AM138" s="164">
        <f t="shared" si="75"/>
        <v>2.5</v>
      </c>
      <c r="AN138" s="164">
        <f t="shared" si="75"/>
        <v>0</v>
      </c>
      <c r="AO138" s="164">
        <f t="shared" si="75"/>
        <v>0</v>
      </c>
      <c r="AP138" s="164">
        <f t="shared" si="75"/>
        <v>5</v>
      </c>
      <c r="AQ138" s="164">
        <f t="shared" ref="AQ138:BQ138" si="76">+AQ128*$D$128/100</f>
        <v>0</v>
      </c>
      <c r="AR138" s="164">
        <f t="shared" si="76"/>
        <v>1.7500000000000002E-2</v>
      </c>
      <c r="AS138" s="164">
        <f t="shared" si="76"/>
        <v>0</v>
      </c>
      <c r="AT138" s="164">
        <f t="shared" si="76"/>
        <v>0</v>
      </c>
      <c r="AU138" s="164">
        <f t="shared" si="76"/>
        <v>0</v>
      </c>
      <c r="AV138" s="164">
        <f t="shared" si="76"/>
        <v>0</v>
      </c>
      <c r="AW138" s="164">
        <f t="shared" si="76"/>
        <v>0</v>
      </c>
      <c r="AX138" s="164">
        <f t="shared" si="76"/>
        <v>0</v>
      </c>
      <c r="AY138" s="164">
        <f t="shared" si="76"/>
        <v>0</v>
      </c>
      <c r="AZ138" s="164">
        <f t="shared" si="76"/>
        <v>0</v>
      </c>
      <c r="BA138" s="164">
        <f t="shared" si="76"/>
        <v>0</v>
      </c>
      <c r="BB138" s="164">
        <f t="shared" si="76"/>
        <v>0</v>
      </c>
      <c r="BC138" s="164">
        <f t="shared" si="76"/>
        <v>0</v>
      </c>
      <c r="BD138" s="164">
        <f t="shared" si="76"/>
        <v>0</v>
      </c>
      <c r="BE138" s="164">
        <f t="shared" si="76"/>
        <v>0</v>
      </c>
      <c r="BF138" s="164">
        <f t="shared" si="76"/>
        <v>0</v>
      </c>
      <c r="BG138" s="164">
        <f t="shared" si="76"/>
        <v>0</v>
      </c>
      <c r="BH138" s="164">
        <f t="shared" si="76"/>
        <v>0</v>
      </c>
      <c r="BI138" s="164">
        <f t="shared" si="76"/>
        <v>0</v>
      </c>
      <c r="BJ138" s="164">
        <f t="shared" si="76"/>
        <v>0</v>
      </c>
      <c r="BK138" s="164">
        <f t="shared" si="76"/>
        <v>0</v>
      </c>
      <c r="BL138" s="164">
        <f t="shared" si="76"/>
        <v>0</v>
      </c>
      <c r="BM138" s="164">
        <f t="shared" si="76"/>
        <v>0</v>
      </c>
      <c r="BN138" s="164">
        <f t="shared" si="76"/>
        <v>0</v>
      </c>
      <c r="BO138" s="164">
        <f t="shared" si="76"/>
        <v>0</v>
      </c>
      <c r="BP138" s="164">
        <f t="shared" si="76"/>
        <v>0</v>
      </c>
      <c r="BQ138" s="164">
        <f t="shared" si="76"/>
        <v>0</v>
      </c>
      <c r="BR138" s="164"/>
      <c r="BS138" s="164"/>
      <c r="BT138" s="164"/>
      <c r="BU138" s="164"/>
      <c r="BV138" s="164"/>
      <c r="BW138" s="164" t="s">
        <v>197</v>
      </c>
      <c r="BX138" s="166" t="s">
        <v>197</v>
      </c>
      <c r="BY138" s="164" t="s">
        <v>197</v>
      </c>
      <c r="BZ138" s="164" t="s">
        <v>197</v>
      </c>
      <c r="CA138" s="164" t="s">
        <v>197</v>
      </c>
      <c r="CD138" s="164"/>
      <c r="CE138" s="164"/>
      <c r="CF138" s="164"/>
      <c r="CG138" s="164">
        <f>+CG130*$D$37/100</f>
        <v>0</v>
      </c>
      <c r="CH138" s="164">
        <f>+CH130*$D$37/100</f>
        <v>0</v>
      </c>
      <c r="CI138" s="164"/>
      <c r="CJ138" s="388"/>
      <c r="CK138" s="388"/>
      <c r="CL138" s="388"/>
      <c r="CM138" s="388"/>
      <c r="CN138" s="388"/>
      <c r="CO138" s="388"/>
      <c r="CP138" s="388"/>
      <c r="CQ138" s="388"/>
      <c r="CR138" s="388"/>
      <c r="CS138" s="388"/>
      <c r="CT138" s="388"/>
    </row>
    <row r="139" spans="1:98" s="35" customFormat="1" ht="15" x14ac:dyDescent="0.25">
      <c r="F139" s="163" t="s">
        <v>1407</v>
      </c>
      <c r="J139" s="388"/>
      <c r="K139" s="164">
        <f t="shared" ref="K139:AP139" si="77">+K129*$D$129/100</f>
        <v>4.4000000000000004</v>
      </c>
      <c r="L139" s="164"/>
      <c r="M139" s="164">
        <f t="shared" si="77"/>
        <v>4.1479999999999997</v>
      </c>
      <c r="N139" s="164">
        <f t="shared" si="77"/>
        <v>4.1479999999999997</v>
      </c>
      <c r="O139" s="164">
        <f t="shared" si="77"/>
        <v>0</v>
      </c>
      <c r="P139" s="164">
        <f t="shared" si="77"/>
        <v>0</v>
      </c>
      <c r="Q139" s="164">
        <f t="shared" si="77"/>
        <v>0.68</v>
      </c>
      <c r="R139" s="164">
        <f t="shared" si="77"/>
        <v>0</v>
      </c>
      <c r="S139" s="164">
        <f t="shared" si="77"/>
        <v>0</v>
      </c>
      <c r="T139" s="164">
        <f t="shared" si="77"/>
        <v>0</v>
      </c>
      <c r="U139" s="164">
        <f t="shared" si="77"/>
        <v>0</v>
      </c>
      <c r="V139" s="164">
        <f t="shared" si="77"/>
        <v>0</v>
      </c>
      <c r="W139" s="164">
        <f t="shared" si="77"/>
        <v>28.88</v>
      </c>
      <c r="X139" s="164">
        <f t="shared" si="77"/>
        <v>0</v>
      </c>
      <c r="Y139" s="164">
        <f t="shared" si="77"/>
        <v>0</v>
      </c>
      <c r="Z139" s="164">
        <f t="shared" si="77"/>
        <v>28.56</v>
      </c>
      <c r="AA139" s="164">
        <f t="shared" si="77"/>
        <v>0.14800000190734863</v>
      </c>
      <c r="AB139" s="164">
        <f t="shared" si="77"/>
        <v>0</v>
      </c>
      <c r="AC139" s="164">
        <f t="shared" si="77"/>
        <v>0</v>
      </c>
      <c r="AD139" s="164">
        <f t="shared" si="77"/>
        <v>0</v>
      </c>
      <c r="AE139" s="164">
        <f t="shared" si="77"/>
        <v>1.8640000000000001</v>
      </c>
      <c r="AF139" s="164">
        <f t="shared" si="77"/>
        <v>0</v>
      </c>
      <c r="AG139" s="164">
        <f t="shared" si="77"/>
        <v>0</v>
      </c>
      <c r="AH139" s="164">
        <f t="shared" si="77"/>
        <v>0</v>
      </c>
      <c r="AI139" s="164">
        <f t="shared" si="77"/>
        <v>0</v>
      </c>
      <c r="AJ139" s="164">
        <f t="shared" si="77"/>
        <v>0.628</v>
      </c>
      <c r="AK139" s="164">
        <f t="shared" si="77"/>
        <v>4.8</v>
      </c>
      <c r="AL139" s="164">
        <f t="shared" si="77"/>
        <v>2.3199999999999998</v>
      </c>
      <c r="AM139" s="164">
        <f t="shared" si="77"/>
        <v>0</v>
      </c>
      <c r="AN139" s="164">
        <f t="shared" si="77"/>
        <v>0</v>
      </c>
      <c r="AO139" s="164">
        <f t="shared" si="77"/>
        <v>0</v>
      </c>
      <c r="AP139" s="164">
        <f t="shared" si="77"/>
        <v>17.600000000000001</v>
      </c>
      <c r="AQ139" s="164">
        <f t="shared" ref="AQ139:BG139" si="78">+AQ129*$D$129/100</f>
        <v>0.85600000000000009</v>
      </c>
      <c r="AR139" s="164">
        <f t="shared" si="78"/>
        <v>0</v>
      </c>
      <c r="AS139" s="164">
        <f t="shared" si="78"/>
        <v>0</v>
      </c>
      <c r="AT139" s="164">
        <f t="shared" si="78"/>
        <v>0</v>
      </c>
      <c r="AU139" s="164">
        <f t="shared" si="78"/>
        <v>0</v>
      </c>
      <c r="AV139" s="164">
        <f t="shared" si="78"/>
        <v>0</v>
      </c>
      <c r="AW139" s="164">
        <f t="shared" si="78"/>
        <v>0</v>
      </c>
      <c r="AX139" s="164">
        <f t="shared" si="78"/>
        <v>0.4</v>
      </c>
      <c r="AY139" s="164">
        <f t="shared" si="78"/>
        <v>0</v>
      </c>
      <c r="AZ139" s="164">
        <f t="shared" si="78"/>
        <v>0.4</v>
      </c>
      <c r="BA139" s="164">
        <f t="shared" si="78"/>
        <v>0</v>
      </c>
      <c r="BB139" s="164">
        <f t="shared" si="78"/>
        <v>0</v>
      </c>
      <c r="BC139" s="164">
        <f t="shared" si="78"/>
        <v>0</v>
      </c>
      <c r="BD139" s="164">
        <f t="shared" si="78"/>
        <v>0</v>
      </c>
      <c r="BE139" s="164">
        <f t="shared" si="78"/>
        <v>0</v>
      </c>
      <c r="BF139" s="164">
        <f t="shared" si="78"/>
        <v>0</v>
      </c>
      <c r="BG139" s="164">
        <f t="shared" si="78"/>
        <v>0</v>
      </c>
      <c r="BH139" s="164" t="s">
        <v>501</v>
      </c>
      <c r="BI139" s="164">
        <f>+BI129*$D$129/100</f>
        <v>0</v>
      </c>
      <c r="BJ139" s="164">
        <f>+BJ129*$D$129/100</f>
        <v>7.1999999999999995E-2</v>
      </c>
      <c r="BK139" s="164">
        <f>+BK129*$D$129/100</f>
        <v>4.8000000000000001E-2</v>
      </c>
      <c r="BL139" s="164">
        <f>+BL129*$D$129/100</f>
        <v>0.36399999999999999</v>
      </c>
      <c r="BM139" s="164">
        <f>+BM129*$D$129/100</f>
        <v>0</v>
      </c>
      <c r="BN139" s="166" t="s">
        <v>1392</v>
      </c>
      <c r="BO139" s="164">
        <f>+BO129*$D$129/100</f>
        <v>0</v>
      </c>
      <c r="BP139" s="164">
        <f>+BP129*$D$129/100</f>
        <v>0</v>
      </c>
      <c r="BQ139" s="164">
        <f>+BQ129*$D$129/100</f>
        <v>0</v>
      </c>
      <c r="BR139" s="164"/>
      <c r="BS139" s="164"/>
      <c r="BT139" s="164"/>
      <c r="BU139" s="164"/>
      <c r="BV139" s="164"/>
      <c r="BW139" s="164" t="s">
        <v>197</v>
      </c>
      <c r="BX139" s="166" t="s">
        <v>197</v>
      </c>
      <c r="BY139" s="164" t="s">
        <v>197</v>
      </c>
      <c r="BZ139" s="164" t="s">
        <v>197</v>
      </c>
      <c r="CA139" s="164" t="s">
        <v>197</v>
      </c>
      <c r="CB139" s="164">
        <f t="shared" ref="CB139:CC141" si="79">+CB129</f>
        <v>100</v>
      </c>
      <c r="CC139" s="164">
        <f t="shared" si="79"/>
        <v>70.7</v>
      </c>
      <c r="CD139" s="164"/>
      <c r="CE139" s="164"/>
      <c r="CF139" s="164"/>
      <c r="CG139" s="164">
        <f>+CG131*$D$38/100</f>
        <v>0</v>
      </c>
      <c r="CH139" s="164">
        <f>+CH131*$D$38/100</f>
        <v>0</v>
      </c>
      <c r="CI139" s="164"/>
      <c r="CJ139" s="388"/>
      <c r="CK139" s="388"/>
      <c r="CL139" s="388"/>
      <c r="CM139" s="388"/>
      <c r="CN139" s="388"/>
      <c r="CO139" s="388"/>
      <c r="CP139" s="388"/>
      <c r="CQ139" s="388"/>
      <c r="CR139" s="388"/>
      <c r="CS139" s="388"/>
      <c r="CT139" s="388"/>
    </row>
    <row r="140" spans="1:98" s="35" customFormat="1" ht="15" x14ac:dyDescent="0.3">
      <c r="F140" s="163" t="s">
        <v>1115</v>
      </c>
      <c r="J140" s="388"/>
      <c r="K140" s="164">
        <f t="shared" ref="K140:AP140" si="80">+K130*$D$130/100</f>
        <v>52.8</v>
      </c>
      <c r="L140" s="164">
        <f t="shared" si="80"/>
        <v>0.3</v>
      </c>
      <c r="M140" s="164">
        <f t="shared" si="80"/>
        <v>1.92</v>
      </c>
      <c r="N140" s="164">
        <f t="shared" si="80"/>
        <v>0</v>
      </c>
      <c r="O140" s="164">
        <f t="shared" si="80"/>
        <v>1.92</v>
      </c>
      <c r="P140" s="164">
        <f t="shared" si="80"/>
        <v>6.0000000000000001E-3</v>
      </c>
      <c r="Q140" s="164">
        <f t="shared" si="80"/>
        <v>2.04</v>
      </c>
      <c r="R140" s="164">
        <f t="shared" si="80"/>
        <v>0</v>
      </c>
      <c r="S140" s="164">
        <f t="shared" si="80"/>
        <v>1.1639999999999999</v>
      </c>
      <c r="T140" s="164">
        <f t="shared" si="80"/>
        <v>0.54</v>
      </c>
      <c r="U140" s="164">
        <f t="shared" si="80"/>
        <v>6.6000000000000003E-2</v>
      </c>
      <c r="V140" s="164">
        <f t="shared" si="80"/>
        <v>0</v>
      </c>
      <c r="W140" s="164">
        <f t="shared" si="80"/>
        <v>2.88</v>
      </c>
      <c r="X140" s="164">
        <f t="shared" si="80"/>
        <v>0</v>
      </c>
      <c r="Y140" s="164">
        <f t="shared" si="80"/>
        <v>0</v>
      </c>
      <c r="Z140" s="164">
        <f t="shared" si="80"/>
        <v>0</v>
      </c>
      <c r="AA140" s="164">
        <f t="shared" si="80"/>
        <v>2.88</v>
      </c>
      <c r="AB140" s="164">
        <f t="shared" si="80"/>
        <v>0</v>
      </c>
      <c r="AC140" s="164">
        <f t="shared" si="80"/>
        <v>0</v>
      </c>
      <c r="AD140" s="164">
        <f t="shared" si="80"/>
        <v>0</v>
      </c>
      <c r="AE140" s="164">
        <f t="shared" si="80"/>
        <v>0</v>
      </c>
      <c r="AF140" s="164">
        <f t="shared" si="80"/>
        <v>0</v>
      </c>
      <c r="AG140" s="164">
        <f t="shared" si="80"/>
        <v>0</v>
      </c>
      <c r="AH140" s="164">
        <f t="shared" si="80"/>
        <v>0</v>
      </c>
      <c r="AI140" s="164">
        <f t="shared" si="80"/>
        <v>0</v>
      </c>
      <c r="AJ140" s="164">
        <f t="shared" si="80"/>
        <v>0.42</v>
      </c>
      <c r="AK140" s="164">
        <f t="shared" si="80"/>
        <v>70.2</v>
      </c>
      <c r="AL140" s="164">
        <f t="shared" si="80"/>
        <v>0.06</v>
      </c>
      <c r="AM140" s="164">
        <f t="shared" si="80"/>
        <v>7.2</v>
      </c>
      <c r="AN140" s="164">
        <f t="shared" si="80"/>
        <v>52.2</v>
      </c>
      <c r="AO140" s="164">
        <f t="shared" si="80"/>
        <v>88.2</v>
      </c>
      <c r="AP140" s="164">
        <f t="shared" si="80"/>
        <v>29.4</v>
      </c>
      <c r="AQ140" s="164">
        <f t="shared" ref="AQ140:BQ140" si="81">+AQ130*$D$130/100</f>
        <v>0.22800000000000001</v>
      </c>
      <c r="AR140" s="164">
        <f t="shared" si="81"/>
        <v>6.0000000000000001E-3</v>
      </c>
      <c r="AS140" s="164">
        <f t="shared" si="81"/>
        <v>1.2</v>
      </c>
      <c r="AT140" s="164">
        <f t="shared" si="81"/>
        <v>2.4</v>
      </c>
      <c r="AU140" s="164">
        <f t="shared" si="81"/>
        <v>0</v>
      </c>
      <c r="AV140" s="164">
        <f t="shared" si="81"/>
        <v>24</v>
      </c>
      <c r="AW140" s="164">
        <f t="shared" si="81"/>
        <v>22.2</v>
      </c>
      <c r="AX140" s="164">
        <f t="shared" si="81"/>
        <v>11.4</v>
      </c>
      <c r="AY140" s="164">
        <f t="shared" si="81"/>
        <v>0</v>
      </c>
      <c r="AZ140" s="164">
        <f t="shared" si="81"/>
        <v>0</v>
      </c>
      <c r="BA140" s="164">
        <f t="shared" si="81"/>
        <v>0</v>
      </c>
      <c r="BB140" s="164">
        <f t="shared" si="81"/>
        <v>0</v>
      </c>
      <c r="BC140" s="164">
        <f t="shared" si="81"/>
        <v>0</v>
      </c>
      <c r="BD140" s="164">
        <f t="shared" si="81"/>
        <v>0</v>
      </c>
      <c r="BE140" s="164">
        <f t="shared" si="81"/>
        <v>1.7999999999999999E-2</v>
      </c>
      <c r="BF140" s="164">
        <f t="shared" si="81"/>
        <v>0</v>
      </c>
      <c r="BG140" s="164">
        <f t="shared" si="81"/>
        <v>0</v>
      </c>
      <c r="BH140" s="164">
        <f t="shared" si="81"/>
        <v>8.4000000000000005E-2</v>
      </c>
      <c r="BI140" s="164">
        <f t="shared" si="81"/>
        <v>0</v>
      </c>
      <c r="BJ140" s="164">
        <f t="shared" si="81"/>
        <v>1.2E-2</v>
      </c>
      <c r="BK140" s="164">
        <f t="shared" si="81"/>
        <v>8.4000000000000005E-2</v>
      </c>
      <c r="BL140" s="164">
        <f t="shared" si="81"/>
        <v>0.06</v>
      </c>
      <c r="BM140" s="164">
        <f t="shared" si="81"/>
        <v>0</v>
      </c>
      <c r="BN140" s="164">
        <f t="shared" si="81"/>
        <v>1.6199999999999999E-2</v>
      </c>
      <c r="BO140" s="164">
        <f t="shared" si="81"/>
        <v>3</v>
      </c>
      <c r="BP140" s="164">
        <f t="shared" si="81"/>
        <v>0.24</v>
      </c>
      <c r="BQ140" s="164">
        <f t="shared" si="81"/>
        <v>0.6</v>
      </c>
      <c r="BR140" s="168"/>
      <c r="BS140" s="168"/>
      <c r="BT140" s="168"/>
      <c r="BU140" s="168"/>
      <c r="BV140" s="168"/>
      <c r="BW140" s="164" t="s">
        <v>197</v>
      </c>
      <c r="BX140" s="166" t="s">
        <v>197</v>
      </c>
      <c r="BY140" s="164" t="s">
        <v>197</v>
      </c>
      <c r="BZ140" s="164" t="s">
        <v>197</v>
      </c>
      <c r="CA140" s="164" t="s">
        <v>197</v>
      </c>
      <c r="CB140" s="164">
        <f t="shared" si="79"/>
        <v>100</v>
      </c>
      <c r="CC140" s="164">
        <f t="shared" si="79"/>
        <v>4.6999999999999886</v>
      </c>
      <c r="CD140" s="168"/>
      <c r="CE140" s="168"/>
      <c r="CF140" s="168"/>
      <c r="CG140" s="168">
        <f>SUM(CG138:CG139)</f>
        <v>0</v>
      </c>
      <c r="CH140" s="168">
        <f>SUM(CH138:CH139)</f>
        <v>0</v>
      </c>
      <c r="CI140" s="168"/>
      <c r="CJ140" s="388"/>
      <c r="CK140" s="388"/>
      <c r="CL140" s="388"/>
      <c r="CM140" s="388"/>
      <c r="CN140" s="388"/>
      <c r="CO140" s="388"/>
      <c r="CP140" s="388"/>
      <c r="CQ140" s="388"/>
      <c r="CR140" s="388"/>
      <c r="CS140" s="388"/>
      <c r="CT140" s="388"/>
    </row>
    <row r="141" spans="1:98" s="35" customFormat="1" ht="15" x14ac:dyDescent="0.3">
      <c r="F141" s="167" t="s">
        <v>176</v>
      </c>
      <c r="J141" s="388"/>
      <c r="K141" s="164">
        <f t="shared" ref="K141:AP141" si="82">+K131*$D$131/100</f>
        <v>0.315</v>
      </c>
      <c r="L141" s="164"/>
      <c r="M141" s="164">
        <f t="shared" si="82"/>
        <v>0</v>
      </c>
      <c r="N141" s="164">
        <f t="shared" si="82"/>
        <v>0</v>
      </c>
      <c r="O141" s="164">
        <f t="shared" si="82"/>
        <v>0</v>
      </c>
      <c r="P141" s="164">
        <f t="shared" si="82"/>
        <v>0</v>
      </c>
      <c r="Q141" s="164">
        <f t="shared" si="82"/>
        <v>0</v>
      </c>
      <c r="R141" s="164">
        <f t="shared" si="82"/>
        <v>0</v>
      </c>
      <c r="S141" s="164">
        <f t="shared" si="82"/>
        <v>0</v>
      </c>
      <c r="T141" s="164">
        <f t="shared" si="82"/>
        <v>0</v>
      </c>
      <c r="U141" s="164">
        <f t="shared" si="82"/>
        <v>0</v>
      </c>
      <c r="V141" s="164">
        <f t="shared" si="82"/>
        <v>0</v>
      </c>
      <c r="W141" s="164">
        <f t="shared" si="82"/>
        <v>14.46</v>
      </c>
      <c r="X141" s="164">
        <f t="shared" si="82"/>
        <v>0</v>
      </c>
      <c r="Y141" s="164">
        <f t="shared" si="82"/>
        <v>0</v>
      </c>
      <c r="Z141" s="164">
        <f t="shared" si="82"/>
        <v>0</v>
      </c>
      <c r="AA141" s="164">
        <f t="shared" si="82"/>
        <v>14.46</v>
      </c>
      <c r="AB141" s="164">
        <f t="shared" si="82"/>
        <v>0</v>
      </c>
      <c r="AC141" s="164">
        <f t="shared" si="82"/>
        <v>0</v>
      </c>
      <c r="AD141" s="164">
        <f t="shared" si="82"/>
        <v>0</v>
      </c>
      <c r="AE141" s="164">
        <f t="shared" si="82"/>
        <v>0</v>
      </c>
      <c r="AF141" s="164">
        <f t="shared" si="82"/>
        <v>0</v>
      </c>
      <c r="AG141" s="164">
        <f t="shared" si="82"/>
        <v>0</v>
      </c>
      <c r="AH141" s="164">
        <f t="shared" si="82"/>
        <v>0</v>
      </c>
      <c r="AI141" s="164">
        <f t="shared" si="82"/>
        <v>0</v>
      </c>
      <c r="AJ141" s="164">
        <f t="shared" si="82"/>
        <v>0.13500000000000001</v>
      </c>
      <c r="AK141" s="164">
        <f t="shared" si="82"/>
        <v>12.75</v>
      </c>
      <c r="AL141" s="164">
        <f t="shared" si="82"/>
        <v>0.51</v>
      </c>
      <c r="AM141" s="164">
        <f t="shared" si="82"/>
        <v>2.25</v>
      </c>
      <c r="AN141" s="164">
        <f t="shared" si="82"/>
        <v>2.85</v>
      </c>
      <c r="AO141" s="164">
        <f t="shared" si="82"/>
        <v>51.6</v>
      </c>
      <c r="AP141" s="164">
        <f t="shared" si="82"/>
        <v>4.5</v>
      </c>
      <c r="AQ141" s="164">
        <f t="shared" ref="AQ141:BQ141" si="83">+AQ131*$D$131/100</f>
        <v>0</v>
      </c>
      <c r="AR141" s="164">
        <f t="shared" si="83"/>
        <v>8.9999999999999993E-3</v>
      </c>
      <c r="AS141" s="164">
        <f t="shared" si="83"/>
        <v>0</v>
      </c>
      <c r="AT141" s="164">
        <f t="shared" si="83"/>
        <v>0</v>
      </c>
      <c r="AU141" s="164">
        <f t="shared" si="83"/>
        <v>0</v>
      </c>
      <c r="AV141" s="164">
        <f t="shared" si="83"/>
        <v>0</v>
      </c>
      <c r="AW141" s="164">
        <f t="shared" si="83"/>
        <v>0</v>
      </c>
      <c r="AX141" s="164">
        <f t="shared" si="83"/>
        <v>0</v>
      </c>
      <c r="AY141" s="164">
        <f t="shared" si="83"/>
        <v>0</v>
      </c>
      <c r="AZ141" s="164">
        <f t="shared" si="83"/>
        <v>0</v>
      </c>
      <c r="BA141" s="164">
        <f t="shared" si="83"/>
        <v>0</v>
      </c>
      <c r="BB141" s="164">
        <f t="shared" si="83"/>
        <v>0</v>
      </c>
      <c r="BC141" s="164">
        <f t="shared" si="83"/>
        <v>0</v>
      </c>
      <c r="BD141" s="164">
        <f t="shared" si="83"/>
        <v>0</v>
      </c>
      <c r="BE141" s="164">
        <f t="shared" si="83"/>
        <v>0</v>
      </c>
      <c r="BF141" s="164">
        <f t="shared" si="83"/>
        <v>0</v>
      </c>
      <c r="BG141" s="164">
        <f t="shared" si="83"/>
        <v>0</v>
      </c>
      <c r="BH141" s="164">
        <f t="shared" si="83"/>
        <v>0</v>
      </c>
      <c r="BI141" s="164">
        <f t="shared" si="83"/>
        <v>0</v>
      </c>
      <c r="BJ141" s="164">
        <f t="shared" si="83"/>
        <v>1.5E-3</v>
      </c>
      <c r="BK141" s="164">
        <f t="shared" si="83"/>
        <v>4.4999999999999997E-3</v>
      </c>
      <c r="BL141" s="164">
        <f t="shared" si="83"/>
        <v>0.03</v>
      </c>
      <c r="BM141" s="164">
        <f t="shared" si="83"/>
        <v>0</v>
      </c>
      <c r="BN141" s="164">
        <f t="shared" si="83"/>
        <v>0</v>
      </c>
      <c r="BO141" s="164">
        <f t="shared" si="83"/>
        <v>0</v>
      </c>
      <c r="BP141" s="164">
        <f t="shared" si="83"/>
        <v>0</v>
      </c>
      <c r="BQ141" s="164">
        <f t="shared" si="83"/>
        <v>0</v>
      </c>
      <c r="BR141" s="169"/>
      <c r="BS141" s="164"/>
      <c r="BT141" s="164"/>
      <c r="BU141" s="164"/>
      <c r="BV141" s="164"/>
      <c r="BW141" s="164" t="s">
        <v>197</v>
      </c>
      <c r="BX141" s="166" t="s">
        <v>197</v>
      </c>
      <c r="BY141" s="164" t="s">
        <v>197</v>
      </c>
      <c r="BZ141" s="164" t="s">
        <v>197</v>
      </c>
      <c r="CA141" s="164" t="s">
        <v>197</v>
      </c>
      <c r="CB141" s="164">
        <f t="shared" si="79"/>
        <v>100</v>
      </c>
      <c r="CC141" s="164">
        <f t="shared" si="79"/>
        <v>97</v>
      </c>
      <c r="CD141" s="169"/>
      <c r="CE141" s="169"/>
      <c r="CF141" s="169"/>
      <c r="CG141" s="169"/>
      <c r="CH141" s="169"/>
      <c r="CI141" s="169"/>
      <c r="CJ141" s="388"/>
      <c r="CK141" s="388"/>
      <c r="CL141" s="388"/>
      <c r="CM141" s="388"/>
      <c r="CN141" s="388"/>
      <c r="CO141" s="388"/>
      <c r="CP141" s="388"/>
      <c r="CQ141" s="388"/>
      <c r="CR141" s="388"/>
      <c r="CS141" s="388"/>
      <c r="CT141" s="388"/>
    </row>
    <row r="142" spans="1:98" s="35" customFormat="1" ht="15" x14ac:dyDescent="0.3">
      <c r="F142" s="167"/>
      <c r="J142" s="388"/>
      <c r="K142" s="168">
        <f>SUM(K138:K141)</f>
        <v>307.26499999999999</v>
      </c>
      <c r="L142" s="168">
        <f>SUM(L138:L141)</f>
        <v>0.3</v>
      </c>
      <c r="M142" s="168">
        <f>SUM(M138:M141)</f>
        <v>6.0679999999999996</v>
      </c>
      <c r="N142" s="168">
        <f t="shared" ref="N142:BQ142" si="84">SUM(N138:N141)</f>
        <v>4.1479999999999997</v>
      </c>
      <c r="O142" s="168">
        <f t="shared" si="84"/>
        <v>1.92</v>
      </c>
      <c r="P142" s="168">
        <f t="shared" si="84"/>
        <v>6.0000000000000001E-3</v>
      </c>
      <c r="Q142" s="168">
        <f t="shared" si="84"/>
        <v>2.72</v>
      </c>
      <c r="R142" s="168">
        <f t="shared" si="84"/>
        <v>0</v>
      </c>
      <c r="S142" s="168">
        <f t="shared" si="84"/>
        <v>1.1639999999999999</v>
      </c>
      <c r="T142" s="168">
        <f t="shared" si="84"/>
        <v>0.54</v>
      </c>
      <c r="U142" s="168">
        <f t="shared" si="84"/>
        <v>6.6000000000000003E-2</v>
      </c>
      <c r="V142" s="168">
        <f t="shared" si="84"/>
        <v>0</v>
      </c>
      <c r="W142" s="168">
        <f t="shared" si="84"/>
        <v>46.22</v>
      </c>
      <c r="X142" s="168">
        <f t="shared" si="84"/>
        <v>0</v>
      </c>
      <c r="Y142" s="168">
        <f t="shared" si="84"/>
        <v>0</v>
      </c>
      <c r="Z142" s="168">
        <f t="shared" si="84"/>
        <v>28.56</v>
      </c>
      <c r="AA142" s="168">
        <f t="shared" si="84"/>
        <v>17.488000001907348</v>
      </c>
      <c r="AB142" s="168">
        <f t="shared" si="84"/>
        <v>0</v>
      </c>
      <c r="AC142" s="168">
        <f t="shared" si="84"/>
        <v>0</v>
      </c>
      <c r="AD142" s="168">
        <f t="shared" si="84"/>
        <v>0</v>
      </c>
      <c r="AE142" s="168">
        <f t="shared" si="84"/>
        <v>1.8640000000000001</v>
      </c>
      <c r="AF142" s="168">
        <f t="shared" si="84"/>
        <v>0</v>
      </c>
      <c r="AG142" s="168">
        <f t="shared" si="84"/>
        <v>0</v>
      </c>
      <c r="AH142" s="168">
        <f t="shared" si="84"/>
        <v>0</v>
      </c>
      <c r="AI142" s="168">
        <f t="shared" si="84"/>
        <v>0</v>
      </c>
      <c r="AJ142" s="168">
        <f t="shared" si="84"/>
        <v>1.4330000000000001</v>
      </c>
      <c r="AK142" s="168">
        <f t="shared" si="84"/>
        <v>92.75</v>
      </c>
      <c r="AL142" s="168">
        <f t="shared" si="84"/>
        <v>2.8899999999999997</v>
      </c>
      <c r="AM142" s="168">
        <f t="shared" si="84"/>
        <v>11.95</v>
      </c>
      <c r="AN142" s="168">
        <f t="shared" si="84"/>
        <v>55.050000000000004</v>
      </c>
      <c r="AO142" s="168">
        <f t="shared" si="84"/>
        <v>139.80000000000001</v>
      </c>
      <c r="AP142" s="168">
        <f t="shared" si="84"/>
        <v>56.5</v>
      </c>
      <c r="AQ142" s="168">
        <f t="shared" si="84"/>
        <v>1.0840000000000001</v>
      </c>
      <c r="AR142" s="168">
        <f t="shared" si="84"/>
        <v>3.2500000000000001E-2</v>
      </c>
      <c r="AS142" s="168">
        <f t="shared" si="84"/>
        <v>1.2</v>
      </c>
      <c r="AT142" s="168">
        <f t="shared" si="84"/>
        <v>2.4</v>
      </c>
      <c r="AU142" s="168">
        <f t="shared" si="84"/>
        <v>0</v>
      </c>
      <c r="AV142" s="168">
        <f t="shared" si="84"/>
        <v>24</v>
      </c>
      <c r="AW142" s="168">
        <f t="shared" si="84"/>
        <v>22.2</v>
      </c>
      <c r="AX142" s="168">
        <f t="shared" si="84"/>
        <v>11.8</v>
      </c>
      <c r="AY142" s="168">
        <f t="shared" si="84"/>
        <v>0</v>
      </c>
      <c r="AZ142" s="168">
        <f t="shared" si="84"/>
        <v>0.4</v>
      </c>
      <c r="BA142" s="168">
        <f t="shared" si="84"/>
        <v>0</v>
      </c>
      <c r="BB142" s="168">
        <f t="shared" si="84"/>
        <v>0</v>
      </c>
      <c r="BC142" s="168">
        <f t="shared" si="84"/>
        <v>0</v>
      </c>
      <c r="BD142" s="168">
        <f t="shared" si="84"/>
        <v>0</v>
      </c>
      <c r="BE142" s="168">
        <f t="shared" si="84"/>
        <v>1.7999999999999999E-2</v>
      </c>
      <c r="BF142" s="168">
        <f t="shared" si="84"/>
        <v>0</v>
      </c>
      <c r="BG142" s="168">
        <f t="shared" si="84"/>
        <v>0</v>
      </c>
      <c r="BH142" s="168">
        <f t="shared" si="84"/>
        <v>8.4000000000000005E-2</v>
      </c>
      <c r="BI142" s="168">
        <f t="shared" si="84"/>
        <v>0</v>
      </c>
      <c r="BJ142" s="168">
        <f t="shared" si="84"/>
        <v>8.5499999999999993E-2</v>
      </c>
      <c r="BK142" s="168">
        <f t="shared" si="84"/>
        <v>0.13650000000000001</v>
      </c>
      <c r="BL142" s="168">
        <f t="shared" si="84"/>
        <v>0.45399999999999996</v>
      </c>
      <c r="BM142" s="168">
        <f t="shared" si="84"/>
        <v>0</v>
      </c>
      <c r="BN142" s="168">
        <f t="shared" si="84"/>
        <v>1.6199999999999999E-2</v>
      </c>
      <c r="BO142" s="168">
        <f t="shared" si="84"/>
        <v>3</v>
      </c>
      <c r="BP142" s="168">
        <f t="shared" si="84"/>
        <v>0.24</v>
      </c>
      <c r="BQ142" s="168">
        <f t="shared" si="84"/>
        <v>0.6</v>
      </c>
      <c r="BR142" s="170"/>
      <c r="BS142" s="170"/>
      <c r="BT142" s="170"/>
      <c r="BU142" s="170"/>
      <c r="BV142" s="170"/>
      <c r="BW142" s="164" t="s">
        <v>197</v>
      </c>
      <c r="BX142" s="166" t="s">
        <v>197</v>
      </c>
      <c r="BY142" s="164" t="s">
        <v>197</v>
      </c>
      <c r="BZ142" s="164" t="s">
        <v>197</v>
      </c>
      <c r="CA142" s="164" t="s">
        <v>197</v>
      </c>
      <c r="CB142" s="168">
        <f>(CB139+CB140+CB141)</f>
        <v>300</v>
      </c>
      <c r="CC142" s="168">
        <f>(CC139+CC140+CC141)</f>
        <v>172.39999999999998</v>
      </c>
      <c r="CD142" s="170"/>
      <c r="CE142" s="170"/>
      <c r="CF142" s="170"/>
      <c r="CG142" s="170">
        <f>CG140/$D$40*100*CG71</f>
        <v>0</v>
      </c>
      <c r="CH142" s="170">
        <f>CH140/$D$40*100*CH71</f>
        <v>0</v>
      </c>
      <c r="CI142" s="170"/>
      <c r="CJ142" s="388"/>
      <c r="CK142" s="388"/>
      <c r="CL142" s="388"/>
      <c r="CM142" s="388"/>
      <c r="CN142" s="388"/>
      <c r="CO142" s="388"/>
      <c r="CP142" s="388"/>
      <c r="CQ142" s="388"/>
      <c r="CR142" s="388"/>
      <c r="CS142" s="388"/>
      <c r="CT142" s="388"/>
    </row>
    <row r="143" spans="1:98" s="35" customFormat="1" ht="15" x14ac:dyDescent="0.3">
      <c r="F143" s="167"/>
      <c r="J143" s="388"/>
      <c r="K143" s="170"/>
      <c r="L143" s="388"/>
      <c r="M143" s="388"/>
      <c r="N143" s="388"/>
      <c r="O143" s="388"/>
      <c r="P143" s="388"/>
      <c r="Q143" s="388"/>
      <c r="R143" s="388"/>
      <c r="S143" s="388"/>
      <c r="T143" s="388"/>
      <c r="U143" s="388"/>
      <c r="V143" s="388"/>
      <c r="W143" s="388"/>
      <c r="X143" s="388"/>
      <c r="Y143" s="388"/>
      <c r="Z143" s="388"/>
      <c r="AA143" s="388"/>
      <c r="AB143" s="388"/>
      <c r="AC143" s="388"/>
      <c r="AD143" s="388"/>
      <c r="AE143" s="388"/>
      <c r="AF143" s="388"/>
      <c r="AG143" s="388"/>
      <c r="AH143" s="388"/>
      <c r="AI143" s="388"/>
      <c r="AJ143" s="388"/>
      <c r="AK143" s="388"/>
      <c r="AL143" s="388"/>
      <c r="AM143" s="388"/>
      <c r="AN143" s="388"/>
      <c r="AO143" s="388"/>
      <c r="AP143" s="388"/>
      <c r="AQ143" s="388"/>
      <c r="AR143" s="388"/>
      <c r="AS143" s="388"/>
      <c r="AT143" s="388"/>
      <c r="AU143" s="388"/>
      <c r="AV143" s="388"/>
      <c r="AW143" s="388"/>
      <c r="AX143" s="388"/>
      <c r="AY143" s="388"/>
      <c r="AZ143" s="388"/>
      <c r="BA143" s="388"/>
      <c r="BB143" s="388"/>
      <c r="BC143" s="388"/>
      <c r="BD143" s="388"/>
      <c r="BE143" s="388"/>
      <c r="BF143" s="388"/>
      <c r="BG143" s="388"/>
      <c r="BH143" s="388"/>
      <c r="BI143" s="388"/>
      <c r="BJ143" s="388"/>
      <c r="BK143" s="388"/>
      <c r="BL143" s="388"/>
      <c r="BM143" s="388"/>
      <c r="BN143" s="388"/>
      <c r="BO143" s="388"/>
      <c r="BP143" s="388"/>
      <c r="BQ143" s="388"/>
      <c r="BR143" s="388"/>
      <c r="BS143" s="388"/>
      <c r="BT143" s="388"/>
      <c r="BU143" s="388"/>
      <c r="BV143" s="388"/>
      <c r="BW143" s="388"/>
      <c r="BX143" s="389"/>
      <c r="BY143" s="388"/>
      <c r="BZ143" s="388"/>
      <c r="CA143" s="388"/>
      <c r="CD143" s="388"/>
      <c r="CE143" s="388"/>
      <c r="CF143" s="388"/>
      <c r="CG143" s="388"/>
      <c r="CH143" s="388"/>
      <c r="CI143" s="388"/>
      <c r="CJ143" s="388"/>
      <c r="CK143" s="388"/>
      <c r="CL143" s="388"/>
      <c r="CM143" s="388"/>
      <c r="CN143" s="388"/>
      <c r="CO143" s="388"/>
      <c r="CP143" s="388"/>
      <c r="CQ143" s="388"/>
      <c r="CR143" s="388"/>
      <c r="CS143" s="388"/>
      <c r="CT143" s="388"/>
    </row>
    <row r="144" spans="1:98" s="35" customFormat="1" ht="15" x14ac:dyDescent="0.3">
      <c r="F144" s="36"/>
      <c r="J144" s="388"/>
      <c r="K144" s="164">
        <f>(K142-($D$132-$D$133))/$D$133*100</f>
        <v>76.410119922263831</v>
      </c>
      <c r="L144" s="170">
        <f t="shared" ref="L144:AQ144" si="85">L142/$D$133*100*L10</f>
        <v>0.12257666966867325</v>
      </c>
      <c r="M144" s="170">
        <f t="shared" si="85"/>
        <v>2.4793174384983643</v>
      </c>
      <c r="N144" s="170">
        <f t="shared" si="85"/>
        <v>1.6948267526188554</v>
      </c>
      <c r="O144" s="170">
        <f t="shared" si="85"/>
        <v>0.78449068587950876</v>
      </c>
      <c r="P144" s="170">
        <f t="shared" si="85"/>
        <v>2.4515333933734654E-3</v>
      </c>
      <c r="Q144" s="170">
        <f t="shared" si="85"/>
        <v>1.1113618049959708</v>
      </c>
      <c r="R144" s="170">
        <f t="shared" si="85"/>
        <v>0</v>
      </c>
      <c r="S144" s="170">
        <f t="shared" si="85"/>
        <v>0.4755974783144522</v>
      </c>
      <c r="T144" s="170">
        <f t="shared" si="85"/>
        <v>0.22063800540361189</v>
      </c>
      <c r="U144" s="170">
        <f t="shared" si="85"/>
        <v>2.6966867327108117E-2</v>
      </c>
      <c r="V144" s="170">
        <f t="shared" si="85"/>
        <v>0</v>
      </c>
      <c r="W144" s="170">
        <f t="shared" si="85"/>
        <v>18.884978906953592</v>
      </c>
      <c r="X144" s="170">
        <f t="shared" si="85"/>
        <v>0</v>
      </c>
      <c r="Y144" s="170">
        <f t="shared" si="85"/>
        <v>0</v>
      </c>
      <c r="Z144" s="170">
        <f t="shared" si="85"/>
        <v>11.669298952457693</v>
      </c>
      <c r="AA144" s="170">
        <f t="shared" si="85"/>
        <v>7.1454026646651805</v>
      </c>
      <c r="AB144" s="170">
        <f t="shared" si="85"/>
        <v>0</v>
      </c>
      <c r="AC144" s="170">
        <f t="shared" si="85"/>
        <v>0</v>
      </c>
      <c r="AD144" s="170">
        <f t="shared" si="85"/>
        <v>0</v>
      </c>
      <c r="AE144" s="170">
        <f t="shared" si="85"/>
        <v>0.7616097075413566</v>
      </c>
      <c r="AF144" s="170">
        <f t="shared" si="85"/>
        <v>0</v>
      </c>
      <c r="AG144" s="170">
        <f t="shared" si="85"/>
        <v>0</v>
      </c>
      <c r="AH144" s="170">
        <f t="shared" si="85"/>
        <v>0</v>
      </c>
      <c r="AI144" s="170">
        <f t="shared" si="85"/>
        <v>0</v>
      </c>
      <c r="AJ144" s="170">
        <f t="shared" si="85"/>
        <v>0.58550789211736254</v>
      </c>
      <c r="AK144" s="170">
        <f t="shared" si="85"/>
        <v>37.896620372564819</v>
      </c>
      <c r="AL144" s="170">
        <f t="shared" si="85"/>
        <v>1.1808219178082189</v>
      </c>
      <c r="AM144" s="170">
        <f t="shared" si="85"/>
        <v>4.8826373418021509</v>
      </c>
      <c r="AN144" s="170">
        <f t="shared" si="85"/>
        <v>22.492818884201544</v>
      </c>
      <c r="AO144" s="170">
        <f t="shared" si="85"/>
        <v>57.120728065601746</v>
      </c>
      <c r="AP144" s="170">
        <f t="shared" si="85"/>
        <v>23.085272787600132</v>
      </c>
      <c r="AQ144" s="170">
        <f t="shared" si="85"/>
        <v>0.44291036640280612</v>
      </c>
      <c r="AR144" s="170">
        <f t="shared" ref="AR144:BQ144" si="86">AR142/$D$133*100*AR10</f>
        <v>1.327913921410627E-2</v>
      </c>
      <c r="AS144" s="170">
        <f t="shared" si="86"/>
        <v>0.49030667867469302</v>
      </c>
      <c r="AT144" s="170">
        <f t="shared" si="86"/>
        <v>0.98061335734938604</v>
      </c>
      <c r="AU144" s="170">
        <f t="shared" si="86"/>
        <v>0</v>
      </c>
      <c r="AV144" s="170">
        <f t="shared" si="86"/>
        <v>9.8061335734938613</v>
      </c>
      <c r="AW144" s="170">
        <f t="shared" si="86"/>
        <v>9.0706735554818199</v>
      </c>
      <c r="AX144" s="170">
        <f t="shared" si="86"/>
        <v>4.8213490069678153</v>
      </c>
      <c r="AY144" s="170">
        <f t="shared" si="86"/>
        <v>0</v>
      </c>
      <c r="AZ144" s="170">
        <f t="shared" si="86"/>
        <v>0.16343555955823102</v>
      </c>
      <c r="BA144" s="170">
        <f t="shared" si="86"/>
        <v>0</v>
      </c>
      <c r="BB144" s="170">
        <f t="shared" si="86"/>
        <v>0</v>
      </c>
      <c r="BC144" s="170">
        <f t="shared" si="86"/>
        <v>0</v>
      </c>
      <c r="BD144" s="170">
        <f t="shared" si="86"/>
        <v>0</v>
      </c>
      <c r="BE144" s="170">
        <f t="shared" si="86"/>
        <v>7.3546001801203954E-3</v>
      </c>
      <c r="BF144" s="170">
        <f t="shared" si="86"/>
        <v>0</v>
      </c>
      <c r="BG144" s="170">
        <f t="shared" si="86"/>
        <v>0</v>
      </c>
      <c r="BH144" s="170">
        <f t="shared" si="86"/>
        <v>3.4321467507228511E-2</v>
      </c>
      <c r="BI144" s="170">
        <f t="shared" si="86"/>
        <v>0</v>
      </c>
      <c r="BJ144" s="170">
        <f t="shared" si="86"/>
        <v>2.0960610513343123E-2</v>
      </c>
      <c r="BK144" s="170">
        <f t="shared" si="86"/>
        <v>3.34634308195478E-2</v>
      </c>
      <c r="BL144" s="170">
        <f t="shared" si="86"/>
        <v>0.1112996160591553</v>
      </c>
      <c r="BM144" s="170">
        <f t="shared" si="86"/>
        <v>0</v>
      </c>
      <c r="BN144" s="170">
        <f t="shared" si="86"/>
        <v>3.9714840972650137E-3</v>
      </c>
      <c r="BO144" s="170">
        <f t="shared" si="86"/>
        <v>0.61288334834336633</v>
      </c>
      <c r="BP144" s="170">
        <f t="shared" si="86"/>
        <v>9.8061335734938596E-2</v>
      </c>
      <c r="BQ144" s="170">
        <f t="shared" si="86"/>
        <v>0.24515333933734651</v>
      </c>
      <c r="BR144" s="170"/>
      <c r="BS144" s="170"/>
      <c r="BT144" s="170"/>
      <c r="BU144" s="170"/>
      <c r="BV144" s="170"/>
      <c r="BW144" s="388"/>
      <c r="BX144" s="389"/>
      <c r="BY144" s="388"/>
      <c r="BZ144" s="388"/>
      <c r="CA144" s="388"/>
      <c r="CB144" s="170">
        <f>CB142/3</f>
        <v>100</v>
      </c>
      <c r="CC144" s="168">
        <f>CC142</f>
        <v>172.39999999999998</v>
      </c>
      <c r="CD144" s="388"/>
      <c r="CE144" s="388"/>
      <c r="CF144" s="388"/>
      <c r="CG144" s="388"/>
      <c r="CH144" s="388"/>
      <c r="CI144" s="388"/>
      <c r="CJ144" s="388"/>
      <c r="CK144" s="388"/>
      <c r="CL144" s="388"/>
      <c r="CM144" s="388"/>
      <c r="CN144" s="388"/>
      <c r="CO144" s="388"/>
      <c r="CP144" s="388"/>
      <c r="CQ144" s="388"/>
      <c r="CR144" s="388"/>
      <c r="CS144" s="388"/>
      <c r="CT144" s="388"/>
    </row>
    <row r="145" spans="1:98" ht="15" x14ac:dyDescent="0.25">
      <c r="A145" s="10"/>
      <c r="C145" s="10"/>
      <c r="F145" s="40"/>
      <c r="J145" s="25"/>
      <c r="K145" s="150"/>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W145" s="25"/>
      <c r="BX145" s="49"/>
      <c r="BY145" s="25"/>
      <c r="BZ145" s="25"/>
      <c r="CA145" s="25"/>
      <c r="CB145" s="25"/>
      <c r="CC145" s="25"/>
      <c r="CD145" s="25"/>
      <c r="CE145" s="25"/>
      <c r="CF145" s="25"/>
      <c r="CG145" s="25"/>
      <c r="CH145" s="25"/>
      <c r="CI145" s="25"/>
      <c r="CJ145" s="25"/>
      <c r="CK145" s="25"/>
      <c r="CL145" s="25"/>
      <c r="CM145" s="25"/>
      <c r="CN145" s="25"/>
      <c r="CO145" s="25"/>
      <c r="CP145" s="25"/>
      <c r="CQ145" s="25"/>
      <c r="CR145" s="25"/>
      <c r="CS145" s="25"/>
      <c r="CT145" s="25"/>
    </row>
    <row r="146" spans="1:98" ht="15" x14ac:dyDescent="0.25">
      <c r="A146" s="10"/>
      <c r="C146" s="10"/>
      <c r="F146" s="40"/>
      <c r="J146" s="25"/>
      <c r="K146" s="150"/>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W146" s="25"/>
      <c r="BX146" s="49"/>
      <c r="BY146" s="25"/>
      <c r="BZ146" s="25"/>
      <c r="CA146" s="25"/>
      <c r="CB146" s="25"/>
      <c r="CC146" s="25"/>
      <c r="CD146" s="25"/>
      <c r="CE146" s="25"/>
      <c r="CF146" s="25"/>
      <c r="CG146" s="25"/>
      <c r="CH146" s="25"/>
      <c r="CI146" s="25"/>
      <c r="CJ146" s="25"/>
      <c r="CK146" s="25"/>
      <c r="CL146" s="25"/>
      <c r="CM146" s="25"/>
      <c r="CN146" s="25"/>
      <c r="CO146" s="25"/>
      <c r="CP146" s="25"/>
      <c r="CQ146" s="25"/>
      <c r="CR146" s="25"/>
      <c r="CS146" s="25"/>
      <c r="CT146" s="25"/>
    </row>
    <row r="147" spans="1:98" s="7" customFormat="1" ht="15" x14ac:dyDescent="0.3">
      <c r="A147" s="120" t="s">
        <v>1211</v>
      </c>
      <c r="B147" s="118"/>
      <c r="C147" s="118"/>
      <c r="D147" s="118"/>
      <c r="E147" s="186" t="s">
        <v>787</v>
      </c>
      <c r="F147" s="118"/>
      <c r="J147" s="7">
        <f>(M147*17)+(Q147*37)+(W147*17)+(AI147*29)+(AE147*8)</f>
        <v>649.54769736842104</v>
      </c>
      <c r="K147" s="180">
        <f>+K166</f>
        <v>62.377467105263165</v>
      </c>
      <c r="L147" s="180"/>
      <c r="M147" s="180">
        <f t="shared" ref="M147:BR147" si="87">+M166</f>
        <v>5.2837171052631584</v>
      </c>
      <c r="N147" s="180">
        <f t="shared" si="87"/>
        <v>5.2837171052631584</v>
      </c>
      <c r="O147" s="180">
        <f t="shared" si="87"/>
        <v>0</v>
      </c>
      <c r="P147" s="180">
        <f t="shared" si="87"/>
        <v>0</v>
      </c>
      <c r="Q147" s="180">
        <f t="shared" si="87"/>
        <v>1.6447368421052631</v>
      </c>
      <c r="R147" s="180">
        <f t="shared" si="87"/>
        <v>0</v>
      </c>
      <c r="S147" s="180">
        <f t="shared" si="87"/>
        <v>0.21361019736842105</v>
      </c>
      <c r="T147" s="180">
        <f t="shared" si="87"/>
        <v>0.30102796052631581</v>
      </c>
      <c r="U147" s="180">
        <f t="shared" si="87"/>
        <v>1.0512335526315788</v>
      </c>
      <c r="V147" s="180">
        <f t="shared" si="87"/>
        <v>0</v>
      </c>
      <c r="W147" s="180">
        <f t="shared" si="87"/>
        <v>27.158717105263158</v>
      </c>
      <c r="X147" s="180">
        <f t="shared" si="87"/>
        <v>15.933388157894738</v>
      </c>
      <c r="Y147" s="180">
        <f t="shared" si="87"/>
        <v>0</v>
      </c>
      <c r="Z147" s="180">
        <f t="shared" si="87"/>
        <v>0</v>
      </c>
      <c r="AA147" s="180">
        <f t="shared" si="87"/>
        <v>0</v>
      </c>
      <c r="AB147" s="180">
        <f t="shared" si="87"/>
        <v>0</v>
      </c>
      <c r="AC147" s="180">
        <f t="shared" si="87"/>
        <v>0</v>
      </c>
      <c r="AD147" s="180">
        <f t="shared" si="87"/>
        <v>0</v>
      </c>
      <c r="AE147" s="180">
        <f t="shared" si="87"/>
        <v>4.646381578947369</v>
      </c>
      <c r="AF147" s="180">
        <f t="shared" si="87"/>
        <v>0</v>
      </c>
      <c r="AG147" s="180">
        <f t="shared" si="87"/>
        <v>0</v>
      </c>
      <c r="AH147" s="180">
        <f t="shared" si="87"/>
        <v>0</v>
      </c>
      <c r="AI147" s="180">
        <f t="shared" si="87"/>
        <v>0</v>
      </c>
      <c r="AJ147" s="180">
        <f t="shared" si="87"/>
        <v>1.0045230263157896</v>
      </c>
      <c r="AK147" s="180">
        <f t="shared" si="87"/>
        <v>19.777960526315788</v>
      </c>
      <c r="AL147" s="180">
        <f t="shared" si="87"/>
        <v>1.3375822368421053</v>
      </c>
      <c r="AM147" s="180">
        <f t="shared" si="87"/>
        <v>10.365953947368421</v>
      </c>
      <c r="AN147" s="180">
        <f t="shared" si="87"/>
        <v>46.056743421052623</v>
      </c>
      <c r="AO147" s="180">
        <f t="shared" si="87"/>
        <v>257.35608552631578</v>
      </c>
      <c r="AP147" s="180">
        <f t="shared" si="87"/>
        <v>171.05263157894737</v>
      </c>
      <c r="AQ147" s="180">
        <f t="shared" si="87"/>
        <v>0.62541118421052633</v>
      </c>
      <c r="AR147" s="180">
        <f t="shared" si="87"/>
        <v>0.20139802631578951</v>
      </c>
      <c r="AS147" s="180">
        <f t="shared" si="87"/>
        <v>0</v>
      </c>
      <c r="AT147" s="180">
        <f t="shared" si="87"/>
        <v>289.8848684210526</v>
      </c>
      <c r="AU147" s="180">
        <f t="shared" si="87"/>
        <v>0</v>
      </c>
      <c r="AV147" s="180">
        <f t="shared" si="87"/>
        <v>3.7006578947368425E-2</v>
      </c>
      <c r="AW147" s="180">
        <f t="shared" si="87"/>
        <v>0</v>
      </c>
      <c r="AX147" s="180">
        <f t="shared" si="87"/>
        <v>0</v>
      </c>
      <c r="AY147" s="180">
        <f t="shared" si="87"/>
        <v>0</v>
      </c>
      <c r="AZ147" s="180">
        <f t="shared" si="87"/>
        <v>0</v>
      </c>
      <c r="BA147" s="180">
        <f t="shared" si="87"/>
        <v>0</v>
      </c>
      <c r="BB147" s="180">
        <f t="shared" si="87"/>
        <v>0</v>
      </c>
      <c r="BC147" s="180">
        <f t="shared" si="87"/>
        <v>0</v>
      </c>
      <c r="BD147" s="180">
        <f t="shared" si="87"/>
        <v>0</v>
      </c>
      <c r="BE147" s="180">
        <f t="shared" si="87"/>
        <v>0</v>
      </c>
      <c r="BF147" s="180">
        <f t="shared" si="87"/>
        <v>0</v>
      </c>
      <c r="BG147" s="180">
        <f t="shared" si="87"/>
        <v>0</v>
      </c>
      <c r="BH147" s="180">
        <f t="shared" si="87"/>
        <v>0.59070723684210513</v>
      </c>
      <c r="BI147" s="180">
        <f t="shared" si="87"/>
        <v>0</v>
      </c>
      <c r="BJ147" s="180">
        <f t="shared" si="87"/>
        <v>7.1546052631578941E-2</v>
      </c>
      <c r="BK147" s="180">
        <f t="shared" si="87"/>
        <v>1.9736842105263157E-2</v>
      </c>
      <c r="BL147" s="180">
        <f t="shared" si="87"/>
        <v>0.37006578947368418</v>
      </c>
      <c r="BM147" s="180">
        <f t="shared" si="87"/>
        <v>0</v>
      </c>
      <c r="BN147" s="180">
        <f t="shared" si="87"/>
        <v>5.6990131578947362E-2</v>
      </c>
      <c r="BO147" s="180">
        <f t="shared" si="87"/>
        <v>39.0625</v>
      </c>
      <c r="BP147" s="180">
        <f t="shared" si="87"/>
        <v>0</v>
      </c>
      <c r="BQ147" s="180">
        <f t="shared" si="87"/>
        <v>0.61677631578947367</v>
      </c>
      <c r="BR147" s="180">
        <f t="shared" si="87"/>
        <v>0</v>
      </c>
      <c r="BS147" s="180"/>
      <c r="BT147" s="180"/>
      <c r="BU147" s="180"/>
      <c r="BV147" s="180"/>
      <c r="BW147" s="180"/>
      <c r="BX147" s="335"/>
      <c r="BY147" s="180"/>
      <c r="BZ147" s="180"/>
      <c r="CA147" s="180"/>
      <c r="CB147" s="180">
        <f>+CB166</f>
        <v>100</v>
      </c>
      <c r="CC147" s="180">
        <f>+CC166</f>
        <v>121.81</v>
      </c>
      <c r="CD147" s="116"/>
      <c r="CE147" s="116"/>
      <c r="CF147" s="116"/>
      <c r="CG147" s="116"/>
      <c r="CH147" s="116"/>
      <c r="CI147" s="116"/>
      <c r="CJ147" s="116"/>
      <c r="CK147" s="116"/>
      <c r="CL147" s="116"/>
      <c r="CM147" s="116"/>
      <c r="CN147" s="116"/>
      <c r="CO147" s="116"/>
      <c r="CP147" s="116"/>
      <c r="CQ147" s="116"/>
      <c r="CR147" s="116"/>
      <c r="CS147" s="116"/>
      <c r="CT147" s="116"/>
    </row>
    <row r="148" spans="1:98" ht="15" x14ac:dyDescent="0.25">
      <c r="A148" s="10" t="s">
        <v>567</v>
      </c>
      <c r="B148" s="14"/>
      <c r="C148" s="14"/>
      <c r="D148" s="28">
        <v>1000</v>
      </c>
      <c r="F148" s="5" t="s">
        <v>1391</v>
      </c>
      <c r="G148" s="14"/>
      <c r="I148">
        <v>1</v>
      </c>
      <c r="J148" s="25">
        <v>0</v>
      </c>
      <c r="K148" s="150">
        <v>99.9</v>
      </c>
      <c r="L148" s="25"/>
      <c r="M148" s="25">
        <v>0</v>
      </c>
      <c r="N148" s="25"/>
      <c r="O148" s="25"/>
      <c r="P148" s="25">
        <v>0</v>
      </c>
      <c r="Q148" s="25">
        <v>0</v>
      </c>
      <c r="R148" s="25">
        <v>0</v>
      </c>
      <c r="S148" s="25">
        <v>0</v>
      </c>
      <c r="T148" s="25">
        <v>0</v>
      </c>
      <c r="U148" s="25">
        <v>0</v>
      </c>
      <c r="V148" s="25"/>
      <c r="W148" s="25">
        <v>0</v>
      </c>
      <c r="X148" s="25">
        <v>0</v>
      </c>
      <c r="Y148" s="25"/>
      <c r="Z148" s="25">
        <v>0</v>
      </c>
      <c r="AA148" s="25">
        <v>0</v>
      </c>
      <c r="AB148" s="25"/>
      <c r="AC148" s="25"/>
      <c r="AD148" s="25">
        <v>0</v>
      </c>
      <c r="AE148" s="25">
        <v>0</v>
      </c>
      <c r="AF148" s="25">
        <v>0</v>
      </c>
      <c r="AG148" s="25">
        <v>0</v>
      </c>
      <c r="AH148" s="25">
        <v>0</v>
      </c>
      <c r="AI148" s="25">
        <v>0</v>
      </c>
      <c r="AJ148" s="25">
        <v>0.1</v>
      </c>
      <c r="AK148" s="25">
        <v>2</v>
      </c>
      <c r="AL148" s="25">
        <v>0</v>
      </c>
      <c r="AM148" s="25">
        <v>1</v>
      </c>
      <c r="AN148" s="25">
        <v>0</v>
      </c>
      <c r="AO148" s="25">
        <v>0</v>
      </c>
      <c r="AP148" s="25">
        <v>2</v>
      </c>
      <c r="AQ148" s="25">
        <v>0</v>
      </c>
      <c r="AR148" s="25">
        <v>7.0000000000000001E-3</v>
      </c>
      <c r="AS148" s="25">
        <v>0</v>
      </c>
      <c r="AT148" s="25">
        <v>0</v>
      </c>
      <c r="AU148" s="25"/>
      <c r="AV148" s="25">
        <v>0</v>
      </c>
      <c r="AW148" s="25">
        <v>0</v>
      </c>
      <c r="AX148" s="25">
        <v>0</v>
      </c>
      <c r="AY148" s="25">
        <v>0</v>
      </c>
      <c r="AZ148" s="25">
        <v>0</v>
      </c>
      <c r="BA148" s="25">
        <v>0</v>
      </c>
      <c r="BB148" s="25">
        <v>0</v>
      </c>
      <c r="BC148" s="25"/>
      <c r="BD148" s="25"/>
      <c r="BE148" s="25">
        <v>0</v>
      </c>
      <c r="BF148" s="25"/>
      <c r="BG148" s="25">
        <v>0</v>
      </c>
      <c r="BH148" s="25">
        <v>0</v>
      </c>
      <c r="BI148" s="25">
        <v>0</v>
      </c>
      <c r="BJ148" s="25">
        <v>0</v>
      </c>
      <c r="BK148" s="25">
        <v>0</v>
      </c>
      <c r="BL148" s="25">
        <v>0</v>
      </c>
      <c r="BM148" s="25">
        <v>0</v>
      </c>
      <c r="BN148" s="25">
        <v>0</v>
      </c>
      <c r="BO148" s="25">
        <v>0</v>
      </c>
      <c r="BP148" s="25">
        <v>0</v>
      </c>
      <c r="BQ148" s="25">
        <v>0</v>
      </c>
      <c r="BR148" s="25">
        <v>0</v>
      </c>
      <c r="BS148" s="14">
        <v>1</v>
      </c>
      <c r="BT148" s="14">
        <v>6.25</v>
      </c>
      <c r="BW148" s="25" t="s">
        <v>7</v>
      </c>
      <c r="BX148" s="49" t="s">
        <v>1411</v>
      </c>
      <c r="BY148" s="25"/>
      <c r="BZ148" s="25"/>
      <c r="CA148" s="25"/>
      <c r="CB148" s="25"/>
      <c r="CC148" s="25">
        <v>0</v>
      </c>
      <c r="CD148" s="25"/>
      <c r="CE148" s="25"/>
      <c r="CF148" s="25"/>
      <c r="CG148" s="25"/>
      <c r="CH148" s="25"/>
      <c r="CI148" s="25"/>
      <c r="CJ148" s="25"/>
      <c r="CK148" s="25"/>
      <c r="CL148" s="25"/>
      <c r="CM148" s="25"/>
      <c r="CN148" s="25"/>
      <c r="CO148" s="25"/>
      <c r="CP148" s="25"/>
      <c r="CQ148" s="25"/>
      <c r="CR148" s="25"/>
      <c r="CS148" s="25"/>
      <c r="CT148" s="25"/>
    </row>
    <row r="149" spans="1:98" ht="15" x14ac:dyDescent="0.25">
      <c r="A149" s="10" t="s">
        <v>1371</v>
      </c>
      <c r="B149" s="14"/>
      <c r="C149" s="14"/>
      <c r="D149" s="28">
        <v>250</v>
      </c>
      <c r="F149" s="5" t="s">
        <v>1396</v>
      </c>
      <c r="G149" s="14"/>
      <c r="I149" s="27">
        <v>1</v>
      </c>
      <c r="J149" s="76">
        <f>(M149*17)+(Q149*37)+(CC149*17)+(AI149*29)+(AE149*8)</f>
        <v>1454</v>
      </c>
      <c r="K149" s="66">
        <v>13</v>
      </c>
      <c r="L149" s="27"/>
      <c r="M149" s="66">
        <v>8.8000000000000007</v>
      </c>
      <c r="N149" s="66">
        <v>8.8000000000000007</v>
      </c>
      <c r="O149" s="66">
        <v>0</v>
      </c>
      <c r="P149" s="73">
        <v>0</v>
      </c>
      <c r="Q149" s="66">
        <v>0.7</v>
      </c>
      <c r="R149" s="27"/>
      <c r="S149" s="66">
        <v>0.09</v>
      </c>
      <c r="T149" s="66">
        <v>0.21</v>
      </c>
      <c r="U149" s="66">
        <v>0.28000000000000003</v>
      </c>
      <c r="V149" s="66">
        <v>0</v>
      </c>
      <c r="W149" s="66">
        <v>85.9</v>
      </c>
      <c r="X149" s="76">
        <f>100-K149-M149-Q149</f>
        <v>77.5</v>
      </c>
      <c r="Y149" s="27"/>
      <c r="Z149" s="27"/>
      <c r="AA149" s="27"/>
      <c r="AB149" s="27"/>
      <c r="AC149" s="27"/>
      <c r="AD149" s="27">
        <v>0</v>
      </c>
      <c r="AE149" s="66">
        <v>3.2</v>
      </c>
      <c r="AF149" s="27"/>
      <c r="AG149" s="27"/>
      <c r="AH149" s="27"/>
      <c r="AI149" s="27"/>
      <c r="AJ149" s="91">
        <v>0.6</v>
      </c>
      <c r="AK149" s="66">
        <v>3</v>
      </c>
      <c r="AL149" s="66">
        <v>0.6</v>
      </c>
      <c r="AM149" s="66">
        <v>28</v>
      </c>
      <c r="AN149" s="66">
        <v>60</v>
      </c>
      <c r="AO149" s="66">
        <v>110</v>
      </c>
      <c r="AP149" s="66">
        <v>3</v>
      </c>
      <c r="AQ149" s="66">
        <v>0.5</v>
      </c>
      <c r="AR149" s="66">
        <v>7.0000000000000007E-2</v>
      </c>
      <c r="AS149" s="66">
        <v>0</v>
      </c>
      <c r="AT149" s="66">
        <v>100</v>
      </c>
      <c r="AU149" s="27">
        <v>0</v>
      </c>
      <c r="AV149" s="27">
        <v>0</v>
      </c>
      <c r="AW149" s="27">
        <v>0</v>
      </c>
      <c r="AX149" s="27"/>
      <c r="AY149" s="27"/>
      <c r="AZ149" s="27"/>
      <c r="BA149" s="27"/>
      <c r="BB149" s="27"/>
      <c r="BC149" s="27"/>
      <c r="BD149" s="27"/>
      <c r="BE149" s="66">
        <v>0</v>
      </c>
      <c r="BF149" s="66"/>
      <c r="BG149" s="66"/>
      <c r="BH149" s="66">
        <v>0.18</v>
      </c>
      <c r="BI149" s="27"/>
      <c r="BJ149" s="66">
        <v>0.13</v>
      </c>
      <c r="BK149" s="66">
        <v>0.01</v>
      </c>
      <c r="BL149" s="67">
        <v>0.5</v>
      </c>
      <c r="BM149" s="27"/>
      <c r="BN149" s="66">
        <v>2.5000000000000001E-2</v>
      </c>
      <c r="BO149" s="66">
        <v>10</v>
      </c>
      <c r="BP149" s="66">
        <v>0</v>
      </c>
      <c r="BQ149" s="27">
        <v>0</v>
      </c>
      <c r="BR149" s="66"/>
      <c r="BS149" s="27"/>
      <c r="BT149" s="66">
        <v>6.25</v>
      </c>
      <c r="BU149" s="27"/>
      <c r="BV149" s="27"/>
      <c r="BW149" s="27" t="s">
        <v>4</v>
      </c>
      <c r="BX149" s="79">
        <v>4077</v>
      </c>
      <c r="BY149" s="324">
        <v>3274</v>
      </c>
      <c r="BZ149" s="27"/>
      <c r="CA149" s="27"/>
      <c r="CB149" s="76">
        <f>CC149+K149+M149+Q149+AE149+AJ149</f>
        <v>100</v>
      </c>
      <c r="CC149" s="76">
        <f>100-(K149+M149+Q149+AJ149+AE149+AI149)</f>
        <v>73.7</v>
      </c>
      <c r="CD149" s="27"/>
      <c r="CE149" s="25"/>
      <c r="CF149" s="25"/>
      <c r="CG149" s="25"/>
      <c r="CH149" s="25"/>
      <c r="CI149" s="25"/>
      <c r="CJ149" s="25"/>
      <c r="CK149" s="25"/>
      <c r="CL149" s="25"/>
      <c r="CM149" s="25"/>
      <c r="CN149" s="25"/>
      <c r="CO149" s="25"/>
      <c r="CP149" s="25"/>
      <c r="CQ149" s="25"/>
      <c r="CR149" s="25"/>
      <c r="CS149" s="25"/>
      <c r="CT149" s="25"/>
    </row>
    <row r="150" spans="1:98" ht="15" x14ac:dyDescent="0.25">
      <c r="A150" s="10" t="s">
        <v>903</v>
      </c>
      <c r="B150" s="14"/>
      <c r="C150" s="14"/>
      <c r="D150" s="28">
        <v>250</v>
      </c>
      <c r="F150" s="5" t="s">
        <v>446</v>
      </c>
      <c r="G150" s="14"/>
      <c r="I150" s="115">
        <v>1</v>
      </c>
      <c r="J150" s="76">
        <f>(M150*17)+(Q150*37)+(CC150*17)+(AI150*29)+(AE150*8)</f>
        <v>1308.47</v>
      </c>
      <c r="K150" s="115">
        <v>12.4</v>
      </c>
      <c r="L150" s="115"/>
      <c r="M150" s="115">
        <v>16.899999999999999</v>
      </c>
      <c r="N150" s="115">
        <v>16.899999999999999</v>
      </c>
      <c r="O150" s="115">
        <v>0</v>
      </c>
      <c r="P150" s="115">
        <v>0</v>
      </c>
      <c r="Q150" s="115">
        <v>1.3</v>
      </c>
      <c r="R150" s="115"/>
      <c r="S150" s="115">
        <v>0.19</v>
      </c>
      <c r="T150" s="115">
        <v>0.14000000000000001</v>
      </c>
      <c r="U150" s="115">
        <v>0.98</v>
      </c>
      <c r="V150" s="115"/>
      <c r="W150" s="115">
        <v>46.2</v>
      </c>
      <c r="X150" s="115"/>
      <c r="Y150" s="115"/>
      <c r="Z150" s="115"/>
      <c r="AA150" s="115">
        <v>0</v>
      </c>
      <c r="AB150" s="115"/>
      <c r="AC150" s="115"/>
      <c r="AD150" s="115"/>
      <c r="AE150" s="115">
        <v>19.399999999999999</v>
      </c>
      <c r="AF150" s="115"/>
      <c r="AG150" s="115"/>
      <c r="AH150" s="115"/>
      <c r="AI150" s="115"/>
      <c r="AJ150" s="25">
        <v>1.89</v>
      </c>
      <c r="AK150" s="115">
        <v>85</v>
      </c>
      <c r="AL150" s="115">
        <v>5.9</v>
      </c>
      <c r="AM150" s="115">
        <v>16.899999999999999</v>
      </c>
      <c r="AN150" s="115">
        <v>164</v>
      </c>
      <c r="AO150" s="115">
        <v>1140</v>
      </c>
      <c r="AP150" s="115">
        <v>35</v>
      </c>
      <c r="AQ150" s="115">
        <v>2.54</v>
      </c>
      <c r="AR150" s="115">
        <v>0.88</v>
      </c>
      <c r="AS150" s="115"/>
      <c r="AT150" s="115">
        <v>1310</v>
      </c>
      <c r="AU150" s="115"/>
      <c r="AV150" s="115">
        <v>0</v>
      </c>
      <c r="AW150" s="115"/>
      <c r="AX150" s="115"/>
      <c r="AY150" s="115"/>
      <c r="AZ150" s="115"/>
      <c r="BA150" s="115"/>
      <c r="BB150" s="115"/>
      <c r="BC150" s="115"/>
      <c r="BD150" s="115"/>
      <c r="BE150" s="115">
        <v>0</v>
      </c>
      <c r="BF150" s="115"/>
      <c r="BG150" s="115"/>
      <c r="BH150" s="115">
        <v>0.34</v>
      </c>
      <c r="BI150" s="115"/>
      <c r="BJ150" s="115">
        <v>0.45</v>
      </c>
      <c r="BK150" s="115">
        <v>0.13</v>
      </c>
      <c r="BL150" s="115">
        <v>2.5</v>
      </c>
      <c r="BM150" s="115"/>
      <c r="BN150" s="115">
        <v>0.437</v>
      </c>
      <c r="BO150" s="115">
        <v>370</v>
      </c>
      <c r="BP150" s="115">
        <v>0</v>
      </c>
      <c r="BQ150" s="115">
        <v>3</v>
      </c>
      <c r="BR150" s="115"/>
      <c r="BS150" s="115"/>
      <c r="BT150" s="27">
        <v>6.25</v>
      </c>
      <c r="BU150" s="115"/>
      <c r="BV150" s="115"/>
      <c r="BW150" s="115" t="s">
        <v>4</v>
      </c>
      <c r="BX150" s="336">
        <v>3543</v>
      </c>
      <c r="BY150" s="115"/>
      <c r="BZ150" s="115"/>
      <c r="CA150" s="115"/>
      <c r="CB150" s="27">
        <f>CC150+K150+M150+Q150+AE150+AJ150</f>
        <v>99.999999999999986</v>
      </c>
      <c r="CC150" s="27">
        <f>100-(K150+M150+Q150+AJ150+AE150+AI150)</f>
        <v>48.110000000000007</v>
      </c>
      <c r="CD150" s="115"/>
      <c r="CE150" s="25"/>
      <c r="CF150" s="25"/>
      <c r="CG150" s="25"/>
      <c r="CH150" s="25"/>
      <c r="CI150" s="25"/>
      <c r="CJ150" s="25"/>
      <c r="CK150" s="25"/>
      <c r="CL150" s="25"/>
      <c r="CM150" s="25"/>
      <c r="CN150" s="25"/>
      <c r="CO150" s="25"/>
      <c r="CP150" s="25"/>
      <c r="CQ150" s="25"/>
      <c r="CR150" s="25"/>
      <c r="CS150" s="25"/>
      <c r="CT150" s="25"/>
    </row>
    <row r="151" spans="1:98" ht="15" x14ac:dyDescent="0.3">
      <c r="A151" s="10" t="s">
        <v>1212</v>
      </c>
      <c r="B151" s="14"/>
      <c r="C151" s="14"/>
      <c r="D151" s="28">
        <v>15</v>
      </c>
      <c r="F151" s="2" t="s">
        <v>1213</v>
      </c>
      <c r="G151" s="14"/>
      <c r="I151" s="27">
        <v>1</v>
      </c>
      <c r="J151" s="76">
        <f>(M151*17)+(Q151*37)+(CC151*17)+(AI151*29)+(AE151*8)</f>
        <v>3700</v>
      </c>
      <c r="K151" s="27">
        <v>0</v>
      </c>
      <c r="L151" s="27" t="s">
        <v>501</v>
      </c>
      <c r="M151" s="27">
        <v>0</v>
      </c>
      <c r="N151" s="27">
        <v>0</v>
      </c>
      <c r="O151" s="27">
        <v>0</v>
      </c>
      <c r="P151" s="27">
        <v>0</v>
      </c>
      <c r="Q151" s="27">
        <v>100</v>
      </c>
      <c r="R151" s="27"/>
      <c r="S151" s="27">
        <v>12.65</v>
      </c>
      <c r="T151" s="27">
        <v>18.57</v>
      </c>
      <c r="U151" s="27">
        <v>64.22</v>
      </c>
      <c r="V151" s="27"/>
      <c r="W151" s="27">
        <v>0</v>
      </c>
      <c r="X151" s="27"/>
      <c r="Y151" s="27"/>
      <c r="Z151" s="27">
        <v>0</v>
      </c>
      <c r="AA151" s="27"/>
      <c r="AB151" s="27"/>
      <c r="AC151" s="27"/>
      <c r="AD151" s="27"/>
      <c r="AE151" s="27">
        <v>0</v>
      </c>
      <c r="AF151" s="27"/>
      <c r="AG151" s="27"/>
      <c r="AH151" s="27"/>
      <c r="AI151" s="27"/>
      <c r="AJ151" s="27">
        <v>0</v>
      </c>
      <c r="AK151" s="27">
        <v>0</v>
      </c>
      <c r="AL151" s="27">
        <v>0</v>
      </c>
      <c r="AM151" s="27">
        <v>0</v>
      </c>
      <c r="AN151" s="27">
        <v>0</v>
      </c>
      <c r="AO151" s="27">
        <v>0</v>
      </c>
      <c r="AP151" s="27">
        <v>0</v>
      </c>
      <c r="AQ151" s="27">
        <v>0</v>
      </c>
      <c r="AR151" s="27">
        <v>0</v>
      </c>
      <c r="AS151" s="27"/>
      <c r="AT151" s="27"/>
      <c r="AU151" s="27"/>
      <c r="AV151" s="27">
        <v>3</v>
      </c>
      <c r="AW151" s="27"/>
      <c r="AX151" s="27"/>
      <c r="AY151" s="27"/>
      <c r="AZ151" s="27"/>
      <c r="BA151" s="27"/>
      <c r="BB151" s="27"/>
      <c r="BC151" s="27"/>
      <c r="BD151" s="27"/>
      <c r="BE151" s="27"/>
      <c r="BF151" s="27"/>
      <c r="BG151" s="27">
        <v>0</v>
      </c>
      <c r="BH151" s="27">
        <v>39.22</v>
      </c>
      <c r="BI151" s="27"/>
      <c r="BJ151" s="27">
        <v>0</v>
      </c>
      <c r="BK151" s="27">
        <v>0</v>
      </c>
      <c r="BL151" s="27">
        <v>0</v>
      </c>
      <c r="BM151" s="27"/>
      <c r="BN151" s="27">
        <v>0</v>
      </c>
      <c r="BO151" s="27">
        <v>0</v>
      </c>
      <c r="BP151" s="27">
        <v>0</v>
      </c>
      <c r="BQ151" s="27"/>
      <c r="BR151" s="27"/>
      <c r="BS151" s="27"/>
      <c r="BT151" s="27">
        <v>6.25</v>
      </c>
      <c r="BU151" s="27"/>
      <c r="BV151" s="27"/>
      <c r="BW151" s="27" t="s">
        <v>4</v>
      </c>
      <c r="BX151" s="79">
        <v>6536</v>
      </c>
      <c r="BY151" s="27"/>
      <c r="BZ151" s="27"/>
      <c r="CA151" s="27"/>
      <c r="CB151" s="27">
        <f>CC151+K151+M151+Q151+AE151+AJ151</f>
        <v>100</v>
      </c>
      <c r="CC151" s="27">
        <f>100-(K151+M151+Q151+AJ151+AE151+AI151)</f>
        <v>0</v>
      </c>
      <c r="CD151" s="27"/>
      <c r="CE151" s="25"/>
      <c r="CF151" s="25"/>
      <c r="CG151" s="25"/>
      <c r="CH151" s="25"/>
      <c r="CI151" s="25"/>
      <c r="CJ151" s="25"/>
      <c r="CK151" s="25"/>
      <c r="CL151" s="25"/>
      <c r="CM151" s="25"/>
      <c r="CN151" s="25"/>
      <c r="CO151" s="25"/>
      <c r="CP151" s="25"/>
      <c r="CQ151" s="25"/>
      <c r="CR151" s="25"/>
      <c r="CS151" s="25"/>
      <c r="CT151" s="25"/>
    </row>
    <row r="152" spans="1:98" ht="15" x14ac:dyDescent="0.3">
      <c r="A152" s="10" t="s">
        <v>1219</v>
      </c>
      <c r="B152" s="14"/>
      <c r="C152" s="14"/>
      <c r="D152" s="28">
        <v>5</v>
      </c>
      <c r="F152" s="2" t="s">
        <v>1214</v>
      </c>
      <c r="G152" s="14"/>
      <c r="I152" s="27">
        <v>1</v>
      </c>
      <c r="J152" s="76">
        <f>(M152*17)+(Q152*37)+(CC152*17)+(AI152*29)+(AE152*8)</f>
        <v>0</v>
      </c>
      <c r="K152" s="27">
        <v>0.2</v>
      </c>
      <c r="L152" s="27"/>
      <c r="M152" s="27">
        <v>0</v>
      </c>
      <c r="N152" s="27">
        <v>0</v>
      </c>
      <c r="O152" s="27">
        <v>0</v>
      </c>
      <c r="P152" s="27">
        <v>0</v>
      </c>
      <c r="Q152" s="27">
        <v>0</v>
      </c>
      <c r="R152" s="27"/>
      <c r="S152" s="27">
        <v>0</v>
      </c>
      <c r="T152" s="27">
        <v>0</v>
      </c>
      <c r="U152" s="27">
        <v>0</v>
      </c>
      <c r="V152" s="27">
        <v>0</v>
      </c>
      <c r="W152" s="27">
        <f>Y152/1.1</f>
        <v>0</v>
      </c>
      <c r="X152" s="27"/>
      <c r="Y152" s="27">
        <v>0</v>
      </c>
      <c r="Z152" s="27"/>
      <c r="AA152" s="27"/>
      <c r="AB152" s="27">
        <v>0</v>
      </c>
      <c r="AC152" s="27">
        <v>0</v>
      </c>
      <c r="AD152" s="27"/>
      <c r="AE152" s="27"/>
      <c r="AF152" s="27"/>
      <c r="AG152" s="27">
        <v>0</v>
      </c>
      <c r="AH152" s="27"/>
      <c r="AI152" s="27"/>
      <c r="AJ152" s="27">
        <v>99.8</v>
      </c>
      <c r="AK152" s="27">
        <v>10</v>
      </c>
      <c r="AL152" s="27">
        <v>0.3</v>
      </c>
      <c r="AM152" s="27">
        <v>76</v>
      </c>
      <c r="AN152" s="27">
        <v>1</v>
      </c>
      <c r="AO152" s="27">
        <v>89</v>
      </c>
      <c r="AP152" s="27">
        <v>39300</v>
      </c>
      <c r="AQ152" s="27">
        <v>0.1</v>
      </c>
      <c r="AR152" s="27">
        <v>0.08</v>
      </c>
      <c r="AS152" s="27"/>
      <c r="AT152" s="27" t="s">
        <v>501</v>
      </c>
      <c r="AU152" s="27"/>
      <c r="AV152" s="27"/>
      <c r="AW152" s="27">
        <v>0</v>
      </c>
      <c r="AX152" s="27">
        <v>0</v>
      </c>
      <c r="AY152" s="27"/>
      <c r="AZ152" s="27"/>
      <c r="BA152" s="27"/>
      <c r="BB152" s="27"/>
      <c r="BC152" s="27"/>
      <c r="BD152" s="27"/>
      <c r="BE152" s="27"/>
      <c r="BF152" s="27">
        <v>0</v>
      </c>
      <c r="BG152" s="27"/>
      <c r="BH152" s="27">
        <v>0</v>
      </c>
      <c r="BI152" s="27"/>
      <c r="BJ152" s="27">
        <v>0</v>
      </c>
      <c r="BK152" s="27">
        <v>1</v>
      </c>
      <c r="BL152" s="27">
        <v>0</v>
      </c>
      <c r="BM152" s="27"/>
      <c r="BN152" s="27">
        <v>0</v>
      </c>
      <c r="BO152" s="27">
        <v>0</v>
      </c>
      <c r="BP152" s="27">
        <v>0</v>
      </c>
      <c r="BQ152" s="27">
        <v>0</v>
      </c>
      <c r="BR152" s="27"/>
      <c r="BS152" s="27"/>
      <c r="BT152" s="27">
        <v>6.25</v>
      </c>
      <c r="BU152" s="27"/>
      <c r="BV152" s="27"/>
      <c r="BW152" s="27" t="s">
        <v>8</v>
      </c>
      <c r="BX152" s="79">
        <v>1226</v>
      </c>
      <c r="BY152" s="27"/>
      <c r="BZ152" s="27"/>
      <c r="CA152" s="27"/>
      <c r="CB152" s="27">
        <f>CC152+K152+M152+Q152+AE152+AJ152</f>
        <v>100</v>
      </c>
      <c r="CC152" s="27">
        <f>100-(K152+M152+Q152+AJ152+AE152+AI152)</f>
        <v>0</v>
      </c>
      <c r="CD152" s="27"/>
      <c r="CE152" s="25"/>
      <c r="CF152" s="25"/>
      <c r="CG152" s="25"/>
      <c r="CH152" s="25"/>
      <c r="CI152" s="25"/>
      <c r="CJ152" s="25"/>
      <c r="CK152" s="25"/>
      <c r="CL152" s="25"/>
      <c r="CM152" s="25"/>
      <c r="CN152" s="25"/>
      <c r="CO152" s="25"/>
      <c r="CP152" s="25"/>
      <c r="CQ152" s="25"/>
      <c r="CR152" s="25"/>
      <c r="CS152" s="25"/>
      <c r="CT152" s="25"/>
    </row>
    <row r="153" spans="1:98" ht="15" x14ac:dyDescent="0.25">
      <c r="A153" s="10"/>
      <c r="C153" s="10"/>
      <c r="D153">
        <f>SUM(D148:D152)</f>
        <v>1520</v>
      </c>
      <c r="F153" s="5" t="s">
        <v>550</v>
      </c>
      <c r="G153" s="40"/>
      <c r="J153" s="25"/>
      <c r="K153" s="150"/>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W153" s="25"/>
      <c r="BX153" s="49"/>
      <c r="BY153" s="25"/>
      <c r="BZ153" s="25"/>
      <c r="CA153" s="25"/>
      <c r="CB153" s="25"/>
      <c r="CC153" s="25"/>
      <c r="CD153" s="25"/>
      <c r="CE153" s="25"/>
      <c r="CF153" s="25"/>
      <c r="CG153" s="25"/>
      <c r="CH153" s="25"/>
      <c r="CI153" s="25"/>
      <c r="CJ153" s="25"/>
      <c r="CK153" s="25"/>
      <c r="CL153" s="25"/>
      <c r="CM153" s="25"/>
      <c r="CN153" s="25"/>
      <c r="CO153" s="25"/>
      <c r="CP153" s="25"/>
      <c r="CQ153" s="25"/>
      <c r="CR153" s="25"/>
      <c r="CS153" s="25"/>
      <c r="CT153" s="25"/>
    </row>
    <row r="154" spans="1:98" ht="15" x14ac:dyDescent="0.25">
      <c r="A154" s="10"/>
      <c r="C154" s="10"/>
      <c r="D154">
        <f>D153*D155</f>
        <v>1216</v>
      </c>
      <c r="F154" s="5" t="s">
        <v>551</v>
      </c>
      <c r="G154" s="40"/>
      <c r="J154" s="25"/>
      <c r="K154" s="150"/>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W154" s="25"/>
      <c r="BX154" s="49"/>
      <c r="BY154" s="25"/>
      <c r="BZ154" s="25"/>
      <c r="CA154" s="25"/>
      <c r="CB154" s="25"/>
      <c r="CC154" s="25"/>
      <c r="CD154" s="25"/>
      <c r="CE154" s="25"/>
      <c r="CF154" s="25"/>
      <c r="CG154" s="25"/>
      <c r="CH154" s="25"/>
      <c r="CI154" s="25"/>
      <c r="CJ154" s="25"/>
      <c r="CK154" s="25"/>
      <c r="CL154" s="25"/>
      <c r="CM154" s="25"/>
      <c r="CN154" s="25"/>
      <c r="CO154" s="25"/>
      <c r="CP154" s="25"/>
      <c r="CQ154" s="25"/>
      <c r="CR154" s="25"/>
      <c r="CS154" s="25"/>
      <c r="CT154" s="25"/>
    </row>
    <row r="155" spans="1:98" ht="15" x14ac:dyDescent="0.3">
      <c r="A155" s="10"/>
      <c r="C155" s="10"/>
      <c r="D155" s="28">
        <v>0.8</v>
      </c>
      <c r="F155" s="2" t="s">
        <v>12</v>
      </c>
      <c r="G155" s="40"/>
      <c r="J155" s="25"/>
      <c r="K155" s="150"/>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W155" s="25"/>
      <c r="BX155" s="49"/>
      <c r="BY155" s="25"/>
      <c r="BZ155" s="25"/>
      <c r="CA155" s="25"/>
      <c r="CB155" s="25"/>
      <c r="CC155" s="25"/>
      <c r="CD155" s="25"/>
      <c r="CE155" s="25"/>
      <c r="CF155" s="25"/>
      <c r="CG155" s="25"/>
      <c r="CH155" s="25"/>
      <c r="CI155" s="25"/>
      <c r="CJ155" s="25"/>
      <c r="CK155" s="25"/>
      <c r="CL155" s="25"/>
      <c r="CM155" s="25"/>
      <c r="CN155" s="25"/>
      <c r="CO155" s="25"/>
      <c r="CP155" s="25"/>
      <c r="CQ155" s="25"/>
      <c r="CR155" s="25"/>
      <c r="CS155" s="25"/>
      <c r="CT155" s="25"/>
    </row>
    <row r="156" spans="1:98" ht="15" x14ac:dyDescent="0.25">
      <c r="A156" s="10"/>
      <c r="C156" s="10"/>
      <c r="F156" s="5" t="s">
        <v>82</v>
      </c>
      <c r="G156" s="40"/>
      <c r="J156" s="25"/>
      <c r="K156" s="150"/>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W156" s="25"/>
      <c r="BX156" s="49"/>
      <c r="BY156" s="25"/>
      <c r="BZ156" s="25"/>
      <c r="CA156" s="25"/>
      <c r="CB156" s="25"/>
      <c r="CC156" s="25"/>
      <c r="CD156" s="25"/>
      <c r="CE156" s="25"/>
      <c r="CF156" s="25"/>
      <c r="CG156" s="25"/>
      <c r="CH156" s="25"/>
      <c r="CI156" s="25"/>
      <c r="CJ156" s="25"/>
      <c r="CK156" s="25"/>
      <c r="CL156" s="25"/>
      <c r="CM156" s="25"/>
      <c r="CN156" s="25"/>
      <c r="CO156" s="25"/>
      <c r="CP156" s="25"/>
      <c r="CQ156" s="25"/>
      <c r="CR156" s="25"/>
      <c r="CS156" s="25"/>
      <c r="CT156" s="25"/>
    </row>
    <row r="157" spans="1:98" ht="15" x14ac:dyDescent="0.25">
      <c r="A157" s="10"/>
      <c r="C157" s="10"/>
      <c r="F157" s="5" t="s">
        <v>115</v>
      </c>
      <c r="G157" s="40"/>
      <c r="J157" s="25"/>
      <c r="K157" s="150"/>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W157" s="25"/>
      <c r="BX157" s="49"/>
      <c r="BY157" s="25"/>
      <c r="BZ157" s="25"/>
      <c r="CA157" s="25"/>
      <c r="CB157" s="25"/>
      <c r="CC157" s="25"/>
      <c r="CD157" s="25"/>
      <c r="CE157" s="25"/>
      <c r="CF157" s="25"/>
      <c r="CG157" s="25"/>
      <c r="CH157" s="25"/>
      <c r="CI157" s="25"/>
      <c r="CJ157" s="25"/>
      <c r="CK157" s="25"/>
      <c r="CL157" s="25"/>
      <c r="CM157" s="25"/>
      <c r="CN157" s="25"/>
      <c r="CO157" s="25"/>
      <c r="CP157" s="25"/>
      <c r="CQ157" s="25"/>
      <c r="CR157" s="25"/>
      <c r="CS157" s="25"/>
      <c r="CT157" s="25"/>
    </row>
    <row r="158" spans="1:98" ht="15" x14ac:dyDescent="0.25">
      <c r="A158" s="10"/>
      <c r="C158" s="10"/>
      <c r="G158" s="40"/>
      <c r="J158" s="25"/>
      <c r="K158" s="150"/>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W158" s="25"/>
      <c r="BX158" s="49"/>
      <c r="BY158" s="25"/>
      <c r="BZ158" s="25"/>
      <c r="CA158" s="25"/>
      <c r="CB158" s="25"/>
      <c r="CC158" s="25"/>
      <c r="CD158" s="25"/>
      <c r="CE158" s="25"/>
      <c r="CF158" s="25"/>
      <c r="CG158" s="25"/>
      <c r="CH158" s="25"/>
      <c r="CI158" s="25"/>
      <c r="CJ158" s="25"/>
      <c r="CK158" s="25"/>
      <c r="CL158" s="25"/>
      <c r="CM158" s="25"/>
      <c r="CN158" s="25"/>
      <c r="CO158" s="25"/>
      <c r="CP158" s="25"/>
      <c r="CQ158" s="25"/>
      <c r="CR158" s="25"/>
      <c r="CS158" s="25"/>
      <c r="CT158" s="25"/>
    </row>
    <row r="159" spans="1:98" s="35" customFormat="1" ht="15" x14ac:dyDescent="0.25">
      <c r="A159" s="34"/>
      <c r="C159" s="34"/>
      <c r="F159" s="36" t="s">
        <v>1391</v>
      </c>
      <c r="G159" s="163"/>
      <c r="J159" s="388"/>
      <c r="K159" s="164">
        <f>+K148*$D$148/100</f>
        <v>999</v>
      </c>
      <c r="L159" s="164"/>
      <c r="M159" s="164">
        <f>+M148*$D$148/100</f>
        <v>0</v>
      </c>
      <c r="N159" s="164">
        <f t="shared" ref="N159:BR159" si="88">+N148*$D$148/100</f>
        <v>0</v>
      </c>
      <c r="O159" s="164">
        <f t="shared" si="88"/>
        <v>0</v>
      </c>
      <c r="P159" s="164">
        <f t="shared" si="88"/>
        <v>0</v>
      </c>
      <c r="Q159" s="164">
        <f t="shared" si="88"/>
        <v>0</v>
      </c>
      <c r="R159" s="164">
        <f t="shared" si="88"/>
        <v>0</v>
      </c>
      <c r="S159" s="164">
        <f t="shared" si="88"/>
        <v>0</v>
      </c>
      <c r="T159" s="164">
        <f t="shared" si="88"/>
        <v>0</v>
      </c>
      <c r="U159" s="164">
        <f t="shared" si="88"/>
        <v>0</v>
      </c>
      <c r="V159" s="164">
        <f t="shared" si="88"/>
        <v>0</v>
      </c>
      <c r="W159" s="164">
        <f t="shared" si="88"/>
        <v>0</v>
      </c>
      <c r="X159" s="164">
        <f t="shared" si="88"/>
        <v>0</v>
      </c>
      <c r="Y159" s="164">
        <f t="shared" si="88"/>
        <v>0</v>
      </c>
      <c r="Z159" s="164">
        <f t="shared" si="88"/>
        <v>0</v>
      </c>
      <c r="AA159" s="164">
        <f t="shared" si="88"/>
        <v>0</v>
      </c>
      <c r="AB159" s="164">
        <f t="shared" si="88"/>
        <v>0</v>
      </c>
      <c r="AC159" s="164">
        <f t="shared" si="88"/>
        <v>0</v>
      </c>
      <c r="AD159" s="164">
        <f t="shared" si="88"/>
        <v>0</v>
      </c>
      <c r="AE159" s="164">
        <f t="shared" si="88"/>
        <v>0</v>
      </c>
      <c r="AF159" s="164">
        <f t="shared" si="88"/>
        <v>0</v>
      </c>
      <c r="AG159" s="164">
        <f t="shared" si="88"/>
        <v>0</v>
      </c>
      <c r="AH159" s="164">
        <f t="shared" si="88"/>
        <v>0</v>
      </c>
      <c r="AI159" s="164">
        <f t="shared" si="88"/>
        <v>0</v>
      </c>
      <c r="AJ159" s="164">
        <f t="shared" si="88"/>
        <v>1</v>
      </c>
      <c r="AK159" s="164">
        <f t="shared" si="88"/>
        <v>20</v>
      </c>
      <c r="AL159" s="164">
        <f t="shared" si="88"/>
        <v>0</v>
      </c>
      <c r="AM159" s="164">
        <f t="shared" si="88"/>
        <v>10</v>
      </c>
      <c r="AN159" s="164">
        <f t="shared" si="88"/>
        <v>0</v>
      </c>
      <c r="AO159" s="164">
        <f t="shared" si="88"/>
        <v>0</v>
      </c>
      <c r="AP159" s="164">
        <f t="shared" si="88"/>
        <v>20</v>
      </c>
      <c r="AQ159" s="164">
        <f t="shared" si="88"/>
        <v>0</v>
      </c>
      <c r="AR159" s="164">
        <f t="shared" si="88"/>
        <v>7.0000000000000007E-2</v>
      </c>
      <c r="AS159" s="164">
        <f t="shared" si="88"/>
        <v>0</v>
      </c>
      <c r="AT159" s="164">
        <f t="shared" si="88"/>
        <v>0</v>
      </c>
      <c r="AU159" s="164">
        <f t="shared" si="88"/>
        <v>0</v>
      </c>
      <c r="AV159" s="164">
        <f t="shared" si="88"/>
        <v>0</v>
      </c>
      <c r="AW159" s="164">
        <f t="shared" si="88"/>
        <v>0</v>
      </c>
      <c r="AX159" s="164">
        <f t="shared" si="88"/>
        <v>0</v>
      </c>
      <c r="AY159" s="164">
        <f t="shared" si="88"/>
        <v>0</v>
      </c>
      <c r="AZ159" s="164">
        <f t="shared" si="88"/>
        <v>0</v>
      </c>
      <c r="BA159" s="164">
        <f t="shared" si="88"/>
        <v>0</v>
      </c>
      <c r="BB159" s="164">
        <f t="shared" si="88"/>
        <v>0</v>
      </c>
      <c r="BC159" s="164">
        <f t="shared" si="88"/>
        <v>0</v>
      </c>
      <c r="BD159" s="164">
        <f t="shared" si="88"/>
        <v>0</v>
      </c>
      <c r="BE159" s="164">
        <f t="shared" si="88"/>
        <v>0</v>
      </c>
      <c r="BF159" s="164">
        <f t="shared" si="88"/>
        <v>0</v>
      </c>
      <c r="BG159" s="164">
        <f t="shared" si="88"/>
        <v>0</v>
      </c>
      <c r="BH159" s="164">
        <f t="shared" si="88"/>
        <v>0</v>
      </c>
      <c r="BI159" s="164">
        <f t="shared" si="88"/>
        <v>0</v>
      </c>
      <c r="BJ159" s="164">
        <f t="shared" si="88"/>
        <v>0</v>
      </c>
      <c r="BK159" s="164">
        <f t="shared" si="88"/>
        <v>0</v>
      </c>
      <c r="BL159" s="164">
        <f t="shared" si="88"/>
        <v>0</v>
      </c>
      <c r="BM159" s="164">
        <f t="shared" si="88"/>
        <v>0</v>
      </c>
      <c r="BN159" s="164">
        <f t="shared" si="88"/>
        <v>0</v>
      </c>
      <c r="BO159" s="164">
        <f t="shared" si="88"/>
        <v>0</v>
      </c>
      <c r="BP159" s="164">
        <f t="shared" si="88"/>
        <v>0</v>
      </c>
      <c r="BQ159" s="164">
        <f t="shared" si="88"/>
        <v>0</v>
      </c>
      <c r="BR159" s="164">
        <f t="shared" si="88"/>
        <v>0</v>
      </c>
      <c r="BS159" s="164"/>
      <c r="BT159" s="164"/>
      <c r="BU159" s="164"/>
      <c r="BV159" s="164"/>
      <c r="BW159" s="164"/>
      <c r="BX159" s="166"/>
      <c r="BY159" s="164"/>
      <c r="BZ159" s="164"/>
      <c r="CA159" s="164"/>
      <c r="CB159" s="164"/>
      <c r="CC159" s="164"/>
      <c r="CD159" s="388"/>
      <c r="CE159" s="388"/>
      <c r="CF159" s="388"/>
      <c r="CG159" s="388"/>
      <c r="CH159" s="388"/>
      <c r="CI159" s="388"/>
      <c r="CJ159" s="388"/>
      <c r="CK159" s="388"/>
      <c r="CL159" s="388"/>
      <c r="CM159" s="388"/>
      <c r="CN159" s="388"/>
      <c r="CO159" s="388"/>
      <c r="CP159" s="388"/>
      <c r="CQ159" s="388"/>
      <c r="CR159" s="388"/>
      <c r="CS159" s="388"/>
      <c r="CT159" s="388"/>
    </row>
    <row r="160" spans="1:98" s="35" customFormat="1" ht="15" x14ac:dyDescent="0.25">
      <c r="A160" s="34"/>
      <c r="C160" s="34"/>
      <c r="F160" s="36" t="s">
        <v>1396</v>
      </c>
      <c r="G160" s="163"/>
      <c r="J160" s="388"/>
      <c r="K160" s="164">
        <f>+K149*$D$149/100</f>
        <v>32.5</v>
      </c>
      <c r="L160" s="164"/>
      <c r="M160" s="164">
        <f>+M149*$D$149/100</f>
        <v>22</v>
      </c>
      <c r="N160" s="164">
        <f t="shared" ref="N160:BR160" si="89">+N149*$D$149/100</f>
        <v>22</v>
      </c>
      <c r="O160" s="164">
        <f t="shared" si="89"/>
        <v>0</v>
      </c>
      <c r="P160" s="164">
        <f t="shared" si="89"/>
        <v>0</v>
      </c>
      <c r="Q160" s="164">
        <f t="shared" si="89"/>
        <v>1.75</v>
      </c>
      <c r="R160" s="164">
        <f t="shared" si="89"/>
        <v>0</v>
      </c>
      <c r="S160" s="164">
        <f t="shared" si="89"/>
        <v>0.22500000000000001</v>
      </c>
      <c r="T160" s="164">
        <f t="shared" si="89"/>
        <v>0.52500000000000002</v>
      </c>
      <c r="U160" s="164">
        <f t="shared" si="89"/>
        <v>0.7</v>
      </c>
      <c r="V160" s="164">
        <f t="shared" si="89"/>
        <v>0</v>
      </c>
      <c r="W160" s="164">
        <f t="shared" si="89"/>
        <v>214.75</v>
      </c>
      <c r="X160" s="164">
        <f t="shared" si="89"/>
        <v>193.75</v>
      </c>
      <c r="Y160" s="164">
        <f t="shared" si="89"/>
        <v>0</v>
      </c>
      <c r="Z160" s="164">
        <f t="shared" si="89"/>
        <v>0</v>
      </c>
      <c r="AA160" s="164">
        <f t="shared" si="89"/>
        <v>0</v>
      </c>
      <c r="AB160" s="164">
        <f t="shared" si="89"/>
        <v>0</v>
      </c>
      <c r="AC160" s="164">
        <f t="shared" si="89"/>
        <v>0</v>
      </c>
      <c r="AD160" s="164">
        <f t="shared" si="89"/>
        <v>0</v>
      </c>
      <c r="AE160" s="164">
        <f t="shared" si="89"/>
        <v>8</v>
      </c>
      <c r="AF160" s="164">
        <f t="shared" si="89"/>
        <v>0</v>
      </c>
      <c r="AG160" s="164">
        <f t="shared" si="89"/>
        <v>0</v>
      </c>
      <c r="AH160" s="164">
        <f t="shared" si="89"/>
        <v>0</v>
      </c>
      <c r="AI160" s="164">
        <f t="shared" si="89"/>
        <v>0</v>
      </c>
      <c r="AJ160" s="164">
        <f t="shared" si="89"/>
        <v>1.5</v>
      </c>
      <c r="AK160" s="164">
        <f t="shared" si="89"/>
        <v>7.5</v>
      </c>
      <c r="AL160" s="164">
        <f t="shared" si="89"/>
        <v>1.5</v>
      </c>
      <c r="AM160" s="164">
        <f t="shared" si="89"/>
        <v>70</v>
      </c>
      <c r="AN160" s="164">
        <f t="shared" si="89"/>
        <v>150</v>
      </c>
      <c r="AO160" s="164">
        <f t="shared" si="89"/>
        <v>275</v>
      </c>
      <c r="AP160" s="164">
        <f t="shared" si="89"/>
        <v>7.5</v>
      </c>
      <c r="AQ160" s="164">
        <f t="shared" si="89"/>
        <v>1.25</v>
      </c>
      <c r="AR160" s="164">
        <f t="shared" si="89"/>
        <v>0.17499999999999999</v>
      </c>
      <c r="AS160" s="164">
        <f t="shared" si="89"/>
        <v>0</v>
      </c>
      <c r="AT160" s="164">
        <f t="shared" si="89"/>
        <v>250</v>
      </c>
      <c r="AU160" s="164">
        <f t="shared" si="89"/>
        <v>0</v>
      </c>
      <c r="AV160" s="164">
        <f t="shared" si="89"/>
        <v>0</v>
      </c>
      <c r="AW160" s="164">
        <f t="shared" si="89"/>
        <v>0</v>
      </c>
      <c r="AX160" s="164">
        <f t="shared" si="89"/>
        <v>0</v>
      </c>
      <c r="AY160" s="164">
        <f t="shared" si="89"/>
        <v>0</v>
      </c>
      <c r="AZ160" s="164">
        <f t="shared" si="89"/>
        <v>0</v>
      </c>
      <c r="BA160" s="164">
        <f t="shared" si="89"/>
        <v>0</v>
      </c>
      <c r="BB160" s="164">
        <f t="shared" si="89"/>
        <v>0</v>
      </c>
      <c r="BC160" s="164">
        <f t="shared" si="89"/>
        <v>0</v>
      </c>
      <c r="BD160" s="164">
        <f t="shared" si="89"/>
        <v>0</v>
      </c>
      <c r="BE160" s="164">
        <f t="shared" si="89"/>
        <v>0</v>
      </c>
      <c r="BF160" s="164">
        <f t="shared" si="89"/>
        <v>0</v>
      </c>
      <c r="BG160" s="164">
        <f t="shared" si="89"/>
        <v>0</v>
      </c>
      <c r="BH160" s="164">
        <f t="shared" si="89"/>
        <v>0.45</v>
      </c>
      <c r="BI160" s="164">
        <f t="shared" si="89"/>
        <v>0</v>
      </c>
      <c r="BJ160" s="164">
        <f t="shared" si="89"/>
        <v>0.32500000000000001</v>
      </c>
      <c r="BK160" s="164">
        <f t="shared" si="89"/>
        <v>2.5000000000000001E-2</v>
      </c>
      <c r="BL160" s="164">
        <f t="shared" si="89"/>
        <v>1.25</v>
      </c>
      <c r="BM160" s="164">
        <f t="shared" si="89"/>
        <v>0</v>
      </c>
      <c r="BN160" s="164">
        <f t="shared" si="89"/>
        <v>6.25E-2</v>
      </c>
      <c r="BO160" s="164">
        <f t="shared" si="89"/>
        <v>25</v>
      </c>
      <c r="BP160" s="164">
        <f t="shared" si="89"/>
        <v>0</v>
      </c>
      <c r="BQ160" s="164">
        <f t="shared" si="89"/>
        <v>0</v>
      </c>
      <c r="BR160" s="164">
        <f t="shared" si="89"/>
        <v>0</v>
      </c>
      <c r="BS160" s="164"/>
      <c r="BT160" s="164"/>
      <c r="BU160" s="164"/>
      <c r="BV160" s="164"/>
      <c r="BW160" s="164"/>
      <c r="BX160" s="166"/>
      <c r="BY160" s="164"/>
      <c r="BZ160" s="164"/>
      <c r="CA160" s="164"/>
      <c r="CB160" s="164">
        <f t="shared" ref="CB160:CC163" si="90">+CB149</f>
        <v>100</v>
      </c>
      <c r="CC160" s="164">
        <f t="shared" si="90"/>
        <v>73.7</v>
      </c>
      <c r="CD160" s="388"/>
      <c r="CE160" s="388"/>
      <c r="CF160" s="388"/>
      <c r="CG160" s="388"/>
      <c r="CH160" s="388"/>
      <c r="CI160" s="388"/>
      <c r="CJ160" s="388"/>
      <c r="CK160" s="388"/>
      <c r="CL160" s="388"/>
      <c r="CM160" s="388"/>
      <c r="CN160" s="388"/>
      <c r="CO160" s="388"/>
      <c r="CP160" s="388"/>
      <c r="CQ160" s="388"/>
      <c r="CR160" s="388"/>
      <c r="CS160" s="388"/>
      <c r="CT160" s="388"/>
    </row>
    <row r="161" spans="1:160" s="35" customFormat="1" ht="15" x14ac:dyDescent="0.25">
      <c r="A161" s="34"/>
      <c r="C161" s="34"/>
      <c r="F161" s="36" t="s">
        <v>446</v>
      </c>
      <c r="G161" s="163"/>
      <c r="J161" s="388"/>
      <c r="K161" s="164">
        <f>+K150*$D$150/100</f>
        <v>31</v>
      </c>
      <c r="L161" s="164"/>
      <c r="M161" s="164">
        <f>+M150*$D$150/100</f>
        <v>42.25</v>
      </c>
      <c r="N161" s="164">
        <f t="shared" ref="N161:BR161" si="91">+N150*$D$150/100</f>
        <v>42.25</v>
      </c>
      <c r="O161" s="164">
        <f t="shared" si="91"/>
        <v>0</v>
      </c>
      <c r="P161" s="164">
        <f t="shared" si="91"/>
        <v>0</v>
      </c>
      <c r="Q161" s="164">
        <f t="shared" si="91"/>
        <v>3.25</v>
      </c>
      <c r="R161" s="164">
        <f t="shared" si="91"/>
        <v>0</v>
      </c>
      <c r="S161" s="164">
        <f t="shared" si="91"/>
        <v>0.47499999999999998</v>
      </c>
      <c r="T161" s="164">
        <f t="shared" si="91"/>
        <v>0.35</v>
      </c>
      <c r="U161" s="164">
        <f t="shared" si="91"/>
        <v>2.4500000000000002</v>
      </c>
      <c r="V161" s="164">
        <f t="shared" si="91"/>
        <v>0</v>
      </c>
      <c r="W161" s="164">
        <f t="shared" si="91"/>
        <v>115.5</v>
      </c>
      <c r="X161" s="164">
        <f t="shared" si="91"/>
        <v>0</v>
      </c>
      <c r="Y161" s="164">
        <f t="shared" si="91"/>
        <v>0</v>
      </c>
      <c r="Z161" s="164">
        <f t="shared" si="91"/>
        <v>0</v>
      </c>
      <c r="AA161" s="164">
        <f t="shared" si="91"/>
        <v>0</v>
      </c>
      <c r="AB161" s="164">
        <f t="shared" si="91"/>
        <v>0</v>
      </c>
      <c r="AC161" s="164">
        <f t="shared" si="91"/>
        <v>0</v>
      </c>
      <c r="AD161" s="164">
        <f t="shared" si="91"/>
        <v>0</v>
      </c>
      <c r="AE161" s="164">
        <f t="shared" si="91"/>
        <v>48.5</v>
      </c>
      <c r="AF161" s="164">
        <f t="shared" si="91"/>
        <v>0</v>
      </c>
      <c r="AG161" s="164">
        <f t="shared" si="91"/>
        <v>0</v>
      </c>
      <c r="AH161" s="164">
        <f t="shared" si="91"/>
        <v>0</v>
      </c>
      <c r="AI161" s="164">
        <f t="shared" si="91"/>
        <v>0</v>
      </c>
      <c r="AJ161" s="164">
        <f t="shared" si="91"/>
        <v>4.7249999999999996</v>
      </c>
      <c r="AK161" s="164">
        <f t="shared" si="91"/>
        <v>212.5</v>
      </c>
      <c r="AL161" s="164">
        <f t="shared" si="91"/>
        <v>14.75</v>
      </c>
      <c r="AM161" s="164">
        <f t="shared" si="91"/>
        <v>42.25</v>
      </c>
      <c r="AN161" s="164">
        <f t="shared" si="91"/>
        <v>410</v>
      </c>
      <c r="AO161" s="164">
        <f t="shared" si="91"/>
        <v>2850</v>
      </c>
      <c r="AP161" s="164">
        <f t="shared" si="91"/>
        <v>87.5</v>
      </c>
      <c r="AQ161" s="164">
        <f t="shared" si="91"/>
        <v>6.35</v>
      </c>
      <c r="AR161" s="164">
        <f t="shared" si="91"/>
        <v>2.2000000000000002</v>
      </c>
      <c r="AS161" s="164">
        <f t="shared" si="91"/>
        <v>0</v>
      </c>
      <c r="AT161" s="164">
        <f t="shared" si="91"/>
        <v>3275</v>
      </c>
      <c r="AU161" s="164">
        <f t="shared" si="91"/>
        <v>0</v>
      </c>
      <c r="AV161" s="164">
        <f t="shared" si="91"/>
        <v>0</v>
      </c>
      <c r="AW161" s="164">
        <f t="shared" si="91"/>
        <v>0</v>
      </c>
      <c r="AX161" s="164">
        <f t="shared" si="91"/>
        <v>0</v>
      </c>
      <c r="AY161" s="164">
        <f t="shared" si="91"/>
        <v>0</v>
      </c>
      <c r="AZ161" s="164">
        <f t="shared" si="91"/>
        <v>0</v>
      </c>
      <c r="BA161" s="164">
        <f t="shared" si="91"/>
        <v>0</v>
      </c>
      <c r="BB161" s="164">
        <f t="shared" si="91"/>
        <v>0</v>
      </c>
      <c r="BC161" s="164">
        <f t="shared" si="91"/>
        <v>0</v>
      </c>
      <c r="BD161" s="164">
        <f t="shared" si="91"/>
        <v>0</v>
      </c>
      <c r="BE161" s="164">
        <f t="shared" si="91"/>
        <v>0</v>
      </c>
      <c r="BF161" s="164">
        <f t="shared" si="91"/>
        <v>0</v>
      </c>
      <c r="BG161" s="164">
        <f t="shared" si="91"/>
        <v>0</v>
      </c>
      <c r="BH161" s="164">
        <f t="shared" si="91"/>
        <v>0.85</v>
      </c>
      <c r="BI161" s="164">
        <f t="shared" si="91"/>
        <v>0</v>
      </c>
      <c r="BJ161" s="164">
        <f t="shared" si="91"/>
        <v>1.125</v>
      </c>
      <c r="BK161" s="164">
        <f t="shared" si="91"/>
        <v>0.32500000000000001</v>
      </c>
      <c r="BL161" s="164">
        <f t="shared" si="91"/>
        <v>6.25</v>
      </c>
      <c r="BM161" s="164">
        <f t="shared" si="91"/>
        <v>0</v>
      </c>
      <c r="BN161" s="164">
        <f t="shared" si="91"/>
        <v>1.0925</v>
      </c>
      <c r="BO161" s="164">
        <f t="shared" si="91"/>
        <v>925</v>
      </c>
      <c r="BP161" s="164">
        <f t="shared" si="91"/>
        <v>0</v>
      </c>
      <c r="BQ161" s="164">
        <f t="shared" si="91"/>
        <v>7.5</v>
      </c>
      <c r="BR161" s="164">
        <f t="shared" si="91"/>
        <v>0</v>
      </c>
      <c r="BS161" s="164"/>
      <c r="BT161" s="164"/>
      <c r="BU161" s="164"/>
      <c r="BV161" s="164"/>
      <c r="BW161" s="164"/>
      <c r="BX161" s="166"/>
      <c r="BY161" s="164"/>
      <c r="BZ161" s="164"/>
      <c r="CA161" s="164"/>
      <c r="CB161" s="164">
        <f t="shared" si="90"/>
        <v>99.999999999999986</v>
      </c>
      <c r="CC161" s="164">
        <f t="shared" si="90"/>
        <v>48.110000000000007</v>
      </c>
      <c r="CD161" s="388"/>
      <c r="CE161" s="388"/>
      <c r="CF161" s="388"/>
      <c r="CG161" s="388"/>
      <c r="CH161" s="388"/>
      <c r="CI161" s="388"/>
      <c r="CJ161" s="388"/>
      <c r="CK161" s="388"/>
      <c r="CL161" s="388"/>
      <c r="CM161" s="388"/>
      <c r="CN161" s="388"/>
      <c r="CO161" s="388"/>
      <c r="CP161" s="388"/>
      <c r="CQ161" s="388"/>
      <c r="CR161" s="388"/>
      <c r="CS161" s="388"/>
      <c r="CT161" s="388"/>
    </row>
    <row r="162" spans="1:160" s="35" customFormat="1" ht="15" x14ac:dyDescent="0.3">
      <c r="A162" s="34"/>
      <c r="C162" s="34"/>
      <c r="F162" s="38" t="s">
        <v>1213</v>
      </c>
      <c r="G162" s="163"/>
      <c r="J162" s="388"/>
      <c r="K162" s="164">
        <f>+K151*$D$151/100</f>
        <v>0</v>
      </c>
      <c r="L162" s="166" t="s">
        <v>501</v>
      </c>
      <c r="M162" s="164">
        <f>+M151*$D$151/100</f>
        <v>0</v>
      </c>
      <c r="N162" s="164">
        <f t="shared" ref="N162:BR162" si="92">+N151*$D$151/100</f>
        <v>0</v>
      </c>
      <c r="O162" s="164">
        <f t="shared" si="92"/>
        <v>0</v>
      </c>
      <c r="P162" s="164">
        <f t="shared" si="92"/>
        <v>0</v>
      </c>
      <c r="Q162" s="164">
        <f t="shared" si="92"/>
        <v>15</v>
      </c>
      <c r="R162" s="164">
        <f t="shared" si="92"/>
        <v>0</v>
      </c>
      <c r="S162" s="164">
        <f t="shared" si="92"/>
        <v>1.8975</v>
      </c>
      <c r="T162" s="164">
        <f t="shared" si="92"/>
        <v>2.7855000000000003</v>
      </c>
      <c r="U162" s="164">
        <f t="shared" si="92"/>
        <v>9.6329999999999991</v>
      </c>
      <c r="V162" s="164">
        <f t="shared" si="92"/>
        <v>0</v>
      </c>
      <c r="W162" s="164">
        <f t="shared" si="92"/>
        <v>0</v>
      </c>
      <c r="X162" s="164">
        <f t="shared" si="92"/>
        <v>0</v>
      </c>
      <c r="Y162" s="164">
        <f t="shared" si="92"/>
        <v>0</v>
      </c>
      <c r="Z162" s="164">
        <f t="shared" si="92"/>
        <v>0</v>
      </c>
      <c r="AA162" s="164">
        <f t="shared" si="92"/>
        <v>0</v>
      </c>
      <c r="AB162" s="164">
        <f t="shared" si="92"/>
        <v>0</v>
      </c>
      <c r="AC162" s="164">
        <f t="shared" si="92"/>
        <v>0</v>
      </c>
      <c r="AD162" s="164">
        <f t="shared" si="92"/>
        <v>0</v>
      </c>
      <c r="AE162" s="164">
        <f t="shared" si="92"/>
        <v>0</v>
      </c>
      <c r="AF162" s="164">
        <f t="shared" si="92"/>
        <v>0</v>
      </c>
      <c r="AG162" s="164">
        <f t="shared" si="92"/>
        <v>0</v>
      </c>
      <c r="AH162" s="164">
        <f t="shared" si="92"/>
        <v>0</v>
      </c>
      <c r="AI162" s="164">
        <f t="shared" si="92"/>
        <v>0</v>
      </c>
      <c r="AJ162" s="164">
        <f t="shared" si="92"/>
        <v>0</v>
      </c>
      <c r="AK162" s="164">
        <f t="shared" si="92"/>
        <v>0</v>
      </c>
      <c r="AL162" s="164">
        <f t="shared" si="92"/>
        <v>0</v>
      </c>
      <c r="AM162" s="164">
        <f t="shared" si="92"/>
        <v>0</v>
      </c>
      <c r="AN162" s="164">
        <f t="shared" si="92"/>
        <v>0</v>
      </c>
      <c r="AO162" s="164">
        <f t="shared" si="92"/>
        <v>0</v>
      </c>
      <c r="AP162" s="164">
        <f t="shared" si="92"/>
        <v>0</v>
      </c>
      <c r="AQ162" s="164">
        <f t="shared" si="92"/>
        <v>0</v>
      </c>
      <c r="AR162" s="164">
        <f t="shared" si="92"/>
        <v>0</v>
      </c>
      <c r="AS162" s="164">
        <f t="shared" si="92"/>
        <v>0</v>
      </c>
      <c r="AT162" s="164">
        <f t="shared" si="92"/>
        <v>0</v>
      </c>
      <c r="AU162" s="164">
        <f t="shared" si="92"/>
        <v>0</v>
      </c>
      <c r="AV162" s="164">
        <f t="shared" si="92"/>
        <v>0.45</v>
      </c>
      <c r="AW162" s="164">
        <f t="shared" si="92"/>
        <v>0</v>
      </c>
      <c r="AX162" s="164">
        <f t="shared" si="92"/>
        <v>0</v>
      </c>
      <c r="AY162" s="164">
        <f t="shared" si="92"/>
        <v>0</v>
      </c>
      <c r="AZ162" s="164">
        <f t="shared" si="92"/>
        <v>0</v>
      </c>
      <c r="BA162" s="164">
        <f t="shared" si="92"/>
        <v>0</v>
      </c>
      <c r="BB162" s="164">
        <f t="shared" si="92"/>
        <v>0</v>
      </c>
      <c r="BC162" s="164">
        <f t="shared" si="92"/>
        <v>0</v>
      </c>
      <c r="BD162" s="164">
        <f t="shared" si="92"/>
        <v>0</v>
      </c>
      <c r="BE162" s="164">
        <f t="shared" si="92"/>
        <v>0</v>
      </c>
      <c r="BF162" s="164">
        <f t="shared" si="92"/>
        <v>0</v>
      </c>
      <c r="BG162" s="164">
        <f t="shared" si="92"/>
        <v>0</v>
      </c>
      <c r="BH162" s="164">
        <f t="shared" si="92"/>
        <v>5.8829999999999991</v>
      </c>
      <c r="BI162" s="164">
        <f t="shared" si="92"/>
        <v>0</v>
      </c>
      <c r="BJ162" s="164">
        <f t="shared" si="92"/>
        <v>0</v>
      </c>
      <c r="BK162" s="164">
        <f t="shared" si="92"/>
        <v>0</v>
      </c>
      <c r="BL162" s="164">
        <f t="shared" si="92"/>
        <v>0</v>
      </c>
      <c r="BM162" s="164">
        <f t="shared" si="92"/>
        <v>0</v>
      </c>
      <c r="BN162" s="164">
        <f t="shared" si="92"/>
        <v>0</v>
      </c>
      <c r="BO162" s="164">
        <f t="shared" si="92"/>
        <v>0</v>
      </c>
      <c r="BP162" s="164">
        <f t="shared" si="92"/>
        <v>0</v>
      </c>
      <c r="BQ162" s="164">
        <f t="shared" si="92"/>
        <v>0</v>
      </c>
      <c r="BR162" s="164">
        <f t="shared" si="92"/>
        <v>0</v>
      </c>
      <c r="BS162" s="164"/>
      <c r="BT162" s="164"/>
      <c r="BU162" s="164"/>
      <c r="BV162" s="164"/>
      <c r="BW162" s="164"/>
      <c r="BX162" s="166"/>
      <c r="BY162" s="164"/>
      <c r="BZ162" s="164"/>
      <c r="CA162" s="164"/>
      <c r="CB162" s="164">
        <f t="shared" si="90"/>
        <v>100</v>
      </c>
      <c r="CC162" s="164">
        <f t="shared" si="90"/>
        <v>0</v>
      </c>
      <c r="CD162" s="388"/>
      <c r="CE162" s="388"/>
      <c r="CF162" s="388"/>
      <c r="CG162" s="388"/>
      <c r="CH162" s="388"/>
      <c r="CI162" s="388"/>
      <c r="CJ162" s="388"/>
      <c r="CK162" s="388"/>
      <c r="CL162" s="388"/>
      <c r="CM162" s="388"/>
      <c r="CN162" s="388"/>
      <c r="CO162" s="388"/>
      <c r="CP162" s="388"/>
      <c r="CQ162" s="388"/>
      <c r="CR162" s="388"/>
      <c r="CS162" s="388"/>
      <c r="CT162" s="388"/>
    </row>
    <row r="163" spans="1:160" s="35" customFormat="1" ht="15" x14ac:dyDescent="0.3">
      <c r="A163" s="34"/>
      <c r="C163" s="34"/>
      <c r="F163" s="38" t="s">
        <v>1214</v>
      </c>
      <c r="G163" s="163"/>
      <c r="J163" s="388"/>
      <c r="K163" s="164">
        <f>+K152*$D$152/100</f>
        <v>0.01</v>
      </c>
      <c r="L163" s="164"/>
      <c r="M163" s="164">
        <f>+M152*$D$152/100</f>
        <v>0</v>
      </c>
      <c r="N163" s="164">
        <f t="shared" ref="N163:BR163" si="93">+N152*$D$152/100</f>
        <v>0</v>
      </c>
      <c r="O163" s="164">
        <f t="shared" si="93"/>
        <v>0</v>
      </c>
      <c r="P163" s="164">
        <f t="shared" si="93"/>
        <v>0</v>
      </c>
      <c r="Q163" s="164">
        <f t="shared" si="93"/>
        <v>0</v>
      </c>
      <c r="R163" s="164">
        <f t="shared" si="93"/>
        <v>0</v>
      </c>
      <c r="S163" s="164">
        <f t="shared" si="93"/>
        <v>0</v>
      </c>
      <c r="T163" s="164">
        <f t="shared" si="93"/>
        <v>0</v>
      </c>
      <c r="U163" s="164">
        <f t="shared" si="93"/>
        <v>0</v>
      </c>
      <c r="V163" s="164">
        <f t="shared" si="93"/>
        <v>0</v>
      </c>
      <c r="W163" s="164">
        <f t="shared" si="93"/>
        <v>0</v>
      </c>
      <c r="X163" s="164">
        <f t="shared" si="93"/>
        <v>0</v>
      </c>
      <c r="Y163" s="164">
        <f t="shared" si="93"/>
        <v>0</v>
      </c>
      <c r="Z163" s="164">
        <f t="shared" si="93"/>
        <v>0</v>
      </c>
      <c r="AA163" s="164">
        <f t="shared" si="93"/>
        <v>0</v>
      </c>
      <c r="AB163" s="164">
        <f t="shared" si="93"/>
        <v>0</v>
      </c>
      <c r="AC163" s="164">
        <f t="shared" si="93"/>
        <v>0</v>
      </c>
      <c r="AD163" s="164">
        <f t="shared" si="93"/>
        <v>0</v>
      </c>
      <c r="AE163" s="164">
        <f t="shared" si="93"/>
        <v>0</v>
      </c>
      <c r="AF163" s="164">
        <f t="shared" si="93"/>
        <v>0</v>
      </c>
      <c r="AG163" s="164">
        <f t="shared" si="93"/>
        <v>0</v>
      </c>
      <c r="AH163" s="164">
        <f t="shared" si="93"/>
        <v>0</v>
      </c>
      <c r="AI163" s="164">
        <f t="shared" si="93"/>
        <v>0</v>
      </c>
      <c r="AJ163" s="164">
        <f t="shared" si="93"/>
        <v>4.99</v>
      </c>
      <c r="AK163" s="164">
        <f t="shared" si="93"/>
        <v>0.5</v>
      </c>
      <c r="AL163" s="164">
        <f t="shared" si="93"/>
        <v>1.4999999999999999E-2</v>
      </c>
      <c r="AM163" s="164">
        <f t="shared" si="93"/>
        <v>3.8</v>
      </c>
      <c r="AN163" s="164">
        <f t="shared" si="93"/>
        <v>0.05</v>
      </c>
      <c r="AO163" s="164">
        <f t="shared" si="93"/>
        <v>4.45</v>
      </c>
      <c r="AP163" s="164">
        <f t="shared" si="93"/>
        <v>1965</v>
      </c>
      <c r="AQ163" s="164">
        <f t="shared" si="93"/>
        <v>5.0000000000000001E-3</v>
      </c>
      <c r="AR163" s="164">
        <f t="shared" si="93"/>
        <v>4.0000000000000001E-3</v>
      </c>
      <c r="AS163" s="164">
        <f t="shared" si="93"/>
        <v>0</v>
      </c>
      <c r="AT163" s="164" t="s">
        <v>501</v>
      </c>
      <c r="AU163" s="164">
        <f t="shared" si="93"/>
        <v>0</v>
      </c>
      <c r="AV163" s="164">
        <f t="shared" si="93"/>
        <v>0</v>
      </c>
      <c r="AW163" s="164">
        <f t="shared" si="93"/>
        <v>0</v>
      </c>
      <c r="AX163" s="164">
        <f t="shared" si="93"/>
        <v>0</v>
      </c>
      <c r="AY163" s="164">
        <f t="shared" si="93"/>
        <v>0</v>
      </c>
      <c r="AZ163" s="164">
        <f t="shared" si="93"/>
        <v>0</v>
      </c>
      <c r="BA163" s="164">
        <f t="shared" si="93"/>
        <v>0</v>
      </c>
      <c r="BB163" s="164">
        <f t="shared" si="93"/>
        <v>0</v>
      </c>
      <c r="BC163" s="164">
        <f t="shared" si="93"/>
        <v>0</v>
      </c>
      <c r="BD163" s="164">
        <f t="shared" si="93"/>
        <v>0</v>
      </c>
      <c r="BE163" s="164">
        <f t="shared" si="93"/>
        <v>0</v>
      </c>
      <c r="BF163" s="164">
        <f t="shared" si="93"/>
        <v>0</v>
      </c>
      <c r="BG163" s="164">
        <f t="shared" si="93"/>
        <v>0</v>
      </c>
      <c r="BH163" s="164">
        <f t="shared" si="93"/>
        <v>0</v>
      </c>
      <c r="BI163" s="164">
        <f t="shared" si="93"/>
        <v>0</v>
      </c>
      <c r="BJ163" s="164">
        <f t="shared" si="93"/>
        <v>0</v>
      </c>
      <c r="BK163" s="164">
        <f t="shared" si="93"/>
        <v>0.05</v>
      </c>
      <c r="BL163" s="164">
        <f t="shared" si="93"/>
        <v>0</v>
      </c>
      <c r="BM163" s="164">
        <f t="shared" si="93"/>
        <v>0</v>
      </c>
      <c r="BN163" s="164">
        <f t="shared" si="93"/>
        <v>0</v>
      </c>
      <c r="BO163" s="164">
        <f t="shared" si="93"/>
        <v>0</v>
      </c>
      <c r="BP163" s="164">
        <f t="shared" si="93"/>
        <v>0</v>
      </c>
      <c r="BQ163" s="164">
        <f t="shared" si="93"/>
        <v>0</v>
      </c>
      <c r="BR163" s="164">
        <f t="shared" si="93"/>
        <v>0</v>
      </c>
      <c r="BS163" s="164"/>
      <c r="BT163" s="164"/>
      <c r="BU163" s="164"/>
      <c r="BV163" s="164"/>
      <c r="BW163" s="164"/>
      <c r="BX163" s="166"/>
      <c r="BY163" s="164"/>
      <c r="BZ163" s="164"/>
      <c r="CA163" s="164"/>
      <c r="CB163" s="164">
        <f t="shared" si="90"/>
        <v>100</v>
      </c>
      <c r="CC163" s="164">
        <f t="shared" si="90"/>
        <v>0</v>
      </c>
      <c r="CD163" s="388"/>
      <c r="CE163" s="388"/>
      <c r="CF163" s="388"/>
      <c r="CG163" s="388"/>
      <c r="CH163" s="388"/>
      <c r="CI163" s="388"/>
      <c r="CJ163" s="388"/>
      <c r="CK163" s="388"/>
      <c r="CL163" s="388"/>
      <c r="CM163" s="388"/>
      <c r="CN163" s="388"/>
      <c r="CO163" s="388"/>
      <c r="CP163" s="388"/>
      <c r="CQ163" s="388"/>
      <c r="CR163" s="388"/>
      <c r="CS163" s="388"/>
      <c r="CT163" s="388"/>
    </row>
    <row r="164" spans="1:160" s="35" customFormat="1" ht="15" x14ac:dyDescent="0.3">
      <c r="A164" s="34"/>
      <c r="C164" s="34"/>
      <c r="F164" s="163"/>
      <c r="J164" s="388"/>
      <c r="K164" s="168">
        <f>SUM(K159:K163)</f>
        <v>1062.51</v>
      </c>
      <c r="L164" s="168"/>
      <c r="M164" s="168">
        <f>SUM(M159:M163)</f>
        <v>64.25</v>
      </c>
      <c r="N164" s="168">
        <f t="shared" ref="N164:BR164" si="94">SUM(N159:N163)</f>
        <v>64.25</v>
      </c>
      <c r="O164" s="168">
        <f t="shared" si="94"/>
        <v>0</v>
      </c>
      <c r="P164" s="168">
        <f t="shared" si="94"/>
        <v>0</v>
      </c>
      <c r="Q164" s="168">
        <f t="shared" si="94"/>
        <v>20</v>
      </c>
      <c r="R164" s="168">
        <f t="shared" si="94"/>
        <v>0</v>
      </c>
      <c r="S164" s="168">
        <f t="shared" si="94"/>
        <v>2.5975000000000001</v>
      </c>
      <c r="T164" s="168">
        <f t="shared" si="94"/>
        <v>3.6605000000000003</v>
      </c>
      <c r="U164" s="168">
        <f t="shared" si="94"/>
        <v>12.782999999999999</v>
      </c>
      <c r="V164" s="168">
        <f t="shared" si="94"/>
        <v>0</v>
      </c>
      <c r="W164" s="168">
        <f t="shared" si="94"/>
        <v>330.25</v>
      </c>
      <c r="X164" s="168">
        <f t="shared" si="94"/>
        <v>193.75</v>
      </c>
      <c r="Y164" s="168">
        <f t="shared" si="94"/>
        <v>0</v>
      </c>
      <c r="Z164" s="168">
        <f t="shared" si="94"/>
        <v>0</v>
      </c>
      <c r="AA164" s="168">
        <f t="shared" si="94"/>
        <v>0</v>
      </c>
      <c r="AB164" s="168">
        <f t="shared" si="94"/>
        <v>0</v>
      </c>
      <c r="AC164" s="168">
        <f t="shared" si="94"/>
        <v>0</v>
      </c>
      <c r="AD164" s="168">
        <f t="shared" si="94"/>
        <v>0</v>
      </c>
      <c r="AE164" s="168">
        <f t="shared" si="94"/>
        <v>56.5</v>
      </c>
      <c r="AF164" s="168">
        <f t="shared" si="94"/>
        <v>0</v>
      </c>
      <c r="AG164" s="168">
        <f t="shared" si="94"/>
        <v>0</v>
      </c>
      <c r="AH164" s="168">
        <f t="shared" si="94"/>
        <v>0</v>
      </c>
      <c r="AI164" s="168">
        <f t="shared" si="94"/>
        <v>0</v>
      </c>
      <c r="AJ164" s="168">
        <f t="shared" si="94"/>
        <v>12.215</v>
      </c>
      <c r="AK164" s="168">
        <f t="shared" si="94"/>
        <v>240.5</v>
      </c>
      <c r="AL164" s="168">
        <f t="shared" si="94"/>
        <v>16.265000000000001</v>
      </c>
      <c r="AM164" s="168">
        <f t="shared" si="94"/>
        <v>126.05</v>
      </c>
      <c r="AN164" s="168">
        <f t="shared" si="94"/>
        <v>560.04999999999995</v>
      </c>
      <c r="AO164" s="168">
        <f t="shared" si="94"/>
        <v>3129.45</v>
      </c>
      <c r="AP164" s="168">
        <f t="shared" si="94"/>
        <v>2080</v>
      </c>
      <c r="AQ164" s="168">
        <f t="shared" si="94"/>
        <v>7.6049999999999995</v>
      </c>
      <c r="AR164" s="168">
        <f t="shared" si="94"/>
        <v>2.4490000000000003</v>
      </c>
      <c r="AS164" s="168">
        <f t="shared" si="94"/>
        <v>0</v>
      </c>
      <c r="AT164" s="168">
        <f t="shared" si="94"/>
        <v>3525</v>
      </c>
      <c r="AU164" s="168">
        <f t="shared" si="94"/>
        <v>0</v>
      </c>
      <c r="AV164" s="168">
        <f t="shared" si="94"/>
        <v>0.45</v>
      </c>
      <c r="AW164" s="168">
        <f t="shared" si="94"/>
        <v>0</v>
      </c>
      <c r="AX164" s="168">
        <f t="shared" si="94"/>
        <v>0</v>
      </c>
      <c r="AY164" s="168">
        <f t="shared" si="94"/>
        <v>0</v>
      </c>
      <c r="AZ164" s="168">
        <f t="shared" si="94"/>
        <v>0</v>
      </c>
      <c r="BA164" s="168">
        <f t="shared" si="94"/>
        <v>0</v>
      </c>
      <c r="BB164" s="168">
        <f t="shared" si="94"/>
        <v>0</v>
      </c>
      <c r="BC164" s="168">
        <f t="shared" si="94"/>
        <v>0</v>
      </c>
      <c r="BD164" s="168">
        <f t="shared" si="94"/>
        <v>0</v>
      </c>
      <c r="BE164" s="168">
        <f t="shared" si="94"/>
        <v>0</v>
      </c>
      <c r="BF164" s="168">
        <f t="shared" si="94"/>
        <v>0</v>
      </c>
      <c r="BG164" s="168">
        <f t="shared" si="94"/>
        <v>0</v>
      </c>
      <c r="BH164" s="168">
        <f t="shared" si="94"/>
        <v>7.1829999999999989</v>
      </c>
      <c r="BI164" s="168">
        <f t="shared" si="94"/>
        <v>0</v>
      </c>
      <c r="BJ164" s="168">
        <f t="shared" si="94"/>
        <v>1.45</v>
      </c>
      <c r="BK164" s="168">
        <f t="shared" si="94"/>
        <v>0.4</v>
      </c>
      <c r="BL164" s="168">
        <f t="shared" si="94"/>
        <v>7.5</v>
      </c>
      <c r="BM164" s="168">
        <f t="shared" si="94"/>
        <v>0</v>
      </c>
      <c r="BN164" s="168">
        <f t="shared" si="94"/>
        <v>1.155</v>
      </c>
      <c r="BO164" s="168">
        <f t="shared" si="94"/>
        <v>950</v>
      </c>
      <c r="BP164" s="168">
        <f t="shared" si="94"/>
        <v>0</v>
      </c>
      <c r="BQ164" s="168">
        <f t="shared" si="94"/>
        <v>7.5</v>
      </c>
      <c r="BR164" s="168">
        <f t="shared" si="94"/>
        <v>0</v>
      </c>
      <c r="BS164" s="168"/>
      <c r="BT164" s="168"/>
      <c r="BU164" s="168"/>
      <c r="BV164" s="168"/>
      <c r="BW164" s="168"/>
      <c r="BX164" s="333"/>
      <c r="BY164" s="168"/>
      <c r="BZ164" s="168"/>
      <c r="CA164" s="168"/>
      <c r="CB164" s="168">
        <f>(CB160+CB161+CB162+CB163)</f>
        <v>400</v>
      </c>
      <c r="CC164" s="168">
        <f>(CC160+CC161+CC162+CC163)</f>
        <v>121.81</v>
      </c>
      <c r="CD164" s="388"/>
      <c r="CE164" s="388"/>
      <c r="CF164" s="388"/>
      <c r="CG164" s="388"/>
      <c r="CH164" s="388"/>
      <c r="CI164" s="388"/>
      <c r="CJ164" s="388"/>
      <c r="CK164" s="388"/>
      <c r="CL164" s="388"/>
      <c r="CM164" s="388"/>
      <c r="CN164" s="388"/>
      <c r="CO164" s="388"/>
      <c r="CP164" s="388"/>
      <c r="CQ164" s="388"/>
      <c r="CR164" s="388"/>
      <c r="CS164" s="388"/>
      <c r="CT164" s="388"/>
    </row>
    <row r="165" spans="1:160" s="35" customFormat="1" ht="15" x14ac:dyDescent="0.25">
      <c r="A165" s="34"/>
      <c r="C165" s="34"/>
      <c r="F165" s="163"/>
      <c r="J165" s="388"/>
      <c r="K165" s="170"/>
      <c r="L165" s="388"/>
      <c r="M165" s="388"/>
      <c r="N165" s="388"/>
      <c r="O165" s="388"/>
      <c r="P165" s="388"/>
      <c r="Q165" s="388"/>
      <c r="R165" s="388"/>
      <c r="S165" s="388"/>
      <c r="T165" s="388"/>
      <c r="U165" s="388"/>
      <c r="V165" s="388"/>
      <c r="W165" s="388"/>
      <c r="X165" s="388"/>
      <c r="Y165" s="388"/>
      <c r="Z165" s="388"/>
      <c r="AA165" s="388"/>
      <c r="AB165" s="388"/>
      <c r="AC165" s="388"/>
      <c r="AD165" s="388"/>
      <c r="AE165" s="388"/>
      <c r="AF165" s="388"/>
      <c r="AG165" s="388"/>
      <c r="AH165" s="388"/>
      <c r="AI165" s="388"/>
      <c r="AJ165" s="388"/>
      <c r="AK165" s="388"/>
      <c r="AL165" s="388"/>
      <c r="AM165" s="388"/>
      <c r="AN165" s="388"/>
      <c r="AO165" s="388"/>
      <c r="AP165" s="388"/>
      <c r="AQ165" s="388"/>
      <c r="AR165" s="388"/>
      <c r="AS165" s="388"/>
      <c r="AT165" s="388"/>
      <c r="AU165" s="388"/>
      <c r="AV165" s="388"/>
      <c r="AW165" s="388"/>
      <c r="AX165" s="388"/>
      <c r="AY165" s="388"/>
      <c r="AZ165" s="388"/>
      <c r="BA165" s="388"/>
      <c r="BB165" s="388"/>
      <c r="BC165" s="388"/>
      <c r="BD165" s="388"/>
      <c r="BE165" s="388"/>
      <c r="BF165" s="388"/>
      <c r="BG165" s="388"/>
      <c r="BH165" s="388"/>
      <c r="BI165" s="388"/>
      <c r="BJ165" s="388"/>
      <c r="BK165" s="388"/>
      <c r="BL165" s="388"/>
      <c r="BM165" s="388"/>
      <c r="BN165" s="388"/>
      <c r="BO165" s="388"/>
      <c r="BP165" s="388"/>
      <c r="BQ165" s="388"/>
      <c r="BR165" s="388"/>
      <c r="BS165" s="388"/>
      <c r="BT165" s="388"/>
      <c r="BU165" s="388"/>
      <c r="BV165" s="388"/>
      <c r="BW165" s="388"/>
      <c r="BX165" s="389"/>
      <c r="BY165" s="388"/>
      <c r="BZ165" s="388"/>
      <c r="CA165" s="388"/>
      <c r="CD165" s="388"/>
      <c r="CE165" s="388"/>
      <c r="CF165" s="388"/>
      <c r="CG165" s="388"/>
      <c r="CH165" s="388"/>
      <c r="CI165" s="388"/>
      <c r="CJ165" s="388"/>
      <c r="CK165" s="388"/>
      <c r="CL165" s="388"/>
      <c r="CM165" s="388"/>
      <c r="CN165" s="388"/>
      <c r="CO165" s="388"/>
      <c r="CP165" s="388"/>
      <c r="CQ165" s="388"/>
      <c r="CR165" s="388"/>
      <c r="CS165" s="388"/>
      <c r="CT165" s="388"/>
    </row>
    <row r="166" spans="1:160" s="35" customFormat="1" ht="15" x14ac:dyDescent="0.3">
      <c r="A166" s="34"/>
      <c r="C166" s="34"/>
      <c r="F166" s="163"/>
      <c r="J166" s="388"/>
      <c r="K166" s="164">
        <f>(K164-($D$153-$D$154))/$D$154*100</f>
        <v>62.377467105263165</v>
      </c>
      <c r="L166" s="170"/>
      <c r="M166" s="170">
        <f>M164/$D$154*100*M10</f>
        <v>5.2837171052631584</v>
      </c>
      <c r="N166" s="170">
        <f t="shared" ref="N166:BR166" si="95">N164/$D$154*100*N10</f>
        <v>5.2837171052631584</v>
      </c>
      <c r="O166" s="170">
        <f t="shared" si="95"/>
        <v>0</v>
      </c>
      <c r="P166" s="170">
        <f t="shared" si="95"/>
        <v>0</v>
      </c>
      <c r="Q166" s="170">
        <f t="shared" si="95"/>
        <v>1.6447368421052631</v>
      </c>
      <c r="R166" s="170">
        <f t="shared" si="95"/>
        <v>0</v>
      </c>
      <c r="S166" s="170">
        <f t="shared" si="95"/>
        <v>0.21361019736842105</v>
      </c>
      <c r="T166" s="170">
        <f t="shared" si="95"/>
        <v>0.30102796052631581</v>
      </c>
      <c r="U166" s="170">
        <f t="shared" si="95"/>
        <v>1.0512335526315788</v>
      </c>
      <c r="V166" s="170">
        <f t="shared" si="95"/>
        <v>0</v>
      </c>
      <c r="W166" s="170">
        <f t="shared" si="95"/>
        <v>27.158717105263158</v>
      </c>
      <c r="X166" s="170">
        <f t="shared" si="95"/>
        <v>15.933388157894738</v>
      </c>
      <c r="Y166" s="170">
        <f t="shared" si="95"/>
        <v>0</v>
      </c>
      <c r="Z166" s="170">
        <f t="shared" si="95"/>
        <v>0</v>
      </c>
      <c r="AA166" s="170">
        <f t="shared" si="95"/>
        <v>0</v>
      </c>
      <c r="AB166" s="170">
        <f t="shared" si="95"/>
        <v>0</v>
      </c>
      <c r="AC166" s="170">
        <f t="shared" si="95"/>
        <v>0</v>
      </c>
      <c r="AD166" s="170">
        <f t="shared" si="95"/>
        <v>0</v>
      </c>
      <c r="AE166" s="170">
        <f t="shared" si="95"/>
        <v>4.646381578947369</v>
      </c>
      <c r="AF166" s="170">
        <f t="shared" si="95"/>
        <v>0</v>
      </c>
      <c r="AG166" s="170">
        <f t="shared" si="95"/>
        <v>0</v>
      </c>
      <c r="AH166" s="170">
        <f t="shared" si="95"/>
        <v>0</v>
      </c>
      <c r="AI166" s="170">
        <f t="shared" si="95"/>
        <v>0</v>
      </c>
      <c r="AJ166" s="170">
        <f t="shared" si="95"/>
        <v>1.0045230263157896</v>
      </c>
      <c r="AK166" s="170">
        <f t="shared" si="95"/>
        <v>19.777960526315788</v>
      </c>
      <c r="AL166" s="170">
        <f t="shared" si="95"/>
        <v>1.3375822368421053</v>
      </c>
      <c r="AM166" s="170">
        <f t="shared" si="95"/>
        <v>10.365953947368421</v>
      </c>
      <c r="AN166" s="170">
        <f t="shared" si="95"/>
        <v>46.056743421052623</v>
      </c>
      <c r="AO166" s="170">
        <f t="shared" si="95"/>
        <v>257.35608552631578</v>
      </c>
      <c r="AP166" s="170">
        <f t="shared" si="95"/>
        <v>171.05263157894737</v>
      </c>
      <c r="AQ166" s="170">
        <f t="shared" si="95"/>
        <v>0.62541118421052633</v>
      </c>
      <c r="AR166" s="170">
        <f t="shared" si="95"/>
        <v>0.20139802631578951</v>
      </c>
      <c r="AS166" s="170">
        <f t="shared" si="95"/>
        <v>0</v>
      </c>
      <c r="AT166" s="170">
        <f t="shared" si="95"/>
        <v>289.8848684210526</v>
      </c>
      <c r="AU166" s="170">
        <f t="shared" si="95"/>
        <v>0</v>
      </c>
      <c r="AV166" s="170">
        <f t="shared" si="95"/>
        <v>3.7006578947368425E-2</v>
      </c>
      <c r="AW166" s="170">
        <f t="shared" si="95"/>
        <v>0</v>
      </c>
      <c r="AX166" s="170">
        <f t="shared" si="95"/>
        <v>0</v>
      </c>
      <c r="AY166" s="170">
        <f t="shared" si="95"/>
        <v>0</v>
      </c>
      <c r="AZ166" s="170">
        <f t="shared" si="95"/>
        <v>0</v>
      </c>
      <c r="BA166" s="170">
        <f t="shared" si="95"/>
        <v>0</v>
      </c>
      <c r="BB166" s="170">
        <f t="shared" si="95"/>
        <v>0</v>
      </c>
      <c r="BC166" s="170">
        <f t="shared" si="95"/>
        <v>0</v>
      </c>
      <c r="BD166" s="170">
        <f t="shared" si="95"/>
        <v>0</v>
      </c>
      <c r="BE166" s="170">
        <f t="shared" si="95"/>
        <v>0</v>
      </c>
      <c r="BF166" s="170">
        <f t="shared" si="95"/>
        <v>0</v>
      </c>
      <c r="BG166" s="170">
        <f t="shared" si="95"/>
        <v>0</v>
      </c>
      <c r="BH166" s="170">
        <f t="shared" si="95"/>
        <v>0.59070723684210513</v>
      </c>
      <c r="BI166" s="170">
        <f t="shared" si="95"/>
        <v>0</v>
      </c>
      <c r="BJ166" s="170">
        <f t="shared" si="95"/>
        <v>7.1546052631578941E-2</v>
      </c>
      <c r="BK166" s="170">
        <f t="shared" si="95"/>
        <v>1.9736842105263157E-2</v>
      </c>
      <c r="BL166" s="170">
        <f t="shared" si="95"/>
        <v>0.37006578947368418</v>
      </c>
      <c r="BM166" s="170">
        <f t="shared" si="95"/>
        <v>0</v>
      </c>
      <c r="BN166" s="170">
        <f t="shared" si="95"/>
        <v>5.6990131578947362E-2</v>
      </c>
      <c r="BO166" s="170">
        <f t="shared" si="95"/>
        <v>39.0625</v>
      </c>
      <c r="BP166" s="170">
        <f t="shared" si="95"/>
        <v>0</v>
      </c>
      <c r="BQ166" s="170">
        <f t="shared" si="95"/>
        <v>0.61677631578947367</v>
      </c>
      <c r="BR166" s="170">
        <f t="shared" si="95"/>
        <v>0</v>
      </c>
      <c r="BS166" s="170"/>
      <c r="BT166" s="170"/>
      <c r="BU166" s="170"/>
      <c r="BV166" s="170"/>
      <c r="BW166" s="170"/>
      <c r="BX166" s="204"/>
      <c r="BY166" s="170"/>
      <c r="BZ166" s="170"/>
      <c r="CA166" s="170"/>
      <c r="CB166" s="170">
        <f>CB164/4</f>
        <v>100</v>
      </c>
      <c r="CC166" s="168">
        <f>CC164</f>
        <v>121.81</v>
      </c>
      <c r="CD166" s="388"/>
      <c r="CE166" s="388"/>
      <c r="CF166" s="388"/>
      <c r="CG166" s="388"/>
      <c r="CH166" s="388"/>
      <c r="CI166" s="388"/>
      <c r="CJ166" s="388"/>
      <c r="CK166" s="388"/>
      <c r="CL166" s="388"/>
      <c r="CM166" s="388"/>
      <c r="CN166" s="388"/>
      <c r="CO166" s="388"/>
      <c r="CP166" s="388"/>
      <c r="CQ166" s="388"/>
      <c r="CR166" s="388"/>
      <c r="CS166" s="388"/>
      <c r="CT166" s="388"/>
    </row>
    <row r="167" spans="1:160" ht="15" x14ac:dyDescent="0.3">
      <c r="A167" s="10"/>
      <c r="C167" s="10"/>
      <c r="F167" s="2"/>
      <c r="J167" s="27"/>
      <c r="K167" s="178"/>
      <c r="L167" s="153"/>
      <c r="M167" s="153"/>
      <c r="N167" s="153"/>
      <c r="O167" s="153"/>
      <c r="P167" s="153"/>
      <c r="Q167" s="153"/>
      <c r="R167" s="153"/>
      <c r="S167" s="153"/>
      <c r="T167" s="153"/>
      <c r="U167" s="153"/>
      <c r="V167" s="153"/>
      <c r="W167" s="153"/>
      <c r="X167" s="153"/>
      <c r="Y167" s="153"/>
      <c r="Z167" s="153"/>
      <c r="AA167" s="153"/>
      <c r="AB167" s="153"/>
      <c r="AC167" s="153"/>
      <c r="AD167" s="153"/>
      <c r="AE167" s="153"/>
      <c r="AF167" s="153"/>
      <c r="AG167" s="153"/>
      <c r="AH167" s="153"/>
      <c r="AI167" s="153"/>
      <c r="AJ167" s="153"/>
      <c r="AK167" s="153"/>
      <c r="AL167" s="153"/>
      <c r="AM167" s="153"/>
      <c r="AN167" s="153"/>
      <c r="AO167" s="153"/>
      <c r="AP167" s="153"/>
      <c r="AQ167" s="153"/>
      <c r="AR167" s="153"/>
      <c r="AS167" s="153"/>
      <c r="AT167" s="153"/>
      <c r="AU167" s="153"/>
      <c r="AV167" s="153"/>
      <c r="AW167" s="153"/>
      <c r="AX167" s="153"/>
      <c r="AY167" s="153"/>
      <c r="AZ167" s="153"/>
      <c r="BA167" s="153"/>
      <c r="BB167" s="153"/>
      <c r="BC167" s="153"/>
      <c r="BD167" s="153"/>
      <c r="BE167" s="153"/>
      <c r="BF167" s="153"/>
      <c r="BG167" s="153"/>
      <c r="BH167" s="153"/>
      <c r="BI167" s="153"/>
      <c r="BJ167" s="153"/>
      <c r="BK167" s="153"/>
      <c r="BL167" s="153"/>
      <c r="BM167" s="153"/>
      <c r="BN167" s="153"/>
      <c r="BO167" s="153"/>
      <c r="BP167" s="153"/>
      <c r="BQ167" s="153"/>
      <c r="BR167" s="153"/>
      <c r="BS167" s="153"/>
      <c r="BT167" s="153"/>
      <c r="BU167" s="153"/>
      <c r="BV167" s="153"/>
      <c r="BW167" s="153"/>
      <c r="BX167" s="334"/>
      <c r="BY167" s="153"/>
      <c r="BZ167" s="153"/>
      <c r="CA167" s="153"/>
      <c r="CB167" s="153"/>
      <c r="CC167" s="153"/>
      <c r="CD167" s="153"/>
      <c r="CE167" s="153"/>
      <c r="CF167" s="153"/>
      <c r="CG167" s="153"/>
      <c r="CH167" s="153"/>
      <c r="CI167" s="153"/>
      <c r="CJ167"/>
      <c r="CK167"/>
      <c r="CL167"/>
      <c r="CM167"/>
      <c r="CN167"/>
      <c r="CO167"/>
      <c r="CP167"/>
      <c r="CQ167"/>
      <c r="CR167"/>
      <c r="CS167"/>
      <c r="CT167"/>
    </row>
    <row r="168" spans="1:160" s="7" customFormat="1" ht="15" x14ac:dyDescent="0.25">
      <c r="A168" s="120" t="s">
        <v>1400</v>
      </c>
      <c r="C168" s="11"/>
      <c r="F168" s="117" t="s">
        <v>29</v>
      </c>
      <c r="I168" s="7">
        <v>1</v>
      </c>
      <c r="J168" s="116">
        <f>(M168*17)+(Q168*37)+(W168*17)+(AI168*29)+(AE168*8)</f>
        <v>629.36329588014985</v>
      </c>
      <c r="K168" s="180">
        <f>+K180</f>
        <v>67.415730337078656</v>
      </c>
      <c r="L168" s="180"/>
      <c r="M168" s="180">
        <f t="shared" ref="M168:BR168" si="96">+M180</f>
        <v>3.4456928838951311</v>
      </c>
      <c r="N168" s="180">
        <f t="shared" si="96"/>
        <v>3.4456928838951311</v>
      </c>
      <c r="O168" s="180">
        <f t="shared" si="96"/>
        <v>0</v>
      </c>
      <c r="P168" s="180">
        <f t="shared" si="96"/>
        <v>0</v>
      </c>
      <c r="Q168" s="180">
        <f t="shared" si="96"/>
        <v>1.6104868913857677</v>
      </c>
      <c r="R168" s="180">
        <f t="shared" si="96"/>
        <v>0</v>
      </c>
      <c r="S168" s="180">
        <f t="shared" si="96"/>
        <v>0.19850187265917607</v>
      </c>
      <c r="T168" s="180">
        <f t="shared" si="96"/>
        <v>0.46067415730337075</v>
      </c>
      <c r="U168" s="180">
        <f t="shared" si="96"/>
        <v>0.72659176029962547</v>
      </c>
      <c r="V168" s="180">
        <f t="shared" si="96"/>
        <v>0</v>
      </c>
      <c r="W168" s="180">
        <f t="shared" si="96"/>
        <v>28.202247191011239</v>
      </c>
      <c r="X168" s="180">
        <f t="shared" si="96"/>
        <v>27.528089887640451</v>
      </c>
      <c r="Y168" s="180">
        <f t="shared" si="96"/>
        <v>0</v>
      </c>
      <c r="Z168" s="180">
        <f t="shared" si="96"/>
        <v>0</v>
      </c>
      <c r="AA168" s="180">
        <f t="shared" si="96"/>
        <v>0</v>
      </c>
      <c r="AB168" s="180">
        <f t="shared" si="96"/>
        <v>0</v>
      </c>
      <c r="AC168" s="180">
        <f t="shared" si="96"/>
        <v>0</v>
      </c>
      <c r="AD168" s="180">
        <f t="shared" si="96"/>
        <v>0</v>
      </c>
      <c r="AE168" s="180">
        <f t="shared" si="96"/>
        <v>3.9700374531835205</v>
      </c>
      <c r="AF168" s="180">
        <f t="shared" si="96"/>
        <v>0</v>
      </c>
      <c r="AG168" s="180">
        <f t="shared" si="96"/>
        <v>0</v>
      </c>
      <c r="AH168" s="180">
        <f t="shared" si="96"/>
        <v>0</v>
      </c>
      <c r="AI168" s="180">
        <f t="shared" si="96"/>
        <v>0</v>
      </c>
      <c r="AJ168" s="180">
        <f t="shared" si="96"/>
        <v>0.42322097378277151</v>
      </c>
      <c r="AK168" s="180">
        <f t="shared" si="96"/>
        <v>3.7453183520599254</v>
      </c>
      <c r="AL168" s="180">
        <f t="shared" si="96"/>
        <v>1.1235955056179776</v>
      </c>
      <c r="AM168" s="180">
        <f t="shared" si="96"/>
        <v>46.067415730337082</v>
      </c>
      <c r="AN168" s="180">
        <f t="shared" si="96"/>
        <v>90.262172284644194</v>
      </c>
      <c r="AO168" s="180">
        <f t="shared" si="96"/>
        <v>129.5880149812734</v>
      </c>
      <c r="AP168" s="180">
        <f t="shared" si="96"/>
        <v>4.119850187265917</v>
      </c>
      <c r="AQ168" s="180">
        <f t="shared" si="96"/>
        <v>0.86142322097378277</v>
      </c>
      <c r="AR168" s="180">
        <f t="shared" si="96"/>
        <v>7.4906367041198504E-2</v>
      </c>
      <c r="AS168" s="180">
        <f t="shared" si="96"/>
        <v>0</v>
      </c>
      <c r="AT168" s="180">
        <f t="shared" si="96"/>
        <v>262.17228464419475</v>
      </c>
      <c r="AU168" s="180">
        <f t="shared" si="96"/>
        <v>0</v>
      </c>
      <c r="AV168" s="180">
        <f t="shared" si="96"/>
        <v>0</v>
      </c>
      <c r="AW168" s="180">
        <f t="shared" si="96"/>
        <v>0</v>
      </c>
      <c r="AX168" s="180">
        <f t="shared" si="96"/>
        <v>0</v>
      </c>
      <c r="AY168" s="180">
        <f t="shared" si="96"/>
        <v>0</v>
      </c>
      <c r="AZ168" s="180">
        <f t="shared" si="96"/>
        <v>0</v>
      </c>
      <c r="BA168" s="180">
        <f t="shared" si="96"/>
        <v>0</v>
      </c>
      <c r="BB168" s="180">
        <f t="shared" si="96"/>
        <v>0</v>
      </c>
      <c r="BC168" s="180">
        <f t="shared" si="96"/>
        <v>0</v>
      </c>
      <c r="BD168" s="180">
        <f t="shared" si="96"/>
        <v>0</v>
      </c>
      <c r="BE168" s="180">
        <f t="shared" si="96"/>
        <v>0</v>
      </c>
      <c r="BF168" s="180">
        <f t="shared" si="96"/>
        <v>0</v>
      </c>
      <c r="BG168" s="180">
        <f t="shared" si="96"/>
        <v>0</v>
      </c>
      <c r="BH168" s="180">
        <f t="shared" si="96"/>
        <v>0.48689138576779023</v>
      </c>
      <c r="BI168" s="180">
        <f t="shared" si="96"/>
        <v>0</v>
      </c>
      <c r="BJ168" s="180">
        <f t="shared" si="96"/>
        <v>0.15917602996254682</v>
      </c>
      <c r="BK168" s="180">
        <f t="shared" si="96"/>
        <v>3.8202247191011236E-2</v>
      </c>
      <c r="BL168" s="180">
        <f t="shared" si="96"/>
        <v>0.78277153558052437</v>
      </c>
      <c r="BM168" s="180">
        <f t="shared" si="96"/>
        <v>0</v>
      </c>
      <c r="BN168" s="180">
        <f t="shared" si="96"/>
        <v>8.4269662921348298E-2</v>
      </c>
      <c r="BO168" s="180">
        <f t="shared" si="96"/>
        <v>6.179775280898876</v>
      </c>
      <c r="BP168" s="180">
        <f t="shared" si="96"/>
        <v>0</v>
      </c>
      <c r="BQ168" s="180">
        <f t="shared" si="96"/>
        <v>0</v>
      </c>
      <c r="BR168" s="180">
        <f t="shared" si="96"/>
        <v>0</v>
      </c>
      <c r="BS168" s="180"/>
      <c r="BT168" s="180"/>
      <c r="BU168" s="180"/>
      <c r="BV168" s="180"/>
      <c r="BW168" s="180"/>
      <c r="BX168" s="335"/>
      <c r="BY168" s="180"/>
      <c r="BZ168" s="180"/>
      <c r="CA168" s="180"/>
      <c r="CB168" s="180">
        <f>+CB180</f>
        <v>100</v>
      </c>
      <c r="CC168" s="180">
        <f>+CC180</f>
        <v>61.77</v>
      </c>
      <c r="CD168" s="180"/>
      <c r="CE168" s="180"/>
      <c r="CF168" s="180"/>
      <c r="CG168" s="180"/>
      <c r="CH168" s="180"/>
      <c r="CI168" s="180"/>
      <c r="CJ168" s="116"/>
      <c r="CK168" s="116"/>
      <c r="CL168" s="116"/>
      <c r="CM168" s="116"/>
      <c r="CN168" s="116"/>
      <c r="CO168" s="116"/>
      <c r="CP168" s="116"/>
      <c r="CQ168" s="116"/>
      <c r="CR168" s="116"/>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c r="DO168" s="116"/>
      <c r="DP168" s="116"/>
      <c r="DQ168" s="116"/>
      <c r="DR168" s="116"/>
      <c r="DS168" s="116"/>
      <c r="DT168" s="116"/>
      <c r="DU168" s="116"/>
      <c r="DV168" s="116"/>
      <c r="DW168" s="116"/>
      <c r="DX168" s="116"/>
      <c r="DY168" s="116"/>
      <c r="DZ168" s="116"/>
      <c r="EA168" s="116"/>
      <c r="EB168" s="116"/>
      <c r="EC168" s="116"/>
      <c r="ED168" s="116"/>
      <c r="EE168" s="116"/>
      <c r="EF168" s="116"/>
      <c r="EG168" s="116"/>
      <c r="EH168" s="116"/>
      <c r="EI168" s="116"/>
      <c r="EJ168" s="116"/>
      <c r="EK168" s="116"/>
      <c r="EL168" s="116"/>
      <c r="EM168" s="116"/>
      <c r="EN168" s="116"/>
      <c r="EO168" s="116"/>
      <c r="EP168" s="116"/>
      <c r="EQ168" s="116"/>
      <c r="ER168" s="116"/>
      <c r="ES168" s="116"/>
      <c r="ET168" s="116"/>
      <c r="EU168" s="116"/>
      <c r="EV168" s="116"/>
      <c r="EW168" s="116"/>
      <c r="EX168" s="116"/>
      <c r="EY168" s="116"/>
      <c r="EZ168" s="116"/>
      <c r="FA168" s="116"/>
      <c r="FB168" s="116"/>
      <c r="FC168" s="116"/>
      <c r="FD168" s="116"/>
    </row>
    <row r="169" spans="1:160" ht="15" x14ac:dyDescent="0.25">
      <c r="A169" s="10" t="s">
        <v>1264</v>
      </c>
      <c r="C169" s="10"/>
      <c r="D169">
        <v>100</v>
      </c>
      <c r="F169" s="40" t="s">
        <v>437</v>
      </c>
      <c r="I169" s="27">
        <v>1</v>
      </c>
      <c r="J169" s="76">
        <f>(M169*17)+(Q169*37)+(CC169*17)+(AI169*29)+(AE169*8)</f>
        <v>1450.39</v>
      </c>
      <c r="K169" s="27">
        <v>13</v>
      </c>
      <c r="L169" s="27"/>
      <c r="M169" s="27">
        <v>9.1999999999999993</v>
      </c>
      <c r="N169" s="27">
        <v>9.1999999999999993</v>
      </c>
      <c r="O169" s="27">
        <v>0</v>
      </c>
      <c r="P169" s="73">
        <v>0</v>
      </c>
      <c r="Q169" s="27">
        <v>4.3</v>
      </c>
      <c r="R169" s="27"/>
      <c r="S169" s="66">
        <v>0.53</v>
      </c>
      <c r="T169" s="66">
        <v>1.23</v>
      </c>
      <c r="U169" s="66">
        <v>1.94</v>
      </c>
      <c r="V169" s="66">
        <v>0</v>
      </c>
      <c r="W169" s="27">
        <v>75.3</v>
      </c>
      <c r="X169" s="76">
        <f>100-K169-M169-Q169</f>
        <v>73.5</v>
      </c>
      <c r="Y169" s="27"/>
      <c r="Z169" s="27"/>
      <c r="AA169" s="27">
        <v>0</v>
      </c>
      <c r="AB169" s="27"/>
      <c r="AC169" s="27"/>
      <c r="AD169" s="27">
        <v>0</v>
      </c>
      <c r="AE169" s="27">
        <v>10.6</v>
      </c>
      <c r="AF169" s="27"/>
      <c r="AG169" s="27"/>
      <c r="AH169" s="27"/>
      <c r="AI169" s="27"/>
      <c r="AJ169" s="91">
        <v>1.1299999999999999</v>
      </c>
      <c r="AK169" s="66">
        <v>10</v>
      </c>
      <c r="AL169" s="66">
        <v>3</v>
      </c>
      <c r="AM169" s="66">
        <v>123</v>
      </c>
      <c r="AN169" s="66">
        <v>241</v>
      </c>
      <c r="AO169" s="66">
        <v>346</v>
      </c>
      <c r="AP169" s="66">
        <v>11</v>
      </c>
      <c r="AQ169" s="66">
        <v>2.2999999999999998</v>
      </c>
      <c r="AR169" s="66">
        <v>0.2</v>
      </c>
      <c r="AS169" s="66">
        <v>0</v>
      </c>
      <c r="AT169" s="66">
        <v>700</v>
      </c>
      <c r="AU169" s="27">
        <v>0</v>
      </c>
      <c r="AV169" s="27">
        <v>0</v>
      </c>
      <c r="AW169" s="27">
        <v>0</v>
      </c>
      <c r="AX169" s="27"/>
      <c r="AY169" s="27"/>
      <c r="AZ169" s="27"/>
      <c r="BA169" s="27"/>
      <c r="BB169" s="27"/>
      <c r="BC169" s="27"/>
      <c r="BD169" s="27"/>
      <c r="BE169" s="27">
        <v>0</v>
      </c>
      <c r="BF169" s="27"/>
      <c r="BG169" s="27"/>
      <c r="BH169" s="27">
        <v>1.3</v>
      </c>
      <c r="BI169" s="27"/>
      <c r="BJ169" s="67">
        <v>0.5</v>
      </c>
      <c r="BK169" s="67">
        <v>0.12</v>
      </c>
      <c r="BL169" s="67">
        <v>2.2000000000000002</v>
      </c>
      <c r="BM169" s="27"/>
      <c r="BN169" s="66">
        <v>0.3</v>
      </c>
      <c r="BO169" s="66">
        <v>33</v>
      </c>
      <c r="BP169" s="66">
        <v>0</v>
      </c>
      <c r="BQ169" s="66">
        <v>0</v>
      </c>
      <c r="BR169" s="27"/>
      <c r="BS169" s="27"/>
      <c r="BT169" s="66">
        <v>6.25</v>
      </c>
      <c r="BU169" s="27"/>
      <c r="BV169" s="27"/>
      <c r="BW169" s="27" t="s">
        <v>4</v>
      </c>
      <c r="BX169" s="79">
        <v>4073</v>
      </c>
      <c r="BY169" s="27">
        <v>3271</v>
      </c>
      <c r="BZ169" s="27"/>
      <c r="CA169" s="27"/>
      <c r="CB169" s="76">
        <f>CC169+K169+M169+Q169+AE169+AJ169</f>
        <v>100</v>
      </c>
      <c r="CC169" s="76">
        <f>100-(K169+M169+Q169+AJ169+AE169+AI169)</f>
        <v>61.77</v>
      </c>
      <c r="CD169" s="27"/>
      <c r="CE169" s="153"/>
      <c r="CF169" s="153"/>
      <c r="CG169" s="153"/>
      <c r="CH169" s="153"/>
      <c r="CI169" s="153"/>
      <c r="CJ169"/>
      <c r="CK169"/>
      <c r="CL169"/>
      <c r="CM169"/>
      <c r="CN169"/>
      <c r="CO169"/>
      <c r="CP169"/>
      <c r="CQ169"/>
      <c r="CR169"/>
      <c r="CS169"/>
      <c r="CT169"/>
    </row>
    <row r="170" spans="1:160" ht="15" x14ac:dyDescent="0.3">
      <c r="A170" s="10"/>
      <c r="C170" s="10"/>
      <c r="D170">
        <f>SUM(D169:D169)</f>
        <v>100</v>
      </c>
      <c r="F170" s="2" t="s">
        <v>550</v>
      </c>
      <c r="I170" s="27"/>
      <c r="J170" s="76"/>
      <c r="K170" s="27"/>
      <c r="L170" s="27"/>
      <c r="M170" s="27"/>
      <c r="N170" s="27"/>
      <c r="O170" s="27"/>
      <c r="P170" s="73"/>
      <c r="Q170" s="27"/>
      <c r="R170" s="27"/>
      <c r="S170" s="66"/>
      <c r="T170" s="66"/>
      <c r="U170" s="66"/>
      <c r="V170" s="66"/>
      <c r="W170" s="27"/>
      <c r="X170" s="76"/>
      <c r="Y170" s="27"/>
      <c r="Z170" s="27"/>
      <c r="AA170" s="27"/>
      <c r="AB170" s="27"/>
      <c r="AC170" s="27"/>
      <c r="AD170" s="27"/>
      <c r="AE170" s="27"/>
      <c r="AF170" s="27"/>
      <c r="AG170" s="27"/>
      <c r="AH170" s="27"/>
      <c r="AI170" s="27"/>
      <c r="AJ170" s="91"/>
      <c r="AK170" s="66"/>
      <c r="AL170" s="66"/>
      <c r="AM170" s="66"/>
      <c r="AN170" s="66"/>
      <c r="AO170" s="66"/>
      <c r="AP170" s="66"/>
      <c r="AQ170" s="66"/>
      <c r="AR170" s="66"/>
      <c r="AS170" s="66"/>
      <c r="AT170" s="66"/>
      <c r="AU170" s="27"/>
      <c r="AV170" s="27"/>
      <c r="AW170" s="27"/>
      <c r="AX170" s="27"/>
      <c r="AY170" s="27"/>
      <c r="AZ170" s="27"/>
      <c r="BA170" s="27"/>
      <c r="BB170" s="27"/>
      <c r="BC170" s="27"/>
      <c r="BD170" s="27"/>
      <c r="BE170" s="27"/>
      <c r="BF170" s="27"/>
      <c r="BG170" s="27"/>
      <c r="BH170" s="27"/>
      <c r="BI170" s="27"/>
      <c r="BJ170" s="67"/>
      <c r="BK170" s="67"/>
      <c r="BL170" s="67"/>
      <c r="BM170" s="27"/>
      <c r="BN170" s="66"/>
      <c r="BO170" s="66"/>
      <c r="BP170" s="66"/>
      <c r="BQ170" s="66"/>
      <c r="BR170" s="27"/>
      <c r="BS170" s="27"/>
      <c r="BT170" s="66"/>
      <c r="BU170" s="27"/>
      <c r="BV170" s="27"/>
      <c r="BW170" s="27"/>
      <c r="BX170" s="79"/>
      <c r="BY170" s="27"/>
      <c r="BZ170" s="27"/>
      <c r="CA170" s="27"/>
      <c r="CB170" s="76"/>
      <c r="CC170" s="153"/>
      <c r="CD170" s="153"/>
      <c r="CE170" s="153"/>
      <c r="CF170" s="153"/>
      <c r="CG170" s="153"/>
      <c r="CH170" s="153"/>
      <c r="CI170" s="153"/>
      <c r="CJ170"/>
      <c r="CK170"/>
      <c r="CL170"/>
      <c r="CM170"/>
      <c r="CN170"/>
      <c r="CO170"/>
      <c r="CP170"/>
      <c r="CQ170"/>
      <c r="CR170"/>
      <c r="CS170"/>
      <c r="CT170"/>
    </row>
    <row r="171" spans="1:160" ht="15" x14ac:dyDescent="0.3">
      <c r="A171" s="10"/>
      <c r="C171" s="10"/>
      <c r="D171">
        <v>267</v>
      </c>
      <c r="F171" s="2" t="s">
        <v>551</v>
      </c>
      <c r="I171" s="27"/>
      <c r="J171" s="76"/>
      <c r="K171" s="27"/>
      <c r="L171" s="27"/>
      <c r="M171" s="27"/>
      <c r="N171" s="27"/>
      <c r="O171" s="27"/>
      <c r="P171" s="73"/>
      <c r="Q171" s="27"/>
      <c r="R171" s="27"/>
      <c r="S171" s="66"/>
      <c r="T171" s="66"/>
      <c r="U171" s="66"/>
      <c r="V171" s="66"/>
      <c r="W171" s="27"/>
      <c r="X171" s="76"/>
      <c r="Y171" s="27"/>
      <c r="Z171" s="27"/>
      <c r="AA171" s="27"/>
      <c r="AB171" s="27"/>
      <c r="AC171" s="27"/>
      <c r="AD171" s="27"/>
      <c r="AE171" s="27"/>
      <c r="AF171" s="27"/>
      <c r="AG171" s="27"/>
      <c r="AH171" s="27"/>
      <c r="AI171" s="27"/>
      <c r="AJ171" s="91"/>
      <c r="AK171" s="66"/>
      <c r="AL171" s="66"/>
      <c r="AM171" s="66"/>
      <c r="AN171" s="66"/>
      <c r="AO171" s="66"/>
      <c r="AP171" s="66"/>
      <c r="AQ171" s="66"/>
      <c r="AR171" s="66"/>
      <c r="AS171" s="66"/>
      <c r="AT171" s="66"/>
      <c r="AU171" s="27"/>
      <c r="AV171" s="27"/>
      <c r="AW171" s="27"/>
      <c r="AX171" s="27"/>
      <c r="AY171" s="27"/>
      <c r="AZ171" s="27"/>
      <c r="BA171" s="27"/>
      <c r="BB171" s="27"/>
      <c r="BC171" s="27"/>
      <c r="BD171" s="27"/>
      <c r="BE171" s="27"/>
      <c r="BF171" s="27"/>
      <c r="BG171" s="27"/>
      <c r="BH171" s="27"/>
      <c r="BI171" s="27"/>
      <c r="BJ171" s="67"/>
      <c r="BK171" s="67"/>
      <c r="BL171" s="67"/>
      <c r="BM171" s="27"/>
      <c r="BN171" s="66"/>
      <c r="BO171" s="66"/>
      <c r="BP171" s="66"/>
      <c r="BQ171" s="66"/>
      <c r="BR171" s="27"/>
      <c r="BS171" s="27"/>
      <c r="BT171" s="66"/>
      <c r="BU171" s="27"/>
      <c r="BV171" s="27"/>
      <c r="BW171" s="27"/>
      <c r="BX171" s="79"/>
      <c r="BY171" s="27"/>
      <c r="BZ171" s="27"/>
      <c r="CA171" s="27"/>
      <c r="CB171" s="76"/>
      <c r="CC171" s="153"/>
      <c r="CD171" s="153"/>
      <c r="CE171" s="153"/>
      <c r="CF171" s="153"/>
      <c r="CG171" s="153"/>
      <c r="CH171" s="153"/>
      <c r="CI171" s="153"/>
      <c r="CJ171"/>
      <c r="CK171"/>
      <c r="CL171"/>
      <c r="CM171"/>
      <c r="CN171"/>
      <c r="CO171"/>
      <c r="CP171"/>
      <c r="CQ171"/>
      <c r="CR171"/>
      <c r="CS171"/>
      <c r="CT171"/>
    </row>
    <row r="172" spans="1:160" ht="15" x14ac:dyDescent="0.3">
      <c r="A172" s="10"/>
      <c r="C172" s="10"/>
      <c r="D172">
        <f>1-(D170-D171)/D170</f>
        <v>2.67</v>
      </c>
      <c r="F172" s="2" t="s">
        <v>12</v>
      </c>
      <c r="I172" s="27"/>
      <c r="J172" s="76"/>
      <c r="K172" s="27"/>
      <c r="L172" s="27"/>
      <c r="M172" s="27"/>
      <c r="N172" s="27"/>
      <c r="O172" s="27"/>
      <c r="P172" s="73"/>
      <c r="Q172" s="27"/>
      <c r="R172" s="27"/>
      <c r="S172" s="66"/>
      <c r="T172" s="66"/>
      <c r="U172" s="66"/>
      <c r="V172" s="66"/>
      <c r="W172" s="27"/>
      <c r="X172" s="76"/>
      <c r="Y172" s="27"/>
      <c r="Z172" s="27"/>
      <c r="AA172" s="27"/>
      <c r="AB172" s="27"/>
      <c r="AC172" s="27"/>
      <c r="AD172" s="27"/>
      <c r="AE172" s="27"/>
      <c r="AF172" s="27"/>
      <c r="AG172" s="27"/>
      <c r="AH172" s="27"/>
      <c r="AI172" s="27"/>
      <c r="AJ172" s="91"/>
      <c r="AK172" s="66"/>
      <c r="AL172" s="66"/>
      <c r="AM172" s="66"/>
      <c r="AN172" s="66"/>
      <c r="AO172" s="66"/>
      <c r="AP172" s="66"/>
      <c r="AQ172" s="66"/>
      <c r="AR172" s="66"/>
      <c r="AS172" s="66"/>
      <c r="AT172" s="66"/>
      <c r="AU172" s="27"/>
      <c r="AV172" s="27"/>
      <c r="AW172" s="27"/>
      <c r="AX172" s="27"/>
      <c r="AY172" s="27"/>
      <c r="AZ172" s="27"/>
      <c r="BA172" s="27"/>
      <c r="BB172" s="27"/>
      <c r="BC172" s="27"/>
      <c r="BD172" s="27"/>
      <c r="BE172" s="27"/>
      <c r="BF172" s="27"/>
      <c r="BG172" s="27"/>
      <c r="BH172" s="27"/>
      <c r="BI172" s="27"/>
      <c r="BJ172" s="67"/>
      <c r="BK172" s="67"/>
      <c r="BL172" s="67"/>
      <c r="BM172" s="27"/>
      <c r="BN172" s="66"/>
      <c r="BO172" s="66"/>
      <c r="BP172" s="66"/>
      <c r="BQ172" s="66"/>
      <c r="BR172" s="27"/>
      <c r="BS172" s="27"/>
      <c r="BT172" s="66"/>
      <c r="BU172" s="27"/>
      <c r="BV172" s="27"/>
      <c r="BW172" s="27"/>
      <c r="BX172" s="79"/>
      <c r="BY172" s="27"/>
      <c r="BZ172" s="27"/>
      <c r="CA172" s="27"/>
      <c r="CB172" s="76"/>
      <c r="CC172" s="153"/>
      <c r="CD172" s="153"/>
      <c r="CE172" s="153"/>
      <c r="CF172" s="153"/>
      <c r="CG172" s="153"/>
      <c r="CH172" s="153"/>
      <c r="CI172" s="153"/>
      <c r="CJ172"/>
      <c r="CK172"/>
      <c r="CL172"/>
      <c r="CM172"/>
      <c r="CN172"/>
      <c r="CO172"/>
      <c r="CP172"/>
      <c r="CQ172"/>
      <c r="CR172"/>
      <c r="CS172"/>
      <c r="CT172"/>
    </row>
    <row r="173" spans="1:160" ht="15" x14ac:dyDescent="0.3">
      <c r="A173" s="10"/>
      <c r="C173" s="10"/>
      <c r="F173" s="2" t="s">
        <v>82</v>
      </c>
      <c r="I173" s="27"/>
      <c r="J173" s="76">
        <f>J169-(D170-D171)/D171*100</f>
        <v>1512.9368164794009</v>
      </c>
      <c r="K173" s="27"/>
      <c r="L173" s="27"/>
      <c r="M173" s="27"/>
      <c r="N173" s="27"/>
      <c r="O173" s="27"/>
      <c r="P173" s="73"/>
      <c r="Q173" s="27"/>
      <c r="R173" s="27"/>
      <c r="S173" s="66"/>
      <c r="T173" s="66"/>
      <c r="U173" s="66"/>
      <c r="V173" s="66"/>
      <c r="W173" s="27"/>
      <c r="X173" s="76"/>
      <c r="Y173" s="27"/>
      <c r="Z173" s="27"/>
      <c r="AA173" s="27"/>
      <c r="AB173" s="27"/>
      <c r="AC173" s="27"/>
      <c r="AD173" s="27"/>
      <c r="AE173" s="27"/>
      <c r="AF173" s="27"/>
      <c r="AG173" s="27"/>
      <c r="AH173" s="27"/>
      <c r="AI173" s="27"/>
      <c r="AJ173" s="91"/>
      <c r="AK173" s="66"/>
      <c r="AL173" s="66"/>
      <c r="AM173" s="66"/>
      <c r="AN173" s="66"/>
      <c r="AO173" s="66"/>
      <c r="AP173" s="66"/>
      <c r="AQ173" s="66"/>
      <c r="AR173" s="66"/>
      <c r="AS173" s="66"/>
      <c r="AT173" s="66"/>
      <c r="AU173" s="27"/>
      <c r="AV173" s="27"/>
      <c r="AW173" s="27"/>
      <c r="AX173" s="27"/>
      <c r="AY173" s="27"/>
      <c r="AZ173" s="27"/>
      <c r="BA173" s="27"/>
      <c r="BB173" s="27"/>
      <c r="BC173" s="27"/>
      <c r="BD173" s="27"/>
      <c r="BE173" s="27"/>
      <c r="BF173" s="27"/>
      <c r="BG173" s="27"/>
      <c r="BH173" s="27"/>
      <c r="BI173" s="27"/>
      <c r="BJ173" s="67"/>
      <c r="BK173" s="67"/>
      <c r="BL173" s="67"/>
      <c r="BM173" s="27"/>
      <c r="BN173" s="66"/>
      <c r="BO173" s="66"/>
      <c r="BP173" s="66"/>
      <c r="BQ173" s="66"/>
      <c r="BR173" s="27"/>
      <c r="BS173" s="27"/>
      <c r="BT173" s="66"/>
      <c r="BU173" s="27"/>
      <c r="BV173" s="27"/>
      <c r="BW173" s="27"/>
      <c r="BX173" s="79"/>
      <c r="BY173" s="27"/>
      <c r="BZ173" s="27"/>
      <c r="CA173" s="27"/>
      <c r="CB173" s="76"/>
      <c r="CC173" s="153"/>
      <c r="CD173" s="153"/>
      <c r="CE173" s="153"/>
      <c r="CF173" s="153"/>
      <c r="CG173" s="153"/>
      <c r="CH173" s="153"/>
      <c r="CI173" s="153"/>
      <c r="CJ173"/>
      <c r="CK173"/>
      <c r="CL173"/>
      <c r="CM173"/>
      <c r="CN173"/>
      <c r="CO173"/>
      <c r="CP173"/>
      <c r="CQ173"/>
      <c r="CR173"/>
      <c r="CS173"/>
      <c r="CT173"/>
    </row>
    <row r="174" spans="1:160" ht="15" x14ac:dyDescent="0.3">
      <c r="A174" s="10"/>
      <c r="C174" s="10"/>
      <c r="F174" s="2" t="s">
        <v>115</v>
      </c>
      <c r="I174" s="27"/>
      <c r="J174" s="76"/>
      <c r="K174" s="27"/>
      <c r="L174" s="27"/>
      <c r="M174" s="27"/>
      <c r="N174" s="27"/>
      <c r="O174" s="27"/>
      <c r="P174" s="73"/>
      <c r="Q174" s="27"/>
      <c r="R174" s="27"/>
      <c r="S174" s="66"/>
      <c r="T174" s="66"/>
      <c r="U174" s="66"/>
      <c r="V174" s="66"/>
      <c r="W174" s="27"/>
      <c r="X174" s="76"/>
      <c r="Y174" s="27"/>
      <c r="Z174" s="27"/>
      <c r="AA174" s="27"/>
      <c r="AB174" s="27"/>
      <c r="AC174" s="27"/>
      <c r="AD174" s="27"/>
      <c r="AE174" s="27"/>
      <c r="AF174" s="27"/>
      <c r="AG174" s="27"/>
      <c r="AH174" s="27"/>
      <c r="AI174" s="27"/>
      <c r="AJ174" s="91"/>
      <c r="AK174" s="66"/>
      <c r="AL174" s="66"/>
      <c r="AM174" s="66"/>
      <c r="AN174" s="66"/>
      <c r="AO174" s="66"/>
      <c r="AP174" s="66"/>
      <c r="AQ174" s="66"/>
      <c r="AR174" s="66"/>
      <c r="AS174" s="66"/>
      <c r="AT174" s="66"/>
      <c r="AU174" s="27"/>
      <c r="AV174" s="27"/>
      <c r="AW174" s="27"/>
      <c r="AX174" s="27"/>
      <c r="AY174" s="27"/>
      <c r="AZ174" s="27"/>
      <c r="BA174" s="27"/>
      <c r="BB174" s="27"/>
      <c r="BC174" s="27"/>
      <c r="BD174" s="27"/>
      <c r="BE174" s="27"/>
      <c r="BF174" s="27"/>
      <c r="BG174" s="27"/>
      <c r="BH174" s="27"/>
      <c r="BI174" s="27"/>
      <c r="BJ174" s="67"/>
      <c r="BK174" s="67"/>
      <c r="BL174" s="67"/>
      <c r="BM174" s="27"/>
      <c r="BN174" s="66"/>
      <c r="BO174" s="66"/>
      <c r="BP174" s="66"/>
      <c r="BQ174" s="66"/>
      <c r="BR174" s="27"/>
      <c r="BS174" s="27"/>
      <c r="BT174" s="66"/>
      <c r="BU174" s="27"/>
      <c r="BV174" s="27"/>
      <c r="BW174" s="27"/>
      <c r="BX174" s="79"/>
      <c r="BY174" s="27"/>
      <c r="BZ174" s="27"/>
      <c r="CA174" s="27"/>
      <c r="CB174" s="76"/>
      <c r="CC174" s="153"/>
      <c r="CD174" s="153"/>
      <c r="CE174" s="153"/>
      <c r="CF174" s="153"/>
      <c r="CG174" s="153"/>
      <c r="CH174" s="153"/>
      <c r="CI174" s="153"/>
      <c r="CJ174"/>
      <c r="CK174"/>
      <c r="CL174"/>
      <c r="CM174"/>
      <c r="CN174"/>
      <c r="CO174"/>
      <c r="CP174"/>
      <c r="CQ174"/>
      <c r="CR174"/>
      <c r="CS174"/>
      <c r="CT174"/>
    </row>
    <row r="175" spans="1:160" ht="15" x14ac:dyDescent="0.25">
      <c r="A175" s="10"/>
      <c r="C175" s="10"/>
      <c r="F175" s="40"/>
      <c r="I175" s="27"/>
      <c r="J175" s="76"/>
      <c r="K175" s="27"/>
      <c r="L175" s="27"/>
      <c r="M175" s="27"/>
      <c r="N175" s="27"/>
      <c r="O175" s="27"/>
      <c r="P175" s="73"/>
      <c r="Q175" s="27"/>
      <c r="R175" s="27"/>
      <c r="S175" s="66"/>
      <c r="T175" s="66"/>
      <c r="U175" s="66"/>
      <c r="V175" s="66"/>
      <c r="W175" s="27"/>
      <c r="X175" s="76"/>
      <c r="Y175" s="27"/>
      <c r="Z175" s="27"/>
      <c r="AA175" s="27"/>
      <c r="AB175" s="27"/>
      <c r="AC175" s="27"/>
      <c r="AD175" s="27"/>
      <c r="AE175" s="27"/>
      <c r="AF175" s="27"/>
      <c r="AG175" s="27"/>
      <c r="AH175" s="27"/>
      <c r="AI175" s="27"/>
      <c r="AJ175" s="91"/>
      <c r="AK175" s="66"/>
      <c r="AL175" s="66"/>
      <c r="AM175" s="66"/>
      <c r="AN175" s="66"/>
      <c r="AO175" s="66"/>
      <c r="AP175" s="66"/>
      <c r="AQ175" s="66"/>
      <c r="AR175" s="66"/>
      <c r="AS175" s="66"/>
      <c r="AT175" s="66"/>
      <c r="AU175" s="27"/>
      <c r="AV175" s="27"/>
      <c r="AW175" s="27"/>
      <c r="AX175" s="27"/>
      <c r="AY175" s="27"/>
      <c r="AZ175" s="27"/>
      <c r="BA175" s="27"/>
      <c r="BB175" s="27"/>
      <c r="BC175" s="27"/>
      <c r="BD175" s="27"/>
      <c r="BE175" s="27"/>
      <c r="BF175" s="27"/>
      <c r="BG175" s="27"/>
      <c r="BH175" s="27"/>
      <c r="BI175" s="27"/>
      <c r="BJ175" s="67"/>
      <c r="BK175" s="67"/>
      <c r="BL175" s="67"/>
      <c r="BM175" s="27"/>
      <c r="BN175" s="66"/>
      <c r="BO175" s="66"/>
      <c r="BP175" s="66"/>
      <c r="BQ175" s="66"/>
      <c r="BR175" s="27"/>
      <c r="BS175" s="27"/>
      <c r="BT175" s="66"/>
      <c r="BU175" s="27"/>
      <c r="BV175" s="27"/>
      <c r="BW175" s="27"/>
      <c r="BX175" s="79"/>
      <c r="BY175" s="27"/>
      <c r="BZ175" s="27"/>
      <c r="CA175" s="27"/>
      <c r="CB175" s="76"/>
      <c r="CC175" s="153"/>
      <c r="CD175" s="153"/>
      <c r="CE175" s="153"/>
      <c r="CF175" s="153"/>
      <c r="CG175" s="153"/>
      <c r="CH175" s="153"/>
      <c r="CI175" s="153"/>
      <c r="CJ175"/>
      <c r="CK175"/>
      <c r="CL175"/>
      <c r="CM175"/>
      <c r="CN175"/>
      <c r="CO175"/>
      <c r="CP175"/>
      <c r="CQ175"/>
      <c r="CR175"/>
      <c r="CS175"/>
      <c r="CT175"/>
    </row>
    <row r="176" spans="1:160" ht="15" x14ac:dyDescent="0.3">
      <c r="A176" s="10"/>
      <c r="C176" s="10"/>
      <c r="F176" s="2"/>
      <c r="J176" s="27"/>
      <c r="K176" s="178"/>
      <c r="L176" s="153"/>
      <c r="M176" s="153"/>
      <c r="N176" s="153"/>
      <c r="O176" s="153"/>
      <c r="P176" s="153"/>
      <c r="Q176" s="153"/>
      <c r="R176" s="153"/>
      <c r="S176" s="153"/>
      <c r="T176" s="153"/>
      <c r="U176" s="153"/>
      <c r="V176" s="153"/>
      <c r="W176" s="153"/>
      <c r="X176" s="153"/>
      <c r="Y176" s="153"/>
      <c r="Z176" s="153"/>
      <c r="AA176" s="153"/>
      <c r="AB176" s="153"/>
      <c r="AC176" s="153"/>
      <c r="AD176" s="153"/>
      <c r="AE176" s="153"/>
      <c r="AF176" s="153"/>
      <c r="AG176" s="153"/>
      <c r="AH176" s="153"/>
      <c r="AI176" s="153"/>
      <c r="AJ176" s="153"/>
      <c r="AK176" s="153"/>
      <c r="AL176" s="153"/>
      <c r="AM176" s="153"/>
      <c r="AN176" s="153"/>
      <c r="AO176" s="153"/>
      <c r="AP176" s="153"/>
      <c r="AQ176" s="153"/>
      <c r="AR176" s="153"/>
      <c r="AS176" s="153"/>
      <c r="AT176" s="153"/>
      <c r="AU176" s="153"/>
      <c r="AV176" s="153"/>
      <c r="AW176" s="153"/>
      <c r="AX176" s="153"/>
      <c r="AY176" s="153"/>
      <c r="AZ176" s="153"/>
      <c r="BA176" s="153"/>
      <c r="BB176" s="153"/>
      <c r="BC176" s="153"/>
      <c r="BD176" s="153"/>
      <c r="BE176" s="153"/>
      <c r="BF176" s="153"/>
      <c r="BG176" s="153"/>
      <c r="BH176" s="153"/>
      <c r="BI176" s="153"/>
      <c r="BJ176" s="153"/>
      <c r="BK176" s="153"/>
      <c r="BL176" s="153"/>
      <c r="BM176" s="153"/>
      <c r="BN176" s="153"/>
      <c r="BO176" s="153"/>
      <c r="BP176" s="153"/>
      <c r="BQ176" s="153"/>
      <c r="BR176" s="153"/>
      <c r="BS176" s="153"/>
      <c r="BT176" s="153"/>
      <c r="BU176" s="153"/>
      <c r="BV176" s="153"/>
      <c r="BW176" s="153"/>
      <c r="BX176" s="334"/>
      <c r="BY176" s="153"/>
      <c r="BZ176" s="153"/>
      <c r="CA176" s="153"/>
      <c r="CB176" s="153"/>
      <c r="CC176" s="153"/>
      <c r="CD176" s="153"/>
      <c r="CE176" s="153"/>
      <c r="CF176" s="153"/>
      <c r="CG176" s="153"/>
      <c r="CH176" s="153"/>
      <c r="CI176" s="153"/>
      <c r="CJ176"/>
      <c r="CK176"/>
      <c r="CL176"/>
      <c r="CM176"/>
      <c r="CN176"/>
      <c r="CO176"/>
      <c r="CP176"/>
      <c r="CQ176"/>
      <c r="CR176"/>
      <c r="CS176"/>
      <c r="CT176"/>
    </row>
    <row r="177" spans="1:98" s="35" customFormat="1" ht="15.5" x14ac:dyDescent="0.25">
      <c r="A177" s="34"/>
      <c r="C177" s="34"/>
      <c r="F177" s="391" t="s">
        <v>437</v>
      </c>
      <c r="J177" s="37"/>
      <c r="K177" s="164">
        <f>+K169*$D$169/100</f>
        <v>13</v>
      </c>
      <c r="L177" s="164"/>
      <c r="M177" s="164">
        <f t="shared" ref="M177:BR177" si="97">+M169*$D$169/100</f>
        <v>9.1999999999999993</v>
      </c>
      <c r="N177" s="164">
        <f t="shared" si="97"/>
        <v>9.1999999999999993</v>
      </c>
      <c r="O177" s="164">
        <f t="shared" si="97"/>
        <v>0</v>
      </c>
      <c r="P177" s="164">
        <f t="shared" si="97"/>
        <v>0</v>
      </c>
      <c r="Q177" s="164">
        <f t="shared" si="97"/>
        <v>4.3</v>
      </c>
      <c r="R177" s="164">
        <f t="shared" si="97"/>
        <v>0</v>
      </c>
      <c r="S177" s="164">
        <f t="shared" si="97"/>
        <v>0.53</v>
      </c>
      <c r="T177" s="164">
        <f t="shared" si="97"/>
        <v>1.23</v>
      </c>
      <c r="U177" s="164">
        <f t="shared" si="97"/>
        <v>1.94</v>
      </c>
      <c r="V177" s="164">
        <f t="shared" si="97"/>
        <v>0</v>
      </c>
      <c r="W177" s="164">
        <f t="shared" si="97"/>
        <v>75.3</v>
      </c>
      <c r="X177" s="164">
        <f t="shared" si="97"/>
        <v>73.5</v>
      </c>
      <c r="Y177" s="164">
        <f t="shared" si="97"/>
        <v>0</v>
      </c>
      <c r="Z177" s="164">
        <f t="shared" si="97"/>
        <v>0</v>
      </c>
      <c r="AA177" s="164">
        <f t="shared" si="97"/>
        <v>0</v>
      </c>
      <c r="AB177" s="164">
        <f t="shared" si="97"/>
        <v>0</v>
      </c>
      <c r="AC177" s="164">
        <f t="shared" si="97"/>
        <v>0</v>
      </c>
      <c r="AD177" s="164">
        <f t="shared" si="97"/>
        <v>0</v>
      </c>
      <c r="AE177" s="164">
        <f t="shared" si="97"/>
        <v>10.6</v>
      </c>
      <c r="AF177" s="164">
        <f t="shared" si="97"/>
        <v>0</v>
      </c>
      <c r="AG177" s="164">
        <f t="shared" si="97"/>
        <v>0</v>
      </c>
      <c r="AH177" s="164">
        <f t="shared" si="97"/>
        <v>0</v>
      </c>
      <c r="AI177" s="164">
        <f t="shared" si="97"/>
        <v>0</v>
      </c>
      <c r="AJ177" s="164">
        <f t="shared" si="97"/>
        <v>1.1299999999999999</v>
      </c>
      <c r="AK177" s="164">
        <f t="shared" si="97"/>
        <v>10</v>
      </c>
      <c r="AL177" s="164">
        <f t="shared" si="97"/>
        <v>3</v>
      </c>
      <c r="AM177" s="164">
        <f t="shared" si="97"/>
        <v>123</v>
      </c>
      <c r="AN177" s="164">
        <f t="shared" si="97"/>
        <v>241</v>
      </c>
      <c r="AO177" s="164">
        <f t="shared" si="97"/>
        <v>346</v>
      </c>
      <c r="AP177" s="164">
        <f t="shared" si="97"/>
        <v>11</v>
      </c>
      <c r="AQ177" s="164">
        <f t="shared" si="97"/>
        <v>2.2999999999999998</v>
      </c>
      <c r="AR177" s="164">
        <f t="shared" si="97"/>
        <v>0.2</v>
      </c>
      <c r="AS177" s="164">
        <f t="shared" si="97"/>
        <v>0</v>
      </c>
      <c r="AT177" s="164">
        <f t="shared" si="97"/>
        <v>700</v>
      </c>
      <c r="AU177" s="164">
        <f t="shared" si="97"/>
        <v>0</v>
      </c>
      <c r="AV177" s="164">
        <f t="shared" si="97"/>
        <v>0</v>
      </c>
      <c r="AW177" s="164">
        <f t="shared" si="97"/>
        <v>0</v>
      </c>
      <c r="AX177" s="164">
        <f t="shared" si="97"/>
        <v>0</v>
      </c>
      <c r="AY177" s="164">
        <f t="shared" si="97"/>
        <v>0</v>
      </c>
      <c r="AZ177" s="164">
        <f t="shared" si="97"/>
        <v>0</v>
      </c>
      <c r="BA177" s="164">
        <f t="shared" si="97"/>
        <v>0</v>
      </c>
      <c r="BB177" s="164">
        <f t="shared" si="97"/>
        <v>0</v>
      </c>
      <c r="BC177" s="164">
        <f t="shared" si="97"/>
        <v>0</v>
      </c>
      <c r="BD177" s="164">
        <f t="shared" si="97"/>
        <v>0</v>
      </c>
      <c r="BE177" s="164">
        <f t="shared" si="97"/>
        <v>0</v>
      </c>
      <c r="BF177" s="164">
        <f t="shared" si="97"/>
        <v>0</v>
      </c>
      <c r="BG177" s="164">
        <f t="shared" si="97"/>
        <v>0</v>
      </c>
      <c r="BH177" s="164">
        <f t="shared" si="97"/>
        <v>1.3</v>
      </c>
      <c r="BI177" s="164">
        <f t="shared" si="97"/>
        <v>0</v>
      </c>
      <c r="BJ177" s="164">
        <f t="shared" si="97"/>
        <v>0.5</v>
      </c>
      <c r="BK177" s="164">
        <f t="shared" si="97"/>
        <v>0.12</v>
      </c>
      <c r="BL177" s="164">
        <f t="shared" si="97"/>
        <v>2.2000000000000002</v>
      </c>
      <c r="BM177" s="164">
        <f t="shared" si="97"/>
        <v>0</v>
      </c>
      <c r="BN177" s="164">
        <f t="shared" si="97"/>
        <v>0.3</v>
      </c>
      <c r="BO177" s="164">
        <f t="shared" si="97"/>
        <v>33</v>
      </c>
      <c r="BP177" s="164">
        <f t="shared" si="97"/>
        <v>0</v>
      </c>
      <c r="BQ177" s="164">
        <f t="shared" si="97"/>
        <v>0</v>
      </c>
      <c r="BR177" s="164">
        <f t="shared" si="97"/>
        <v>0</v>
      </c>
      <c r="BS177" s="164"/>
      <c r="BT177" s="164"/>
      <c r="BU177" s="164"/>
      <c r="BV177" s="164"/>
      <c r="BW177" s="164"/>
      <c r="BX177" s="166"/>
      <c r="BY177" s="164"/>
      <c r="BZ177" s="164"/>
      <c r="CA177" s="164"/>
      <c r="CB177" s="164">
        <f>+CB169</f>
        <v>100</v>
      </c>
      <c r="CC177" s="164">
        <f>+CC169</f>
        <v>61.77</v>
      </c>
      <c r="CD177" s="170"/>
      <c r="CE177" s="170"/>
      <c r="CF177" s="170"/>
      <c r="CG177" s="170"/>
      <c r="CH177" s="170"/>
      <c r="CI177" s="170"/>
    </row>
    <row r="178" spans="1:98" s="35" customFormat="1" ht="15" x14ac:dyDescent="0.3">
      <c r="A178" s="34"/>
      <c r="C178" s="34"/>
      <c r="F178" s="38"/>
      <c r="J178" s="37"/>
      <c r="K178" s="168">
        <f>SUM(K177:K177)</f>
        <v>13</v>
      </c>
      <c r="L178" s="168"/>
      <c r="M178" s="168">
        <f t="shared" ref="M178:BR178" si="98">SUM(M177:M177)</f>
        <v>9.1999999999999993</v>
      </c>
      <c r="N178" s="168">
        <f t="shared" si="98"/>
        <v>9.1999999999999993</v>
      </c>
      <c r="O178" s="168">
        <f t="shared" si="98"/>
        <v>0</v>
      </c>
      <c r="P178" s="168">
        <f t="shared" si="98"/>
        <v>0</v>
      </c>
      <c r="Q178" s="168">
        <f t="shared" si="98"/>
        <v>4.3</v>
      </c>
      <c r="R178" s="168">
        <f t="shared" si="98"/>
        <v>0</v>
      </c>
      <c r="S178" s="168">
        <f t="shared" si="98"/>
        <v>0.53</v>
      </c>
      <c r="T178" s="168">
        <f t="shared" si="98"/>
        <v>1.23</v>
      </c>
      <c r="U178" s="168">
        <f t="shared" si="98"/>
        <v>1.94</v>
      </c>
      <c r="V178" s="168">
        <f t="shared" si="98"/>
        <v>0</v>
      </c>
      <c r="W178" s="168">
        <f t="shared" si="98"/>
        <v>75.3</v>
      </c>
      <c r="X178" s="168">
        <f t="shared" si="98"/>
        <v>73.5</v>
      </c>
      <c r="Y178" s="168">
        <f t="shared" si="98"/>
        <v>0</v>
      </c>
      <c r="Z178" s="168">
        <f t="shared" si="98"/>
        <v>0</v>
      </c>
      <c r="AA178" s="168">
        <f t="shared" si="98"/>
        <v>0</v>
      </c>
      <c r="AB178" s="168">
        <f t="shared" si="98"/>
        <v>0</v>
      </c>
      <c r="AC178" s="168">
        <f t="shared" si="98"/>
        <v>0</v>
      </c>
      <c r="AD178" s="168">
        <f t="shared" si="98"/>
        <v>0</v>
      </c>
      <c r="AE178" s="168">
        <f t="shared" si="98"/>
        <v>10.6</v>
      </c>
      <c r="AF178" s="168">
        <f t="shared" si="98"/>
        <v>0</v>
      </c>
      <c r="AG178" s="168">
        <f t="shared" si="98"/>
        <v>0</v>
      </c>
      <c r="AH178" s="168">
        <f t="shared" si="98"/>
        <v>0</v>
      </c>
      <c r="AI178" s="168">
        <f t="shared" si="98"/>
        <v>0</v>
      </c>
      <c r="AJ178" s="168">
        <f t="shared" si="98"/>
        <v>1.1299999999999999</v>
      </c>
      <c r="AK178" s="168">
        <f t="shared" si="98"/>
        <v>10</v>
      </c>
      <c r="AL178" s="168">
        <f t="shared" si="98"/>
        <v>3</v>
      </c>
      <c r="AM178" s="168">
        <f t="shared" si="98"/>
        <v>123</v>
      </c>
      <c r="AN178" s="168">
        <f t="shared" si="98"/>
        <v>241</v>
      </c>
      <c r="AO178" s="168">
        <f t="shared" si="98"/>
        <v>346</v>
      </c>
      <c r="AP178" s="168">
        <f t="shared" si="98"/>
        <v>11</v>
      </c>
      <c r="AQ178" s="168">
        <f t="shared" si="98"/>
        <v>2.2999999999999998</v>
      </c>
      <c r="AR178" s="168">
        <f t="shared" si="98"/>
        <v>0.2</v>
      </c>
      <c r="AS178" s="168">
        <f t="shared" si="98"/>
        <v>0</v>
      </c>
      <c r="AT178" s="168">
        <f t="shared" si="98"/>
        <v>700</v>
      </c>
      <c r="AU178" s="168">
        <f t="shared" si="98"/>
        <v>0</v>
      </c>
      <c r="AV178" s="168">
        <f t="shared" si="98"/>
        <v>0</v>
      </c>
      <c r="AW178" s="168">
        <f t="shared" si="98"/>
        <v>0</v>
      </c>
      <c r="AX178" s="168">
        <f t="shared" si="98"/>
        <v>0</v>
      </c>
      <c r="AY178" s="168">
        <f t="shared" si="98"/>
        <v>0</v>
      </c>
      <c r="AZ178" s="168">
        <f t="shared" si="98"/>
        <v>0</v>
      </c>
      <c r="BA178" s="168">
        <f t="shared" si="98"/>
        <v>0</v>
      </c>
      <c r="BB178" s="168">
        <f t="shared" si="98"/>
        <v>0</v>
      </c>
      <c r="BC178" s="168">
        <f t="shared" si="98"/>
        <v>0</v>
      </c>
      <c r="BD178" s="168">
        <f t="shared" si="98"/>
        <v>0</v>
      </c>
      <c r="BE178" s="168">
        <f t="shared" si="98"/>
        <v>0</v>
      </c>
      <c r="BF178" s="168">
        <f t="shared" si="98"/>
        <v>0</v>
      </c>
      <c r="BG178" s="168">
        <f t="shared" si="98"/>
        <v>0</v>
      </c>
      <c r="BH178" s="168">
        <f t="shared" si="98"/>
        <v>1.3</v>
      </c>
      <c r="BI178" s="168">
        <f t="shared" si="98"/>
        <v>0</v>
      </c>
      <c r="BJ178" s="168">
        <f t="shared" si="98"/>
        <v>0.5</v>
      </c>
      <c r="BK178" s="168">
        <f t="shared" si="98"/>
        <v>0.12</v>
      </c>
      <c r="BL178" s="168">
        <f t="shared" si="98"/>
        <v>2.2000000000000002</v>
      </c>
      <c r="BM178" s="168">
        <f t="shared" si="98"/>
        <v>0</v>
      </c>
      <c r="BN178" s="168">
        <f t="shared" si="98"/>
        <v>0.3</v>
      </c>
      <c r="BO178" s="168">
        <f t="shared" si="98"/>
        <v>33</v>
      </c>
      <c r="BP178" s="168">
        <f t="shared" si="98"/>
        <v>0</v>
      </c>
      <c r="BQ178" s="168">
        <f t="shared" si="98"/>
        <v>0</v>
      </c>
      <c r="BR178" s="168">
        <f t="shared" si="98"/>
        <v>0</v>
      </c>
      <c r="BS178" s="168"/>
      <c r="BT178" s="168"/>
      <c r="BU178" s="168"/>
      <c r="BV178" s="168"/>
      <c r="BW178" s="168"/>
      <c r="BX178" s="333"/>
      <c r="BY178" s="168"/>
      <c r="BZ178" s="168"/>
      <c r="CA178" s="168"/>
      <c r="CB178" s="168">
        <f>(CB177)</f>
        <v>100</v>
      </c>
      <c r="CC178" s="168">
        <f>(CC177)</f>
        <v>61.77</v>
      </c>
      <c r="CD178" s="170"/>
      <c r="CE178" s="170"/>
      <c r="CF178" s="170"/>
      <c r="CG178" s="170"/>
      <c r="CH178" s="170"/>
      <c r="CI178" s="170"/>
    </row>
    <row r="179" spans="1:98" s="35" customFormat="1" ht="15" x14ac:dyDescent="0.3">
      <c r="A179" s="34"/>
      <c r="C179" s="34"/>
      <c r="F179" s="38"/>
      <c r="J179" s="37"/>
      <c r="K179" s="170"/>
      <c r="L179" s="388"/>
      <c r="M179" s="388"/>
      <c r="N179" s="388"/>
      <c r="O179" s="388"/>
      <c r="P179" s="388"/>
      <c r="Q179" s="388"/>
      <c r="R179" s="388"/>
      <c r="S179" s="388"/>
      <c r="T179" s="388"/>
      <c r="U179" s="388"/>
      <c r="V179" s="388"/>
      <c r="W179" s="388"/>
      <c r="X179" s="388"/>
      <c r="Y179" s="388"/>
      <c r="Z179" s="388"/>
      <c r="AA179" s="388"/>
      <c r="AB179" s="388"/>
      <c r="AC179" s="388"/>
      <c r="AD179" s="388"/>
      <c r="AE179" s="388"/>
      <c r="AF179" s="388"/>
      <c r="AG179" s="388"/>
      <c r="AH179" s="388"/>
      <c r="AI179" s="388"/>
      <c r="AJ179" s="388"/>
      <c r="AK179" s="388"/>
      <c r="AL179" s="388"/>
      <c r="AM179" s="388"/>
      <c r="AN179" s="388"/>
      <c r="AO179" s="388"/>
      <c r="AP179" s="388"/>
      <c r="AQ179" s="388"/>
      <c r="AR179" s="388"/>
      <c r="AS179" s="388"/>
      <c r="AT179" s="388"/>
      <c r="AU179" s="388"/>
      <c r="AV179" s="388"/>
      <c r="AW179" s="388"/>
      <c r="AX179" s="388"/>
      <c r="AY179" s="388"/>
      <c r="AZ179" s="388"/>
      <c r="BA179" s="388"/>
      <c r="BB179" s="388"/>
      <c r="BC179" s="388"/>
      <c r="BD179" s="388"/>
      <c r="BE179" s="388"/>
      <c r="BF179" s="388"/>
      <c r="BG179" s="388"/>
      <c r="BH179" s="388"/>
      <c r="BI179" s="388"/>
      <c r="BJ179" s="388"/>
      <c r="BK179" s="388"/>
      <c r="BL179" s="388"/>
      <c r="BM179" s="388"/>
      <c r="BN179" s="388"/>
      <c r="BO179" s="388"/>
      <c r="BP179" s="388"/>
      <c r="BQ179" s="388"/>
      <c r="BR179" s="388"/>
      <c r="BS179" s="388"/>
      <c r="BT179" s="388"/>
      <c r="BU179" s="388"/>
      <c r="BV179" s="388"/>
      <c r="BW179" s="388"/>
      <c r="BX179" s="389"/>
      <c r="BY179" s="388"/>
      <c r="BZ179" s="388"/>
      <c r="CA179" s="388"/>
      <c r="CD179" s="170"/>
      <c r="CE179" s="170"/>
      <c r="CF179" s="170"/>
      <c r="CG179" s="170"/>
      <c r="CH179" s="170"/>
      <c r="CI179" s="170"/>
    </row>
    <row r="180" spans="1:98" s="35" customFormat="1" ht="15" x14ac:dyDescent="0.3">
      <c r="A180" s="34"/>
      <c r="C180" s="34"/>
      <c r="F180" s="38"/>
      <c r="J180" s="37"/>
      <c r="K180" s="164">
        <f>(K178-($D$170-$D$171))/$D$171*100</f>
        <v>67.415730337078656</v>
      </c>
      <c r="L180" s="170"/>
      <c r="M180" s="170">
        <f t="shared" ref="M180:BR180" si="99">M178/$D$171*100*M11</f>
        <v>3.4456928838951311</v>
      </c>
      <c r="N180" s="170">
        <f t="shared" si="99"/>
        <v>3.4456928838951311</v>
      </c>
      <c r="O180" s="170">
        <f t="shared" si="99"/>
        <v>0</v>
      </c>
      <c r="P180" s="170">
        <f t="shared" si="99"/>
        <v>0</v>
      </c>
      <c r="Q180" s="170">
        <f t="shared" si="99"/>
        <v>1.6104868913857677</v>
      </c>
      <c r="R180" s="170">
        <f t="shared" si="99"/>
        <v>0</v>
      </c>
      <c r="S180" s="170">
        <f t="shared" si="99"/>
        <v>0.19850187265917607</v>
      </c>
      <c r="T180" s="170">
        <f t="shared" si="99"/>
        <v>0.46067415730337075</v>
      </c>
      <c r="U180" s="170">
        <f t="shared" si="99"/>
        <v>0.72659176029962547</v>
      </c>
      <c r="V180" s="170">
        <f t="shared" si="99"/>
        <v>0</v>
      </c>
      <c r="W180" s="170">
        <f>W178/$D$171*100*W11</f>
        <v>28.202247191011239</v>
      </c>
      <c r="X180" s="170">
        <f t="shared" si="99"/>
        <v>27.528089887640451</v>
      </c>
      <c r="Y180" s="170">
        <f t="shared" si="99"/>
        <v>0</v>
      </c>
      <c r="Z180" s="170">
        <f t="shared" si="99"/>
        <v>0</v>
      </c>
      <c r="AA180" s="170">
        <f t="shared" si="99"/>
        <v>0</v>
      </c>
      <c r="AB180" s="170">
        <f t="shared" si="99"/>
        <v>0</v>
      </c>
      <c r="AC180" s="170">
        <f t="shared" si="99"/>
        <v>0</v>
      </c>
      <c r="AD180" s="170">
        <f t="shared" si="99"/>
        <v>0</v>
      </c>
      <c r="AE180" s="170">
        <f t="shared" si="99"/>
        <v>3.9700374531835205</v>
      </c>
      <c r="AF180" s="170">
        <f t="shared" si="99"/>
        <v>0</v>
      </c>
      <c r="AG180" s="170">
        <f t="shared" si="99"/>
        <v>0</v>
      </c>
      <c r="AH180" s="170">
        <f t="shared" si="99"/>
        <v>0</v>
      </c>
      <c r="AI180" s="170">
        <f t="shared" si="99"/>
        <v>0</v>
      </c>
      <c r="AJ180" s="170">
        <f t="shared" si="99"/>
        <v>0.42322097378277151</v>
      </c>
      <c r="AK180" s="170">
        <f t="shared" si="99"/>
        <v>3.7453183520599254</v>
      </c>
      <c r="AL180" s="170">
        <f t="shared" si="99"/>
        <v>1.1235955056179776</v>
      </c>
      <c r="AM180" s="170">
        <f t="shared" si="99"/>
        <v>46.067415730337082</v>
      </c>
      <c r="AN180" s="170">
        <f t="shared" si="99"/>
        <v>90.262172284644194</v>
      </c>
      <c r="AO180" s="170">
        <f t="shared" si="99"/>
        <v>129.5880149812734</v>
      </c>
      <c r="AP180" s="170">
        <f t="shared" si="99"/>
        <v>4.119850187265917</v>
      </c>
      <c r="AQ180" s="170">
        <f t="shared" si="99"/>
        <v>0.86142322097378277</v>
      </c>
      <c r="AR180" s="170">
        <f t="shared" si="99"/>
        <v>7.4906367041198504E-2</v>
      </c>
      <c r="AS180" s="170">
        <f t="shared" si="99"/>
        <v>0</v>
      </c>
      <c r="AT180" s="170">
        <f t="shared" si="99"/>
        <v>262.17228464419475</v>
      </c>
      <c r="AU180" s="170">
        <f t="shared" si="99"/>
        <v>0</v>
      </c>
      <c r="AV180" s="170">
        <f t="shared" si="99"/>
        <v>0</v>
      </c>
      <c r="AW180" s="170">
        <f t="shared" si="99"/>
        <v>0</v>
      </c>
      <c r="AX180" s="170">
        <f t="shared" si="99"/>
        <v>0</v>
      </c>
      <c r="AY180" s="170">
        <f t="shared" si="99"/>
        <v>0</v>
      </c>
      <c r="AZ180" s="170">
        <f t="shared" si="99"/>
        <v>0</v>
      </c>
      <c r="BA180" s="170">
        <f t="shared" si="99"/>
        <v>0</v>
      </c>
      <c r="BB180" s="170">
        <f t="shared" si="99"/>
        <v>0</v>
      </c>
      <c r="BC180" s="170">
        <f t="shared" si="99"/>
        <v>0</v>
      </c>
      <c r="BD180" s="170">
        <f t="shared" si="99"/>
        <v>0</v>
      </c>
      <c r="BE180" s="170">
        <f t="shared" si="99"/>
        <v>0</v>
      </c>
      <c r="BF180" s="170">
        <f t="shared" si="99"/>
        <v>0</v>
      </c>
      <c r="BG180" s="170">
        <f t="shared" si="99"/>
        <v>0</v>
      </c>
      <c r="BH180" s="170">
        <f t="shared" si="99"/>
        <v>0.48689138576779023</v>
      </c>
      <c r="BI180" s="170">
        <f t="shared" si="99"/>
        <v>0</v>
      </c>
      <c r="BJ180" s="170">
        <f t="shared" si="99"/>
        <v>0.15917602996254682</v>
      </c>
      <c r="BK180" s="170">
        <f t="shared" si="99"/>
        <v>3.8202247191011236E-2</v>
      </c>
      <c r="BL180" s="170">
        <f t="shared" si="99"/>
        <v>0.78277153558052437</v>
      </c>
      <c r="BM180" s="170">
        <f t="shared" si="99"/>
        <v>0</v>
      </c>
      <c r="BN180" s="170">
        <f t="shared" si="99"/>
        <v>8.4269662921348298E-2</v>
      </c>
      <c r="BO180" s="170">
        <f t="shared" si="99"/>
        <v>6.179775280898876</v>
      </c>
      <c r="BP180" s="170">
        <f t="shared" si="99"/>
        <v>0</v>
      </c>
      <c r="BQ180" s="170">
        <f t="shared" si="99"/>
        <v>0</v>
      </c>
      <c r="BR180" s="170">
        <f t="shared" si="99"/>
        <v>0</v>
      </c>
      <c r="BS180" s="170"/>
      <c r="BT180" s="170"/>
      <c r="BU180" s="170"/>
      <c r="BV180" s="170"/>
      <c r="BW180" s="170"/>
      <c r="BX180" s="204"/>
      <c r="BY180" s="170"/>
      <c r="BZ180" s="170"/>
      <c r="CA180" s="170"/>
      <c r="CB180" s="170">
        <f>CB178/1</f>
        <v>100</v>
      </c>
      <c r="CC180" s="168">
        <f>CC178</f>
        <v>61.77</v>
      </c>
      <c r="CD180" s="170"/>
      <c r="CE180" s="170"/>
      <c r="CF180" s="170"/>
      <c r="CG180" s="170"/>
      <c r="CH180" s="170"/>
      <c r="CI180" s="170"/>
    </row>
    <row r="181" spans="1:98" ht="15" x14ac:dyDescent="0.3">
      <c r="A181" s="10"/>
      <c r="C181" s="10"/>
      <c r="F181" s="2"/>
      <c r="J181" s="27"/>
      <c r="K181" s="178"/>
      <c r="L181" s="153"/>
      <c r="M181" s="153"/>
      <c r="N181" s="153"/>
      <c r="O181" s="153"/>
      <c r="P181" s="153"/>
      <c r="Q181" s="153"/>
      <c r="R181" s="153"/>
      <c r="S181" s="153"/>
      <c r="T181" s="153"/>
      <c r="U181" s="153"/>
      <c r="V181" s="153"/>
      <c r="W181" s="153"/>
      <c r="X181" s="153"/>
      <c r="Y181" s="153"/>
      <c r="Z181" s="153"/>
      <c r="AA181" s="153"/>
      <c r="AB181" s="153"/>
      <c r="AC181" s="153"/>
      <c r="AD181" s="153"/>
      <c r="AE181" s="153"/>
      <c r="AF181" s="153"/>
      <c r="AG181" s="153"/>
      <c r="AH181" s="153"/>
      <c r="AI181" s="153"/>
      <c r="AJ181" s="153"/>
      <c r="AK181" s="153"/>
      <c r="AL181" s="153"/>
      <c r="AM181" s="153"/>
      <c r="AN181" s="153"/>
      <c r="AO181" s="153"/>
      <c r="AP181" s="153"/>
      <c r="AQ181" s="153"/>
      <c r="AR181" s="153"/>
      <c r="AS181" s="153"/>
      <c r="AT181" s="153"/>
      <c r="AU181" s="153"/>
      <c r="AV181" s="153"/>
      <c r="AW181" s="153"/>
      <c r="AX181" s="153"/>
      <c r="AY181" s="153"/>
      <c r="AZ181" s="153"/>
      <c r="BA181" s="153"/>
      <c r="BB181" s="153"/>
      <c r="BC181" s="153"/>
      <c r="BD181" s="153"/>
      <c r="BE181" s="153"/>
      <c r="BF181" s="153"/>
      <c r="BG181" s="153"/>
      <c r="BH181" s="153"/>
      <c r="BI181" s="153"/>
      <c r="BJ181" s="153"/>
      <c r="BK181" s="153"/>
      <c r="BL181" s="153"/>
      <c r="BM181" s="153"/>
      <c r="BN181" s="153"/>
      <c r="BO181" s="153"/>
      <c r="BP181" s="153"/>
      <c r="BQ181" s="153"/>
      <c r="BR181" s="153"/>
      <c r="BS181" s="153"/>
      <c r="BT181" s="153"/>
      <c r="BU181" s="153"/>
      <c r="BV181" s="153"/>
      <c r="BW181" s="153"/>
      <c r="BX181" s="334"/>
      <c r="BY181" s="153"/>
      <c r="BZ181" s="153"/>
      <c r="CA181" s="153"/>
      <c r="CB181" s="153"/>
      <c r="CC181" s="153"/>
      <c r="CD181" s="153"/>
      <c r="CE181" s="153"/>
      <c r="CF181" s="153"/>
      <c r="CG181" s="153"/>
      <c r="CH181" s="153"/>
      <c r="CI181" s="153"/>
      <c r="CJ181"/>
      <c r="CK181"/>
      <c r="CL181"/>
      <c r="CM181"/>
      <c r="CN181"/>
      <c r="CO181"/>
      <c r="CP181"/>
      <c r="CQ181"/>
      <c r="CR181"/>
      <c r="CS181"/>
      <c r="CT181"/>
    </row>
    <row r="182" spans="1:98" ht="15" x14ac:dyDescent="0.3">
      <c r="A182" s="10"/>
      <c r="C182" s="10"/>
      <c r="F182" s="2"/>
      <c r="J182" s="27"/>
      <c r="K182" s="153"/>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T182" s="26"/>
      <c r="BW182"/>
      <c r="BX182" s="149"/>
      <c r="BY182"/>
      <c r="BZ182"/>
      <c r="CA182"/>
      <c r="CB182"/>
      <c r="CC182"/>
      <c r="CD182"/>
      <c r="CE182"/>
      <c r="CF182"/>
      <c r="CG182"/>
      <c r="CH182"/>
      <c r="CI182"/>
      <c r="CJ182"/>
      <c r="CK182"/>
      <c r="CL182"/>
      <c r="CM182"/>
      <c r="CN182"/>
      <c r="CO182"/>
      <c r="CP182"/>
      <c r="CQ182"/>
      <c r="CR182"/>
      <c r="CS182"/>
      <c r="CT182"/>
    </row>
    <row r="183" spans="1:98" s="7" customFormat="1" ht="15" x14ac:dyDescent="0.25">
      <c r="A183" s="120" t="s">
        <v>786</v>
      </c>
      <c r="B183" s="11"/>
      <c r="C183" s="11"/>
      <c r="F183" s="117" t="s">
        <v>812</v>
      </c>
      <c r="J183" s="7">
        <f>(M183*17)+(Q183*37)+(W183*17)+(AI183*29)+(AE183*8)</f>
        <v>401.37452471482885</v>
      </c>
      <c r="K183" s="171">
        <f>+K204</f>
        <v>73.173003802281372</v>
      </c>
      <c r="L183" s="171"/>
      <c r="M183" s="171">
        <f t="shared" ref="M183:BR183" si="100">+M204</f>
        <v>3.6644486692015206</v>
      </c>
      <c r="N183" s="171">
        <f t="shared" si="100"/>
        <v>3.6644486692015206</v>
      </c>
      <c r="O183" s="171">
        <f t="shared" si="100"/>
        <v>0</v>
      </c>
      <c r="P183" s="171">
        <f t="shared" si="100"/>
        <v>0</v>
      </c>
      <c r="Q183" s="171">
        <f t="shared" si="100"/>
        <v>0.68060836501901134</v>
      </c>
      <c r="R183" s="171">
        <f t="shared" si="100"/>
        <v>0</v>
      </c>
      <c r="S183" s="171">
        <f t="shared" si="100"/>
        <v>0.10099809885931559</v>
      </c>
      <c r="T183" s="171">
        <f t="shared" si="100"/>
        <v>0.14227186311787071</v>
      </c>
      <c r="U183" s="171">
        <f t="shared" si="100"/>
        <v>0.34678707224334604</v>
      </c>
      <c r="V183" s="171">
        <f t="shared" si="100"/>
        <v>0</v>
      </c>
      <c r="W183" s="171">
        <f t="shared" si="100"/>
        <v>16.75570342205323</v>
      </c>
      <c r="X183" s="171">
        <f t="shared" si="100"/>
        <v>14.151140684410645</v>
      </c>
      <c r="Y183" s="171">
        <f t="shared" si="100"/>
        <v>0</v>
      </c>
      <c r="Z183" s="171">
        <f t="shared" si="100"/>
        <v>5.8260456273764261</v>
      </c>
      <c r="AA183" s="171">
        <f t="shared" si="100"/>
        <v>3.8973384030418251E-2</v>
      </c>
      <c r="AB183" s="171">
        <f t="shared" si="100"/>
        <v>0</v>
      </c>
      <c r="AC183" s="171">
        <f t="shared" si="100"/>
        <v>0</v>
      </c>
      <c r="AD183" s="171">
        <f t="shared" si="100"/>
        <v>0</v>
      </c>
      <c r="AE183" s="171">
        <f t="shared" si="100"/>
        <v>3.6311787072243349</v>
      </c>
      <c r="AF183" s="171">
        <f t="shared" si="100"/>
        <v>0</v>
      </c>
      <c r="AG183" s="171">
        <f t="shared" si="100"/>
        <v>0</v>
      </c>
      <c r="AH183" s="171">
        <f t="shared" si="100"/>
        <v>0</v>
      </c>
      <c r="AI183" s="171">
        <f t="shared" si="100"/>
        <v>0</v>
      </c>
      <c r="AJ183" s="171">
        <f t="shared" si="100"/>
        <v>1.9134980988593158</v>
      </c>
      <c r="AK183" s="171">
        <f t="shared" si="100"/>
        <v>32.366920152091254</v>
      </c>
      <c r="AL183" s="171">
        <f t="shared" si="100"/>
        <v>1.2856463878326998</v>
      </c>
      <c r="AM183" s="171">
        <f t="shared" si="100"/>
        <v>23.450570342205324</v>
      </c>
      <c r="AN183" s="171">
        <f t="shared" si="100"/>
        <v>89.738593155893525</v>
      </c>
      <c r="AO183" s="171">
        <f t="shared" si="100"/>
        <v>179.79562737642587</v>
      </c>
      <c r="AP183" s="171">
        <f t="shared" si="100"/>
        <v>209.88593155893537</v>
      </c>
      <c r="AQ183" s="171">
        <f t="shared" si="100"/>
        <v>0.49192015209125473</v>
      </c>
      <c r="AR183" s="171">
        <f t="shared" si="100"/>
        <v>0.19334600760456272</v>
      </c>
      <c r="AS183" s="171">
        <f t="shared" si="100"/>
        <v>0</v>
      </c>
      <c r="AT183" s="171">
        <f t="shared" si="100"/>
        <v>124.94211026615972</v>
      </c>
      <c r="AU183" s="171">
        <f t="shared" si="100"/>
        <v>0</v>
      </c>
      <c r="AV183" s="171">
        <f t="shared" si="100"/>
        <v>2.8517110266159697E-3</v>
      </c>
      <c r="AW183" s="171">
        <f t="shared" si="100"/>
        <v>0</v>
      </c>
      <c r="AX183" s="171">
        <f t="shared" si="100"/>
        <v>0</v>
      </c>
      <c r="AY183" s="171">
        <f t="shared" si="100"/>
        <v>0</v>
      </c>
      <c r="AZ183" s="171">
        <f t="shared" si="100"/>
        <v>0</v>
      </c>
      <c r="BA183" s="171">
        <f t="shared" si="100"/>
        <v>0</v>
      </c>
      <c r="BB183" s="171">
        <f t="shared" si="100"/>
        <v>0</v>
      </c>
      <c r="BC183" s="171">
        <f t="shared" si="100"/>
        <v>0</v>
      </c>
      <c r="BD183" s="171">
        <f t="shared" si="100"/>
        <v>0</v>
      </c>
      <c r="BE183" s="171">
        <f t="shared" si="100"/>
        <v>0</v>
      </c>
      <c r="BF183" s="171">
        <f t="shared" si="100"/>
        <v>0</v>
      </c>
      <c r="BG183" s="171">
        <f t="shared" si="100"/>
        <v>0</v>
      </c>
      <c r="BH183" s="171">
        <f t="shared" si="100"/>
        <v>0.1656083641124769</v>
      </c>
      <c r="BI183" s="171">
        <f t="shared" si="100"/>
        <v>0</v>
      </c>
      <c r="BJ183" s="171">
        <f t="shared" si="100"/>
        <v>6.1653992395437264E-2</v>
      </c>
      <c r="BK183" s="171">
        <f t="shared" si="100"/>
        <v>2.3840304182509504E-2</v>
      </c>
      <c r="BL183" s="171">
        <f t="shared" si="100"/>
        <v>0.58328897338403041</v>
      </c>
      <c r="BM183" s="171">
        <f t="shared" si="100"/>
        <v>0</v>
      </c>
      <c r="BN183" s="171">
        <f t="shared" si="100"/>
        <v>4.0437262357414447E-2</v>
      </c>
      <c r="BO183" s="171">
        <f t="shared" si="100"/>
        <v>19.534220532319392</v>
      </c>
      <c r="BP183" s="171">
        <f t="shared" si="100"/>
        <v>0</v>
      </c>
      <c r="BQ183" s="171">
        <f t="shared" si="100"/>
        <v>0.28517110266159695</v>
      </c>
      <c r="BR183" s="171">
        <f t="shared" si="100"/>
        <v>0</v>
      </c>
      <c r="BS183" s="171"/>
      <c r="BT183" s="171"/>
      <c r="BU183" s="171"/>
      <c r="BV183" s="171"/>
      <c r="BW183" s="171"/>
      <c r="BX183" s="268"/>
      <c r="BY183" s="171"/>
      <c r="BZ183" s="171"/>
      <c r="CA183" s="171"/>
      <c r="CB183" s="171">
        <f>+CB204</f>
        <v>100</v>
      </c>
      <c r="CC183" s="171">
        <f>+CC204</f>
        <v>268.18</v>
      </c>
      <c r="CD183" s="171"/>
      <c r="CE183" s="171"/>
      <c r="CF183" s="171"/>
      <c r="CG183" s="171"/>
      <c r="CH183" s="171"/>
      <c r="CI183" s="171" t="s">
        <v>1129</v>
      </c>
    </row>
    <row r="184" spans="1:98" ht="15" x14ac:dyDescent="0.3">
      <c r="A184" s="10">
        <v>130011</v>
      </c>
      <c r="C184" s="10"/>
      <c r="D184">
        <v>1000</v>
      </c>
      <c r="F184" s="2" t="s">
        <v>1391</v>
      </c>
      <c r="J184">
        <v>0</v>
      </c>
      <c r="K184" s="153">
        <v>99.9</v>
      </c>
      <c r="L184"/>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c r="AJ184">
        <v>1</v>
      </c>
      <c r="AK184">
        <v>20</v>
      </c>
      <c r="AL184">
        <v>0</v>
      </c>
      <c r="AM184">
        <v>10</v>
      </c>
      <c r="AN184">
        <v>0</v>
      </c>
      <c r="AO184">
        <v>0</v>
      </c>
      <c r="AP184">
        <v>20</v>
      </c>
      <c r="AQ184">
        <v>0</v>
      </c>
      <c r="AR184">
        <v>7.0000000000000007E-2</v>
      </c>
      <c r="AS184">
        <v>0</v>
      </c>
      <c r="AT184">
        <v>0</v>
      </c>
      <c r="AU184">
        <v>0</v>
      </c>
      <c r="AV184">
        <v>0</v>
      </c>
      <c r="AW184">
        <v>0</v>
      </c>
      <c r="AX184">
        <v>0</v>
      </c>
      <c r="AY184">
        <v>0</v>
      </c>
      <c r="AZ184">
        <v>0</v>
      </c>
      <c r="BA184">
        <v>0</v>
      </c>
      <c r="BB184">
        <v>0</v>
      </c>
      <c r="BC184">
        <v>0</v>
      </c>
      <c r="BD184">
        <v>0</v>
      </c>
      <c r="BE184">
        <v>0</v>
      </c>
      <c r="BF184">
        <v>0</v>
      </c>
      <c r="BG184">
        <v>0</v>
      </c>
      <c r="BH184">
        <v>0</v>
      </c>
      <c r="BI184">
        <v>0</v>
      </c>
      <c r="BJ184">
        <v>0</v>
      </c>
      <c r="BK184">
        <v>0</v>
      </c>
      <c r="BL184">
        <v>0</v>
      </c>
      <c r="BM184">
        <v>0</v>
      </c>
      <c r="BN184">
        <v>0</v>
      </c>
      <c r="BO184">
        <v>0</v>
      </c>
      <c r="BP184">
        <v>0</v>
      </c>
      <c r="BQ184">
        <v>0</v>
      </c>
      <c r="BR184">
        <v>0</v>
      </c>
      <c r="BS184"/>
      <c r="BT184" s="14">
        <v>6.25</v>
      </c>
      <c r="BU184"/>
      <c r="BV184"/>
      <c r="BW184"/>
      <c r="BX184" s="149"/>
      <c r="BY184"/>
      <c r="BZ184"/>
      <c r="CA184"/>
      <c r="CB184"/>
      <c r="CC184">
        <v>0</v>
      </c>
      <c r="CD184"/>
      <c r="CE184"/>
      <c r="CF184"/>
      <c r="CG184"/>
      <c r="CH184"/>
      <c r="CI184"/>
      <c r="CJ184"/>
      <c r="CK184"/>
      <c r="CL184"/>
      <c r="CM184"/>
      <c r="CN184"/>
      <c r="CO184"/>
      <c r="CP184"/>
      <c r="CQ184"/>
      <c r="CR184"/>
      <c r="CS184"/>
      <c r="CT184"/>
    </row>
    <row r="185" spans="1:98" ht="15" x14ac:dyDescent="0.25">
      <c r="A185" s="10" t="s">
        <v>542</v>
      </c>
      <c r="C185" s="10"/>
      <c r="D185">
        <v>100</v>
      </c>
      <c r="F185" s="5" t="s">
        <v>443</v>
      </c>
      <c r="I185">
        <v>1</v>
      </c>
      <c r="J185" s="76">
        <f>((M185*17)+(Q185*37)+(CC185*17)+(AI185*29)+(AE185*8))*D185/100</f>
        <v>1383.25</v>
      </c>
      <c r="K185" s="153">
        <v>12.17</v>
      </c>
      <c r="L185"/>
      <c r="M185">
        <v>10.35</v>
      </c>
      <c r="N185">
        <v>10.35</v>
      </c>
      <c r="O185">
        <v>0</v>
      </c>
      <c r="P185">
        <v>0</v>
      </c>
      <c r="Q185">
        <v>1.56</v>
      </c>
      <c r="R185"/>
      <c r="S185">
        <v>0.28899999999999998</v>
      </c>
      <c r="T185">
        <v>0.17799999999999999</v>
      </c>
      <c r="U185">
        <v>0.65600000000000003</v>
      </c>
      <c r="V185"/>
      <c r="W185">
        <v>61.74</v>
      </c>
      <c r="X185">
        <v>74.239999999999995</v>
      </c>
      <c r="Y185"/>
      <c r="Z185">
        <v>61.29</v>
      </c>
      <c r="AA185" t="s">
        <v>1414</v>
      </c>
      <c r="AB185"/>
      <c r="AC185"/>
      <c r="AD185"/>
      <c r="AE185">
        <v>12.5</v>
      </c>
      <c r="AF185"/>
      <c r="AG185"/>
      <c r="AH185"/>
      <c r="AI185"/>
      <c r="AJ185">
        <v>1.68</v>
      </c>
      <c r="AK185">
        <v>27</v>
      </c>
      <c r="AL185">
        <v>3.21</v>
      </c>
      <c r="AM185">
        <v>126</v>
      </c>
      <c r="AN185">
        <v>493</v>
      </c>
      <c r="AO185">
        <v>397</v>
      </c>
      <c r="AP185">
        <v>2</v>
      </c>
      <c r="AQ185">
        <v>2.63</v>
      </c>
      <c r="AR185">
        <v>0.45</v>
      </c>
      <c r="AS185"/>
      <c r="AT185">
        <v>4.391</v>
      </c>
      <c r="AU185">
        <v>0</v>
      </c>
      <c r="AV185"/>
      <c r="AW185">
        <v>0</v>
      </c>
      <c r="AX185"/>
      <c r="AY185"/>
      <c r="AZ185"/>
      <c r="BA185"/>
      <c r="BB185"/>
      <c r="BC185"/>
      <c r="BD185"/>
      <c r="BE185">
        <v>0</v>
      </c>
      <c r="BF185"/>
      <c r="BG185"/>
      <c r="BH185">
        <v>1.0099999904632568</v>
      </c>
      <c r="BI185"/>
      <c r="BJ185">
        <v>0.39400000000000002</v>
      </c>
      <c r="BK185">
        <v>9.6000000000000002E-2</v>
      </c>
      <c r="BL185">
        <v>4.8</v>
      </c>
      <c r="BM185"/>
      <c r="BN185">
        <v>0.27200000000000002</v>
      </c>
      <c r="BO185">
        <v>41</v>
      </c>
      <c r="BP185">
        <v>0</v>
      </c>
      <c r="BQ185">
        <v>0</v>
      </c>
      <c r="BR185"/>
      <c r="BS185"/>
      <c r="BT185">
        <v>5.8299999237060547</v>
      </c>
      <c r="BU185"/>
      <c r="BV185"/>
      <c r="BW185" t="s">
        <v>7</v>
      </c>
      <c r="BX185" s="149" t="s">
        <v>393</v>
      </c>
      <c r="BY185"/>
      <c r="BZ185"/>
      <c r="CA185"/>
      <c r="CB185" s="76">
        <f>CC185+K185+M185+Q185+AE185+AJ185</f>
        <v>100</v>
      </c>
      <c r="CC185">
        <v>61.74</v>
      </c>
      <c r="CD185"/>
      <c r="CE185"/>
      <c r="CF185"/>
      <c r="CG185"/>
      <c r="CH185"/>
      <c r="CI185"/>
      <c r="CJ185"/>
      <c r="CK185"/>
      <c r="CL185"/>
      <c r="CM185"/>
      <c r="CN185"/>
      <c r="CO185"/>
      <c r="CP185"/>
      <c r="CQ185"/>
      <c r="CR185"/>
      <c r="CS185"/>
      <c r="CT185"/>
    </row>
    <row r="186" spans="1:98" ht="15" x14ac:dyDescent="0.25">
      <c r="A186" s="10" t="s">
        <v>1387</v>
      </c>
      <c r="C186" s="10"/>
      <c r="D186">
        <v>100</v>
      </c>
      <c r="F186" s="5" t="s">
        <v>442</v>
      </c>
      <c r="I186">
        <v>1</v>
      </c>
      <c r="J186" s="76">
        <f>((M186*17)+(Q186*37)+(CC186*17)+(AI186*29)+(AE186*8))*D186/100</f>
        <v>1526.21</v>
      </c>
      <c r="K186" s="153">
        <v>9.1999999999999993</v>
      </c>
      <c r="L186"/>
      <c r="M186">
        <v>11.3</v>
      </c>
      <c r="N186">
        <v>11.3</v>
      </c>
      <c r="O186">
        <v>0</v>
      </c>
      <c r="P186">
        <v>0</v>
      </c>
      <c r="Q186">
        <v>3.3</v>
      </c>
      <c r="R186"/>
      <c r="S186">
        <v>0.45700000000000002</v>
      </c>
      <c r="T186">
        <v>0.99299999999999999</v>
      </c>
      <c r="U186">
        <v>1.37</v>
      </c>
      <c r="V186"/>
      <c r="W186">
        <v>68.33</v>
      </c>
      <c r="X186">
        <v>74.63</v>
      </c>
      <c r="Y186"/>
      <c r="Z186"/>
      <c r="AA186"/>
      <c r="AB186"/>
      <c r="AC186"/>
      <c r="AD186"/>
      <c r="AE186">
        <v>6.3</v>
      </c>
      <c r="AF186"/>
      <c r="AG186"/>
      <c r="AH186"/>
      <c r="AI186"/>
      <c r="AJ186">
        <v>1.57</v>
      </c>
      <c r="AK186">
        <v>28</v>
      </c>
      <c r="AL186">
        <v>4.4000000000000004</v>
      </c>
      <c r="AM186"/>
      <c r="AN186">
        <v>287</v>
      </c>
      <c r="AO186">
        <v>350</v>
      </c>
      <c r="AP186">
        <v>6</v>
      </c>
      <c r="AQ186"/>
      <c r="AR186"/>
      <c r="AS186"/>
      <c r="AT186"/>
      <c r="AU186">
        <v>0</v>
      </c>
      <c r="AV186"/>
      <c r="AW186">
        <v>0</v>
      </c>
      <c r="AX186"/>
      <c r="AY186"/>
      <c r="AZ186"/>
      <c r="BA186"/>
      <c r="BB186"/>
      <c r="BC186"/>
      <c r="BD186"/>
      <c r="BE186">
        <v>0</v>
      </c>
      <c r="BF186"/>
      <c r="BG186"/>
      <c r="BH186" t="s">
        <v>501</v>
      </c>
      <c r="BI186"/>
      <c r="BJ186">
        <v>0.23699999999999999</v>
      </c>
      <c r="BK186">
        <v>0.14199999999999999</v>
      </c>
      <c r="BL186">
        <v>2.927</v>
      </c>
      <c r="BM186"/>
      <c r="BN186" t="s">
        <v>1392</v>
      </c>
      <c r="BO186" t="s">
        <v>1392</v>
      </c>
      <c r="BP186">
        <v>0</v>
      </c>
      <c r="BQ186">
        <v>0</v>
      </c>
      <c r="BR186"/>
      <c r="BS186"/>
      <c r="BT186">
        <v>6.25</v>
      </c>
      <c r="BU186"/>
      <c r="BV186"/>
      <c r="BW186" t="s">
        <v>7</v>
      </c>
      <c r="BX186" s="149" t="s">
        <v>6</v>
      </c>
      <c r="BY186"/>
      <c r="BZ186"/>
      <c r="CA186"/>
      <c r="CB186" s="76">
        <f>CC186+K186+M186+Q186+AE186+AJ186</f>
        <v>99.999999999999986</v>
      </c>
      <c r="CC186">
        <v>68.33</v>
      </c>
      <c r="CD186"/>
      <c r="CE186"/>
      <c r="CF186"/>
      <c r="CG186"/>
      <c r="CH186"/>
      <c r="CI186"/>
      <c r="CJ186"/>
      <c r="CK186"/>
      <c r="CL186"/>
      <c r="CM186"/>
      <c r="CN186"/>
      <c r="CO186"/>
      <c r="CP186"/>
      <c r="CQ186"/>
      <c r="CR186"/>
      <c r="CS186"/>
      <c r="CT186"/>
    </row>
    <row r="187" spans="1:98" ht="15" x14ac:dyDescent="0.25">
      <c r="A187" s="54" t="s">
        <v>903</v>
      </c>
      <c r="C187" s="10"/>
      <c r="D187">
        <v>100</v>
      </c>
      <c r="F187" s="5" t="s">
        <v>446</v>
      </c>
      <c r="I187">
        <v>1</v>
      </c>
      <c r="J187" s="76">
        <f>((M187*17)+(Q187*37)+(CC187*17)+(AI187*29)+(AE187*8))*D187/100</f>
        <v>1308.47</v>
      </c>
      <c r="K187" s="153">
        <v>12.4</v>
      </c>
      <c r="L187"/>
      <c r="M187">
        <v>16.899999999999999</v>
      </c>
      <c r="N187">
        <v>16.899999999999999</v>
      </c>
      <c r="O187">
        <v>0</v>
      </c>
      <c r="P187">
        <v>0</v>
      </c>
      <c r="Q187">
        <v>1.3</v>
      </c>
      <c r="R187"/>
      <c r="S187">
        <v>0.19</v>
      </c>
      <c r="T187">
        <v>0.14000000000000001</v>
      </c>
      <c r="U187">
        <v>0.98</v>
      </c>
      <c r="V187"/>
      <c r="W187">
        <v>46.2</v>
      </c>
      <c r="X187"/>
      <c r="Y187"/>
      <c r="Z187"/>
      <c r="AA187">
        <v>0</v>
      </c>
      <c r="AB187"/>
      <c r="AC187"/>
      <c r="AD187"/>
      <c r="AE187">
        <v>19.399999999999999</v>
      </c>
      <c r="AF187"/>
      <c r="AG187"/>
      <c r="AH187"/>
      <c r="AI187"/>
      <c r="AJ187">
        <v>1.89</v>
      </c>
      <c r="AK187">
        <v>85</v>
      </c>
      <c r="AL187">
        <v>5.9</v>
      </c>
      <c r="AM187">
        <v>16.899999999999999</v>
      </c>
      <c r="AN187">
        <v>164</v>
      </c>
      <c r="AO187">
        <v>1140</v>
      </c>
      <c r="AP187">
        <v>35</v>
      </c>
      <c r="AQ187">
        <v>2.54</v>
      </c>
      <c r="AR187">
        <v>0.88</v>
      </c>
      <c r="AS187"/>
      <c r="AT187">
        <v>1310</v>
      </c>
      <c r="AU187"/>
      <c r="AV187">
        <v>0</v>
      </c>
      <c r="AW187"/>
      <c r="AX187"/>
      <c r="AY187"/>
      <c r="AZ187"/>
      <c r="BA187"/>
      <c r="BB187"/>
      <c r="BC187"/>
      <c r="BD187"/>
      <c r="BE187">
        <v>0</v>
      </c>
      <c r="BF187"/>
      <c r="BG187"/>
      <c r="BH187">
        <v>0.34</v>
      </c>
      <c r="BI187"/>
      <c r="BJ187">
        <v>0.45</v>
      </c>
      <c r="BK187">
        <v>0.13</v>
      </c>
      <c r="BL187">
        <v>2.5</v>
      </c>
      <c r="BM187"/>
      <c r="BN187">
        <v>0.437</v>
      </c>
      <c r="BO187">
        <v>370</v>
      </c>
      <c r="BP187">
        <v>0</v>
      </c>
      <c r="BQ187">
        <v>3</v>
      </c>
      <c r="BR187"/>
      <c r="BS187"/>
      <c r="BT187" s="27">
        <v>6.25</v>
      </c>
      <c r="BU187"/>
      <c r="BV187"/>
      <c r="BW187" t="s">
        <v>4</v>
      </c>
      <c r="BX187" s="149">
        <v>3543</v>
      </c>
      <c r="BY187"/>
      <c r="BZ187"/>
      <c r="CA187"/>
      <c r="CB187" s="76">
        <f>CC187+K187+M187+Q187+AE187+AJ187</f>
        <v>99.999999999999986</v>
      </c>
      <c r="CC187">
        <v>48.11</v>
      </c>
      <c r="CD187"/>
      <c r="CE187"/>
      <c r="CF187"/>
      <c r="CG187"/>
      <c r="CH187"/>
      <c r="CI187"/>
      <c r="CJ187"/>
      <c r="CK187"/>
      <c r="CL187"/>
      <c r="CM187"/>
      <c r="CN187"/>
      <c r="CO187"/>
      <c r="CP187"/>
      <c r="CQ187"/>
      <c r="CR187"/>
      <c r="CS187"/>
      <c r="CT187"/>
    </row>
    <row r="188" spans="1:98" ht="15" x14ac:dyDescent="0.3">
      <c r="A188" s="10" t="s">
        <v>1212</v>
      </c>
      <c r="C188" s="10"/>
      <c r="D188">
        <v>10</v>
      </c>
      <c r="F188" s="2" t="s">
        <v>1213</v>
      </c>
      <c r="I188">
        <v>1</v>
      </c>
      <c r="J188" s="76">
        <f>((M188*17)+(Q188*37)+(CC188*17)+(AI188*29)+(AE188*8))*D188/100</f>
        <v>190</v>
      </c>
      <c r="K188" s="153">
        <v>0</v>
      </c>
      <c r="L188"/>
      <c r="M188">
        <v>0</v>
      </c>
      <c r="N188">
        <v>0</v>
      </c>
      <c r="O188">
        <v>0</v>
      </c>
      <c r="P188">
        <v>0</v>
      </c>
      <c r="Q188">
        <v>10</v>
      </c>
      <c r="R188">
        <v>0</v>
      </c>
      <c r="S188">
        <v>1.2649999999999999</v>
      </c>
      <c r="T188">
        <v>1.8570000000000002</v>
      </c>
      <c r="U188">
        <v>6.4220000000000006</v>
      </c>
      <c r="V188">
        <v>0</v>
      </c>
      <c r="W188">
        <v>0</v>
      </c>
      <c r="X188">
        <v>0</v>
      </c>
      <c r="Y188">
        <v>0</v>
      </c>
      <c r="Z188">
        <v>0</v>
      </c>
      <c r="AA188">
        <v>0</v>
      </c>
      <c r="AB188">
        <v>0</v>
      </c>
      <c r="AC188">
        <v>0</v>
      </c>
      <c r="AD188">
        <v>0</v>
      </c>
      <c r="AE188">
        <v>0</v>
      </c>
      <c r="AF188">
        <v>0</v>
      </c>
      <c r="AG188">
        <v>0</v>
      </c>
      <c r="AH188">
        <v>0</v>
      </c>
      <c r="AI188"/>
      <c r="AJ188">
        <v>0</v>
      </c>
      <c r="AK188">
        <v>0</v>
      </c>
      <c r="AL188">
        <v>0</v>
      </c>
      <c r="AM188">
        <v>0</v>
      </c>
      <c r="AN188">
        <v>0</v>
      </c>
      <c r="AO188">
        <v>0</v>
      </c>
      <c r="AP188">
        <v>0</v>
      </c>
      <c r="AQ188">
        <v>0</v>
      </c>
      <c r="AR188">
        <v>0</v>
      </c>
      <c r="AS188">
        <v>0</v>
      </c>
      <c r="AT188">
        <v>0</v>
      </c>
      <c r="AU188">
        <v>0</v>
      </c>
      <c r="AV188">
        <v>0.3</v>
      </c>
      <c r="AW188">
        <v>0</v>
      </c>
      <c r="AX188">
        <v>0</v>
      </c>
      <c r="AY188">
        <v>0</v>
      </c>
      <c r="AZ188">
        <v>0</v>
      </c>
      <c r="BA188">
        <v>0</v>
      </c>
      <c r="BB188">
        <v>0</v>
      </c>
      <c r="BC188">
        <v>0</v>
      </c>
      <c r="BD188">
        <v>0</v>
      </c>
      <c r="BE188">
        <v>0</v>
      </c>
      <c r="BF188">
        <v>0</v>
      </c>
      <c r="BG188">
        <v>0</v>
      </c>
      <c r="BH188">
        <v>3.9220000000000002</v>
      </c>
      <c r="BI188">
        <v>0</v>
      </c>
      <c r="BJ188">
        <v>0</v>
      </c>
      <c r="BK188">
        <v>0</v>
      </c>
      <c r="BL188">
        <v>0</v>
      </c>
      <c r="BM188">
        <v>0</v>
      </c>
      <c r="BN188">
        <v>0</v>
      </c>
      <c r="BO188">
        <v>0</v>
      </c>
      <c r="BP188">
        <v>0</v>
      </c>
      <c r="BQ188">
        <v>0</v>
      </c>
      <c r="BR188">
        <v>0</v>
      </c>
      <c r="BS188"/>
      <c r="BT188" s="27">
        <v>6.25</v>
      </c>
      <c r="BU188"/>
      <c r="BV188"/>
      <c r="BW188"/>
      <c r="BX188" s="149"/>
      <c r="BY188"/>
      <c r="BZ188"/>
      <c r="CA188"/>
      <c r="CB188" s="27">
        <f>CC188+K188+M188+Q188+AE188+AJ188</f>
        <v>100</v>
      </c>
      <c r="CC188" s="27">
        <f>100-(K188+M188+Q188+AJ188+AE188+AI188)</f>
        <v>90</v>
      </c>
      <c r="CD188"/>
      <c r="CE188"/>
      <c r="CF188"/>
      <c r="CG188"/>
      <c r="CH188"/>
      <c r="CI188"/>
      <c r="CJ188"/>
      <c r="CK188"/>
      <c r="CL188"/>
      <c r="CM188"/>
      <c r="CN188"/>
      <c r="CO188"/>
      <c r="CP188"/>
      <c r="CQ188"/>
      <c r="CR188"/>
      <c r="CS188"/>
      <c r="CT188"/>
    </row>
    <row r="189" spans="1:98" ht="15" x14ac:dyDescent="0.3">
      <c r="A189" s="10" t="s">
        <v>1219</v>
      </c>
      <c r="C189" s="10"/>
      <c r="D189">
        <v>5</v>
      </c>
      <c r="F189" s="2" t="s">
        <v>1214</v>
      </c>
      <c r="I189">
        <v>1</v>
      </c>
      <c r="J189">
        <v>0</v>
      </c>
      <c r="K189" s="153">
        <v>0.2</v>
      </c>
      <c r="L189"/>
      <c r="M189">
        <v>0</v>
      </c>
      <c r="N189">
        <v>0</v>
      </c>
      <c r="O189">
        <v>0</v>
      </c>
      <c r="P189">
        <v>0</v>
      </c>
      <c r="Q189">
        <v>0</v>
      </c>
      <c r="R189"/>
      <c r="S189">
        <v>0</v>
      </c>
      <c r="T189">
        <v>0</v>
      </c>
      <c r="U189">
        <v>0</v>
      </c>
      <c r="V189">
        <v>0</v>
      </c>
      <c r="W189">
        <v>0</v>
      </c>
      <c r="X189"/>
      <c r="Y189">
        <v>0</v>
      </c>
      <c r="Z189"/>
      <c r="AA189"/>
      <c r="AB189">
        <v>0</v>
      </c>
      <c r="AC189">
        <v>0</v>
      </c>
      <c r="AD189"/>
      <c r="AE189"/>
      <c r="AF189"/>
      <c r="AG189">
        <v>0</v>
      </c>
      <c r="AH189"/>
      <c r="AI189"/>
      <c r="AJ189">
        <v>99.8</v>
      </c>
      <c r="AK189">
        <v>10</v>
      </c>
      <c r="AL189">
        <v>0.3</v>
      </c>
      <c r="AM189">
        <v>76</v>
      </c>
      <c r="AN189">
        <v>1</v>
      </c>
      <c r="AO189">
        <v>89</v>
      </c>
      <c r="AP189">
        <v>39300</v>
      </c>
      <c r="AQ189">
        <v>0.1</v>
      </c>
      <c r="AR189">
        <v>0.08</v>
      </c>
      <c r="AS189"/>
      <c r="AT189" t="s">
        <v>501</v>
      </c>
      <c r="AU189"/>
      <c r="AV189"/>
      <c r="AW189">
        <v>0</v>
      </c>
      <c r="AX189">
        <v>0</v>
      </c>
      <c r="AY189"/>
      <c r="AZ189"/>
      <c r="BA189"/>
      <c r="BB189"/>
      <c r="BC189"/>
      <c r="BD189"/>
      <c r="BE189"/>
      <c r="BF189">
        <v>0</v>
      </c>
      <c r="BG189"/>
      <c r="BH189">
        <v>0</v>
      </c>
      <c r="BI189"/>
      <c r="BJ189">
        <v>0</v>
      </c>
      <c r="BK189">
        <v>1</v>
      </c>
      <c r="BL189">
        <v>0</v>
      </c>
      <c r="BM189"/>
      <c r="BN189">
        <v>0</v>
      </c>
      <c r="BO189">
        <v>0</v>
      </c>
      <c r="BP189">
        <v>0</v>
      </c>
      <c r="BQ189">
        <v>0</v>
      </c>
      <c r="BR189"/>
      <c r="BS189"/>
      <c r="BT189" s="27">
        <v>6.25</v>
      </c>
      <c r="BU189"/>
      <c r="BV189"/>
      <c r="BW189" t="s">
        <v>8</v>
      </c>
      <c r="BX189" s="149">
        <v>1226</v>
      </c>
      <c r="BY189"/>
      <c r="BZ189"/>
      <c r="CA189"/>
      <c r="CB189" s="27">
        <f>CC189+K189+M189+Q189+AE189+AJ189</f>
        <v>100</v>
      </c>
      <c r="CC189" s="27">
        <f>100-(K189+M189+Q189+AJ189+AE189+AI189)</f>
        <v>0</v>
      </c>
      <c r="CD189"/>
      <c r="CE189"/>
      <c r="CF189"/>
      <c r="CG189"/>
      <c r="CH189"/>
      <c r="CI189"/>
      <c r="CJ189"/>
      <c r="CK189"/>
      <c r="CL189"/>
      <c r="CM189"/>
      <c r="CN189"/>
      <c r="CO189"/>
      <c r="CP189"/>
      <c r="CQ189"/>
      <c r="CR189"/>
      <c r="CS189"/>
      <c r="CT189"/>
    </row>
    <row r="190" spans="1:98" ht="15" x14ac:dyDescent="0.3">
      <c r="A190" s="10"/>
      <c r="C190" s="10"/>
      <c r="D190">
        <f>SUM(D184:D189)</f>
        <v>1315</v>
      </c>
      <c r="F190" s="2" t="s">
        <v>550</v>
      </c>
      <c r="J190">
        <f>SUM(J184:J189)</f>
        <v>4407.93</v>
      </c>
      <c r="K190" s="153">
        <f t="shared" ref="K190:BQ190" si="101">SUM(K184:K189)</f>
        <v>133.87</v>
      </c>
      <c r="L190"/>
      <c r="M190">
        <f t="shared" si="101"/>
        <v>38.549999999999997</v>
      </c>
      <c r="N190">
        <f t="shared" si="101"/>
        <v>38.549999999999997</v>
      </c>
      <c r="O190">
        <f t="shared" si="101"/>
        <v>0</v>
      </c>
      <c r="P190">
        <f t="shared" si="101"/>
        <v>0</v>
      </c>
      <c r="Q190">
        <f t="shared" si="101"/>
        <v>16.16</v>
      </c>
      <c r="R190">
        <f t="shared" si="101"/>
        <v>0</v>
      </c>
      <c r="S190">
        <f t="shared" si="101"/>
        <v>2.2009999999999996</v>
      </c>
      <c r="T190">
        <f t="shared" si="101"/>
        <v>3.1680000000000001</v>
      </c>
      <c r="U190">
        <f t="shared" si="101"/>
        <v>9.4280000000000008</v>
      </c>
      <c r="V190">
        <f t="shared" si="101"/>
        <v>0</v>
      </c>
      <c r="W190">
        <f t="shared" si="101"/>
        <v>176.26999999999998</v>
      </c>
      <c r="X190">
        <f t="shared" si="101"/>
        <v>148.87</v>
      </c>
      <c r="Y190">
        <f t="shared" si="101"/>
        <v>0</v>
      </c>
      <c r="Z190">
        <f t="shared" si="101"/>
        <v>61.29</v>
      </c>
      <c r="AA190">
        <f t="shared" si="101"/>
        <v>0</v>
      </c>
      <c r="AB190">
        <f t="shared" si="101"/>
        <v>0</v>
      </c>
      <c r="AC190">
        <f t="shared" si="101"/>
        <v>0</v>
      </c>
      <c r="AD190">
        <f t="shared" si="101"/>
        <v>0</v>
      </c>
      <c r="AE190">
        <f t="shared" si="101"/>
        <v>38.200000000000003</v>
      </c>
      <c r="AF190">
        <f t="shared" si="101"/>
        <v>0</v>
      </c>
      <c r="AG190">
        <f t="shared" si="101"/>
        <v>0</v>
      </c>
      <c r="AH190">
        <f t="shared" si="101"/>
        <v>0</v>
      </c>
      <c r="AI190">
        <f t="shared" si="101"/>
        <v>0</v>
      </c>
      <c r="AJ190">
        <f t="shared" si="101"/>
        <v>105.94</v>
      </c>
      <c r="AK190">
        <f t="shared" si="101"/>
        <v>170</v>
      </c>
      <c r="AL190">
        <f t="shared" si="101"/>
        <v>13.810000000000002</v>
      </c>
      <c r="AM190">
        <f t="shared" si="101"/>
        <v>228.9</v>
      </c>
      <c r="AN190">
        <f t="shared" si="101"/>
        <v>945</v>
      </c>
      <c r="AO190">
        <f t="shared" si="101"/>
        <v>1976</v>
      </c>
      <c r="AP190">
        <f t="shared" si="101"/>
        <v>39363</v>
      </c>
      <c r="AQ190">
        <f t="shared" si="101"/>
        <v>5.27</v>
      </c>
      <c r="AR190">
        <f t="shared" si="101"/>
        <v>1.48</v>
      </c>
      <c r="AS190">
        <f t="shared" si="101"/>
        <v>0</v>
      </c>
      <c r="AT190">
        <f t="shared" si="101"/>
        <v>1314.3910000000001</v>
      </c>
      <c r="AU190">
        <f t="shared" si="101"/>
        <v>0</v>
      </c>
      <c r="AV190">
        <f t="shared" si="101"/>
        <v>0.3</v>
      </c>
      <c r="AW190">
        <f t="shared" si="101"/>
        <v>0</v>
      </c>
      <c r="AX190">
        <f t="shared" si="101"/>
        <v>0</v>
      </c>
      <c r="AY190">
        <f t="shared" si="101"/>
        <v>0</v>
      </c>
      <c r="AZ190">
        <f t="shared" si="101"/>
        <v>0</v>
      </c>
      <c r="BA190">
        <f t="shared" si="101"/>
        <v>0</v>
      </c>
      <c r="BB190">
        <f t="shared" si="101"/>
        <v>0</v>
      </c>
      <c r="BC190">
        <f t="shared" si="101"/>
        <v>0</v>
      </c>
      <c r="BD190">
        <f t="shared" si="101"/>
        <v>0</v>
      </c>
      <c r="BE190">
        <f t="shared" si="101"/>
        <v>0</v>
      </c>
      <c r="BF190">
        <f t="shared" si="101"/>
        <v>0</v>
      </c>
      <c r="BG190">
        <f t="shared" si="101"/>
        <v>0</v>
      </c>
      <c r="BH190">
        <f t="shared" si="101"/>
        <v>5.2719999904632573</v>
      </c>
      <c r="BI190">
        <f t="shared" si="101"/>
        <v>0</v>
      </c>
      <c r="BJ190">
        <f t="shared" si="101"/>
        <v>1.081</v>
      </c>
      <c r="BK190">
        <f t="shared" si="101"/>
        <v>1.3679999999999999</v>
      </c>
      <c r="BL190">
        <f t="shared" si="101"/>
        <v>10.227</v>
      </c>
      <c r="BM190">
        <f t="shared" si="101"/>
        <v>0</v>
      </c>
      <c r="BN190">
        <f t="shared" si="101"/>
        <v>0.70900000000000007</v>
      </c>
      <c r="BO190">
        <f t="shared" si="101"/>
        <v>411</v>
      </c>
      <c r="BP190">
        <f t="shared" si="101"/>
        <v>0</v>
      </c>
      <c r="BQ190">
        <f t="shared" si="101"/>
        <v>3</v>
      </c>
      <c r="BR190"/>
      <c r="BS190"/>
      <c r="BT190"/>
      <c r="BU190"/>
      <c r="BV190"/>
      <c r="BW190"/>
      <c r="BX190" s="149"/>
      <c r="BY190"/>
      <c r="BZ190"/>
      <c r="CA190"/>
      <c r="CB190"/>
      <c r="CC190"/>
      <c r="CD190"/>
      <c r="CE190"/>
      <c r="CF190"/>
      <c r="CG190"/>
      <c r="CH190"/>
      <c r="CI190"/>
      <c r="CJ190"/>
      <c r="CK190"/>
      <c r="CL190"/>
      <c r="CM190"/>
      <c r="CN190"/>
      <c r="CO190"/>
      <c r="CP190"/>
      <c r="CQ190"/>
      <c r="CR190"/>
      <c r="CS190"/>
      <c r="CT190"/>
    </row>
    <row r="191" spans="1:98" ht="15" x14ac:dyDescent="0.3">
      <c r="A191" s="10"/>
      <c r="C191" s="10"/>
      <c r="D191">
        <f>D190*D192</f>
        <v>1052</v>
      </c>
      <c r="F191" s="2" t="s">
        <v>551</v>
      </c>
      <c r="J191"/>
      <c r="K191" s="153">
        <f>K190-(D190-D191)</f>
        <v>-129.13</v>
      </c>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s="149"/>
      <c r="BY191"/>
      <c r="BZ191"/>
      <c r="CA191"/>
      <c r="CB191"/>
      <c r="CC191"/>
      <c r="CD191"/>
      <c r="CE191"/>
      <c r="CF191"/>
      <c r="CG191"/>
      <c r="CH191"/>
      <c r="CI191"/>
      <c r="CJ191"/>
      <c r="CK191"/>
      <c r="CL191"/>
      <c r="CM191"/>
      <c r="CN191"/>
      <c r="CO191"/>
      <c r="CP191"/>
      <c r="CQ191"/>
      <c r="CR191"/>
      <c r="CS191"/>
      <c r="CT191"/>
    </row>
    <row r="192" spans="1:98" ht="15" x14ac:dyDescent="0.3">
      <c r="A192" s="10"/>
      <c r="C192" s="10"/>
      <c r="D192">
        <v>0.8</v>
      </c>
      <c r="F192" s="2" t="s">
        <v>12</v>
      </c>
      <c r="J192"/>
      <c r="K192" s="153"/>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s="149"/>
      <c r="BY192"/>
      <c r="BZ192"/>
      <c r="CA192"/>
      <c r="CB192"/>
      <c r="CC192"/>
      <c r="CD192"/>
      <c r="CE192"/>
      <c r="CF192"/>
      <c r="CG192"/>
      <c r="CH192"/>
      <c r="CI192"/>
      <c r="CJ192"/>
      <c r="CK192"/>
      <c r="CL192"/>
      <c r="CM192"/>
      <c r="CN192"/>
      <c r="CO192"/>
      <c r="CP192"/>
      <c r="CQ192"/>
      <c r="CR192"/>
      <c r="CS192"/>
      <c r="CT192"/>
    </row>
    <row r="193" spans="1:98" ht="15" x14ac:dyDescent="0.3">
      <c r="A193" s="10"/>
      <c r="B193" s="10"/>
      <c r="C193" s="10"/>
      <c r="F193" s="2" t="s">
        <v>82</v>
      </c>
      <c r="J193">
        <f>J190/$D$191*100*J10</f>
        <v>419.00475285171109</v>
      </c>
      <c r="K193" s="153"/>
      <c r="L193"/>
      <c r="M193">
        <f t="shared" ref="M193:AR193" si="102">M190/$D$191*100*M10</f>
        <v>3.6644486692015206</v>
      </c>
      <c r="N193">
        <f t="shared" si="102"/>
        <v>3.6644486692015206</v>
      </c>
      <c r="O193">
        <f t="shared" si="102"/>
        <v>0</v>
      </c>
      <c r="P193">
        <f t="shared" si="102"/>
        <v>0</v>
      </c>
      <c r="Q193">
        <f t="shared" si="102"/>
        <v>1.5361216730038023</v>
      </c>
      <c r="R193">
        <f t="shared" si="102"/>
        <v>0</v>
      </c>
      <c r="S193">
        <f t="shared" si="102"/>
        <v>0.20922053231939158</v>
      </c>
      <c r="T193">
        <f t="shared" si="102"/>
        <v>0.3011406844106464</v>
      </c>
      <c r="U193">
        <f t="shared" si="102"/>
        <v>0.89619771863117881</v>
      </c>
      <c r="V193">
        <f t="shared" si="102"/>
        <v>0</v>
      </c>
      <c r="W193">
        <f t="shared" si="102"/>
        <v>16.75570342205323</v>
      </c>
      <c r="X193">
        <f t="shared" si="102"/>
        <v>14.151140684410645</v>
      </c>
      <c r="Y193">
        <f t="shared" si="102"/>
        <v>0</v>
      </c>
      <c r="Z193">
        <f t="shared" si="102"/>
        <v>5.8260456273764261</v>
      </c>
      <c r="AA193">
        <f t="shared" si="102"/>
        <v>0</v>
      </c>
      <c r="AB193">
        <f t="shared" si="102"/>
        <v>0</v>
      </c>
      <c r="AC193">
        <f t="shared" si="102"/>
        <v>0</v>
      </c>
      <c r="AD193">
        <f t="shared" si="102"/>
        <v>0</v>
      </c>
      <c r="AE193">
        <f t="shared" si="102"/>
        <v>3.6311787072243349</v>
      </c>
      <c r="AF193">
        <f t="shared" si="102"/>
        <v>0</v>
      </c>
      <c r="AG193">
        <f t="shared" si="102"/>
        <v>0</v>
      </c>
      <c r="AH193">
        <f t="shared" si="102"/>
        <v>0</v>
      </c>
      <c r="AI193">
        <f t="shared" si="102"/>
        <v>0</v>
      </c>
      <c r="AJ193">
        <f t="shared" si="102"/>
        <v>10.070342205323193</v>
      </c>
      <c r="AK193">
        <f t="shared" si="102"/>
        <v>16.159695817490494</v>
      </c>
      <c r="AL193">
        <f t="shared" si="102"/>
        <v>1.3127376425855515</v>
      </c>
      <c r="AM193">
        <f t="shared" si="102"/>
        <v>21.758555133079849</v>
      </c>
      <c r="AN193">
        <f t="shared" si="102"/>
        <v>89.828897338403053</v>
      </c>
      <c r="AO193">
        <f t="shared" si="102"/>
        <v>187.83269961977186</v>
      </c>
      <c r="AP193">
        <f t="shared" si="102"/>
        <v>3741.7300380228135</v>
      </c>
      <c r="AQ193">
        <f t="shared" si="102"/>
        <v>0.50095057034220525</v>
      </c>
      <c r="AR193">
        <f t="shared" si="102"/>
        <v>0.14068441064638781</v>
      </c>
      <c r="AS193">
        <f t="shared" ref="AS193:BQ193" si="103">AS190/$D$191*100*AS10</f>
        <v>0</v>
      </c>
      <c r="AT193">
        <f t="shared" si="103"/>
        <v>124.94211026615972</v>
      </c>
      <c r="AU193">
        <f t="shared" si="103"/>
        <v>0</v>
      </c>
      <c r="AV193">
        <f t="shared" si="103"/>
        <v>2.8517110266159697E-2</v>
      </c>
      <c r="AW193">
        <f t="shared" si="103"/>
        <v>0</v>
      </c>
      <c r="AX193">
        <f t="shared" si="103"/>
        <v>0</v>
      </c>
      <c r="AY193">
        <f t="shared" si="103"/>
        <v>0</v>
      </c>
      <c r="AZ193">
        <f t="shared" si="103"/>
        <v>0</v>
      </c>
      <c r="BA193">
        <f t="shared" si="103"/>
        <v>0</v>
      </c>
      <c r="BB193">
        <f t="shared" si="103"/>
        <v>0</v>
      </c>
      <c r="BC193">
        <f t="shared" si="103"/>
        <v>0</v>
      </c>
      <c r="BD193">
        <f t="shared" si="103"/>
        <v>0</v>
      </c>
      <c r="BE193">
        <f t="shared" si="103"/>
        <v>0</v>
      </c>
      <c r="BF193">
        <f t="shared" si="103"/>
        <v>0</v>
      </c>
      <c r="BG193">
        <f t="shared" si="103"/>
        <v>0</v>
      </c>
      <c r="BH193">
        <f t="shared" si="103"/>
        <v>0.50114068350411189</v>
      </c>
      <c r="BI193">
        <f t="shared" si="103"/>
        <v>0</v>
      </c>
      <c r="BJ193">
        <f t="shared" si="103"/>
        <v>6.1653992395437264E-2</v>
      </c>
      <c r="BK193">
        <f t="shared" si="103"/>
        <v>7.8022813688212914E-2</v>
      </c>
      <c r="BL193">
        <f t="shared" si="103"/>
        <v>0.58328897338403041</v>
      </c>
      <c r="BM193">
        <f t="shared" si="103"/>
        <v>0</v>
      </c>
      <c r="BN193">
        <f t="shared" si="103"/>
        <v>4.0437262357414447E-2</v>
      </c>
      <c r="BO193">
        <f t="shared" si="103"/>
        <v>19.534220532319392</v>
      </c>
      <c r="BP193">
        <f t="shared" si="103"/>
        <v>0</v>
      </c>
      <c r="BQ193">
        <f t="shared" si="103"/>
        <v>0.28517110266159695</v>
      </c>
      <c r="BR193"/>
      <c r="BS193"/>
      <c r="BT193"/>
      <c r="BU193"/>
      <c r="BV193"/>
      <c r="BW193"/>
      <c r="BX193" s="149"/>
      <c r="BY193"/>
      <c r="BZ193"/>
      <c r="CA193"/>
      <c r="CB193"/>
      <c r="CC193"/>
      <c r="CD193"/>
      <c r="CE193"/>
      <c r="CF193"/>
      <c r="CG193"/>
      <c r="CH193"/>
      <c r="CI193"/>
      <c r="CJ193"/>
      <c r="CK193"/>
      <c r="CL193"/>
      <c r="CM193"/>
      <c r="CN193"/>
      <c r="CO193"/>
      <c r="CP193"/>
      <c r="CQ193"/>
      <c r="CR193"/>
      <c r="CS193"/>
      <c r="CT193"/>
    </row>
    <row r="194" spans="1:98" ht="15" x14ac:dyDescent="0.3">
      <c r="A194" s="10"/>
      <c r="C194" s="10"/>
      <c r="F194" s="2" t="s">
        <v>115</v>
      </c>
      <c r="J194" s="27"/>
      <c r="K194" s="153">
        <f>(K190-(D190-D191))/D191*100</f>
        <v>-12.274714828897338</v>
      </c>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T194" s="26"/>
      <c r="BW194"/>
      <c r="BX194" s="149"/>
      <c r="BY194"/>
      <c r="BZ194"/>
      <c r="CA194"/>
      <c r="CB194"/>
      <c r="CC194"/>
      <c r="CD194"/>
      <c r="CE194"/>
      <c r="CF194"/>
      <c r="CG194"/>
      <c r="CH194"/>
      <c r="CI194"/>
      <c r="CJ194"/>
      <c r="CK194"/>
      <c r="CL194"/>
      <c r="CM194"/>
      <c r="CN194"/>
      <c r="CO194"/>
      <c r="CP194"/>
      <c r="CQ194"/>
      <c r="CR194"/>
      <c r="CS194"/>
      <c r="CT194"/>
    </row>
    <row r="195" spans="1:98" ht="15" x14ac:dyDescent="0.3">
      <c r="A195" s="10"/>
      <c r="C195" s="10"/>
      <c r="F195" s="2"/>
      <c r="J195" s="27"/>
      <c r="K195" s="153"/>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T195" s="26"/>
      <c r="BW195"/>
      <c r="BX195" s="149"/>
      <c r="BY195"/>
      <c r="BZ195"/>
      <c r="CA195"/>
      <c r="CB195"/>
      <c r="CC195"/>
      <c r="CD195"/>
      <c r="CE195"/>
      <c r="CF195"/>
      <c r="CG195"/>
      <c r="CH195"/>
      <c r="CI195"/>
      <c r="CJ195"/>
      <c r="CK195"/>
      <c r="CL195"/>
      <c r="CM195"/>
      <c r="CN195"/>
      <c r="CO195"/>
      <c r="CP195"/>
      <c r="CQ195"/>
      <c r="CR195"/>
      <c r="CS195"/>
      <c r="CT195"/>
    </row>
    <row r="196" spans="1:98" s="35" customFormat="1" ht="15" x14ac:dyDescent="0.3">
      <c r="A196" s="34"/>
      <c r="C196" s="34"/>
      <c r="F196" s="38" t="s">
        <v>1391</v>
      </c>
      <c r="J196" s="37"/>
      <c r="K196" s="164">
        <f>+K184*$D$184/100</f>
        <v>999</v>
      </c>
      <c r="L196" s="164"/>
      <c r="M196" s="164">
        <f>+M184*$D$184/100</f>
        <v>0</v>
      </c>
      <c r="N196" s="164">
        <f t="shared" ref="N196:BS196" si="104">+N184*$D$184/100</f>
        <v>0</v>
      </c>
      <c r="O196" s="164">
        <f t="shared" si="104"/>
        <v>0</v>
      </c>
      <c r="P196" s="164">
        <f t="shared" si="104"/>
        <v>0</v>
      </c>
      <c r="Q196" s="164">
        <f t="shared" si="104"/>
        <v>0</v>
      </c>
      <c r="R196" s="164">
        <f t="shared" si="104"/>
        <v>0</v>
      </c>
      <c r="S196" s="164">
        <f t="shared" si="104"/>
        <v>0</v>
      </c>
      <c r="T196" s="164">
        <f t="shared" si="104"/>
        <v>0</v>
      </c>
      <c r="U196" s="164">
        <f t="shared" si="104"/>
        <v>0</v>
      </c>
      <c r="V196" s="164">
        <f t="shared" si="104"/>
        <v>0</v>
      </c>
      <c r="W196" s="164">
        <f t="shared" si="104"/>
        <v>0</v>
      </c>
      <c r="X196" s="164">
        <f t="shared" si="104"/>
        <v>0</v>
      </c>
      <c r="Y196" s="164">
        <f t="shared" si="104"/>
        <v>0</v>
      </c>
      <c r="Z196" s="164">
        <f t="shared" si="104"/>
        <v>0</v>
      </c>
      <c r="AA196" s="164">
        <f t="shared" si="104"/>
        <v>0</v>
      </c>
      <c r="AB196" s="164">
        <f t="shared" si="104"/>
        <v>0</v>
      </c>
      <c r="AC196" s="164">
        <f t="shared" si="104"/>
        <v>0</v>
      </c>
      <c r="AD196" s="164">
        <f t="shared" si="104"/>
        <v>0</v>
      </c>
      <c r="AE196" s="164">
        <f t="shared" si="104"/>
        <v>0</v>
      </c>
      <c r="AF196" s="164">
        <f t="shared" si="104"/>
        <v>0</v>
      </c>
      <c r="AG196" s="164">
        <f t="shared" si="104"/>
        <v>0</v>
      </c>
      <c r="AH196" s="164">
        <f t="shared" si="104"/>
        <v>0</v>
      </c>
      <c r="AI196" s="164">
        <f t="shared" si="104"/>
        <v>0</v>
      </c>
      <c r="AJ196" s="164">
        <f t="shared" si="104"/>
        <v>10</v>
      </c>
      <c r="AK196" s="164">
        <f t="shared" si="104"/>
        <v>200</v>
      </c>
      <c r="AL196" s="164">
        <f t="shared" si="104"/>
        <v>0</v>
      </c>
      <c r="AM196" s="164">
        <f t="shared" si="104"/>
        <v>100</v>
      </c>
      <c r="AN196" s="164">
        <f t="shared" si="104"/>
        <v>0</v>
      </c>
      <c r="AO196" s="164">
        <f t="shared" si="104"/>
        <v>0</v>
      </c>
      <c r="AP196" s="164">
        <f t="shared" si="104"/>
        <v>200</v>
      </c>
      <c r="AQ196" s="164">
        <f t="shared" si="104"/>
        <v>0</v>
      </c>
      <c r="AR196" s="164">
        <f t="shared" si="104"/>
        <v>0.7</v>
      </c>
      <c r="AS196" s="164">
        <f t="shared" si="104"/>
        <v>0</v>
      </c>
      <c r="AT196" s="164">
        <f t="shared" si="104"/>
        <v>0</v>
      </c>
      <c r="AU196" s="164">
        <f t="shared" si="104"/>
        <v>0</v>
      </c>
      <c r="AV196" s="164">
        <f t="shared" si="104"/>
        <v>0</v>
      </c>
      <c r="AW196" s="164">
        <f t="shared" si="104"/>
        <v>0</v>
      </c>
      <c r="AX196" s="164">
        <f t="shared" si="104"/>
        <v>0</v>
      </c>
      <c r="AY196" s="164">
        <f t="shared" si="104"/>
        <v>0</v>
      </c>
      <c r="AZ196" s="164">
        <f t="shared" si="104"/>
        <v>0</v>
      </c>
      <c r="BA196" s="164">
        <f t="shared" si="104"/>
        <v>0</v>
      </c>
      <c r="BB196" s="164">
        <f t="shared" si="104"/>
        <v>0</v>
      </c>
      <c r="BC196" s="164">
        <f t="shared" si="104"/>
        <v>0</v>
      </c>
      <c r="BD196" s="164">
        <f t="shared" si="104"/>
        <v>0</v>
      </c>
      <c r="BE196" s="164">
        <f t="shared" si="104"/>
        <v>0</v>
      </c>
      <c r="BF196" s="164">
        <f t="shared" si="104"/>
        <v>0</v>
      </c>
      <c r="BG196" s="164">
        <f t="shared" si="104"/>
        <v>0</v>
      </c>
      <c r="BH196" s="164">
        <f t="shared" si="104"/>
        <v>0</v>
      </c>
      <c r="BI196" s="164">
        <f t="shared" si="104"/>
        <v>0</v>
      </c>
      <c r="BJ196" s="164">
        <f t="shared" si="104"/>
        <v>0</v>
      </c>
      <c r="BK196" s="164">
        <f t="shared" si="104"/>
        <v>0</v>
      </c>
      <c r="BL196" s="164">
        <f t="shared" si="104"/>
        <v>0</v>
      </c>
      <c r="BM196" s="164">
        <f t="shared" si="104"/>
        <v>0</v>
      </c>
      <c r="BN196" s="164">
        <f t="shared" si="104"/>
        <v>0</v>
      </c>
      <c r="BO196" s="164">
        <f t="shared" si="104"/>
        <v>0</v>
      </c>
      <c r="BP196" s="164">
        <f t="shared" si="104"/>
        <v>0</v>
      </c>
      <c r="BQ196" s="164">
        <f t="shared" si="104"/>
        <v>0</v>
      </c>
      <c r="BR196" s="164">
        <f t="shared" si="104"/>
        <v>0</v>
      </c>
      <c r="BS196" s="164">
        <f t="shared" si="104"/>
        <v>0</v>
      </c>
      <c r="BT196" s="164"/>
      <c r="BU196" s="164"/>
      <c r="BV196" s="164"/>
      <c r="BW196" s="164"/>
      <c r="BX196" s="166"/>
      <c r="BY196" s="164"/>
      <c r="BZ196" s="164"/>
      <c r="CA196" s="164"/>
      <c r="CB196" s="164"/>
      <c r="CC196" s="164"/>
      <c r="CD196" s="164"/>
      <c r="CE196" s="164"/>
      <c r="CF196" s="164"/>
      <c r="CG196" s="164"/>
      <c r="CH196" s="164"/>
    </row>
    <row r="197" spans="1:98" s="35" customFormat="1" ht="15" x14ac:dyDescent="0.25">
      <c r="A197" s="34"/>
      <c r="C197" s="34"/>
      <c r="F197" s="36" t="s">
        <v>443</v>
      </c>
      <c r="J197" s="37"/>
      <c r="K197" s="164">
        <f>+K185*$D$185/100</f>
        <v>12.17</v>
      </c>
      <c r="L197" s="164"/>
      <c r="M197" s="164">
        <f>+M185*$D$185/100</f>
        <v>10.35</v>
      </c>
      <c r="N197" s="164">
        <f t="shared" ref="N197:BS197" si="105">+N185*$D$185/100</f>
        <v>10.35</v>
      </c>
      <c r="O197" s="164">
        <f t="shared" si="105"/>
        <v>0</v>
      </c>
      <c r="P197" s="164">
        <f t="shared" si="105"/>
        <v>0</v>
      </c>
      <c r="Q197" s="164">
        <f t="shared" si="105"/>
        <v>1.56</v>
      </c>
      <c r="R197" s="164">
        <f t="shared" si="105"/>
        <v>0</v>
      </c>
      <c r="S197" s="164">
        <f t="shared" si="105"/>
        <v>0.28899999999999998</v>
      </c>
      <c r="T197" s="164">
        <f t="shared" si="105"/>
        <v>0.17800000000000002</v>
      </c>
      <c r="U197" s="164">
        <f t="shared" si="105"/>
        <v>0.65600000000000014</v>
      </c>
      <c r="V197" s="164">
        <f t="shared" si="105"/>
        <v>0</v>
      </c>
      <c r="W197" s="164">
        <f t="shared" si="105"/>
        <v>61.74</v>
      </c>
      <c r="X197" s="164">
        <f t="shared" si="105"/>
        <v>74.239999999999995</v>
      </c>
      <c r="Y197" s="164">
        <f t="shared" si="105"/>
        <v>0</v>
      </c>
      <c r="Z197" s="164">
        <f t="shared" si="105"/>
        <v>61.29</v>
      </c>
      <c r="AA197" s="164">
        <f t="shared" si="105"/>
        <v>0.41</v>
      </c>
      <c r="AB197" s="164">
        <f t="shared" si="105"/>
        <v>0</v>
      </c>
      <c r="AC197" s="164">
        <f t="shared" si="105"/>
        <v>0</v>
      </c>
      <c r="AD197" s="164">
        <f t="shared" si="105"/>
        <v>0</v>
      </c>
      <c r="AE197" s="164">
        <f t="shared" si="105"/>
        <v>12.5</v>
      </c>
      <c r="AF197" s="164">
        <f t="shared" si="105"/>
        <v>0</v>
      </c>
      <c r="AG197" s="164">
        <f t="shared" si="105"/>
        <v>0</v>
      </c>
      <c r="AH197" s="164">
        <f t="shared" si="105"/>
        <v>0</v>
      </c>
      <c r="AI197" s="164">
        <f t="shared" si="105"/>
        <v>0</v>
      </c>
      <c r="AJ197" s="164">
        <f t="shared" si="105"/>
        <v>1.68</v>
      </c>
      <c r="AK197" s="164">
        <f t="shared" si="105"/>
        <v>27</v>
      </c>
      <c r="AL197" s="164">
        <f t="shared" si="105"/>
        <v>3.21</v>
      </c>
      <c r="AM197" s="164">
        <f t="shared" si="105"/>
        <v>126</v>
      </c>
      <c r="AN197" s="164">
        <f t="shared" si="105"/>
        <v>493</v>
      </c>
      <c r="AO197" s="164">
        <f t="shared" si="105"/>
        <v>397</v>
      </c>
      <c r="AP197" s="164">
        <f t="shared" si="105"/>
        <v>2</v>
      </c>
      <c r="AQ197" s="164">
        <f t="shared" si="105"/>
        <v>2.63</v>
      </c>
      <c r="AR197" s="164">
        <f t="shared" si="105"/>
        <v>0.45</v>
      </c>
      <c r="AS197" s="164">
        <f t="shared" si="105"/>
        <v>0</v>
      </c>
      <c r="AT197" s="164">
        <f t="shared" si="105"/>
        <v>4.391</v>
      </c>
      <c r="AU197" s="164">
        <f t="shared" si="105"/>
        <v>0</v>
      </c>
      <c r="AV197" s="164">
        <f t="shared" si="105"/>
        <v>0</v>
      </c>
      <c r="AW197" s="164">
        <f t="shared" si="105"/>
        <v>0</v>
      </c>
      <c r="AX197" s="164">
        <f t="shared" si="105"/>
        <v>0</v>
      </c>
      <c r="AY197" s="164">
        <f t="shared" si="105"/>
        <v>0</v>
      </c>
      <c r="AZ197" s="164">
        <f t="shared" si="105"/>
        <v>0</v>
      </c>
      <c r="BA197" s="164">
        <f t="shared" si="105"/>
        <v>0</v>
      </c>
      <c r="BB197" s="164">
        <f t="shared" si="105"/>
        <v>0</v>
      </c>
      <c r="BC197" s="164">
        <f t="shared" si="105"/>
        <v>0</v>
      </c>
      <c r="BD197" s="164">
        <f t="shared" si="105"/>
        <v>0</v>
      </c>
      <c r="BE197" s="164">
        <f t="shared" si="105"/>
        <v>0</v>
      </c>
      <c r="BF197" s="164">
        <f t="shared" si="105"/>
        <v>0</v>
      </c>
      <c r="BG197" s="164">
        <f t="shared" si="105"/>
        <v>0</v>
      </c>
      <c r="BH197" s="164">
        <f t="shared" si="105"/>
        <v>1.0099999904632568</v>
      </c>
      <c r="BI197" s="164">
        <f t="shared" si="105"/>
        <v>0</v>
      </c>
      <c r="BJ197" s="164">
        <f t="shared" si="105"/>
        <v>0.39399999999999996</v>
      </c>
      <c r="BK197" s="164">
        <f t="shared" si="105"/>
        <v>9.6000000000000002E-2</v>
      </c>
      <c r="BL197" s="164">
        <f t="shared" si="105"/>
        <v>4.8</v>
      </c>
      <c r="BM197" s="164">
        <f t="shared" si="105"/>
        <v>0</v>
      </c>
      <c r="BN197" s="164">
        <f t="shared" si="105"/>
        <v>0.27200000000000002</v>
      </c>
      <c r="BO197" s="164">
        <f t="shared" si="105"/>
        <v>41</v>
      </c>
      <c r="BP197" s="164">
        <f t="shared" si="105"/>
        <v>0</v>
      </c>
      <c r="BQ197" s="164">
        <f t="shared" si="105"/>
        <v>0</v>
      </c>
      <c r="BR197" s="164">
        <f t="shared" si="105"/>
        <v>0</v>
      </c>
      <c r="BS197" s="164">
        <f t="shared" si="105"/>
        <v>0</v>
      </c>
      <c r="BT197" s="164">
        <f>+BT185*$D$185/100</f>
        <v>5.8299999237060547</v>
      </c>
      <c r="BU197" s="164"/>
      <c r="BV197" s="164"/>
      <c r="BW197" s="164"/>
      <c r="BX197" s="166"/>
      <c r="BY197" s="164"/>
      <c r="BZ197" s="164"/>
      <c r="CA197" s="164"/>
      <c r="CB197" s="164">
        <f t="shared" ref="CB197:CC201" si="106">+CB185</f>
        <v>100</v>
      </c>
      <c r="CC197" s="164">
        <f t="shared" si="106"/>
        <v>61.74</v>
      </c>
      <c r="CD197" s="164"/>
      <c r="CE197" s="164"/>
      <c r="CF197" s="164"/>
      <c r="CG197" s="164"/>
      <c r="CH197" s="164"/>
    </row>
    <row r="198" spans="1:98" s="35" customFormat="1" ht="15" x14ac:dyDescent="0.25">
      <c r="A198" s="34"/>
      <c r="C198" s="34"/>
      <c r="F198" s="36" t="s">
        <v>442</v>
      </c>
      <c r="J198" s="37"/>
      <c r="K198" s="164">
        <f>+K186*$D$186/100</f>
        <v>9.1999999999999993</v>
      </c>
      <c r="L198" s="164"/>
      <c r="M198" s="164">
        <f>+M186*$D$186/100</f>
        <v>11.3</v>
      </c>
      <c r="N198" s="164">
        <f t="shared" ref="N198:BS198" si="107">+N186*$D$186/100</f>
        <v>11.3</v>
      </c>
      <c r="O198" s="164">
        <f t="shared" si="107"/>
        <v>0</v>
      </c>
      <c r="P198" s="164">
        <f t="shared" si="107"/>
        <v>0</v>
      </c>
      <c r="Q198" s="164">
        <f t="shared" si="107"/>
        <v>3.3</v>
      </c>
      <c r="R198" s="164">
        <f t="shared" si="107"/>
        <v>0</v>
      </c>
      <c r="S198" s="164">
        <f t="shared" si="107"/>
        <v>0.45700000000000002</v>
      </c>
      <c r="T198" s="164">
        <f t="shared" si="107"/>
        <v>0.99299999999999999</v>
      </c>
      <c r="U198" s="164">
        <f t="shared" si="107"/>
        <v>1.37</v>
      </c>
      <c r="V198" s="164">
        <f t="shared" si="107"/>
        <v>0</v>
      </c>
      <c r="W198" s="164">
        <f t="shared" si="107"/>
        <v>68.33</v>
      </c>
      <c r="X198" s="164">
        <f t="shared" si="107"/>
        <v>74.63</v>
      </c>
      <c r="Y198" s="164">
        <f t="shared" si="107"/>
        <v>0</v>
      </c>
      <c r="Z198" s="164">
        <f t="shared" si="107"/>
        <v>0</v>
      </c>
      <c r="AA198" s="164">
        <f t="shared" si="107"/>
        <v>0</v>
      </c>
      <c r="AB198" s="164">
        <f t="shared" si="107"/>
        <v>0</v>
      </c>
      <c r="AC198" s="164">
        <f t="shared" si="107"/>
        <v>0</v>
      </c>
      <c r="AD198" s="164">
        <f t="shared" si="107"/>
        <v>0</v>
      </c>
      <c r="AE198" s="164">
        <f t="shared" si="107"/>
        <v>6.3</v>
      </c>
      <c r="AF198" s="164">
        <f t="shared" si="107"/>
        <v>0</v>
      </c>
      <c r="AG198" s="164">
        <f t="shared" si="107"/>
        <v>0</v>
      </c>
      <c r="AH198" s="164">
        <f t="shared" si="107"/>
        <v>0</v>
      </c>
      <c r="AI198" s="164">
        <f t="shared" si="107"/>
        <v>0</v>
      </c>
      <c r="AJ198" s="164">
        <f t="shared" si="107"/>
        <v>1.57</v>
      </c>
      <c r="AK198" s="164">
        <f t="shared" si="107"/>
        <v>28</v>
      </c>
      <c r="AL198" s="164">
        <f t="shared" si="107"/>
        <v>4.4000000000000004</v>
      </c>
      <c r="AM198" s="164">
        <f t="shared" si="107"/>
        <v>0</v>
      </c>
      <c r="AN198" s="164">
        <f t="shared" si="107"/>
        <v>287</v>
      </c>
      <c r="AO198" s="164">
        <f t="shared" si="107"/>
        <v>350</v>
      </c>
      <c r="AP198" s="164">
        <f t="shared" si="107"/>
        <v>6</v>
      </c>
      <c r="AQ198" s="164">
        <f t="shared" si="107"/>
        <v>0</v>
      </c>
      <c r="AR198" s="164">
        <f t="shared" si="107"/>
        <v>0</v>
      </c>
      <c r="AS198" s="164">
        <f t="shared" si="107"/>
        <v>0</v>
      </c>
      <c r="AT198" s="164">
        <f t="shared" si="107"/>
        <v>0</v>
      </c>
      <c r="AU198" s="164">
        <f t="shared" si="107"/>
        <v>0</v>
      </c>
      <c r="AV198" s="164">
        <f t="shared" si="107"/>
        <v>0</v>
      </c>
      <c r="AW198" s="164">
        <f t="shared" si="107"/>
        <v>0</v>
      </c>
      <c r="AX198" s="164">
        <f t="shared" si="107"/>
        <v>0</v>
      </c>
      <c r="AY198" s="164">
        <f t="shared" si="107"/>
        <v>0</v>
      </c>
      <c r="AZ198" s="164">
        <f t="shared" si="107"/>
        <v>0</v>
      </c>
      <c r="BA198" s="164">
        <f t="shared" si="107"/>
        <v>0</v>
      </c>
      <c r="BB198" s="164">
        <f t="shared" si="107"/>
        <v>0</v>
      </c>
      <c r="BC198" s="164">
        <f t="shared" si="107"/>
        <v>0</v>
      </c>
      <c r="BD198" s="164">
        <f t="shared" si="107"/>
        <v>0</v>
      </c>
      <c r="BE198" s="164">
        <f t="shared" si="107"/>
        <v>0</v>
      </c>
      <c r="BF198" s="164">
        <f t="shared" si="107"/>
        <v>0</v>
      </c>
      <c r="BG198" s="164">
        <f t="shared" si="107"/>
        <v>0</v>
      </c>
      <c r="BH198" s="166" t="s">
        <v>501</v>
      </c>
      <c r="BI198" s="164">
        <f t="shared" si="107"/>
        <v>0</v>
      </c>
      <c r="BJ198" s="164">
        <f t="shared" si="107"/>
        <v>0.23699999999999999</v>
      </c>
      <c r="BK198" s="164">
        <f t="shared" si="107"/>
        <v>0.14199999999999999</v>
      </c>
      <c r="BL198" s="164">
        <f t="shared" si="107"/>
        <v>2.927</v>
      </c>
      <c r="BM198" s="164">
        <f t="shared" si="107"/>
        <v>0</v>
      </c>
      <c r="BN198" s="166" t="s">
        <v>1392</v>
      </c>
      <c r="BO198" s="166" t="s">
        <v>1392</v>
      </c>
      <c r="BP198" s="164">
        <f t="shared" si="107"/>
        <v>0</v>
      </c>
      <c r="BQ198" s="164">
        <f t="shared" si="107"/>
        <v>0</v>
      </c>
      <c r="BR198" s="164">
        <f t="shared" si="107"/>
        <v>0</v>
      </c>
      <c r="BS198" s="164">
        <f t="shared" si="107"/>
        <v>0</v>
      </c>
      <c r="BT198" s="164">
        <f>+BT186*$D$186/100</f>
        <v>6.25</v>
      </c>
      <c r="BU198" s="164"/>
      <c r="BV198" s="164"/>
      <c r="BW198" s="164"/>
      <c r="BX198" s="166"/>
      <c r="BY198" s="164"/>
      <c r="BZ198" s="164"/>
      <c r="CA198" s="164"/>
      <c r="CB198" s="164">
        <f t="shared" si="106"/>
        <v>99.999999999999986</v>
      </c>
      <c r="CC198" s="164">
        <f t="shared" si="106"/>
        <v>68.33</v>
      </c>
      <c r="CD198" s="164"/>
      <c r="CE198" s="164"/>
      <c r="CF198" s="164"/>
      <c r="CG198" s="164"/>
      <c r="CH198" s="164"/>
      <c r="CI198" s="164"/>
    </row>
    <row r="199" spans="1:98" s="35" customFormat="1" ht="15" x14ac:dyDescent="0.25">
      <c r="A199" s="34"/>
      <c r="C199" s="34"/>
      <c r="F199" s="36" t="s">
        <v>446</v>
      </c>
      <c r="J199" s="37"/>
      <c r="K199" s="164">
        <f>+K187*$D$187/100</f>
        <v>12.4</v>
      </c>
      <c r="L199" s="164"/>
      <c r="M199" s="164">
        <f>+M187*$D$187/100</f>
        <v>16.899999999999999</v>
      </c>
      <c r="N199" s="164">
        <f t="shared" ref="N199:BS199" si="108">+N187*$D$187/100</f>
        <v>16.899999999999999</v>
      </c>
      <c r="O199" s="164">
        <f t="shared" si="108"/>
        <v>0</v>
      </c>
      <c r="P199" s="164">
        <f t="shared" si="108"/>
        <v>0</v>
      </c>
      <c r="Q199" s="164">
        <f t="shared" si="108"/>
        <v>1.3</v>
      </c>
      <c r="R199" s="164">
        <f t="shared" si="108"/>
        <v>0</v>
      </c>
      <c r="S199" s="164">
        <f t="shared" si="108"/>
        <v>0.19</v>
      </c>
      <c r="T199" s="164">
        <f t="shared" si="108"/>
        <v>0.14000000000000001</v>
      </c>
      <c r="U199" s="164">
        <f t="shared" si="108"/>
        <v>0.98</v>
      </c>
      <c r="V199" s="164">
        <f t="shared" si="108"/>
        <v>0</v>
      </c>
      <c r="W199" s="164">
        <f t="shared" si="108"/>
        <v>46.2</v>
      </c>
      <c r="X199" s="164">
        <f t="shared" si="108"/>
        <v>0</v>
      </c>
      <c r="Y199" s="164">
        <f t="shared" si="108"/>
        <v>0</v>
      </c>
      <c r="Z199" s="164">
        <f t="shared" si="108"/>
        <v>0</v>
      </c>
      <c r="AA199" s="164">
        <f t="shared" si="108"/>
        <v>0</v>
      </c>
      <c r="AB199" s="164">
        <f t="shared" si="108"/>
        <v>0</v>
      </c>
      <c r="AC199" s="164">
        <f t="shared" si="108"/>
        <v>0</v>
      </c>
      <c r="AD199" s="164">
        <f t="shared" si="108"/>
        <v>0</v>
      </c>
      <c r="AE199" s="164">
        <f t="shared" si="108"/>
        <v>19.399999999999999</v>
      </c>
      <c r="AF199" s="164">
        <f t="shared" si="108"/>
        <v>0</v>
      </c>
      <c r="AG199" s="164">
        <f t="shared" si="108"/>
        <v>0</v>
      </c>
      <c r="AH199" s="164">
        <f t="shared" si="108"/>
        <v>0</v>
      </c>
      <c r="AI199" s="164">
        <f t="shared" si="108"/>
        <v>0</v>
      </c>
      <c r="AJ199" s="164">
        <f t="shared" si="108"/>
        <v>1.89</v>
      </c>
      <c r="AK199" s="164">
        <f t="shared" si="108"/>
        <v>85</v>
      </c>
      <c r="AL199" s="164">
        <f t="shared" si="108"/>
        <v>5.9</v>
      </c>
      <c r="AM199" s="164">
        <f t="shared" si="108"/>
        <v>16.899999999999999</v>
      </c>
      <c r="AN199" s="164">
        <f t="shared" si="108"/>
        <v>164</v>
      </c>
      <c r="AO199" s="164">
        <f t="shared" si="108"/>
        <v>1140</v>
      </c>
      <c r="AP199" s="164">
        <f t="shared" si="108"/>
        <v>35</v>
      </c>
      <c r="AQ199" s="164">
        <f t="shared" si="108"/>
        <v>2.54</v>
      </c>
      <c r="AR199" s="164">
        <f t="shared" si="108"/>
        <v>0.88</v>
      </c>
      <c r="AS199" s="164">
        <f t="shared" si="108"/>
        <v>0</v>
      </c>
      <c r="AT199" s="164">
        <f t="shared" si="108"/>
        <v>1310</v>
      </c>
      <c r="AU199" s="164">
        <f t="shared" si="108"/>
        <v>0</v>
      </c>
      <c r="AV199" s="164">
        <f t="shared" si="108"/>
        <v>0</v>
      </c>
      <c r="AW199" s="164">
        <f t="shared" si="108"/>
        <v>0</v>
      </c>
      <c r="AX199" s="164">
        <f t="shared" si="108"/>
        <v>0</v>
      </c>
      <c r="AY199" s="164">
        <f t="shared" si="108"/>
        <v>0</v>
      </c>
      <c r="AZ199" s="164">
        <f t="shared" si="108"/>
        <v>0</v>
      </c>
      <c r="BA199" s="164">
        <f t="shared" si="108"/>
        <v>0</v>
      </c>
      <c r="BB199" s="164">
        <f t="shared" si="108"/>
        <v>0</v>
      </c>
      <c r="BC199" s="164">
        <f t="shared" si="108"/>
        <v>0</v>
      </c>
      <c r="BD199" s="164">
        <f t="shared" si="108"/>
        <v>0</v>
      </c>
      <c r="BE199" s="164">
        <f t="shared" si="108"/>
        <v>0</v>
      </c>
      <c r="BF199" s="164">
        <f t="shared" si="108"/>
        <v>0</v>
      </c>
      <c r="BG199" s="164">
        <f t="shared" si="108"/>
        <v>0</v>
      </c>
      <c r="BH199" s="164">
        <f t="shared" si="108"/>
        <v>0.34</v>
      </c>
      <c r="BI199" s="164">
        <f t="shared" si="108"/>
        <v>0</v>
      </c>
      <c r="BJ199" s="164">
        <f t="shared" si="108"/>
        <v>0.45</v>
      </c>
      <c r="BK199" s="164">
        <f t="shared" si="108"/>
        <v>0.13</v>
      </c>
      <c r="BL199" s="164">
        <f t="shared" si="108"/>
        <v>2.5</v>
      </c>
      <c r="BM199" s="164">
        <f t="shared" si="108"/>
        <v>0</v>
      </c>
      <c r="BN199" s="164">
        <f t="shared" si="108"/>
        <v>0.43700000000000006</v>
      </c>
      <c r="BO199" s="164">
        <f t="shared" si="108"/>
        <v>370</v>
      </c>
      <c r="BP199" s="164">
        <f t="shared" si="108"/>
        <v>0</v>
      </c>
      <c r="BQ199" s="164">
        <f t="shared" si="108"/>
        <v>3</v>
      </c>
      <c r="BR199" s="164">
        <f t="shared" si="108"/>
        <v>0</v>
      </c>
      <c r="BS199" s="164">
        <f t="shared" si="108"/>
        <v>0</v>
      </c>
      <c r="BT199" s="164"/>
      <c r="BU199" s="164"/>
      <c r="BV199" s="164"/>
      <c r="BW199" s="164"/>
      <c r="BX199" s="166"/>
      <c r="BY199" s="164"/>
      <c r="BZ199" s="164"/>
      <c r="CA199" s="164"/>
      <c r="CB199" s="164">
        <f t="shared" si="106"/>
        <v>99.999999999999986</v>
      </c>
      <c r="CC199" s="164">
        <f t="shared" si="106"/>
        <v>48.11</v>
      </c>
      <c r="CD199" s="164"/>
      <c r="CE199" s="164"/>
      <c r="CF199" s="164"/>
      <c r="CG199" s="164"/>
      <c r="CH199" s="164"/>
      <c r="CI199" s="164"/>
    </row>
    <row r="200" spans="1:98" s="35" customFormat="1" ht="15" x14ac:dyDescent="0.3">
      <c r="A200" s="34"/>
      <c r="C200" s="34"/>
      <c r="F200" s="38" t="s">
        <v>1213</v>
      </c>
      <c r="J200" s="37"/>
      <c r="K200" s="164">
        <f>+K188*$D$188/100</f>
        <v>0</v>
      </c>
      <c r="L200" s="164"/>
      <c r="M200" s="164">
        <f>+M188*$D$188/100</f>
        <v>0</v>
      </c>
      <c r="N200" s="164">
        <f t="shared" ref="N200:BS200" si="109">+N188*$D$188/100</f>
        <v>0</v>
      </c>
      <c r="O200" s="164">
        <f t="shared" si="109"/>
        <v>0</v>
      </c>
      <c r="P200" s="164">
        <f t="shared" si="109"/>
        <v>0</v>
      </c>
      <c r="Q200" s="164">
        <f t="shared" si="109"/>
        <v>1</v>
      </c>
      <c r="R200" s="164">
        <f t="shared" si="109"/>
        <v>0</v>
      </c>
      <c r="S200" s="164">
        <f t="shared" si="109"/>
        <v>0.12649999999999997</v>
      </c>
      <c r="T200" s="164">
        <f t="shared" si="109"/>
        <v>0.1857</v>
      </c>
      <c r="U200" s="164">
        <f t="shared" si="109"/>
        <v>0.64219999999999999</v>
      </c>
      <c r="V200" s="164">
        <f t="shared" si="109"/>
        <v>0</v>
      </c>
      <c r="W200" s="164">
        <f t="shared" si="109"/>
        <v>0</v>
      </c>
      <c r="X200" s="164">
        <f t="shared" si="109"/>
        <v>0</v>
      </c>
      <c r="Y200" s="164">
        <f t="shared" si="109"/>
        <v>0</v>
      </c>
      <c r="Z200" s="164">
        <f t="shared" si="109"/>
        <v>0</v>
      </c>
      <c r="AA200" s="164">
        <f t="shared" si="109"/>
        <v>0</v>
      </c>
      <c r="AB200" s="164">
        <f t="shared" si="109"/>
        <v>0</v>
      </c>
      <c r="AC200" s="164">
        <f t="shared" si="109"/>
        <v>0</v>
      </c>
      <c r="AD200" s="164">
        <f t="shared" si="109"/>
        <v>0</v>
      </c>
      <c r="AE200" s="164">
        <f t="shared" si="109"/>
        <v>0</v>
      </c>
      <c r="AF200" s="164">
        <f t="shared" si="109"/>
        <v>0</v>
      </c>
      <c r="AG200" s="164">
        <f t="shared" si="109"/>
        <v>0</v>
      </c>
      <c r="AH200" s="164">
        <f t="shared" si="109"/>
        <v>0</v>
      </c>
      <c r="AI200" s="164">
        <f t="shared" si="109"/>
        <v>0</v>
      </c>
      <c r="AJ200" s="164">
        <f t="shared" si="109"/>
        <v>0</v>
      </c>
      <c r="AK200" s="164">
        <f t="shared" si="109"/>
        <v>0</v>
      </c>
      <c r="AL200" s="164">
        <f t="shared" si="109"/>
        <v>0</v>
      </c>
      <c r="AM200" s="164">
        <f t="shared" si="109"/>
        <v>0</v>
      </c>
      <c r="AN200" s="164">
        <f t="shared" si="109"/>
        <v>0</v>
      </c>
      <c r="AO200" s="164">
        <f t="shared" si="109"/>
        <v>0</v>
      </c>
      <c r="AP200" s="164">
        <f t="shared" si="109"/>
        <v>0</v>
      </c>
      <c r="AQ200" s="164">
        <f t="shared" si="109"/>
        <v>0</v>
      </c>
      <c r="AR200" s="164">
        <f t="shared" si="109"/>
        <v>0</v>
      </c>
      <c r="AS200" s="164">
        <f t="shared" si="109"/>
        <v>0</v>
      </c>
      <c r="AT200" s="164">
        <f t="shared" si="109"/>
        <v>0</v>
      </c>
      <c r="AU200" s="164">
        <f t="shared" si="109"/>
        <v>0</v>
      </c>
      <c r="AV200" s="164">
        <f t="shared" si="109"/>
        <v>0.03</v>
      </c>
      <c r="AW200" s="164">
        <f t="shared" si="109"/>
        <v>0</v>
      </c>
      <c r="AX200" s="164">
        <f t="shared" si="109"/>
        <v>0</v>
      </c>
      <c r="AY200" s="164">
        <f t="shared" si="109"/>
        <v>0</v>
      </c>
      <c r="AZ200" s="164">
        <f t="shared" si="109"/>
        <v>0</v>
      </c>
      <c r="BA200" s="164">
        <f t="shared" si="109"/>
        <v>0</v>
      </c>
      <c r="BB200" s="164">
        <f t="shared" si="109"/>
        <v>0</v>
      </c>
      <c r="BC200" s="164">
        <f t="shared" si="109"/>
        <v>0</v>
      </c>
      <c r="BD200" s="164">
        <f t="shared" si="109"/>
        <v>0</v>
      </c>
      <c r="BE200" s="164">
        <f t="shared" si="109"/>
        <v>0</v>
      </c>
      <c r="BF200" s="164">
        <f t="shared" si="109"/>
        <v>0</v>
      </c>
      <c r="BG200" s="164">
        <f t="shared" si="109"/>
        <v>0</v>
      </c>
      <c r="BH200" s="164">
        <f t="shared" si="109"/>
        <v>0.39219999999999999</v>
      </c>
      <c r="BI200" s="164">
        <f t="shared" si="109"/>
        <v>0</v>
      </c>
      <c r="BJ200" s="164">
        <f t="shared" si="109"/>
        <v>0</v>
      </c>
      <c r="BK200" s="164">
        <f t="shared" si="109"/>
        <v>0</v>
      </c>
      <c r="BL200" s="164">
        <f t="shared" si="109"/>
        <v>0</v>
      </c>
      <c r="BM200" s="164">
        <f t="shared" si="109"/>
        <v>0</v>
      </c>
      <c r="BN200" s="164">
        <f t="shared" si="109"/>
        <v>0</v>
      </c>
      <c r="BO200" s="164">
        <f t="shared" si="109"/>
        <v>0</v>
      </c>
      <c r="BP200" s="164">
        <f t="shared" si="109"/>
        <v>0</v>
      </c>
      <c r="BQ200" s="164">
        <f t="shared" si="109"/>
        <v>0</v>
      </c>
      <c r="BR200" s="164">
        <f t="shared" si="109"/>
        <v>0</v>
      </c>
      <c r="BS200" s="164">
        <f t="shared" si="109"/>
        <v>0</v>
      </c>
      <c r="BX200" s="332"/>
      <c r="CB200" s="164">
        <f t="shared" si="106"/>
        <v>100</v>
      </c>
      <c r="CC200" s="164">
        <f t="shared" si="106"/>
        <v>90</v>
      </c>
    </row>
    <row r="201" spans="1:98" s="35" customFormat="1" ht="15" x14ac:dyDescent="0.3">
      <c r="A201" s="34"/>
      <c r="C201" s="34"/>
      <c r="F201" s="38" t="s">
        <v>1214</v>
      </c>
      <c r="J201" s="37"/>
      <c r="K201" s="164">
        <f>+K189*$D$189/100</f>
        <v>0.01</v>
      </c>
      <c r="L201" s="164"/>
      <c r="M201" s="164">
        <f>+M189*$D$189/100</f>
        <v>0</v>
      </c>
      <c r="N201" s="164">
        <f t="shared" ref="N201:BS201" si="110">+N189*$D$189/100</f>
        <v>0</v>
      </c>
      <c r="O201" s="164">
        <f t="shared" si="110"/>
        <v>0</v>
      </c>
      <c r="P201" s="164">
        <f t="shared" si="110"/>
        <v>0</v>
      </c>
      <c r="Q201" s="164">
        <f t="shared" si="110"/>
        <v>0</v>
      </c>
      <c r="R201" s="164">
        <f t="shared" si="110"/>
        <v>0</v>
      </c>
      <c r="S201" s="164">
        <f t="shared" si="110"/>
        <v>0</v>
      </c>
      <c r="T201" s="164">
        <f t="shared" si="110"/>
        <v>0</v>
      </c>
      <c r="U201" s="164">
        <f t="shared" si="110"/>
        <v>0</v>
      </c>
      <c r="V201" s="164">
        <f t="shared" si="110"/>
        <v>0</v>
      </c>
      <c r="W201" s="164">
        <f t="shared" si="110"/>
        <v>0</v>
      </c>
      <c r="X201" s="164">
        <f t="shared" si="110"/>
        <v>0</v>
      </c>
      <c r="Y201" s="164">
        <f t="shared" si="110"/>
        <v>0</v>
      </c>
      <c r="Z201" s="164">
        <f t="shared" si="110"/>
        <v>0</v>
      </c>
      <c r="AA201" s="164">
        <f t="shared" si="110"/>
        <v>0</v>
      </c>
      <c r="AB201" s="164">
        <f t="shared" si="110"/>
        <v>0</v>
      </c>
      <c r="AC201" s="164">
        <f t="shared" si="110"/>
        <v>0</v>
      </c>
      <c r="AD201" s="164">
        <f t="shared" si="110"/>
        <v>0</v>
      </c>
      <c r="AE201" s="164">
        <f t="shared" si="110"/>
        <v>0</v>
      </c>
      <c r="AF201" s="164">
        <f t="shared" si="110"/>
        <v>0</v>
      </c>
      <c r="AG201" s="164">
        <f t="shared" si="110"/>
        <v>0</v>
      </c>
      <c r="AH201" s="164">
        <f t="shared" si="110"/>
        <v>0</v>
      </c>
      <c r="AI201" s="164">
        <f t="shared" si="110"/>
        <v>0</v>
      </c>
      <c r="AJ201" s="164">
        <f t="shared" si="110"/>
        <v>4.99</v>
      </c>
      <c r="AK201" s="164">
        <f t="shared" si="110"/>
        <v>0.5</v>
      </c>
      <c r="AL201" s="164">
        <f t="shared" si="110"/>
        <v>1.4999999999999999E-2</v>
      </c>
      <c r="AM201" s="164">
        <f t="shared" si="110"/>
        <v>3.8</v>
      </c>
      <c r="AN201" s="164">
        <f t="shared" si="110"/>
        <v>0.05</v>
      </c>
      <c r="AO201" s="164">
        <f t="shared" si="110"/>
        <v>4.45</v>
      </c>
      <c r="AP201" s="164">
        <f t="shared" si="110"/>
        <v>1965</v>
      </c>
      <c r="AQ201" s="164">
        <f t="shared" si="110"/>
        <v>5.0000000000000001E-3</v>
      </c>
      <c r="AR201" s="164">
        <f t="shared" si="110"/>
        <v>4.0000000000000001E-3</v>
      </c>
      <c r="AS201" s="164">
        <f t="shared" si="110"/>
        <v>0</v>
      </c>
      <c r="AT201" s="166" t="s">
        <v>501</v>
      </c>
      <c r="AU201" s="164">
        <f t="shared" si="110"/>
        <v>0</v>
      </c>
      <c r="AV201" s="164">
        <f t="shared" si="110"/>
        <v>0</v>
      </c>
      <c r="AW201" s="164">
        <f t="shared" si="110"/>
        <v>0</v>
      </c>
      <c r="AX201" s="164">
        <f t="shared" si="110"/>
        <v>0</v>
      </c>
      <c r="AY201" s="164">
        <f t="shared" si="110"/>
        <v>0</v>
      </c>
      <c r="AZ201" s="164">
        <f t="shared" si="110"/>
        <v>0</v>
      </c>
      <c r="BA201" s="164">
        <f t="shared" si="110"/>
        <v>0</v>
      </c>
      <c r="BB201" s="164">
        <f t="shared" si="110"/>
        <v>0</v>
      </c>
      <c r="BC201" s="164">
        <f t="shared" si="110"/>
        <v>0</v>
      </c>
      <c r="BD201" s="164">
        <f t="shared" si="110"/>
        <v>0</v>
      </c>
      <c r="BE201" s="164">
        <f t="shared" si="110"/>
        <v>0</v>
      </c>
      <c r="BF201" s="164">
        <f t="shared" si="110"/>
        <v>0</v>
      </c>
      <c r="BG201" s="164">
        <f t="shared" si="110"/>
        <v>0</v>
      </c>
      <c r="BH201" s="164">
        <f t="shared" si="110"/>
        <v>0</v>
      </c>
      <c r="BI201" s="164">
        <f t="shared" si="110"/>
        <v>0</v>
      </c>
      <c r="BJ201" s="164">
        <f t="shared" si="110"/>
        <v>0</v>
      </c>
      <c r="BK201" s="164">
        <f t="shared" si="110"/>
        <v>0.05</v>
      </c>
      <c r="BL201" s="164">
        <f t="shared" si="110"/>
        <v>0</v>
      </c>
      <c r="BM201" s="164">
        <f t="shared" si="110"/>
        <v>0</v>
      </c>
      <c r="BN201" s="164">
        <f t="shared" si="110"/>
        <v>0</v>
      </c>
      <c r="BO201" s="164">
        <f t="shared" si="110"/>
        <v>0</v>
      </c>
      <c r="BP201" s="164">
        <f t="shared" si="110"/>
        <v>0</v>
      </c>
      <c r="BQ201" s="164">
        <f t="shared" si="110"/>
        <v>0</v>
      </c>
      <c r="BR201" s="164">
        <f t="shared" si="110"/>
        <v>0</v>
      </c>
      <c r="BS201" s="164">
        <f t="shared" si="110"/>
        <v>0</v>
      </c>
      <c r="BX201" s="332"/>
      <c r="CB201" s="164">
        <f t="shared" si="106"/>
        <v>100</v>
      </c>
      <c r="CC201" s="164">
        <f t="shared" si="106"/>
        <v>0</v>
      </c>
    </row>
    <row r="202" spans="1:98" s="35" customFormat="1" ht="15" x14ac:dyDescent="0.3">
      <c r="A202" s="34"/>
      <c r="C202" s="34"/>
      <c r="F202" s="38"/>
      <c r="J202" s="37"/>
      <c r="K202" s="168">
        <f t="shared" ref="K202:BS202" si="111">SUM(K196:K201)</f>
        <v>1032.78</v>
      </c>
      <c r="L202" s="168"/>
      <c r="M202" s="168">
        <f t="shared" si="111"/>
        <v>38.549999999999997</v>
      </c>
      <c r="N202" s="168">
        <f t="shared" si="111"/>
        <v>38.549999999999997</v>
      </c>
      <c r="O202" s="168">
        <f t="shared" si="111"/>
        <v>0</v>
      </c>
      <c r="P202" s="168">
        <f t="shared" si="111"/>
        <v>0</v>
      </c>
      <c r="Q202" s="168">
        <f t="shared" si="111"/>
        <v>7.1599999999999993</v>
      </c>
      <c r="R202" s="168">
        <f t="shared" si="111"/>
        <v>0</v>
      </c>
      <c r="S202" s="168">
        <f t="shared" si="111"/>
        <v>1.0625</v>
      </c>
      <c r="T202" s="168">
        <f t="shared" si="111"/>
        <v>1.4966999999999999</v>
      </c>
      <c r="U202" s="168">
        <f t="shared" si="111"/>
        <v>3.6482000000000001</v>
      </c>
      <c r="V202" s="168">
        <f t="shared" si="111"/>
        <v>0</v>
      </c>
      <c r="W202" s="168">
        <f t="shared" si="111"/>
        <v>176.26999999999998</v>
      </c>
      <c r="X202" s="168">
        <f t="shared" si="111"/>
        <v>148.87</v>
      </c>
      <c r="Y202" s="168">
        <f t="shared" si="111"/>
        <v>0</v>
      </c>
      <c r="Z202" s="168">
        <f t="shared" si="111"/>
        <v>61.29</v>
      </c>
      <c r="AA202" s="168">
        <f t="shared" si="111"/>
        <v>0.41</v>
      </c>
      <c r="AB202" s="168">
        <f t="shared" si="111"/>
        <v>0</v>
      </c>
      <c r="AC202" s="168">
        <f t="shared" si="111"/>
        <v>0</v>
      </c>
      <c r="AD202" s="168">
        <f t="shared" si="111"/>
        <v>0</v>
      </c>
      <c r="AE202" s="168">
        <f t="shared" si="111"/>
        <v>38.200000000000003</v>
      </c>
      <c r="AF202" s="168">
        <f t="shared" si="111"/>
        <v>0</v>
      </c>
      <c r="AG202" s="168">
        <f t="shared" si="111"/>
        <v>0</v>
      </c>
      <c r="AH202" s="168">
        <f t="shared" si="111"/>
        <v>0</v>
      </c>
      <c r="AI202" s="168">
        <f t="shared" si="111"/>
        <v>0</v>
      </c>
      <c r="AJ202" s="168">
        <f t="shared" si="111"/>
        <v>20.130000000000003</v>
      </c>
      <c r="AK202" s="168">
        <f t="shared" si="111"/>
        <v>340.5</v>
      </c>
      <c r="AL202" s="168">
        <f t="shared" si="111"/>
        <v>13.525000000000002</v>
      </c>
      <c r="AM202" s="168">
        <f t="shared" si="111"/>
        <v>246.70000000000002</v>
      </c>
      <c r="AN202" s="168">
        <f t="shared" si="111"/>
        <v>944.05</v>
      </c>
      <c r="AO202" s="168">
        <f t="shared" si="111"/>
        <v>1891.45</v>
      </c>
      <c r="AP202" s="168">
        <f t="shared" si="111"/>
        <v>2208</v>
      </c>
      <c r="AQ202" s="168">
        <f t="shared" si="111"/>
        <v>5.1749999999999998</v>
      </c>
      <c r="AR202" s="168">
        <f t="shared" si="111"/>
        <v>2.0339999999999998</v>
      </c>
      <c r="AS202" s="168">
        <f t="shared" si="111"/>
        <v>0</v>
      </c>
      <c r="AT202" s="168">
        <f t="shared" si="111"/>
        <v>1314.3910000000001</v>
      </c>
      <c r="AU202" s="168">
        <f t="shared" si="111"/>
        <v>0</v>
      </c>
      <c r="AV202" s="168">
        <f t="shared" si="111"/>
        <v>0.03</v>
      </c>
      <c r="AW202" s="168">
        <f t="shared" si="111"/>
        <v>0</v>
      </c>
      <c r="AX202" s="168">
        <f t="shared" si="111"/>
        <v>0</v>
      </c>
      <c r="AY202" s="168">
        <f t="shared" si="111"/>
        <v>0</v>
      </c>
      <c r="AZ202" s="168">
        <f t="shared" si="111"/>
        <v>0</v>
      </c>
      <c r="BA202" s="168">
        <f t="shared" si="111"/>
        <v>0</v>
      </c>
      <c r="BB202" s="168">
        <f t="shared" si="111"/>
        <v>0</v>
      </c>
      <c r="BC202" s="168">
        <f t="shared" si="111"/>
        <v>0</v>
      </c>
      <c r="BD202" s="168">
        <f t="shared" si="111"/>
        <v>0</v>
      </c>
      <c r="BE202" s="168">
        <f t="shared" si="111"/>
        <v>0</v>
      </c>
      <c r="BF202" s="168">
        <f t="shared" si="111"/>
        <v>0</v>
      </c>
      <c r="BG202" s="168">
        <f t="shared" si="111"/>
        <v>0</v>
      </c>
      <c r="BH202" s="168">
        <f t="shared" si="111"/>
        <v>1.742199990463257</v>
      </c>
      <c r="BI202" s="168">
        <f t="shared" si="111"/>
        <v>0</v>
      </c>
      <c r="BJ202" s="168">
        <f t="shared" si="111"/>
        <v>1.081</v>
      </c>
      <c r="BK202" s="168">
        <f t="shared" si="111"/>
        <v>0.41799999999999998</v>
      </c>
      <c r="BL202" s="168">
        <f t="shared" si="111"/>
        <v>10.227</v>
      </c>
      <c r="BM202" s="168">
        <f t="shared" si="111"/>
        <v>0</v>
      </c>
      <c r="BN202" s="168">
        <f t="shared" si="111"/>
        <v>0.70900000000000007</v>
      </c>
      <c r="BO202" s="168">
        <f t="shared" si="111"/>
        <v>411</v>
      </c>
      <c r="BP202" s="168">
        <f t="shared" si="111"/>
        <v>0</v>
      </c>
      <c r="BQ202" s="168">
        <f t="shared" si="111"/>
        <v>3</v>
      </c>
      <c r="BR202" s="168">
        <f t="shared" si="111"/>
        <v>0</v>
      </c>
      <c r="BS202" s="168">
        <f t="shared" si="111"/>
        <v>0</v>
      </c>
      <c r="BT202" s="168"/>
      <c r="BU202" s="168"/>
      <c r="BV202" s="168"/>
      <c r="BW202" s="168"/>
      <c r="BX202" s="333"/>
      <c r="BY202" s="168"/>
      <c r="BZ202" s="168"/>
      <c r="CA202" s="168"/>
      <c r="CB202" s="168">
        <f>(CB197+CB198+CB199+CB200+CB201)</f>
        <v>500</v>
      </c>
      <c r="CC202" s="168">
        <f>(CC197+CC198+CC199+CC200+CC201)</f>
        <v>268.18</v>
      </c>
      <c r="CD202" s="168"/>
      <c r="CE202" s="168"/>
      <c r="CF202" s="168"/>
      <c r="CG202" s="168"/>
      <c r="CH202" s="168"/>
      <c r="CI202" s="168"/>
    </row>
    <row r="203" spans="1:98" s="35" customFormat="1" ht="15" x14ac:dyDescent="0.3">
      <c r="A203" s="34"/>
      <c r="C203" s="34"/>
      <c r="F203" s="38"/>
      <c r="J203" s="37"/>
      <c r="K203" s="164"/>
      <c r="L203" s="169"/>
      <c r="M203" s="164"/>
      <c r="N203" s="164"/>
      <c r="O203" s="164"/>
      <c r="P203" s="164"/>
      <c r="Q203" s="164"/>
      <c r="R203" s="164"/>
      <c r="S203" s="164"/>
      <c r="T203" s="164"/>
      <c r="U203" s="164"/>
      <c r="V203" s="164"/>
      <c r="W203" s="164"/>
      <c r="X203" s="164"/>
      <c r="Y203" s="164"/>
      <c r="Z203" s="164"/>
      <c r="AA203" s="164"/>
      <c r="AB203" s="164"/>
      <c r="AC203" s="164"/>
      <c r="AD203" s="164"/>
      <c r="AE203" s="164"/>
      <c r="AF203" s="164"/>
      <c r="AG203" s="164"/>
      <c r="AH203" s="164"/>
      <c r="AI203" s="164"/>
      <c r="AJ203" s="164"/>
      <c r="AK203" s="164"/>
      <c r="AL203" s="164"/>
      <c r="AM203" s="164"/>
      <c r="AN203" s="164"/>
      <c r="AO203" s="164"/>
      <c r="AP203" s="164"/>
      <c r="AQ203" s="164"/>
      <c r="AR203" s="164"/>
      <c r="AS203" s="164"/>
      <c r="AT203" s="164"/>
      <c r="AU203" s="164"/>
      <c r="AV203" s="164"/>
      <c r="AW203" s="164"/>
      <c r="AX203" s="164"/>
      <c r="AY203" s="164"/>
      <c r="AZ203" s="164"/>
      <c r="BA203" s="164"/>
      <c r="BB203" s="164"/>
      <c r="BC203" s="164"/>
      <c r="BD203" s="164"/>
      <c r="BE203" s="164"/>
      <c r="BF203" s="164"/>
      <c r="BG203" s="164"/>
      <c r="BH203" s="164"/>
      <c r="BI203" s="164"/>
      <c r="BJ203" s="164"/>
      <c r="BK203" s="164"/>
      <c r="BL203" s="164"/>
      <c r="BM203" s="164"/>
      <c r="BN203" s="164"/>
      <c r="BO203" s="164"/>
      <c r="BP203" s="164"/>
      <c r="BQ203" s="164"/>
      <c r="BR203" s="164"/>
      <c r="BS203" s="164"/>
      <c r="BX203" s="332"/>
    </row>
    <row r="204" spans="1:98" s="35" customFormat="1" ht="15" x14ac:dyDescent="0.3">
      <c r="A204" s="34"/>
      <c r="C204" s="34"/>
      <c r="F204" s="38"/>
      <c r="J204" s="37"/>
      <c r="K204" s="164">
        <f>(K202-($D$190-$D$191))/$D$191*100</f>
        <v>73.173003802281372</v>
      </c>
      <c r="L204" s="170"/>
      <c r="M204" s="170">
        <f t="shared" ref="M204:AQ204" si="112">M202/$D$191*100*M10</f>
        <v>3.6644486692015206</v>
      </c>
      <c r="N204" s="170">
        <f t="shared" si="112"/>
        <v>3.6644486692015206</v>
      </c>
      <c r="O204" s="170">
        <f t="shared" si="112"/>
        <v>0</v>
      </c>
      <c r="P204" s="170">
        <f t="shared" si="112"/>
        <v>0</v>
      </c>
      <c r="Q204" s="170">
        <f t="shared" si="112"/>
        <v>0.68060836501901134</v>
      </c>
      <c r="R204" s="170">
        <f t="shared" si="112"/>
        <v>0</v>
      </c>
      <c r="S204" s="170">
        <f t="shared" si="112"/>
        <v>0.10099809885931559</v>
      </c>
      <c r="T204" s="170">
        <f t="shared" si="112"/>
        <v>0.14227186311787071</v>
      </c>
      <c r="U204" s="170">
        <f t="shared" si="112"/>
        <v>0.34678707224334604</v>
      </c>
      <c r="V204" s="170">
        <f t="shared" si="112"/>
        <v>0</v>
      </c>
      <c r="W204" s="170">
        <f t="shared" si="112"/>
        <v>16.75570342205323</v>
      </c>
      <c r="X204" s="170">
        <f t="shared" si="112"/>
        <v>14.151140684410645</v>
      </c>
      <c r="Y204" s="170">
        <f t="shared" si="112"/>
        <v>0</v>
      </c>
      <c r="Z204" s="170">
        <f t="shared" si="112"/>
        <v>5.8260456273764261</v>
      </c>
      <c r="AA204" s="170">
        <f t="shared" si="112"/>
        <v>3.8973384030418251E-2</v>
      </c>
      <c r="AB204" s="170">
        <f t="shared" si="112"/>
        <v>0</v>
      </c>
      <c r="AC204" s="170">
        <f t="shared" si="112"/>
        <v>0</v>
      </c>
      <c r="AD204" s="170">
        <f t="shared" si="112"/>
        <v>0</v>
      </c>
      <c r="AE204" s="170">
        <f t="shared" si="112"/>
        <v>3.6311787072243349</v>
      </c>
      <c r="AF204" s="170">
        <f t="shared" si="112"/>
        <v>0</v>
      </c>
      <c r="AG204" s="170">
        <f t="shared" si="112"/>
        <v>0</v>
      </c>
      <c r="AH204" s="170">
        <f t="shared" si="112"/>
        <v>0</v>
      </c>
      <c r="AI204" s="170">
        <f t="shared" si="112"/>
        <v>0</v>
      </c>
      <c r="AJ204" s="170">
        <f t="shared" si="112"/>
        <v>1.9134980988593158</v>
      </c>
      <c r="AK204" s="170">
        <f t="shared" si="112"/>
        <v>32.366920152091254</v>
      </c>
      <c r="AL204" s="170">
        <f t="shared" si="112"/>
        <v>1.2856463878326998</v>
      </c>
      <c r="AM204" s="170">
        <f t="shared" si="112"/>
        <v>23.450570342205324</v>
      </c>
      <c r="AN204" s="170">
        <f t="shared" si="112"/>
        <v>89.738593155893525</v>
      </c>
      <c r="AO204" s="170">
        <f t="shared" si="112"/>
        <v>179.79562737642587</v>
      </c>
      <c r="AP204" s="170">
        <f t="shared" si="112"/>
        <v>209.88593155893537</v>
      </c>
      <c r="AQ204" s="170">
        <f t="shared" si="112"/>
        <v>0.49192015209125473</v>
      </c>
      <c r="AR204" s="170">
        <f t="shared" ref="AR204:BR204" si="113">AR202/$D$191*100*AR10</f>
        <v>0.19334600760456272</v>
      </c>
      <c r="AS204" s="170">
        <f t="shared" si="113"/>
        <v>0</v>
      </c>
      <c r="AT204" s="170">
        <f t="shared" si="113"/>
        <v>124.94211026615972</v>
      </c>
      <c r="AU204" s="170">
        <f t="shared" si="113"/>
        <v>0</v>
      </c>
      <c r="AV204" s="170">
        <f t="shared" si="113"/>
        <v>2.8517110266159697E-3</v>
      </c>
      <c r="AW204" s="170">
        <f t="shared" si="113"/>
        <v>0</v>
      </c>
      <c r="AX204" s="170">
        <f t="shared" si="113"/>
        <v>0</v>
      </c>
      <c r="AY204" s="170">
        <f t="shared" si="113"/>
        <v>0</v>
      </c>
      <c r="AZ204" s="170">
        <f t="shared" si="113"/>
        <v>0</v>
      </c>
      <c r="BA204" s="170">
        <f t="shared" si="113"/>
        <v>0</v>
      </c>
      <c r="BB204" s="170">
        <f t="shared" si="113"/>
        <v>0</v>
      </c>
      <c r="BC204" s="170">
        <f t="shared" si="113"/>
        <v>0</v>
      </c>
      <c r="BD204" s="170">
        <f t="shared" si="113"/>
        <v>0</v>
      </c>
      <c r="BE204" s="170">
        <f t="shared" si="113"/>
        <v>0</v>
      </c>
      <c r="BF204" s="170">
        <f t="shared" si="113"/>
        <v>0</v>
      </c>
      <c r="BG204" s="170">
        <f t="shared" si="113"/>
        <v>0</v>
      </c>
      <c r="BH204" s="170">
        <f t="shared" si="113"/>
        <v>0.1656083641124769</v>
      </c>
      <c r="BI204" s="170">
        <f t="shared" si="113"/>
        <v>0</v>
      </c>
      <c r="BJ204" s="170">
        <f t="shared" si="113"/>
        <v>6.1653992395437264E-2</v>
      </c>
      <c r="BK204" s="170">
        <f t="shared" si="113"/>
        <v>2.3840304182509504E-2</v>
      </c>
      <c r="BL204" s="170">
        <f t="shared" si="113"/>
        <v>0.58328897338403041</v>
      </c>
      <c r="BM204" s="170">
        <f t="shared" si="113"/>
        <v>0</v>
      </c>
      <c r="BN204" s="170">
        <f t="shared" si="113"/>
        <v>4.0437262357414447E-2</v>
      </c>
      <c r="BO204" s="170">
        <f t="shared" si="113"/>
        <v>19.534220532319392</v>
      </c>
      <c r="BP204" s="170">
        <f t="shared" si="113"/>
        <v>0</v>
      </c>
      <c r="BQ204" s="170">
        <f t="shared" si="113"/>
        <v>0.28517110266159695</v>
      </c>
      <c r="BR204" s="170">
        <f t="shared" si="113"/>
        <v>0</v>
      </c>
      <c r="BS204" s="170">
        <f>BS202/$D$20*100*BS33</f>
        <v>0</v>
      </c>
      <c r="BT204" s="170"/>
      <c r="BU204" s="170"/>
      <c r="BV204" s="170"/>
      <c r="BW204" s="170"/>
      <c r="BX204" s="204"/>
      <c r="BY204" s="170"/>
      <c r="BZ204" s="170"/>
      <c r="CA204" s="170"/>
      <c r="CB204" s="170">
        <f>CB202/5</f>
        <v>100</v>
      </c>
      <c r="CC204" s="168">
        <f>CC202</f>
        <v>268.18</v>
      </c>
      <c r="CD204" s="170"/>
      <c r="CE204" s="170"/>
      <c r="CF204" s="170"/>
      <c r="CG204" s="170"/>
      <c r="CH204" s="170"/>
      <c r="CI204" s="170"/>
    </row>
    <row r="205" spans="1:98" x14ac:dyDescent="0.25">
      <c r="A205" s="10"/>
      <c r="C205" s="10"/>
      <c r="J205" s="25"/>
      <c r="K205" s="150"/>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W205" s="25"/>
      <c r="BX205" s="49"/>
      <c r="BY205" s="25"/>
      <c r="BZ205" s="25"/>
      <c r="CA205" s="25"/>
      <c r="CB205" s="25"/>
      <c r="CC205" s="25"/>
      <c r="CD205" s="25"/>
      <c r="CE205" s="25"/>
      <c r="CF205" s="25"/>
      <c r="CG205" s="25"/>
      <c r="CH205" s="25"/>
      <c r="CI205" s="25"/>
      <c r="CJ205" s="25"/>
      <c r="CK205" s="25"/>
      <c r="CL205" s="25"/>
      <c r="CM205" s="25"/>
      <c r="CN205" s="25"/>
      <c r="CO205" s="25"/>
      <c r="CP205" s="25"/>
      <c r="CQ205" s="25"/>
      <c r="CR205" s="25"/>
      <c r="CS205" s="25"/>
      <c r="CT205" s="25"/>
    </row>
    <row r="206" spans="1:98" x14ac:dyDescent="0.25">
      <c r="A206" s="10"/>
      <c r="C206" s="10"/>
      <c r="J206" s="25"/>
      <c r="K206" s="150"/>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W206" s="25"/>
      <c r="BX206" s="49"/>
      <c r="BY206" s="25"/>
      <c r="BZ206" s="25"/>
      <c r="CA206" s="25"/>
      <c r="CB206" s="25"/>
      <c r="CC206" s="25"/>
      <c r="CD206" s="25"/>
      <c r="CE206" s="25"/>
      <c r="CF206" s="25"/>
      <c r="CG206" s="25"/>
      <c r="CH206" s="25"/>
      <c r="CI206" s="25"/>
      <c r="CJ206" s="25"/>
      <c r="CK206" s="25"/>
      <c r="CL206" s="25"/>
      <c r="CM206" s="25"/>
      <c r="CN206" s="25"/>
      <c r="CO206" s="25"/>
      <c r="CP206" s="25"/>
      <c r="CQ206" s="25"/>
      <c r="CR206" s="25"/>
      <c r="CS206" s="25"/>
      <c r="CT206" s="25"/>
    </row>
    <row r="207" spans="1:98" s="7" customFormat="1" ht="15" x14ac:dyDescent="0.25">
      <c r="A207" s="118" t="s">
        <v>553</v>
      </c>
      <c r="F207" s="117" t="s">
        <v>1585</v>
      </c>
      <c r="J207" s="7">
        <f>(M207*17)+(Q207*37)+(W207*17)+(AI207*29)+(AE207*8)</f>
        <v>856.69767441860461</v>
      </c>
      <c r="K207" s="183">
        <f>+K224</f>
        <v>22.620930232558141</v>
      </c>
      <c r="L207" s="183">
        <f>+L224</f>
        <v>1.6627906976744187</v>
      </c>
      <c r="M207" s="183">
        <f>+M224</f>
        <v>10.325581395348836</v>
      </c>
      <c r="N207" s="183">
        <f>+N224</f>
        <v>3.0000000000000004</v>
      </c>
      <c r="O207" s="183">
        <f t="shared" ref="O207:BR207" si="114">+O224</f>
        <v>7.3255813953488378</v>
      </c>
      <c r="P207" s="183">
        <f t="shared" si="114"/>
        <v>0.2436046511627907</v>
      </c>
      <c r="Q207" s="183">
        <f t="shared" si="114"/>
        <v>10.523255813953488</v>
      </c>
      <c r="R207" s="183">
        <f t="shared" si="114"/>
        <v>0</v>
      </c>
      <c r="S207" s="183">
        <f t="shared" si="114"/>
        <v>2.379593023255814</v>
      </c>
      <c r="T207" s="183">
        <f t="shared" si="114"/>
        <v>3.1067558139534883</v>
      </c>
      <c r="U207" s="183">
        <f t="shared" si="114"/>
        <v>3.5444883720930234</v>
      </c>
      <c r="V207" s="183">
        <f t="shared" si="114"/>
        <v>0</v>
      </c>
      <c r="W207" s="183">
        <f t="shared" si="114"/>
        <v>16.081395348837209</v>
      </c>
      <c r="X207" s="183">
        <f t="shared" si="114"/>
        <v>0</v>
      </c>
      <c r="Y207" s="183">
        <f t="shared" si="114"/>
        <v>0</v>
      </c>
      <c r="Z207" s="183">
        <f t="shared" si="114"/>
        <v>0</v>
      </c>
      <c r="AA207" s="183">
        <f t="shared" si="114"/>
        <v>0.69767441860465118</v>
      </c>
      <c r="AB207" s="183">
        <f t="shared" si="114"/>
        <v>0</v>
      </c>
      <c r="AC207" s="183">
        <f t="shared" si="114"/>
        <v>0</v>
      </c>
      <c r="AD207" s="183">
        <f t="shared" si="114"/>
        <v>0</v>
      </c>
      <c r="AE207" s="183">
        <f t="shared" si="114"/>
        <v>2.3023255813953489</v>
      </c>
      <c r="AF207" s="183">
        <f t="shared" si="114"/>
        <v>0</v>
      </c>
      <c r="AG207" s="183">
        <f t="shared" si="114"/>
        <v>0</v>
      </c>
      <c r="AH207" s="183">
        <f t="shared" si="114"/>
        <v>0</v>
      </c>
      <c r="AI207" s="183">
        <f t="shared" si="114"/>
        <v>0</v>
      </c>
      <c r="AJ207" s="183">
        <f t="shared" si="114"/>
        <v>3.5418604651162795</v>
      </c>
      <c r="AK207" s="183">
        <f t="shared" si="114"/>
        <v>42.093023255813954</v>
      </c>
      <c r="AL207" s="183">
        <f t="shared" si="114"/>
        <v>1.5767441860465117</v>
      </c>
      <c r="AM207" s="183">
        <f t="shared" si="114"/>
        <v>32.813953488372093</v>
      </c>
      <c r="AN207" s="183">
        <f t="shared" si="114"/>
        <v>172.34883720930233</v>
      </c>
      <c r="AO207" s="183">
        <f t="shared" si="114"/>
        <v>136.48837209302326</v>
      </c>
      <c r="AP207" s="183">
        <f t="shared" si="114"/>
        <v>1144.5348837209301</v>
      </c>
      <c r="AQ207" s="183">
        <f t="shared" si="114"/>
        <v>1.1593023255813952</v>
      </c>
      <c r="AR207" s="183">
        <f t="shared" si="114"/>
        <v>0.13790697674418603</v>
      </c>
      <c r="AS207" s="183">
        <f t="shared" si="114"/>
        <v>19.302325581395348</v>
      </c>
      <c r="AT207" s="183">
        <f t="shared" si="114"/>
        <v>35.323255813953487</v>
      </c>
      <c r="AU207" s="183">
        <f t="shared" si="114"/>
        <v>0</v>
      </c>
      <c r="AV207" s="183">
        <f t="shared" si="114"/>
        <v>38.487209302325574</v>
      </c>
      <c r="AW207" s="183">
        <f t="shared" si="114"/>
        <v>38.372093023255815</v>
      </c>
      <c r="AX207" s="183">
        <f t="shared" si="114"/>
        <v>0</v>
      </c>
      <c r="AY207" s="183">
        <f t="shared" si="114"/>
        <v>0</v>
      </c>
      <c r="AZ207" s="183">
        <f t="shared" si="114"/>
        <v>0</v>
      </c>
      <c r="BA207" s="183">
        <f t="shared" si="114"/>
        <v>0</v>
      </c>
      <c r="BB207" s="183">
        <f t="shared" si="114"/>
        <v>0</v>
      </c>
      <c r="BC207" s="183">
        <f t="shared" si="114"/>
        <v>0</v>
      </c>
      <c r="BD207" s="183">
        <f t="shared" si="114"/>
        <v>0</v>
      </c>
      <c r="BE207" s="183">
        <f t="shared" si="114"/>
        <v>4.6162790697674421</v>
      </c>
      <c r="BF207" s="183">
        <f t="shared" si="114"/>
        <v>0</v>
      </c>
      <c r="BG207" s="183">
        <f t="shared" si="114"/>
        <v>0</v>
      </c>
      <c r="BH207" s="183">
        <f t="shared" si="114"/>
        <v>3.5282093023255814</v>
      </c>
      <c r="BI207" s="183">
        <f t="shared" si="114"/>
        <v>0</v>
      </c>
      <c r="BJ207" s="183">
        <f t="shared" si="114"/>
        <v>7.8837209302325573E-2</v>
      </c>
      <c r="BK207" s="183">
        <f t="shared" si="114"/>
        <v>0.16604651162790698</v>
      </c>
      <c r="BL207" s="183">
        <f t="shared" si="114"/>
        <v>0.57906976744186045</v>
      </c>
      <c r="BM207" s="183">
        <f t="shared" si="114"/>
        <v>0</v>
      </c>
      <c r="BN207" s="183">
        <f t="shared" si="114"/>
        <v>4.3116279069767449E-2</v>
      </c>
      <c r="BO207" s="183">
        <f t="shared" si="114"/>
        <v>20.697674418604652</v>
      </c>
      <c r="BP207" s="183">
        <f t="shared" si="114"/>
        <v>1.1046511627906976</v>
      </c>
      <c r="BQ207" s="183">
        <f t="shared" si="114"/>
        <v>0</v>
      </c>
      <c r="BR207" s="183">
        <f t="shared" si="114"/>
        <v>0</v>
      </c>
      <c r="BS207" s="183"/>
      <c r="BT207" s="183"/>
      <c r="BU207" s="183"/>
      <c r="BV207" s="183"/>
      <c r="BW207" s="183"/>
      <c r="BX207" s="338"/>
      <c r="BY207" s="183"/>
      <c r="BZ207" s="183"/>
      <c r="CA207" s="183"/>
      <c r="CB207" s="183">
        <f>+CB224</f>
        <v>100</v>
      </c>
      <c r="CC207" s="183">
        <f>+CC224</f>
        <v>45.5</v>
      </c>
      <c r="CD207" s="183">
        <f>+CD224</f>
        <v>0</v>
      </c>
      <c r="CE207" s="51"/>
      <c r="CF207" s="51"/>
      <c r="CG207" s="51"/>
      <c r="CH207" s="51"/>
      <c r="CI207" s="51" t="s">
        <v>1151</v>
      </c>
      <c r="CJ207" s="51"/>
      <c r="CK207" s="51"/>
      <c r="CL207" s="51"/>
      <c r="CM207" s="51"/>
      <c r="CN207" s="51"/>
      <c r="CO207" s="51"/>
      <c r="CP207" s="51"/>
      <c r="CQ207" s="51"/>
      <c r="CR207" s="51"/>
      <c r="CS207" s="51"/>
      <c r="CT207" s="51"/>
    </row>
    <row r="208" spans="1:98" ht="15" x14ac:dyDescent="0.25">
      <c r="A208" s="29" t="s">
        <v>554</v>
      </c>
      <c r="D208">
        <v>30</v>
      </c>
      <c r="F208" s="39" t="s">
        <v>467</v>
      </c>
      <c r="I208">
        <v>1</v>
      </c>
      <c r="J208" s="50">
        <v>1026.0999999999999</v>
      </c>
      <c r="K208" s="50">
        <v>36.5</v>
      </c>
      <c r="L208" s="50">
        <v>1.4</v>
      </c>
      <c r="M208" s="50">
        <v>8.6</v>
      </c>
      <c r="N208" s="50">
        <v>8.6</v>
      </c>
      <c r="O208" s="50">
        <v>0</v>
      </c>
      <c r="P208" s="50">
        <v>0</v>
      </c>
      <c r="Q208" s="50">
        <v>2</v>
      </c>
      <c r="S208" s="50">
        <v>0.38</v>
      </c>
      <c r="T208" s="50">
        <v>0.18</v>
      </c>
      <c r="U208" s="50">
        <v>0.83</v>
      </c>
      <c r="V208" s="50" t="s">
        <v>501</v>
      </c>
      <c r="W208" s="50">
        <v>44.1</v>
      </c>
      <c r="AA208" s="50">
        <v>0</v>
      </c>
      <c r="AE208" s="50">
        <v>6.6</v>
      </c>
      <c r="AJ208" s="50">
        <v>2</v>
      </c>
      <c r="AK208" s="50">
        <v>55</v>
      </c>
      <c r="AL208" s="50">
        <v>1.5</v>
      </c>
      <c r="AM208" s="50">
        <v>74</v>
      </c>
      <c r="AN208" s="50">
        <v>174</v>
      </c>
      <c r="AO208" s="50">
        <v>222</v>
      </c>
      <c r="AP208" s="50">
        <v>451</v>
      </c>
      <c r="AQ208" s="50">
        <v>1.4</v>
      </c>
      <c r="AR208" s="50">
        <v>0.19</v>
      </c>
      <c r="AS208" s="50">
        <v>4</v>
      </c>
      <c r="AT208" s="50">
        <v>1.26</v>
      </c>
      <c r="AV208" s="50">
        <v>0</v>
      </c>
      <c r="AW208" s="50">
        <v>0</v>
      </c>
      <c r="AX208" s="50">
        <v>0</v>
      </c>
      <c r="BE208" s="50">
        <v>0</v>
      </c>
      <c r="BH208" s="50">
        <v>0</v>
      </c>
      <c r="BJ208" s="50">
        <v>0.16</v>
      </c>
      <c r="BK208" s="50">
        <v>0.06</v>
      </c>
      <c r="BL208" s="50">
        <v>2.6</v>
      </c>
      <c r="BN208" s="50">
        <v>0.13600000000000001</v>
      </c>
      <c r="BO208" s="50">
        <v>42</v>
      </c>
      <c r="BP208" s="50">
        <v>0</v>
      </c>
      <c r="BQ208" s="50">
        <v>0</v>
      </c>
      <c r="BT208" s="27">
        <v>6.25</v>
      </c>
      <c r="BW208" s="50" t="s">
        <v>4</v>
      </c>
      <c r="BX208" s="194">
        <v>4002</v>
      </c>
      <c r="CB208" s="50">
        <v>100</v>
      </c>
      <c r="CC208" s="50">
        <v>44.3</v>
      </c>
    </row>
    <row r="209" spans="1:98" ht="15" x14ac:dyDescent="0.25">
      <c r="A209" s="10" t="s">
        <v>796</v>
      </c>
      <c r="D209">
        <v>50</v>
      </c>
      <c r="F209" s="40" t="s">
        <v>149</v>
      </c>
      <c r="I209">
        <v>1</v>
      </c>
      <c r="J209" s="50">
        <v>615.70000000000005</v>
      </c>
      <c r="K209" s="50">
        <v>75</v>
      </c>
      <c r="L209" s="50">
        <v>2.02</v>
      </c>
      <c r="M209" s="50">
        <v>12.6</v>
      </c>
      <c r="N209" s="50">
        <v>0</v>
      </c>
      <c r="O209" s="50">
        <v>12.6</v>
      </c>
      <c r="P209" s="50">
        <v>0.41899999999999998</v>
      </c>
      <c r="Q209" s="50">
        <v>10.3</v>
      </c>
      <c r="S209" s="50">
        <v>3.03</v>
      </c>
      <c r="T209" s="50">
        <v>4.01</v>
      </c>
      <c r="U209" s="50">
        <v>1.36</v>
      </c>
      <c r="W209" s="50">
        <v>1.2</v>
      </c>
      <c r="Z209" s="50">
        <v>0</v>
      </c>
      <c r="AA209" s="50">
        <v>1.2</v>
      </c>
      <c r="AE209" s="50">
        <v>0</v>
      </c>
      <c r="AJ209" s="50">
        <v>0.9</v>
      </c>
      <c r="AK209" s="50">
        <v>39</v>
      </c>
      <c r="AL209" s="50">
        <v>1.8</v>
      </c>
      <c r="AM209" s="50">
        <v>9</v>
      </c>
      <c r="AN209" s="50">
        <v>192</v>
      </c>
      <c r="AO209" s="50">
        <v>98</v>
      </c>
      <c r="AP209" s="50">
        <v>126</v>
      </c>
      <c r="AQ209" s="50">
        <v>1.1499999999999999</v>
      </c>
      <c r="AR209" s="50">
        <v>0.12</v>
      </c>
      <c r="AS209" s="50">
        <v>30.8</v>
      </c>
      <c r="AT209" s="50">
        <v>60</v>
      </c>
      <c r="AV209" s="50">
        <v>66</v>
      </c>
      <c r="AW209" s="50">
        <v>66</v>
      </c>
      <c r="AX209" s="50" t="s">
        <v>1094</v>
      </c>
      <c r="BE209" s="50">
        <v>7.94</v>
      </c>
      <c r="BH209" s="50">
        <v>3.48</v>
      </c>
      <c r="BJ209" s="50">
        <v>0.13</v>
      </c>
      <c r="BK209" s="50">
        <v>0.4</v>
      </c>
      <c r="BL209" s="50">
        <v>0.1</v>
      </c>
      <c r="BN209" s="50">
        <v>4.2000000000000003E-2</v>
      </c>
      <c r="BO209" s="50">
        <v>46</v>
      </c>
      <c r="BP209" s="50">
        <v>1.9</v>
      </c>
      <c r="BQ209" s="50">
        <v>0</v>
      </c>
      <c r="BT209" s="27">
        <v>6.25</v>
      </c>
      <c r="BW209" s="50" t="s">
        <v>186</v>
      </c>
      <c r="BX209" s="194">
        <v>2901</v>
      </c>
      <c r="CB209" s="50">
        <v>100</v>
      </c>
      <c r="CC209" s="50">
        <v>1.2</v>
      </c>
    </row>
    <row r="210" spans="1:98" ht="15" x14ac:dyDescent="0.3">
      <c r="A210" s="10" t="s">
        <v>1212</v>
      </c>
      <c r="D210">
        <v>33</v>
      </c>
      <c r="F210" s="44" t="s">
        <v>1213</v>
      </c>
      <c r="J210" s="50">
        <v>90</v>
      </c>
      <c r="K210" s="50">
        <v>0</v>
      </c>
      <c r="M210" s="50">
        <v>0</v>
      </c>
      <c r="N210" s="50">
        <v>0</v>
      </c>
      <c r="O210" s="50">
        <v>0</v>
      </c>
      <c r="P210" s="50">
        <v>0</v>
      </c>
      <c r="Q210" s="50">
        <v>10</v>
      </c>
      <c r="R210" s="50">
        <v>0</v>
      </c>
      <c r="S210" s="50">
        <v>1.2649999999999999</v>
      </c>
      <c r="T210" s="50">
        <v>1.8570000000000002</v>
      </c>
      <c r="U210" s="50">
        <v>6.4220000000000006</v>
      </c>
      <c r="V210" s="50">
        <v>0</v>
      </c>
      <c r="W210" s="50">
        <v>0</v>
      </c>
      <c r="X210" s="50">
        <v>0</v>
      </c>
      <c r="Y210" s="50">
        <v>0</v>
      </c>
      <c r="Z210" s="50">
        <v>0</v>
      </c>
      <c r="AA210" s="50">
        <v>0</v>
      </c>
      <c r="AB210" s="50">
        <v>0</v>
      </c>
      <c r="AC210" s="50">
        <v>0</v>
      </c>
      <c r="AD210" s="50">
        <v>0</v>
      </c>
      <c r="AE210" s="50">
        <v>0</v>
      </c>
      <c r="AF210" s="50">
        <v>0</v>
      </c>
      <c r="AG210" s="50">
        <v>0</v>
      </c>
      <c r="AH210" s="50">
        <v>0</v>
      </c>
      <c r="AI210" s="50">
        <v>0</v>
      </c>
      <c r="AJ210" s="50">
        <v>0</v>
      </c>
      <c r="AK210" s="50">
        <v>0</v>
      </c>
      <c r="AL210" s="50">
        <v>0</v>
      </c>
      <c r="AM210" s="50">
        <v>0</v>
      </c>
      <c r="AN210" s="50">
        <v>0</v>
      </c>
      <c r="AO210" s="50">
        <v>0</v>
      </c>
      <c r="AP210" s="50">
        <v>0</v>
      </c>
      <c r="AQ210" s="50">
        <v>0</v>
      </c>
      <c r="AR210" s="50">
        <v>0</v>
      </c>
      <c r="AS210" s="50">
        <v>0</v>
      </c>
      <c r="AT210" s="50">
        <v>0</v>
      </c>
      <c r="AU210" s="50">
        <v>0</v>
      </c>
      <c r="AV210" s="50">
        <v>0.3</v>
      </c>
      <c r="AW210" s="50">
        <v>0</v>
      </c>
      <c r="AX210" s="50">
        <v>0</v>
      </c>
      <c r="AY210" s="50">
        <v>0</v>
      </c>
      <c r="AZ210" s="50">
        <v>0</v>
      </c>
      <c r="BA210" s="50">
        <v>0</v>
      </c>
      <c r="BB210" s="50">
        <v>0</v>
      </c>
      <c r="BC210" s="50">
        <v>0</v>
      </c>
      <c r="BD210" s="50">
        <v>0</v>
      </c>
      <c r="BE210" s="50">
        <v>0</v>
      </c>
      <c r="BF210" s="50">
        <v>0</v>
      </c>
      <c r="BG210" s="50">
        <v>0</v>
      </c>
      <c r="BH210" s="50">
        <v>3.9220000000000002</v>
      </c>
      <c r="BI210" s="50">
        <v>0</v>
      </c>
      <c r="BJ210" s="50">
        <v>0</v>
      </c>
      <c r="BK210" s="50">
        <v>0</v>
      </c>
      <c r="BL210" s="50">
        <v>0</v>
      </c>
      <c r="BM210" s="50">
        <v>0</v>
      </c>
      <c r="BN210" s="50">
        <v>0</v>
      </c>
      <c r="BO210" s="50">
        <v>0</v>
      </c>
      <c r="BP210" s="50">
        <v>0</v>
      </c>
      <c r="BQ210" s="50">
        <v>0</v>
      </c>
      <c r="BR210" s="50">
        <v>0</v>
      </c>
      <c r="BT210" s="27">
        <v>6.25</v>
      </c>
      <c r="CC210" s="50">
        <v>0</v>
      </c>
    </row>
    <row r="211" spans="1:98" ht="15" x14ac:dyDescent="0.3">
      <c r="A211" s="10" t="s">
        <v>1219</v>
      </c>
      <c r="D211">
        <v>2</v>
      </c>
      <c r="F211" s="44" t="s">
        <v>1214</v>
      </c>
      <c r="I211">
        <v>1</v>
      </c>
      <c r="J211" s="50">
        <v>0</v>
      </c>
      <c r="K211" s="50">
        <v>0.2</v>
      </c>
      <c r="M211" s="50">
        <v>0</v>
      </c>
      <c r="N211" s="50">
        <v>0</v>
      </c>
      <c r="O211" s="50">
        <v>0</v>
      </c>
      <c r="P211" s="50">
        <v>0</v>
      </c>
      <c r="Q211" s="50">
        <v>0</v>
      </c>
      <c r="S211" s="50">
        <v>0</v>
      </c>
      <c r="T211" s="50">
        <v>0</v>
      </c>
      <c r="U211" s="50">
        <v>0</v>
      </c>
      <c r="V211" s="50">
        <v>0</v>
      </c>
      <c r="W211" s="50">
        <v>0</v>
      </c>
      <c r="Y211" s="50">
        <v>0</v>
      </c>
      <c r="AB211" s="50">
        <v>0</v>
      </c>
      <c r="AC211" s="50">
        <v>0</v>
      </c>
      <c r="AG211" s="50">
        <v>0</v>
      </c>
      <c r="AJ211" s="50">
        <v>99.8</v>
      </c>
      <c r="AK211" s="50">
        <v>10</v>
      </c>
      <c r="AL211" s="50">
        <v>0.3</v>
      </c>
      <c r="AM211" s="50">
        <v>76</v>
      </c>
      <c r="AN211" s="50">
        <v>1</v>
      </c>
      <c r="AO211" s="50">
        <v>89</v>
      </c>
      <c r="AP211" s="50">
        <v>39300</v>
      </c>
      <c r="AQ211" s="50">
        <v>0.1</v>
      </c>
      <c r="AR211" s="50">
        <v>0.08</v>
      </c>
      <c r="AT211" s="50" t="s">
        <v>501</v>
      </c>
      <c r="AW211" s="50">
        <v>0</v>
      </c>
      <c r="AX211" s="50">
        <v>0</v>
      </c>
      <c r="BF211" s="50">
        <v>0</v>
      </c>
      <c r="BH211" s="50">
        <v>0</v>
      </c>
      <c r="BJ211" s="50">
        <v>0</v>
      </c>
      <c r="BK211" s="50">
        <v>1</v>
      </c>
      <c r="BL211" s="50">
        <v>0</v>
      </c>
      <c r="BN211" s="50">
        <v>0</v>
      </c>
      <c r="BO211" s="50">
        <v>0</v>
      </c>
      <c r="BP211" s="50">
        <v>0</v>
      </c>
      <c r="BQ211" s="50">
        <v>0</v>
      </c>
      <c r="BT211" s="27">
        <v>6.25</v>
      </c>
      <c r="BW211" s="50" t="s">
        <v>8</v>
      </c>
      <c r="BX211" s="194">
        <v>1226</v>
      </c>
      <c r="CB211" s="50">
        <v>100</v>
      </c>
      <c r="CC211" s="50">
        <v>0</v>
      </c>
    </row>
    <row r="212" spans="1:98" ht="15" x14ac:dyDescent="0.25">
      <c r="A212" s="10"/>
      <c r="D212">
        <f>SUM(D208:D211)</f>
        <v>115</v>
      </c>
      <c r="F212" s="5" t="s">
        <v>550</v>
      </c>
      <c r="J212" s="50">
        <f t="shared" ref="J212:AO212" si="115">SUM(J208:J211)</f>
        <v>1731.8</v>
      </c>
      <c r="K212" s="50">
        <f t="shared" si="115"/>
        <v>111.7</v>
      </c>
      <c r="L212" s="50">
        <f t="shared" si="115"/>
        <v>3.42</v>
      </c>
      <c r="M212" s="50">
        <f t="shared" si="115"/>
        <v>21.2</v>
      </c>
      <c r="N212" s="50">
        <f t="shared" si="115"/>
        <v>8.6</v>
      </c>
      <c r="O212" s="50">
        <f t="shared" si="115"/>
        <v>12.6</v>
      </c>
      <c r="P212" s="50">
        <f t="shared" si="115"/>
        <v>0.41899999999999998</v>
      </c>
      <c r="Q212" s="50">
        <f t="shared" si="115"/>
        <v>22.3</v>
      </c>
      <c r="R212" s="50">
        <f t="shared" si="115"/>
        <v>0</v>
      </c>
      <c r="S212" s="50">
        <f t="shared" si="115"/>
        <v>4.6749999999999998</v>
      </c>
      <c r="T212" s="50">
        <f t="shared" si="115"/>
        <v>6.0469999999999997</v>
      </c>
      <c r="U212" s="50">
        <f t="shared" si="115"/>
        <v>8.6120000000000001</v>
      </c>
      <c r="V212" s="50">
        <f t="shared" si="115"/>
        <v>0</v>
      </c>
      <c r="W212" s="50">
        <f t="shared" si="115"/>
        <v>45.300000000000004</v>
      </c>
      <c r="X212" s="50">
        <f t="shared" si="115"/>
        <v>0</v>
      </c>
      <c r="Y212" s="50">
        <f t="shared" si="115"/>
        <v>0</v>
      </c>
      <c r="Z212" s="50">
        <f t="shared" si="115"/>
        <v>0</v>
      </c>
      <c r="AA212" s="50">
        <f t="shared" si="115"/>
        <v>1.2</v>
      </c>
      <c r="AB212" s="50">
        <f t="shared" si="115"/>
        <v>0</v>
      </c>
      <c r="AC212" s="50">
        <f t="shared" si="115"/>
        <v>0</v>
      </c>
      <c r="AD212" s="50">
        <f t="shared" si="115"/>
        <v>0</v>
      </c>
      <c r="AE212" s="50">
        <f t="shared" si="115"/>
        <v>6.6</v>
      </c>
      <c r="AF212" s="50">
        <f t="shared" si="115"/>
        <v>0</v>
      </c>
      <c r="AG212" s="50">
        <f t="shared" si="115"/>
        <v>0</v>
      </c>
      <c r="AH212" s="50">
        <f t="shared" si="115"/>
        <v>0</v>
      </c>
      <c r="AI212" s="50">
        <f t="shared" si="115"/>
        <v>0</v>
      </c>
      <c r="AJ212" s="50">
        <f t="shared" si="115"/>
        <v>102.7</v>
      </c>
      <c r="AK212" s="50">
        <f t="shared" si="115"/>
        <v>104</v>
      </c>
      <c r="AL212" s="50">
        <f t="shared" si="115"/>
        <v>3.5999999999999996</v>
      </c>
      <c r="AM212" s="50">
        <f t="shared" si="115"/>
        <v>159</v>
      </c>
      <c r="AN212" s="50">
        <f t="shared" si="115"/>
        <v>367</v>
      </c>
      <c r="AO212" s="50">
        <f t="shared" si="115"/>
        <v>409</v>
      </c>
      <c r="AP212" s="50">
        <f t="shared" ref="AP212:BQ212" si="116">SUM(AP208:AP211)</f>
        <v>39877</v>
      </c>
      <c r="AQ212" s="50">
        <f t="shared" si="116"/>
        <v>2.65</v>
      </c>
      <c r="AR212" s="50">
        <f t="shared" si="116"/>
        <v>0.39</v>
      </c>
      <c r="AS212" s="50">
        <f t="shared" si="116"/>
        <v>34.799999999999997</v>
      </c>
      <c r="AT212" s="50">
        <f t="shared" si="116"/>
        <v>61.26</v>
      </c>
      <c r="AU212" s="50">
        <f t="shared" si="116"/>
        <v>0</v>
      </c>
      <c r="AV212" s="50">
        <f t="shared" si="116"/>
        <v>66.3</v>
      </c>
      <c r="AW212" s="50">
        <f t="shared" si="116"/>
        <v>66</v>
      </c>
      <c r="AX212" s="50">
        <f t="shared" si="116"/>
        <v>0</v>
      </c>
      <c r="AY212" s="50">
        <f t="shared" si="116"/>
        <v>0</v>
      </c>
      <c r="AZ212" s="50">
        <f t="shared" si="116"/>
        <v>0</v>
      </c>
      <c r="BA212" s="50">
        <f t="shared" si="116"/>
        <v>0</v>
      </c>
      <c r="BB212" s="50">
        <f t="shared" si="116"/>
        <v>0</v>
      </c>
      <c r="BC212" s="50">
        <f t="shared" si="116"/>
        <v>0</v>
      </c>
      <c r="BD212" s="50">
        <f t="shared" si="116"/>
        <v>0</v>
      </c>
      <c r="BE212" s="50">
        <f t="shared" si="116"/>
        <v>7.94</v>
      </c>
      <c r="BF212" s="50">
        <f t="shared" si="116"/>
        <v>0</v>
      </c>
      <c r="BG212" s="50">
        <f t="shared" si="116"/>
        <v>0</v>
      </c>
      <c r="BH212" s="50">
        <f t="shared" si="116"/>
        <v>7.4020000000000001</v>
      </c>
      <c r="BI212" s="50">
        <f t="shared" si="116"/>
        <v>0</v>
      </c>
      <c r="BJ212" s="50">
        <f t="shared" si="116"/>
        <v>0.29000000000000004</v>
      </c>
      <c r="BK212" s="50">
        <f t="shared" si="116"/>
        <v>1.46</v>
      </c>
      <c r="BL212" s="50">
        <f t="shared" si="116"/>
        <v>2.7</v>
      </c>
      <c r="BM212" s="50">
        <f t="shared" si="116"/>
        <v>0</v>
      </c>
      <c r="BN212" s="50">
        <f t="shared" si="116"/>
        <v>0.17800000000000002</v>
      </c>
      <c r="BO212" s="50">
        <f t="shared" si="116"/>
        <v>88</v>
      </c>
      <c r="BP212" s="50">
        <f t="shared" si="116"/>
        <v>1.9</v>
      </c>
      <c r="BQ212" s="50">
        <f t="shared" si="116"/>
        <v>0</v>
      </c>
    </row>
    <row r="213" spans="1:98" ht="15" x14ac:dyDescent="0.25">
      <c r="A213" s="10"/>
      <c r="D213">
        <f>D212-29</f>
        <v>86</v>
      </c>
      <c r="F213" s="5" t="s">
        <v>551</v>
      </c>
      <c r="K213" s="25">
        <f>K212-(D212-D213)</f>
        <v>82.7</v>
      </c>
    </row>
    <row r="214" spans="1:98" ht="15" x14ac:dyDescent="0.25">
      <c r="A214" s="10"/>
      <c r="D214">
        <f>1-(D212-D213)/D212</f>
        <v>0.74782608695652175</v>
      </c>
      <c r="F214" s="5" t="s">
        <v>337</v>
      </c>
    </row>
    <row r="215" spans="1:98" ht="15" x14ac:dyDescent="0.25">
      <c r="A215" s="10"/>
      <c r="F215" s="5" t="s">
        <v>82</v>
      </c>
      <c r="J215" s="50">
        <f>J212/$D$213*100*J11</f>
        <v>2013.720930232558</v>
      </c>
      <c r="L215" s="50">
        <f t="shared" ref="L215:AQ215" si="117">L212/$D$213*100*L11</f>
        <v>3.9767441860465116</v>
      </c>
      <c r="M215" s="50">
        <f t="shared" si="117"/>
        <v>24.651162790697672</v>
      </c>
      <c r="N215" s="50">
        <f t="shared" si="117"/>
        <v>10</v>
      </c>
      <c r="O215" s="50">
        <f t="shared" si="117"/>
        <v>14.651162790697676</v>
      </c>
      <c r="P215" s="50">
        <f t="shared" si="117"/>
        <v>0.48720930232558141</v>
      </c>
      <c r="Q215" s="50">
        <f t="shared" si="117"/>
        <v>25.930232558139537</v>
      </c>
      <c r="R215" s="50">
        <f t="shared" si="117"/>
        <v>0</v>
      </c>
      <c r="S215" s="50">
        <f t="shared" si="117"/>
        <v>5.4360465116279064</v>
      </c>
      <c r="T215" s="50">
        <f t="shared" si="117"/>
        <v>7.0313953488372087</v>
      </c>
      <c r="U215" s="50">
        <f t="shared" si="117"/>
        <v>10.013953488372094</v>
      </c>
      <c r="V215" s="50">
        <f t="shared" si="117"/>
        <v>0</v>
      </c>
      <c r="W215" s="50">
        <f t="shared" si="117"/>
        <v>52.674418604651166</v>
      </c>
      <c r="X215" s="50">
        <f t="shared" si="117"/>
        <v>0</v>
      </c>
      <c r="Y215" s="50">
        <f t="shared" si="117"/>
        <v>0</v>
      </c>
      <c r="Z215" s="50">
        <f t="shared" si="117"/>
        <v>0</v>
      </c>
      <c r="AA215" s="50">
        <f t="shared" si="117"/>
        <v>1.3953488372093024</v>
      </c>
      <c r="AB215" s="50">
        <f t="shared" si="117"/>
        <v>0</v>
      </c>
      <c r="AC215" s="50">
        <f t="shared" si="117"/>
        <v>0</v>
      </c>
      <c r="AD215" s="50">
        <f t="shared" si="117"/>
        <v>0</v>
      </c>
      <c r="AE215" s="50">
        <f t="shared" si="117"/>
        <v>7.6744186046511622</v>
      </c>
      <c r="AF215" s="50">
        <f t="shared" si="117"/>
        <v>0</v>
      </c>
      <c r="AG215" s="50">
        <f t="shared" si="117"/>
        <v>0</v>
      </c>
      <c r="AH215" s="50">
        <f t="shared" si="117"/>
        <v>0</v>
      </c>
      <c r="AI215" s="50">
        <f t="shared" si="117"/>
        <v>0</v>
      </c>
      <c r="AJ215" s="50">
        <f t="shared" si="117"/>
        <v>119.41860465116278</v>
      </c>
      <c r="AK215" s="50">
        <f t="shared" si="117"/>
        <v>120.93023255813952</v>
      </c>
      <c r="AL215" s="50">
        <f t="shared" si="117"/>
        <v>4.1860465116279064</v>
      </c>
      <c r="AM215" s="50">
        <f t="shared" si="117"/>
        <v>184.88372093023256</v>
      </c>
      <c r="AN215" s="50">
        <f t="shared" si="117"/>
        <v>426.74418604651157</v>
      </c>
      <c r="AO215" s="50">
        <f t="shared" si="117"/>
        <v>475.58139534883719</v>
      </c>
      <c r="AP215" s="50">
        <f t="shared" si="117"/>
        <v>46368.604651162794</v>
      </c>
      <c r="AQ215" s="50">
        <f t="shared" si="117"/>
        <v>3.081395348837209</v>
      </c>
      <c r="AR215" s="50">
        <f t="shared" ref="AR215:BQ215" si="118">AR212/$D$213*100*AR11</f>
        <v>0.45348837209302328</v>
      </c>
      <c r="AS215" s="50">
        <f t="shared" si="118"/>
        <v>40.465116279069761</v>
      </c>
      <c r="AT215" s="50">
        <f t="shared" si="118"/>
        <v>71.232558139534888</v>
      </c>
      <c r="AU215" s="50">
        <f t="shared" si="118"/>
        <v>0</v>
      </c>
      <c r="AV215" s="50">
        <f t="shared" si="118"/>
        <v>77.093023255813947</v>
      </c>
      <c r="AW215" s="50">
        <f t="shared" si="118"/>
        <v>76.744186046511629</v>
      </c>
      <c r="AX215" s="50">
        <f t="shared" si="118"/>
        <v>0</v>
      </c>
      <c r="AY215" s="50">
        <f t="shared" si="118"/>
        <v>0</v>
      </c>
      <c r="AZ215" s="50">
        <f t="shared" si="118"/>
        <v>0</v>
      </c>
      <c r="BA215" s="50">
        <f t="shared" si="118"/>
        <v>0</v>
      </c>
      <c r="BB215" s="50">
        <f t="shared" si="118"/>
        <v>0</v>
      </c>
      <c r="BC215" s="50">
        <f t="shared" si="118"/>
        <v>0</v>
      </c>
      <c r="BD215" s="50">
        <f t="shared" si="118"/>
        <v>0</v>
      </c>
      <c r="BE215" s="50">
        <f t="shared" si="118"/>
        <v>9.2325581395348841</v>
      </c>
      <c r="BF215" s="50">
        <f t="shared" si="118"/>
        <v>0</v>
      </c>
      <c r="BG215" s="50">
        <f t="shared" si="118"/>
        <v>0</v>
      </c>
      <c r="BH215" s="50">
        <f t="shared" si="118"/>
        <v>8.6069767441860474</v>
      </c>
      <c r="BI215" s="50">
        <f t="shared" si="118"/>
        <v>0</v>
      </c>
      <c r="BJ215" s="50">
        <f t="shared" si="118"/>
        <v>0.28662790697674423</v>
      </c>
      <c r="BK215" s="50">
        <f t="shared" si="118"/>
        <v>1.4430232558139533</v>
      </c>
      <c r="BL215" s="50">
        <f t="shared" si="118"/>
        <v>2.9825581395348837</v>
      </c>
      <c r="BM215" s="50">
        <f t="shared" si="118"/>
        <v>0</v>
      </c>
      <c r="BN215" s="50">
        <f t="shared" si="118"/>
        <v>0.1552325581395349</v>
      </c>
      <c r="BO215" s="50">
        <f t="shared" si="118"/>
        <v>51.162790697674424</v>
      </c>
      <c r="BP215" s="50">
        <f t="shared" si="118"/>
        <v>2.2093023255813953</v>
      </c>
      <c r="BQ215" s="50">
        <f t="shared" si="118"/>
        <v>0</v>
      </c>
    </row>
    <row r="216" spans="1:98" ht="15" x14ac:dyDescent="0.25">
      <c r="A216" s="10"/>
      <c r="F216" s="5" t="s">
        <v>115</v>
      </c>
      <c r="K216" s="14">
        <f>(K212-(D212-D213))/D213*100</f>
        <v>96.162790697674424</v>
      </c>
    </row>
    <row r="217" spans="1:98" ht="15" x14ac:dyDescent="0.25">
      <c r="A217" s="10"/>
      <c r="F217" s="5"/>
      <c r="K217" s="14"/>
    </row>
    <row r="218" spans="1:98" s="35" customFormat="1" ht="15" x14ac:dyDescent="0.25">
      <c r="A218" s="34"/>
      <c r="F218" s="163" t="s">
        <v>467</v>
      </c>
      <c r="J218" s="392"/>
      <c r="K218" s="164">
        <f t="shared" ref="K218:U218" si="119">+K208*$D$208/100</f>
        <v>10.95</v>
      </c>
      <c r="L218" s="164">
        <f t="shared" si="119"/>
        <v>0.42</v>
      </c>
      <c r="M218" s="164">
        <f t="shared" si="119"/>
        <v>2.58</v>
      </c>
      <c r="N218" s="164">
        <f t="shared" si="119"/>
        <v>2.58</v>
      </c>
      <c r="O218" s="164">
        <f t="shared" si="119"/>
        <v>0</v>
      </c>
      <c r="P218" s="164">
        <f t="shared" si="119"/>
        <v>0</v>
      </c>
      <c r="Q218" s="164">
        <f t="shared" si="119"/>
        <v>0.6</v>
      </c>
      <c r="R218" s="164">
        <f t="shared" si="119"/>
        <v>0</v>
      </c>
      <c r="S218" s="164">
        <f t="shared" si="119"/>
        <v>0.114</v>
      </c>
      <c r="T218" s="164">
        <f t="shared" si="119"/>
        <v>5.3999999999999992E-2</v>
      </c>
      <c r="U218" s="164">
        <f t="shared" si="119"/>
        <v>0.249</v>
      </c>
      <c r="V218" s="164" t="s">
        <v>501</v>
      </c>
      <c r="W218" s="164">
        <f t="shared" ref="W218:BQ218" si="120">+W208*$D$208/100</f>
        <v>13.23</v>
      </c>
      <c r="X218" s="164">
        <f t="shared" si="120"/>
        <v>0</v>
      </c>
      <c r="Y218" s="164">
        <f t="shared" si="120"/>
        <v>0</v>
      </c>
      <c r="Z218" s="164">
        <f t="shared" si="120"/>
        <v>0</v>
      </c>
      <c r="AA218" s="164">
        <f t="shared" si="120"/>
        <v>0</v>
      </c>
      <c r="AB218" s="164">
        <f t="shared" si="120"/>
        <v>0</v>
      </c>
      <c r="AC218" s="164">
        <f t="shared" si="120"/>
        <v>0</v>
      </c>
      <c r="AD218" s="164">
        <f t="shared" si="120"/>
        <v>0</v>
      </c>
      <c r="AE218" s="164">
        <f t="shared" si="120"/>
        <v>1.98</v>
      </c>
      <c r="AF218" s="164">
        <f t="shared" si="120"/>
        <v>0</v>
      </c>
      <c r="AG218" s="164">
        <f t="shared" si="120"/>
        <v>0</v>
      </c>
      <c r="AH218" s="164">
        <f t="shared" si="120"/>
        <v>0</v>
      </c>
      <c r="AI218" s="164">
        <f t="shared" si="120"/>
        <v>0</v>
      </c>
      <c r="AJ218" s="164">
        <f t="shared" si="120"/>
        <v>0.6</v>
      </c>
      <c r="AK218" s="164">
        <f t="shared" si="120"/>
        <v>16.5</v>
      </c>
      <c r="AL218" s="164">
        <f t="shared" si="120"/>
        <v>0.45</v>
      </c>
      <c r="AM218" s="164">
        <f t="shared" si="120"/>
        <v>22.2</v>
      </c>
      <c r="AN218" s="164">
        <f t="shared" si="120"/>
        <v>52.2</v>
      </c>
      <c r="AO218" s="164">
        <f t="shared" si="120"/>
        <v>66.599999999999994</v>
      </c>
      <c r="AP218" s="164">
        <f t="shared" si="120"/>
        <v>135.30000000000001</v>
      </c>
      <c r="AQ218" s="164">
        <f t="shared" si="120"/>
        <v>0.42</v>
      </c>
      <c r="AR218" s="164">
        <f t="shared" si="120"/>
        <v>5.7000000000000002E-2</v>
      </c>
      <c r="AS218" s="164">
        <f t="shared" si="120"/>
        <v>1.2</v>
      </c>
      <c r="AT218" s="164">
        <f t="shared" si="120"/>
        <v>0.37799999999999995</v>
      </c>
      <c r="AU218" s="164">
        <f t="shared" si="120"/>
        <v>0</v>
      </c>
      <c r="AV218" s="164">
        <f t="shared" si="120"/>
        <v>0</v>
      </c>
      <c r="AW218" s="164">
        <f t="shared" si="120"/>
        <v>0</v>
      </c>
      <c r="AX218" s="164">
        <f t="shared" si="120"/>
        <v>0</v>
      </c>
      <c r="AY218" s="164">
        <f t="shared" si="120"/>
        <v>0</v>
      </c>
      <c r="AZ218" s="164">
        <f t="shared" si="120"/>
        <v>0</v>
      </c>
      <c r="BA218" s="164">
        <f t="shared" si="120"/>
        <v>0</v>
      </c>
      <c r="BB218" s="164">
        <f t="shared" si="120"/>
        <v>0</v>
      </c>
      <c r="BC218" s="164">
        <f t="shared" si="120"/>
        <v>0</v>
      </c>
      <c r="BD218" s="164">
        <f t="shared" si="120"/>
        <v>0</v>
      </c>
      <c r="BE218" s="164">
        <f t="shared" si="120"/>
        <v>0</v>
      </c>
      <c r="BF218" s="164">
        <f t="shared" si="120"/>
        <v>0</v>
      </c>
      <c r="BG218" s="164">
        <f t="shared" si="120"/>
        <v>0</v>
      </c>
      <c r="BH218" s="164">
        <f t="shared" si="120"/>
        <v>0</v>
      </c>
      <c r="BI218" s="164">
        <f t="shared" si="120"/>
        <v>0</v>
      </c>
      <c r="BJ218" s="164">
        <f t="shared" si="120"/>
        <v>4.8000000000000001E-2</v>
      </c>
      <c r="BK218" s="164">
        <f t="shared" si="120"/>
        <v>1.7999999999999999E-2</v>
      </c>
      <c r="BL218" s="164">
        <f t="shared" si="120"/>
        <v>0.78</v>
      </c>
      <c r="BM218" s="164">
        <f t="shared" si="120"/>
        <v>0</v>
      </c>
      <c r="BN218" s="164">
        <f t="shared" si="120"/>
        <v>4.0800000000000003E-2</v>
      </c>
      <c r="BO218" s="164">
        <f t="shared" si="120"/>
        <v>12.6</v>
      </c>
      <c r="BP218" s="164">
        <f t="shared" si="120"/>
        <v>0</v>
      </c>
      <c r="BQ218" s="164">
        <f t="shared" si="120"/>
        <v>0</v>
      </c>
      <c r="BR218" s="164"/>
      <c r="BS218" s="164"/>
      <c r="BT218" s="164"/>
      <c r="BU218" s="164"/>
      <c r="BV218" s="164"/>
      <c r="BW218" s="164" t="s">
        <v>197</v>
      </c>
      <c r="BX218" s="166" t="s">
        <v>197</v>
      </c>
      <c r="BY218" s="164" t="s">
        <v>197</v>
      </c>
      <c r="BZ218" s="164" t="s">
        <v>197</v>
      </c>
      <c r="CA218" s="164" t="s">
        <v>197</v>
      </c>
      <c r="CB218" s="164">
        <f t="shared" ref="CB218:CC221" si="121">+CB208</f>
        <v>100</v>
      </c>
      <c r="CC218" s="164">
        <f t="shared" si="121"/>
        <v>44.3</v>
      </c>
      <c r="CD218" s="164"/>
      <c r="CE218" s="164"/>
      <c r="CF218" s="164"/>
      <c r="CG218" s="164"/>
      <c r="CH218" s="164"/>
      <c r="CI218" s="164"/>
      <c r="CJ218" s="392"/>
      <c r="CK218" s="392"/>
      <c r="CL218" s="392"/>
      <c r="CM218" s="392"/>
      <c r="CN218" s="392"/>
      <c r="CO218" s="392"/>
      <c r="CP218" s="392"/>
      <c r="CQ218" s="392"/>
      <c r="CR218" s="392"/>
      <c r="CS218" s="392"/>
      <c r="CT218" s="392"/>
    </row>
    <row r="219" spans="1:98" s="35" customFormat="1" ht="15" x14ac:dyDescent="0.25">
      <c r="A219" s="34"/>
      <c r="F219" s="163" t="s">
        <v>149</v>
      </c>
      <c r="J219" s="392"/>
      <c r="K219" s="164">
        <f t="shared" ref="K219:AW219" si="122">+K209*$D$209/100</f>
        <v>37.5</v>
      </c>
      <c r="L219" s="164">
        <f t="shared" si="122"/>
        <v>1.01</v>
      </c>
      <c r="M219" s="164">
        <f t="shared" si="122"/>
        <v>6.3</v>
      </c>
      <c r="N219" s="164">
        <f t="shared" si="122"/>
        <v>0</v>
      </c>
      <c r="O219" s="164">
        <f t="shared" si="122"/>
        <v>6.3</v>
      </c>
      <c r="P219" s="164">
        <f t="shared" si="122"/>
        <v>0.20949999999999999</v>
      </c>
      <c r="Q219" s="164">
        <f t="shared" si="122"/>
        <v>5.15</v>
      </c>
      <c r="R219" s="164">
        <f t="shared" si="122"/>
        <v>0</v>
      </c>
      <c r="S219" s="164">
        <f t="shared" si="122"/>
        <v>1.5149999999999999</v>
      </c>
      <c r="T219" s="164">
        <f t="shared" si="122"/>
        <v>2.0049999999999999</v>
      </c>
      <c r="U219" s="164">
        <f t="shared" si="122"/>
        <v>0.68</v>
      </c>
      <c r="V219" s="164">
        <f t="shared" si="122"/>
        <v>0</v>
      </c>
      <c r="W219" s="164">
        <f t="shared" si="122"/>
        <v>0.6</v>
      </c>
      <c r="X219" s="164">
        <f t="shared" si="122"/>
        <v>0</v>
      </c>
      <c r="Y219" s="164">
        <f t="shared" si="122"/>
        <v>0</v>
      </c>
      <c r="Z219" s="164">
        <f t="shared" si="122"/>
        <v>0</v>
      </c>
      <c r="AA219" s="164">
        <f t="shared" si="122"/>
        <v>0.6</v>
      </c>
      <c r="AB219" s="164">
        <f t="shared" si="122"/>
        <v>0</v>
      </c>
      <c r="AC219" s="164">
        <f t="shared" si="122"/>
        <v>0</v>
      </c>
      <c r="AD219" s="164">
        <f t="shared" si="122"/>
        <v>0</v>
      </c>
      <c r="AE219" s="164">
        <f t="shared" si="122"/>
        <v>0</v>
      </c>
      <c r="AF219" s="164">
        <f t="shared" si="122"/>
        <v>0</v>
      </c>
      <c r="AG219" s="164">
        <f t="shared" si="122"/>
        <v>0</v>
      </c>
      <c r="AH219" s="164">
        <f t="shared" si="122"/>
        <v>0</v>
      </c>
      <c r="AI219" s="164">
        <f t="shared" si="122"/>
        <v>0</v>
      </c>
      <c r="AJ219" s="164">
        <f t="shared" si="122"/>
        <v>0.45</v>
      </c>
      <c r="AK219" s="164">
        <f t="shared" si="122"/>
        <v>19.5</v>
      </c>
      <c r="AL219" s="164">
        <f t="shared" si="122"/>
        <v>0.9</v>
      </c>
      <c r="AM219" s="164">
        <f t="shared" si="122"/>
        <v>4.5</v>
      </c>
      <c r="AN219" s="164">
        <f t="shared" si="122"/>
        <v>96</v>
      </c>
      <c r="AO219" s="164">
        <f t="shared" si="122"/>
        <v>49</v>
      </c>
      <c r="AP219" s="164">
        <f t="shared" si="122"/>
        <v>63</v>
      </c>
      <c r="AQ219" s="164">
        <f t="shared" si="122"/>
        <v>0.57499999999999996</v>
      </c>
      <c r="AR219" s="164">
        <f t="shared" si="122"/>
        <v>0.06</v>
      </c>
      <c r="AS219" s="164">
        <f t="shared" si="122"/>
        <v>15.4</v>
      </c>
      <c r="AT219" s="164">
        <f t="shared" si="122"/>
        <v>30</v>
      </c>
      <c r="AU219" s="164">
        <f t="shared" si="122"/>
        <v>0</v>
      </c>
      <c r="AV219" s="164">
        <f t="shared" si="122"/>
        <v>33</v>
      </c>
      <c r="AW219" s="164">
        <f t="shared" si="122"/>
        <v>33</v>
      </c>
      <c r="AX219" s="164" t="s">
        <v>501</v>
      </c>
      <c r="AY219" s="164">
        <f t="shared" ref="AY219:BQ219" si="123">+AY209*$D$209/100</f>
        <v>0</v>
      </c>
      <c r="AZ219" s="164">
        <f t="shared" si="123"/>
        <v>0</v>
      </c>
      <c r="BA219" s="164">
        <f t="shared" si="123"/>
        <v>0</v>
      </c>
      <c r="BB219" s="164">
        <f t="shared" si="123"/>
        <v>0</v>
      </c>
      <c r="BC219" s="164">
        <f t="shared" si="123"/>
        <v>0</v>
      </c>
      <c r="BD219" s="164">
        <f t="shared" si="123"/>
        <v>0</v>
      </c>
      <c r="BE219" s="164">
        <f t="shared" si="123"/>
        <v>3.97</v>
      </c>
      <c r="BF219" s="164">
        <f t="shared" si="123"/>
        <v>0</v>
      </c>
      <c r="BG219" s="164">
        <f t="shared" si="123"/>
        <v>0</v>
      </c>
      <c r="BH219" s="164">
        <f t="shared" si="123"/>
        <v>1.74</v>
      </c>
      <c r="BI219" s="164">
        <f t="shared" si="123"/>
        <v>0</v>
      </c>
      <c r="BJ219" s="164">
        <f t="shared" si="123"/>
        <v>6.5000000000000002E-2</v>
      </c>
      <c r="BK219" s="164">
        <f t="shared" si="123"/>
        <v>0.2</v>
      </c>
      <c r="BL219" s="164">
        <f t="shared" si="123"/>
        <v>0.05</v>
      </c>
      <c r="BM219" s="164">
        <f t="shared" si="123"/>
        <v>0</v>
      </c>
      <c r="BN219" s="164">
        <f t="shared" si="123"/>
        <v>2.1000000000000001E-2</v>
      </c>
      <c r="BO219" s="164">
        <f t="shared" si="123"/>
        <v>23</v>
      </c>
      <c r="BP219" s="164">
        <f t="shared" si="123"/>
        <v>0.95</v>
      </c>
      <c r="BQ219" s="164">
        <f t="shared" si="123"/>
        <v>0</v>
      </c>
      <c r="BR219" s="164"/>
      <c r="BS219" s="164"/>
      <c r="BT219" s="164"/>
      <c r="BU219" s="164"/>
      <c r="BV219" s="164"/>
      <c r="BW219" s="164" t="s">
        <v>197</v>
      </c>
      <c r="BX219" s="166" t="s">
        <v>197</v>
      </c>
      <c r="BY219" s="164" t="s">
        <v>197</v>
      </c>
      <c r="BZ219" s="164" t="s">
        <v>197</v>
      </c>
      <c r="CA219" s="164" t="s">
        <v>197</v>
      </c>
      <c r="CB219" s="164">
        <f t="shared" si="121"/>
        <v>100</v>
      </c>
      <c r="CC219" s="164">
        <f t="shared" si="121"/>
        <v>1.2</v>
      </c>
      <c r="CD219" s="164"/>
      <c r="CE219" s="164"/>
      <c r="CF219" s="164"/>
      <c r="CG219" s="164"/>
      <c r="CH219" s="164"/>
      <c r="CI219" s="164"/>
      <c r="CJ219" s="392"/>
      <c r="CK219" s="392"/>
      <c r="CL219" s="392"/>
      <c r="CM219" s="392"/>
      <c r="CN219" s="392"/>
      <c r="CO219" s="392"/>
      <c r="CP219" s="392"/>
      <c r="CQ219" s="392"/>
      <c r="CR219" s="392"/>
      <c r="CS219" s="392"/>
      <c r="CT219" s="392"/>
    </row>
    <row r="220" spans="1:98" s="35" customFormat="1" ht="15" x14ac:dyDescent="0.3">
      <c r="A220" s="34"/>
      <c r="F220" s="167" t="s">
        <v>1213</v>
      </c>
      <c r="J220" s="392"/>
      <c r="K220" s="164">
        <f t="shared" ref="K220:AP220" si="124">+K210*$D$210/100</f>
        <v>0</v>
      </c>
      <c r="L220" s="164"/>
      <c r="M220" s="164">
        <f t="shared" si="124"/>
        <v>0</v>
      </c>
      <c r="N220" s="164">
        <f t="shared" si="124"/>
        <v>0</v>
      </c>
      <c r="O220" s="164">
        <f t="shared" si="124"/>
        <v>0</v>
      </c>
      <c r="P220" s="164">
        <f t="shared" si="124"/>
        <v>0</v>
      </c>
      <c r="Q220" s="164">
        <f t="shared" si="124"/>
        <v>3.3</v>
      </c>
      <c r="R220" s="164">
        <f t="shared" si="124"/>
        <v>0</v>
      </c>
      <c r="S220" s="164">
        <f t="shared" si="124"/>
        <v>0.41744999999999999</v>
      </c>
      <c r="T220" s="164">
        <f t="shared" si="124"/>
        <v>0.61281000000000008</v>
      </c>
      <c r="U220" s="164">
        <f t="shared" si="124"/>
        <v>2.1192600000000001</v>
      </c>
      <c r="V220" s="164">
        <f t="shared" si="124"/>
        <v>0</v>
      </c>
      <c r="W220" s="164">
        <f t="shared" si="124"/>
        <v>0</v>
      </c>
      <c r="X220" s="164">
        <f t="shared" si="124"/>
        <v>0</v>
      </c>
      <c r="Y220" s="164">
        <f t="shared" si="124"/>
        <v>0</v>
      </c>
      <c r="Z220" s="164">
        <f t="shared" si="124"/>
        <v>0</v>
      </c>
      <c r="AA220" s="164">
        <f t="shared" si="124"/>
        <v>0</v>
      </c>
      <c r="AB220" s="164">
        <f t="shared" si="124"/>
        <v>0</v>
      </c>
      <c r="AC220" s="164">
        <f t="shared" si="124"/>
        <v>0</v>
      </c>
      <c r="AD220" s="164">
        <f t="shared" si="124"/>
        <v>0</v>
      </c>
      <c r="AE220" s="164">
        <f t="shared" si="124"/>
        <v>0</v>
      </c>
      <c r="AF220" s="164">
        <f t="shared" si="124"/>
        <v>0</v>
      </c>
      <c r="AG220" s="164">
        <f t="shared" si="124"/>
        <v>0</v>
      </c>
      <c r="AH220" s="164">
        <f t="shared" si="124"/>
        <v>0</v>
      </c>
      <c r="AI220" s="164">
        <f t="shared" si="124"/>
        <v>0</v>
      </c>
      <c r="AJ220" s="164">
        <f t="shared" si="124"/>
        <v>0</v>
      </c>
      <c r="AK220" s="164">
        <f t="shared" si="124"/>
        <v>0</v>
      </c>
      <c r="AL220" s="164">
        <f t="shared" si="124"/>
        <v>0</v>
      </c>
      <c r="AM220" s="164">
        <f t="shared" si="124"/>
        <v>0</v>
      </c>
      <c r="AN220" s="164">
        <f t="shared" si="124"/>
        <v>0</v>
      </c>
      <c r="AO220" s="164">
        <f t="shared" si="124"/>
        <v>0</v>
      </c>
      <c r="AP220" s="164">
        <f t="shared" si="124"/>
        <v>0</v>
      </c>
      <c r="AQ220" s="164">
        <f t="shared" ref="AQ220:BQ220" si="125">+AQ210*$D$210/100</f>
        <v>0</v>
      </c>
      <c r="AR220" s="164">
        <f t="shared" si="125"/>
        <v>0</v>
      </c>
      <c r="AS220" s="164">
        <f t="shared" si="125"/>
        <v>0</v>
      </c>
      <c r="AT220" s="164">
        <f t="shared" si="125"/>
        <v>0</v>
      </c>
      <c r="AU220" s="164">
        <f t="shared" si="125"/>
        <v>0</v>
      </c>
      <c r="AV220" s="164">
        <f t="shared" si="125"/>
        <v>9.9000000000000005E-2</v>
      </c>
      <c r="AW220" s="164">
        <f t="shared" si="125"/>
        <v>0</v>
      </c>
      <c r="AX220" s="164">
        <f t="shared" si="125"/>
        <v>0</v>
      </c>
      <c r="AY220" s="164">
        <f t="shared" si="125"/>
        <v>0</v>
      </c>
      <c r="AZ220" s="164">
        <f t="shared" si="125"/>
        <v>0</v>
      </c>
      <c r="BA220" s="164">
        <f t="shared" si="125"/>
        <v>0</v>
      </c>
      <c r="BB220" s="164">
        <f t="shared" si="125"/>
        <v>0</v>
      </c>
      <c r="BC220" s="164">
        <f t="shared" si="125"/>
        <v>0</v>
      </c>
      <c r="BD220" s="164">
        <f t="shared" si="125"/>
        <v>0</v>
      </c>
      <c r="BE220" s="164">
        <f t="shared" si="125"/>
        <v>0</v>
      </c>
      <c r="BF220" s="164">
        <f t="shared" si="125"/>
        <v>0</v>
      </c>
      <c r="BG220" s="164">
        <f t="shared" si="125"/>
        <v>0</v>
      </c>
      <c r="BH220" s="164">
        <f t="shared" si="125"/>
        <v>1.2942600000000002</v>
      </c>
      <c r="BI220" s="164">
        <f t="shared" si="125"/>
        <v>0</v>
      </c>
      <c r="BJ220" s="164">
        <f t="shared" si="125"/>
        <v>0</v>
      </c>
      <c r="BK220" s="164">
        <f t="shared" si="125"/>
        <v>0</v>
      </c>
      <c r="BL220" s="164">
        <f t="shared" si="125"/>
        <v>0</v>
      </c>
      <c r="BM220" s="164">
        <f t="shared" si="125"/>
        <v>0</v>
      </c>
      <c r="BN220" s="164">
        <f t="shared" si="125"/>
        <v>0</v>
      </c>
      <c r="BO220" s="164">
        <f t="shared" si="125"/>
        <v>0</v>
      </c>
      <c r="BP220" s="164">
        <f t="shared" si="125"/>
        <v>0</v>
      </c>
      <c r="BQ220" s="164">
        <f t="shared" si="125"/>
        <v>0</v>
      </c>
      <c r="BR220" s="168"/>
      <c r="BS220" s="168"/>
      <c r="BT220" s="168"/>
      <c r="BU220" s="168"/>
      <c r="BV220" s="168"/>
      <c r="BW220" s="164" t="s">
        <v>197</v>
      </c>
      <c r="BX220" s="166" t="s">
        <v>197</v>
      </c>
      <c r="BY220" s="164" t="s">
        <v>197</v>
      </c>
      <c r="BZ220" s="164" t="s">
        <v>197</v>
      </c>
      <c r="CA220" s="164" t="s">
        <v>197</v>
      </c>
      <c r="CB220" s="164">
        <f t="shared" si="121"/>
        <v>0</v>
      </c>
      <c r="CC220" s="164">
        <f t="shared" si="121"/>
        <v>0</v>
      </c>
      <c r="CD220" s="168"/>
      <c r="CE220" s="168"/>
      <c r="CF220" s="168"/>
      <c r="CG220" s="168"/>
      <c r="CH220" s="168"/>
      <c r="CI220" s="168"/>
      <c r="CJ220" s="392"/>
      <c r="CK220" s="392"/>
      <c r="CL220" s="392"/>
      <c r="CM220" s="392"/>
      <c r="CN220" s="392"/>
      <c r="CO220" s="392"/>
      <c r="CP220" s="392"/>
      <c r="CQ220" s="392"/>
      <c r="CR220" s="392"/>
      <c r="CS220" s="392"/>
      <c r="CT220" s="392"/>
    </row>
    <row r="221" spans="1:98" s="35" customFormat="1" ht="15" x14ac:dyDescent="0.3">
      <c r="A221" s="34"/>
      <c r="F221" s="167" t="s">
        <v>1214</v>
      </c>
      <c r="J221" s="392"/>
      <c r="K221" s="164">
        <f t="shared" ref="K221:AS221" si="126">+K211*$D$211/100</f>
        <v>4.0000000000000001E-3</v>
      </c>
      <c r="L221" s="164"/>
      <c r="M221" s="164">
        <f t="shared" si="126"/>
        <v>0</v>
      </c>
      <c r="N221" s="164">
        <f t="shared" si="126"/>
        <v>0</v>
      </c>
      <c r="O221" s="164">
        <f t="shared" si="126"/>
        <v>0</v>
      </c>
      <c r="P221" s="164">
        <f t="shared" si="126"/>
        <v>0</v>
      </c>
      <c r="Q221" s="164">
        <f t="shared" si="126"/>
        <v>0</v>
      </c>
      <c r="R221" s="164">
        <f t="shared" si="126"/>
        <v>0</v>
      </c>
      <c r="S221" s="164">
        <f t="shared" si="126"/>
        <v>0</v>
      </c>
      <c r="T221" s="164">
        <f t="shared" si="126"/>
        <v>0</v>
      </c>
      <c r="U221" s="164">
        <f t="shared" si="126"/>
        <v>0</v>
      </c>
      <c r="V221" s="164">
        <f t="shared" si="126"/>
        <v>0</v>
      </c>
      <c r="W221" s="164">
        <f t="shared" si="126"/>
        <v>0</v>
      </c>
      <c r="X221" s="164">
        <f t="shared" si="126"/>
        <v>0</v>
      </c>
      <c r="Y221" s="164">
        <f t="shared" si="126"/>
        <v>0</v>
      </c>
      <c r="Z221" s="164">
        <f t="shared" si="126"/>
        <v>0</v>
      </c>
      <c r="AA221" s="164">
        <f t="shared" si="126"/>
        <v>0</v>
      </c>
      <c r="AB221" s="164">
        <f t="shared" si="126"/>
        <v>0</v>
      </c>
      <c r="AC221" s="164">
        <f t="shared" si="126"/>
        <v>0</v>
      </c>
      <c r="AD221" s="164">
        <f t="shared" si="126"/>
        <v>0</v>
      </c>
      <c r="AE221" s="164">
        <f t="shared" si="126"/>
        <v>0</v>
      </c>
      <c r="AF221" s="164">
        <f t="shared" si="126"/>
        <v>0</v>
      </c>
      <c r="AG221" s="164">
        <f t="shared" si="126"/>
        <v>0</v>
      </c>
      <c r="AH221" s="164">
        <f t="shared" si="126"/>
        <v>0</v>
      </c>
      <c r="AI221" s="164">
        <f t="shared" si="126"/>
        <v>0</v>
      </c>
      <c r="AJ221" s="164">
        <f t="shared" si="126"/>
        <v>1.996</v>
      </c>
      <c r="AK221" s="164">
        <f t="shared" si="126"/>
        <v>0.2</v>
      </c>
      <c r="AL221" s="164">
        <f t="shared" si="126"/>
        <v>6.0000000000000001E-3</v>
      </c>
      <c r="AM221" s="164">
        <f t="shared" si="126"/>
        <v>1.52</v>
      </c>
      <c r="AN221" s="164">
        <f t="shared" si="126"/>
        <v>0.02</v>
      </c>
      <c r="AO221" s="164">
        <f t="shared" si="126"/>
        <v>1.78</v>
      </c>
      <c r="AP221" s="164">
        <f t="shared" si="126"/>
        <v>786</v>
      </c>
      <c r="AQ221" s="164">
        <f t="shared" si="126"/>
        <v>2E-3</v>
      </c>
      <c r="AR221" s="164">
        <f t="shared" si="126"/>
        <v>1.6000000000000001E-3</v>
      </c>
      <c r="AS221" s="164">
        <f t="shared" si="126"/>
        <v>0</v>
      </c>
      <c r="AT221" s="164" t="s">
        <v>501</v>
      </c>
      <c r="AU221" s="164">
        <f t="shared" ref="AU221:BQ221" si="127">+AU211*$D$211/100</f>
        <v>0</v>
      </c>
      <c r="AV221" s="164">
        <f t="shared" si="127"/>
        <v>0</v>
      </c>
      <c r="AW221" s="164">
        <f t="shared" si="127"/>
        <v>0</v>
      </c>
      <c r="AX221" s="164">
        <f t="shared" si="127"/>
        <v>0</v>
      </c>
      <c r="AY221" s="164">
        <f t="shared" si="127"/>
        <v>0</v>
      </c>
      <c r="AZ221" s="164">
        <f t="shared" si="127"/>
        <v>0</v>
      </c>
      <c r="BA221" s="164">
        <f t="shared" si="127"/>
        <v>0</v>
      </c>
      <c r="BB221" s="164">
        <f t="shared" si="127"/>
        <v>0</v>
      </c>
      <c r="BC221" s="164">
        <f t="shared" si="127"/>
        <v>0</v>
      </c>
      <c r="BD221" s="164">
        <f t="shared" si="127"/>
        <v>0</v>
      </c>
      <c r="BE221" s="164">
        <f t="shared" si="127"/>
        <v>0</v>
      </c>
      <c r="BF221" s="164">
        <f t="shared" si="127"/>
        <v>0</v>
      </c>
      <c r="BG221" s="164">
        <f t="shared" si="127"/>
        <v>0</v>
      </c>
      <c r="BH221" s="164">
        <f t="shared" si="127"/>
        <v>0</v>
      </c>
      <c r="BI221" s="164">
        <f t="shared" si="127"/>
        <v>0</v>
      </c>
      <c r="BJ221" s="164">
        <f t="shared" si="127"/>
        <v>0</v>
      </c>
      <c r="BK221" s="164">
        <f t="shared" si="127"/>
        <v>0.02</v>
      </c>
      <c r="BL221" s="164">
        <f t="shared" si="127"/>
        <v>0</v>
      </c>
      <c r="BM221" s="164">
        <f t="shared" si="127"/>
        <v>0</v>
      </c>
      <c r="BN221" s="164">
        <f t="shared" si="127"/>
        <v>0</v>
      </c>
      <c r="BO221" s="164">
        <f t="shared" si="127"/>
        <v>0</v>
      </c>
      <c r="BP221" s="164">
        <f t="shared" si="127"/>
        <v>0</v>
      </c>
      <c r="BQ221" s="164">
        <f t="shared" si="127"/>
        <v>0</v>
      </c>
      <c r="BR221" s="169"/>
      <c r="BS221" s="164"/>
      <c r="BT221" s="164"/>
      <c r="BU221" s="164"/>
      <c r="BV221" s="164"/>
      <c r="BW221" s="164" t="s">
        <v>197</v>
      </c>
      <c r="BX221" s="166" t="s">
        <v>197</v>
      </c>
      <c r="BY221" s="164" t="s">
        <v>197</v>
      </c>
      <c r="BZ221" s="164" t="s">
        <v>197</v>
      </c>
      <c r="CA221" s="164" t="s">
        <v>197</v>
      </c>
      <c r="CB221" s="164">
        <f t="shared" si="121"/>
        <v>100</v>
      </c>
      <c r="CC221" s="164">
        <f t="shared" si="121"/>
        <v>0</v>
      </c>
      <c r="CD221" s="169"/>
      <c r="CE221" s="169"/>
      <c r="CF221" s="169"/>
      <c r="CG221" s="169"/>
      <c r="CH221" s="169"/>
      <c r="CI221" s="169"/>
      <c r="CJ221" s="392"/>
      <c r="CK221" s="392"/>
      <c r="CL221" s="392"/>
      <c r="CM221" s="392"/>
      <c r="CN221" s="392"/>
      <c r="CO221" s="392"/>
      <c r="CP221" s="392"/>
      <c r="CQ221" s="392"/>
      <c r="CR221" s="392"/>
      <c r="CS221" s="392"/>
      <c r="CT221" s="392"/>
    </row>
    <row r="222" spans="1:98" s="35" customFormat="1" ht="15" x14ac:dyDescent="0.3">
      <c r="A222" s="34"/>
      <c r="F222" s="36"/>
      <c r="J222" s="392"/>
      <c r="K222" s="168">
        <f>SUM(K218:K221)</f>
        <v>48.454000000000001</v>
      </c>
      <c r="L222" s="168">
        <f>SUM(L218:L221)</f>
        <v>1.43</v>
      </c>
      <c r="M222" s="168">
        <f>SUM(M218:M221)</f>
        <v>8.879999999999999</v>
      </c>
      <c r="N222" s="168">
        <f t="shared" ref="N222:BQ222" si="128">SUM(N218:N221)</f>
        <v>2.58</v>
      </c>
      <c r="O222" s="168">
        <f t="shared" si="128"/>
        <v>6.3</v>
      </c>
      <c r="P222" s="168">
        <f t="shared" si="128"/>
        <v>0.20949999999999999</v>
      </c>
      <c r="Q222" s="168">
        <f t="shared" si="128"/>
        <v>9.0500000000000007</v>
      </c>
      <c r="R222" s="168">
        <f t="shared" si="128"/>
        <v>0</v>
      </c>
      <c r="S222" s="168">
        <f t="shared" si="128"/>
        <v>2.0464500000000001</v>
      </c>
      <c r="T222" s="168">
        <f t="shared" si="128"/>
        <v>2.6718099999999998</v>
      </c>
      <c r="U222" s="168">
        <f t="shared" si="128"/>
        <v>3.04826</v>
      </c>
      <c r="V222" s="168">
        <f t="shared" si="128"/>
        <v>0</v>
      </c>
      <c r="W222" s="168">
        <f t="shared" si="128"/>
        <v>13.83</v>
      </c>
      <c r="X222" s="168">
        <f t="shared" si="128"/>
        <v>0</v>
      </c>
      <c r="Y222" s="168">
        <f t="shared" si="128"/>
        <v>0</v>
      </c>
      <c r="Z222" s="168">
        <f t="shared" si="128"/>
        <v>0</v>
      </c>
      <c r="AA222" s="168">
        <f t="shared" si="128"/>
        <v>0.6</v>
      </c>
      <c r="AB222" s="168">
        <f t="shared" si="128"/>
        <v>0</v>
      </c>
      <c r="AC222" s="168">
        <f t="shared" si="128"/>
        <v>0</v>
      </c>
      <c r="AD222" s="168">
        <f t="shared" si="128"/>
        <v>0</v>
      </c>
      <c r="AE222" s="168">
        <f t="shared" si="128"/>
        <v>1.98</v>
      </c>
      <c r="AF222" s="168">
        <f t="shared" si="128"/>
        <v>0</v>
      </c>
      <c r="AG222" s="168">
        <f t="shared" si="128"/>
        <v>0</v>
      </c>
      <c r="AH222" s="168">
        <f t="shared" si="128"/>
        <v>0</v>
      </c>
      <c r="AI222" s="168">
        <f t="shared" si="128"/>
        <v>0</v>
      </c>
      <c r="AJ222" s="168">
        <f t="shared" si="128"/>
        <v>3.0460000000000003</v>
      </c>
      <c r="AK222" s="168">
        <f t="shared" si="128"/>
        <v>36.200000000000003</v>
      </c>
      <c r="AL222" s="168">
        <f t="shared" si="128"/>
        <v>1.3560000000000001</v>
      </c>
      <c r="AM222" s="168">
        <f t="shared" si="128"/>
        <v>28.22</v>
      </c>
      <c r="AN222" s="168">
        <f t="shared" si="128"/>
        <v>148.22</v>
      </c>
      <c r="AO222" s="168">
        <f t="shared" si="128"/>
        <v>117.38</v>
      </c>
      <c r="AP222" s="168">
        <f t="shared" si="128"/>
        <v>984.3</v>
      </c>
      <c r="AQ222" s="168">
        <f t="shared" si="128"/>
        <v>0.99699999999999989</v>
      </c>
      <c r="AR222" s="168">
        <f t="shared" si="128"/>
        <v>0.1186</v>
      </c>
      <c r="AS222" s="168">
        <f t="shared" si="128"/>
        <v>16.600000000000001</v>
      </c>
      <c r="AT222" s="168">
        <f t="shared" si="128"/>
        <v>30.378</v>
      </c>
      <c r="AU222" s="168">
        <f t="shared" si="128"/>
        <v>0</v>
      </c>
      <c r="AV222" s="168">
        <f t="shared" si="128"/>
        <v>33.098999999999997</v>
      </c>
      <c r="AW222" s="168">
        <f t="shared" si="128"/>
        <v>33</v>
      </c>
      <c r="AX222" s="168">
        <f t="shared" si="128"/>
        <v>0</v>
      </c>
      <c r="AY222" s="168">
        <f t="shared" si="128"/>
        <v>0</v>
      </c>
      <c r="AZ222" s="168">
        <f t="shared" si="128"/>
        <v>0</v>
      </c>
      <c r="BA222" s="168">
        <f t="shared" si="128"/>
        <v>0</v>
      </c>
      <c r="BB222" s="168">
        <f t="shared" si="128"/>
        <v>0</v>
      </c>
      <c r="BC222" s="168">
        <f t="shared" si="128"/>
        <v>0</v>
      </c>
      <c r="BD222" s="168">
        <f t="shared" si="128"/>
        <v>0</v>
      </c>
      <c r="BE222" s="168">
        <f t="shared" si="128"/>
        <v>3.97</v>
      </c>
      <c r="BF222" s="168">
        <f t="shared" si="128"/>
        <v>0</v>
      </c>
      <c r="BG222" s="168">
        <f t="shared" si="128"/>
        <v>0</v>
      </c>
      <c r="BH222" s="168">
        <f t="shared" si="128"/>
        <v>3.0342600000000002</v>
      </c>
      <c r="BI222" s="168">
        <f t="shared" si="128"/>
        <v>0</v>
      </c>
      <c r="BJ222" s="168">
        <f t="shared" si="128"/>
        <v>0.113</v>
      </c>
      <c r="BK222" s="168">
        <f t="shared" si="128"/>
        <v>0.23799999999999999</v>
      </c>
      <c r="BL222" s="168">
        <f t="shared" si="128"/>
        <v>0.83000000000000007</v>
      </c>
      <c r="BM222" s="168">
        <f t="shared" si="128"/>
        <v>0</v>
      </c>
      <c r="BN222" s="168">
        <f t="shared" si="128"/>
        <v>6.1800000000000008E-2</v>
      </c>
      <c r="BO222" s="168">
        <f t="shared" si="128"/>
        <v>35.6</v>
      </c>
      <c r="BP222" s="168">
        <f t="shared" si="128"/>
        <v>0.95</v>
      </c>
      <c r="BQ222" s="168">
        <f t="shared" si="128"/>
        <v>0</v>
      </c>
      <c r="BR222" s="170"/>
      <c r="BS222" s="170"/>
      <c r="BT222" s="170"/>
      <c r="BU222" s="170"/>
      <c r="BV222" s="170"/>
      <c r="BW222" s="164" t="s">
        <v>197</v>
      </c>
      <c r="BX222" s="166" t="s">
        <v>197</v>
      </c>
      <c r="BY222" s="164" t="s">
        <v>197</v>
      </c>
      <c r="BZ222" s="164" t="s">
        <v>197</v>
      </c>
      <c r="CA222" s="164" t="s">
        <v>197</v>
      </c>
      <c r="CB222" s="168">
        <f>(CB218+CB219+CB220+CB221)</f>
        <v>300</v>
      </c>
      <c r="CC222" s="168">
        <f>(CC218+CC219+CC220+CC221)</f>
        <v>45.5</v>
      </c>
      <c r="CD222" s="170"/>
      <c r="CE222" s="170"/>
      <c r="CF222" s="170"/>
      <c r="CG222" s="170"/>
      <c r="CH222" s="170"/>
      <c r="CI222" s="170"/>
      <c r="CJ222" s="392"/>
      <c r="CK222" s="392"/>
      <c r="CL222" s="392"/>
      <c r="CM222" s="392"/>
      <c r="CN222" s="392"/>
      <c r="CO222" s="392"/>
      <c r="CP222" s="392"/>
      <c r="CQ222" s="392"/>
      <c r="CR222" s="392"/>
      <c r="CS222" s="392"/>
      <c r="CT222" s="392"/>
    </row>
    <row r="223" spans="1:98" s="35" customFormat="1" ht="15" x14ac:dyDescent="0.3">
      <c r="A223" s="34"/>
      <c r="F223" s="167"/>
      <c r="J223" s="392"/>
      <c r="K223" s="170"/>
      <c r="L223" s="388"/>
      <c r="M223" s="388"/>
      <c r="N223" s="388"/>
      <c r="O223" s="388"/>
      <c r="P223" s="388"/>
      <c r="Q223" s="388"/>
      <c r="R223" s="388"/>
      <c r="S223" s="388"/>
      <c r="T223" s="388"/>
      <c r="U223" s="388"/>
      <c r="V223" s="388"/>
      <c r="W223" s="388"/>
      <c r="X223" s="388"/>
      <c r="Y223" s="388"/>
      <c r="Z223" s="388"/>
      <c r="AA223" s="388"/>
      <c r="AB223" s="388"/>
      <c r="AC223" s="388"/>
      <c r="AD223" s="388"/>
      <c r="AE223" s="388"/>
      <c r="AF223" s="388"/>
      <c r="AG223" s="388"/>
      <c r="AH223" s="388"/>
      <c r="AI223" s="388"/>
      <c r="AJ223" s="388"/>
      <c r="AK223" s="388"/>
      <c r="AL223" s="388"/>
      <c r="AM223" s="388"/>
      <c r="AN223" s="388"/>
      <c r="AO223" s="388"/>
      <c r="AP223" s="388"/>
      <c r="AQ223" s="388"/>
      <c r="AR223" s="388"/>
      <c r="AS223" s="388"/>
      <c r="AT223" s="388"/>
      <c r="AU223" s="388"/>
      <c r="AV223" s="388"/>
      <c r="AW223" s="388"/>
      <c r="AX223" s="388"/>
      <c r="AY223" s="388"/>
      <c r="AZ223" s="388"/>
      <c r="BA223" s="388"/>
      <c r="BB223" s="388"/>
      <c r="BC223" s="388"/>
      <c r="BD223" s="388"/>
      <c r="BE223" s="388"/>
      <c r="BF223" s="388"/>
      <c r="BG223" s="388"/>
      <c r="BH223" s="388"/>
      <c r="BI223" s="388"/>
      <c r="BJ223" s="388"/>
      <c r="BK223" s="388"/>
      <c r="BL223" s="388"/>
      <c r="BM223" s="388"/>
      <c r="BN223" s="388"/>
      <c r="BO223" s="388"/>
      <c r="BP223" s="388"/>
      <c r="BQ223" s="388"/>
      <c r="BR223" s="392"/>
      <c r="BS223" s="393"/>
      <c r="BT223" s="393"/>
      <c r="BU223" s="393"/>
      <c r="BV223" s="393"/>
      <c r="BW223" s="392"/>
      <c r="BX223" s="394"/>
      <c r="BY223" s="392"/>
      <c r="BZ223" s="392"/>
      <c r="CA223" s="392"/>
      <c r="CB223" s="392"/>
      <c r="CC223" s="392"/>
      <c r="CD223" s="392"/>
      <c r="CE223" s="392"/>
      <c r="CF223" s="392"/>
      <c r="CG223" s="392"/>
      <c r="CH223" s="392"/>
      <c r="CI223" s="392"/>
      <c r="CJ223" s="392"/>
      <c r="CK223" s="392"/>
      <c r="CL223" s="392"/>
      <c r="CM223" s="392"/>
      <c r="CN223" s="392"/>
      <c r="CO223" s="392"/>
      <c r="CP223" s="392"/>
      <c r="CQ223" s="392"/>
      <c r="CR223" s="392"/>
      <c r="CS223" s="392"/>
      <c r="CT223" s="392"/>
    </row>
    <row r="224" spans="1:98" s="35" customFormat="1" ht="15" x14ac:dyDescent="0.3">
      <c r="A224" s="34"/>
      <c r="F224" s="167"/>
      <c r="J224" s="392"/>
      <c r="K224" s="164">
        <f>(K222-($D$212-$D$213))/$D$213*100</f>
        <v>22.620930232558141</v>
      </c>
      <c r="L224" s="170">
        <f t="shared" ref="L224:AQ224" si="129">L222/$D$213*100*L10</f>
        <v>1.6627906976744187</v>
      </c>
      <c r="M224" s="170">
        <f t="shared" si="129"/>
        <v>10.325581395348836</v>
      </c>
      <c r="N224" s="170">
        <f t="shared" si="129"/>
        <v>3.0000000000000004</v>
      </c>
      <c r="O224" s="170">
        <f t="shared" si="129"/>
        <v>7.3255813953488378</v>
      </c>
      <c r="P224" s="170">
        <f t="shared" si="129"/>
        <v>0.2436046511627907</v>
      </c>
      <c r="Q224" s="170">
        <f t="shared" si="129"/>
        <v>10.523255813953488</v>
      </c>
      <c r="R224" s="170">
        <f t="shared" si="129"/>
        <v>0</v>
      </c>
      <c r="S224" s="170">
        <f t="shared" si="129"/>
        <v>2.379593023255814</v>
      </c>
      <c r="T224" s="170">
        <f t="shared" si="129"/>
        <v>3.1067558139534883</v>
      </c>
      <c r="U224" s="170">
        <f t="shared" si="129"/>
        <v>3.5444883720930234</v>
      </c>
      <c r="V224" s="170">
        <f t="shared" si="129"/>
        <v>0</v>
      </c>
      <c r="W224" s="170">
        <f t="shared" si="129"/>
        <v>16.081395348837209</v>
      </c>
      <c r="X224" s="170">
        <f t="shared" si="129"/>
        <v>0</v>
      </c>
      <c r="Y224" s="170">
        <f t="shared" si="129"/>
        <v>0</v>
      </c>
      <c r="Z224" s="170">
        <f t="shared" si="129"/>
        <v>0</v>
      </c>
      <c r="AA224" s="170">
        <f t="shared" si="129"/>
        <v>0.69767441860465118</v>
      </c>
      <c r="AB224" s="170">
        <f t="shared" si="129"/>
        <v>0</v>
      </c>
      <c r="AC224" s="170">
        <f t="shared" si="129"/>
        <v>0</v>
      </c>
      <c r="AD224" s="170">
        <f t="shared" si="129"/>
        <v>0</v>
      </c>
      <c r="AE224" s="170">
        <f t="shared" si="129"/>
        <v>2.3023255813953489</v>
      </c>
      <c r="AF224" s="170">
        <f t="shared" si="129"/>
        <v>0</v>
      </c>
      <c r="AG224" s="170">
        <f t="shared" si="129"/>
        <v>0</v>
      </c>
      <c r="AH224" s="170">
        <f t="shared" si="129"/>
        <v>0</v>
      </c>
      <c r="AI224" s="170">
        <f t="shared" si="129"/>
        <v>0</v>
      </c>
      <c r="AJ224" s="170">
        <f t="shared" si="129"/>
        <v>3.5418604651162795</v>
      </c>
      <c r="AK224" s="170">
        <f t="shared" si="129"/>
        <v>42.093023255813954</v>
      </c>
      <c r="AL224" s="170">
        <f t="shared" si="129"/>
        <v>1.5767441860465117</v>
      </c>
      <c r="AM224" s="170">
        <f t="shared" si="129"/>
        <v>32.813953488372093</v>
      </c>
      <c r="AN224" s="170">
        <f t="shared" si="129"/>
        <v>172.34883720930233</v>
      </c>
      <c r="AO224" s="170">
        <f t="shared" si="129"/>
        <v>136.48837209302326</v>
      </c>
      <c r="AP224" s="170">
        <f t="shared" si="129"/>
        <v>1144.5348837209301</v>
      </c>
      <c r="AQ224" s="170">
        <f t="shared" si="129"/>
        <v>1.1593023255813952</v>
      </c>
      <c r="AR224" s="170">
        <f t="shared" ref="AR224:BQ224" si="130">AR222/$D$213*100*AR10</f>
        <v>0.13790697674418603</v>
      </c>
      <c r="AS224" s="170">
        <f t="shared" si="130"/>
        <v>19.302325581395348</v>
      </c>
      <c r="AT224" s="170">
        <f t="shared" si="130"/>
        <v>35.323255813953487</v>
      </c>
      <c r="AU224" s="170">
        <f t="shared" si="130"/>
        <v>0</v>
      </c>
      <c r="AV224" s="170">
        <f t="shared" si="130"/>
        <v>38.487209302325574</v>
      </c>
      <c r="AW224" s="170">
        <f t="shared" si="130"/>
        <v>38.372093023255815</v>
      </c>
      <c r="AX224" s="170">
        <f t="shared" si="130"/>
        <v>0</v>
      </c>
      <c r="AY224" s="170">
        <f t="shared" si="130"/>
        <v>0</v>
      </c>
      <c r="AZ224" s="170">
        <f t="shared" si="130"/>
        <v>0</v>
      </c>
      <c r="BA224" s="170">
        <f t="shared" si="130"/>
        <v>0</v>
      </c>
      <c r="BB224" s="170">
        <f t="shared" si="130"/>
        <v>0</v>
      </c>
      <c r="BC224" s="170">
        <f t="shared" si="130"/>
        <v>0</v>
      </c>
      <c r="BD224" s="170">
        <f t="shared" si="130"/>
        <v>0</v>
      </c>
      <c r="BE224" s="170">
        <f t="shared" si="130"/>
        <v>4.6162790697674421</v>
      </c>
      <c r="BF224" s="170">
        <f t="shared" si="130"/>
        <v>0</v>
      </c>
      <c r="BG224" s="170">
        <f t="shared" si="130"/>
        <v>0</v>
      </c>
      <c r="BH224" s="170">
        <f t="shared" si="130"/>
        <v>3.5282093023255814</v>
      </c>
      <c r="BI224" s="170">
        <f t="shared" si="130"/>
        <v>0</v>
      </c>
      <c r="BJ224" s="170">
        <f t="shared" si="130"/>
        <v>7.8837209302325573E-2</v>
      </c>
      <c r="BK224" s="170">
        <f t="shared" si="130"/>
        <v>0.16604651162790698</v>
      </c>
      <c r="BL224" s="170">
        <f t="shared" si="130"/>
        <v>0.57906976744186045</v>
      </c>
      <c r="BM224" s="170">
        <f t="shared" si="130"/>
        <v>0</v>
      </c>
      <c r="BN224" s="170">
        <f t="shared" si="130"/>
        <v>4.3116279069767449E-2</v>
      </c>
      <c r="BO224" s="170">
        <f t="shared" si="130"/>
        <v>20.697674418604652</v>
      </c>
      <c r="BP224" s="170">
        <f t="shared" si="130"/>
        <v>1.1046511627906976</v>
      </c>
      <c r="BQ224" s="170">
        <f t="shared" si="130"/>
        <v>0</v>
      </c>
      <c r="BR224" s="392"/>
      <c r="BS224" s="393"/>
      <c r="BT224" s="393"/>
      <c r="BU224" s="393"/>
      <c r="BV224" s="393"/>
      <c r="BW224" s="392"/>
      <c r="BX224" s="394"/>
      <c r="BY224" s="392"/>
      <c r="BZ224" s="392"/>
      <c r="CA224" s="392"/>
      <c r="CB224" s="170">
        <f>CB222/3</f>
        <v>100</v>
      </c>
      <c r="CC224" s="168">
        <f>CC222</f>
        <v>45.5</v>
      </c>
      <c r="CD224" s="392"/>
      <c r="CE224" s="392"/>
      <c r="CF224" s="392"/>
      <c r="CG224" s="392"/>
      <c r="CH224" s="392"/>
      <c r="CI224" s="392"/>
      <c r="CJ224" s="392"/>
      <c r="CK224" s="392"/>
      <c r="CL224" s="392"/>
      <c r="CM224" s="392"/>
      <c r="CN224" s="392"/>
      <c r="CO224" s="392"/>
      <c r="CP224" s="392"/>
      <c r="CQ224" s="392"/>
      <c r="CR224" s="392"/>
      <c r="CS224" s="392"/>
      <c r="CT224" s="392"/>
    </row>
    <row r="225" spans="1:98" s="35" customFormat="1" ht="15" x14ac:dyDescent="0.3">
      <c r="A225" s="34"/>
      <c r="F225" s="167"/>
      <c r="J225" s="392"/>
      <c r="K225" s="164"/>
      <c r="L225" s="170"/>
      <c r="M225" s="170"/>
      <c r="N225" s="170"/>
      <c r="O225" s="170"/>
      <c r="P225" s="170"/>
      <c r="Q225" s="170"/>
      <c r="R225" s="170"/>
      <c r="S225" s="170"/>
      <c r="T225" s="170"/>
      <c r="U225" s="170"/>
      <c r="V225" s="170"/>
      <c r="W225" s="170"/>
      <c r="X225" s="170"/>
      <c r="Y225" s="170"/>
      <c r="Z225" s="170"/>
      <c r="AA225" s="170"/>
      <c r="AB225" s="170"/>
      <c r="AC225" s="170"/>
      <c r="AD225" s="170"/>
      <c r="AE225" s="170"/>
      <c r="AF225" s="170"/>
      <c r="AG225" s="170"/>
      <c r="AH225" s="170"/>
      <c r="AI225" s="170"/>
      <c r="AJ225" s="170"/>
      <c r="AK225" s="170"/>
      <c r="AL225" s="170"/>
      <c r="AM225" s="170"/>
      <c r="AN225" s="170"/>
      <c r="AO225" s="170"/>
      <c r="AP225" s="170"/>
      <c r="AQ225" s="170"/>
      <c r="AR225" s="170"/>
      <c r="AS225" s="170"/>
      <c r="AT225" s="170"/>
      <c r="AU225" s="170"/>
      <c r="AV225" s="170"/>
      <c r="AW225" s="170"/>
      <c r="AX225" s="170"/>
      <c r="AY225" s="170"/>
      <c r="AZ225" s="170"/>
      <c r="BA225" s="170"/>
      <c r="BB225" s="170"/>
      <c r="BC225" s="170"/>
      <c r="BD225" s="170"/>
      <c r="BE225" s="170"/>
      <c r="BF225" s="170"/>
      <c r="BG225" s="170"/>
      <c r="BH225" s="170"/>
      <c r="BI225" s="170"/>
      <c r="BJ225" s="170"/>
      <c r="BK225" s="170"/>
      <c r="BL225" s="170"/>
      <c r="BM225" s="170"/>
      <c r="BN225" s="170"/>
      <c r="BO225" s="170"/>
      <c r="BP225" s="170"/>
      <c r="BQ225" s="170"/>
      <c r="BR225" s="392"/>
      <c r="BS225" s="393"/>
      <c r="BT225" s="393"/>
      <c r="BU225" s="393"/>
      <c r="BV225" s="393"/>
      <c r="BW225" s="392"/>
      <c r="BX225" s="394"/>
      <c r="BY225" s="392"/>
      <c r="BZ225" s="392"/>
      <c r="CA225" s="392"/>
      <c r="CB225" s="170"/>
      <c r="CC225" s="168"/>
      <c r="CD225" s="392"/>
      <c r="CE225" s="392"/>
      <c r="CF225" s="392"/>
      <c r="CG225" s="392"/>
      <c r="CH225" s="392"/>
      <c r="CI225" s="392"/>
      <c r="CJ225" s="392"/>
      <c r="CK225" s="392"/>
      <c r="CL225" s="392"/>
      <c r="CM225" s="392"/>
      <c r="CN225" s="392"/>
      <c r="CO225" s="392"/>
      <c r="CP225" s="392"/>
      <c r="CQ225" s="392"/>
      <c r="CR225" s="392"/>
      <c r="CS225" s="392"/>
      <c r="CT225" s="392"/>
    </row>
    <row r="226" spans="1:98" ht="15" x14ac:dyDescent="0.3">
      <c r="A226" s="10"/>
      <c r="F226" s="44"/>
      <c r="K226" s="178"/>
    </row>
    <row r="227" spans="1:98" s="7" customFormat="1" ht="15" x14ac:dyDescent="0.25">
      <c r="A227" s="120" t="s">
        <v>555</v>
      </c>
      <c r="F227" s="117" t="s">
        <v>145</v>
      </c>
      <c r="I227" s="7">
        <v>1</v>
      </c>
      <c r="J227" s="51">
        <v>1455.8375141608676</v>
      </c>
      <c r="K227" s="183">
        <f>+K246</f>
        <v>51.814693699585781</v>
      </c>
      <c r="L227" s="183">
        <f>+L246</f>
        <v>1.2124002616088947</v>
      </c>
      <c r="M227" s="183">
        <f>+M246</f>
        <v>6.9507303248310448</v>
      </c>
      <c r="N227" s="183">
        <f t="shared" ref="N227:BR227" si="131">+N246</f>
        <v>6.867233485938522</v>
      </c>
      <c r="O227" s="183">
        <f t="shared" si="131"/>
        <v>0</v>
      </c>
      <c r="P227" s="183">
        <f t="shared" si="131"/>
        <v>0</v>
      </c>
      <c r="Q227" s="183">
        <f t="shared" si="131"/>
        <v>1.1000654022236755</v>
      </c>
      <c r="R227" s="183">
        <f t="shared" si="131"/>
        <v>0</v>
      </c>
      <c r="S227" s="183">
        <f t="shared" si="131"/>
        <v>0.16480270329191193</v>
      </c>
      <c r="T227" s="183">
        <f t="shared" si="131"/>
        <v>0.11458905602790494</v>
      </c>
      <c r="U227" s="183">
        <f t="shared" si="131"/>
        <v>0.49053847830826253</v>
      </c>
      <c r="V227" s="183">
        <f t="shared" si="131"/>
        <v>0</v>
      </c>
      <c r="W227" s="183">
        <f t="shared" si="131"/>
        <v>34.397823889648613</v>
      </c>
      <c r="X227" s="183">
        <f t="shared" si="131"/>
        <v>8.3496838892522338E-2</v>
      </c>
      <c r="Y227" s="183">
        <f t="shared" si="131"/>
        <v>37.333769348157837</v>
      </c>
      <c r="Z227" s="183">
        <f t="shared" si="131"/>
        <v>33.097488950987966</v>
      </c>
      <c r="AA227" s="183">
        <f t="shared" si="131"/>
        <v>1.3027292451752883</v>
      </c>
      <c r="AB227" s="183">
        <f t="shared" si="131"/>
        <v>36.407237846086765</v>
      </c>
      <c r="AC227" s="183">
        <f t="shared" si="131"/>
        <v>0.92653150207107038</v>
      </c>
      <c r="AD227" s="183">
        <f t="shared" si="131"/>
        <v>0</v>
      </c>
      <c r="AE227" s="183">
        <f t="shared" si="131"/>
        <v>4.5781556572923481E-2</v>
      </c>
      <c r="AF227" s="183">
        <f t="shared" si="131"/>
        <v>0</v>
      </c>
      <c r="AG227" s="183">
        <f t="shared" si="131"/>
        <v>3.4881185960322649</v>
      </c>
      <c r="AH227" s="183">
        <f t="shared" si="131"/>
        <v>0</v>
      </c>
      <c r="AI227" s="183">
        <f t="shared" si="131"/>
        <v>0</v>
      </c>
      <c r="AJ227" s="183">
        <f t="shared" si="131"/>
        <v>0.96075866579463709</v>
      </c>
      <c r="AK227" s="183">
        <f t="shared" si="131"/>
        <v>72.081970787006753</v>
      </c>
      <c r="AL227" s="183">
        <f t="shared" si="131"/>
        <v>1.7970350991933726</v>
      </c>
      <c r="AM227" s="183">
        <f t="shared" si="131"/>
        <v>44.704599956398525</v>
      </c>
      <c r="AN227" s="183">
        <f t="shared" si="131"/>
        <v>128.25594070198386</v>
      </c>
      <c r="AO227" s="183">
        <f t="shared" si="131"/>
        <v>142.69675168955743</v>
      </c>
      <c r="AP227" s="183">
        <f t="shared" si="131"/>
        <v>260.10464355788099</v>
      </c>
      <c r="AQ227" s="183">
        <f t="shared" si="131"/>
        <v>1.0501417048179638</v>
      </c>
      <c r="AR227" s="183">
        <f t="shared" si="131"/>
        <v>0.17856987137562677</v>
      </c>
      <c r="AS227" s="183">
        <f t="shared" si="131"/>
        <v>2.2326139088729016</v>
      </c>
      <c r="AT227" s="183">
        <f t="shared" si="131"/>
        <v>1035.5364072378461</v>
      </c>
      <c r="AU227" s="183">
        <f t="shared" si="131"/>
        <v>0</v>
      </c>
      <c r="AV227" s="183">
        <f t="shared" si="131"/>
        <v>0</v>
      </c>
      <c r="AW227" s="183">
        <f t="shared" si="131"/>
        <v>0</v>
      </c>
      <c r="AX227" s="183">
        <f t="shared" si="131"/>
        <v>0</v>
      </c>
      <c r="AY227" s="183">
        <f t="shared" si="131"/>
        <v>0</v>
      </c>
      <c r="AZ227" s="183">
        <f t="shared" si="131"/>
        <v>0</v>
      </c>
      <c r="BA227" s="183">
        <f t="shared" si="131"/>
        <v>0</v>
      </c>
      <c r="BB227" s="183">
        <f t="shared" si="131"/>
        <v>0</v>
      </c>
      <c r="BC227" s="183">
        <f t="shared" si="131"/>
        <v>0</v>
      </c>
      <c r="BD227" s="183">
        <f t="shared" si="131"/>
        <v>0</v>
      </c>
      <c r="BE227" s="183">
        <f t="shared" si="131"/>
        <v>0</v>
      </c>
      <c r="BF227" s="183">
        <f t="shared" si="131"/>
        <v>0</v>
      </c>
      <c r="BG227" s="183">
        <f t="shared" si="131"/>
        <v>0</v>
      </c>
      <c r="BH227" s="183">
        <f t="shared" si="131"/>
        <v>0.32701111837802482</v>
      </c>
      <c r="BI227" s="183">
        <f t="shared" si="131"/>
        <v>0</v>
      </c>
      <c r="BJ227" s="183">
        <f t="shared" si="131"/>
        <v>0.13064748201438847</v>
      </c>
      <c r="BK227" s="183">
        <f t="shared" si="131"/>
        <v>3.4048397645519944E-2</v>
      </c>
      <c r="BL227" s="183">
        <f t="shared" si="131"/>
        <v>1.3605624591236103</v>
      </c>
      <c r="BM227" s="183">
        <f t="shared" si="131"/>
        <v>0</v>
      </c>
      <c r="BN227" s="183">
        <f t="shared" si="131"/>
        <v>0.10013080444735122</v>
      </c>
      <c r="BO227" s="183">
        <f t="shared" si="131"/>
        <v>16.44865925441465</v>
      </c>
      <c r="BP227" s="183">
        <f t="shared" si="131"/>
        <v>4.3601482450403315E-5</v>
      </c>
      <c r="BQ227" s="183">
        <f t="shared" si="131"/>
        <v>6.5402223675604964E-4</v>
      </c>
      <c r="BR227" s="183">
        <f t="shared" si="131"/>
        <v>0</v>
      </c>
      <c r="BS227" s="183"/>
      <c r="BT227" s="183"/>
      <c r="BU227" s="183"/>
      <c r="BV227" s="183"/>
      <c r="BW227" s="183"/>
      <c r="BX227" s="338"/>
      <c r="BY227" s="183"/>
      <c r="BZ227" s="183"/>
      <c r="CA227" s="183"/>
      <c r="CB227" s="183">
        <f>+CB246</f>
        <v>100</v>
      </c>
      <c r="CC227" s="183">
        <f>+CC246</f>
        <v>189.43</v>
      </c>
      <c r="CD227" s="183">
        <f>+CD246</f>
        <v>0</v>
      </c>
      <c r="CE227" s="51"/>
      <c r="CF227" s="51"/>
      <c r="CG227" s="51"/>
      <c r="CH227" s="51"/>
      <c r="CI227" s="7" t="s">
        <v>521</v>
      </c>
      <c r="CJ227" s="51"/>
      <c r="CK227" s="51"/>
      <c r="CL227" s="51"/>
      <c r="CM227" s="51"/>
      <c r="CN227" s="51"/>
      <c r="CO227" s="51"/>
      <c r="CP227" s="51"/>
      <c r="CQ227" s="51"/>
      <c r="CR227" s="51"/>
      <c r="CS227" s="51"/>
      <c r="CT227" s="51"/>
    </row>
    <row r="228" spans="1:98" ht="15" x14ac:dyDescent="0.25">
      <c r="A228" s="10" t="s">
        <v>567</v>
      </c>
      <c r="D228">
        <v>150</v>
      </c>
      <c r="F228" s="40" t="s">
        <v>1391</v>
      </c>
      <c r="I228">
        <v>1</v>
      </c>
      <c r="J228" s="50">
        <v>0</v>
      </c>
      <c r="K228" s="50">
        <v>99.9</v>
      </c>
      <c r="M228" s="50">
        <v>0</v>
      </c>
      <c r="N228" s="50">
        <v>0</v>
      </c>
      <c r="O228" s="50">
        <v>0</v>
      </c>
      <c r="P228" s="50">
        <v>0</v>
      </c>
      <c r="Q228" s="50">
        <v>0</v>
      </c>
      <c r="R228" s="50">
        <v>0</v>
      </c>
      <c r="S228" s="50">
        <v>0</v>
      </c>
      <c r="T228" s="50">
        <v>0</v>
      </c>
      <c r="U228" s="50">
        <v>0</v>
      </c>
      <c r="W228" s="50">
        <v>0</v>
      </c>
      <c r="X228" s="50">
        <v>0</v>
      </c>
      <c r="Z228" s="50">
        <v>0</v>
      </c>
      <c r="AA228" s="50">
        <v>0</v>
      </c>
      <c r="AD228" s="50">
        <v>0</v>
      </c>
      <c r="AE228" s="50">
        <v>0</v>
      </c>
      <c r="AG228" s="50">
        <v>0</v>
      </c>
      <c r="AJ228" s="50">
        <v>0.1</v>
      </c>
      <c r="AK228" s="50">
        <v>2</v>
      </c>
      <c r="AL228" s="50">
        <v>0</v>
      </c>
      <c r="AM228" s="50">
        <v>1</v>
      </c>
      <c r="AN228" s="50">
        <v>0</v>
      </c>
      <c r="AO228" s="50">
        <v>0</v>
      </c>
      <c r="AP228" s="50">
        <v>2</v>
      </c>
      <c r="AQ228" s="50">
        <v>0</v>
      </c>
      <c r="AR228" s="50">
        <v>7.0000000000000001E-3</v>
      </c>
      <c r="AS228" s="50">
        <v>0</v>
      </c>
      <c r="AT228" s="50">
        <v>0</v>
      </c>
      <c r="AV228" s="50">
        <v>0</v>
      </c>
      <c r="AW228" s="50">
        <v>0</v>
      </c>
      <c r="AX228" s="50">
        <v>0</v>
      </c>
      <c r="AY228" s="50">
        <v>0</v>
      </c>
      <c r="AZ228" s="50">
        <v>0</v>
      </c>
      <c r="BA228" s="50">
        <v>0</v>
      </c>
      <c r="BB228" s="50">
        <v>0</v>
      </c>
      <c r="BE228" s="50">
        <v>0</v>
      </c>
      <c r="BG228" s="50">
        <v>0</v>
      </c>
      <c r="BH228" s="50">
        <v>0</v>
      </c>
      <c r="BI228" s="50">
        <v>0</v>
      </c>
      <c r="BJ228" s="50">
        <v>0</v>
      </c>
      <c r="BK228" s="50">
        <v>0</v>
      </c>
      <c r="BL228" s="50">
        <v>0</v>
      </c>
      <c r="BM228" s="50">
        <v>0</v>
      </c>
      <c r="BN228" s="50">
        <v>0</v>
      </c>
      <c r="BO228" s="50">
        <v>0</v>
      </c>
      <c r="BP228" s="50">
        <v>0</v>
      </c>
      <c r="BQ228" s="50">
        <v>0</v>
      </c>
      <c r="BR228" s="50">
        <v>0</v>
      </c>
      <c r="BS228" s="14">
        <v>1</v>
      </c>
      <c r="BT228" s="14">
        <v>6.25</v>
      </c>
      <c r="BW228" s="50" t="s">
        <v>7</v>
      </c>
      <c r="BX228" s="194" t="s">
        <v>1411</v>
      </c>
      <c r="CB228" s="50">
        <v>100</v>
      </c>
      <c r="CC228" s="50">
        <v>0</v>
      </c>
    </row>
    <row r="229" spans="1:98" ht="15" x14ac:dyDescent="0.25">
      <c r="A229" s="10" t="s">
        <v>1388</v>
      </c>
      <c r="D229">
        <v>250</v>
      </c>
      <c r="F229" s="40" t="s">
        <v>144</v>
      </c>
      <c r="I229">
        <v>1</v>
      </c>
      <c r="J229" s="50">
        <v>1494.01</v>
      </c>
      <c r="K229" s="50">
        <v>14</v>
      </c>
      <c r="L229" s="50">
        <v>2.2000000000000002</v>
      </c>
      <c r="M229" s="50">
        <v>12.6</v>
      </c>
      <c r="N229" s="50">
        <v>12.6</v>
      </c>
      <c r="O229" s="50">
        <v>0</v>
      </c>
      <c r="P229" s="50">
        <v>0</v>
      </c>
      <c r="Q229" s="50">
        <v>2</v>
      </c>
      <c r="S229" s="50">
        <v>0.3</v>
      </c>
      <c r="T229" s="50">
        <v>0.2</v>
      </c>
      <c r="U229" s="50">
        <v>0.9</v>
      </c>
      <c r="V229" s="50">
        <v>0</v>
      </c>
      <c r="W229" s="50">
        <v>62.272727272727266</v>
      </c>
      <c r="Y229" s="50">
        <v>68.5</v>
      </c>
      <c r="Z229" s="50">
        <v>60.72727272727272</v>
      </c>
      <c r="AA229" s="50">
        <v>1.6190476190476188</v>
      </c>
      <c r="AB229" s="50">
        <v>66.8</v>
      </c>
      <c r="AC229" s="50">
        <v>1.7</v>
      </c>
      <c r="AG229" s="50">
        <v>6.4</v>
      </c>
      <c r="AJ229" s="50">
        <v>0.47</v>
      </c>
      <c r="AK229" s="50">
        <v>130</v>
      </c>
      <c r="AL229" s="50">
        <v>3.2</v>
      </c>
      <c r="AM229" s="50">
        <v>80</v>
      </c>
      <c r="AN229" s="50">
        <v>230</v>
      </c>
      <c r="AO229" s="50">
        <v>250</v>
      </c>
      <c r="AP229" s="50">
        <v>4</v>
      </c>
      <c r="AQ229" s="50">
        <v>1.9</v>
      </c>
      <c r="AR229" s="50">
        <v>0.32</v>
      </c>
      <c r="AS229" s="50">
        <v>4</v>
      </c>
      <c r="AT229" s="50">
        <v>1900</v>
      </c>
      <c r="AW229" s="50">
        <v>0</v>
      </c>
      <c r="AX229" s="50">
        <v>0</v>
      </c>
      <c r="BF229" s="50">
        <v>0</v>
      </c>
      <c r="BH229" s="50">
        <v>0.6</v>
      </c>
      <c r="BJ229" s="50">
        <v>0.39</v>
      </c>
      <c r="BK229" s="50">
        <v>7.0000000000000007E-2</v>
      </c>
      <c r="BL229" s="50">
        <v>4</v>
      </c>
      <c r="BN229" s="50">
        <v>0.3</v>
      </c>
      <c r="BO229" s="50">
        <v>51</v>
      </c>
      <c r="BP229" s="50">
        <v>0</v>
      </c>
      <c r="BQ229" s="50">
        <v>0</v>
      </c>
      <c r="BT229" s="14">
        <v>5.83</v>
      </c>
      <c r="BW229" s="50" t="s">
        <v>8</v>
      </c>
      <c r="BX229" s="194">
        <v>10</v>
      </c>
      <c r="CB229" s="50">
        <v>100</v>
      </c>
      <c r="CC229" s="50">
        <v>70.930000000000007</v>
      </c>
    </row>
    <row r="230" spans="1:98" ht="15" x14ac:dyDescent="0.3">
      <c r="A230" s="10">
        <v>110008</v>
      </c>
      <c r="D230">
        <v>2</v>
      </c>
      <c r="F230" s="44" t="s">
        <v>176</v>
      </c>
      <c r="I230">
        <v>1</v>
      </c>
      <c r="J230" s="50">
        <v>1649</v>
      </c>
      <c r="K230" s="50">
        <v>2.1</v>
      </c>
      <c r="M230" s="50">
        <v>0</v>
      </c>
      <c r="N230" s="50">
        <v>0</v>
      </c>
      <c r="O230" s="50">
        <v>0</v>
      </c>
      <c r="P230" s="50">
        <v>0</v>
      </c>
      <c r="Q230" s="50">
        <v>0</v>
      </c>
      <c r="S230" s="50">
        <v>0</v>
      </c>
      <c r="T230" s="50">
        <v>0</v>
      </c>
      <c r="U230" s="50">
        <v>0</v>
      </c>
      <c r="W230" s="50">
        <v>96.4</v>
      </c>
      <c r="AA230" s="50">
        <v>96.4</v>
      </c>
      <c r="AE230" s="50">
        <v>0</v>
      </c>
      <c r="AJ230" s="50">
        <v>0.9</v>
      </c>
      <c r="AK230" s="50">
        <v>85</v>
      </c>
      <c r="AL230" s="50">
        <v>3.4</v>
      </c>
      <c r="AM230" s="50">
        <v>15</v>
      </c>
      <c r="AN230" s="50">
        <v>19</v>
      </c>
      <c r="AO230" s="50">
        <v>344</v>
      </c>
      <c r="AP230" s="50">
        <v>30</v>
      </c>
      <c r="AR230" s="50">
        <v>0.06</v>
      </c>
      <c r="AV230" s="50">
        <v>0</v>
      </c>
      <c r="BE230" s="50">
        <v>0</v>
      </c>
      <c r="BH230" s="50">
        <v>0</v>
      </c>
      <c r="BJ230" s="50">
        <v>0.01</v>
      </c>
      <c r="BK230" s="50">
        <v>0.03</v>
      </c>
      <c r="BL230" s="50">
        <v>0.2</v>
      </c>
      <c r="BN230" s="50">
        <v>0</v>
      </c>
      <c r="BO230" s="50">
        <v>0</v>
      </c>
      <c r="BP230" s="50">
        <v>0</v>
      </c>
      <c r="BQ230" s="50">
        <v>0</v>
      </c>
      <c r="BT230" s="14">
        <v>6.25</v>
      </c>
      <c r="BW230" s="50" t="s">
        <v>4</v>
      </c>
      <c r="BX230" s="194">
        <v>9032</v>
      </c>
      <c r="CB230" s="50">
        <v>100</v>
      </c>
      <c r="CC230" s="50">
        <v>97</v>
      </c>
    </row>
    <row r="231" spans="1:98" ht="15" x14ac:dyDescent="0.3">
      <c r="A231" s="10" t="s">
        <v>1255</v>
      </c>
      <c r="D231">
        <v>1</v>
      </c>
      <c r="F231" s="44" t="s">
        <v>1109</v>
      </c>
      <c r="I231">
        <v>1</v>
      </c>
      <c r="J231" s="50">
        <v>1354.8</v>
      </c>
      <c r="K231" s="50">
        <v>7.6</v>
      </c>
      <c r="L231" s="27">
        <f>M231/BT231</f>
        <v>6.1279999999999992</v>
      </c>
      <c r="M231" s="50">
        <v>38.299999999999997</v>
      </c>
      <c r="N231" s="50">
        <v>0</v>
      </c>
      <c r="O231" s="50">
        <v>0</v>
      </c>
      <c r="P231" s="50">
        <v>0</v>
      </c>
      <c r="Q231" s="50">
        <v>4.5999999999999996</v>
      </c>
      <c r="S231" s="50">
        <v>0.59499999999999997</v>
      </c>
      <c r="T231" s="50">
        <v>2.5619999999999998</v>
      </c>
      <c r="U231" s="50">
        <v>0.01</v>
      </c>
      <c r="W231" s="50">
        <v>17.3</v>
      </c>
      <c r="X231" s="50">
        <v>38.299999999999997</v>
      </c>
      <c r="AA231" s="50">
        <v>0</v>
      </c>
      <c r="AE231" s="50">
        <v>21</v>
      </c>
      <c r="AJ231" s="50">
        <v>7</v>
      </c>
      <c r="AK231" s="50">
        <v>64</v>
      </c>
      <c r="AL231" s="50">
        <v>16.600000000000001</v>
      </c>
      <c r="AM231" s="50">
        <v>98</v>
      </c>
      <c r="AN231" s="50">
        <v>1290</v>
      </c>
      <c r="AO231" s="50">
        <v>2000</v>
      </c>
      <c r="AP231" s="50">
        <v>50</v>
      </c>
      <c r="AQ231" s="50">
        <v>6.4</v>
      </c>
      <c r="AR231" s="50">
        <v>0.5</v>
      </c>
      <c r="AS231" s="50">
        <v>24.1</v>
      </c>
      <c r="AT231" s="50">
        <v>0.55000000000000004</v>
      </c>
      <c r="AU231" s="50">
        <v>0</v>
      </c>
      <c r="AW231" s="50">
        <v>0</v>
      </c>
      <c r="AY231" s="50">
        <v>0</v>
      </c>
      <c r="AZ231" s="50">
        <v>0</v>
      </c>
      <c r="BA231" s="50">
        <v>0</v>
      </c>
      <c r="BC231" s="50">
        <v>0</v>
      </c>
      <c r="BD231" s="50">
        <v>0</v>
      </c>
      <c r="BH231" s="50">
        <v>0</v>
      </c>
      <c r="BJ231" s="50">
        <v>2.36</v>
      </c>
      <c r="BK231" s="50">
        <v>5.47</v>
      </c>
      <c r="BL231" s="50">
        <v>39.75</v>
      </c>
      <c r="BN231" s="50">
        <v>1.55</v>
      </c>
      <c r="BO231" s="50">
        <v>2340</v>
      </c>
      <c r="BP231" s="50">
        <v>0.02</v>
      </c>
      <c r="BQ231" s="50">
        <v>0.3</v>
      </c>
      <c r="BT231" s="14">
        <v>6.25</v>
      </c>
      <c r="BW231" s="50" t="s">
        <v>7</v>
      </c>
      <c r="BX231" s="194" t="s">
        <v>1206</v>
      </c>
      <c r="CB231" s="50">
        <v>100</v>
      </c>
      <c r="CC231" s="50">
        <v>21.5</v>
      </c>
    </row>
    <row r="232" spans="1:98" ht="15" x14ac:dyDescent="0.3">
      <c r="A232" s="10" t="s">
        <v>1219</v>
      </c>
      <c r="D232">
        <v>3</v>
      </c>
      <c r="F232" s="44" t="s">
        <v>1214</v>
      </c>
      <c r="I232">
        <v>1</v>
      </c>
      <c r="J232" s="50">
        <v>0</v>
      </c>
      <c r="K232" s="50">
        <v>0.2</v>
      </c>
      <c r="M232" s="50">
        <v>0</v>
      </c>
      <c r="N232" s="50">
        <v>0</v>
      </c>
      <c r="O232" s="50">
        <v>0</v>
      </c>
      <c r="P232" s="50">
        <v>0</v>
      </c>
      <c r="Q232" s="50">
        <v>0</v>
      </c>
      <c r="S232" s="50">
        <v>0</v>
      </c>
      <c r="T232" s="50">
        <v>0</v>
      </c>
      <c r="U232" s="50">
        <v>0</v>
      </c>
      <c r="V232" s="50">
        <v>0</v>
      </c>
      <c r="W232" s="50">
        <v>0</v>
      </c>
      <c r="Y232" s="50">
        <v>0</v>
      </c>
      <c r="AB232" s="50">
        <v>0</v>
      </c>
      <c r="AC232" s="50">
        <v>0</v>
      </c>
      <c r="AG232" s="50">
        <v>0</v>
      </c>
      <c r="AJ232" s="50">
        <v>99.8</v>
      </c>
      <c r="AK232" s="50">
        <v>10</v>
      </c>
      <c r="AL232" s="50">
        <v>0.3</v>
      </c>
      <c r="AM232" s="50">
        <v>76</v>
      </c>
      <c r="AN232" s="50">
        <v>1</v>
      </c>
      <c r="AO232" s="50">
        <v>89</v>
      </c>
      <c r="AP232" s="50">
        <v>39300</v>
      </c>
      <c r="AQ232" s="50">
        <v>0.1</v>
      </c>
      <c r="AR232" s="50">
        <v>0.08</v>
      </c>
      <c r="AT232" s="50" t="s">
        <v>501</v>
      </c>
      <c r="AW232" s="50">
        <v>0</v>
      </c>
      <c r="AX232" s="50">
        <v>0</v>
      </c>
      <c r="BF232" s="50">
        <v>0</v>
      </c>
      <c r="BH232" s="50">
        <v>0</v>
      </c>
      <c r="BJ232" s="50">
        <v>0</v>
      </c>
      <c r="BK232" s="50">
        <v>1</v>
      </c>
      <c r="BL232" s="50">
        <v>0</v>
      </c>
      <c r="BN232" s="50">
        <v>0</v>
      </c>
      <c r="BO232" s="50">
        <v>0</v>
      </c>
      <c r="BP232" s="50">
        <v>0</v>
      </c>
      <c r="BQ232" s="50">
        <v>0</v>
      </c>
      <c r="BT232" s="27">
        <v>6.25</v>
      </c>
      <c r="BW232" s="50" t="s">
        <v>8</v>
      </c>
      <c r="BX232" s="194">
        <v>1226</v>
      </c>
      <c r="CB232" s="50">
        <v>100</v>
      </c>
      <c r="CC232" s="50">
        <v>0</v>
      </c>
    </row>
    <row r="233" spans="1:98" ht="15" x14ac:dyDescent="0.25">
      <c r="D233">
        <f>SUM(D228:D232)</f>
        <v>406</v>
      </c>
      <c r="F233" s="5" t="s">
        <v>550</v>
      </c>
      <c r="J233" s="50">
        <f>SUM(J227:J232)</f>
        <v>5953.647514160868</v>
      </c>
      <c r="K233" s="50">
        <f>SUM(K228:K232)</f>
        <v>123.8</v>
      </c>
      <c r="L233" s="50">
        <f t="shared" ref="L233:AE233" si="132">SUM(L227:L232)</f>
        <v>9.5404002616088945</v>
      </c>
      <c r="M233" s="50">
        <f t="shared" si="132"/>
        <v>57.850730324831041</v>
      </c>
      <c r="N233" s="50">
        <f t="shared" si="132"/>
        <v>19.467233485938522</v>
      </c>
      <c r="O233" s="50">
        <f t="shared" si="132"/>
        <v>0</v>
      </c>
      <c r="P233" s="50">
        <f t="shared" si="132"/>
        <v>0</v>
      </c>
      <c r="Q233" s="50">
        <f t="shared" si="132"/>
        <v>7.7000654022236752</v>
      </c>
      <c r="R233" s="50">
        <f t="shared" si="132"/>
        <v>0</v>
      </c>
      <c r="S233" s="50">
        <f t="shared" si="132"/>
        <v>1.059802703291912</v>
      </c>
      <c r="T233" s="50">
        <f t="shared" si="132"/>
        <v>2.8765890560279046</v>
      </c>
      <c r="U233" s="50">
        <f t="shared" si="132"/>
        <v>1.4005384783082626</v>
      </c>
      <c r="V233" s="50">
        <f t="shared" si="132"/>
        <v>0</v>
      </c>
      <c r="W233" s="50">
        <f t="shared" si="132"/>
        <v>210.3705511623759</v>
      </c>
      <c r="X233" s="50">
        <f t="shared" si="132"/>
        <v>38.383496838892519</v>
      </c>
      <c r="Y233" s="50">
        <f t="shared" si="132"/>
        <v>105.83376934815783</v>
      </c>
      <c r="Z233" s="50">
        <f t="shared" si="132"/>
        <v>93.824761678260685</v>
      </c>
      <c r="AA233" s="50">
        <f t="shared" si="132"/>
        <v>99.321776864222912</v>
      </c>
      <c r="AB233" s="50">
        <f t="shared" si="132"/>
        <v>103.20723784608677</v>
      </c>
      <c r="AC233" s="50">
        <f t="shared" si="132"/>
        <v>2.6265315020710704</v>
      </c>
      <c r="AD233" s="50">
        <f t="shared" si="132"/>
        <v>0</v>
      </c>
      <c r="AE233" s="50">
        <f t="shared" si="132"/>
        <v>21.045781556572923</v>
      </c>
      <c r="AG233" s="50">
        <f>SUM(AG227:AG232)</f>
        <v>9.8881185960322657</v>
      </c>
      <c r="AJ233" s="50">
        <f t="shared" ref="AJ233:BR233" si="133">SUM(AJ227:AJ232)</f>
        <v>109.23075866579464</v>
      </c>
      <c r="AK233" s="50">
        <f t="shared" si="133"/>
        <v>363.08197078700675</v>
      </c>
      <c r="AL233" s="50">
        <f t="shared" si="133"/>
        <v>25.297035099193376</v>
      </c>
      <c r="AM233" s="50">
        <f t="shared" si="133"/>
        <v>314.70459995639851</v>
      </c>
      <c r="AN233" s="50">
        <f t="shared" si="133"/>
        <v>1668.2559407019839</v>
      </c>
      <c r="AO233" s="50">
        <f t="shared" si="133"/>
        <v>2825.6967516895575</v>
      </c>
      <c r="AP233" s="50">
        <f t="shared" si="133"/>
        <v>39646.104643557883</v>
      </c>
      <c r="AQ233" s="50">
        <f t="shared" si="133"/>
        <v>9.4501417048179643</v>
      </c>
      <c r="AR233" s="50">
        <f t="shared" si="133"/>
        <v>1.1455698713756268</v>
      </c>
      <c r="AS233" s="50">
        <f t="shared" si="133"/>
        <v>30.332613908872901</v>
      </c>
      <c r="AT233" s="50">
        <f t="shared" si="133"/>
        <v>2936.0864072378463</v>
      </c>
      <c r="AU233" s="50">
        <f t="shared" si="133"/>
        <v>0</v>
      </c>
      <c r="AV233" s="50">
        <f t="shared" si="133"/>
        <v>0</v>
      </c>
      <c r="AW233" s="50">
        <f t="shared" si="133"/>
        <v>0</v>
      </c>
      <c r="AX233" s="50">
        <f t="shared" si="133"/>
        <v>0</v>
      </c>
      <c r="AY233" s="50">
        <f t="shared" si="133"/>
        <v>0</v>
      </c>
      <c r="AZ233" s="50">
        <f t="shared" si="133"/>
        <v>0</v>
      </c>
      <c r="BA233" s="50">
        <f t="shared" si="133"/>
        <v>0</v>
      </c>
      <c r="BB233" s="50">
        <f t="shared" si="133"/>
        <v>0</v>
      </c>
      <c r="BC233" s="50">
        <f t="shared" si="133"/>
        <v>0</v>
      </c>
      <c r="BD233" s="50">
        <f t="shared" si="133"/>
        <v>0</v>
      </c>
      <c r="BE233" s="50">
        <f t="shared" si="133"/>
        <v>0</v>
      </c>
      <c r="BF233" s="50">
        <f t="shared" si="133"/>
        <v>0</v>
      </c>
      <c r="BG233" s="50">
        <f t="shared" si="133"/>
        <v>0</v>
      </c>
      <c r="BH233" s="50">
        <f t="shared" si="133"/>
        <v>0.92701111837802475</v>
      </c>
      <c r="BI233" s="50">
        <f t="shared" si="133"/>
        <v>0</v>
      </c>
      <c r="BJ233" s="50">
        <f t="shared" si="133"/>
        <v>2.8906474820143884</v>
      </c>
      <c r="BK233" s="50">
        <f t="shared" si="133"/>
        <v>6.6040483976455198</v>
      </c>
      <c r="BL233" s="50">
        <f t="shared" si="133"/>
        <v>45.310562459123609</v>
      </c>
      <c r="BM233" s="50">
        <f t="shared" si="133"/>
        <v>0</v>
      </c>
      <c r="BN233" s="50">
        <f t="shared" si="133"/>
        <v>1.9501308044473513</v>
      </c>
      <c r="BO233" s="50">
        <f t="shared" si="133"/>
        <v>2407.4486592544145</v>
      </c>
      <c r="BP233" s="50">
        <f t="shared" si="133"/>
        <v>2.0043601482450404E-2</v>
      </c>
      <c r="BQ233" s="50">
        <f t="shared" si="133"/>
        <v>0.30065402223675602</v>
      </c>
      <c r="BR233" s="50">
        <f t="shared" si="133"/>
        <v>0</v>
      </c>
    </row>
    <row r="234" spans="1:98" ht="15" x14ac:dyDescent="0.25">
      <c r="D234">
        <f>D233+52.7</f>
        <v>458.7</v>
      </c>
      <c r="F234" s="5" t="s">
        <v>551</v>
      </c>
      <c r="K234">
        <f>K233-(D233-D234)</f>
        <v>176.5</v>
      </c>
    </row>
    <row r="235" spans="1:98" ht="15" x14ac:dyDescent="0.25">
      <c r="D235">
        <f>1-(D233-D234)/D233</f>
        <v>1.1298029556650246</v>
      </c>
      <c r="F235" s="5" t="s">
        <v>552</v>
      </c>
      <c r="J235"/>
      <c r="K235"/>
    </row>
    <row r="236" spans="1:98" ht="15" x14ac:dyDescent="0.25">
      <c r="F236" s="5" t="s">
        <v>82</v>
      </c>
      <c r="I236">
        <v>1</v>
      </c>
      <c r="J236">
        <f>J233/$D$234*100*J10</f>
        <v>1297.939288022862</v>
      </c>
      <c r="L236">
        <f t="shared" ref="L236:AE236" si="134">L233/$D$234*100*L10</f>
        <v>2.0798779728818171</v>
      </c>
      <c r="M236">
        <f t="shared" si="134"/>
        <v>12.611888015005675</v>
      </c>
      <c r="N236">
        <f t="shared" si="134"/>
        <v>4.2440011959752608</v>
      </c>
      <c r="O236">
        <f t="shared" si="134"/>
        <v>0</v>
      </c>
      <c r="P236">
        <f t="shared" si="134"/>
        <v>0</v>
      </c>
      <c r="Q236">
        <f t="shared" si="134"/>
        <v>1.6786713325100666</v>
      </c>
      <c r="R236">
        <f t="shared" si="134"/>
        <v>0</v>
      </c>
      <c r="S236">
        <f t="shared" si="134"/>
        <v>0.23104484484236143</v>
      </c>
      <c r="T236">
        <f t="shared" si="134"/>
        <v>0.62711773621711453</v>
      </c>
      <c r="U236">
        <f t="shared" si="134"/>
        <v>0.30532776941536138</v>
      </c>
      <c r="V236">
        <f t="shared" si="134"/>
        <v>0</v>
      </c>
      <c r="W236">
        <f t="shared" si="134"/>
        <v>45.862339472940029</v>
      </c>
      <c r="X236">
        <f t="shared" si="134"/>
        <v>8.3678868190304172</v>
      </c>
      <c r="Y236">
        <f t="shared" si="134"/>
        <v>23.072546184468678</v>
      </c>
      <c r="Z236">
        <f t="shared" si="134"/>
        <v>20.454493498639785</v>
      </c>
      <c r="AA236">
        <f t="shared" si="134"/>
        <v>21.652883554441445</v>
      </c>
      <c r="AB236">
        <f t="shared" si="134"/>
        <v>22.499942848503764</v>
      </c>
      <c r="AC236">
        <f t="shared" si="134"/>
        <v>0.57260333596491619</v>
      </c>
      <c r="AD236">
        <f t="shared" si="134"/>
        <v>0</v>
      </c>
      <c r="AE236">
        <f t="shared" si="134"/>
        <v>4.5881363759696798</v>
      </c>
      <c r="AF236"/>
      <c r="AG236">
        <f>AG233/$D$234*100*AG10</f>
        <v>2.1556831471620375</v>
      </c>
      <c r="AH236"/>
      <c r="AI236"/>
      <c r="AJ236">
        <f t="shared" ref="AJ236:BR236" si="135">AJ233/$D$234*100*AJ10</f>
        <v>23.813115035054423</v>
      </c>
      <c r="AK236">
        <f t="shared" si="135"/>
        <v>79.154560886637611</v>
      </c>
      <c r="AL236">
        <f t="shared" si="135"/>
        <v>5.5149411596235831</v>
      </c>
      <c r="AM236">
        <f t="shared" si="135"/>
        <v>68.607935460300524</v>
      </c>
      <c r="AN236">
        <f t="shared" si="135"/>
        <v>363.69216060649313</v>
      </c>
      <c r="AO236">
        <f t="shared" si="135"/>
        <v>616.02283664476943</v>
      </c>
      <c r="AP236">
        <f t="shared" si="135"/>
        <v>8643.1446792147108</v>
      </c>
      <c r="AQ236">
        <f t="shared" si="135"/>
        <v>2.0602009384822249</v>
      </c>
      <c r="AR236">
        <f t="shared" si="135"/>
        <v>0.24974272321247587</v>
      </c>
      <c r="AS236">
        <f t="shared" si="135"/>
        <v>6.6127346651129058</v>
      </c>
      <c r="AT236">
        <f t="shared" si="135"/>
        <v>640.08859979024339</v>
      </c>
      <c r="AU236">
        <f t="shared" si="135"/>
        <v>0</v>
      </c>
      <c r="AV236">
        <f t="shared" si="135"/>
        <v>0</v>
      </c>
      <c r="AW236">
        <f t="shared" si="135"/>
        <v>0</v>
      </c>
      <c r="AX236">
        <f t="shared" si="135"/>
        <v>0</v>
      </c>
      <c r="AY236">
        <f t="shared" si="135"/>
        <v>0</v>
      </c>
      <c r="AZ236">
        <f t="shared" si="135"/>
        <v>0</v>
      </c>
      <c r="BA236">
        <f t="shared" si="135"/>
        <v>0</v>
      </c>
      <c r="BB236">
        <f t="shared" si="135"/>
        <v>0</v>
      </c>
      <c r="BC236">
        <f t="shared" si="135"/>
        <v>0</v>
      </c>
      <c r="BD236">
        <f t="shared" si="135"/>
        <v>0</v>
      </c>
      <c r="BE236">
        <f t="shared" si="135"/>
        <v>0</v>
      </c>
      <c r="BF236">
        <f t="shared" si="135"/>
        <v>0</v>
      </c>
      <c r="BG236">
        <f t="shared" si="135"/>
        <v>0</v>
      </c>
      <c r="BH236">
        <f t="shared" si="135"/>
        <v>0.20209529504644097</v>
      </c>
      <c r="BI236">
        <f t="shared" si="135"/>
        <v>0</v>
      </c>
      <c r="BJ236">
        <f t="shared" si="135"/>
        <v>0.37810954637205862</v>
      </c>
      <c r="BK236">
        <f t="shared" si="135"/>
        <v>0.86383890093466575</v>
      </c>
      <c r="BL236">
        <f t="shared" si="135"/>
        <v>5.9268230816381431</v>
      </c>
      <c r="BM236">
        <f t="shared" si="135"/>
        <v>0</v>
      </c>
      <c r="BN236">
        <f t="shared" si="135"/>
        <v>0.25508578213830624</v>
      </c>
      <c r="BO236">
        <f t="shared" si="135"/>
        <v>262.42082616682086</v>
      </c>
      <c r="BP236">
        <f t="shared" si="135"/>
        <v>4.3696536913996956E-3</v>
      </c>
      <c r="BQ236">
        <f t="shared" si="135"/>
        <v>6.554480537099544E-2</v>
      </c>
      <c r="BR236">
        <f t="shared" si="135"/>
        <v>0</v>
      </c>
    </row>
    <row r="237" spans="1:98" ht="15" x14ac:dyDescent="0.25">
      <c r="F237" s="5" t="s">
        <v>115</v>
      </c>
      <c r="J237" s="27"/>
      <c r="K237">
        <f>(K233-(D233-D234))/D234*100</f>
        <v>38.478308262480923</v>
      </c>
    </row>
    <row r="238" spans="1:98" ht="15.5" x14ac:dyDescent="0.35">
      <c r="F238" s="1"/>
    </row>
    <row r="239" spans="1:98" s="35" customFormat="1" ht="15" x14ac:dyDescent="0.25">
      <c r="F239" s="163" t="s">
        <v>1391</v>
      </c>
      <c r="J239" s="392"/>
      <c r="K239" s="164">
        <f>+K228*$D$228/100</f>
        <v>149.85</v>
      </c>
      <c r="L239" s="164"/>
      <c r="M239" s="164">
        <f t="shared" ref="M239:BV239" si="136">+M228*$D$228/100</f>
        <v>0</v>
      </c>
      <c r="N239" s="164">
        <f t="shared" si="136"/>
        <v>0</v>
      </c>
      <c r="O239" s="164">
        <f t="shared" si="136"/>
        <v>0</v>
      </c>
      <c r="P239" s="164">
        <f t="shared" si="136"/>
        <v>0</v>
      </c>
      <c r="Q239" s="164">
        <f t="shared" si="136"/>
        <v>0</v>
      </c>
      <c r="R239" s="164">
        <f t="shared" si="136"/>
        <v>0</v>
      </c>
      <c r="S239" s="164">
        <f t="shared" si="136"/>
        <v>0</v>
      </c>
      <c r="T239" s="164">
        <f t="shared" si="136"/>
        <v>0</v>
      </c>
      <c r="U239" s="164">
        <f t="shared" si="136"/>
        <v>0</v>
      </c>
      <c r="V239" s="164">
        <f t="shared" si="136"/>
        <v>0</v>
      </c>
      <c r="W239" s="164">
        <f t="shared" si="136"/>
        <v>0</v>
      </c>
      <c r="X239" s="164">
        <f t="shared" si="136"/>
        <v>0</v>
      </c>
      <c r="Y239" s="164">
        <f t="shared" si="136"/>
        <v>0</v>
      </c>
      <c r="Z239" s="164">
        <f t="shared" si="136"/>
        <v>0</v>
      </c>
      <c r="AA239" s="164">
        <f t="shared" si="136"/>
        <v>0</v>
      </c>
      <c r="AB239" s="164">
        <f t="shared" si="136"/>
        <v>0</v>
      </c>
      <c r="AC239" s="164">
        <f t="shared" si="136"/>
        <v>0</v>
      </c>
      <c r="AD239" s="164">
        <f t="shared" si="136"/>
        <v>0</v>
      </c>
      <c r="AE239" s="164">
        <f t="shared" si="136"/>
        <v>0</v>
      </c>
      <c r="AF239" s="164">
        <f t="shared" si="136"/>
        <v>0</v>
      </c>
      <c r="AG239" s="164">
        <f t="shared" si="136"/>
        <v>0</v>
      </c>
      <c r="AH239" s="164">
        <f t="shared" si="136"/>
        <v>0</v>
      </c>
      <c r="AI239" s="164">
        <f t="shared" si="136"/>
        <v>0</v>
      </c>
      <c r="AJ239" s="164">
        <f t="shared" si="136"/>
        <v>0.15</v>
      </c>
      <c r="AK239" s="164">
        <f t="shared" si="136"/>
        <v>3</v>
      </c>
      <c r="AL239" s="164">
        <f t="shared" si="136"/>
        <v>0</v>
      </c>
      <c r="AM239" s="164">
        <f t="shared" si="136"/>
        <v>1.5</v>
      </c>
      <c r="AN239" s="164">
        <f t="shared" si="136"/>
        <v>0</v>
      </c>
      <c r="AO239" s="164">
        <f t="shared" si="136"/>
        <v>0</v>
      </c>
      <c r="AP239" s="164">
        <f t="shared" si="136"/>
        <v>3</v>
      </c>
      <c r="AQ239" s="164">
        <f t="shared" si="136"/>
        <v>0</v>
      </c>
      <c r="AR239" s="164">
        <f t="shared" si="136"/>
        <v>1.0500000000000001E-2</v>
      </c>
      <c r="AS239" s="164">
        <f t="shared" si="136"/>
        <v>0</v>
      </c>
      <c r="AT239" s="164">
        <f t="shared" si="136"/>
        <v>0</v>
      </c>
      <c r="AU239" s="164">
        <f t="shared" si="136"/>
        <v>0</v>
      </c>
      <c r="AV239" s="164">
        <f t="shared" si="136"/>
        <v>0</v>
      </c>
      <c r="AW239" s="164">
        <f t="shared" si="136"/>
        <v>0</v>
      </c>
      <c r="AX239" s="164">
        <f t="shared" si="136"/>
        <v>0</v>
      </c>
      <c r="AY239" s="164">
        <f t="shared" si="136"/>
        <v>0</v>
      </c>
      <c r="AZ239" s="164">
        <f t="shared" si="136"/>
        <v>0</v>
      </c>
      <c r="BA239" s="164">
        <f t="shared" si="136"/>
        <v>0</v>
      </c>
      <c r="BB239" s="164">
        <f t="shared" si="136"/>
        <v>0</v>
      </c>
      <c r="BC239" s="164">
        <f t="shared" si="136"/>
        <v>0</v>
      </c>
      <c r="BD239" s="164">
        <f t="shared" si="136"/>
        <v>0</v>
      </c>
      <c r="BE239" s="164">
        <f t="shared" si="136"/>
        <v>0</v>
      </c>
      <c r="BF239" s="164">
        <f t="shared" si="136"/>
        <v>0</v>
      </c>
      <c r="BG239" s="164">
        <f t="shared" si="136"/>
        <v>0</v>
      </c>
      <c r="BH239" s="164">
        <f t="shared" si="136"/>
        <v>0</v>
      </c>
      <c r="BI239" s="164">
        <f t="shared" si="136"/>
        <v>0</v>
      </c>
      <c r="BJ239" s="164">
        <f t="shared" si="136"/>
        <v>0</v>
      </c>
      <c r="BK239" s="164">
        <f t="shared" si="136"/>
        <v>0</v>
      </c>
      <c r="BL239" s="164">
        <f t="shared" si="136"/>
        <v>0</v>
      </c>
      <c r="BM239" s="164">
        <f t="shared" si="136"/>
        <v>0</v>
      </c>
      <c r="BN239" s="164">
        <f t="shared" si="136"/>
        <v>0</v>
      </c>
      <c r="BO239" s="164">
        <f t="shared" si="136"/>
        <v>0</v>
      </c>
      <c r="BP239" s="164">
        <f t="shared" si="136"/>
        <v>0</v>
      </c>
      <c r="BQ239" s="164">
        <f t="shared" si="136"/>
        <v>0</v>
      </c>
      <c r="BR239" s="164">
        <f t="shared" si="136"/>
        <v>0</v>
      </c>
      <c r="BS239" s="164">
        <f t="shared" si="136"/>
        <v>1.5</v>
      </c>
      <c r="BT239" s="164">
        <f t="shared" si="136"/>
        <v>9.375</v>
      </c>
      <c r="BU239" s="164">
        <f t="shared" si="136"/>
        <v>0</v>
      </c>
      <c r="BV239" s="164">
        <f t="shared" si="136"/>
        <v>0</v>
      </c>
      <c r="BW239" s="164"/>
      <c r="BX239" s="166"/>
      <c r="BY239" s="164"/>
      <c r="BZ239" s="164"/>
      <c r="CA239" s="164"/>
      <c r="CB239" s="164"/>
      <c r="CC239" s="164"/>
      <c r="CD239" s="164"/>
      <c r="CE239" s="164"/>
      <c r="CF239" s="164"/>
      <c r="CG239" s="164"/>
      <c r="CH239" s="164"/>
      <c r="CI239" s="164">
        <f>+CI228*$D$228/100</f>
        <v>0</v>
      </c>
      <c r="CJ239" s="164">
        <f>+CJ228*$D$228/100</f>
        <v>0</v>
      </c>
      <c r="CK239" s="164">
        <f>+CK228*$D$228/100</f>
        <v>0</v>
      </c>
      <c r="CL239" s="164">
        <f>+CL228*$D$228/100</f>
        <v>0</v>
      </c>
      <c r="CM239" s="164">
        <f>+CM228*$D$228/100</f>
        <v>0</v>
      </c>
      <c r="CN239" s="392"/>
      <c r="CO239" s="392"/>
      <c r="CP239" s="392"/>
      <c r="CQ239" s="392"/>
      <c r="CR239" s="392"/>
      <c r="CS239" s="392"/>
      <c r="CT239" s="392"/>
    </row>
    <row r="240" spans="1:98" s="35" customFormat="1" ht="15" x14ac:dyDescent="0.25">
      <c r="F240" s="163" t="s">
        <v>144</v>
      </c>
      <c r="J240" s="392"/>
      <c r="K240" s="164">
        <f>+K229*$D$229/100</f>
        <v>35</v>
      </c>
      <c r="L240" s="164">
        <f>+L229*$D$229/100</f>
        <v>5.5</v>
      </c>
      <c r="M240" s="164">
        <f t="shared" ref="M240:BV240" si="137">+M229*$D$229/100</f>
        <v>31.5</v>
      </c>
      <c r="N240" s="164">
        <f t="shared" si="137"/>
        <v>31.5</v>
      </c>
      <c r="O240" s="164">
        <f t="shared" si="137"/>
        <v>0</v>
      </c>
      <c r="P240" s="164">
        <f t="shared" si="137"/>
        <v>0</v>
      </c>
      <c r="Q240" s="164">
        <f t="shared" si="137"/>
        <v>5</v>
      </c>
      <c r="R240" s="164">
        <f t="shared" si="137"/>
        <v>0</v>
      </c>
      <c r="S240" s="164">
        <f t="shared" si="137"/>
        <v>0.75</v>
      </c>
      <c r="T240" s="164">
        <f t="shared" si="137"/>
        <v>0.5</v>
      </c>
      <c r="U240" s="164">
        <f t="shared" si="137"/>
        <v>2.25</v>
      </c>
      <c r="V240" s="164">
        <f t="shared" si="137"/>
        <v>0</v>
      </c>
      <c r="W240" s="164">
        <f t="shared" si="137"/>
        <v>155.68181818181816</v>
      </c>
      <c r="X240" s="164">
        <f t="shared" si="137"/>
        <v>0</v>
      </c>
      <c r="Y240" s="164">
        <f t="shared" si="137"/>
        <v>171.25</v>
      </c>
      <c r="Z240" s="164">
        <f t="shared" si="137"/>
        <v>151.81818181818181</v>
      </c>
      <c r="AA240" s="164">
        <f t="shared" si="137"/>
        <v>4.0476190476190474</v>
      </c>
      <c r="AB240" s="164">
        <f t="shared" si="137"/>
        <v>167</v>
      </c>
      <c r="AC240" s="164">
        <f t="shared" si="137"/>
        <v>4.25</v>
      </c>
      <c r="AD240" s="164">
        <f t="shared" si="137"/>
        <v>0</v>
      </c>
      <c r="AE240" s="164">
        <f t="shared" si="137"/>
        <v>0</v>
      </c>
      <c r="AF240" s="164">
        <f t="shared" si="137"/>
        <v>0</v>
      </c>
      <c r="AG240" s="164">
        <f t="shared" si="137"/>
        <v>16</v>
      </c>
      <c r="AH240" s="164">
        <f t="shared" si="137"/>
        <v>0</v>
      </c>
      <c r="AI240" s="164">
        <f t="shared" si="137"/>
        <v>0</v>
      </c>
      <c r="AJ240" s="164">
        <f t="shared" si="137"/>
        <v>1.175</v>
      </c>
      <c r="AK240" s="164">
        <f t="shared" si="137"/>
        <v>325</v>
      </c>
      <c r="AL240" s="164">
        <f t="shared" si="137"/>
        <v>8</v>
      </c>
      <c r="AM240" s="164">
        <f t="shared" si="137"/>
        <v>200</v>
      </c>
      <c r="AN240" s="164">
        <f t="shared" si="137"/>
        <v>575</v>
      </c>
      <c r="AO240" s="164">
        <f t="shared" si="137"/>
        <v>625</v>
      </c>
      <c r="AP240" s="164">
        <f t="shared" si="137"/>
        <v>10</v>
      </c>
      <c r="AQ240" s="164">
        <f t="shared" si="137"/>
        <v>4.75</v>
      </c>
      <c r="AR240" s="164">
        <f t="shared" si="137"/>
        <v>0.8</v>
      </c>
      <c r="AS240" s="164">
        <f t="shared" si="137"/>
        <v>10</v>
      </c>
      <c r="AT240" s="164">
        <f t="shared" si="137"/>
        <v>4750</v>
      </c>
      <c r="AU240" s="164">
        <f t="shared" si="137"/>
        <v>0</v>
      </c>
      <c r="AV240" s="164">
        <f t="shared" si="137"/>
        <v>0</v>
      </c>
      <c r="AW240" s="164">
        <f t="shared" si="137"/>
        <v>0</v>
      </c>
      <c r="AX240" s="164">
        <f t="shared" si="137"/>
        <v>0</v>
      </c>
      <c r="AY240" s="164">
        <f t="shared" si="137"/>
        <v>0</v>
      </c>
      <c r="AZ240" s="164">
        <f t="shared" si="137"/>
        <v>0</v>
      </c>
      <c r="BA240" s="164">
        <f t="shared" si="137"/>
        <v>0</v>
      </c>
      <c r="BB240" s="164">
        <f t="shared" si="137"/>
        <v>0</v>
      </c>
      <c r="BC240" s="164">
        <f t="shared" si="137"/>
        <v>0</v>
      </c>
      <c r="BD240" s="164">
        <f t="shared" si="137"/>
        <v>0</v>
      </c>
      <c r="BE240" s="164">
        <f t="shared" si="137"/>
        <v>0</v>
      </c>
      <c r="BF240" s="164">
        <f t="shared" si="137"/>
        <v>0</v>
      </c>
      <c r="BG240" s="164">
        <f t="shared" si="137"/>
        <v>0</v>
      </c>
      <c r="BH240" s="164">
        <f t="shared" si="137"/>
        <v>1.5</v>
      </c>
      <c r="BI240" s="164">
        <f t="shared" si="137"/>
        <v>0</v>
      </c>
      <c r="BJ240" s="164">
        <f t="shared" si="137"/>
        <v>0.97499999999999998</v>
      </c>
      <c r="BK240" s="164">
        <f t="shared" si="137"/>
        <v>0.17499999999999999</v>
      </c>
      <c r="BL240" s="164">
        <f t="shared" si="137"/>
        <v>10</v>
      </c>
      <c r="BM240" s="164">
        <f t="shared" si="137"/>
        <v>0</v>
      </c>
      <c r="BN240" s="164">
        <f t="shared" si="137"/>
        <v>0.75</v>
      </c>
      <c r="BO240" s="164">
        <f t="shared" si="137"/>
        <v>127.5</v>
      </c>
      <c r="BP240" s="164">
        <f t="shared" si="137"/>
        <v>0</v>
      </c>
      <c r="BQ240" s="164">
        <f t="shared" si="137"/>
        <v>0</v>
      </c>
      <c r="BR240" s="164">
        <f t="shared" si="137"/>
        <v>0</v>
      </c>
      <c r="BS240" s="164">
        <f t="shared" si="137"/>
        <v>0</v>
      </c>
      <c r="BT240" s="164">
        <f t="shared" si="137"/>
        <v>14.574999999999999</v>
      </c>
      <c r="BU240" s="164">
        <f t="shared" si="137"/>
        <v>0</v>
      </c>
      <c r="BV240" s="164">
        <f t="shared" si="137"/>
        <v>0</v>
      </c>
      <c r="BW240" s="164"/>
      <c r="BX240" s="166"/>
      <c r="BY240" s="164"/>
      <c r="BZ240" s="164"/>
      <c r="CA240" s="164"/>
      <c r="CB240" s="164">
        <f t="shared" ref="CB240:CC243" si="138">+CB229</f>
        <v>100</v>
      </c>
      <c r="CC240" s="164">
        <f t="shared" si="138"/>
        <v>70.930000000000007</v>
      </c>
      <c r="CD240" s="164"/>
      <c r="CE240" s="164"/>
      <c r="CF240" s="164"/>
      <c r="CG240" s="164"/>
      <c r="CH240" s="164"/>
      <c r="CI240" s="164">
        <f>+CI229*$D$229/100</f>
        <v>0</v>
      </c>
      <c r="CJ240" s="164">
        <f>+CJ229*$D$229/100</f>
        <v>0</v>
      </c>
      <c r="CK240" s="164">
        <f>+CK229*$D$229/100</f>
        <v>0</v>
      </c>
      <c r="CL240" s="164">
        <f>+CL229*$D$229/100</f>
        <v>0</v>
      </c>
      <c r="CM240" s="392"/>
      <c r="CN240" s="392"/>
      <c r="CO240" s="392"/>
      <c r="CP240" s="392"/>
      <c r="CQ240" s="392"/>
      <c r="CR240" s="392"/>
      <c r="CS240" s="392"/>
      <c r="CT240" s="392"/>
    </row>
    <row r="241" spans="1:98" s="35" customFormat="1" ht="15" x14ac:dyDescent="0.3">
      <c r="F241" s="167" t="s">
        <v>176</v>
      </c>
      <c r="J241" s="392"/>
      <c r="K241" s="164">
        <f>+K230*$D$230/100</f>
        <v>4.2000000000000003E-2</v>
      </c>
      <c r="L241" s="164"/>
      <c r="M241" s="164">
        <f t="shared" ref="M241:BV241" si="139">+M230*$D$230/100</f>
        <v>0</v>
      </c>
      <c r="N241" s="164">
        <f t="shared" si="139"/>
        <v>0</v>
      </c>
      <c r="O241" s="164">
        <f t="shared" si="139"/>
        <v>0</v>
      </c>
      <c r="P241" s="164">
        <f t="shared" si="139"/>
        <v>0</v>
      </c>
      <c r="Q241" s="164">
        <f t="shared" si="139"/>
        <v>0</v>
      </c>
      <c r="R241" s="164">
        <f t="shared" si="139"/>
        <v>0</v>
      </c>
      <c r="S241" s="164">
        <f t="shared" si="139"/>
        <v>0</v>
      </c>
      <c r="T241" s="164">
        <f t="shared" si="139"/>
        <v>0</v>
      </c>
      <c r="U241" s="164">
        <f t="shared" si="139"/>
        <v>0</v>
      </c>
      <c r="V241" s="164">
        <f t="shared" si="139"/>
        <v>0</v>
      </c>
      <c r="W241" s="164">
        <f t="shared" si="139"/>
        <v>1.9280000000000002</v>
      </c>
      <c r="X241" s="164">
        <f t="shared" si="139"/>
        <v>0</v>
      </c>
      <c r="Y241" s="164">
        <f t="shared" si="139"/>
        <v>0</v>
      </c>
      <c r="Z241" s="164">
        <f t="shared" si="139"/>
        <v>0</v>
      </c>
      <c r="AA241" s="164">
        <f t="shared" si="139"/>
        <v>1.9280000000000002</v>
      </c>
      <c r="AB241" s="164">
        <f t="shared" si="139"/>
        <v>0</v>
      </c>
      <c r="AC241" s="164">
        <f t="shared" si="139"/>
        <v>0</v>
      </c>
      <c r="AD241" s="164">
        <f t="shared" si="139"/>
        <v>0</v>
      </c>
      <c r="AE241" s="164">
        <f t="shared" si="139"/>
        <v>0</v>
      </c>
      <c r="AF241" s="164">
        <f t="shared" si="139"/>
        <v>0</v>
      </c>
      <c r="AG241" s="164">
        <f t="shared" si="139"/>
        <v>0</v>
      </c>
      <c r="AH241" s="164">
        <f t="shared" si="139"/>
        <v>0</v>
      </c>
      <c r="AI241" s="164">
        <f t="shared" si="139"/>
        <v>0</v>
      </c>
      <c r="AJ241" s="164">
        <f t="shared" si="139"/>
        <v>1.8000000000000002E-2</v>
      </c>
      <c r="AK241" s="164">
        <f t="shared" si="139"/>
        <v>1.7</v>
      </c>
      <c r="AL241" s="164">
        <f t="shared" si="139"/>
        <v>6.8000000000000005E-2</v>
      </c>
      <c r="AM241" s="164">
        <f t="shared" si="139"/>
        <v>0.3</v>
      </c>
      <c r="AN241" s="164">
        <f t="shared" si="139"/>
        <v>0.38</v>
      </c>
      <c r="AO241" s="164">
        <f t="shared" si="139"/>
        <v>6.88</v>
      </c>
      <c r="AP241" s="164">
        <f t="shared" si="139"/>
        <v>0.6</v>
      </c>
      <c r="AQ241" s="164">
        <f t="shared" si="139"/>
        <v>0</v>
      </c>
      <c r="AR241" s="164">
        <f t="shared" si="139"/>
        <v>1.1999999999999999E-3</v>
      </c>
      <c r="AS241" s="164">
        <f t="shared" si="139"/>
        <v>0</v>
      </c>
      <c r="AT241" s="164">
        <f t="shared" si="139"/>
        <v>0</v>
      </c>
      <c r="AU241" s="164">
        <f t="shared" si="139"/>
        <v>0</v>
      </c>
      <c r="AV241" s="164">
        <f t="shared" si="139"/>
        <v>0</v>
      </c>
      <c r="AW241" s="164">
        <f t="shared" si="139"/>
        <v>0</v>
      </c>
      <c r="AX241" s="164">
        <f t="shared" si="139"/>
        <v>0</v>
      </c>
      <c r="AY241" s="164">
        <f t="shared" si="139"/>
        <v>0</v>
      </c>
      <c r="AZ241" s="164">
        <f t="shared" si="139"/>
        <v>0</v>
      </c>
      <c r="BA241" s="164">
        <f t="shared" si="139"/>
        <v>0</v>
      </c>
      <c r="BB241" s="164">
        <f t="shared" si="139"/>
        <v>0</v>
      </c>
      <c r="BC241" s="164">
        <f t="shared" si="139"/>
        <v>0</v>
      </c>
      <c r="BD241" s="164">
        <f t="shared" si="139"/>
        <v>0</v>
      </c>
      <c r="BE241" s="164">
        <f t="shared" si="139"/>
        <v>0</v>
      </c>
      <c r="BF241" s="164">
        <f t="shared" si="139"/>
        <v>0</v>
      </c>
      <c r="BG241" s="164">
        <f t="shared" si="139"/>
        <v>0</v>
      </c>
      <c r="BH241" s="164">
        <f t="shared" si="139"/>
        <v>0</v>
      </c>
      <c r="BI241" s="164">
        <f t="shared" si="139"/>
        <v>0</v>
      </c>
      <c r="BJ241" s="164">
        <f t="shared" si="139"/>
        <v>2.0000000000000001E-4</v>
      </c>
      <c r="BK241" s="164">
        <f t="shared" si="139"/>
        <v>5.9999999999999995E-4</v>
      </c>
      <c r="BL241" s="164">
        <f t="shared" si="139"/>
        <v>4.0000000000000001E-3</v>
      </c>
      <c r="BM241" s="164">
        <f t="shared" si="139"/>
        <v>0</v>
      </c>
      <c r="BN241" s="164">
        <f t="shared" si="139"/>
        <v>0</v>
      </c>
      <c r="BO241" s="164">
        <f t="shared" si="139"/>
        <v>0</v>
      </c>
      <c r="BP241" s="164">
        <f t="shared" si="139"/>
        <v>0</v>
      </c>
      <c r="BQ241" s="164">
        <f t="shared" si="139"/>
        <v>0</v>
      </c>
      <c r="BR241" s="164">
        <f t="shared" si="139"/>
        <v>0</v>
      </c>
      <c r="BS241" s="164">
        <f t="shared" si="139"/>
        <v>0</v>
      </c>
      <c r="BT241" s="164">
        <f t="shared" si="139"/>
        <v>0.125</v>
      </c>
      <c r="BU241" s="164">
        <f t="shared" si="139"/>
        <v>0</v>
      </c>
      <c r="BV241" s="164">
        <f t="shared" si="139"/>
        <v>0</v>
      </c>
      <c r="BW241" s="164"/>
      <c r="BX241" s="166"/>
      <c r="BY241" s="164"/>
      <c r="BZ241" s="164"/>
      <c r="CA241" s="164"/>
      <c r="CB241" s="164">
        <f t="shared" si="138"/>
        <v>100</v>
      </c>
      <c r="CC241" s="164">
        <f t="shared" si="138"/>
        <v>97</v>
      </c>
      <c r="CD241" s="164"/>
      <c r="CE241" s="164"/>
      <c r="CF241" s="164"/>
      <c r="CG241" s="164"/>
      <c r="CH241" s="164"/>
      <c r="CI241" s="164">
        <f>+CI230*$D$230/100</f>
        <v>0</v>
      </c>
      <c r="CJ241" s="164">
        <f>+CJ230*$D$230/100</f>
        <v>0</v>
      </c>
      <c r="CK241" s="164">
        <f>+CK230*$D$230/100</f>
        <v>0</v>
      </c>
      <c r="CL241" s="164">
        <f>+CL230*$D$230/100</f>
        <v>0</v>
      </c>
      <c r="CM241" s="392"/>
      <c r="CN241" s="392"/>
      <c r="CO241" s="392"/>
      <c r="CP241" s="392"/>
      <c r="CQ241" s="392"/>
      <c r="CR241" s="392"/>
      <c r="CS241" s="392"/>
      <c r="CT241" s="392"/>
    </row>
    <row r="242" spans="1:98" s="35" customFormat="1" ht="15" x14ac:dyDescent="0.3">
      <c r="F242" s="167" t="s">
        <v>1109</v>
      </c>
      <c r="J242" s="392"/>
      <c r="K242" s="164">
        <f>+K231*$D$231/100</f>
        <v>7.5999999999999998E-2</v>
      </c>
      <c r="L242" s="164">
        <f>+L231*$D$231/100</f>
        <v>6.1279999999999994E-2</v>
      </c>
      <c r="M242" s="164">
        <f t="shared" ref="M242:BV242" si="140">+M231*$D$231/100</f>
        <v>0.38299999999999995</v>
      </c>
      <c r="N242" s="164">
        <f t="shared" si="140"/>
        <v>0</v>
      </c>
      <c r="O242" s="164">
        <f t="shared" si="140"/>
        <v>0</v>
      </c>
      <c r="P242" s="164">
        <f t="shared" si="140"/>
        <v>0</v>
      </c>
      <c r="Q242" s="164">
        <f t="shared" si="140"/>
        <v>4.5999999999999999E-2</v>
      </c>
      <c r="R242" s="164">
        <f t="shared" si="140"/>
        <v>0</v>
      </c>
      <c r="S242" s="164">
        <f t="shared" si="140"/>
        <v>5.9499999999999996E-3</v>
      </c>
      <c r="T242" s="164">
        <f t="shared" si="140"/>
        <v>2.5619999999999997E-2</v>
      </c>
      <c r="U242" s="164">
        <f t="shared" si="140"/>
        <v>1E-4</v>
      </c>
      <c r="V242" s="164">
        <f t="shared" si="140"/>
        <v>0</v>
      </c>
      <c r="W242" s="164">
        <f t="shared" si="140"/>
        <v>0.17300000000000001</v>
      </c>
      <c r="X242" s="164">
        <f t="shared" si="140"/>
        <v>0.38299999999999995</v>
      </c>
      <c r="Y242" s="164">
        <f t="shared" si="140"/>
        <v>0</v>
      </c>
      <c r="Z242" s="164">
        <f t="shared" si="140"/>
        <v>0</v>
      </c>
      <c r="AA242" s="164">
        <f t="shared" si="140"/>
        <v>0</v>
      </c>
      <c r="AB242" s="164">
        <f t="shared" si="140"/>
        <v>0</v>
      </c>
      <c r="AC242" s="164">
        <f t="shared" si="140"/>
        <v>0</v>
      </c>
      <c r="AD242" s="164">
        <f t="shared" si="140"/>
        <v>0</v>
      </c>
      <c r="AE242" s="164">
        <f t="shared" si="140"/>
        <v>0.21</v>
      </c>
      <c r="AF242" s="164">
        <f t="shared" si="140"/>
        <v>0</v>
      </c>
      <c r="AG242" s="164">
        <f t="shared" si="140"/>
        <v>0</v>
      </c>
      <c r="AH242" s="164">
        <f t="shared" si="140"/>
        <v>0</v>
      </c>
      <c r="AI242" s="164">
        <f t="shared" si="140"/>
        <v>0</v>
      </c>
      <c r="AJ242" s="164">
        <f t="shared" si="140"/>
        <v>7.0000000000000007E-2</v>
      </c>
      <c r="AK242" s="164">
        <f t="shared" si="140"/>
        <v>0.64</v>
      </c>
      <c r="AL242" s="164">
        <f t="shared" si="140"/>
        <v>0.16600000000000001</v>
      </c>
      <c r="AM242" s="164">
        <f t="shared" si="140"/>
        <v>0.98</v>
      </c>
      <c r="AN242" s="164">
        <f t="shared" si="140"/>
        <v>12.9</v>
      </c>
      <c r="AO242" s="164">
        <f t="shared" si="140"/>
        <v>20</v>
      </c>
      <c r="AP242" s="164">
        <f t="shared" si="140"/>
        <v>0.5</v>
      </c>
      <c r="AQ242" s="164">
        <f t="shared" si="140"/>
        <v>6.4000000000000001E-2</v>
      </c>
      <c r="AR242" s="164">
        <f t="shared" si="140"/>
        <v>5.0000000000000001E-3</v>
      </c>
      <c r="AS242" s="164">
        <f t="shared" si="140"/>
        <v>0.24100000000000002</v>
      </c>
      <c r="AT242" s="164">
        <f t="shared" si="140"/>
        <v>5.5000000000000005E-3</v>
      </c>
      <c r="AU242" s="164">
        <f t="shared" si="140"/>
        <v>0</v>
      </c>
      <c r="AV242" s="164">
        <f t="shared" si="140"/>
        <v>0</v>
      </c>
      <c r="AW242" s="164">
        <f t="shared" si="140"/>
        <v>0</v>
      </c>
      <c r="AX242" s="164">
        <f t="shared" si="140"/>
        <v>0</v>
      </c>
      <c r="AY242" s="164">
        <f t="shared" si="140"/>
        <v>0</v>
      </c>
      <c r="AZ242" s="164">
        <f t="shared" si="140"/>
        <v>0</v>
      </c>
      <c r="BA242" s="164">
        <f t="shared" si="140"/>
        <v>0</v>
      </c>
      <c r="BB242" s="164">
        <f t="shared" si="140"/>
        <v>0</v>
      </c>
      <c r="BC242" s="164">
        <f t="shared" si="140"/>
        <v>0</v>
      </c>
      <c r="BD242" s="164">
        <f t="shared" si="140"/>
        <v>0</v>
      </c>
      <c r="BE242" s="164">
        <f t="shared" si="140"/>
        <v>0</v>
      </c>
      <c r="BF242" s="164">
        <f t="shared" si="140"/>
        <v>0</v>
      </c>
      <c r="BG242" s="164">
        <f t="shared" si="140"/>
        <v>0</v>
      </c>
      <c r="BH242" s="164">
        <f t="shared" si="140"/>
        <v>0</v>
      </c>
      <c r="BI242" s="164">
        <f t="shared" si="140"/>
        <v>0</v>
      </c>
      <c r="BJ242" s="164">
        <f t="shared" si="140"/>
        <v>2.3599999999999999E-2</v>
      </c>
      <c r="BK242" s="164">
        <f t="shared" si="140"/>
        <v>5.4699999999999999E-2</v>
      </c>
      <c r="BL242" s="164">
        <f t="shared" si="140"/>
        <v>0.39750000000000002</v>
      </c>
      <c r="BM242" s="164">
        <f t="shared" si="140"/>
        <v>0</v>
      </c>
      <c r="BN242" s="164">
        <f t="shared" si="140"/>
        <v>1.55E-2</v>
      </c>
      <c r="BO242" s="164">
        <f t="shared" si="140"/>
        <v>23.4</v>
      </c>
      <c r="BP242" s="164">
        <f t="shared" si="140"/>
        <v>2.0000000000000001E-4</v>
      </c>
      <c r="BQ242" s="164">
        <f t="shared" si="140"/>
        <v>3.0000000000000001E-3</v>
      </c>
      <c r="BR242" s="164">
        <f t="shared" si="140"/>
        <v>0</v>
      </c>
      <c r="BS242" s="164">
        <f t="shared" si="140"/>
        <v>0</v>
      </c>
      <c r="BT242" s="164">
        <f t="shared" si="140"/>
        <v>6.25E-2</v>
      </c>
      <c r="BU242" s="164">
        <f t="shared" si="140"/>
        <v>0</v>
      </c>
      <c r="BV242" s="164">
        <f t="shared" si="140"/>
        <v>0</v>
      </c>
      <c r="BW242" s="164"/>
      <c r="BX242" s="166"/>
      <c r="BY242" s="164"/>
      <c r="BZ242" s="164"/>
      <c r="CA242" s="164"/>
      <c r="CB242" s="164">
        <f t="shared" si="138"/>
        <v>100</v>
      </c>
      <c r="CC242" s="164">
        <f t="shared" si="138"/>
        <v>21.5</v>
      </c>
      <c r="CD242" s="164"/>
      <c r="CE242" s="164"/>
      <c r="CF242" s="164"/>
      <c r="CG242" s="164"/>
      <c r="CH242" s="164"/>
      <c r="CI242" s="164">
        <f>+CI231*$D$231/100</f>
        <v>0</v>
      </c>
      <c r="CJ242" s="164">
        <f>+CJ231*$D$231/100</f>
        <v>0</v>
      </c>
      <c r="CK242" s="164">
        <f>+CK231*$D$231/100</f>
        <v>0</v>
      </c>
      <c r="CL242" s="164">
        <f>+CL231*$D$231/100</f>
        <v>0</v>
      </c>
      <c r="CM242" s="392"/>
      <c r="CN242" s="392"/>
      <c r="CO242" s="392"/>
      <c r="CP242" s="392"/>
      <c r="CQ242" s="392"/>
      <c r="CR242" s="392"/>
      <c r="CS242" s="392"/>
      <c r="CT242" s="392"/>
    </row>
    <row r="243" spans="1:98" s="35" customFormat="1" ht="15" x14ac:dyDescent="0.3">
      <c r="F243" s="167" t="s">
        <v>1214</v>
      </c>
      <c r="J243" s="392"/>
      <c r="K243" s="164">
        <f>+K232*$D$232/100</f>
        <v>6.000000000000001E-3</v>
      </c>
      <c r="L243" s="164"/>
      <c r="M243" s="164">
        <f t="shared" ref="M243:BV243" si="141">+M232*$D$232/100</f>
        <v>0</v>
      </c>
      <c r="N243" s="164">
        <f t="shared" si="141"/>
        <v>0</v>
      </c>
      <c r="O243" s="164">
        <f t="shared" si="141"/>
        <v>0</v>
      </c>
      <c r="P243" s="164">
        <f t="shared" si="141"/>
        <v>0</v>
      </c>
      <c r="Q243" s="164">
        <f t="shared" si="141"/>
        <v>0</v>
      </c>
      <c r="R243" s="164">
        <f t="shared" si="141"/>
        <v>0</v>
      </c>
      <c r="S243" s="164">
        <f t="shared" si="141"/>
        <v>0</v>
      </c>
      <c r="T243" s="164">
        <f t="shared" si="141"/>
        <v>0</v>
      </c>
      <c r="U243" s="164">
        <f t="shared" si="141"/>
        <v>0</v>
      </c>
      <c r="V243" s="164">
        <f t="shared" si="141"/>
        <v>0</v>
      </c>
      <c r="W243" s="164">
        <f t="shared" si="141"/>
        <v>0</v>
      </c>
      <c r="X243" s="164">
        <f t="shared" si="141"/>
        <v>0</v>
      </c>
      <c r="Y243" s="164">
        <f t="shared" si="141"/>
        <v>0</v>
      </c>
      <c r="Z243" s="164">
        <f t="shared" si="141"/>
        <v>0</v>
      </c>
      <c r="AA243" s="164">
        <f t="shared" si="141"/>
        <v>0</v>
      </c>
      <c r="AB243" s="164">
        <f t="shared" si="141"/>
        <v>0</v>
      </c>
      <c r="AC243" s="164">
        <f t="shared" si="141"/>
        <v>0</v>
      </c>
      <c r="AD243" s="164">
        <f t="shared" si="141"/>
        <v>0</v>
      </c>
      <c r="AE243" s="164">
        <f t="shared" si="141"/>
        <v>0</v>
      </c>
      <c r="AF243" s="164">
        <f t="shared" si="141"/>
        <v>0</v>
      </c>
      <c r="AG243" s="164">
        <f t="shared" si="141"/>
        <v>0</v>
      </c>
      <c r="AH243" s="164">
        <f t="shared" si="141"/>
        <v>0</v>
      </c>
      <c r="AI243" s="164">
        <f t="shared" si="141"/>
        <v>0</v>
      </c>
      <c r="AJ243" s="164">
        <f t="shared" si="141"/>
        <v>2.9939999999999998</v>
      </c>
      <c r="AK243" s="164">
        <f t="shared" si="141"/>
        <v>0.3</v>
      </c>
      <c r="AL243" s="164">
        <f t="shared" si="141"/>
        <v>8.9999999999999993E-3</v>
      </c>
      <c r="AM243" s="164">
        <f t="shared" si="141"/>
        <v>2.2799999999999998</v>
      </c>
      <c r="AN243" s="164">
        <f t="shared" si="141"/>
        <v>0.03</v>
      </c>
      <c r="AO243" s="164">
        <f t="shared" si="141"/>
        <v>2.67</v>
      </c>
      <c r="AP243" s="164">
        <f t="shared" si="141"/>
        <v>1179</v>
      </c>
      <c r="AQ243" s="164">
        <f t="shared" si="141"/>
        <v>3.0000000000000005E-3</v>
      </c>
      <c r="AR243" s="164">
        <f t="shared" si="141"/>
        <v>2.3999999999999998E-3</v>
      </c>
      <c r="AS243" s="164">
        <f t="shared" si="141"/>
        <v>0</v>
      </c>
      <c r="AT243" s="166" t="s">
        <v>501</v>
      </c>
      <c r="AU243" s="164">
        <f t="shared" si="141"/>
        <v>0</v>
      </c>
      <c r="AV243" s="164">
        <f t="shared" si="141"/>
        <v>0</v>
      </c>
      <c r="AW243" s="164">
        <f t="shared" si="141"/>
        <v>0</v>
      </c>
      <c r="AX243" s="164">
        <f t="shared" si="141"/>
        <v>0</v>
      </c>
      <c r="AY243" s="164">
        <f t="shared" si="141"/>
        <v>0</v>
      </c>
      <c r="AZ243" s="164">
        <f t="shared" si="141"/>
        <v>0</v>
      </c>
      <c r="BA243" s="164">
        <f t="shared" si="141"/>
        <v>0</v>
      </c>
      <c r="BB243" s="164">
        <f t="shared" si="141"/>
        <v>0</v>
      </c>
      <c r="BC243" s="164">
        <f t="shared" si="141"/>
        <v>0</v>
      </c>
      <c r="BD243" s="164">
        <f t="shared" si="141"/>
        <v>0</v>
      </c>
      <c r="BE243" s="164">
        <f t="shared" si="141"/>
        <v>0</v>
      </c>
      <c r="BF243" s="164">
        <f t="shared" si="141"/>
        <v>0</v>
      </c>
      <c r="BG243" s="164">
        <f t="shared" si="141"/>
        <v>0</v>
      </c>
      <c r="BH243" s="164">
        <f t="shared" si="141"/>
        <v>0</v>
      </c>
      <c r="BI243" s="164">
        <f t="shared" si="141"/>
        <v>0</v>
      </c>
      <c r="BJ243" s="164">
        <f t="shared" si="141"/>
        <v>0</v>
      </c>
      <c r="BK243" s="164">
        <f t="shared" si="141"/>
        <v>0.03</v>
      </c>
      <c r="BL243" s="164">
        <f t="shared" si="141"/>
        <v>0</v>
      </c>
      <c r="BM243" s="164">
        <f t="shared" si="141"/>
        <v>0</v>
      </c>
      <c r="BN243" s="164">
        <f t="shared" si="141"/>
        <v>0</v>
      </c>
      <c r="BO243" s="164">
        <f t="shared" si="141"/>
        <v>0</v>
      </c>
      <c r="BP243" s="164">
        <f t="shared" si="141"/>
        <v>0</v>
      </c>
      <c r="BQ243" s="164">
        <f t="shared" si="141"/>
        <v>0</v>
      </c>
      <c r="BR243" s="164">
        <f t="shared" si="141"/>
        <v>0</v>
      </c>
      <c r="BS243" s="164">
        <f t="shared" si="141"/>
        <v>0</v>
      </c>
      <c r="BT243" s="164">
        <f t="shared" si="141"/>
        <v>0.1875</v>
      </c>
      <c r="BU243" s="164">
        <f t="shared" si="141"/>
        <v>0</v>
      </c>
      <c r="BV243" s="164">
        <f t="shared" si="141"/>
        <v>0</v>
      </c>
      <c r="BW243" s="164"/>
      <c r="BX243" s="166"/>
      <c r="BY243" s="164"/>
      <c r="BZ243" s="164"/>
      <c r="CA243" s="164"/>
      <c r="CB243" s="164">
        <f t="shared" si="138"/>
        <v>100</v>
      </c>
      <c r="CC243" s="164">
        <f t="shared" si="138"/>
        <v>0</v>
      </c>
      <c r="CD243" s="164"/>
      <c r="CE243" s="164"/>
      <c r="CF243" s="164"/>
      <c r="CG243" s="164"/>
      <c r="CH243" s="164"/>
      <c r="CI243" s="164">
        <f>+CI232*$D$232/100</f>
        <v>0</v>
      </c>
      <c r="CJ243" s="164">
        <f>+CJ232*$D$232/100</f>
        <v>0</v>
      </c>
      <c r="CK243" s="164">
        <f>+CK232*$D$232/100</f>
        <v>0</v>
      </c>
      <c r="CL243" s="164">
        <f>+CL232*$D$232/100</f>
        <v>0</v>
      </c>
      <c r="CM243" s="392"/>
      <c r="CN243" s="392"/>
      <c r="CO243" s="392"/>
      <c r="CP243" s="392"/>
      <c r="CQ243" s="392"/>
      <c r="CR243" s="392"/>
      <c r="CS243" s="392"/>
      <c r="CT243" s="392"/>
    </row>
    <row r="244" spans="1:98" s="35" customFormat="1" ht="15.5" x14ac:dyDescent="0.35">
      <c r="F244" s="215"/>
      <c r="J244" s="392"/>
      <c r="K244" s="168">
        <f>SUM(K239:K243)</f>
        <v>184.97399999999999</v>
      </c>
      <c r="L244" s="168">
        <f>SUM(L239:L243)</f>
        <v>5.56128</v>
      </c>
      <c r="M244" s="168">
        <f t="shared" ref="M244:BV244" si="142">SUM(M239:M243)</f>
        <v>31.882999999999999</v>
      </c>
      <c r="N244" s="168">
        <f t="shared" si="142"/>
        <v>31.5</v>
      </c>
      <c r="O244" s="168">
        <f t="shared" si="142"/>
        <v>0</v>
      </c>
      <c r="P244" s="168">
        <f t="shared" si="142"/>
        <v>0</v>
      </c>
      <c r="Q244" s="168">
        <f t="shared" si="142"/>
        <v>5.0460000000000003</v>
      </c>
      <c r="R244" s="168">
        <f t="shared" si="142"/>
        <v>0</v>
      </c>
      <c r="S244" s="168">
        <f t="shared" si="142"/>
        <v>0.75595000000000001</v>
      </c>
      <c r="T244" s="168">
        <f t="shared" si="142"/>
        <v>0.52561999999999998</v>
      </c>
      <c r="U244" s="168">
        <f t="shared" si="142"/>
        <v>2.2501000000000002</v>
      </c>
      <c r="V244" s="168">
        <f t="shared" si="142"/>
        <v>0</v>
      </c>
      <c r="W244" s="168">
        <f t="shared" si="142"/>
        <v>157.78281818181816</v>
      </c>
      <c r="X244" s="168">
        <f t="shared" si="142"/>
        <v>0.38299999999999995</v>
      </c>
      <c r="Y244" s="168">
        <f t="shared" si="142"/>
        <v>171.25</v>
      </c>
      <c r="Z244" s="168">
        <f t="shared" si="142"/>
        <v>151.81818181818181</v>
      </c>
      <c r="AA244" s="168">
        <f t="shared" si="142"/>
        <v>5.9756190476190474</v>
      </c>
      <c r="AB244" s="168">
        <f t="shared" si="142"/>
        <v>167</v>
      </c>
      <c r="AC244" s="168">
        <f t="shared" si="142"/>
        <v>4.25</v>
      </c>
      <c r="AD244" s="168">
        <f t="shared" si="142"/>
        <v>0</v>
      </c>
      <c r="AE244" s="168">
        <f t="shared" si="142"/>
        <v>0.21</v>
      </c>
      <c r="AF244" s="168">
        <f t="shared" si="142"/>
        <v>0</v>
      </c>
      <c r="AG244" s="168">
        <f t="shared" si="142"/>
        <v>16</v>
      </c>
      <c r="AH244" s="168">
        <f t="shared" si="142"/>
        <v>0</v>
      </c>
      <c r="AI244" s="168">
        <f t="shared" si="142"/>
        <v>0</v>
      </c>
      <c r="AJ244" s="168">
        <f t="shared" si="142"/>
        <v>4.407</v>
      </c>
      <c r="AK244" s="168">
        <f t="shared" si="142"/>
        <v>330.64</v>
      </c>
      <c r="AL244" s="168">
        <f t="shared" si="142"/>
        <v>8.2430000000000003</v>
      </c>
      <c r="AM244" s="168">
        <f t="shared" si="142"/>
        <v>205.06</v>
      </c>
      <c r="AN244" s="168">
        <f t="shared" si="142"/>
        <v>588.30999999999995</v>
      </c>
      <c r="AO244" s="168">
        <f t="shared" si="142"/>
        <v>654.54999999999995</v>
      </c>
      <c r="AP244" s="168">
        <f t="shared" si="142"/>
        <v>1193.0999999999999</v>
      </c>
      <c r="AQ244" s="168">
        <f t="shared" si="142"/>
        <v>4.8170000000000002</v>
      </c>
      <c r="AR244" s="168">
        <f t="shared" si="142"/>
        <v>0.81909999999999994</v>
      </c>
      <c r="AS244" s="168">
        <f t="shared" si="142"/>
        <v>10.241</v>
      </c>
      <c r="AT244" s="168">
        <f t="shared" si="142"/>
        <v>4750.0055000000002</v>
      </c>
      <c r="AU244" s="168">
        <f t="shared" si="142"/>
        <v>0</v>
      </c>
      <c r="AV244" s="168">
        <f t="shared" si="142"/>
        <v>0</v>
      </c>
      <c r="AW244" s="168">
        <f t="shared" si="142"/>
        <v>0</v>
      </c>
      <c r="AX244" s="168">
        <f t="shared" si="142"/>
        <v>0</v>
      </c>
      <c r="AY244" s="168">
        <f t="shared" si="142"/>
        <v>0</v>
      </c>
      <c r="AZ244" s="168">
        <f t="shared" si="142"/>
        <v>0</v>
      </c>
      <c r="BA244" s="168">
        <f t="shared" si="142"/>
        <v>0</v>
      </c>
      <c r="BB244" s="168">
        <f t="shared" si="142"/>
        <v>0</v>
      </c>
      <c r="BC244" s="168">
        <f t="shared" si="142"/>
        <v>0</v>
      </c>
      <c r="BD244" s="168">
        <f t="shared" si="142"/>
        <v>0</v>
      </c>
      <c r="BE244" s="168">
        <f t="shared" si="142"/>
        <v>0</v>
      </c>
      <c r="BF244" s="168">
        <f t="shared" si="142"/>
        <v>0</v>
      </c>
      <c r="BG244" s="168">
        <f t="shared" si="142"/>
        <v>0</v>
      </c>
      <c r="BH244" s="168">
        <f t="shared" si="142"/>
        <v>1.5</v>
      </c>
      <c r="BI244" s="168">
        <f t="shared" si="142"/>
        <v>0</v>
      </c>
      <c r="BJ244" s="168">
        <f t="shared" si="142"/>
        <v>0.99879999999999991</v>
      </c>
      <c r="BK244" s="168">
        <f t="shared" si="142"/>
        <v>0.26029999999999998</v>
      </c>
      <c r="BL244" s="168">
        <f t="shared" si="142"/>
        <v>10.4015</v>
      </c>
      <c r="BM244" s="168">
        <f t="shared" si="142"/>
        <v>0</v>
      </c>
      <c r="BN244" s="168">
        <f t="shared" si="142"/>
        <v>0.76549999999999996</v>
      </c>
      <c r="BO244" s="168">
        <f t="shared" si="142"/>
        <v>150.9</v>
      </c>
      <c r="BP244" s="168">
        <f t="shared" si="142"/>
        <v>2.0000000000000001E-4</v>
      </c>
      <c r="BQ244" s="168">
        <f t="shared" si="142"/>
        <v>3.0000000000000001E-3</v>
      </c>
      <c r="BR244" s="168">
        <f t="shared" si="142"/>
        <v>0</v>
      </c>
      <c r="BS244" s="168">
        <f t="shared" si="142"/>
        <v>1.5</v>
      </c>
      <c r="BT244" s="168">
        <f t="shared" si="142"/>
        <v>24.324999999999999</v>
      </c>
      <c r="BU244" s="168">
        <f t="shared" si="142"/>
        <v>0</v>
      </c>
      <c r="BV244" s="168">
        <f t="shared" si="142"/>
        <v>0</v>
      </c>
      <c r="BW244" s="168"/>
      <c r="BX244" s="333"/>
      <c r="BY244" s="168"/>
      <c r="BZ244" s="168"/>
      <c r="CA244" s="168"/>
      <c r="CB244" s="168">
        <f>(CB240+CB241+CB242+CB243)</f>
        <v>400</v>
      </c>
      <c r="CC244" s="168">
        <f>(CC240+CC241+CC242+CC243)</f>
        <v>189.43</v>
      </c>
      <c r="CD244" s="168"/>
      <c r="CE244" s="168"/>
      <c r="CF244" s="168"/>
      <c r="CG244" s="168"/>
      <c r="CH244" s="168"/>
      <c r="CI244" s="168">
        <f>SUM(CI239:CI243)</f>
        <v>0</v>
      </c>
      <c r="CJ244" s="168">
        <f>SUM(CJ239:CJ243)</f>
        <v>0</v>
      </c>
      <c r="CK244" s="168">
        <f>SUM(CK239:CK243)</f>
        <v>0</v>
      </c>
      <c r="CL244" s="168">
        <f>SUM(CL239:CL243)</f>
        <v>0</v>
      </c>
      <c r="CM244" s="392"/>
      <c r="CN244" s="392"/>
      <c r="CO244" s="392"/>
      <c r="CP244" s="392"/>
      <c r="CQ244" s="392"/>
      <c r="CR244" s="392"/>
      <c r="CS244" s="392"/>
      <c r="CT244" s="392"/>
    </row>
    <row r="245" spans="1:98" s="35" customFormat="1" ht="15.5" x14ac:dyDescent="0.35">
      <c r="F245" s="215"/>
      <c r="J245" s="392"/>
      <c r="K245" s="168"/>
      <c r="L245" s="168"/>
      <c r="M245" s="168"/>
      <c r="N245" s="168"/>
      <c r="O245" s="168"/>
      <c r="P245" s="168"/>
      <c r="Q245" s="168"/>
      <c r="R245" s="168"/>
      <c r="S245" s="168"/>
      <c r="T245" s="168"/>
      <c r="U245" s="168"/>
      <c r="V245" s="168"/>
      <c r="W245" s="168"/>
      <c r="X245" s="168"/>
      <c r="Y245" s="168"/>
      <c r="Z245" s="168"/>
      <c r="AA245" s="168"/>
      <c r="AB245" s="168"/>
      <c r="AC245" s="168"/>
      <c r="AD245" s="168"/>
      <c r="AE245" s="168"/>
      <c r="AF245" s="168"/>
      <c r="AG245" s="168"/>
      <c r="AH245" s="168"/>
      <c r="AI245" s="168"/>
      <c r="AJ245" s="168"/>
      <c r="AK245" s="168"/>
      <c r="AL245" s="168"/>
      <c r="AM245" s="168"/>
      <c r="AN245" s="168"/>
      <c r="AO245" s="168"/>
      <c r="AP245" s="168"/>
      <c r="AQ245" s="168"/>
      <c r="AR245" s="168"/>
      <c r="AS245" s="168"/>
      <c r="AT245" s="168"/>
      <c r="AU245" s="168"/>
      <c r="AV245" s="168"/>
      <c r="AW245" s="168"/>
      <c r="AX245" s="168"/>
      <c r="AY245" s="168"/>
      <c r="AZ245" s="168"/>
      <c r="BA245" s="168"/>
      <c r="BB245" s="168"/>
      <c r="BC245" s="168"/>
      <c r="BD245" s="168"/>
      <c r="BE245" s="168"/>
      <c r="BF245" s="168"/>
      <c r="BG245" s="168"/>
      <c r="BH245" s="168"/>
      <c r="BI245" s="168"/>
      <c r="BJ245" s="168"/>
      <c r="BK245" s="168"/>
      <c r="BL245" s="168"/>
      <c r="BM245" s="168"/>
      <c r="BN245" s="168"/>
      <c r="BO245" s="168"/>
      <c r="BP245" s="168"/>
      <c r="BQ245" s="168"/>
      <c r="BR245" s="168"/>
      <c r="BS245" s="168"/>
      <c r="BT245" s="168"/>
      <c r="BU245" s="168"/>
      <c r="BV245" s="168"/>
      <c r="BW245" s="168"/>
      <c r="BX245" s="333"/>
      <c r="BY245" s="168"/>
      <c r="BZ245" s="168"/>
      <c r="CA245" s="168"/>
      <c r="CB245" s="168"/>
      <c r="CC245" s="392"/>
      <c r="CD245" s="168"/>
      <c r="CE245" s="168"/>
      <c r="CF245" s="168"/>
      <c r="CG245" s="168"/>
      <c r="CH245" s="168"/>
      <c r="CI245" s="168"/>
      <c r="CJ245" s="168"/>
      <c r="CK245" s="168"/>
      <c r="CL245" s="168"/>
      <c r="CM245" s="392"/>
      <c r="CN245" s="392"/>
      <c r="CO245" s="392"/>
      <c r="CP245" s="392"/>
      <c r="CQ245" s="392"/>
      <c r="CR245" s="392"/>
      <c r="CS245" s="392"/>
      <c r="CT245" s="392"/>
    </row>
    <row r="246" spans="1:98" s="35" customFormat="1" ht="15.5" x14ac:dyDescent="0.35">
      <c r="F246" s="215"/>
      <c r="J246" s="392"/>
      <c r="K246" s="164">
        <f>(K244-($D$233-$D$234))/$D$234*100</f>
        <v>51.814693699585781</v>
      </c>
      <c r="L246" s="170">
        <f t="shared" ref="L246:AQ246" si="143">L244/$D$234*100*L10</f>
        <v>1.2124002616088947</v>
      </c>
      <c r="M246" s="170">
        <f t="shared" si="143"/>
        <v>6.9507303248310448</v>
      </c>
      <c r="N246" s="170">
        <f t="shared" si="143"/>
        <v>6.867233485938522</v>
      </c>
      <c r="O246" s="170">
        <f t="shared" si="143"/>
        <v>0</v>
      </c>
      <c r="P246" s="170">
        <f t="shared" si="143"/>
        <v>0</v>
      </c>
      <c r="Q246" s="170">
        <f t="shared" si="143"/>
        <v>1.1000654022236755</v>
      </c>
      <c r="R246" s="170">
        <f t="shared" si="143"/>
        <v>0</v>
      </c>
      <c r="S246" s="170">
        <f t="shared" si="143"/>
        <v>0.16480270329191193</v>
      </c>
      <c r="T246" s="170">
        <f t="shared" si="143"/>
        <v>0.11458905602790494</v>
      </c>
      <c r="U246" s="170">
        <f t="shared" si="143"/>
        <v>0.49053847830826253</v>
      </c>
      <c r="V246" s="170">
        <f t="shared" si="143"/>
        <v>0</v>
      </c>
      <c r="W246" s="170">
        <f t="shared" si="143"/>
        <v>34.397823889648613</v>
      </c>
      <c r="X246" s="170">
        <f t="shared" si="143"/>
        <v>8.3496838892522338E-2</v>
      </c>
      <c r="Y246" s="170">
        <f t="shared" si="143"/>
        <v>37.333769348157837</v>
      </c>
      <c r="Z246" s="170">
        <f t="shared" si="143"/>
        <v>33.097488950987966</v>
      </c>
      <c r="AA246" s="170">
        <f t="shared" si="143"/>
        <v>1.3027292451752883</v>
      </c>
      <c r="AB246" s="170">
        <f t="shared" si="143"/>
        <v>36.407237846086765</v>
      </c>
      <c r="AC246" s="170">
        <f t="shared" si="143"/>
        <v>0.92653150207107038</v>
      </c>
      <c r="AD246" s="170">
        <f t="shared" si="143"/>
        <v>0</v>
      </c>
      <c r="AE246" s="170">
        <f t="shared" si="143"/>
        <v>4.5781556572923481E-2</v>
      </c>
      <c r="AF246" s="170">
        <f t="shared" si="143"/>
        <v>0</v>
      </c>
      <c r="AG246" s="170">
        <f t="shared" si="143"/>
        <v>3.4881185960322649</v>
      </c>
      <c r="AH246" s="170">
        <f t="shared" si="143"/>
        <v>0</v>
      </c>
      <c r="AI246" s="170">
        <f t="shared" si="143"/>
        <v>0</v>
      </c>
      <c r="AJ246" s="170">
        <f t="shared" si="143"/>
        <v>0.96075866579463709</v>
      </c>
      <c r="AK246" s="170">
        <f t="shared" si="143"/>
        <v>72.081970787006753</v>
      </c>
      <c r="AL246" s="170">
        <f t="shared" si="143"/>
        <v>1.7970350991933726</v>
      </c>
      <c r="AM246" s="170">
        <f t="shared" si="143"/>
        <v>44.704599956398525</v>
      </c>
      <c r="AN246" s="170">
        <f t="shared" si="143"/>
        <v>128.25594070198386</v>
      </c>
      <c r="AO246" s="170">
        <f t="shared" si="143"/>
        <v>142.69675168955743</v>
      </c>
      <c r="AP246" s="170">
        <f t="shared" si="143"/>
        <v>260.10464355788099</v>
      </c>
      <c r="AQ246" s="170">
        <f t="shared" si="143"/>
        <v>1.0501417048179638</v>
      </c>
      <c r="AR246" s="170">
        <f t="shared" ref="AR246:BV246" si="144">AR244/$D$234*100*AR10</f>
        <v>0.17856987137562677</v>
      </c>
      <c r="AS246" s="170">
        <f t="shared" si="144"/>
        <v>2.2326139088729016</v>
      </c>
      <c r="AT246" s="170">
        <f t="shared" si="144"/>
        <v>1035.5364072378461</v>
      </c>
      <c r="AU246" s="170">
        <f t="shared" si="144"/>
        <v>0</v>
      </c>
      <c r="AV246" s="170">
        <f t="shared" si="144"/>
        <v>0</v>
      </c>
      <c r="AW246" s="170">
        <f t="shared" si="144"/>
        <v>0</v>
      </c>
      <c r="AX246" s="170">
        <f t="shared" si="144"/>
        <v>0</v>
      </c>
      <c r="AY246" s="170">
        <f t="shared" si="144"/>
        <v>0</v>
      </c>
      <c r="AZ246" s="170">
        <f t="shared" si="144"/>
        <v>0</v>
      </c>
      <c r="BA246" s="170">
        <f t="shared" si="144"/>
        <v>0</v>
      </c>
      <c r="BB246" s="170">
        <f t="shared" si="144"/>
        <v>0</v>
      </c>
      <c r="BC246" s="170">
        <f t="shared" si="144"/>
        <v>0</v>
      </c>
      <c r="BD246" s="170">
        <f t="shared" si="144"/>
        <v>0</v>
      </c>
      <c r="BE246" s="170">
        <f t="shared" si="144"/>
        <v>0</v>
      </c>
      <c r="BF246" s="170">
        <f t="shared" si="144"/>
        <v>0</v>
      </c>
      <c r="BG246" s="170">
        <f t="shared" si="144"/>
        <v>0</v>
      </c>
      <c r="BH246" s="170">
        <f t="shared" si="144"/>
        <v>0.32701111837802482</v>
      </c>
      <c r="BI246" s="170">
        <f t="shared" si="144"/>
        <v>0</v>
      </c>
      <c r="BJ246" s="170">
        <f t="shared" si="144"/>
        <v>0.13064748201438847</v>
      </c>
      <c r="BK246" s="170">
        <f t="shared" si="144"/>
        <v>3.4048397645519944E-2</v>
      </c>
      <c r="BL246" s="170">
        <f t="shared" si="144"/>
        <v>1.3605624591236103</v>
      </c>
      <c r="BM246" s="170">
        <f t="shared" si="144"/>
        <v>0</v>
      </c>
      <c r="BN246" s="170">
        <f t="shared" si="144"/>
        <v>0.10013080444735122</v>
      </c>
      <c r="BO246" s="170">
        <f t="shared" si="144"/>
        <v>16.44865925441465</v>
      </c>
      <c r="BP246" s="170">
        <f t="shared" si="144"/>
        <v>4.3601482450403315E-5</v>
      </c>
      <c r="BQ246" s="170">
        <f t="shared" si="144"/>
        <v>6.5402223675604964E-4</v>
      </c>
      <c r="BR246" s="170">
        <f t="shared" si="144"/>
        <v>0</v>
      </c>
      <c r="BS246" s="170">
        <f t="shared" si="144"/>
        <v>0</v>
      </c>
      <c r="BT246" s="170">
        <f t="shared" si="144"/>
        <v>0</v>
      </c>
      <c r="BU246" s="170">
        <f t="shared" si="144"/>
        <v>0</v>
      </c>
      <c r="BV246" s="170">
        <f t="shared" si="144"/>
        <v>0</v>
      </c>
      <c r="BW246" s="170"/>
      <c r="BX246" s="204"/>
      <c r="BY246" s="170"/>
      <c r="BZ246" s="170"/>
      <c r="CA246" s="170"/>
      <c r="CB246" s="170">
        <f>CB244/4</f>
        <v>100</v>
      </c>
      <c r="CC246" s="168">
        <f>CC244</f>
        <v>189.43</v>
      </c>
      <c r="CD246" s="170"/>
      <c r="CE246" s="170"/>
      <c r="CF246" s="170"/>
      <c r="CG246" s="170"/>
      <c r="CH246" s="170"/>
      <c r="CI246" s="170">
        <f>CI244/$D$234*100*CI10</f>
        <v>0</v>
      </c>
      <c r="CJ246" s="170">
        <f>CJ244/$D$234*100*CJ10</f>
        <v>0</v>
      </c>
      <c r="CK246" s="170">
        <f>CK244/$D$234*100*CK10</f>
        <v>0</v>
      </c>
      <c r="CL246" s="170">
        <f>CL244/$D$234*100*CL10</f>
        <v>0</v>
      </c>
      <c r="CM246" s="392"/>
      <c r="CN246" s="392"/>
      <c r="CO246" s="392"/>
      <c r="CP246" s="392"/>
      <c r="CQ246" s="392"/>
      <c r="CR246" s="392"/>
      <c r="CS246" s="392"/>
      <c r="CT246" s="392"/>
    </row>
    <row r="247" spans="1:98" ht="15.5" x14ac:dyDescent="0.35">
      <c r="F247" s="1"/>
    </row>
    <row r="248" spans="1:98" s="7" customFormat="1" ht="15" x14ac:dyDescent="0.25">
      <c r="A248" s="120" t="s">
        <v>558</v>
      </c>
      <c r="F248" s="117" t="s">
        <v>218</v>
      </c>
      <c r="J248" s="7">
        <f>(M248*17)+(Q248*37)+(W248*17)+(AI248*29)+(AE248*8)</f>
        <v>779.03440781975371</v>
      </c>
      <c r="K248" s="183">
        <f>+K267</f>
        <v>51.811286686197924</v>
      </c>
      <c r="L248" s="183">
        <f>+L267</f>
        <v>1.1143757141086128</v>
      </c>
      <c r="M248" s="183">
        <f>+M267</f>
        <v>6.3516590128355741</v>
      </c>
      <c r="N248" s="183">
        <f t="shared" ref="N248:BS248" si="145">+N267</f>
        <v>6.2681562701754983</v>
      </c>
      <c r="O248" s="183">
        <f t="shared" si="145"/>
        <v>0</v>
      </c>
      <c r="P248" s="183">
        <f t="shared" si="145"/>
        <v>0</v>
      </c>
      <c r="Q248" s="183">
        <f t="shared" si="145"/>
        <v>0.77310894379277606</v>
      </c>
      <c r="R248" s="183">
        <f t="shared" si="145"/>
        <v>0</v>
      </c>
      <c r="S248" s="183">
        <f t="shared" si="145"/>
        <v>0.11030864921374932</v>
      </c>
      <c r="T248" s="183">
        <f t="shared" si="145"/>
        <v>6.0091451519505061E-2</v>
      </c>
      <c r="U248" s="183">
        <f t="shared" si="145"/>
        <v>0.32705604246574832</v>
      </c>
      <c r="V248" s="183">
        <f t="shared" si="145"/>
        <v>0</v>
      </c>
      <c r="W248" s="183">
        <f t="shared" si="145"/>
        <v>37.769699725424189</v>
      </c>
      <c r="X248" s="183">
        <f t="shared" si="145"/>
        <v>8.3502742660077053E-2</v>
      </c>
      <c r="Y248" s="183">
        <f t="shared" si="145"/>
        <v>41.042797142975218</v>
      </c>
      <c r="Z248" s="183">
        <f t="shared" si="145"/>
        <v>36.617924772013382</v>
      </c>
      <c r="AA248" s="183">
        <f t="shared" si="145"/>
        <v>1.1470907660110152</v>
      </c>
      <c r="AB248" s="183">
        <f t="shared" si="145"/>
        <v>40.27971724921472</v>
      </c>
      <c r="AC248" s="183">
        <f t="shared" si="145"/>
        <v>0.76307989376049545</v>
      </c>
      <c r="AD248" s="183">
        <f t="shared" si="145"/>
        <v>0</v>
      </c>
      <c r="AE248" s="183">
        <f t="shared" si="145"/>
        <v>4.5784793625629719E-2</v>
      </c>
      <c r="AF248" s="183">
        <f t="shared" si="145"/>
        <v>0</v>
      </c>
      <c r="AG248" s="183">
        <f t="shared" si="145"/>
        <v>1.6896769076125255</v>
      </c>
      <c r="AH248" s="183">
        <f t="shared" si="145"/>
        <v>0</v>
      </c>
      <c r="AI248" s="183">
        <f t="shared" si="145"/>
        <v>0</v>
      </c>
      <c r="AJ248" s="183">
        <f t="shared" si="145"/>
        <v>0.96082659765785794</v>
      </c>
      <c r="AK248" s="183">
        <f t="shared" si="145"/>
        <v>77.537638119137881</v>
      </c>
      <c r="AL248" s="183">
        <f t="shared" si="145"/>
        <v>1.1975993875504003</v>
      </c>
      <c r="AM248" s="183">
        <f t="shared" si="145"/>
        <v>17.999964579676142</v>
      </c>
      <c r="AN248" s="183">
        <f t="shared" si="145"/>
        <v>68.308731861171651</v>
      </c>
      <c r="AO248" s="183">
        <f t="shared" si="145"/>
        <v>77.299993237938182</v>
      </c>
      <c r="AP248" s="183">
        <f t="shared" si="145"/>
        <v>259.57797757464164</v>
      </c>
      <c r="AQ248" s="183">
        <f t="shared" si="145"/>
        <v>0.505158889669448</v>
      </c>
      <c r="AR248" s="183">
        <f t="shared" si="145"/>
        <v>0.10227450804658525</v>
      </c>
      <c r="AS248" s="183">
        <f t="shared" si="145"/>
        <v>1.6877147021714272</v>
      </c>
      <c r="AT248" s="183">
        <f t="shared" si="145"/>
        <v>381.54114600579499</v>
      </c>
      <c r="AU248" s="183">
        <f t="shared" si="145"/>
        <v>0</v>
      </c>
      <c r="AV248" s="183">
        <f t="shared" si="145"/>
        <v>0</v>
      </c>
      <c r="AW248" s="183">
        <f t="shared" si="145"/>
        <v>0</v>
      </c>
      <c r="AX248" s="183">
        <f t="shared" si="145"/>
        <v>0</v>
      </c>
      <c r="AY248" s="183">
        <f t="shared" si="145"/>
        <v>0</v>
      </c>
      <c r="AZ248" s="183">
        <f t="shared" si="145"/>
        <v>0</v>
      </c>
      <c r="BA248" s="183">
        <f t="shared" si="145"/>
        <v>0</v>
      </c>
      <c r="BB248" s="183">
        <f t="shared" si="145"/>
        <v>0</v>
      </c>
      <c r="BC248" s="183">
        <f t="shared" si="145"/>
        <v>0</v>
      </c>
      <c r="BD248" s="183">
        <f t="shared" si="145"/>
        <v>0</v>
      </c>
      <c r="BE248" s="183">
        <f t="shared" si="145"/>
        <v>0</v>
      </c>
      <c r="BF248" s="183">
        <f t="shared" si="145"/>
        <v>0</v>
      </c>
      <c r="BG248" s="183">
        <f t="shared" si="145"/>
        <v>0</v>
      </c>
      <c r="BH248" s="183">
        <f t="shared" si="145"/>
        <v>0.16351712009153471</v>
      </c>
      <c r="BI248" s="183">
        <f t="shared" si="145"/>
        <v>0</v>
      </c>
      <c r="BJ248" s="183">
        <f t="shared" si="145"/>
        <v>0.10776432282512503</v>
      </c>
      <c r="BK248" s="183">
        <f t="shared" si="145"/>
        <v>2.0969435480538413E-2</v>
      </c>
      <c r="BL248" s="183">
        <f t="shared" si="145"/>
        <v>0.70659017933953983</v>
      </c>
      <c r="BM248" s="183">
        <f t="shared" si="145"/>
        <v>0</v>
      </c>
      <c r="BN248" s="183">
        <f t="shared" si="145"/>
        <v>5.1082748316595455E-2</v>
      </c>
      <c r="BO248" s="183">
        <f t="shared" si="145"/>
        <v>10.999251611490569</v>
      </c>
      <c r="BP248" s="183">
        <f t="shared" si="145"/>
        <v>4.3604565357742593E-5</v>
      </c>
      <c r="BQ248" s="183">
        <f t="shared" si="145"/>
        <v>6.5406848036613885E-4</v>
      </c>
      <c r="BR248" s="183">
        <f t="shared" si="145"/>
        <v>0</v>
      </c>
      <c r="BS248" s="183">
        <f t="shared" si="145"/>
        <v>0</v>
      </c>
      <c r="BT248" s="118"/>
      <c r="BU248" s="118"/>
      <c r="BV248" s="118"/>
      <c r="BW248" s="51"/>
      <c r="BX248" s="339"/>
      <c r="BY248" s="51"/>
      <c r="BZ248" s="51"/>
      <c r="CA248" s="51"/>
      <c r="CB248" s="183">
        <f>+CB267</f>
        <v>100</v>
      </c>
      <c r="CC248" s="183">
        <f>+CC267</f>
        <v>191.13</v>
      </c>
      <c r="CD248" s="51"/>
      <c r="CE248" s="51"/>
      <c r="CF248" s="51"/>
      <c r="CG248" s="51"/>
      <c r="CH248" s="51"/>
      <c r="CI248" s="7" t="s">
        <v>521</v>
      </c>
      <c r="CJ248" s="51"/>
      <c r="CK248" s="51"/>
      <c r="CL248" s="51"/>
      <c r="CM248" s="51"/>
      <c r="CN248" s="51"/>
      <c r="CO248" s="51"/>
      <c r="CP248" s="51"/>
      <c r="CQ248" s="51"/>
      <c r="CR248" s="51"/>
      <c r="CS248" s="51"/>
      <c r="CT248" s="51"/>
    </row>
    <row r="249" spans="1:98" ht="15" x14ac:dyDescent="0.25">
      <c r="A249" s="10" t="s">
        <v>567</v>
      </c>
      <c r="D249">
        <v>150</v>
      </c>
      <c r="F249" s="40" t="s">
        <v>1391</v>
      </c>
      <c r="I249">
        <v>1</v>
      </c>
      <c r="J249" s="50">
        <v>0</v>
      </c>
      <c r="K249" s="50">
        <v>99.9</v>
      </c>
      <c r="M249" s="50">
        <v>0</v>
      </c>
      <c r="N249" s="50">
        <v>0</v>
      </c>
      <c r="O249" s="50">
        <v>0</v>
      </c>
      <c r="P249" s="50">
        <v>0</v>
      </c>
      <c r="Q249" s="50">
        <v>0</v>
      </c>
      <c r="R249" s="50">
        <v>0</v>
      </c>
      <c r="S249" s="50">
        <v>0</v>
      </c>
      <c r="T249" s="50">
        <v>0</v>
      </c>
      <c r="U249" s="50">
        <v>0</v>
      </c>
      <c r="W249" s="50">
        <v>0</v>
      </c>
      <c r="X249" s="50">
        <v>0</v>
      </c>
      <c r="Z249" s="50">
        <v>0</v>
      </c>
      <c r="AA249" s="50">
        <v>0</v>
      </c>
      <c r="AD249" s="50">
        <v>0</v>
      </c>
      <c r="AE249" s="50">
        <v>0</v>
      </c>
      <c r="AF249" s="50">
        <v>0</v>
      </c>
      <c r="AG249" s="50">
        <v>0</v>
      </c>
      <c r="AJ249" s="50">
        <v>0.1</v>
      </c>
      <c r="AK249" s="50">
        <v>2</v>
      </c>
      <c r="AL249" s="50">
        <v>0</v>
      </c>
      <c r="AM249" s="50">
        <v>1</v>
      </c>
      <c r="AN249" s="50">
        <v>0</v>
      </c>
      <c r="AO249" s="50">
        <v>0</v>
      </c>
      <c r="AP249" s="50">
        <v>2</v>
      </c>
      <c r="AQ249" s="50">
        <v>0</v>
      </c>
      <c r="AR249" s="50">
        <v>7.0000000000000001E-3</v>
      </c>
      <c r="AS249" s="50">
        <v>0</v>
      </c>
      <c r="AT249" s="50">
        <v>0</v>
      </c>
      <c r="AV249" s="50">
        <v>0</v>
      </c>
      <c r="AW249" s="50">
        <v>0</v>
      </c>
      <c r="AX249" s="50">
        <v>0</v>
      </c>
      <c r="AY249" s="50">
        <v>0</v>
      </c>
      <c r="AZ249" s="50">
        <v>0</v>
      </c>
      <c r="BA249" s="50">
        <v>0</v>
      </c>
      <c r="BB249" s="50">
        <v>0</v>
      </c>
      <c r="BE249" s="50">
        <v>0</v>
      </c>
      <c r="BG249" s="50">
        <v>0</v>
      </c>
      <c r="BH249" s="50">
        <v>0</v>
      </c>
      <c r="BI249" s="50">
        <v>0</v>
      </c>
      <c r="BJ249" s="50">
        <v>0</v>
      </c>
      <c r="BK249" s="50">
        <v>0</v>
      </c>
      <c r="BL249" s="50">
        <v>0</v>
      </c>
      <c r="BM249" s="50">
        <v>0</v>
      </c>
      <c r="BN249" s="50">
        <v>0</v>
      </c>
      <c r="BO249" s="50">
        <v>0</v>
      </c>
      <c r="BP249" s="50">
        <v>0</v>
      </c>
      <c r="BQ249" s="50">
        <v>0</v>
      </c>
      <c r="BR249" s="50">
        <v>0</v>
      </c>
      <c r="BS249" s="14">
        <v>1</v>
      </c>
      <c r="BT249" s="14">
        <v>6.25</v>
      </c>
      <c r="BW249" s="50" t="s">
        <v>7</v>
      </c>
      <c r="BX249" s="194" t="s">
        <v>1411</v>
      </c>
      <c r="CB249" s="50">
        <v>100</v>
      </c>
      <c r="CC249" s="50">
        <v>0</v>
      </c>
    </row>
    <row r="250" spans="1:98" ht="15" x14ac:dyDescent="0.25">
      <c r="A250" s="10" t="s">
        <v>1389</v>
      </c>
      <c r="D250">
        <v>250</v>
      </c>
      <c r="F250" s="40" t="s">
        <v>214</v>
      </c>
      <c r="I250">
        <v>1</v>
      </c>
      <c r="J250">
        <v>1482.01</v>
      </c>
      <c r="K250">
        <v>14</v>
      </c>
      <c r="L250">
        <v>2.02</v>
      </c>
      <c r="M250">
        <v>11.5</v>
      </c>
      <c r="N250">
        <v>11.5</v>
      </c>
      <c r="O250">
        <v>0</v>
      </c>
      <c r="P250">
        <v>0</v>
      </c>
      <c r="Q250">
        <v>1.4</v>
      </c>
      <c r="R250"/>
      <c r="S250">
        <v>0.2</v>
      </c>
      <c r="T250">
        <v>0.1</v>
      </c>
      <c r="U250">
        <v>0.6</v>
      </c>
      <c r="V250"/>
      <c r="W250">
        <v>68.454545454545453</v>
      </c>
      <c r="X250"/>
      <c r="Y250">
        <v>75.3</v>
      </c>
      <c r="Z250">
        <v>67.181818181818187</v>
      </c>
      <c r="AA250">
        <v>1.3333333333333333</v>
      </c>
      <c r="AB250">
        <v>73.900000000000006</v>
      </c>
      <c r="AC250">
        <v>1.4</v>
      </c>
      <c r="AD250"/>
      <c r="AE250"/>
      <c r="AF250"/>
      <c r="AG250">
        <v>3.1</v>
      </c>
      <c r="AH250"/>
      <c r="AI250"/>
      <c r="AJ250">
        <v>0.47</v>
      </c>
      <c r="AK250">
        <v>140</v>
      </c>
      <c r="AL250">
        <v>2.1</v>
      </c>
      <c r="AM250">
        <v>31</v>
      </c>
      <c r="AN250">
        <v>120</v>
      </c>
      <c r="AO250">
        <v>130</v>
      </c>
      <c r="AP250">
        <v>3</v>
      </c>
      <c r="AQ250">
        <v>0.9</v>
      </c>
      <c r="AR250">
        <v>0.18</v>
      </c>
      <c r="AS250">
        <v>3</v>
      </c>
      <c r="AT250">
        <v>700</v>
      </c>
      <c r="AU250"/>
      <c r="AV250"/>
      <c r="AW250">
        <v>0</v>
      </c>
      <c r="AX250">
        <v>0</v>
      </c>
      <c r="AY250"/>
      <c r="AZ250"/>
      <c r="BA250"/>
      <c r="BB250"/>
      <c r="BC250"/>
      <c r="BD250"/>
      <c r="BE250"/>
      <c r="BF250">
        <v>0</v>
      </c>
      <c r="BG250"/>
      <c r="BH250">
        <v>0.3</v>
      </c>
      <c r="BI250"/>
      <c r="BJ250">
        <v>0.32</v>
      </c>
      <c r="BK250">
        <v>0.03</v>
      </c>
      <c r="BL250">
        <v>2</v>
      </c>
      <c r="BM250"/>
      <c r="BN250">
        <v>0.15</v>
      </c>
      <c r="BO250">
        <v>31</v>
      </c>
      <c r="BP250">
        <v>0</v>
      </c>
      <c r="BQ250">
        <v>0</v>
      </c>
      <c r="BR250"/>
      <c r="BS250"/>
      <c r="BT250" s="27">
        <v>6.25</v>
      </c>
      <c r="BU250"/>
      <c r="BV250"/>
      <c r="BW250" t="s">
        <v>8</v>
      </c>
      <c r="BX250" s="149">
        <v>11</v>
      </c>
      <c r="BY250"/>
      <c r="BZ250"/>
      <c r="CA250"/>
      <c r="CB250">
        <v>100</v>
      </c>
      <c r="CC250">
        <v>72.63</v>
      </c>
      <c r="CD250"/>
      <c r="CE250"/>
      <c r="CF250"/>
      <c r="CG250"/>
      <c r="CH250"/>
      <c r="CI250"/>
      <c r="CJ250"/>
      <c r="CK250"/>
      <c r="CL250"/>
      <c r="CM250"/>
      <c r="CN250"/>
      <c r="CO250"/>
      <c r="CP250"/>
      <c r="CQ250"/>
      <c r="CR250"/>
      <c r="CS250"/>
      <c r="CT250"/>
    </row>
    <row r="251" spans="1:98" ht="15" x14ac:dyDescent="0.3">
      <c r="A251" s="10">
        <v>110008</v>
      </c>
      <c r="D251">
        <v>2</v>
      </c>
      <c r="F251" s="44" t="s">
        <v>176</v>
      </c>
      <c r="I251">
        <v>1</v>
      </c>
      <c r="J251" s="50">
        <v>1649</v>
      </c>
      <c r="K251" s="50">
        <v>2.1</v>
      </c>
      <c r="M251" s="50">
        <v>0</v>
      </c>
      <c r="N251" s="50">
        <v>0</v>
      </c>
      <c r="O251" s="50">
        <v>0</v>
      </c>
      <c r="P251" s="50">
        <v>0</v>
      </c>
      <c r="Q251" s="50">
        <v>0</v>
      </c>
      <c r="S251" s="50">
        <v>0</v>
      </c>
      <c r="T251" s="50">
        <v>0</v>
      </c>
      <c r="U251" s="50">
        <v>0</v>
      </c>
      <c r="W251" s="50">
        <v>96.4</v>
      </c>
      <c r="AA251" s="50">
        <v>96.4</v>
      </c>
      <c r="AE251" s="50">
        <v>0</v>
      </c>
      <c r="AJ251" s="50">
        <v>0.9</v>
      </c>
      <c r="AK251" s="50">
        <v>85</v>
      </c>
      <c r="AL251" s="50">
        <v>3.4</v>
      </c>
      <c r="AM251" s="50">
        <v>15</v>
      </c>
      <c r="AN251" s="50">
        <v>19</v>
      </c>
      <c r="AO251" s="50">
        <v>344</v>
      </c>
      <c r="AP251" s="50">
        <v>30</v>
      </c>
      <c r="AR251" s="50">
        <v>0.06</v>
      </c>
      <c r="AV251" s="50">
        <v>0</v>
      </c>
      <c r="BE251" s="50">
        <v>0</v>
      </c>
      <c r="BH251" s="50">
        <v>0</v>
      </c>
      <c r="BJ251" s="50">
        <v>0.01</v>
      </c>
      <c r="BK251" s="50">
        <v>0.03</v>
      </c>
      <c r="BL251" s="50">
        <v>0.2</v>
      </c>
      <c r="BN251" s="50">
        <v>0</v>
      </c>
      <c r="BO251" s="50">
        <v>0</v>
      </c>
      <c r="BP251" s="50">
        <v>0</v>
      </c>
      <c r="BQ251" s="50">
        <v>0</v>
      </c>
      <c r="BT251" s="14">
        <v>5.83</v>
      </c>
      <c r="BW251" s="50" t="s">
        <v>4</v>
      </c>
      <c r="BX251" s="194">
        <v>9032</v>
      </c>
      <c r="CB251" s="50">
        <v>100</v>
      </c>
      <c r="CC251" s="50">
        <v>97</v>
      </c>
    </row>
    <row r="252" spans="1:98" ht="15" x14ac:dyDescent="0.3">
      <c r="A252" s="10" t="s">
        <v>1255</v>
      </c>
      <c r="D252">
        <v>1</v>
      </c>
      <c r="F252" s="44" t="s">
        <v>1109</v>
      </c>
      <c r="I252">
        <v>1</v>
      </c>
      <c r="J252" s="50">
        <v>1354.8</v>
      </c>
      <c r="K252" s="50">
        <v>7.6</v>
      </c>
      <c r="L252" s="50">
        <v>6.1279999999999992</v>
      </c>
      <c r="M252" s="50">
        <v>38.299999999999997</v>
      </c>
      <c r="N252" s="50">
        <v>0</v>
      </c>
      <c r="O252" s="50">
        <v>0</v>
      </c>
      <c r="P252" s="50">
        <v>0</v>
      </c>
      <c r="Q252" s="50">
        <v>4.5999999999999996</v>
      </c>
      <c r="S252" s="50">
        <v>0.59499999999999997</v>
      </c>
      <c r="T252" s="50">
        <v>2.5619999999999998</v>
      </c>
      <c r="U252" s="50">
        <v>0.01</v>
      </c>
      <c r="W252" s="50">
        <v>17.3</v>
      </c>
      <c r="X252" s="50">
        <v>38.299999999999997</v>
      </c>
      <c r="AA252" s="50">
        <v>0</v>
      </c>
      <c r="AE252" s="50">
        <v>21</v>
      </c>
      <c r="AJ252" s="50">
        <v>7</v>
      </c>
      <c r="AK252" s="50">
        <v>64</v>
      </c>
      <c r="AL252" s="50">
        <v>16.600000000000001</v>
      </c>
      <c r="AM252" s="50">
        <v>98</v>
      </c>
      <c r="AN252" s="50">
        <v>1290</v>
      </c>
      <c r="AO252" s="50">
        <v>2000</v>
      </c>
      <c r="AP252" s="50">
        <v>50</v>
      </c>
      <c r="AQ252" s="50">
        <v>6.4</v>
      </c>
      <c r="AR252" s="50">
        <v>0.5</v>
      </c>
      <c r="AS252" s="50">
        <v>24.1</v>
      </c>
      <c r="AT252" s="50">
        <v>0.55000000000000004</v>
      </c>
      <c r="AU252" s="50">
        <v>0</v>
      </c>
      <c r="AW252" s="50">
        <v>0</v>
      </c>
      <c r="AY252" s="50">
        <v>0</v>
      </c>
      <c r="AZ252" s="50">
        <v>0</v>
      </c>
      <c r="BA252" s="50">
        <v>0</v>
      </c>
      <c r="BC252" s="50">
        <v>0</v>
      </c>
      <c r="BD252" s="50">
        <v>0</v>
      </c>
      <c r="BH252" s="50">
        <v>0</v>
      </c>
      <c r="BJ252" s="50">
        <v>2.36</v>
      </c>
      <c r="BK252" s="50">
        <v>5.47</v>
      </c>
      <c r="BL252" s="50">
        <v>39.75</v>
      </c>
      <c r="BN252" s="50">
        <v>1.55</v>
      </c>
      <c r="BO252" s="50">
        <v>2340</v>
      </c>
      <c r="BP252" s="50">
        <v>0.02</v>
      </c>
      <c r="BQ252" s="50">
        <v>0.3</v>
      </c>
      <c r="BT252" s="14">
        <v>6.25</v>
      </c>
      <c r="BW252" s="50" t="s">
        <v>7</v>
      </c>
      <c r="BX252" s="194" t="s">
        <v>1206</v>
      </c>
      <c r="CB252" s="50">
        <v>100</v>
      </c>
      <c r="CC252" s="50">
        <v>21.5</v>
      </c>
    </row>
    <row r="253" spans="1:98" ht="15" x14ac:dyDescent="0.3">
      <c r="A253" s="10" t="s">
        <v>1219</v>
      </c>
      <c r="D253">
        <v>3</v>
      </c>
      <c r="F253" s="44" t="s">
        <v>1214</v>
      </c>
      <c r="I253">
        <v>1</v>
      </c>
      <c r="J253" s="50">
        <v>0</v>
      </c>
      <c r="K253" s="50">
        <v>0.2</v>
      </c>
      <c r="M253" s="50">
        <v>0</v>
      </c>
      <c r="N253" s="50">
        <v>0</v>
      </c>
      <c r="O253" s="50">
        <v>0</v>
      </c>
      <c r="P253" s="50">
        <v>0</v>
      </c>
      <c r="Q253" s="50">
        <v>0</v>
      </c>
      <c r="S253" s="50">
        <v>0</v>
      </c>
      <c r="T253" s="50">
        <v>0</v>
      </c>
      <c r="U253" s="50">
        <v>0</v>
      </c>
      <c r="V253" s="50">
        <v>0</v>
      </c>
      <c r="W253" s="50">
        <v>0</v>
      </c>
      <c r="Y253" s="50">
        <v>0</v>
      </c>
      <c r="AB253" s="50">
        <v>0</v>
      </c>
      <c r="AC253" s="50">
        <v>0</v>
      </c>
      <c r="AG253" s="50">
        <v>0</v>
      </c>
      <c r="AJ253" s="50">
        <v>99.8</v>
      </c>
      <c r="AK253" s="50">
        <v>10</v>
      </c>
      <c r="AL253" s="50">
        <v>0.3</v>
      </c>
      <c r="AM253" s="50">
        <v>76</v>
      </c>
      <c r="AN253" s="50">
        <v>1</v>
      </c>
      <c r="AO253" s="50">
        <v>89</v>
      </c>
      <c r="AP253" s="50">
        <v>39300</v>
      </c>
      <c r="AQ253" s="50">
        <v>0.1</v>
      </c>
      <c r="AR253" s="50">
        <v>0.08</v>
      </c>
      <c r="AT253" s="194" t="s">
        <v>501</v>
      </c>
      <c r="AW253" s="50">
        <v>0</v>
      </c>
      <c r="AX253" s="50">
        <v>0</v>
      </c>
      <c r="BF253" s="50">
        <v>0</v>
      </c>
      <c r="BH253" s="50">
        <v>0</v>
      </c>
      <c r="BJ253" s="50">
        <v>0</v>
      </c>
      <c r="BK253" s="50">
        <v>1</v>
      </c>
      <c r="BL253" s="50">
        <v>0</v>
      </c>
      <c r="BN253" s="50">
        <v>0</v>
      </c>
      <c r="BO253" s="50">
        <v>0</v>
      </c>
      <c r="BP253" s="50">
        <v>0</v>
      </c>
      <c r="BQ253" s="50">
        <v>0</v>
      </c>
      <c r="BT253" s="27">
        <v>6.25</v>
      </c>
      <c r="BW253" s="50" t="s">
        <v>8</v>
      </c>
      <c r="BX253" s="194">
        <v>1226</v>
      </c>
      <c r="CB253" s="50">
        <v>100</v>
      </c>
      <c r="CC253" s="50">
        <v>0</v>
      </c>
    </row>
    <row r="254" spans="1:98" ht="15" x14ac:dyDescent="0.25">
      <c r="A254" s="10"/>
      <c r="D254">
        <f>SUM(D249:D253)</f>
        <v>406</v>
      </c>
      <c r="F254" s="5" t="s">
        <v>550</v>
      </c>
      <c r="J254" s="50">
        <f>SUM(J248:J253)</f>
        <v>5264.8444078197535</v>
      </c>
      <c r="K254" s="50">
        <f>SUM(K249:K253)</f>
        <v>123.8</v>
      </c>
      <c r="L254" s="50">
        <f t="shared" ref="L254:AG254" si="146">SUM(L248:L253)</f>
        <v>9.2623757141086109</v>
      </c>
      <c r="M254" s="50">
        <f t="shared" si="146"/>
        <v>56.151659012835573</v>
      </c>
      <c r="N254" s="50">
        <f t="shared" si="146"/>
        <v>17.768156270175499</v>
      </c>
      <c r="O254" s="50">
        <f t="shared" si="146"/>
        <v>0</v>
      </c>
      <c r="P254" s="50">
        <f t="shared" si="146"/>
        <v>0</v>
      </c>
      <c r="Q254" s="50">
        <f t="shared" si="146"/>
        <v>6.7731089437927761</v>
      </c>
      <c r="R254" s="50">
        <f t="shared" si="146"/>
        <v>0</v>
      </c>
      <c r="S254" s="50">
        <f t="shared" si="146"/>
        <v>0.90530864921374932</v>
      </c>
      <c r="T254" s="50">
        <f t="shared" si="146"/>
        <v>2.7220914515195047</v>
      </c>
      <c r="U254" s="50">
        <f t="shared" si="146"/>
        <v>0.93705604246574836</v>
      </c>
      <c r="V254" s="50">
        <f t="shared" si="146"/>
        <v>0</v>
      </c>
      <c r="W254" s="50">
        <f t="shared" si="146"/>
        <v>219.92424517996966</v>
      </c>
      <c r="X254" s="50">
        <f t="shared" si="146"/>
        <v>38.383502742660077</v>
      </c>
      <c r="Y254" s="50">
        <f t="shared" si="146"/>
        <v>116.34279714297521</v>
      </c>
      <c r="Z254" s="50">
        <f t="shared" si="146"/>
        <v>103.79974295383157</v>
      </c>
      <c r="AA254" s="50">
        <f t="shared" si="146"/>
        <v>98.880424099344353</v>
      </c>
      <c r="AB254" s="50">
        <f t="shared" si="146"/>
        <v>114.17971724921472</v>
      </c>
      <c r="AC254" s="50">
        <f t="shared" si="146"/>
        <v>2.1630798937604956</v>
      </c>
      <c r="AD254" s="50">
        <f t="shared" si="146"/>
        <v>0</v>
      </c>
      <c r="AE254" s="50">
        <f t="shared" si="146"/>
        <v>21.045784793625629</v>
      </c>
      <c r="AF254" s="50">
        <f t="shared" si="146"/>
        <v>0</v>
      </c>
      <c r="AG254" s="50">
        <f t="shared" si="146"/>
        <v>4.7896769076125256</v>
      </c>
      <c r="AJ254" s="50">
        <f t="shared" ref="AJ254:BQ254" si="147">SUM(AJ248:AJ253)</f>
        <v>109.23082659765785</v>
      </c>
      <c r="AK254" s="50">
        <f t="shared" si="147"/>
        <v>378.53763811913791</v>
      </c>
      <c r="AL254" s="50">
        <f t="shared" si="147"/>
        <v>23.597599387550403</v>
      </c>
      <c r="AM254" s="50">
        <f t="shared" si="147"/>
        <v>238.99996457967615</v>
      </c>
      <c r="AN254" s="50">
        <f t="shared" si="147"/>
        <v>1498.3087318611717</v>
      </c>
      <c r="AO254" s="50">
        <f t="shared" si="147"/>
        <v>2640.299993237938</v>
      </c>
      <c r="AP254" s="50">
        <f t="shared" si="147"/>
        <v>39644.577977574641</v>
      </c>
      <c r="AQ254" s="50">
        <f t="shared" si="147"/>
        <v>7.9051588896694476</v>
      </c>
      <c r="AR254" s="50">
        <f t="shared" si="147"/>
        <v>0.92927450804658529</v>
      </c>
      <c r="AS254" s="50">
        <f t="shared" si="147"/>
        <v>28.787714702171428</v>
      </c>
      <c r="AT254" s="194">
        <f t="shared" si="147"/>
        <v>1082.0911460057948</v>
      </c>
      <c r="AU254" s="50">
        <f t="shared" si="147"/>
        <v>0</v>
      </c>
      <c r="AV254" s="50">
        <f t="shared" si="147"/>
        <v>0</v>
      </c>
      <c r="AW254" s="50">
        <f t="shared" si="147"/>
        <v>0</v>
      </c>
      <c r="AX254" s="50">
        <f t="shared" si="147"/>
        <v>0</v>
      </c>
      <c r="AY254" s="50">
        <f t="shared" si="147"/>
        <v>0</v>
      </c>
      <c r="AZ254" s="50">
        <f t="shared" si="147"/>
        <v>0</v>
      </c>
      <c r="BA254" s="50">
        <f t="shared" si="147"/>
        <v>0</v>
      </c>
      <c r="BB254" s="50">
        <f t="shared" si="147"/>
        <v>0</v>
      </c>
      <c r="BC254" s="50">
        <f t="shared" si="147"/>
        <v>0</v>
      </c>
      <c r="BD254" s="50">
        <f t="shared" si="147"/>
        <v>0</v>
      </c>
      <c r="BE254" s="50">
        <f t="shared" si="147"/>
        <v>0</v>
      </c>
      <c r="BF254" s="50">
        <f t="shared" si="147"/>
        <v>0</v>
      </c>
      <c r="BG254" s="50">
        <f t="shared" si="147"/>
        <v>0</v>
      </c>
      <c r="BH254" s="50">
        <f t="shared" si="147"/>
        <v>0.46351712009153467</v>
      </c>
      <c r="BI254" s="50">
        <f t="shared" si="147"/>
        <v>0</v>
      </c>
      <c r="BJ254" s="50">
        <f t="shared" si="147"/>
        <v>2.7977643228251248</v>
      </c>
      <c r="BK254" s="50">
        <f t="shared" si="147"/>
        <v>6.5509694354805381</v>
      </c>
      <c r="BL254" s="50">
        <f t="shared" si="147"/>
        <v>42.656590179339538</v>
      </c>
      <c r="BM254" s="50">
        <f t="shared" si="147"/>
        <v>0</v>
      </c>
      <c r="BN254" s="50">
        <f t="shared" si="147"/>
        <v>1.7510827483165956</v>
      </c>
      <c r="BO254" s="50">
        <f t="shared" si="147"/>
        <v>2381.9992516114908</v>
      </c>
      <c r="BP254" s="50">
        <f t="shared" si="147"/>
        <v>2.0043604565357743E-2</v>
      </c>
      <c r="BQ254" s="50">
        <f t="shared" si="147"/>
        <v>0.30065406848036613</v>
      </c>
    </row>
    <row r="255" spans="1:98" ht="15" x14ac:dyDescent="0.25">
      <c r="A255" s="10"/>
      <c r="D255">
        <f>D254*D256</f>
        <v>458.66756923076917</v>
      </c>
      <c r="F255" s="5" t="s">
        <v>551</v>
      </c>
      <c r="K255">
        <f>K254-(D254-D255)</f>
        <v>176.46756923076919</v>
      </c>
      <c r="AT255" s="194"/>
    </row>
    <row r="256" spans="1:98" ht="15" x14ac:dyDescent="0.25">
      <c r="A256" s="10"/>
      <c r="D256">
        <v>1.1297230769230768</v>
      </c>
      <c r="F256" s="5" t="s">
        <v>337</v>
      </c>
      <c r="AT256" s="194"/>
    </row>
    <row r="257" spans="1:98" ht="15" x14ac:dyDescent="0.25">
      <c r="A257" s="10"/>
      <c r="F257" s="5" t="s">
        <v>82</v>
      </c>
      <c r="J257" s="50">
        <f>J254/$D$255*100*J10</f>
        <v>1147.8562603956102</v>
      </c>
      <c r="L257" s="50">
        <f t="shared" ref="L257:AG257" si="148">L254/$D$255*100*L10</f>
        <v>2.0194093359690832</v>
      </c>
      <c r="M257" s="50">
        <f t="shared" si="148"/>
        <v>12.242343426854323</v>
      </c>
      <c r="N257" s="50">
        <f t="shared" si="148"/>
        <v>3.8738636568472566</v>
      </c>
      <c r="O257" s="50">
        <f t="shared" si="148"/>
        <v>0</v>
      </c>
      <c r="P257" s="50">
        <f t="shared" si="148"/>
        <v>0</v>
      </c>
      <c r="Q257" s="50">
        <f t="shared" si="148"/>
        <v>1.4766923580736149</v>
      </c>
      <c r="R257" s="50">
        <f t="shared" si="148"/>
        <v>0</v>
      </c>
      <c r="S257" s="50">
        <f t="shared" si="148"/>
        <v>0.19737795081785298</v>
      </c>
      <c r="T257" s="50">
        <f t="shared" si="148"/>
        <v>0.59347807303767319</v>
      </c>
      <c r="U257" s="50">
        <f t="shared" si="148"/>
        <v>0.2042996072378267</v>
      </c>
      <c r="V257" s="50">
        <f t="shared" si="148"/>
        <v>0</v>
      </c>
      <c r="W257" s="50">
        <f t="shared" si="148"/>
        <v>47.948505613510967</v>
      </c>
      <c r="X257" s="50">
        <f t="shared" si="148"/>
        <v>8.3684797700070668</v>
      </c>
      <c r="Y257" s="50">
        <f t="shared" si="148"/>
        <v>25.365385509617255</v>
      </c>
      <c r="Z257" s="50">
        <f t="shared" si="148"/>
        <v>22.63071337873615</v>
      </c>
      <c r="AA257" s="50">
        <f t="shared" si="148"/>
        <v>21.558189576205834</v>
      </c>
      <c r="AB257" s="50">
        <f t="shared" si="148"/>
        <v>24.893784716609762</v>
      </c>
      <c r="AC257" s="50">
        <f t="shared" si="148"/>
        <v>0.47160079300749219</v>
      </c>
      <c r="AD257" s="50">
        <f t="shared" si="148"/>
        <v>0</v>
      </c>
      <c r="AE257" s="50">
        <f t="shared" si="148"/>
        <v>4.5884614926931695</v>
      </c>
      <c r="AF257" s="50">
        <f t="shared" si="148"/>
        <v>0</v>
      </c>
      <c r="AG257" s="50">
        <f t="shared" si="148"/>
        <v>1.044258898802304</v>
      </c>
      <c r="AJ257" s="50">
        <f t="shared" ref="AJ257:BQ257" si="149">AJ254/$D$255*100*AJ10</f>
        <v>23.814813587289098</v>
      </c>
      <c r="AK257" s="50">
        <f t="shared" si="149"/>
        <v>82.529845908657322</v>
      </c>
      <c r="AL257" s="50">
        <f t="shared" si="149"/>
        <v>5.1448153239013408</v>
      </c>
      <c r="AM257" s="50">
        <f t="shared" si="149"/>
        <v>52.107447880063262</v>
      </c>
      <c r="AN257" s="50">
        <f t="shared" si="149"/>
        <v>326.66550512258442</v>
      </c>
      <c r="AO257" s="50">
        <f t="shared" si="149"/>
        <v>575.64566809595499</v>
      </c>
      <c r="AP257" s="50">
        <f t="shared" si="149"/>
        <v>8643.4229575163808</v>
      </c>
      <c r="AQ257" s="50">
        <f t="shared" si="149"/>
        <v>1.7235050873396565</v>
      </c>
      <c r="AR257" s="50">
        <f t="shared" si="149"/>
        <v>0.20260305510700713</v>
      </c>
      <c r="AS257" s="50">
        <f t="shared" si="149"/>
        <v>6.2763789361544076</v>
      </c>
      <c r="AT257" s="194">
        <f t="shared" si="149"/>
        <v>235.92057049522134</v>
      </c>
      <c r="AU257" s="50">
        <f t="shared" si="149"/>
        <v>0</v>
      </c>
      <c r="AV257" s="50">
        <f t="shared" si="149"/>
        <v>0</v>
      </c>
      <c r="AW257" s="50">
        <f t="shared" si="149"/>
        <v>0</v>
      </c>
      <c r="AX257" s="50">
        <f t="shared" si="149"/>
        <v>0</v>
      </c>
      <c r="AY257" s="50">
        <f t="shared" si="149"/>
        <v>0</v>
      </c>
      <c r="AZ257" s="50">
        <f t="shared" si="149"/>
        <v>0</v>
      </c>
      <c r="BA257" s="50">
        <f t="shared" si="149"/>
        <v>0</v>
      </c>
      <c r="BB257" s="50">
        <f t="shared" si="149"/>
        <v>0</v>
      </c>
      <c r="BC257" s="50">
        <f t="shared" si="149"/>
        <v>0</v>
      </c>
      <c r="BD257" s="50">
        <f t="shared" si="149"/>
        <v>0</v>
      </c>
      <c r="BE257" s="50">
        <f t="shared" si="149"/>
        <v>0</v>
      </c>
      <c r="BF257" s="50">
        <f t="shared" si="149"/>
        <v>0</v>
      </c>
      <c r="BG257" s="50">
        <f t="shared" si="149"/>
        <v>0</v>
      </c>
      <c r="BH257" s="50">
        <f t="shared" si="149"/>
        <v>0.10105731278731973</v>
      </c>
      <c r="BI257" s="50">
        <f t="shared" si="149"/>
        <v>0</v>
      </c>
      <c r="BJ257" s="50">
        <f t="shared" si="149"/>
        <v>0.36598589181056579</v>
      </c>
      <c r="BK257" s="50">
        <f t="shared" si="149"/>
        <v>0.85695652471795569</v>
      </c>
      <c r="BL257" s="50">
        <f t="shared" si="149"/>
        <v>5.5800662232403555</v>
      </c>
      <c r="BM257" s="50">
        <f t="shared" si="149"/>
        <v>0</v>
      </c>
      <c r="BN257" s="50">
        <f t="shared" si="149"/>
        <v>0.22906560643735954</v>
      </c>
      <c r="BO257" s="50">
        <f t="shared" si="149"/>
        <v>259.66510512246799</v>
      </c>
      <c r="BP257" s="50">
        <f t="shared" si="149"/>
        <v>4.3699633263744476E-3</v>
      </c>
      <c r="BQ257" s="50">
        <f t="shared" si="149"/>
        <v>6.5549449895616715E-2</v>
      </c>
    </row>
    <row r="258" spans="1:98" ht="15" x14ac:dyDescent="0.25">
      <c r="A258" s="10"/>
      <c r="F258" s="5" t="s">
        <v>115</v>
      </c>
      <c r="K258">
        <f>(K254-(D254-D255))/D255*100</f>
        <v>38.473958280225204</v>
      </c>
      <c r="AT258" s="194"/>
    </row>
    <row r="259" spans="1:98" ht="15" x14ac:dyDescent="0.25">
      <c r="A259" s="10"/>
      <c r="F259" s="5"/>
      <c r="K259"/>
      <c r="AT259" s="194"/>
    </row>
    <row r="260" spans="1:98" s="35" customFormat="1" ht="15" x14ac:dyDescent="0.25">
      <c r="A260" s="34"/>
      <c r="F260" s="163" t="s">
        <v>1391</v>
      </c>
      <c r="J260" s="392"/>
      <c r="K260" s="164">
        <f>+K249*$D$249/100</f>
        <v>149.85</v>
      </c>
      <c r="L260" s="164"/>
      <c r="M260" s="164">
        <f t="shared" ref="M260:BR260" si="150">+M249*$D$249/100</f>
        <v>0</v>
      </c>
      <c r="N260" s="164">
        <f t="shared" si="150"/>
        <v>0</v>
      </c>
      <c r="O260" s="164">
        <f t="shared" si="150"/>
        <v>0</v>
      </c>
      <c r="P260" s="164">
        <f t="shared" si="150"/>
        <v>0</v>
      </c>
      <c r="Q260" s="164">
        <f t="shared" si="150"/>
        <v>0</v>
      </c>
      <c r="R260" s="164">
        <f t="shared" si="150"/>
        <v>0</v>
      </c>
      <c r="S260" s="164">
        <f t="shared" si="150"/>
        <v>0</v>
      </c>
      <c r="T260" s="164">
        <f t="shared" si="150"/>
        <v>0</v>
      </c>
      <c r="U260" s="164">
        <f t="shared" si="150"/>
        <v>0</v>
      </c>
      <c r="V260" s="164">
        <f t="shared" si="150"/>
        <v>0</v>
      </c>
      <c r="W260" s="164">
        <f t="shared" si="150"/>
        <v>0</v>
      </c>
      <c r="X260" s="164">
        <f t="shared" si="150"/>
        <v>0</v>
      </c>
      <c r="Y260" s="164">
        <f t="shared" si="150"/>
        <v>0</v>
      </c>
      <c r="Z260" s="164">
        <f t="shared" si="150"/>
        <v>0</v>
      </c>
      <c r="AA260" s="164">
        <f t="shared" si="150"/>
        <v>0</v>
      </c>
      <c r="AB260" s="164">
        <f t="shared" si="150"/>
        <v>0</v>
      </c>
      <c r="AC260" s="164">
        <f t="shared" si="150"/>
        <v>0</v>
      </c>
      <c r="AD260" s="164">
        <f t="shared" si="150"/>
        <v>0</v>
      </c>
      <c r="AE260" s="164">
        <f t="shared" si="150"/>
        <v>0</v>
      </c>
      <c r="AF260" s="164">
        <f t="shared" si="150"/>
        <v>0</v>
      </c>
      <c r="AG260" s="164">
        <f t="shared" si="150"/>
        <v>0</v>
      </c>
      <c r="AH260" s="164">
        <f t="shared" si="150"/>
        <v>0</v>
      </c>
      <c r="AI260" s="164">
        <f t="shared" si="150"/>
        <v>0</v>
      </c>
      <c r="AJ260" s="164">
        <f t="shared" si="150"/>
        <v>0.15</v>
      </c>
      <c r="AK260" s="164">
        <f t="shared" si="150"/>
        <v>3</v>
      </c>
      <c r="AL260" s="164">
        <f t="shared" si="150"/>
        <v>0</v>
      </c>
      <c r="AM260" s="164">
        <f t="shared" si="150"/>
        <v>1.5</v>
      </c>
      <c r="AN260" s="164">
        <f t="shared" si="150"/>
        <v>0</v>
      </c>
      <c r="AO260" s="164">
        <f t="shared" si="150"/>
        <v>0</v>
      </c>
      <c r="AP260" s="164">
        <f t="shared" si="150"/>
        <v>3</v>
      </c>
      <c r="AQ260" s="164">
        <f t="shared" si="150"/>
        <v>0</v>
      </c>
      <c r="AR260" s="164">
        <f t="shared" si="150"/>
        <v>1.0500000000000001E-2</v>
      </c>
      <c r="AS260" s="164">
        <f t="shared" si="150"/>
        <v>0</v>
      </c>
      <c r="AT260" s="166">
        <f t="shared" si="150"/>
        <v>0</v>
      </c>
      <c r="AU260" s="164">
        <f t="shared" si="150"/>
        <v>0</v>
      </c>
      <c r="AV260" s="164">
        <f t="shared" si="150"/>
        <v>0</v>
      </c>
      <c r="AW260" s="164">
        <f t="shared" si="150"/>
        <v>0</v>
      </c>
      <c r="AX260" s="164">
        <f t="shared" si="150"/>
        <v>0</v>
      </c>
      <c r="AY260" s="164">
        <f t="shared" si="150"/>
        <v>0</v>
      </c>
      <c r="AZ260" s="164">
        <f t="shared" si="150"/>
        <v>0</v>
      </c>
      <c r="BA260" s="164">
        <f t="shared" si="150"/>
        <v>0</v>
      </c>
      <c r="BB260" s="164">
        <f t="shared" si="150"/>
        <v>0</v>
      </c>
      <c r="BC260" s="164">
        <f t="shared" si="150"/>
        <v>0</v>
      </c>
      <c r="BD260" s="164">
        <f t="shared" si="150"/>
        <v>0</v>
      </c>
      <c r="BE260" s="164">
        <f t="shared" si="150"/>
        <v>0</v>
      </c>
      <c r="BF260" s="164">
        <f t="shared" si="150"/>
        <v>0</v>
      </c>
      <c r="BG260" s="164">
        <f t="shared" si="150"/>
        <v>0</v>
      </c>
      <c r="BH260" s="164">
        <f t="shared" si="150"/>
        <v>0</v>
      </c>
      <c r="BI260" s="164">
        <f t="shared" si="150"/>
        <v>0</v>
      </c>
      <c r="BJ260" s="164">
        <f t="shared" si="150"/>
        <v>0</v>
      </c>
      <c r="BK260" s="164">
        <f t="shared" si="150"/>
        <v>0</v>
      </c>
      <c r="BL260" s="164">
        <f t="shared" si="150"/>
        <v>0</v>
      </c>
      <c r="BM260" s="164">
        <f t="shared" si="150"/>
        <v>0</v>
      </c>
      <c r="BN260" s="164">
        <f t="shared" si="150"/>
        <v>0</v>
      </c>
      <c r="BO260" s="164">
        <f t="shared" si="150"/>
        <v>0</v>
      </c>
      <c r="BP260" s="164">
        <f t="shared" si="150"/>
        <v>0</v>
      </c>
      <c r="BQ260" s="164">
        <f t="shared" si="150"/>
        <v>0</v>
      </c>
      <c r="BR260" s="164">
        <f t="shared" si="150"/>
        <v>0</v>
      </c>
      <c r="BS260" s="393"/>
      <c r="BT260" s="393"/>
      <c r="BU260" s="393"/>
      <c r="BV260" s="393"/>
      <c r="BW260" s="392"/>
      <c r="BX260" s="394"/>
      <c r="BY260" s="392"/>
      <c r="BZ260" s="392"/>
      <c r="CA260" s="392"/>
      <c r="CB260" s="164"/>
      <c r="CC260" s="164"/>
      <c r="CD260" s="392"/>
      <c r="CE260" s="392"/>
      <c r="CF260" s="392"/>
      <c r="CG260" s="392"/>
      <c r="CH260" s="392"/>
      <c r="CI260" s="392"/>
      <c r="CJ260" s="392"/>
      <c r="CK260" s="392"/>
      <c r="CL260" s="392"/>
      <c r="CM260" s="392"/>
      <c r="CN260" s="392"/>
      <c r="CO260" s="392"/>
      <c r="CP260" s="392"/>
      <c r="CQ260" s="392"/>
      <c r="CR260" s="392"/>
      <c r="CS260" s="392"/>
      <c r="CT260" s="392"/>
    </row>
    <row r="261" spans="1:98" s="35" customFormat="1" ht="15" x14ac:dyDescent="0.25">
      <c r="A261" s="34"/>
      <c r="F261" s="163" t="s">
        <v>214</v>
      </c>
      <c r="J261" s="392"/>
      <c r="K261" s="164">
        <f>+K250*$D$250/100</f>
        <v>35</v>
      </c>
      <c r="L261" s="164">
        <f>+L250*$D$250/100</f>
        <v>5.05</v>
      </c>
      <c r="M261" s="164">
        <f t="shared" ref="M261:BR261" si="151">+M250*$D$250/100</f>
        <v>28.75</v>
      </c>
      <c r="N261" s="164">
        <f t="shared" si="151"/>
        <v>28.75</v>
      </c>
      <c r="O261" s="164">
        <f t="shared" si="151"/>
        <v>0</v>
      </c>
      <c r="P261" s="164">
        <f t="shared" si="151"/>
        <v>0</v>
      </c>
      <c r="Q261" s="164">
        <f t="shared" si="151"/>
        <v>3.5</v>
      </c>
      <c r="R261" s="164">
        <f t="shared" si="151"/>
        <v>0</v>
      </c>
      <c r="S261" s="164">
        <f t="shared" si="151"/>
        <v>0.5</v>
      </c>
      <c r="T261" s="164">
        <f t="shared" si="151"/>
        <v>0.25</v>
      </c>
      <c r="U261" s="164">
        <f t="shared" si="151"/>
        <v>1.5</v>
      </c>
      <c r="V261" s="164">
        <f t="shared" si="151"/>
        <v>0</v>
      </c>
      <c r="W261" s="164">
        <f t="shared" si="151"/>
        <v>171.13636363636363</v>
      </c>
      <c r="X261" s="164">
        <f t="shared" si="151"/>
        <v>0</v>
      </c>
      <c r="Y261" s="164">
        <f t="shared" si="151"/>
        <v>188.25</v>
      </c>
      <c r="Z261" s="164">
        <f t="shared" si="151"/>
        <v>167.95454545454547</v>
      </c>
      <c r="AA261" s="164">
        <f t="shared" si="151"/>
        <v>3.333333333333333</v>
      </c>
      <c r="AB261" s="164">
        <f t="shared" si="151"/>
        <v>184.75</v>
      </c>
      <c r="AC261" s="164">
        <f t="shared" si="151"/>
        <v>3.5</v>
      </c>
      <c r="AD261" s="164">
        <f t="shared" si="151"/>
        <v>0</v>
      </c>
      <c r="AE261" s="164">
        <f t="shared" si="151"/>
        <v>0</v>
      </c>
      <c r="AF261" s="164">
        <f t="shared" si="151"/>
        <v>0</v>
      </c>
      <c r="AG261" s="164">
        <f t="shared" si="151"/>
        <v>7.75</v>
      </c>
      <c r="AH261" s="164">
        <f t="shared" si="151"/>
        <v>0</v>
      </c>
      <c r="AI261" s="164">
        <f t="shared" si="151"/>
        <v>0</v>
      </c>
      <c r="AJ261" s="164">
        <f t="shared" si="151"/>
        <v>1.175</v>
      </c>
      <c r="AK261" s="164">
        <f t="shared" si="151"/>
        <v>350</v>
      </c>
      <c r="AL261" s="164">
        <f t="shared" si="151"/>
        <v>5.25</v>
      </c>
      <c r="AM261" s="164">
        <f t="shared" si="151"/>
        <v>77.5</v>
      </c>
      <c r="AN261" s="164">
        <f t="shared" si="151"/>
        <v>300</v>
      </c>
      <c r="AO261" s="164">
        <f t="shared" si="151"/>
        <v>325</v>
      </c>
      <c r="AP261" s="164">
        <f t="shared" si="151"/>
        <v>7.5</v>
      </c>
      <c r="AQ261" s="164">
        <f t="shared" si="151"/>
        <v>2.25</v>
      </c>
      <c r="AR261" s="164">
        <f t="shared" si="151"/>
        <v>0.45</v>
      </c>
      <c r="AS261" s="164">
        <f t="shared" si="151"/>
        <v>7.5</v>
      </c>
      <c r="AT261" s="166">
        <f t="shared" si="151"/>
        <v>1750</v>
      </c>
      <c r="AU261" s="164">
        <f t="shared" si="151"/>
        <v>0</v>
      </c>
      <c r="AV261" s="164">
        <f t="shared" si="151"/>
        <v>0</v>
      </c>
      <c r="AW261" s="164">
        <f t="shared" si="151"/>
        <v>0</v>
      </c>
      <c r="AX261" s="164">
        <f t="shared" si="151"/>
        <v>0</v>
      </c>
      <c r="AY261" s="164">
        <f t="shared" si="151"/>
        <v>0</v>
      </c>
      <c r="AZ261" s="164">
        <f t="shared" si="151"/>
        <v>0</v>
      </c>
      <c r="BA261" s="164">
        <f t="shared" si="151"/>
        <v>0</v>
      </c>
      <c r="BB261" s="164">
        <f t="shared" si="151"/>
        <v>0</v>
      </c>
      <c r="BC261" s="164">
        <f t="shared" si="151"/>
        <v>0</v>
      </c>
      <c r="BD261" s="164">
        <f t="shared" si="151"/>
        <v>0</v>
      </c>
      <c r="BE261" s="164">
        <f t="shared" si="151"/>
        <v>0</v>
      </c>
      <c r="BF261" s="164">
        <f t="shared" si="151"/>
        <v>0</v>
      </c>
      <c r="BG261" s="164">
        <f t="shared" si="151"/>
        <v>0</v>
      </c>
      <c r="BH261" s="164">
        <f t="shared" si="151"/>
        <v>0.75</v>
      </c>
      <c r="BI261" s="164">
        <f t="shared" si="151"/>
        <v>0</v>
      </c>
      <c r="BJ261" s="164">
        <f t="shared" si="151"/>
        <v>0.8</v>
      </c>
      <c r="BK261" s="164">
        <f t="shared" si="151"/>
        <v>7.4999999999999997E-2</v>
      </c>
      <c r="BL261" s="164">
        <f t="shared" si="151"/>
        <v>5</v>
      </c>
      <c r="BM261" s="164">
        <f t="shared" si="151"/>
        <v>0</v>
      </c>
      <c r="BN261" s="164">
        <f t="shared" si="151"/>
        <v>0.375</v>
      </c>
      <c r="BO261" s="164">
        <f t="shared" si="151"/>
        <v>77.5</v>
      </c>
      <c r="BP261" s="164">
        <f t="shared" si="151"/>
        <v>0</v>
      </c>
      <c r="BQ261" s="164">
        <f t="shared" si="151"/>
        <v>0</v>
      </c>
      <c r="BR261" s="164">
        <f t="shared" si="151"/>
        <v>0</v>
      </c>
      <c r="BS261" s="393"/>
      <c r="BT261" s="393"/>
      <c r="BU261" s="393"/>
      <c r="BV261" s="393"/>
      <c r="BW261" s="392"/>
      <c r="BX261" s="394"/>
      <c r="BY261" s="392"/>
      <c r="BZ261" s="392"/>
      <c r="CA261" s="392"/>
      <c r="CB261" s="164">
        <f t="shared" ref="CB261:CC264" si="152">+CB250</f>
        <v>100</v>
      </c>
      <c r="CC261" s="164">
        <f t="shared" si="152"/>
        <v>72.63</v>
      </c>
      <c r="CD261" s="392"/>
      <c r="CE261" s="392"/>
      <c r="CF261" s="392"/>
      <c r="CG261" s="392"/>
      <c r="CH261" s="392"/>
      <c r="CI261" s="392"/>
      <c r="CJ261" s="392"/>
      <c r="CK261" s="392"/>
      <c r="CL261" s="392"/>
      <c r="CM261" s="392"/>
      <c r="CN261" s="392"/>
      <c r="CO261" s="392"/>
      <c r="CP261" s="392"/>
      <c r="CQ261" s="392"/>
      <c r="CR261" s="392"/>
      <c r="CS261" s="392"/>
      <c r="CT261" s="392"/>
    </row>
    <row r="262" spans="1:98" s="35" customFormat="1" ht="15" x14ac:dyDescent="0.3">
      <c r="A262" s="34"/>
      <c r="F262" s="167" t="s">
        <v>176</v>
      </c>
      <c r="J262" s="392"/>
      <c r="K262" s="164">
        <f>+K251*$D$251/100</f>
        <v>4.2000000000000003E-2</v>
      </c>
      <c r="L262" s="164"/>
      <c r="M262" s="164">
        <f t="shared" ref="M262:BR262" si="153">+M251*$D$251/100</f>
        <v>0</v>
      </c>
      <c r="N262" s="164">
        <f t="shared" si="153"/>
        <v>0</v>
      </c>
      <c r="O262" s="164">
        <f t="shared" si="153"/>
        <v>0</v>
      </c>
      <c r="P262" s="164">
        <f t="shared" si="153"/>
        <v>0</v>
      </c>
      <c r="Q262" s="164">
        <f t="shared" si="153"/>
        <v>0</v>
      </c>
      <c r="R262" s="164">
        <f t="shared" si="153"/>
        <v>0</v>
      </c>
      <c r="S262" s="164">
        <f t="shared" si="153"/>
        <v>0</v>
      </c>
      <c r="T262" s="164">
        <f t="shared" si="153"/>
        <v>0</v>
      </c>
      <c r="U262" s="164">
        <f t="shared" si="153"/>
        <v>0</v>
      </c>
      <c r="V262" s="164">
        <f t="shared" si="153"/>
        <v>0</v>
      </c>
      <c r="W262" s="164">
        <f t="shared" si="153"/>
        <v>1.9280000000000002</v>
      </c>
      <c r="X262" s="164">
        <f t="shared" si="153"/>
        <v>0</v>
      </c>
      <c r="Y262" s="164">
        <f t="shared" si="153"/>
        <v>0</v>
      </c>
      <c r="Z262" s="164">
        <f t="shared" si="153"/>
        <v>0</v>
      </c>
      <c r="AA262" s="164">
        <f t="shared" si="153"/>
        <v>1.9280000000000002</v>
      </c>
      <c r="AB262" s="164">
        <f t="shared" si="153"/>
        <v>0</v>
      </c>
      <c r="AC262" s="164">
        <f t="shared" si="153"/>
        <v>0</v>
      </c>
      <c r="AD262" s="164">
        <f t="shared" si="153"/>
        <v>0</v>
      </c>
      <c r="AE262" s="164">
        <f t="shared" si="153"/>
        <v>0</v>
      </c>
      <c r="AF262" s="164">
        <f t="shared" si="153"/>
        <v>0</v>
      </c>
      <c r="AG262" s="164">
        <f t="shared" si="153"/>
        <v>0</v>
      </c>
      <c r="AH262" s="164">
        <f t="shared" si="153"/>
        <v>0</v>
      </c>
      <c r="AI262" s="164">
        <f t="shared" si="153"/>
        <v>0</v>
      </c>
      <c r="AJ262" s="164">
        <f t="shared" si="153"/>
        <v>1.8000000000000002E-2</v>
      </c>
      <c r="AK262" s="164">
        <f t="shared" si="153"/>
        <v>1.7</v>
      </c>
      <c r="AL262" s="164">
        <f t="shared" si="153"/>
        <v>6.8000000000000005E-2</v>
      </c>
      <c r="AM262" s="164">
        <f t="shared" si="153"/>
        <v>0.3</v>
      </c>
      <c r="AN262" s="164">
        <f t="shared" si="153"/>
        <v>0.38</v>
      </c>
      <c r="AO262" s="164">
        <f t="shared" si="153"/>
        <v>6.88</v>
      </c>
      <c r="AP262" s="164">
        <f t="shared" si="153"/>
        <v>0.6</v>
      </c>
      <c r="AQ262" s="164">
        <f t="shared" si="153"/>
        <v>0</v>
      </c>
      <c r="AR262" s="164">
        <f t="shared" si="153"/>
        <v>1.1999999999999999E-3</v>
      </c>
      <c r="AS262" s="164">
        <f t="shared" si="153"/>
        <v>0</v>
      </c>
      <c r="AT262" s="166">
        <f t="shared" si="153"/>
        <v>0</v>
      </c>
      <c r="AU262" s="164">
        <f t="shared" si="153"/>
        <v>0</v>
      </c>
      <c r="AV262" s="164">
        <f t="shared" si="153"/>
        <v>0</v>
      </c>
      <c r="AW262" s="164">
        <f t="shared" si="153"/>
        <v>0</v>
      </c>
      <c r="AX262" s="164">
        <f t="shared" si="153"/>
        <v>0</v>
      </c>
      <c r="AY262" s="164">
        <f t="shared" si="153"/>
        <v>0</v>
      </c>
      <c r="AZ262" s="164">
        <f t="shared" si="153"/>
        <v>0</v>
      </c>
      <c r="BA262" s="164">
        <f t="shared" si="153"/>
        <v>0</v>
      </c>
      <c r="BB262" s="164">
        <f t="shared" si="153"/>
        <v>0</v>
      </c>
      <c r="BC262" s="164">
        <f t="shared" si="153"/>
        <v>0</v>
      </c>
      <c r="BD262" s="164">
        <f t="shared" si="153"/>
        <v>0</v>
      </c>
      <c r="BE262" s="164">
        <f t="shared" si="153"/>
        <v>0</v>
      </c>
      <c r="BF262" s="164">
        <f t="shared" si="153"/>
        <v>0</v>
      </c>
      <c r="BG262" s="164">
        <f t="shared" si="153"/>
        <v>0</v>
      </c>
      <c r="BH262" s="164">
        <f t="shared" si="153"/>
        <v>0</v>
      </c>
      <c r="BI262" s="164">
        <f t="shared" si="153"/>
        <v>0</v>
      </c>
      <c r="BJ262" s="164">
        <f t="shared" si="153"/>
        <v>2.0000000000000001E-4</v>
      </c>
      <c r="BK262" s="164">
        <f t="shared" si="153"/>
        <v>5.9999999999999995E-4</v>
      </c>
      <c r="BL262" s="164">
        <f t="shared" si="153"/>
        <v>4.0000000000000001E-3</v>
      </c>
      <c r="BM262" s="164">
        <f t="shared" si="153"/>
        <v>0</v>
      </c>
      <c r="BN262" s="164">
        <f t="shared" si="153"/>
        <v>0</v>
      </c>
      <c r="BO262" s="164">
        <f t="shared" si="153"/>
        <v>0</v>
      </c>
      <c r="BP262" s="164">
        <f t="shared" si="153"/>
        <v>0</v>
      </c>
      <c r="BQ262" s="164">
        <f t="shared" si="153"/>
        <v>0</v>
      </c>
      <c r="BR262" s="164">
        <f t="shared" si="153"/>
        <v>0</v>
      </c>
      <c r="BS262" s="393"/>
      <c r="BT262" s="393"/>
      <c r="BU262" s="393"/>
      <c r="BV262" s="393"/>
      <c r="BW262" s="392"/>
      <c r="BX262" s="394"/>
      <c r="BY262" s="392"/>
      <c r="BZ262" s="392"/>
      <c r="CA262" s="392"/>
      <c r="CB262" s="164">
        <f t="shared" si="152"/>
        <v>100</v>
      </c>
      <c r="CC262" s="164">
        <f t="shared" si="152"/>
        <v>97</v>
      </c>
      <c r="CD262" s="392"/>
      <c r="CE262" s="392"/>
      <c r="CF262" s="392"/>
      <c r="CG262" s="392"/>
      <c r="CH262" s="392"/>
      <c r="CI262" s="392"/>
      <c r="CJ262" s="392"/>
      <c r="CK262" s="392"/>
      <c r="CL262" s="392"/>
      <c r="CM262" s="392"/>
      <c r="CN262" s="392"/>
      <c r="CO262" s="392"/>
      <c r="CP262" s="392"/>
      <c r="CQ262" s="392"/>
      <c r="CR262" s="392"/>
      <c r="CS262" s="392"/>
      <c r="CT262" s="392"/>
    </row>
    <row r="263" spans="1:98" s="35" customFormat="1" ht="15" x14ac:dyDescent="0.3">
      <c r="A263" s="34"/>
      <c r="F263" s="167" t="s">
        <v>1109</v>
      </c>
      <c r="J263" s="392"/>
      <c r="K263" s="164">
        <f>+K252*$D$252/100</f>
        <v>7.5999999999999998E-2</v>
      </c>
      <c r="L263" s="164">
        <f>+L252*$D$252/100</f>
        <v>6.1279999999999994E-2</v>
      </c>
      <c r="M263" s="164">
        <f t="shared" ref="M263:BR263" si="154">+M252*$D$252/100</f>
        <v>0.38299999999999995</v>
      </c>
      <c r="N263" s="164">
        <f t="shared" si="154"/>
        <v>0</v>
      </c>
      <c r="O263" s="164">
        <f t="shared" si="154"/>
        <v>0</v>
      </c>
      <c r="P263" s="164">
        <f t="shared" si="154"/>
        <v>0</v>
      </c>
      <c r="Q263" s="164">
        <f t="shared" si="154"/>
        <v>4.5999999999999999E-2</v>
      </c>
      <c r="R263" s="164">
        <f t="shared" si="154"/>
        <v>0</v>
      </c>
      <c r="S263" s="164">
        <f t="shared" si="154"/>
        <v>5.9499999999999996E-3</v>
      </c>
      <c r="T263" s="164">
        <f t="shared" si="154"/>
        <v>2.5619999999999997E-2</v>
      </c>
      <c r="U263" s="164">
        <f t="shared" si="154"/>
        <v>1E-4</v>
      </c>
      <c r="V263" s="164">
        <f t="shared" si="154"/>
        <v>0</v>
      </c>
      <c r="W263" s="164">
        <f t="shared" si="154"/>
        <v>0.17300000000000001</v>
      </c>
      <c r="X263" s="164">
        <f t="shared" si="154"/>
        <v>0.38299999999999995</v>
      </c>
      <c r="Y263" s="164">
        <f t="shared" si="154"/>
        <v>0</v>
      </c>
      <c r="Z263" s="164">
        <f t="shared" si="154"/>
        <v>0</v>
      </c>
      <c r="AA263" s="164">
        <f t="shared" si="154"/>
        <v>0</v>
      </c>
      <c r="AB263" s="164">
        <f t="shared" si="154"/>
        <v>0</v>
      </c>
      <c r="AC263" s="164">
        <f t="shared" si="154"/>
        <v>0</v>
      </c>
      <c r="AD263" s="164">
        <f t="shared" si="154"/>
        <v>0</v>
      </c>
      <c r="AE263" s="164">
        <f t="shared" si="154"/>
        <v>0.21</v>
      </c>
      <c r="AF263" s="164">
        <f t="shared" si="154"/>
        <v>0</v>
      </c>
      <c r="AG263" s="164">
        <f t="shared" si="154"/>
        <v>0</v>
      </c>
      <c r="AH263" s="164">
        <f t="shared" si="154"/>
        <v>0</v>
      </c>
      <c r="AI263" s="164">
        <f t="shared" si="154"/>
        <v>0</v>
      </c>
      <c r="AJ263" s="164">
        <f t="shared" si="154"/>
        <v>7.0000000000000007E-2</v>
      </c>
      <c r="AK263" s="164">
        <f t="shared" si="154"/>
        <v>0.64</v>
      </c>
      <c r="AL263" s="164">
        <f t="shared" si="154"/>
        <v>0.16600000000000001</v>
      </c>
      <c r="AM263" s="164">
        <f t="shared" si="154"/>
        <v>0.98</v>
      </c>
      <c r="AN263" s="164">
        <f t="shared" si="154"/>
        <v>12.9</v>
      </c>
      <c r="AO263" s="164">
        <f t="shared" si="154"/>
        <v>20</v>
      </c>
      <c r="AP263" s="164">
        <f t="shared" si="154"/>
        <v>0.5</v>
      </c>
      <c r="AQ263" s="164">
        <f t="shared" si="154"/>
        <v>6.4000000000000001E-2</v>
      </c>
      <c r="AR263" s="164">
        <f t="shared" si="154"/>
        <v>5.0000000000000001E-3</v>
      </c>
      <c r="AS263" s="164">
        <f t="shared" si="154"/>
        <v>0.24100000000000002</v>
      </c>
      <c r="AT263" s="166">
        <f t="shared" si="154"/>
        <v>5.5000000000000005E-3</v>
      </c>
      <c r="AU263" s="164">
        <f t="shared" si="154"/>
        <v>0</v>
      </c>
      <c r="AV263" s="164">
        <f t="shared" si="154"/>
        <v>0</v>
      </c>
      <c r="AW263" s="164">
        <f t="shared" si="154"/>
        <v>0</v>
      </c>
      <c r="AX263" s="164">
        <f t="shared" si="154"/>
        <v>0</v>
      </c>
      <c r="AY263" s="164">
        <f t="shared" si="154"/>
        <v>0</v>
      </c>
      <c r="AZ263" s="164">
        <f t="shared" si="154"/>
        <v>0</v>
      </c>
      <c r="BA263" s="164">
        <f t="shared" si="154"/>
        <v>0</v>
      </c>
      <c r="BB263" s="164">
        <f t="shared" si="154"/>
        <v>0</v>
      </c>
      <c r="BC263" s="164">
        <f t="shared" si="154"/>
        <v>0</v>
      </c>
      <c r="BD263" s="164">
        <f t="shared" si="154"/>
        <v>0</v>
      </c>
      <c r="BE263" s="164">
        <f t="shared" si="154"/>
        <v>0</v>
      </c>
      <c r="BF263" s="164">
        <f t="shared" si="154"/>
        <v>0</v>
      </c>
      <c r="BG263" s="164">
        <f t="shared" si="154"/>
        <v>0</v>
      </c>
      <c r="BH263" s="164">
        <f t="shared" si="154"/>
        <v>0</v>
      </c>
      <c r="BI263" s="164">
        <f t="shared" si="154"/>
        <v>0</v>
      </c>
      <c r="BJ263" s="164">
        <f t="shared" si="154"/>
        <v>2.3599999999999999E-2</v>
      </c>
      <c r="BK263" s="164">
        <f t="shared" si="154"/>
        <v>5.4699999999999999E-2</v>
      </c>
      <c r="BL263" s="164">
        <f t="shared" si="154"/>
        <v>0.39750000000000002</v>
      </c>
      <c r="BM263" s="164">
        <f t="shared" si="154"/>
        <v>0</v>
      </c>
      <c r="BN263" s="164">
        <f t="shared" si="154"/>
        <v>1.55E-2</v>
      </c>
      <c r="BO263" s="164">
        <f t="shared" si="154"/>
        <v>23.4</v>
      </c>
      <c r="BP263" s="164">
        <f t="shared" si="154"/>
        <v>2.0000000000000001E-4</v>
      </c>
      <c r="BQ263" s="164">
        <f t="shared" si="154"/>
        <v>3.0000000000000001E-3</v>
      </c>
      <c r="BR263" s="164">
        <f t="shared" si="154"/>
        <v>0</v>
      </c>
      <c r="BS263" s="393"/>
      <c r="BT263" s="393"/>
      <c r="BU263" s="393"/>
      <c r="BV263" s="393"/>
      <c r="BW263" s="392"/>
      <c r="BX263" s="394"/>
      <c r="BY263" s="392"/>
      <c r="BZ263" s="392"/>
      <c r="CA263" s="392"/>
      <c r="CB263" s="164">
        <f t="shared" si="152"/>
        <v>100</v>
      </c>
      <c r="CC263" s="164">
        <f t="shared" si="152"/>
        <v>21.5</v>
      </c>
      <c r="CD263" s="392"/>
      <c r="CE263" s="392"/>
      <c r="CF263" s="392"/>
      <c r="CG263" s="392"/>
      <c r="CH263" s="392"/>
      <c r="CI263" s="392"/>
      <c r="CJ263" s="392"/>
      <c r="CK263" s="392"/>
      <c r="CL263" s="392"/>
      <c r="CM263" s="392"/>
      <c r="CN263" s="392"/>
      <c r="CO263" s="392"/>
      <c r="CP263" s="392"/>
      <c r="CQ263" s="392"/>
      <c r="CR263" s="392"/>
      <c r="CS263" s="392"/>
      <c r="CT263" s="392"/>
    </row>
    <row r="264" spans="1:98" s="35" customFormat="1" ht="15" x14ac:dyDescent="0.3">
      <c r="A264" s="34"/>
      <c r="F264" s="167" t="s">
        <v>1214</v>
      </c>
      <c r="J264" s="392"/>
      <c r="K264" s="164">
        <f>+K253*$D$253/100</f>
        <v>6.000000000000001E-3</v>
      </c>
      <c r="L264" s="164"/>
      <c r="M264" s="164">
        <f t="shared" ref="M264:BR264" si="155">+M253*$D$253/100</f>
        <v>0</v>
      </c>
      <c r="N264" s="164">
        <f t="shared" si="155"/>
        <v>0</v>
      </c>
      <c r="O264" s="164">
        <f t="shared" si="155"/>
        <v>0</v>
      </c>
      <c r="P264" s="164">
        <f t="shared" si="155"/>
        <v>0</v>
      </c>
      <c r="Q264" s="164">
        <f t="shared" si="155"/>
        <v>0</v>
      </c>
      <c r="R264" s="164">
        <f t="shared" si="155"/>
        <v>0</v>
      </c>
      <c r="S264" s="164">
        <f t="shared" si="155"/>
        <v>0</v>
      </c>
      <c r="T264" s="164">
        <f t="shared" si="155"/>
        <v>0</v>
      </c>
      <c r="U264" s="164">
        <f t="shared" si="155"/>
        <v>0</v>
      </c>
      <c r="V264" s="164">
        <f t="shared" si="155"/>
        <v>0</v>
      </c>
      <c r="W264" s="164">
        <f t="shared" si="155"/>
        <v>0</v>
      </c>
      <c r="X264" s="164">
        <f t="shared" si="155"/>
        <v>0</v>
      </c>
      <c r="Y264" s="164">
        <f t="shared" si="155"/>
        <v>0</v>
      </c>
      <c r="Z264" s="164">
        <f t="shared" si="155"/>
        <v>0</v>
      </c>
      <c r="AA264" s="164">
        <f t="shared" si="155"/>
        <v>0</v>
      </c>
      <c r="AB264" s="164">
        <f t="shared" si="155"/>
        <v>0</v>
      </c>
      <c r="AC264" s="164">
        <f t="shared" si="155"/>
        <v>0</v>
      </c>
      <c r="AD264" s="164">
        <f t="shared" si="155"/>
        <v>0</v>
      </c>
      <c r="AE264" s="164">
        <f t="shared" si="155"/>
        <v>0</v>
      </c>
      <c r="AF264" s="164">
        <f t="shared" si="155"/>
        <v>0</v>
      </c>
      <c r="AG264" s="164">
        <f t="shared" si="155"/>
        <v>0</v>
      </c>
      <c r="AH264" s="164">
        <f t="shared" si="155"/>
        <v>0</v>
      </c>
      <c r="AI264" s="164">
        <f t="shared" si="155"/>
        <v>0</v>
      </c>
      <c r="AJ264" s="164">
        <f t="shared" si="155"/>
        <v>2.9939999999999998</v>
      </c>
      <c r="AK264" s="164">
        <f t="shared" si="155"/>
        <v>0.3</v>
      </c>
      <c r="AL264" s="164">
        <f t="shared" si="155"/>
        <v>8.9999999999999993E-3</v>
      </c>
      <c r="AM264" s="164">
        <f t="shared" si="155"/>
        <v>2.2799999999999998</v>
      </c>
      <c r="AN264" s="164">
        <f t="shared" si="155"/>
        <v>0.03</v>
      </c>
      <c r="AO264" s="164">
        <f t="shared" si="155"/>
        <v>2.67</v>
      </c>
      <c r="AP264" s="164">
        <f t="shared" si="155"/>
        <v>1179</v>
      </c>
      <c r="AQ264" s="164">
        <f t="shared" si="155"/>
        <v>3.0000000000000005E-3</v>
      </c>
      <c r="AR264" s="164">
        <f t="shared" si="155"/>
        <v>2.3999999999999998E-3</v>
      </c>
      <c r="AS264" s="164">
        <f t="shared" si="155"/>
        <v>0</v>
      </c>
      <c r="AT264" s="166" t="s">
        <v>501</v>
      </c>
      <c r="AU264" s="164">
        <f t="shared" si="155"/>
        <v>0</v>
      </c>
      <c r="AV264" s="164">
        <f t="shared" si="155"/>
        <v>0</v>
      </c>
      <c r="AW264" s="164">
        <f t="shared" si="155"/>
        <v>0</v>
      </c>
      <c r="AX264" s="164">
        <f t="shared" si="155"/>
        <v>0</v>
      </c>
      <c r="AY264" s="164">
        <f t="shared" si="155"/>
        <v>0</v>
      </c>
      <c r="AZ264" s="164">
        <f t="shared" si="155"/>
        <v>0</v>
      </c>
      <c r="BA264" s="164">
        <f t="shared" si="155"/>
        <v>0</v>
      </c>
      <c r="BB264" s="164">
        <f t="shared" si="155"/>
        <v>0</v>
      </c>
      <c r="BC264" s="164">
        <f t="shared" si="155"/>
        <v>0</v>
      </c>
      <c r="BD264" s="164">
        <f t="shared" si="155"/>
        <v>0</v>
      </c>
      <c r="BE264" s="164">
        <f t="shared" si="155"/>
        <v>0</v>
      </c>
      <c r="BF264" s="164">
        <f t="shared" si="155"/>
        <v>0</v>
      </c>
      <c r="BG264" s="164">
        <f t="shared" si="155"/>
        <v>0</v>
      </c>
      <c r="BH264" s="164">
        <f t="shared" si="155"/>
        <v>0</v>
      </c>
      <c r="BI264" s="164">
        <f t="shared" si="155"/>
        <v>0</v>
      </c>
      <c r="BJ264" s="164">
        <f t="shared" si="155"/>
        <v>0</v>
      </c>
      <c r="BK264" s="164">
        <f t="shared" si="155"/>
        <v>0.03</v>
      </c>
      <c r="BL264" s="164">
        <f t="shared" si="155"/>
        <v>0</v>
      </c>
      <c r="BM264" s="164">
        <f t="shared" si="155"/>
        <v>0</v>
      </c>
      <c r="BN264" s="164">
        <f t="shared" si="155"/>
        <v>0</v>
      </c>
      <c r="BO264" s="164">
        <f t="shared" si="155"/>
        <v>0</v>
      </c>
      <c r="BP264" s="164">
        <f t="shared" si="155"/>
        <v>0</v>
      </c>
      <c r="BQ264" s="164">
        <f t="shared" si="155"/>
        <v>0</v>
      </c>
      <c r="BR264" s="164">
        <f t="shared" si="155"/>
        <v>0</v>
      </c>
      <c r="BS264" s="393"/>
      <c r="BT264" s="393"/>
      <c r="BU264" s="393"/>
      <c r="BV264" s="393"/>
      <c r="BW264" s="392"/>
      <c r="BX264" s="394"/>
      <c r="BY264" s="392"/>
      <c r="BZ264" s="392"/>
      <c r="CA264" s="392"/>
      <c r="CB264" s="164">
        <f t="shared" si="152"/>
        <v>100</v>
      </c>
      <c r="CC264" s="164">
        <f t="shared" si="152"/>
        <v>0</v>
      </c>
      <c r="CD264" s="392"/>
      <c r="CE264" s="392"/>
      <c r="CF264" s="392"/>
      <c r="CG264" s="392"/>
      <c r="CH264" s="392"/>
      <c r="CI264" s="392"/>
      <c r="CJ264" s="392"/>
      <c r="CK264" s="392"/>
      <c r="CL264" s="392"/>
      <c r="CM264" s="392"/>
      <c r="CN264" s="392"/>
      <c r="CO264" s="392"/>
      <c r="CP264" s="392"/>
      <c r="CQ264" s="392"/>
      <c r="CR264" s="392"/>
      <c r="CS264" s="392"/>
      <c r="CT264" s="392"/>
    </row>
    <row r="265" spans="1:98" s="35" customFormat="1" ht="15" x14ac:dyDescent="0.3">
      <c r="A265" s="34"/>
      <c r="F265" s="36"/>
      <c r="J265" s="392"/>
      <c r="K265" s="168">
        <f>SUM(K260:K264)</f>
        <v>184.97399999999999</v>
      </c>
      <c r="L265" s="168">
        <f>SUM(L260:L264)</f>
        <v>5.1112799999999998</v>
      </c>
      <c r="M265" s="168">
        <f t="shared" ref="M265:BR265" si="156">SUM(M260:M264)</f>
        <v>29.132999999999999</v>
      </c>
      <c r="N265" s="168">
        <f t="shared" si="156"/>
        <v>28.75</v>
      </c>
      <c r="O265" s="168">
        <f t="shared" si="156"/>
        <v>0</v>
      </c>
      <c r="P265" s="168">
        <f t="shared" si="156"/>
        <v>0</v>
      </c>
      <c r="Q265" s="168">
        <f t="shared" si="156"/>
        <v>3.5459999999999998</v>
      </c>
      <c r="R265" s="168">
        <f t="shared" si="156"/>
        <v>0</v>
      </c>
      <c r="S265" s="168">
        <f t="shared" si="156"/>
        <v>0.50595000000000001</v>
      </c>
      <c r="T265" s="168">
        <f t="shared" si="156"/>
        <v>0.27561999999999998</v>
      </c>
      <c r="U265" s="168">
        <f t="shared" si="156"/>
        <v>1.5001</v>
      </c>
      <c r="V265" s="168">
        <f t="shared" si="156"/>
        <v>0</v>
      </c>
      <c r="W265" s="168">
        <f t="shared" si="156"/>
        <v>173.23736363636363</v>
      </c>
      <c r="X265" s="168">
        <f t="shared" si="156"/>
        <v>0.38299999999999995</v>
      </c>
      <c r="Y265" s="168">
        <f t="shared" si="156"/>
        <v>188.25</v>
      </c>
      <c r="Z265" s="168">
        <f t="shared" si="156"/>
        <v>167.95454545454547</v>
      </c>
      <c r="AA265" s="168">
        <f t="shared" si="156"/>
        <v>5.261333333333333</v>
      </c>
      <c r="AB265" s="168">
        <f t="shared" si="156"/>
        <v>184.75</v>
      </c>
      <c r="AC265" s="168">
        <f t="shared" si="156"/>
        <v>3.5</v>
      </c>
      <c r="AD265" s="168">
        <f t="shared" si="156"/>
        <v>0</v>
      </c>
      <c r="AE265" s="168">
        <f t="shared" si="156"/>
        <v>0.21</v>
      </c>
      <c r="AF265" s="168">
        <f t="shared" si="156"/>
        <v>0</v>
      </c>
      <c r="AG265" s="168">
        <f t="shared" si="156"/>
        <v>7.75</v>
      </c>
      <c r="AH265" s="168">
        <f t="shared" si="156"/>
        <v>0</v>
      </c>
      <c r="AI265" s="168">
        <f t="shared" si="156"/>
        <v>0</v>
      </c>
      <c r="AJ265" s="168">
        <f t="shared" si="156"/>
        <v>4.407</v>
      </c>
      <c r="AK265" s="168">
        <f t="shared" si="156"/>
        <v>355.64</v>
      </c>
      <c r="AL265" s="168">
        <f t="shared" si="156"/>
        <v>5.4930000000000003</v>
      </c>
      <c r="AM265" s="168">
        <f t="shared" si="156"/>
        <v>82.56</v>
      </c>
      <c r="AN265" s="168">
        <f t="shared" si="156"/>
        <v>313.30999999999995</v>
      </c>
      <c r="AO265" s="168">
        <f t="shared" si="156"/>
        <v>354.55</v>
      </c>
      <c r="AP265" s="168">
        <f t="shared" si="156"/>
        <v>1190.5999999999999</v>
      </c>
      <c r="AQ265" s="168">
        <f t="shared" si="156"/>
        <v>2.3170000000000002</v>
      </c>
      <c r="AR265" s="168">
        <f t="shared" si="156"/>
        <v>0.46910000000000002</v>
      </c>
      <c r="AS265" s="168">
        <f t="shared" si="156"/>
        <v>7.7409999999999997</v>
      </c>
      <c r="AT265" s="168">
        <f t="shared" si="156"/>
        <v>1750.0055</v>
      </c>
      <c r="AU265" s="168">
        <f t="shared" si="156"/>
        <v>0</v>
      </c>
      <c r="AV265" s="168">
        <f t="shared" si="156"/>
        <v>0</v>
      </c>
      <c r="AW265" s="168">
        <f t="shared" si="156"/>
        <v>0</v>
      </c>
      <c r="AX265" s="168">
        <f t="shared" si="156"/>
        <v>0</v>
      </c>
      <c r="AY265" s="168">
        <f t="shared" si="156"/>
        <v>0</v>
      </c>
      <c r="AZ265" s="168">
        <f t="shared" si="156"/>
        <v>0</v>
      </c>
      <c r="BA265" s="168">
        <f t="shared" si="156"/>
        <v>0</v>
      </c>
      <c r="BB265" s="168">
        <f t="shared" si="156"/>
        <v>0</v>
      </c>
      <c r="BC265" s="168">
        <f t="shared" si="156"/>
        <v>0</v>
      </c>
      <c r="BD265" s="168">
        <f t="shared" si="156"/>
        <v>0</v>
      </c>
      <c r="BE265" s="168">
        <f t="shared" si="156"/>
        <v>0</v>
      </c>
      <c r="BF265" s="168">
        <f t="shared" si="156"/>
        <v>0</v>
      </c>
      <c r="BG265" s="168">
        <f t="shared" si="156"/>
        <v>0</v>
      </c>
      <c r="BH265" s="168">
        <f t="shared" si="156"/>
        <v>0.75</v>
      </c>
      <c r="BI265" s="168">
        <f t="shared" si="156"/>
        <v>0</v>
      </c>
      <c r="BJ265" s="168">
        <f t="shared" si="156"/>
        <v>0.82379999999999998</v>
      </c>
      <c r="BK265" s="168">
        <f t="shared" si="156"/>
        <v>0.1603</v>
      </c>
      <c r="BL265" s="168">
        <f t="shared" si="156"/>
        <v>5.4014999999999995</v>
      </c>
      <c r="BM265" s="168">
        <f t="shared" si="156"/>
        <v>0</v>
      </c>
      <c r="BN265" s="168">
        <f t="shared" si="156"/>
        <v>0.39050000000000001</v>
      </c>
      <c r="BO265" s="168">
        <f t="shared" si="156"/>
        <v>100.9</v>
      </c>
      <c r="BP265" s="168">
        <f t="shared" si="156"/>
        <v>2.0000000000000001E-4</v>
      </c>
      <c r="BQ265" s="168">
        <f t="shared" si="156"/>
        <v>3.0000000000000001E-3</v>
      </c>
      <c r="BR265" s="168">
        <f t="shared" si="156"/>
        <v>0</v>
      </c>
      <c r="BS265" s="393"/>
      <c r="BT265" s="393"/>
      <c r="BU265" s="393"/>
      <c r="BV265" s="393"/>
      <c r="BW265" s="392"/>
      <c r="BX265" s="394"/>
      <c r="BY265" s="392"/>
      <c r="BZ265" s="392"/>
      <c r="CA265" s="392"/>
      <c r="CB265" s="168">
        <f>(CB261+CB262+CB263+CB264)</f>
        <v>400</v>
      </c>
      <c r="CC265" s="168">
        <f>(CC261+CC262+CC263+CC264)</f>
        <v>191.13</v>
      </c>
      <c r="CD265" s="392"/>
      <c r="CE265" s="392"/>
      <c r="CF265" s="392"/>
      <c r="CG265" s="392"/>
      <c r="CH265" s="392"/>
      <c r="CI265" s="392"/>
      <c r="CJ265" s="392"/>
      <c r="CK265" s="392"/>
      <c r="CL265" s="392"/>
      <c r="CM265" s="392"/>
      <c r="CN265" s="392"/>
      <c r="CO265" s="392"/>
      <c r="CP265" s="392"/>
      <c r="CQ265" s="392"/>
      <c r="CR265" s="392"/>
      <c r="CS265" s="392"/>
      <c r="CT265" s="392"/>
    </row>
    <row r="266" spans="1:98" s="35" customFormat="1" ht="15" x14ac:dyDescent="0.3">
      <c r="A266" s="34"/>
      <c r="F266" s="36"/>
      <c r="J266" s="392"/>
      <c r="K266" s="168"/>
      <c r="L266" s="168"/>
      <c r="M266" s="168"/>
      <c r="N266" s="168"/>
      <c r="O266" s="168"/>
      <c r="P266" s="168"/>
      <c r="Q266" s="168"/>
      <c r="R266" s="168"/>
      <c r="S266" s="168"/>
      <c r="T266" s="168"/>
      <c r="U266" s="168"/>
      <c r="V266" s="168"/>
      <c r="W266" s="168"/>
      <c r="X266" s="168"/>
      <c r="Y266" s="168"/>
      <c r="Z266" s="168"/>
      <c r="AA266" s="168"/>
      <c r="AB266" s="168"/>
      <c r="AC266" s="168"/>
      <c r="AD266" s="168"/>
      <c r="AE266" s="168"/>
      <c r="AF266" s="168"/>
      <c r="AG266" s="168"/>
      <c r="AH266" s="168"/>
      <c r="AI266" s="168"/>
      <c r="AJ266" s="168"/>
      <c r="AK266" s="168"/>
      <c r="AL266" s="168"/>
      <c r="AM266" s="168"/>
      <c r="AN266" s="168"/>
      <c r="AO266" s="168"/>
      <c r="AP266" s="168"/>
      <c r="AQ266" s="168"/>
      <c r="AR266" s="168"/>
      <c r="AS266" s="168"/>
      <c r="AT266" s="168"/>
      <c r="AU266" s="168"/>
      <c r="AV266" s="168"/>
      <c r="AW266" s="168"/>
      <c r="AX266" s="168"/>
      <c r="AY266" s="168"/>
      <c r="AZ266" s="168"/>
      <c r="BA266" s="168"/>
      <c r="BB266" s="168"/>
      <c r="BC266" s="168"/>
      <c r="BD266" s="168"/>
      <c r="BE266" s="168"/>
      <c r="BF266" s="168"/>
      <c r="BG266" s="168"/>
      <c r="BH266" s="168"/>
      <c r="BI266" s="168"/>
      <c r="BJ266" s="168"/>
      <c r="BK266" s="168"/>
      <c r="BL266" s="168"/>
      <c r="BM266" s="168"/>
      <c r="BN266" s="168"/>
      <c r="BO266" s="168"/>
      <c r="BP266" s="168"/>
      <c r="BQ266" s="168"/>
      <c r="BR266" s="168"/>
      <c r="BS266" s="393"/>
      <c r="BT266" s="393"/>
      <c r="BU266" s="393"/>
      <c r="BV266" s="393"/>
      <c r="BW266" s="392"/>
      <c r="BX266" s="394"/>
      <c r="BY266" s="392"/>
      <c r="BZ266" s="392"/>
      <c r="CA266" s="392"/>
      <c r="CB266" s="392"/>
      <c r="CC266" s="392"/>
      <c r="CD266" s="392"/>
      <c r="CE266" s="392"/>
      <c r="CF266" s="392"/>
      <c r="CG266" s="392"/>
      <c r="CH266" s="392"/>
      <c r="CI266" s="392"/>
      <c r="CJ266" s="392"/>
      <c r="CK266" s="392"/>
      <c r="CL266" s="392"/>
      <c r="CM266" s="392"/>
      <c r="CN266" s="392"/>
      <c r="CO266" s="392"/>
      <c r="CP266" s="392"/>
      <c r="CQ266" s="392"/>
      <c r="CR266" s="392"/>
      <c r="CS266" s="392"/>
      <c r="CT266" s="392"/>
    </row>
    <row r="267" spans="1:98" s="35" customFormat="1" ht="15" x14ac:dyDescent="0.3">
      <c r="A267" s="34"/>
      <c r="F267" s="36"/>
      <c r="J267" s="392"/>
      <c r="K267" s="164">
        <f>(K265-($D$254-$D$255))/$D$255*100</f>
        <v>51.811286686197924</v>
      </c>
      <c r="L267" s="170">
        <f t="shared" ref="L267:AQ267" si="157">L265/$D$255*100*L10</f>
        <v>1.1143757141086128</v>
      </c>
      <c r="M267" s="170">
        <f t="shared" si="157"/>
        <v>6.3516590128355741</v>
      </c>
      <c r="N267" s="170">
        <f t="shared" si="157"/>
        <v>6.2681562701754983</v>
      </c>
      <c r="O267" s="170">
        <f t="shared" si="157"/>
        <v>0</v>
      </c>
      <c r="P267" s="170">
        <f t="shared" si="157"/>
        <v>0</v>
      </c>
      <c r="Q267" s="170">
        <f t="shared" si="157"/>
        <v>0.77310894379277606</v>
      </c>
      <c r="R267" s="170">
        <f t="shared" si="157"/>
        <v>0</v>
      </c>
      <c r="S267" s="170">
        <f t="shared" si="157"/>
        <v>0.11030864921374932</v>
      </c>
      <c r="T267" s="170">
        <f t="shared" si="157"/>
        <v>6.0091451519505061E-2</v>
      </c>
      <c r="U267" s="170">
        <f t="shared" si="157"/>
        <v>0.32705604246574832</v>
      </c>
      <c r="V267" s="170">
        <f t="shared" si="157"/>
        <v>0</v>
      </c>
      <c r="W267" s="170">
        <f t="shared" si="157"/>
        <v>37.769699725424189</v>
      </c>
      <c r="X267" s="170">
        <f t="shared" si="157"/>
        <v>8.3502742660077053E-2</v>
      </c>
      <c r="Y267" s="170">
        <f t="shared" si="157"/>
        <v>41.042797142975218</v>
      </c>
      <c r="Z267" s="170">
        <f t="shared" si="157"/>
        <v>36.617924772013382</v>
      </c>
      <c r="AA267" s="170">
        <f t="shared" si="157"/>
        <v>1.1470907660110152</v>
      </c>
      <c r="AB267" s="170">
        <f t="shared" si="157"/>
        <v>40.27971724921472</v>
      </c>
      <c r="AC267" s="170">
        <f t="shared" si="157"/>
        <v>0.76307989376049545</v>
      </c>
      <c r="AD267" s="170">
        <f t="shared" si="157"/>
        <v>0</v>
      </c>
      <c r="AE267" s="170">
        <f t="shared" si="157"/>
        <v>4.5784793625629719E-2</v>
      </c>
      <c r="AF267" s="170">
        <f t="shared" si="157"/>
        <v>0</v>
      </c>
      <c r="AG267" s="170">
        <f t="shared" si="157"/>
        <v>1.6896769076125255</v>
      </c>
      <c r="AH267" s="170">
        <f t="shared" si="157"/>
        <v>0</v>
      </c>
      <c r="AI267" s="170">
        <f t="shared" si="157"/>
        <v>0</v>
      </c>
      <c r="AJ267" s="170">
        <f t="shared" si="157"/>
        <v>0.96082659765785794</v>
      </c>
      <c r="AK267" s="170">
        <f t="shared" si="157"/>
        <v>77.537638119137881</v>
      </c>
      <c r="AL267" s="170">
        <f t="shared" si="157"/>
        <v>1.1975993875504003</v>
      </c>
      <c r="AM267" s="170">
        <f t="shared" si="157"/>
        <v>17.999964579676142</v>
      </c>
      <c r="AN267" s="170">
        <f t="shared" si="157"/>
        <v>68.308731861171651</v>
      </c>
      <c r="AO267" s="170">
        <f t="shared" si="157"/>
        <v>77.299993237938182</v>
      </c>
      <c r="AP267" s="170">
        <f t="shared" si="157"/>
        <v>259.57797757464164</v>
      </c>
      <c r="AQ267" s="170">
        <f t="shared" si="157"/>
        <v>0.505158889669448</v>
      </c>
      <c r="AR267" s="170">
        <f t="shared" ref="AR267:BR267" si="158">AR265/$D$255*100*AR10</f>
        <v>0.10227450804658525</v>
      </c>
      <c r="AS267" s="170">
        <f t="shared" si="158"/>
        <v>1.6877147021714272</v>
      </c>
      <c r="AT267" s="170">
        <f t="shared" si="158"/>
        <v>381.54114600579499</v>
      </c>
      <c r="AU267" s="170">
        <f t="shared" si="158"/>
        <v>0</v>
      </c>
      <c r="AV267" s="170">
        <f t="shared" si="158"/>
        <v>0</v>
      </c>
      <c r="AW267" s="170">
        <f t="shared" si="158"/>
        <v>0</v>
      </c>
      <c r="AX267" s="170">
        <f t="shared" si="158"/>
        <v>0</v>
      </c>
      <c r="AY267" s="170">
        <f t="shared" si="158"/>
        <v>0</v>
      </c>
      <c r="AZ267" s="170">
        <f t="shared" si="158"/>
        <v>0</v>
      </c>
      <c r="BA267" s="170">
        <f t="shared" si="158"/>
        <v>0</v>
      </c>
      <c r="BB267" s="170">
        <f t="shared" si="158"/>
        <v>0</v>
      </c>
      <c r="BC267" s="170">
        <f t="shared" si="158"/>
        <v>0</v>
      </c>
      <c r="BD267" s="170">
        <f t="shared" si="158"/>
        <v>0</v>
      </c>
      <c r="BE267" s="170">
        <f t="shared" si="158"/>
        <v>0</v>
      </c>
      <c r="BF267" s="170">
        <f t="shared" si="158"/>
        <v>0</v>
      </c>
      <c r="BG267" s="170">
        <f t="shared" si="158"/>
        <v>0</v>
      </c>
      <c r="BH267" s="170">
        <f t="shared" si="158"/>
        <v>0.16351712009153471</v>
      </c>
      <c r="BI267" s="170">
        <f t="shared" si="158"/>
        <v>0</v>
      </c>
      <c r="BJ267" s="170">
        <f t="shared" si="158"/>
        <v>0.10776432282512503</v>
      </c>
      <c r="BK267" s="170">
        <f t="shared" si="158"/>
        <v>2.0969435480538413E-2</v>
      </c>
      <c r="BL267" s="170">
        <f t="shared" si="158"/>
        <v>0.70659017933953983</v>
      </c>
      <c r="BM267" s="170">
        <f t="shared" si="158"/>
        <v>0</v>
      </c>
      <c r="BN267" s="170">
        <f t="shared" si="158"/>
        <v>5.1082748316595455E-2</v>
      </c>
      <c r="BO267" s="170">
        <f t="shared" si="158"/>
        <v>10.999251611490569</v>
      </c>
      <c r="BP267" s="170">
        <f t="shared" si="158"/>
        <v>4.3604565357742593E-5</v>
      </c>
      <c r="BQ267" s="170">
        <f t="shared" si="158"/>
        <v>6.5406848036613885E-4</v>
      </c>
      <c r="BR267" s="170">
        <f t="shared" si="158"/>
        <v>0</v>
      </c>
      <c r="BS267" s="393"/>
      <c r="BT267" s="393"/>
      <c r="BU267" s="393"/>
      <c r="BV267" s="393"/>
      <c r="BW267" s="392"/>
      <c r="BX267" s="394"/>
      <c r="BY267" s="392"/>
      <c r="BZ267" s="392"/>
      <c r="CA267" s="392"/>
      <c r="CB267" s="170">
        <f>CB265/4</f>
        <v>100</v>
      </c>
      <c r="CC267" s="168">
        <f>CC265</f>
        <v>191.13</v>
      </c>
      <c r="CD267" s="392"/>
      <c r="CE267" s="392"/>
      <c r="CF267" s="392"/>
      <c r="CG267" s="392"/>
      <c r="CH267" s="392"/>
      <c r="CI267" s="392"/>
      <c r="CJ267" s="392"/>
      <c r="CK267" s="392"/>
      <c r="CL267" s="392"/>
      <c r="CM267" s="392"/>
      <c r="CN267" s="392"/>
      <c r="CO267" s="392"/>
      <c r="CP267" s="392"/>
      <c r="CQ267" s="392"/>
      <c r="CR267" s="392"/>
      <c r="CS267" s="392"/>
      <c r="CT267" s="392"/>
    </row>
    <row r="268" spans="1:98" ht="15" x14ac:dyDescent="0.25">
      <c r="A268" s="10"/>
      <c r="F268" s="5"/>
      <c r="K268" s="178"/>
    </row>
    <row r="269" spans="1:98" s="7" customFormat="1" ht="15" x14ac:dyDescent="0.25">
      <c r="A269" s="120" t="s">
        <v>995</v>
      </c>
      <c r="F269" s="117" t="s">
        <v>1406</v>
      </c>
      <c r="J269" s="7">
        <f>(M269*17)+(Q269*37)+(W269*17)+(AI269*29)+(AE269*8)</f>
        <v>143.11423974255831</v>
      </c>
      <c r="K269" s="180">
        <f>+K284</f>
        <v>91.531681415929199</v>
      </c>
      <c r="L269" s="180">
        <f>+L284</f>
        <v>0.18761061946902657</v>
      </c>
      <c r="M269" s="180">
        <f t="shared" ref="M269:BR269" si="159">+M284</f>
        <v>1.0707964601769913</v>
      </c>
      <c r="N269" s="180">
        <f t="shared" si="159"/>
        <v>1.0707964601769913</v>
      </c>
      <c r="O269" s="180">
        <f t="shared" si="159"/>
        <v>0</v>
      </c>
      <c r="P269" s="180">
        <f t="shared" si="159"/>
        <v>2.6548672566371681E-3</v>
      </c>
      <c r="Q269" s="180">
        <f t="shared" si="159"/>
        <v>0.7256637168141592</v>
      </c>
      <c r="R269" s="180">
        <f t="shared" si="159"/>
        <v>0</v>
      </c>
      <c r="S269" s="180">
        <f t="shared" si="159"/>
        <v>0.20353982300884954</v>
      </c>
      <c r="T269" s="180">
        <f t="shared" si="159"/>
        <v>0.30973451327433627</v>
      </c>
      <c r="U269" s="180">
        <f t="shared" si="159"/>
        <v>7.9646017699115043E-2</v>
      </c>
      <c r="V269" s="180">
        <f t="shared" si="159"/>
        <v>0</v>
      </c>
      <c r="W269" s="180">
        <f t="shared" si="159"/>
        <v>5.7683024939662095</v>
      </c>
      <c r="X269" s="180">
        <f t="shared" si="159"/>
        <v>0</v>
      </c>
      <c r="Y269" s="180">
        <f t="shared" si="159"/>
        <v>6.3451327433628313</v>
      </c>
      <c r="Z269" s="180">
        <f t="shared" si="159"/>
        <v>5.6154465004022525</v>
      </c>
      <c r="AA269" s="180">
        <f t="shared" si="159"/>
        <v>0.16013485040033709</v>
      </c>
      <c r="AB269" s="180">
        <f t="shared" si="159"/>
        <v>6.1769911504424773</v>
      </c>
      <c r="AC269" s="180">
        <f t="shared" si="159"/>
        <v>0.16814159292035397</v>
      </c>
      <c r="AD269" s="180">
        <f t="shared" si="159"/>
        <v>0</v>
      </c>
      <c r="AE269" s="180">
        <f t="shared" si="159"/>
        <v>0</v>
      </c>
      <c r="AF269" s="180">
        <f t="shared" si="159"/>
        <v>0</v>
      </c>
      <c r="AG269" s="180">
        <f t="shared" si="159"/>
        <v>0.25663716814159293</v>
      </c>
      <c r="AH269" s="180">
        <f t="shared" si="159"/>
        <v>0</v>
      </c>
      <c r="AI269" s="180">
        <f t="shared" si="159"/>
        <v>0</v>
      </c>
      <c r="AJ269" s="180">
        <f t="shared" si="159"/>
        <v>0.52318584070796459</v>
      </c>
      <c r="AK269" s="180">
        <f t="shared" si="159"/>
        <v>3.9292035398230083</v>
      </c>
      <c r="AL269" s="180">
        <f t="shared" si="159"/>
        <v>0.13380530973451327</v>
      </c>
      <c r="AM269" s="180">
        <f t="shared" si="159"/>
        <v>4.7823008849557525</v>
      </c>
      <c r="AN269" s="180">
        <f t="shared" si="159"/>
        <v>17.702654867256637</v>
      </c>
      <c r="AO269" s="180">
        <f t="shared" si="159"/>
        <v>23.323893805309734</v>
      </c>
      <c r="AP269" s="180">
        <f t="shared" si="159"/>
        <v>156.46017699115043</v>
      </c>
      <c r="AQ269" s="180">
        <f t="shared" si="159"/>
        <v>0.11539823008849559</v>
      </c>
      <c r="AR269" s="180">
        <f t="shared" si="159"/>
        <v>2.6477876106194689E-2</v>
      </c>
      <c r="AS269" s="180">
        <f t="shared" si="159"/>
        <v>0</v>
      </c>
      <c r="AT269" s="180">
        <f t="shared" si="159"/>
        <v>70.796460176991147</v>
      </c>
      <c r="AU269" s="180">
        <f t="shared" si="159"/>
        <v>0</v>
      </c>
      <c r="AV269" s="180">
        <f t="shared" si="159"/>
        <v>0</v>
      </c>
      <c r="AW269" s="180">
        <f t="shared" si="159"/>
        <v>3.2743362831858405</v>
      </c>
      <c r="AX269" s="180">
        <f t="shared" si="159"/>
        <v>0</v>
      </c>
      <c r="AY269" s="180">
        <f t="shared" si="159"/>
        <v>0</v>
      </c>
      <c r="AZ269" s="180">
        <f t="shared" si="159"/>
        <v>0</v>
      </c>
      <c r="BA269" s="180">
        <f t="shared" si="159"/>
        <v>0</v>
      </c>
      <c r="BB269" s="180">
        <f t="shared" si="159"/>
        <v>0</v>
      </c>
      <c r="BC269" s="180">
        <f t="shared" si="159"/>
        <v>0</v>
      </c>
      <c r="BD269" s="180">
        <f t="shared" si="159"/>
        <v>0</v>
      </c>
      <c r="BE269" s="180">
        <f t="shared" si="159"/>
        <v>0</v>
      </c>
      <c r="BF269" s="180">
        <f t="shared" si="159"/>
        <v>2.6548672566371678E-2</v>
      </c>
      <c r="BG269" s="180">
        <f t="shared" si="159"/>
        <v>0</v>
      </c>
      <c r="BH269" s="180">
        <f t="shared" si="159"/>
        <v>3.2743363253838191E-2</v>
      </c>
      <c r="BI269" s="180">
        <f t="shared" si="159"/>
        <v>0</v>
      </c>
      <c r="BJ269" s="180">
        <f t="shared" si="159"/>
        <v>1.3805309734513273E-2</v>
      </c>
      <c r="BK269" s="180">
        <f t="shared" si="159"/>
        <v>7.4336283185840717E-3</v>
      </c>
      <c r="BL269" s="180">
        <f t="shared" si="159"/>
        <v>0.1168141592920354</v>
      </c>
      <c r="BM269" s="180">
        <f t="shared" si="159"/>
        <v>0</v>
      </c>
      <c r="BN269" s="180">
        <f t="shared" si="159"/>
        <v>5.3097345132743362E-3</v>
      </c>
      <c r="BO269" s="180">
        <f t="shared" si="159"/>
        <v>1.2831858407079646</v>
      </c>
      <c r="BP269" s="180">
        <f t="shared" si="159"/>
        <v>0</v>
      </c>
      <c r="BQ269" s="180">
        <f t="shared" si="159"/>
        <v>0</v>
      </c>
      <c r="BR269" s="180">
        <f t="shared" si="159"/>
        <v>0</v>
      </c>
      <c r="BS269" s="118"/>
      <c r="BT269" s="118"/>
      <c r="BU269" s="118"/>
      <c r="BV269" s="118"/>
      <c r="BW269" s="116"/>
      <c r="BX269" s="184"/>
      <c r="BY269" s="116" t="s">
        <v>1227</v>
      </c>
      <c r="BZ269" s="116"/>
      <c r="CA269" s="116"/>
      <c r="CB269" s="180">
        <f>+CB284</f>
        <v>100</v>
      </c>
      <c r="CC269" s="180">
        <f>+CC284</f>
        <v>69.48</v>
      </c>
      <c r="CD269" s="116"/>
      <c r="CE269" s="116"/>
      <c r="CF269" s="116"/>
      <c r="CG269" s="116"/>
      <c r="CH269" s="116"/>
      <c r="CI269" s="7" t="s">
        <v>271</v>
      </c>
      <c r="CJ269" s="116"/>
      <c r="CK269" s="116"/>
      <c r="CL269" s="116"/>
      <c r="CM269" s="116"/>
      <c r="CN269" s="116"/>
      <c r="CO269" s="116"/>
      <c r="CP269" s="116"/>
      <c r="CQ269" s="116"/>
      <c r="CR269" s="116"/>
      <c r="CS269" s="116"/>
      <c r="CT269" s="116"/>
    </row>
    <row r="270" spans="1:98" ht="13" x14ac:dyDescent="0.3">
      <c r="A270" s="32" t="s">
        <v>567</v>
      </c>
      <c r="B270" s="27"/>
      <c r="C270" s="27"/>
      <c r="D270" s="27">
        <v>400</v>
      </c>
      <c r="E270" s="148"/>
      <c r="F270" s="12" t="s">
        <v>1391</v>
      </c>
      <c r="I270">
        <v>1</v>
      </c>
      <c r="J270" s="25">
        <v>0</v>
      </c>
      <c r="K270" s="25">
        <v>99.9</v>
      </c>
      <c r="L270" s="25"/>
      <c r="M270" s="25">
        <v>0</v>
      </c>
      <c r="N270" s="25">
        <v>0</v>
      </c>
      <c r="O270" s="25">
        <v>0</v>
      </c>
      <c r="P270" s="25">
        <v>0</v>
      </c>
      <c r="Q270" s="25">
        <v>0</v>
      </c>
      <c r="R270" s="25">
        <v>0</v>
      </c>
      <c r="S270" s="25">
        <v>0</v>
      </c>
      <c r="T270" s="25">
        <v>0</v>
      </c>
      <c r="U270" s="25">
        <v>0</v>
      </c>
      <c r="V270" s="25"/>
      <c r="W270" s="25">
        <v>0</v>
      </c>
      <c r="X270" s="25">
        <v>0</v>
      </c>
      <c r="Y270" s="25"/>
      <c r="Z270" s="25">
        <v>0</v>
      </c>
      <c r="AA270" s="25">
        <v>0</v>
      </c>
      <c r="AB270" s="25"/>
      <c r="AC270" s="25"/>
      <c r="AD270" s="25">
        <v>0</v>
      </c>
      <c r="AE270" s="25">
        <v>0</v>
      </c>
      <c r="AF270" s="25">
        <v>0</v>
      </c>
      <c r="AG270" s="25">
        <v>0</v>
      </c>
      <c r="AH270" s="25"/>
      <c r="AI270" s="25"/>
      <c r="AJ270" s="25">
        <v>0.1</v>
      </c>
      <c r="AK270" s="25">
        <v>2</v>
      </c>
      <c r="AL270" s="25">
        <v>0</v>
      </c>
      <c r="AM270" s="25">
        <v>1</v>
      </c>
      <c r="AN270" s="25">
        <v>0</v>
      </c>
      <c r="AO270" s="25">
        <v>0</v>
      </c>
      <c r="AP270" s="25">
        <v>2</v>
      </c>
      <c r="AQ270" s="25">
        <v>0</v>
      </c>
      <c r="AR270" s="25">
        <v>7.0000000000000001E-3</v>
      </c>
      <c r="AS270" s="25">
        <v>0</v>
      </c>
      <c r="AT270" s="25">
        <v>0</v>
      </c>
      <c r="AU270" s="25"/>
      <c r="AV270" s="25">
        <v>0</v>
      </c>
      <c r="AW270" s="25">
        <v>0</v>
      </c>
      <c r="AX270" s="25">
        <v>0</v>
      </c>
      <c r="AY270" s="25">
        <v>0</v>
      </c>
      <c r="AZ270" s="25">
        <v>0</v>
      </c>
      <c r="BA270" s="25">
        <v>0</v>
      </c>
      <c r="BB270" s="25">
        <v>0</v>
      </c>
      <c r="BC270" s="25"/>
      <c r="BD270" s="25"/>
      <c r="BE270" s="25">
        <v>0</v>
      </c>
      <c r="BF270" s="25"/>
      <c r="BG270" s="25">
        <v>0</v>
      </c>
      <c r="BH270" s="25">
        <v>0</v>
      </c>
      <c r="BI270" s="25">
        <v>0</v>
      </c>
      <c r="BJ270" s="25">
        <v>0</v>
      </c>
      <c r="BK270" s="25">
        <v>0</v>
      </c>
      <c r="BL270" s="25">
        <v>0</v>
      </c>
      <c r="BM270" s="25">
        <v>0</v>
      </c>
      <c r="BN270" s="25">
        <v>0</v>
      </c>
      <c r="BO270" s="25">
        <v>0</v>
      </c>
      <c r="BP270" s="25">
        <v>0</v>
      </c>
      <c r="BQ270" s="25">
        <v>0</v>
      </c>
      <c r="BR270" s="25"/>
      <c r="BS270" s="14">
        <v>1</v>
      </c>
      <c r="BT270" s="14">
        <v>6.25</v>
      </c>
      <c r="BW270" s="25" t="s">
        <v>7</v>
      </c>
      <c r="BX270" s="49" t="s">
        <v>1411</v>
      </c>
      <c r="BY270" s="25"/>
      <c r="BZ270" s="25"/>
      <c r="CA270" s="25"/>
      <c r="CB270" s="25">
        <v>100</v>
      </c>
      <c r="CC270" s="25">
        <v>0</v>
      </c>
      <c r="CD270" s="25"/>
      <c r="CE270" s="25"/>
      <c r="CF270" s="25"/>
      <c r="CG270" s="25"/>
      <c r="CH270" s="25"/>
      <c r="CI270" s="25"/>
      <c r="CJ270" s="25"/>
      <c r="CK270" s="25"/>
      <c r="CL270" s="25"/>
      <c r="CM270" s="25"/>
      <c r="CN270" s="25"/>
      <c r="CO270" s="25"/>
      <c r="CP270" s="25"/>
      <c r="CQ270" s="25"/>
      <c r="CR270" s="25"/>
      <c r="CS270" s="25"/>
      <c r="CT270" s="25"/>
    </row>
    <row r="271" spans="1:98" ht="15" x14ac:dyDescent="0.3">
      <c r="A271" s="32" t="s">
        <v>994</v>
      </c>
      <c r="B271" s="27"/>
      <c r="C271" s="27"/>
      <c r="D271" s="27">
        <v>50</v>
      </c>
      <c r="E271" s="148"/>
      <c r="F271" s="40" t="s">
        <v>1405</v>
      </c>
      <c r="I271">
        <v>1</v>
      </c>
      <c r="J271" s="25">
        <v>1690.26</v>
      </c>
      <c r="K271" s="25">
        <v>9.1</v>
      </c>
      <c r="L271" s="25">
        <v>2.12</v>
      </c>
      <c r="M271" s="25">
        <v>12.1</v>
      </c>
      <c r="N271" s="25">
        <v>12.1</v>
      </c>
      <c r="O271" s="25">
        <v>0</v>
      </c>
      <c r="P271" s="27">
        <v>0.03</v>
      </c>
      <c r="Q271" s="25">
        <v>8.1999999999999993</v>
      </c>
      <c r="R271" s="25"/>
      <c r="S271" s="25">
        <v>2.2999999999999998</v>
      </c>
      <c r="T271" s="25">
        <v>3.5</v>
      </c>
      <c r="U271" s="25">
        <v>0.9</v>
      </c>
      <c r="V271" s="25" t="s">
        <v>501</v>
      </c>
      <c r="W271" s="25">
        <v>65.181818181818173</v>
      </c>
      <c r="X271" s="25"/>
      <c r="Y271" s="25">
        <v>71.7</v>
      </c>
      <c r="Z271" s="25">
        <v>63.454545454545446</v>
      </c>
      <c r="AA271" s="25">
        <v>1.8095238095238093</v>
      </c>
      <c r="AB271" s="25">
        <v>69.8</v>
      </c>
      <c r="AC271" s="25">
        <v>1.9</v>
      </c>
      <c r="AD271" s="25"/>
      <c r="AE271" s="25"/>
      <c r="AF271" s="25"/>
      <c r="AG271" s="25">
        <v>2.9</v>
      </c>
      <c r="AH271" s="25"/>
      <c r="AI271" s="25"/>
      <c r="AJ271" s="25">
        <v>1.1200000000000001</v>
      </c>
      <c r="AK271" s="25">
        <v>28</v>
      </c>
      <c r="AL271" s="25">
        <v>1.5</v>
      </c>
      <c r="AM271" s="25">
        <v>43</v>
      </c>
      <c r="AN271" s="25">
        <v>200</v>
      </c>
      <c r="AO271" s="25">
        <v>260</v>
      </c>
      <c r="AP271" s="25">
        <v>180</v>
      </c>
      <c r="AQ271" s="25">
        <v>1.3</v>
      </c>
      <c r="AR271" s="25">
        <v>0.24</v>
      </c>
      <c r="AS271" s="25"/>
      <c r="AT271" s="25">
        <v>800</v>
      </c>
      <c r="AU271" s="25"/>
      <c r="AV271" s="25"/>
      <c r="AW271" s="25">
        <v>37</v>
      </c>
      <c r="AX271" s="25">
        <v>0</v>
      </c>
      <c r="AY271" s="25"/>
      <c r="AZ271" s="25"/>
      <c r="BA271" s="25"/>
      <c r="BB271" s="25"/>
      <c r="BC271" s="25"/>
      <c r="BD271" s="25"/>
      <c r="BE271" s="25"/>
      <c r="BF271" s="25">
        <v>0.3</v>
      </c>
      <c r="BG271" s="25"/>
      <c r="BH271" s="25">
        <v>0.37000000476837158</v>
      </c>
      <c r="BI271" s="25"/>
      <c r="BJ271" s="25">
        <v>0.26</v>
      </c>
      <c r="BK271" s="25">
        <v>0.1</v>
      </c>
      <c r="BL271" s="25">
        <v>2.2000000000000002</v>
      </c>
      <c r="BM271" s="25"/>
      <c r="BN271" s="25">
        <v>0.1</v>
      </c>
      <c r="BO271" s="25">
        <v>29</v>
      </c>
      <c r="BP271" s="25" t="s">
        <v>501</v>
      </c>
      <c r="BQ271" s="25">
        <v>0</v>
      </c>
      <c r="BR271" s="25"/>
      <c r="BT271" s="27">
        <v>6.25</v>
      </c>
      <c r="BW271" s="25" t="s">
        <v>8</v>
      </c>
      <c r="BX271" s="49">
        <v>29</v>
      </c>
      <c r="BY271" s="25"/>
      <c r="BZ271" s="25"/>
      <c r="CA271" s="25"/>
      <c r="CB271" s="25">
        <v>100</v>
      </c>
      <c r="CC271" s="25">
        <v>69.48</v>
      </c>
      <c r="CD271" s="25"/>
      <c r="CE271" s="25"/>
      <c r="CF271" s="25"/>
      <c r="CG271" s="25"/>
      <c r="CH271" s="25"/>
      <c r="CI271" s="25"/>
      <c r="CJ271" s="25"/>
      <c r="CK271" s="25"/>
      <c r="CL271" s="25"/>
      <c r="CM271" s="25"/>
      <c r="CN271" s="25"/>
      <c r="CO271" s="25"/>
      <c r="CP271" s="25"/>
      <c r="CQ271" s="25"/>
      <c r="CR271" s="25"/>
      <c r="CS271" s="25"/>
      <c r="CT271" s="25"/>
    </row>
    <row r="272" spans="1:98" ht="15" x14ac:dyDescent="0.3">
      <c r="A272" s="32" t="s">
        <v>1219</v>
      </c>
      <c r="B272" s="27"/>
      <c r="C272" s="27"/>
      <c r="D272" s="27">
        <v>2</v>
      </c>
      <c r="E272" s="148"/>
      <c r="F272" s="44" t="s">
        <v>1214</v>
      </c>
      <c r="I272">
        <v>1</v>
      </c>
      <c r="J272" s="25">
        <v>0</v>
      </c>
      <c r="K272" s="25">
        <v>0.2</v>
      </c>
      <c r="L272" s="25"/>
      <c r="M272" s="25">
        <v>0</v>
      </c>
      <c r="N272" s="25">
        <v>0</v>
      </c>
      <c r="O272" s="25">
        <v>0</v>
      </c>
      <c r="P272" s="25">
        <v>0</v>
      </c>
      <c r="Q272" s="25">
        <v>0</v>
      </c>
      <c r="R272" s="25"/>
      <c r="S272" s="25">
        <v>0</v>
      </c>
      <c r="T272" s="25">
        <v>0</v>
      </c>
      <c r="U272" s="25">
        <v>0</v>
      </c>
      <c r="V272" s="25">
        <v>0</v>
      </c>
      <c r="W272" s="25">
        <v>0</v>
      </c>
      <c r="X272" s="25"/>
      <c r="Y272" s="25">
        <v>0</v>
      </c>
      <c r="Z272" s="25"/>
      <c r="AA272" s="25"/>
      <c r="AB272" s="25">
        <v>0</v>
      </c>
      <c r="AC272" s="25">
        <v>0</v>
      </c>
      <c r="AD272" s="25"/>
      <c r="AE272" s="25"/>
      <c r="AF272" s="25"/>
      <c r="AG272" s="25">
        <v>0</v>
      </c>
      <c r="AH272" s="25"/>
      <c r="AI272" s="25"/>
      <c r="AJ272" s="25">
        <v>99.8</v>
      </c>
      <c r="AK272" s="25">
        <v>10</v>
      </c>
      <c r="AL272" s="25">
        <v>0.3</v>
      </c>
      <c r="AM272" s="25">
        <v>76</v>
      </c>
      <c r="AN272" s="25">
        <v>1</v>
      </c>
      <c r="AO272" s="25">
        <v>89</v>
      </c>
      <c r="AP272" s="25">
        <v>39300</v>
      </c>
      <c r="AQ272" s="25">
        <v>0.1</v>
      </c>
      <c r="AR272" s="25">
        <v>0.08</v>
      </c>
      <c r="AS272" s="25"/>
      <c r="AT272" s="25" t="s">
        <v>501</v>
      </c>
      <c r="AU272" s="25"/>
      <c r="AV272" s="25"/>
      <c r="AW272" s="25">
        <v>0</v>
      </c>
      <c r="AX272" s="25">
        <v>0</v>
      </c>
      <c r="AY272" s="25"/>
      <c r="AZ272" s="25"/>
      <c r="BA272" s="25"/>
      <c r="BB272" s="25"/>
      <c r="BC272" s="25"/>
      <c r="BD272" s="25"/>
      <c r="BE272" s="25"/>
      <c r="BF272" s="25">
        <v>0</v>
      </c>
      <c r="BG272" s="25"/>
      <c r="BH272" s="25">
        <v>0</v>
      </c>
      <c r="BI272" s="25"/>
      <c r="BJ272" s="25">
        <v>0</v>
      </c>
      <c r="BK272" s="25">
        <v>1</v>
      </c>
      <c r="BL272" s="25">
        <v>0</v>
      </c>
      <c r="BM272" s="25"/>
      <c r="BN272" s="25">
        <v>0</v>
      </c>
      <c r="BO272" s="25">
        <v>0</v>
      </c>
      <c r="BP272" s="25">
        <v>0</v>
      </c>
      <c r="BQ272" s="25">
        <v>0</v>
      </c>
      <c r="BR272" s="25"/>
      <c r="BT272" s="27">
        <v>6.25</v>
      </c>
      <c r="BW272" s="25" t="s">
        <v>8</v>
      </c>
      <c r="BX272" s="49">
        <v>1226</v>
      </c>
      <c r="BY272" s="25"/>
      <c r="BZ272" s="25"/>
      <c r="CA272" s="25"/>
      <c r="CB272" s="25">
        <v>100</v>
      </c>
      <c r="CC272" s="25">
        <v>0</v>
      </c>
      <c r="CD272" s="25"/>
      <c r="CE272" s="25"/>
      <c r="CF272" s="25"/>
      <c r="CG272" s="25"/>
      <c r="CH272" s="25"/>
      <c r="CI272" s="25"/>
      <c r="CJ272" s="25"/>
      <c r="CK272" s="25"/>
      <c r="CL272" s="25"/>
      <c r="CM272" s="25"/>
      <c r="CN272" s="25"/>
      <c r="CO272" s="25"/>
      <c r="CP272" s="25"/>
      <c r="CQ272" s="25"/>
      <c r="CR272" s="25"/>
      <c r="CS272" s="25"/>
      <c r="CT272" s="25"/>
    </row>
    <row r="273" spans="1:98" ht="15" x14ac:dyDescent="0.25">
      <c r="D273">
        <f>SUM(D270:D272)</f>
        <v>452</v>
      </c>
      <c r="F273" s="5" t="s">
        <v>550</v>
      </c>
      <c r="J273" s="25">
        <f>SUM(J270:J272)</f>
        <v>1690.26</v>
      </c>
      <c r="K273" s="25">
        <f t="shared" ref="K273:BQ273" si="160">SUM(K270:K272)</f>
        <v>109.2</v>
      </c>
      <c r="L273" s="25">
        <f t="shared" si="160"/>
        <v>2.12</v>
      </c>
      <c r="M273" s="25">
        <f t="shared" si="160"/>
        <v>12.1</v>
      </c>
      <c r="N273" s="25">
        <f t="shared" si="160"/>
        <v>12.1</v>
      </c>
      <c r="O273" s="25">
        <f t="shared" si="160"/>
        <v>0</v>
      </c>
      <c r="P273" s="25">
        <f t="shared" si="160"/>
        <v>0.03</v>
      </c>
      <c r="Q273" s="25">
        <f t="shared" si="160"/>
        <v>8.1999999999999993</v>
      </c>
      <c r="R273" s="25">
        <f t="shared" si="160"/>
        <v>0</v>
      </c>
      <c r="S273" s="25">
        <f t="shared" si="160"/>
        <v>2.2999999999999998</v>
      </c>
      <c r="T273" s="25">
        <f t="shared" si="160"/>
        <v>3.5</v>
      </c>
      <c r="U273" s="25">
        <f t="shared" si="160"/>
        <v>0.9</v>
      </c>
      <c r="V273" s="25">
        <f t="shared" si="160"/>
        <v>0</v>
      </c>
      <c r="W273" s="25">
        <f t="shared" si="160"/>
        <v>65.181818181818173</v>
      </c>
      <c r="X273" s="25">
        <f t="shared" si="160"/>
        <v>0</v>
      </c>
      <c r="Y273" s="25">
        <f t="shared" si="160"/>
        <v>71.7</v>
      </c>
      <c r="Z273" s="25">
        <f t="shared" si="160"/>
        <v>63.454545454545446</v>
      </c>
      <c r="AA273" s="25">
        <f t="shared" si="160"/>
        <v>1.8095238095238093</v>
      </c>
      <c r="AB273" s="25">
        <f t="shared" si="160"/>
        <v>69.8</v>
      </c>
      <c r="AC273" s="25">
        <f t="shared" si="160"/>
        <v>1.9</v>
      </c>
      <c r="AD273" s="25">
        <f t="shared" si="160"/>
        <v>0</v>
      </c>
      <c r="AE273" s="25">
        <f t="shared" si="160"/>
        <v>0</v>
      </c>
      <c r="AF273" s="25">
        <f t="shared" si="160"/>
        <v>0</v>
      </c>
      <c r="AG273" s="25">
        <f t="shared" si="160"/>
        <v>2.9</v>
      </c>
      <c r="AH273" s="25">
        <f t="shared" si="160"/>
        <v>0</v>
      </c>
      <c r="AI273" s="25">
        <f t="shared" si="160"/>
        <v>0</v>
      </c>
      <c r="AJ273" s="25">
        <f t="shared" si="160"/>
        <v>101.02</v>
      </c>
      <c r="AK273" s="25">
        <f t="shared" si="160"/>
        <v>40</v>
      </c>
      <c r="AL273" s="25">
        <f t="shared" si="160"/>
        <v>1.8</v>
      </c>
      <c r="AM273" s="25">
        <f t="shared" si="160"/>
        <v>120</v>
      </c>
      <c r="AN273" s="25">
        <f t="shared" si="160"/>
        <v>201</v>
      </c>
      <c r="AO273" s="25">
        <f t="shared" si="160"/>
        <v>349</v>
      </c>
      <c r="AP273" s="25">
        <f t="shared" si="160"/>
        <v>39482</v>
      </c>
      <c r="AQ273" s="25">
        <f t="shared" si="160"/>
        <v>1.4000000000000001</v>
      </c>
      <c r="AR273" s="25">
        <f t="shared" si="160"/>
        <v>0.32700000000000001</v>
      </c>
      <c r="AS273" s="25">
        <f t="shared" si="160"/>
        <v>0</v>
      </c>
      <c r="AT273" s="25">
        <f t="shared" si="160"/>
        <v>800</v>
      </c>
      <c r="AU273" s="25">
        <f t="shared" si="160"/>
        <v>0</v>
      </c>
      <c r="AV273" s="25">
        <f t="shared" si="160"/>
        <v>0</v>
      </c>
      <c r="AW273" s="25">
        <f t="shared" si="160"/>
        <v>37</v>
      </c>
      <c r="AX273" s="25">
        <f t="shared" si="160"/>
        <v>0</v>
      </c>
      <c r="AY273" s="25">
        <f t="shared" si="160"/>
        <v>0</v>
      </c>
      <c r="AZ273" s="25">
        <f t="shared" si="160"/>
        <v>0</v>
      </c>
      <c r="BA273" s="25">
        <f t="shared" si="160"/>
        <v>0</v>
      </c>
      <c r="BB273" s="25">
        <f t="shared" si="160"/>
        <v>0</v>
      </c>
      <c r="BC273" s="25">
        <f t="shared" si="160"/>
        <v>0</v>
      </c>
      <c r="BD273" s="25">
        <f t="shared" si="160"/>
        <v>0</v>
      </c>
      <c r="BE273" s="25">
        <f t="shared" si="160"/>
        <v>0</v>
      </c>
      <c r="BF273" s="25">
        <f t="shared" si="160"/>
        <v>0.3</v>
      </c>
      <c r="BG273" s="25">
        <f t="shared" si="160"/>
        <v>0</v>
      </c>
      <c r="BH273" s="25">
        <f t="shared" si="160"/>
        <v>0.37000000476837158</v>
      </c>
      <c r="BI273" s="25">
        <f t="shared" si="160"/>
        <v>0</v>
      </c>
      <c r="BJ273" s="25">
        <f t="shared" si="160"/>
        <v>0.26</v>
      </c>
      <c r="BK273" s="25">
        <f t="shared" si="160"/>
        <v>1.1000000000000001</v>
      </c>
      <c r="BL273" s="25">
        <f t="shared" si="160"/>
        <v>2.2000000000000002</v>
      </c>
      <c r="BM273" s="25">
        <f t="shared" si="160"/>
        <v>0</v>
      </c>
      <c r="BN273" s="25">
        <f t="shared" si="160"/>
        <v>0.1</v>
      </c>
      <c r="BO273" s="25">
        <f t="shared" si="160"/>
        <v>29</v>
      </c>
      <c r="BP273" s="25">
        <f t="shared" si="160"/>
        <v>0</v>
      </c>
      <c r="BQ273" s="25">
        <f t="shared" si="160"/>
        <v>0</v>
      </c>
      <c r="BR273" s="25"/>
      <c r="BW273" s="25"/>
      <c r="BX273" s="49"/>
      <c r="BY273" s="25"/>
      <c r="BZ273" s="25"/>
      <c r="CA273" s="25"/>
      <c r="CB273" s="25"/>
      <c r="CC273" s="25"/>
      <c r="CD273" s="25"/>
      <c r="CE273" s="25"/>
      <c r="CF273" s="25"/>
      <c r="CG273" s="25"/>
      <c r="CH273" s="25"/>
      <c r="CI273" s="25"/>
      <c r="CJ273" s="25"/>
      <c r="CK273" s="25"/>
      <c r="CL273" s="25"/>
      <c r="CM273" s="25"/>
      <c r="CN273" s="25"/>
      <c r="CO273" s="25"/>
      <c r="CP273" s="25"/>
      <c r="CQ273" s="25"/>
      <c r="CR273" s="25"/>
      <c r="CS273" s="25"/>
      <c r="CT273" s="25"/>
    </row>
    <row r="274" spans="1:98" ht="15" x14ac:dyDescent="0.25">
      <c r="D274">
        <f>D273+113</f>
        <v>565</v>
      </c>
      <c r="F274" s="5" t="s">
        <v>551</v>
      </c>
      <c r="J274" s="25"/>
      <c r="K274">
        <f>K273-(D273-D274)</f>
        <v>222.2</v>
      </c>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W274" s="25"/>
      <c r="BX274" s="49"/>
      <c r="BY274" s="25"/>
      <c r="BZ274" s="25"/>
      <c r="CA274" s="25"/>
      <c r="CB274" s="25"/>
      <c r="CC274" s="25"/>
      <c r="CD274" s="25"/>
      <c r="CE274" s="25"/>
      <c r="CF274" s="25"/>
      <c r="CG274" s="25"/>
      <c r="CH274" s="25"/>
      <c r="CI274" s="25"/>
      <c r="CJ274" s="25"/>
      <c r="CK274" s="25"/>
      <c r="CL274" s="25"/>
      <c r="CM274" s="25"/>
      <c r="CN274" s="25"/>
      <c r="CO274" s="25"/>
      <c r="CP274" s="25"/>
      <c r="CQ274" s="25"/>
      <c r="CR274" s="25"/>
      <c r="CS274" s="25"/>
      <c r="CT274" s="25"/>
    </row>
    <row r="275" spans="1:98" ht="15" x14ac:dyDescent="0.25">
      <c r="D275">
        <f>1-(D273-D274)/D273</f>
        <v>1.25</v>
      </c>
      <c r="F275" s="5" t="s">
        <v>337</v>
      </c>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W275" s="25"/>
      <c r="BX275" s="49"/>
      <c r="BY275" s="25"/>
      <c r="BZ275" s="25"/>
      <c r="CA275" s="25"/>
      <c r="CB275" s="25"/>
      <c r="CC275" s="25"/>
      <c r="CD275" s="25"/>
      <c r="CE275" s="25"/>
      <c r="CF275" s="25"/>
      <c r="CG275" s="25"/>
      <c r="CH275" s="25"/>
      <c r="CI275" s="25"/>
      <c r="CJ275" s="25"/>
      <c r="CK275" s="25"/>
      <c r="CL275" s="25"/>
      <c r="CM275" s="25"/>
      <c r="CN275" s="25"/>
      <c r="CO275" s="25"/>
      <c r="CP275" s="25"/>
      <c r="CQ275" s="25"/>
      <c r="CR275" s="25"/>
      <c r="CS275" s="25"/>
      <c r="CT275" s="25"/>
    </row>
    <row r="276" spans="1:98" ht="15" x14ac:dyDescent="0.25">
      <c r="F276" s="5" t="s">
        <v>82</v>
      </c>
      <c r="J276" s="25">
        <f>J273/$D$274*100*J10</f>
        <v>299.16106194690263</v>
      </c>
      <c r="K276" s="25"/>
      <c r="L276" s="25">
        <f t="shared" ref="L276:AQ276" si="161">L273/$D$274*100*L10</f>
        <v>0.37522123893805315</v>
      </c>
      <c r="M276" s="25">
        <f t="shared" si="161"/>
        <v>2.1415929203539825</v>
      </c>
      <c r="N276" s="25">
        <f t="shared" si="161"/>
        <v>2.1415929203539825</v>
      </c>
      <c r="O276" s="25">
        <f t="shared" si="161"/>
        <v>0</v>
      </c>
      <c r="P276" s="25">
        <f t="shared" si="161"/>
        <v>5.3097345132743362E-3</v>
      </c>
      <c r="Q276" s="25">
        <f t="shared" si="161"/>
        <v>1.4513274336283184</v>
      </c>
      <c r="R276" s="25">
        <f t="shared" si="161"/>
        <v>0</v>
      </c>
      <c r="S276" s="25">
        <f t="shared" si="161"/>
        <v>0.40707964601769908</v>
      </c>
      <c r="T276" s="25">
        <f t="shared" si="161"/>
        <v>0.61946902654867253</v>
      </c>
      <c r="U276" s="25">
        <f t="shared" si="161"/>
        <v>0.15929203539823009</v>
      </c>
      <c r="V276" s="25">
        <f t="shared" si="161"/>
        <v>0</v>
      </c>
      <c r="W276" s="25">
        <f t="shared" si="161"/>
        <v>11.536604987932419</v>
      </c>
      <c r="X276" s="25">
        <f t="shared" si="161"/>
        <v>0</v>
      </c>
      <c r="Y276" s="25">
        <f t="shared" si="161"/>
        <v>12.690265486725663</v>
      </c>
      <c r="Z276" s="25">
        <f t="shared" si="161"/>
        <v>11.230893000804503</v>
      </c>
      <c r="AA276" s="25">
        <f t="shared" si="161"/>
        <v>0.32026970080067418</v>
      </c>
      <c r="AB276" s="25">
        <f t="shared" si="161"/>
        <v>12.353982300884955</v>
      </c>
      <c r="AC276" s="25">
        <f t="shared" si="161"/>
        <v>0.33628318584070793</v>
      </c>
      <c r="AD276" s="25">
        <f t="shared" si="161"/>
        <v>0</v>
      </c>
      <c r="AE276" s="25">
        <f t="shared" si="161"/>
        <v>0</v>
      </c>
      <c r="AF276" s="25">
        <f t="shared" si="161"/>
        <v>0</v>
      </c>
      <c r="AG276" s="25">
        <f t="shared" si="161"/>
        <v>0.51327433628318586</v>
      </c>
      <c r="AH276" s="25">
        <f t="shared" si="161"/>
        <v>0</v>
      </c>
      <c r="AI276" s="25">
        <f t="shared" si="161"/>
        <v>0</v>
      </c>
      <c r="AJ276" s="25">
        <f t="shared" si="161"/>
        <v>17.879646017699113</v>
      </c>
      <c r="AK276" s="25">
        <f t="shared" si="161"/>
        <v>7.0796460176991154</v>
      </c>
      <c r="AL276" s="25">
        <f t="shared" si="161"/>
        <v>0.31858407079646017</v>
      </c>
      <c r="AM276" s="25">
        <f t="shared" si="161"/>
        <v>21.238938053097346</v>
      </c>
      <c r="AN276" s="25">
        <f t="shared" si="161"/>
        <v>35.575221238938056</v>
      </c>
      <c r="AO276" s="25">
        <f t="shared" si="161"/>
        <v>61.769911504424776</v>
      </c>
      <c r="AP276" s="25">
        <f t="shared" si="161"/>
        <v>6987.9646017699115</v>
      </c>
      <c r="AQ276" s="25">
        <f t="shared" si="161"/>
        <v>0.24778761061946905</v>
      </c>
      <c r="AR276" s="25">
        <f t="shared" ref="AR276:BQ276" si="162">AR273/$D$274*100*AR10</f>
        <v>5.7876106194690267E-2</v>
      </c>
      <c r="AS276" s="25">
        <f t="shared" si="162"/>
        <v>0</v>
      </c>
      <c r="AT276" s="25">
        <f t="shared" si="162"/>
        <v>141.59292035398229</v>
      </c>
      <c r="AU276" s="25">
        <f t="shared" si="162"/>
        <v>0</v>
      </c>
      <c r="AV276" s="25">
        <f t="shared" si="162"/>
        <v>0</v>
      </c>
      <c r="AW276" s="25">
        <f t="shared" si="162"/>
        <v>6.5486725663716809</v>
      </c>
      <c r="AX276" s="25">
        <f t="shared" si="162"/>
        <v>0</v>
      </c>
      <c r="AY276" s="25">
        <f t="shared" si="162"/>
        <v>0</v>
      </c>
      <c r="AZ276" s="25">
        <f t="shared" si="162"/>
        <v>0</v>
      </c>
      <c r="BA276" s="25">
        <f t="shared" si="162"/>
        <v>0</v>
      </c>
      <c r="BB276" s="25">
        <f t="shared" si="162"/>
        <v>0</v>
      </c>
      <c r="BC276" s="25">
        <f t="shared" si="162"/>
        <v>0</v>
      </c>
      <c r="BD276" s="25">
        <f t="shared" si="162"/>
        <v>0</v>
      </c>
      <c r="BE276" s="25">
        <f t="shared" si="162"/>
        <v>0</v>
      </c>
      <c r="BF276" s="25">
        <f t="shared" si="162"/>
        <v>5.3097345132743355E-2</v>
      </c>
      <c r="BG276" s="25">
        <f t="shared" si="162"/>
        <v>0</v>
      </c>
      <c r="BH276" s="25">
        <f t="shared" si="162"/>
        <v>6.5486726507676382E-2</v>
      </c>
      <c r="BI276" s="25">
        <f t="shared" si="162"/>
        <v>0</v>
      </c>
      <c r="BJ276" s="25">
        <f t="shared" si="162"/>
        <v>2.7610619469026546E-2</v>
      </c>
      <c r="BK276" s="25">
        <f t="shared" si="162"/>
        <v>0.1168141592920354</v>
      </c>
      <c r="BL276" s="25">
        <f t="shared" si="162"/>
        <v>0.23362831858407079</v>
      </c>
      <c r="BM276" s="25">
        <f t="shared" si="162"/>
        <v>0</v>
      </c>
      <c r="BN276" s="25">
        <f t="shared" si="162"/>
        <v>1.0619469026548672E-2</v>
      </c>
      <c r="BO276" s="25">
        <f t="shared" si="162"/>
        <v>2.5663716814159292</v>
      </c>
      <c r="BP276" s="25">
        <f t="shared" si="162"/>
        <v>0</v>
      </c>
      <c r="BQ276" s="25">
        <f t="shared" si="162"/>
        <v>0</v>
      </c>
      <c r="BR276" s="25"/>
      <c r="BW276" s="25"/>
      <c r="BX276" s="49"/>
      <c r="BY276" s="25"/>
      <c r="BZ276" s="25"/>
      <c r="CA276" s="25"/>
      <c r="CB276" s="25"/>
      <c r="CC276" s="25"/>
      <c r="CD276" s="25"/>
      <c r="CE276" s="25"/>
      <c r="CF276" s="25"/>
      <c r="CG276" s="25"/>
      <c r="CH276" s="25"/>
      <c r="CI276" s="25"/>
      <c r="CJ276" s="25"/>
      <c r="CK276" s="25"/>
      <c r="CL276" s="25"/>
      <c r="CM276" s="25"/>
      <c r="CN276" s="25"/>
      <c r="CO276" s="25"/>
      <c r="CP276" s="25"/>
      <c r="CQ276" s="25"/>
      <c r="CR276" s="25"/>
      <c r="CS276" s="25"/>
      <c r="CT276" s="25"/>
    </row>
    <row r="277" spans="1:98" ht="15" x14ac:dyDescent="0.25">
      <c r="F277" s="5" t="s">
        <v>115</v>
      </c>
      <c r="J277" s="25"/>
      <c r="K277">
        <f>(K273-(D273-D274))/D274*100</f>
        <v>39.32743362831858</v>
      </c>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W277" s="25"/>
      <c r="BX277" s="49"/>
      <c r="BY277" s="25"/>
      <c r="BZ277" s="25"/>
      <c r="CA277" s="25"/>
      <c r="CB277" s="25"/>
      <c r="CC277" s="25"/>
      <c r="CD277" s="25"/>
      <c r="CE277" s="25"/>
      <c r="CF277" s="25"/>
      <c r="CG277" s="25"/>
      <c r="CH277" s="25"/>
      <c r="CI277" s="25"/>
      <c r="CJ277" s="25"/>
      <c r="CK277" s="25"/>
      <c r="CL277" s="25"/>
      <c r="CM277" s="25"/>
      <c r="CN277" s="25"/>
      <c r="CO277" s="25"/>
      <c r="CP277" s="25"/>
      <c r="CQ277" s="25"/>
      <c r="CR277" s="25"/>
      <c r="CS277" s="25"/>
      <c r="CT277" s="25"/>
    </row>
    <row r="278" spans="1:98" ht="15" x14ac:dyDescent="0.25">
      <c r="F278" s="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W278" s="25"/>
      <c r="BX278" s="49"/>
      <c r="BY278" s="25"/>
      <c r="BZ278" s="25"/>
      <c r="CA278" s="25"/>
      <c r="CB278" s="25"/>
      <c r="CC278" s="25"/>
      <c r="CD278" s="25"/>
      <c r="CE278" s="25"/>
      <c r="CF278" s="25"/>
      <c r="CG278" s="25"/>
      <c r="CH278" s="25"/>
      <c r="CI278" s="25"/>
      <c r="CJ278" s="25"/>
      <c r="CK278" s="25"/>
      <c r="CL278" s="25"/>
      <c r="CM278" s="25"/>
      <c r="CN278" s="25"/>
      <c r="CO278" s="25"/>
      <c r="CP278" s="25"/>
      <c r="CQ278" s="25"/>
      <c r="CR278" s="25"/>
      <c r="CS278" s="25"/>
      <c r="CT278" s="25"/>
    </row>
    <row r="279" spans="1:98" s="35" customFormat="1" ht="13" x14ac:dyDescent="0.3">
      <c r="F279" s="395" t="s">
        <v>1391</v>
      </c>
      <c r="J279" s="388"/>
      <c r="K279" s="164">
        <f>+K270*$D$270/100</f>
        <v>399.6</v>
      </c>
      <c r="L279" s="164"/>
      <c r="M279" s="164">
        <f>+M270*$D$270/100</f>
        <v>0</v>
      </c>
      <c r="N279" s="164">
        <f>+N270*$D$270/100</f>
        <v>0</v>
      </c>
      <c r="O279" s="164">
        <f t="shared" ref="O279:BR279" si="163">+O270*$D$270/100</f>
        <v>0</v>
      </c>
      <c r="P279" s="164">
        <f t="shared" si="163"/>
        <v>0</v>
      </c>
      <c r="Q279" s="164">
        <f t="shared" si="163"/>
        <v>0</v>
      </c>
      <c r="R279" s="164">
        <f t="shared" si="163"/>
        <v>0</v>
      </c>
      <c r="S279" s="164">
        <f t="shared" si="163"/>
        <v>0</v>
      </c>
      <c r="T279" s="164">
        <f t="shared" si="163"/>
        <v>0</v>
      </c>
      <c r="U279" s="164">
        <f t="shared" si="163"/>
        <v>0</v>
      </c>
      <c r="V279" s="164">
        <f t="shared" si="163"/>
        <v>0</v>
      </c>
      <c r="W279" s="164">
        <f t="shared" si="163"/>
        <v>0</v>
      </c>
      <c r="X279" s="164">
        <f t="shared" si="163"/>
        <v>0</v>
      </c>
      <c r="Y279" s="164">
        <f t="shared" si="163"/>
        <v>0</v>
      </c>
      <c r="Z279" s="164">
        <f t="shared" si="163"/>
        <v>0</v>
      </c>
      <c r="AA279" s="164">
        <f t="shared" si="163"/>
        <v>0</v>
      </c>
      <c r="AB279" s="164">
        <f t="shared" si="163"/>
        <v>0</v>
      </c>
      <c r="AC279" s="164">
        <f t="shared" si="163"/>
        <v>0</v>
      </c>
      <c r="AD279" s="164">
        <f t="shared" si="163"/>
        <v>0</v>
      </c>
      <c r="AE279" s="164">
        <f t="shared" si="163"/>
        <v>0</v>
      </c>
      <c r="AF279" s="164">
        <f t="shared" si="163"/>
        <v>0</v>
      </c>
      <c r="AG279" s="164">
        <f t="shared" si="163"/>
        <v>0</v>
      </c>
      <c r="AH279" s="164">
        <f t="shared" si="163"/>
        <v>0</v>
      </c>
      <c r="AI279" s="164">
        <f t="shared" si="163"/>
        <v>0</v>
      </c>
      <c r="AJ279" s="164">
        <f t="shared" si="163"/>
        <v>0.4</v>
      </c>
      <c r="AK279" s="164">
        <f t="shared" si="163"/>
        <v>8</v>
      </c>
      <c r="AL279" s="164">
        <f t="shared" si="163"/>
        <v>0</v>
      </c>
      <c r="AM279" s="164">
        <f t="shared" si="163"/>
        <v>4</v>
      </c>
      <c r="AN279" s="164">
        <f t="shared" si="163"/>
        <v>0</v>
      </c>
      <c r="AO279" s="164">
        <f t="shared" si="163"/>
        <v>0</v>
      </c>
      <c r="AP279" s="164">
        <f t="shared" si="163"/>
        <v>8</v>
      </c>
      <c r="AQ279" s="164">
        <f t="shared" si="163"/>
        <v>0</v>
      </c>
      <c r="AR279" s="164">
        <f t="shared" si="163"/>
        <v>2.8000000000000004E-2</v>
      </c>
      <c r="AS279" s="164">
        <f t="shared" si="163"/>
        <v>0</v>
      </c>
      <c r="AT279" s="164">
        <f t="shared" si="163"/>
        <v>0</v>
      </c>
      <c r="AU279" s="164">
        <f t="shared" si="163"/>
        <v>0</v>
      </c>
      <c r="AV279" s="164">
        <f t="shared" si="163"/>
        <v>0</v>
      </c>
      <c r="AW279" s="164">
        <f t="shared" si="163"/>
        <v>0</v>
      </c>
      <c r="AX279" s="164">
        <f t="shared" si="163"/>
        <v>0</v>
      </c>
      <c r="AY279" s="164">
        <f t="shared" si="163"/>
        <v>0</v>
      </c>
      <c r="AZ279" s="164">
        <f t="shared" si="163"/>
        <v>0</v>
      </c>
      <c r="BA279" s="164">
        <f t="shared" si="163"/>
        <v>0</v>
      </c>
      <c r="BB279" s="164">
        <f t="shared" si="163"/>
        <v>0</v>
      </c>
      <c r="BC279" s="164">
        <f t="shared" si="163"/>
        <v>0</v>
      </c>
      <c r="BD279" s="164">
        <f t="shared" si="163"/>
        <v>0</v>
      </c>
      <c r="BE279" s="164">
        <f t="shared" si="163"/>
        <v>0</v>
      </c>
      <c r="BF279" s="164">
        <f t="shared" si="163"/>
        <v>0</v>
      </c>
      <c r="BG279" s="164">
        <f t="shared" si="163"/>
        <v>0</v>
      </c>
      <c r="BH279" s="164">
        <f t="shared" si="163"/>
        <v>0</v>
      </c>
      <c r="BI279" s="164">
        <f t="shared" si="163"/>
        <v>0</v>
      </c>
      <c r="BJ279" s="164">
        <f t="shared" si="163"/>
        <v>0</v>
      </c>
      <c r="BK279" s="164">
        <f t="shared" si="163"/>
        <v>0</v>
      </c>
      <c r="BL279" s="164">
        <f t="shared" si="163"/>
        <v>0</v>
      </c>
      <c r="BM279" s="164">
        <f t="shared" si="163"/>
        <v>0</v>
      </c>
      <c r="BN279" s="164">
        <f t="shared" si="163"/>
        <v>0</v>
      </c>
      <c r="BO279" s="164">
        <f t="shared" si="163"/>
        <v>0</v>
      </c>
      <c r="BP279" s="164">
        <f t="shared" si="163"/>
        <v>0</v>
      </c>
      <c r="BQ279" s="164">
        <f t="shared" si="163"/>
        <v>0</v>
      </c>
      <c r="BR279" s="164">
        <f t="shared" si="163"/>
        <v>0</v>
      </c>
      <c r="BS279" s="393"/>
      <c r="BT279" s="393"/>
      <c r="BU279" s="393"/>
      <c r="BV279" s="393"/>
      <c r="BW279" s="388"/>
      <c r="BX279" s="389"/>
      <c r="BY279" s="388"/>
      <c r="BZ279" s="388"/>
      <c r="CA279" s="388"/>
      <c r="CB279" s="388"/>
      <c r="CC279" s="388"/>
      <c r="CD279" s="388"/>
      <c r="CE279" s="388"/>
      <c r="CF279" s="388"/>
      <c r="CG279" s="388"/>
      <c r="CH279" s="388"/>
      <c r="CI279" s="388"/>
      <c r="CJ279" s="388"/>
      <c r="CK279" s="388"/>
      <c r="CL279" s="388"/>
      <c r="CM279" s="388"/>
      <c r="CN279" s="388"/>
      <c r="CO279" s="388"/>
      <c r="CP279" s="388"/>
      <c r="CQ279" s="388"/>
      <c r="CR279" s="388"/>
      <c r="CS279" s="388"/>
      <c r="CT279" s="388"/>
    </row>
    <row r="280" spans="1:98" s="35" customFormat="1" ht="15" x14ac:dyDescent="0.25">
      <c r="F280" s="163" t="s">
        <v>1405</v>
      </c>
      <c r="J280" s="388"/>
      <c r="K280" s="164">
        <f>+K271*$D$271/100</f>
        <v>4.55</v>
      </c>
      <c r="L280" s="164">
        <f>+L271*$D$271/100</f>
        <v>1.06</v>
      </c>
      <c r="M280" s="164">
        <f>+M271*$D$271/100</f>
        <v>6.05</v>
      </c>
      <c r="N280" s="164">
        <f>+N271*$D$271/100</f>
        <v>6.05</v>
      </c>
      <c r="O280" s="164">
        <f t="shared" ref="O280:BR280" si="164">+O271*$D$271/100</f>
        <v>0</v>
      </c>
      <c r="P280" s="164">
        <f t="shared" si="164"/>
        <v>1.4999999999999999E-2</v>
      </c>
      <c r="Q280" s="164">
        <f t="shared" si="164"/>
        <v>4.0999999999999996</v>
      </c>
      <c r="R280" s="164">
        <f t="shared" si="164"/>
        <v>0</v>
      </c>
      <c r="S280" s="164">
        <f t="shared" si="164"/>
        <v>1.1499999999999999</v>
      </c>
      <c r="T280" s="164">
        <f t="shared" si="164"/>
        <v>1.75</v>
      </c>
      <c r="U280" s="164">
        <f t="shared" si="164"/>
        <v>0.45</v>
      </c>
      <c r="V280" s="164" t="s">
        <v>501</v>
      </c>
      <c r="W280" s="164">
        <f t="shared" si="164"/>
        <v>32.590909090909086</v>
      </c>
      <c r="X280" s="164">
        <f t="shared" si="164"/>
        <v>0</v>
      </c>
      <c r="Y280" s="164">
        <f t="shared" si="164"/>
        <v>35.85</v>
      </c>
      <c r="Z280" s="164">
        <f t="shared" si="164"/>
        <v>31.727272727272727</v>
      </c>
      <c r="AA280" s="164">
        <f t="shared" si="164"/>
        <v>0.90476190476190466</v>
      </c>
      <c r="AB280" s="164">
        <f t="shared" si="164"/>
        <v>34.9</v>
      </c>
      <c r="AC280" s="164">
        <f t="shared" si="164"/>
        <v>0.95</v>
      </c>
      <c r="AD280" s="164">
        <f t="shared" si="164"/>
        <v>0</v>
      </c>
      <c r="AE280" s="164">
        <f t="shared" si="164"/>
        <v>0</v>
      </c>
      <c r="AF280" s="164">
        <f t="shared" si="164"/>
        <v>0</v>
      </c>
      <c r="AG280" s="164">
        <f t="shared" si="164"/>
        <v>1.45</v>
      </c>
      <c r="AH280" s="164">
        <f t="shared" si="164"/>
        <v>0</v>
      </c>
      <c r="AI280" s="164">
        <f t="shared" si="164"/>
        <v>0</v>
      </c>
      <c r="AJ280" s="164">
        <f t="shared" si="164"/>
        <v>0.56000000000000005</v>
      </c>
      <c r="AK280" s="164">
        <f t="shared" si="164"/>
        <v>14</v>
      </c>
      <c r="AL280" s="164">
        <f t="shared" si="164"/>
        <v>0.75</v>
      </c>
      <c r="AM280" s="164">
        <f t="shared" si="164"/>
        <v>21.5</v>
      </c>
      <c r="AN280" s="164">
        <f t="shared" si="164"/>
        <v>100</v>
      </c>
      <c r="AO280" s="164">
        <f t="shared" si="164"/>
        <v>130</v>
      </c>
      <c r="AP280" s="164">
        <f t="shared" si="164"/>
        <v>90</v>
      </c>
      <c r="AQ280" s="164">
        <f t="shared" si="164"/>
        <v>0.65</v>
      </c>
      <c r="AR280" s="164">
        <f t="shared" si="164"/>
        <v>0.12</v>
      </c>
      <c r="AS280" s="164">
        <f t="shared" si="164"/>
        <v>0</v>
      </c>
      <c r="AT280" s="164">
        <f t="shared" si="164"/>
        <v>400</v>
      </c>
      <c r="AU280" s="164">
        <f t="shared" si="164"/>
        <v>0</v>
      </c>
      <c r="AV280" s="164">
        <f t="shared" si="164"/>
        <v>0</v>
      </c>
      <c r="AW280" s="164">
        <f t="shared" si="164"/>
        <v>18.5</v>
      </c>
      <c r="AX280" s="164">
        <f t="shared" si="164"/>
        <v>0</v>
      </c>
      <c r="AY280" s="164">
        <f t="shared" si="164"/>
        <v>0</v>
      </c>
      <c r="AZ280" s="164">
        <f t="shared" si="164"/>
        <v>0</v>
      </c>
      <c r="BA280" s="164">
        <f t="shared" si="164"/>
        <v>0</v>
      </c>
      <c r="BB280" s="164">
        <f t="shared" si="164"/>
        <v>0</v>
      </c>
      <c r="BC280" s="164">
        <f t="shared" si="164"/>
        <v>0</v>
      </c>
      <c r="BD280" s="164">
        <f t="shared" si="164"/>
        <v>0</v>
      </c>
      <c r="BE280" s="164">
        <f t="shared" si="164"/>
        <v>0</v>
      </c>
      <c r="BF280" s="164">
        <f t="shared" si="164"/>
        <v>0.15</v>
      </c>
      <c r="BG280" s="164">
        <f t="shared" si="164"/>
        <v>0</v>
      </c>
      <c r="BH280" s="164">
        <f t="shared" si="164"/>
        <v>0.18500000238418579</v>
      </c>
      <c r="BI280" s="164">
        <f t="shared" si="164"/>
        <v>0</v>
      </c>
      <c r="BJ280" s="164">
        <f t="shared" si="164"/>
        <v>0.13</v>
      </c>
      <c r="BK280" s="164">
        <f t="shared" si="164"/>
        <v>0.05</v>
      </c>
      <c r="BL280" s="164">
        <f t="shared" si="164"/>
        <v>1.1000000000000001</v>
      </c>
      <c r="BM280" s="164">
        <f t="shared" si="164"/>
        <v>0</v>
      </c>
      <c r="BN280" s="164">
        <f t="shared" si="164"/>
        <v>0.05</v>
      </c>
      <c r="BO280" s="164">
        <f t="shared" si="164"/>
        <v>14.5</v>
      </c>
      <c r="BP280" s="164" t="s">
        <v>501</v>
      </c>
      <c r="BQ280" s="164">
        <f t="shared" si="164"/>
        <v>0</v>
      </c>
      <c r="BR280" s="164">
        <f t="shared" si="164"/>
        <v>0</v>
      </c>
      <c r="BS280" s="393"/>
      <c r="BT280" s="393"/>
      <c r="BU280" s="393"/>
      <c r="BV280" s="393"/>
      <c r="BW280" s="388"/>
      <c r="BX280" s="389"/>
      <c r="BY280" s="388"/>
      <c r="BZ280" s="388"/>
      <c r="CA280" s="388"/>
      <c r="CB280" s="164">
        <f>+CB271</f>
        <v>100</v>
      </c>
      <c r="CC280" s="164">
        <f>+CC271</f>
        <v>69.48</v>
      </c>
      <c r="CD280" s="388"/>
      <c r="CE280" s="388"/>
      <c r="CF280" s="388"/>
      <c r="CG280" s="388"/>
      <c r="CH280" s="388"/>
      <c r="CI280" s="388"/>
      <c r="CJ280" s="388"/>
      <c r="CK280" s="388"/>
      <c r="CL280" s="388"/>
      <c r="CM280" s="388"/>
      <c r="CN280" s="388"/>
      <c r="CO280" s="388"/>
      <c r="CP280" s="388"/>
      <c r="CQ280" s="388"/>
      <c r="CR280" s="388"/>
      <c r="CS280" s="388"/>
      <c r="CT280" s="388"/>
    </row>
    <row r="281" spans="1:98" s="35" customFormat="1" ht="15" x14ac:dyDescent="0.3">
      <c r="F281" s="167" t="s">
        <v>1214</v>
      </c>
      <c r="J281" s="388"/>
      <c r="K281" s="164">
        <f>+K272*$D$272/100</f>
        <v>4.0000000000000001E-3</v>
      </c>
      <c r="L281" s="164"/>
      <c r="M281" s="164">
        <f>+M272*$D$272/100</f>
        <v>0</v>
      </c>
      <c r="N281" s="164">
        <f>+N272*$D$272/100</f>
        <v>0</v>
      </c>
      <c r="O281" s="164">
        <f t="shared" ref="O281:BR281" si="165">+O272*$D$272/100</f>
        <v>0</v>
      </c>
      <c r="P281" s="164">
        <f t="shared" si="165"/>
        <v>0</v>
      </c>
      <c r="Q281" s="164">
        <f t="shared" si="165"/>
        <v>0</v>
      </c>
      <c r="R281" s="164">
        <f t="shared" si="165"/>
        <v>0</v>
      </c>
      <c r="S281" s="164">
        <f t="shared" si="165"/>
        <v>0</v>
      </c>
      <c r="T281" s="164">
        <f t="shared" si="165"/>
        <v>0</v>
      </c>
      <c r="U281" s="164">
        <f t="shared" si="165"/>
        <v>0</v>
      </c>
      <c r="V281" s="164">
        <f t="shared" si="165"/>
        <v>0</v>
      </c>
      <c r="W281" s="164">
        <f t="shared" si="165"/>
        <v>0</v>
      </c>
      <c r="X281" s="164">
        <f t="shared" si="165"/>
        <v>0</v>
      </c>
      <c r="Y281" s="164">
        <f t="shared" si="165"/>
        <v>0</v>
      </c>
      <c r="Z281" s="164">
        <f t="shared" si="165"/>
        <v>0</v>
      </c>
      <c r="AA281" s="164">
        <f t="shared" si="165"/>
        <v>0</v>
      </c>
      <c r="AB281" s="164">
        <f t="shared" si="165"/>
        <v>0</v>
      </c>
      <c r="AC281" s="164">
        <f t="shared" si="165"/>
        <v>0</v>
      </c>
      <c r="AD281" s="164">
        <f t="shared" si="165"/>
        <v>0</v>
      </c>
      <c r="AE281" s="164">
        <f t="shared" si="165"/>
        <v>0</v>
      </c>
      <c r="AF281" s="164">
        <f t="shared" si="165"/>
        <v>0</v>
      </c>
      <c r="AG281" s="164">
        <f t="shared" si="165"/>
        <v>0</v>
      </c>
      <c r="AH281" s="164">
        <f t="shared" si="165"/>
        <v>0</v>
      </c>
      <c r="AI281" s="164">
        <f t="shared" si="165"/>
        <v>0</v>
      </c>
      <c r="AJ281" s="164">
        <f t="shared" si="165"/>
        <v>1.996</v>
      </c>
      <c r="AK281" s="164">
        <f t="shared" si="165"/>
        <v>0.2</v>
      </c>
      <c r="AL281" s="164">
        <f t="shared" si="165"/>
        <v>6.0000000000000001E-3</v>
      </c>
      <c r="AM281" s="164">
        <f t="shared" si="165"/>
        <v>1.52</v>
      </c>
      <c r="AN281" s="164">
        <f t="shared" si="165"/>
        <v>0.02</v>
      </c>
      <c r="AO281" s="164">
        <f t="shared" si="165"/>
        <v>1.78</v>
      </c>
      <c r="AP281" s="164">
        <f t="shared" si="165"/>
        <v>786</v>
      </c>
      <c r="AQ281" s="164">
        <f t="shared" si="165"/>
        <v>2E-3</v>
      </c>
      <c r="AR281" s="164">
        <f t="shared" si="165"/>
        <v>1.6000000000000001E-3</v>
      </c>
      <c r="AS281" s="164">
        <f t="shared" si="165"/>
        <v>0</v>
      </c>
      <c r="AT281" s="164" t="s">
        <v>501</v>
      </c>
      <c r="AU281" s="164">
        <f t="shared" si="165"/>
        <v>0</v>
      </c>
      <c r="AV281" s="164">
        <f t="shared" si="165"/>
        <v>0</v>
      </c>
      <c r="AW281" s="164">
        <f t="shared" si="165"/>
        <v>0</v>
      </c>
      <c r="AX281" s="164">
        <f t="shared" si="165"/>
        <v>0</v>
      </c>
      <c r="AY281" s="164">
        <f t="shared" si="165"/>
        <v>0</v>
      </c>
      <c r="AZ281" s="164">
        <f t="shared" si="165"/>
        <v>0</v>
      </c>
      <c r="BA281" s="164">
        <f t="shared" si="165"/>
        <v>0</v>
      </c>
      <c r="BB281" s="164">
        <f t="shared" si="165"/>
        <v>0</v>
      </c>
      <c r="BC281" s="164">
        <f t="shared" si="165"/>
        <v>0</v>
      </c>
      <c r="BD281" s="164">
        <f t="shared" si="165"/>
        <v>0</v>
      </c>
      <c r="BE281" s="164">
        <f t="shared" si="165"/>
        <v>0</v>
      </c>
      <c r="BF281" s="164">
        <f t="shared" si="165"/>
        <v>0</v>
      </c>
      <c r="BG281" s="164">
        <f t="shared" si="165"/>
        <v>0</v>
      </c>
      <c r="BH281" s="164">
        <f t="shared" si="165"/>
        <v>0</v>
      </c>
      <c r="BI281" s="164">
        <f t="shared" si="165"/>
        <v>0</v>
      </c>
      <c r="BJ281" s="164">
        <f t="shared" si="165"/>
        <v>0</v>
      </c>
      <c r="BK281" s="164">
        <f t="shared" si="165"/>
        <v>0.02</v>
      </c>
      <c r="BL281" s="164">
        <f t="shared" si="165"/>
        <v>0</v>
      </c>
      <c r="BM281" s="164">
        <f t="shared" si="165"/>
        <v>0</v>
      </c>
      <c r="BN281" s="164">
        <f t="shared" si="165"/>
        <v>0</v>
      </c>
      <c r="BO281" s="164">
        <f t="shared" si="165"/>
        <v>0</v>
      </c>
      <c r="BP281" s="164">
        <f t="shared" si="165"/>
        <v>0</v>
      </c>
      <c r="BQ281" s="164">
        <f t="shared" si="165"/>
        <v>0</v>
      </c>
      <c r="BR281" s="164">
        <f t="shared" si="165"/>
        <v>0</v>
      </c>
      <c r="BS281" s="393"/>
      <c r="BT281" s="393"/>
      <c r="BU281" s="393"/>
      <c r="BV281" s="393"/>
      <c r="BW281" s="388"/>
      <c r="BX281" s="389"/>
      <c r="BY281" s="388"/>
      <c r="BZ281" s="388"/>
      <c r="CA281" s="388"/>
      <c r="CB281" s="164">
        <f>+CB272</f>
        <v>100</v>
      </c>
      <c r="CC281" s="164">
        <f>+CC272</f>
        <v>0</v>
      </c>
      <c r="CD281" s="388"/>
      <c r="CE281" s="388"/>
      <c r="CF281" s="388"/>
      <c r="CG281" s="388"/>
      <c r="CH281" s="388"/>
      <c r="CI281" s="388"/>
      <c r="CJ281" s="388"/>
      <c r="CK281" s="388"/>
      <c r="CL281" s="388"/>
      <c r="CM281" s="388"/>
      <c r="CN281" s="388"/>
      <c r="CO281" s="388"/>
      <c r="CP281" s="388"/>
      <c r="CQ281" s="388"/>
      <c r="CR281" s="388"/>
      <c r="CS281" s="388"/>
      <c r="CT281" s="388"/>
    </row>
    <row r="282" spans="1:98" s="35" customFormat="1" ht="15" x14ac:dyDescent="0.3">
      <c r="F282" s="36"/>
      <c r="J282" s="388"/>
      <c r="K282" s="168">
        <f t="shared" ref="K282:AP282" si="166">SUM(K279:K281)</f>
        <v>404.15400000000005</v>
      </c>
      <c r="L282" s="168">
        <f t="shared" si="166"/>
        <v>1.06</v>
      </c>
      <c r="M282" s="168">
        <f t="shared" si="166"/>
        <v>6.05</v>
      </c>
      <c r="N282" s="168">
        <f t="shared" si="166"/>
        <v>6.05</v>
      </c>
      <c r="O282" s="168">
        <f t="shared" si="166"/>
        <v>0</v>
      </c>
      <c r="P282" s="168">
        <f t="shared" si="166"/>
        <v>1.4999999999999999E-2</v>
      </c>
      <c r="Q282" s="168">
        <f t="shared" si="166"/>
        <v>4.0999999999999996</v>
      </c>
      <c r="R282" s="168">
        <f t="shared" si="166"/>
        <v>0</v>
      </c>
      <c r="S282" s="168">
        <f t="shared" si="166"/>
        <v>1.1499999999999999</v>
      </c>
      <c r="T282" s="168">
        <f t="shared" si="166"/>
        <v>1.75</v>
      </c>
      <c r="U282" s="168">
        <f t="shared" si="166"/>
        <v>0.45</v>
      </c>
      <c r="V282" s="168">
        <f t="shared" si="166"/>
        <v>0</v>
      </c>
      <c r="W282" s="168">
        <f t="shared" si="166"/>
        <v>32.590909090909086</v>
      </c>
      <c r="X282" s="168">
        <f t="shared" si="166"/>
        <v>0</v>
      </c>
      <c r="Y282" s="168">
        <f t="shared" si="166"/>
        <v>35.85</v>
      </c>
      <c r="Z282" s="168">
        <f t="shared" si="166"/>
        <v>31.727272727272727</v>
      </c>
      <c r="AA282" s="168">
        <f t="shared" si="166"/>
        <v>0.90476190476190466</v>
      </c>
      <c r="AB282" s="168">
        <f t="shared" si="166"/>
        <v>34.9</v>
      </c>
      <c r="AC282" s="168">
        <f t="shared" si="166"/>
        <v>0.95</v>
      </c>
      <c r="AD282" s="168">
        <f t="shared" si="166"/>
        <v>0</v>
      </c>
      <c r="AE282" s="168">
        <f t="shared" si="166"/>
        <v>0</v>
      </c>
      <c r="AF282" s="168">
        <f t="shared" si="166"/>
        <v>0</v>
      </c>
      <c r="AG282" s="168">
        <f t="shared" si="166"/>
        <v>1.45</v>
      </c>
      <c r="AH282" s="168">
        <f t="shared" si="166"/>
        <v>0</v>
      </c>
      <c r="AI282" s="168">
        <f t="shared" si="166"/>
        <v>0</v>
      </c>
      <c r="AJ282" s="168">
        <f t="shared" si="166"/>
        <v>2.956</v>
      </c>
      <c r="AK282" s="168">
        <f t="shared" si="166"/>
        <v>22.2</v>
      </c>
      <c r="AL282" s="168">
        <f t="shared" si="166"/>
        <v>0.75600000000000001</v>
      </c>
      <c r="AM282" s="168">
        <f t="shared" si="166"/>
        <v>27.02</v>
      </c>
      <c r="AN282" s="168">
        <f t="shared" si="166"/>
        <v>100.02</v>
      </c>
      <c r="AO282" s="168">
        <f t="shared" si="166"/>
        <v>131.78</v>
      </c>
      <c r="AP282" s="168">
        <f t="shared" si="166"/>
        <v>884</v>
      </c>
      <c r="AQ282" s="168">
        <f t="shared" ref="AQ282:BR282" si="167">SUM(AQ279:AQ281)</f>
        <v>0.65200000000000002</v>
      </c>
      <c r="AR282" s="168">
        <f t="shared" si="167"/>
        <v>0.14959999999999998</v>
      </c>
      <c r="AS282" s="168">
        <f t="shared" si="167"/>
        <v>0</v>
      </c>
      <c r="AT282" s="168">
        <f t="shared" si="167"/>
        <v>400</v>
      </c>
      <c r="AU282" s="168">
        <f t="shared" si="167"/>
        <v>0</v>
      </c>
      <c r="AV282" s="168">
        <f t="shared" si="167"/>
        <v>0</v>
      </c>
      <c r="AW282" s="168">
        <f t="shared" si="167"/>
        <v>18.5</v>
      </c>
      <c r="AX282" s="168">
        <f t="shared" si="167"/>
        <v>0</v>
      </c>
      <c r="AY282" s="168">
        <f t="shared" si="167"/>
        <v>0</v>
      </c>
      <c r="AZ282" s="168">
        <f t="shared" si="167"/>
        <v>0</v>
      </c>
      <c r="BA282" s="168">
        <f t="shared" si="167"/>
        <v>0</v>
      </c>
      <c r="BB282" s="168">
        <f t="shared" si="167"/>
        <v>0</v>
      </c>
      <c r="BC282" s="168">
        <f t="shared" si="167"/>
        <v>0</v>
      </c>
      <c r="BD282" s="168">
        <f t="shared" si="167"/>
        <v>0</v>
      </c>
      <c r="BE282" s="168">
        <f t="shared" si="167"/>
        <v>0</v>
      </c>
      <c r="BF282" s="168">
        <f t="shared" si="167"/>
        <v>0.15</v>
      </c>
      <c r="BG282" s="168">
        <f t="shared" si="167"/>
        <v>0</v>
      </c>
      <c r="BH282" s="168">
        <f t="shared" si="167"/>
        <v>0.18500000238418579</v>
      </c>
      <c r="BI282" s="168">
        <f t="shared" si="167"/>
        <v>0</v>
      </c>
      <c r="BJ282" s="168">
        <f t="shared" si="167"/>
        <v>0.13</v>
      </c>
      <c r="BK282" s="168">
        <f t="shared" si="167"/>
        <v>7.0000000000000007E-2</v>
      </c>
      <c r="BL282" s="168">
        <f t="shared" si="167"/>
        <v>1.1000000000000001</v>
      </c>
      <c r="BM282" s="168">
        <f t="shared" si="167"/>
        <v>0</v>
      </c>
      <c r="BN282" s="168">
        <f t="shared" si="167"/>
        <v>0.05</v>
      </c>
      <c r="BO282" s="168">
        <f t="shared" si="167"/>
        <v>14.5</v>
      </c>
      <c r="BP282" s="168">
        <f t="shared" si="167"/>
        <v>0</v>
      </c>
      <c r="BQ282" s="168">
        <f t="shared" si="167"/>
        <v>0</v>
      </c>
      <c r="BR282" s="168">
        <f t="shared" si="167"/>
        <v>0</v>
      </c>
      <c r="BS282" s="393"/>
      <c r="BT282" s="393"/>
      <c r="BU282" s="393"/>
      <c r="BV282" s="393"/>
      <c r="BW282" s="388"/>
      <c r="BX282" s="389"/>
      <c r="BY282" s="388"/>
      <c r="BZ282" s="388"/>
      <c r="CA282" s="388"/>
      <c r="CB282" s="168">
        <f>(CB280+CB281)</f>
        <v>200</v>
      </c>
      <c r="CC282" s="168">
        <f>(CC280+CC281)</f>
        <v>69.48</v>
      </c>
      <c r="CD282" s="388"/>
      <c r="CE282" s="388"/>
      <c r="CF282" s="388"/>
      <c r="CG282" s="388"/>
      <c r="CH282" s="388"/>
      <c r="CI282" s="388"/>
      <c r="CJ282" s="388"/>
      <c r="CK282" s="388"/>
      <c r="CL282" s="388"/>
      <c r="CM282" s="388"/>
      <c r="CN282" s="388"/>
      <c r="CO282" s="388"/>
      <c r="CP282" s="388"/>
      <c r="CQ282" s="388"/>
      <c r="CR282" s="388"/>
      <c r="CS282" s="388"/>
      <c r="CT282" s="388"/>
    </row>
    <row r="283" spans="1:98" s="35" customFormat="1" ht="15" x14ac:dyDescent="0.25">
      <c r="F283" s="36"/>
      <c r="J283" s="388"/>
      <c r="K283" s="164"/>
      <c r="L283" s="388"/>
      <c r="M283" s="388"/>
      <c r="N283" s="388"/>
      <c r="O283" s="388"/>
      <c r="P283" s="388"/>
      <c r="Q283" s="388"/>
      <c r="R283" s="388"/>
      <c r="S283" s="388"/>
      <c r="T283" s="388"/>
      <c r="U283" s="388"/>
      <c r="V283" s="388"/>
      <c r="W283" s="388"/>
      <c r="X283" s="388"/>
      <c r="Y283" s="388"/>
      <c r="Z283" s="388"/>
      <c r="AA283" s="388"/>
      <c r="AB283" s="388"/>
      <c r="AC283" s="388"/>
      <c r="AD283" s="388"/>
      <c r="AE283" s="388"/>
      <c r="AF283" s="388"/>
      <c r="AG283" s="388"/>
      <c r="AH283" s="388"/>
      <c r="AI283" s="388"/>
      <c r="AJ283" s="388"/>
      <c r="AK283" s="388"/>
      <c r="AL283" s="388"/>
      <c r="AM283" s="388"/>
      <c r="AN283" s="388"/>
      <c r="AO283" s="388"/>
      <c r="AP283" s="388"/>
      <c r="AQ283" s="388"/>
      <c r="AR283" s="388"/>
      <c r="AS283" s="388"/>
      <c r="AT283" s="388"/>
      <c r="AU283" s="388"/>
      <c r="AV283" s="388"/>
      <c r="AW283" s="388"/>
      <c r="AX283" s="388"/>
      <c r="AY283" s="388"/>
      <c r="AZ283" s="388"/>
      <c r="BA283" s="388"/>
      <c r="BB283" s="388"/>
      <c r="BC283" s="388"/>
      <c r="BD283" s="388"/>
      <c r="BE283" s="388"/>
      <c r="BF283" s="388"/>
      <c r="BG283" s="388"/>
      <c r="BH283" s="388"/>
      <c r="BI283" s="388"/>
      <c r="BJ283" s="388"/>
      <c r="BK283" s="388"/>
      <c r="BL283" s="388"/>
      <c r="BM283" s="388"/>
      <c r="BN283" s="388"/>
      <c r="BO283" s="388"/>
      <c r="BP283" s="388"/>
      <c r="BQ283" s="388"/>
      <c r="BR283" s="388"/>
      <c r="BS283" s="393"/>
      <c r="BT283" s="393"/>
      <c r="BU283" s="393"/>
      <c r="BV283" s="393"/>
      <c r="BW283" s="388"/>
      <c r="BX283" s="389"/>
      <c r="BY283" s="388"/>
      <c r="BZ283" s="388"/>
      <c r="CA283" s="388"/>
      <c r="CB283" s="388"/>
      <c r="CC283" s="388"/>
      <c r="CD283" s="388"/>
      <c r="CE283" s="388"/>
      <c r="CF283" s="388"/>
      <c r="CG283" s="388"/>
      <c r="CH283" s="388"/>
      <c r="CI283" s="388"/>
      <c r="CJ283" s="388"/>
      <c r="CK283" s="388"/>
      <c r="CL283" s="388"/>
      <c r="CM283" s="388"/>
      <c r="CN283" s="388"/>
      <c r="CO283" s="388"/>
      <c r="CP283" s="388"/>
      <c r="CQ283" s="388"/>
      <c r="CR283" s="388"/>
      <c r="CS283" s="388"/>
      <c r="CT283" s="388"/>
    </row>
    <row r="284" spans="1:98" s="35" customFormat="1" ht="15" x14ac:dyDescent="0.3">
      <c r="F284" s="36"/>
      <c r="J284" s="388"/>
      <c r="K284" s="164">
        <f>(K282-($D$273-$D$274))/$D$274*100</f>
        <v>91.531681415929199</v>
      </c>
      <c r="L284" s="170">
        <f t="shared" ref="L284:AQ284" si="168">L282/$D$274*100*L10</f>
        <v>0.18761061946902657</v>
      </c>
      <c r="M284" s="170">
        <f t="shared" si="168"/>
        <v>1.0707964601769913</v>
      </c>
      <c r="N284" s="170">
        <f t="shared" si="168"/>
        <v>1.0707964601769913</v>
      </c>
      <c r="O284" s="170">
        <f t="shared" si="168"/>
        <v>0</v>
      </c>
      <c r="P284" s="170">
        <f t="shared" si="168"/>
        <v>2.6548672566371681E-3</v>
      </c>
      <c r="Q284" s="170">
        <f t="shared" si="168"/>
        <v>0.7256637168141592</v>
      </c>
      <c r="R284" s="170">
        <f t="shared" si="168"/>
        <v>0</v>
      </c>
      <c r="S284" s="170">
        <f t="shared" si="168"/>
        <v>0.20353982300884954</v>
      </c>
      <c r="T284" s="170">
        <f t="shared" si="168"/>
        <v>0.30973451327433627</v>
      </c>
      <c r="U284" s="170">
        <f t="shared" si="168"/>
        <v>7.9646017699115043E-2</v>
      </c>
      <c r="V284" s="170">
        <f t="shared" si="168"/>
        <v>0</v>
      </c>
      <c r="W284" s="170">
        <f t="shared" si="168"/>
        <v>5.7683024939662095</v>
      </c>
      <c r="X284" s="170">
        <f t="shared" si="168"/>
        <v>0</v>
      </c>
      <c r="Y284" s="170">
        <f t="shared" si="168"/>
        <v>6.3451327433628313</v>
      </c>
      <c r="Z284" s="170">
        <f t="shared" si="168"/>
        <v>5.6154465004022525</v>
      </c>
      <c r="AA284" s="170">
        <f t="shared" si="168"/>
        <v>0.16013485040033709</v>
      </c>
      <c r="AB284" s="170">
        <f t="shared" si="168"/>
        <v>6.1769911504424773</v>
      </c>
      <c r="AC284" s="170">
        <f t="shared" si="168"/>
        <v>0.16814159292035397</v>
      </c>
      <c r="AD284" s="170">
        <f t="shared" si="168"/>
        <v>0</v>
      </c>
      <c r="AE284" s="170">
        <f t="shared" si="168"/>
        <v>0</v>
      </c>
      <c r="AF284" s="170">
        <f t="shared" si="168"/>
        <v>0</v>
      </c>
      <c r="AG284" s="170">
        <f t="shared" si="168"/>
        <v>0.25663716814159293</v>
      </c>
      <c r="AH284" s="170">
        <f t="shared" si="168"/>
        <v>0</v>
      </c>
      <c r="AI284" s="170">
        <f t="shared" si="168"/>
        <v>0</v>
      </c>
      <c r="AJ284" s="170">
        <f t="shared" si="168"/>
        <v>0.52318584070796459</v>
      </c>
      <c r="AK284" s="170">
        <f t="shared" si="168"/>
        <v>3.9292035398230083</v>
      </c>
      <c r="AL284" s="170">
        <f t="shared" si="168"/>
        <v>0.13380530973451327</v>
      </c>
      <c r="AM284" s="170">
        <f t="shared" si="168"/>
        <v>4.7823008849557525</v>
      </c>
      <c r="AN284" s="170">
        <f t="shared" si="168"/>
        <v>17.702654867256637</v>
      </c>
      <c r="AO284" s="170">
        <f t="shared" si="168"/>
        <v>23.323893805309734</v>
      </c>
      <c r="AP284" s="170">
        <f t="shared" si="168"/>
        <v>156.46017699115043</v>
      </c>
      <c r="AQ284" s="170">
        <f t="shared" si="168"/>
        <v>0.11539823008849559</v>
      </c>
      <c r="AR284" s="170">
        <f t="shared" ref="AR284:BR284" si="169">AR282/$D$274*100*AR10</f>
        <v>2.6477876106194689E-2</v>
      </c>
      <c r="AS284" s="170">
        <f t="shared" si="169"/>
        <v>0</v>
      </c>
      <c r="AT284" s="170">
        <f t="shared" si="169"/>
        <v>70.796460176991147</v>
      </c>
      <c r="AU284" s="170">
        <f t="shared" si="169"/>
        <v>0</v>
      </c>
      <c r="AV284" s="170">
        <f t="shared" si="169"/>
        <v>0</v>
      </c>
      <c r="AW284" s="170">
        <f t="shared" si="169"/>
        <v>3.2743362831858405</v>
      </c>
      <c r="AX284" s="170">
        <f t="shared" si="169"/>
        <v>0</v>
      </c>
      <c r="AY284" s="170">
        <f t="shared" si="169"/>
        <v>0</v>
      </c>
      <c r="AZ284" s="170">
        <f t="shared" si="169"/>
        <v>0</v>
      </c>
      <c r="BA284" s="170">
        <f t="shared" si="169"/>
        <v>0</v>
      </c>
      <c r="BB284" s="170">
        <f t="shared" si="169"/>
        <v>0</v>
      </c>
      <c r="BC284" s="170">
        <f t="shared" si="169"/>
        <v>0</v>
      </c>
      <c r="BD284" s="170">
        <f t="shared" si="169"/>
        <v>0</v>
      </c>
      <c r="BE284" s="170">
        <f t="shared" si="169"/>
        <v>0</v>
      </c>
      <c r="BF284" s="170">
        <f t="shared" si="169"/>
        <v>2.6548672566371678E-2</v>
      </c>
      <c r="BG284" s="170">
        <f t="shared" si="169"/>
        <v>0</v>
      </c>
      <c r="BH284" s="170">
        <f t="shared" si="169"/>
        <v>3.2743363253838191E-2</v>
      </c>
      <c r="BI284" s="170">
        <f t="shared" si="169"/>
        <v>0</v>
      </c>
      <c r="BJ284" s="170">
        <f t="shared" si="169"/>
        <v>1.3805309734513273E-2</v>
      </c>
      <c r="BK284" s="170">
        <f t="shared" si="169"/>
        <v>7.4336283185840717E-3</v>
      </c>
      <c r="BL284" s="170">
        <f t="shared" si="169"/>
        <v>0.1168141592920354</v>
      </c>
      <c r="BM284" s="170">
        <f t="shared" si="169"/>
        <v>0</v>
      </c>
      <c r="BN284" s="170">
        <f t="shared" si="169"/>
        <v>5.3097345132743362E-3</v>
      </c>
      <c r="BO284" s="170">
        <f t="shared" si="169"/>
        <v>1.2831858407079646</v>
      </c>
      <c r="BP284" s="170">
        <f t="shared" si="169"/>
        <v>0</v>
      </c>
      <c r="BQ284" s="170">
        <f t="shared" si="169"/>
        <v>0</v>
      </c>
      <c r="BR284" s="170">
        <f t="shared" si="169"/>
        <v>0</v>
      </c>
      <c r="BS284" s="393"/>
      <c r="BT284" s="393"/>
      <c r="BU284" s="393"/>
      <c r="BV284" s="393"/>
      <c r="BW284" s="388"/>
      <c r="BX284" s="389"/>
      <c r="BY284" s="388"/>
      <c r="BZ284" s="388"/>
      <c r="CA284" s="388"/>
      <c r="CB284" s="170">
        <f>CB282/2</f>
        <v>100</v>
      </c>
      <c r="CC284" s="168">
        <f>CC282</f>
        <v>69.48</v>
      </c>
      <c r="CD284" s="388"/>
      <c r="CE284" s="388"/>
      <c r="CF284" s="388"/>
      <c r="CG284" s="388"/>
      <c r="CH284" s="388"/>
      <c r="CI284" s="388"/>
      <c r="CJ284" s="388"/>
      <c r="CK284" s="388"/>
      <c r="CL284" s="388"/>
      <c r="CM284" s="388"/>
      <c r="CN284" s="388"/>
      <c r="CO284" s="388"/>
      <c r="CP284" s="388"/>
      <c r="CQ284" s="388"/>
      <c r="CR284" s="388"/>
      <c r="CS284" s="388"/>
      <c r="CT284" s="388"/>
    </row>
    <row r="285" spans="1:98" ht="15" x14ac:dyDescent="0.25">
      <c r="F285" s="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W285" s="25"/>
      <c r="BX285" s="49"/>
      <c r="BY285" s="25"/>
      <c r="BZ285" s="25"/>
      <c r="CA285" s="25"/>
      <c r="CB285" s="25"/>
      <c r="CC285" s="25"/>
      <c r="CD285" s="25"/>
      <c r="CE285" s="25"/>
      <c r="CF285" s="25"/>
      <c r="CG285" s="25"/>
      <c r="CH285" s="25"/>
      <c r="CI285" s="25"/>
      <c r="CJ285" s="25"/>
      <c r="CK285" s="25"/>
      <c r="CL285" s="25"/>
      <c r="CM285" s="25"/>
      <c r="CN285" s="25"/>
      <c r="CO285" s="25"/>
      <c r="CP285" s="25"/>
      <c r="CQ285" s="25"/>
      <c r="CR285" s="25"/>
      <c r="CS285" s="25"/>
      <c r="CT285" s="25"/>
    </row>
    <row r="286" spans="1:98" x14ac:dyDescent="0.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W286" s="25"/>
      <c r="BX286" s="49"/>
      <c r="BY286" s="25"/>
      <c r="BZ286" s="25"/>
      <c r="CA286" s="25"/>
      <c r="CB286" s="25"/>
      <c r="CC286" s="25"/>
      <c r="CD286" s="25"/>
      <c r="CE286" s="25"/>
      <c r="CF286" s="25"/>
      <c r="CG286" s="25"/>
      <c r="CH286" s="25"/>
      <c r="CI286" s="25"/>
      <c r="CJ286" s="25"/>
      <c r="CK286" s="25"/>
      <c r="CL286" s="25"/>
      <c r="CM286" s="25"/>
      <c r="CN286" s="25"/>
      <c r="CO286" s="25"/>
      <c r="CP286" s="25"/>
      <c r="CQ286" s="25"/>
      <c r="CR286" s="25"/>
      <c r="CS286" s="25"/>
      <c r="CT286" s="25"/>
    </row>
    <row r="287" spans="1:98" x14ac:dyDescent="0.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W287" s="25"/>
      <c r="BX287" s="49"/>
      <c r="BY287" s="25"/>
      <c r="BZ287" s="25"/>
      <c r="CA287" s="25"/>
      <c r="CB287" s="25"/>
      <c r="CC287" s="25"/>
      <c r="CD287" s="25"/>
      <c r="CE287" s="25"/>
      <c r="CF287" s="25"/>
      <c r="CG287" s="25"/>
      <c r="CH287" s="25"/>
      <c r="CI287" s="25"/>
      <c r="CJ287" s="25"/>
      <c r="CK287" s="25"/>
      <c r="CL287" s="25"/>
      <c r="CM287" s="25"/>
      <c r="CN287" s="25"/>
      <c r="CO287" s="25"/>
      <c r="CP287" s="25"/>
      <c r="CQ287" s="25"/>
      <c r="CR287" s="25"/>
      <c r="CS287" s="25"/>
      <c r="CT287" s="25"/>
    </row>
    <row r="288" spans="1:98" s="7" customFormat="1" ht="15" x14ac:dyDescent="0.25">
      <c r="A288" s="120" t="s">
        <v>996</v>
      </c>
      <c r="F288" s="117" t="s">
        <v>543</v>
      </c>
      <c r="J288" s="7">
        <f>(M288*17)+(Q288*37)+(W288*17)+(AI288*29)+(AE288*8)</f>
        <v>274.27664884135476</v>
      </c>
      <c r="K288" s="180">
        <f>+K311</f>
        <v>85.645882352941186</v>
      </c>
      <c r="L288" s="180">
        <f>+L311</f>
        <v>0.52117647058823513</v>
      </c>
      <c r="M288" s="180">
        <f t="shared" ref="M288:BR288" si="170">+M311</f>
        <v>3.1431372549019607</v>
      </c>
      <c r="N288" s="180">
        <f t="shared" si="170"/>
        <v>1.2117647058823529</v>
      </c>
      <c r="O288" s="180">
        <f t="shared" si="170"/>
        <v>1.9313725490196079</v>
      </c>
      <c r="P288" s="180">
        <f t="shared" si="170"/>
        <v>5.8823529411764705E-3</v>
      </c>
      <c r="Q288" s="180">
        <f t="shared" si="170"/>
        <v>2.7509803921568627</v>
      </c>
      <c r="R288" s="180">
        <f t="shared" si="170"/>
        <v>0</v>
      </c>
      <c r="S288" s="180">
        <f t="shared" si="170"/>
        <v>0.8210784313725491</v>
      </c>
      <c r="T288" s="180">
        <f t="shared" si="170"/>
        <v>0.87892156862745086</v>
      </c>
      <c r="U288" s="180">
        <f t="shared" si="170"/>
        <v>0.75941176470588245</v>
      </c>
      <c r="V288" s="180">
        <f t="shared" si="170"/>
        <v>7.8431372549019621E-2</v>
      </c>
      <c r="W288" s="180">
        <f t="shared" si="170"/>
        <v>6.8317290552584664</v>
      </c>
      <c r="X288" s="180">
        <f t="shared" si="170"/>
        <v>0</v>
      </c>
      <c r="Y288" s="180">
        <f t="shared" si="170"/>
        <v>7.2647058823529411</v>
      </c>
      <c r="Z288" s="180">
        <f t="shared" si="170"/>
        <v>6.3101604278074861</v>
      </c>
      <c r="AA288" s="180">
        <f t="shared" si="170"/>
        <v>0.48459383753501389</v>
      </c>
      <c r="AB288" s="180">
        <f t="shared" si="170"/>
        <v>6.9411764705882355</v>
      </c>
      <c r="AC288" s="180">
        <f t="shared" si="170"/>
        <v>0.3235294117647059</v>
      </c>
      <c r="AD288" s="180">
        <f t="shared" si="170"/>
        <v>0</v>
      </c>
      <c r="AE288" s="180">
        <f t="shared" si="170"/>
        <v>0.36470588235294121</v>
      </c>
      <c r="AF288" s="180">
        <f t="shared" si="170"/>
        <v>0</v>
      </c>
      <c r="AG288" s="180">
        <f t="shared" si="170"/>
        <v>0.31568627450980391</v>
      </c>
      <c r="AH288" s="180">
        <f t="shared" si="170"/>
        <v>0</v>
      </c>
      <c r="AI288" s="180">
        <f t="shared" si="170"/>
        <v>0</v>
      </c>
      <c r="AJ288" s="180">
        <f t="shared" si="170"/>
        <v>0.663921568627451</v>
      </c>
      <c r="AK288" s="180">
        <f t="shared" si="170"/>
        <v>5.6862745098039218</v>
      </c>
      <c r="AL288" s="180">
        <f t="shared" si="170"/>
        <v>0.35803921568627456</v>
      </c>
      <c r="AM288" s="180">
        <f t="shared" si="170"/>
        <v>8.6901960784313736</v>
      </c>
      <c r="AN288" s="180">
        <f t="shared" si="170"/>
        <v>35.454901960784319</v>
      </c>
      <c r="AO288" s="180">
        <f t="shared" si="170"/>
        <v>58.407843137254901</v>
      </c>
      <c r="AP288" s="180">
        <f t="shared" si="170"/>
        <v>164.21568627450981</v>
      </c>
      <c r="AQ288" s="180">
        <f t="shared" si="170"/>
        <v>0.53901960784313729</v>
      </c>
      <c r="AR288" s="180">
        <f t="shared" si="170"/>
        <v>4.1294117647058828E-2</v>
      </c>
      <c r="AS288" s="180">
        <f t="shared" si="170"/>
        <v>2.3725490196078431</v>
      </c>
      <c r="AT288" s="180">
        <f t="shared" si="170"/>
        <v>5.5784313725490193</v>
      </c>
      <c r="AU288" s="180">
        <f t="shared" si="170"/>
        <v>0</v>
      </c>
      <c r="AV288" s="180">
        <f t="shared" si="170"/>
        <v>0.79411764705882348</v>
      </c>
      <c r="AW288" s="180">
        <f t="shared" si="170"/>
        <v>0</v>
      </c>
      <c r="AX288" s="180">
        <f t="shared" si="170"/>
        <v>4.5294117647058822</v>
      </c>
      <c r="AY288" s="180">
        <f t="shared" si="170"/>
        <v>0</v>
      </c>
      <c r="AZ288" s="180">
        <f t="shared" si="170"/>
        <v>0</v>
      </c>
      <c r="BA288" s="180">
        <f t="shared" si="170"/>
        <v>0</v>
      </c>
      <c r="BB288" s="180">
        <f t="shared" si="170"/>
        <v>0</v>
      </c>
      <c r="BC288" s="180">
        <f t="shared" si="170"/>
        <v>0</v>
      </c>
      <c r="BD288" s="180">
        <f t="shared" si="170"/>
        <v>0</v>
      </c>
      <c r="BE288" s="180">
        <f t="shared" si="170"/>
        <v>0</v>
      </c>
      <c r="BF288" s="180">
        <f t="shared" si="170"/>
        <v>6.8627450980392149E-2</v>
      </c>
      <c r="BG288" s="180">
        <f t="shared" si="170"/>
        <v>0</v>
      </c>
      <c r="BH288" s="180">
        <f t="shared" si="170"/>
        <v>0.41764705882352937</v>
      </c>
      <c r="BI288" s="180">
        <f t="shared" si="170"/>
        <v>0</v>
      </c>
      <c r="BJ288" s="180">
        <f t="shared" si="170"/>
        <v>1.7294117647058824E-2</v>
      </c>
      <c r="BK288" s="180">
        <f t="shared" si="170"/>
        <v>1.2E-2</v>
      </c>
      <c r="BL288" s="180">
        <f t="shared" si="170"/>
        <v>0.53529411764705881</v>
      </c>
      <c r="BM288" s="180">
        <f t="shared" si="170"/>
        <v>0</v>
      </c>
      <c r="BN288" s="180">
        <f t="shared" si="170"/>
        <v>3.4235294117647065E-2</v>
      </c>
      <c r="BO288" s="180">
        <f t="shared" si="170"/>
        <v>2.0098039215686274</v>
      </c>
      <c r="BP288" s="180">
        <f t="shared" si="170"/>
        <v>0.19607843137254902</v>
      </c>
      <c r="BQ288" s="180">
        <f t="shared" si="170"/>
        <v>0.50980392156862753</v>
      </c>
      <c r="BR288" s="180">
        <f t="shared" si="170"/>
        <v>0</v>
      </c>
      <c r="BS288" s="118"/>
      <c r="BT288" s="118"/>
      <c r="BU288" s="118"/>
      <c r="BV288" s="118"/>
      <c r="BW288" s="116"/>
      <c r="BX288" s="184"/>
      <c r="BY288" s="116"/>
      <c r="BZ288" s="116"/>
      <c r="CA288" s="116"/>
      <c r="CB288" s="180">
        <f>+CB311</f>
        <v>100</v>
      </c>
      <c r="CC288" s="180">
        <f>+CC311</f>
        <v>84.919999999999987</v>
      </c>
      <c r="CD288" s="116"/>
      <c r="CE288" s="116"/>
      <c r="CF288" s="116"/>
      <c r="CG288" s="116"/>
      <c r="CH288" s="116"/>
      <c r="CI288" t="s">
        <v>272</v>
      </c>
      <c r="CJ288" s="116"/>
      <c r="CK288" s="116"/>
      <c r="CL288" s="116"/>
      <c r="CM288" s="116"/>
      <c r="CN288" s="116"/>
      <c r="CO288" s="116"/>
      <c r="CP288" s="116"/>
      <c r="CQ288" s="116"/>
      <c r="CR288" s="116"/>
      <c r="CS288" s="116"/>
      <c r="CT288" s="116"/>
    </row>
    <row r="289" spans="1:98" ht="13" x14ac:dyDescent="0.3">
      <c r="A289" s="32" t="s">
        <v>567</v>
      </c>
      <c r="B289" s="27"/>
      <c r="C289" s="27"/>
      <c r="D289" s="27">
        <v>400</v>
      </c>
      <c r="E289" s="148"/>
      <c r="F289" s="12" t="s">
        <v>1391</v>
      </c>
      <c r="I289">
        <v>1</v>
      </c>
      <c r="J289" s="25">
        <v>0</v>
      </c>
      <c r="K289" s="25">
        <v>99.9</v>
      </c>
      <c r="L289" s="25"/>
      <c r="M289" s="25">
        <v>0</v>
      </c>
      <c r="N289" s="25">
        <v>0</v>
      </c>
      <c r="O289" s="25">
        <v>0</v>
      </c>
      <c r="P289" s="25">
        <v>0</v>
      </c>
      <c r="Q289" s="25">
        <v>0</v>
      </c>
      <c r="R289" s="25">
        <v>0</v>
      </c>
      <c r="S289" s="25">
        <v>0</v>
      </c>
      <c r="T289" s="25">
        <v>0</v>
      </c>
      <c r="U289" s="25">
        <v>0</v>
      </c>
      <c r="V289" s="25"/>
      <c r="W289" s="25">
        <v>0</v>
      </c>
      <c r="X289" s="25">
        <v>0</v>
      </c>
      <c r="Y289" s="25"/>
      <c r="Z289" s="25">
        <v>0</v>
      </c>
      <c r="AA289" s="25">
        <v>0</v>
      </c>
      <c r="AB289" s="25"/>
      <c r="AC289" s="25"/>
      <c r="AD289" s="25">
        <v>0</v>
      </c>
      <c r="AE289" s="25">
        <v>0</v>
      </c>
      <c r="AF289" s="25">
        <v>0</v>
      </c>
      <c r="AG289" s="25">
        <v>0</v>
      </c>
      <c r="AH289" s="25"/>
      <c r="AI289" s="25"/>
      <c r="AJ289" s="25">
        <v>0.1</v>
      </c>
      <c r="AK289" s="25">
        <v>2</v>
      </c>
      <c r="AL289" s="25">
        <v>0</v>
      </c>
      <c r="AM289" s="25">
        <v>1</v>
      </c>
      <c r="AN289" s="25">
        <v>0</v>
      </c>
      <c r="AO289" s="25">
        <v>0</v>
      </c>
      <c r="AP289" s="25">
        <v>2</v>
      </c>
      <c r="AQ289" s="25">
        <v>0</v>
      </c>
      <c r="AR289" s="25">
        <v>7.0000000000000001E-3</v>
      </c>
      <c r="AS289" s="25">
        <v>0</v>
      </c>
      <c r="AT289" s="25">
        <v>0</v>
      </c>
      <c r="AU289" s="25"/>
      <c r="AV289" s="25">
        <v>0</v>
      </c>
      <c r="AW289" s="25">
        <v>0</v>
      </c>
      <c r="AX289" s="25">
        <v>0</v>
      </c>
      <c r="AY289" s="25">
        <v>0</v>
      </c>
      <c r="AZ289" s="25">
        <v>0</v>
      </c>
      <c r="BA289" s="25">
        <v>0</v>
      </c>
      <c r="BB289" s="25">
        <v>0</v>
      </c>
      <c r="BC289" s="25"/>
      <c r="BD289" s="25"/>
      <c r="BE289" s="25">
        <v>0</v>
      </c>
      <c r="BF289" s="25"/>
      <c r="BG289" s="25">
        <v>0</v>
      </c>
      <c r="BH289" s="25">
        <v>0</v>
      </c>
      <c r="BI289" s="25">
        <v>0</v>
      </c>
      <c r="BJ289" s="25">
        <v>0</v>
      </c>
      <c r="BK289" s="25">
        <v>0</v>
      </c>
      <c r="BL289" s="25">
        <v>0</v>
      </c>
      <c r="BM289" s="25">
        <v>0</v>
      </c>
      <c r="BN289" s="25">
        <v>0</v>
      </c>
      <c r="BO289" s="25">
        <v>0</v>
      </c>
      <c r="BP289" s="25">
        <v>0</v>
      </c>
      <c r="BQ289" s="25">
        <v>0</v>
      </c>
      <c r="BR289" s="25"/>
      <c r="BS289" s="14">
        <v>1</v>
      </c>
      <c r="BT289" s="14">
        <v>6.25</v>
      </c>
      <c r="BW289" s="25" t="s">
        <v>7</v>
      </c>
      <c r="BX289" s="49" t="s">
        <v>1411</v>
      </c>
      <c r="BY289" s="25"/>
      <c r="BZ289" s="25"/>
      <c r="CA289" s="25"/>
      <c r="CB289" s="25">
        <v>100</v>
      </c>
      <c r="CC289" s="25">
        <v>0</v>
      </c>
      <c r="CD289" s="25"/>
      <c r="CE289" s="25"/>
      <c r="CF289" s="25"/>
      <c r="CG289" s="25"/>
      <c r="CH289" s="25"/>
      <c r="CI289" s="25"/>
      <c r="CJ289" s="25"/>
      <c r="CK289" s="25"/>
      <c r="CL289" s="25"/>
      <c r="CM289" s="25"/>
      <c r="CN289" s="25"/>
      <c r="CO289" s="25"/>
      <c r="CP289" s="25"/>
      <c r="CQ289" s="25"/>
      <c r="CR289" s="25"/>
      <c r="CS289" s="25"/>
      <c r="CT289" s="25"/>
    </row>
    <row r="290" spans="1:98" ht="15" x14ac:dyDescent="0.25">
      <c r="A290" s="10" t="s">
        <v>997</v>
      </c>
      <c r="D290">
        <v>50</v>
      </c>
      <c r="F290" s="40" t="s">
        <v>444</v>
      </c>
      <c r="I290">
        <v>1</v>
      </c>
      <c r="J290" s="25">
        <v>1525.64</v>
      </c>
      <c r="K290" s="25">
        <v>9.8000000000000007</v>
      </c>
      <c r="L290" s="25">
        <v>2.11</v>
      </c>
      <c r="M290" s="25">
        <v>12</v>
      </c>
      <c r="N290" s="25">
        <v>12</v>
      </c>
      <c r="O290" s="25">
        <v>0</v>
      </c>
      <c r="P290" s="25">
        <v>0</v>
      </c>
      <c r="Q290" s="25">
        <v>1.8</v>
      </c>
      <c r="R290" s="25"/>
      <c r="S290" s="25">
        <v>0.2</v>
      </c>
      <c r="T290" s="25">
        <v>0.2</v>
      </c>
      <c r="U290" s="25">
        <v>0.8</v>
      </c>
      <c r="V290" s="25" t="s">
        <v>501</v>
      </c>
      <c r="W290" s="25">
        <v>67.36363636363636</v>
      </c>
      <c r="X290" s="25"/>
      <c r="Y290" s="25">
        <v>74.099999999999994</v>
      </c>
      <c r="Z290" s="25">
        <v>64.36363636363636</v>
      </c>
      <c r="AA290" s="25">
        <v>3.1428571428571423</v>
      </c>
      <c r="AB290" s="25">
        <v>70.8</v>
      </c>
      <c r="AC290" s="25">
        <v>3.3</v>
      </c>
      <c r="AD290" s="25"/>
      <c r="AE290" s="25">
        <v>3.2</v>
      </c>
      <c r="AF290" s="25"/>
      <c r="AG290" s="25">
        <v>2.9</v>
      </c>
      <c r="AH290" s="25"/>
      <c r="AI290" s="25"/>
      <c r="AJ290" s="25">
        <v>0.88</v>
      </c>
      <c r="AK290" s="25">
        <v>25</v>
      </c>
      <c r="AL290" s="25">
        <v>2.1</v>
      </c>
      <c r="AM290" s="25">
        <v>56</v>
      </c>
      <c r="AN290" s="25">
        <v>190</v>
      </c>
      <c r="AO290" s="25">
        <v>250</v>
      </c>
      <c r="AP290" s="25">
        <v>3</v>
      </c>
      <c r="AQ290" s="25">
        <v>1.5</v>
      </c>
      <c r="AR290" s="25">
        <v>0.32</v>
      </c>
      <c r="AS290" s="25">
        <v>17</v>
      </c>
      <c r="AT290" s="25">
        <v>0.9</v>
      </c>
      <c r="AU290" s="25">
        <v>0</v>
      </c>
      <c r="AV290" s="25"/>
      <c r="AW290" s="25">
        <v>0</v>
      </c>
      <c r="AX290" s="25">
        <v>0</v>
      </c>
      <c r="AY290" s="25"/>
      <c r="AZ290" s="25"/>
      <c r="BA290" s="25"/>
      <c r="BB290" s="25"/>
      <c r="BC290" s="25"/>
      <c r="BD290" s="25"/>
      <c r="BE290" s="25">
        <v>0</v>
      </c>
      <c r="BF290" s="25">
        <v>0</v>
      </c>
      <c r="BG290" s="25"/>
      <c r="BH290" s="25" t="s">
        <v>501</v>
      </c>
      <c r="BI290" s="25"/>
      <c r="BJ290" s="25">
        <v>0.22</v>
      </c>
      <c r="BK290" s="25">
        <v>0.03</v>
      </c>
      <c r="BL290" s="25">
        <v>3.1</v>
      </c>
      <c r="BM290" s="25"/>
      <c r="BN290" s="25">
        <v>0.17</v>
      </c>
      <c r="BO290" s="25">
        <v>23</v>
      </c>
      <c r="BP290" s="25">
        <v>0</v>
      </c>
      <c r="BQ290" s="25">
        <v>0</v>
      </c>
      <c r="BR290" s="25"/>
      <c r="BT290" s="27">
        <v>6.25</v>
      </c>
      <c r="BW290" s="25" t="s">
        <v>8</v>
      </c>
      <c r="BX290" s="49">
        <v>35</v>
      </c>
      <c r="BY290" s="25"/>
      <c r="BZ290" s="25"/>
      <c r="CA290" s="25">
        <v>101.48</v>
      </c>
      <c r="CB290" s="25">
        <v>100</v>
      </c>
      <c r="CC290" s="25">
        <v>72.319999999999993</v>
      </c>
      <c r="CD290" s="25"/>
      <c r="CE290" s="25"/>
      <c r="CF290" s="25"/>
      <c r="CG290" s="25"/>
      <c r="CH290" s="25"/>
      <c r="CI290" s="25"/>
      <c r="CJ290" s="25"/>
      <c r="CK290" s="25"/>
      <c r="CL290" s="25"/>
      <c r="CM290" s="25"/>
      <c r="CN290" s="25"/>
      <c r="CO290" s="25"/>
      <c r="CP290" s="25"/>
      <c r="CQ290" s="25"/>
      <c r="CR290" s="25"/>
      <c r="CS290" s="25"/>
      <c r="CT290" s="25"/>
    </row>
    <row r="291" spans="1:98" ht="15" x14ac:dyDescent="0.3">
      <c r="A291" s="10" t="s">
        <v>668</v>
      </c>
      <c r="D291">
        <v>50</v>
      </c>
      <c r="F291" s="44" t="s">
        <v>237</v>
      </c>
      <c r="I291">
        <v>1</v>
      </c>
      <c r="J291" s="25">
        <v>954.7</v>
      </c>
      <c r="K291" s="25">
        <v>62</v>
      </c>
      <c r="L291" s="25">
        <v>3.15</v>
      </c>
      <c r="M291" s="25">
        <v>19.7</v>
      </c>
      <c r="N291" s="25">
        <v>0</v>
      </c>
      <c r="O291" s="25">
        <v>19.7</v>
      </c>
      <c r="P291" s="25">
        <v>0.06</v>
      </c>
      <c r="Q291" s="25">
        <v>16.2</v>
      </c>
      <c r="R291" s="25"/>
      <c r="S291" s="25">
        <v>6.9</v>
      </c>
      <c r="T291" s="25">
        <v>6.9</v>
      </c>
      <c r="U291" s="25">
        <v>0.5</v>
      </c>
      <c r="V291" s="25">
        <v>0.8</v>
      </c>
      <c r="W291" s="25">
        <v>0</v>
      </c>
      <c r="X291" s="25"/>
      <c r="Y291" s="25">
        <v>0</v>
      </c>
      <c r="Z291" s="25">
        <v>0</v>
      </c>
      <c r="AA291" s="25">
        <v>0</v>
      </c>
      <c r="AB291" s="25">
        <v>0</v>
      </c>
      <c r="AC291" s="25">
        <v>0</v>
      </c>
      <c r="AD291" s="25"/>
      <c r="AE291" s="25">
        <v>0</v>
      </c>
      <c r="AF291" s="25"/>
      <c r="AG291" s="25">
        <v>0</v>
      </c>
      <c r="AH291" s="25"/>
      <c r="AI291" s="25"/>
      <c r="AJ291" s="25">
        <v>0.9</v>
      </c>
      <c r="AK291" s="25">
        <v>9</v>
      </c>
      <c r="AL291" s="25">
        <v>1.4</v>
      </c>
      <c r="AM291" s="25">
        <v>17</v>
      </c>
      <c r="AN291" s="25">
        <v>160</v>
      </c>
      <c r="AO291" s="25">
        <v>260</v>
      </c>
      <c r="AP291" s="25">
        <v>80</v>
      </c>
      <c r="AQ291" s="25">
        <v>3.9</v>
      </c>
      <c r="AR291" s="49" t="s">
        <v>501</v>
      </c>
      <c r="AS291" s="49">
        <v>7</v>
      </c>
      <c r="AT291" s="49" t="s">
        <v>501</v>
      </c>
      <c r="AU291" s="49"/>
      <c r="AV291" s="49"/>
      <c r="AW291" s="49" t="s">
        <v>501</v>
      </c>
      <c r="AX291" s="49" t="s">
        <v>501</v>
      </c>
      <c r="AY291" s="25"/>
      <c r="AZ291" s="25"/>
      <c r="BA291" s="25"/>
      <c r="BB291" s="25"/>
      <c r="BC291" s="25"/>
      <c r="BD291" s="25"/>
      <c r="BE291" s="25"/>
      <c r="BF291" s="25">
        <v>0.7</v>
      </c>
      <c r="BG291" s="25"/>
      <c r="BH291" s="25">
        <v>0.17</v>
      </c>
      <c r="BI291" s="25"/>
      <c r="BJ291" s="25">
        <v>0.06</v>
      </c>
      <c r="BK291" s="25">
        <v>0.13</v>
      </c>
      <c r="BL291" s="25">
        <v>5.8</v>
      </c>
      <c r="BM291" s="25"/>
      <c r="BN291" s="25">
        <v>0.37</v>
      </c>
      <c r="BO291" s="25">
        <v>14</v>
      </c>
      <c r="BP291" s="25">
        <v>2</v>
      </c>
      <c r="BQ291" s="25">
        <v>0</v>
      </c>
      <c r="BR291" s="25"/>
      <c r="BT291" s="27">
        <v>6.25</v>
      </c>
      <c r="BW291" s="25" t="s">
        <v>8</v>
      </c>
      <c r="BX291" s="49">
        <v>416</v>
      </c>
      <c r="BY291" s="25"/>
      <c r="BZ291" s="25"/>
      <c r="CA291" s="25"/>
      <c r="CB291" s="25">
        <v>100</v>
      </c>
      <c r="CC291" s="25">
        <v>1.1999999999999886</v>
      </c>
      <c r="CD291" s="25"/>
      <c r="CE291" s="25"/>
      <c r="CF291" s="25"/>
      <c r="CG291" s="25"/>
      <c r="CH291" s="25"/>
      <c r="CI291" s="25"/>
      <c r="CJ291" s="25"/>
      <c r="CK291" s="25"/>
      <c r="CL291" s="25"/>
      <c r="CM291" s="25"/>
      <c r="CN291" s="25"/>
      <c r="CO291" s="25"/>
      <c r="CP291" s="25"/>
      <c r="CQ291" s="25"/>
      <c r="CR291" s="25"/>
      <c r="CS291" s="25"/>
      <c r="CT291" s="25"/>
    </row>
    <row r="292" spans="1:98" ht="13" x14ac:dyDescent="0.3">
      <c r="A292" s="10" t="s">
        <v>869</v>
      </c>
      <c r="D292">
        <v>10</v>
      </c>
      <c r="F292" s="12" t="s">
        <v>273</v>
      </c>
      <c r="I292" s="27">
        <v>1</v>
      </c>
      <c r="J292" s="27">
        <f>(M292*17)+(Q292*37)+(CC292*17)+(AI292*29)+(AE292*8)</f>
        <v>175.5</v>
      </c>
      <c r="K292" s="27">
        <v>88.6</v>
      </c>
      <c r="L292" s="27">
        <v>0.14000000000000001</v>
      </c>
      <c r="M292" s="27">
        <v>0.9</v>
      </c>
      <c r="N292" s="27">
        <v>0.9</v>
      </c>
      <c r="O292" s="27">
        <v>0</v>
      </c>
      <c r="P292" s="27">
        <v>0</v>
      </c>
      <c r="Q292" s="27">
        <v>0.1</v>
      </c>
      <c r="R292" s="27"/>
      <c r="S292" s="27">
        <v>0.02</v>
      </c>
      <c r="T292" s="27">
        <v>0.01</v>
      </c>
      <c r="U292" s="27">
        <v>0.04</v>
      </c>
      <c r="V292" s="27"/>
      <c r="W292" s="27">
        <v>8.6999999999999993</v>
      </c>
      <c r="X292" s="27"/>
      <c r="Y292" s="27"/>
      <c r="Z292" s="79" t="s">
        <v>501</v>
      </c>
      <c r="AA292" s="27">
        <v>6.1</v>
      </c>
      <c r="AB292" s="27"/>
      <c r="AC292" s="27"/>
      <c r="AD292" s="27">
        <v>0</v>
      </c>
      <c r="AE292" s="27">
        <v>1.5</v>
      </c>
      <c r="AF292" s="27"/>
      <c r="AG292" s="27">
        <v>1.6</v>
      </c>
      <c r="AH292" s="27"/>
      <c r="AI292" s="27"/>
      <c r="AJ292" s="27">
        <v>0.4</v>
      </c>
      <c r="AK292" s="27">
        <v>30</v>
      </c>
      <c r="AL292" s="27">
        <v>0.5</v>
      </c>
      <c r="AM292" s="27">
        <v>12</v>
      </c>
      <c r="AN292" s="27">
        <v>33</v>
      </c>
      <c r="AO292" s="27">
        <v>180</v>
      </c>
      <c r="AP292" s="27">
        <v>15</v>
      </c>
      <c r="AQ292" s="27">
        <v>0.31</v>
      </c>
      <c r="AR292" s="27">
        <v>0.14000000000000001</v>
      </c>
      <c r="AS292" s="27">
        <v>0.6</v>
      </c>
      <c r="AT292" s="27">
        <v>220</v>
      </c>
      <c r="AU292" s="27"/>
      <c r="AV292" s="27">
        <v>0</v>
      </c>
      <c r="AW292" s="27">
        <v>0</v>
      </c>
      <c r="AX292" s="27">
        <v>0</v>
      </c>
      <c r="AY292" s="27"/>
      <c r="AZ292" s="27"/>
      <c r="BA292" s="27"/>
      <c r="BB292" s="27"/>
      <c r="BC292" s="27"/>
      <c r="BD292" s="27"/>
      <c r="BE292" s="27">
        <v>0</v>
      </c>
      <c r="BF292" s="27"/>
      <c r="BG292" s="27"/>
      <c r="BH292" s="27">
        <v>0</v>
      </c>
      <c r="BI292" s="27"/>
      <c r="BJ292" s="27">
        <v>0.03</v>
      </c>
      <c r="BK292" s="27">
        <v>0.01</v>
      </c>
      <c r="BL292" s="27">
        <v>0.1</v>
      </c>
      <c r="BM292" s="27"/>
      <c r="BN292" s="27">
        <v>0.12</v>
      </c>
      <c r="BO292" s="27">
        <v>2</v>
      </c>
      <c r="BP292" s="27">
        <v>0</v>
      </c>
      <c r="BQ292" s="27">
        <v>6</v>
      </c>
      <c r="BR292" s="27"/>
      <c r="BS292" s="27"/>
      <c r="BT292" s="27">
        <v>6.25</v>
      </c>
      <c r="BU292" s="27"/>
      <c r="BV292" s="27"/>
      <c r="BW292" s="27" t="s">
        <v>1419</v>
      </c>
      <c r="BX292" s="79">
        <v>3755</v>
      </c>
      <c r="BY292" s="27"/>
      <c r="BZ292" s="27"/>
      <c r="CA292" s="27"/>
      <c r="CB292" s="27">
        <f>CC292+K292+M292+Q292+AE292+AJ292</f>
        <v>100</v>
      </c>
      <c r="CC292" s="27">
        <f>100-(K292+M292+Q292+AJ292+AE292+AI292)</f>
        <v>8.5</v>
      </c>
      <c r="CD292" s="27"/>
      <c r="CE292" s="27"/>
      <c r="CF292" s="25"/>
      <c r="CG292" s="25"/>
      <c r="CH292" s="25"/>
      <c r="CI292" s="25"/>
      <c r="CJ292" s="25"/>
      <c r="CK292" s="25"/>
      <c r="CL292" s="25"/>
      <c r="CM292" s="25"/>
      <c r="CN292" s="25"/>
      <c r="CO292" s="25"/>
      <c r="CP292" s="25"/>
      <c r="CQ292" s="25"/>
      <c r="CR292" s="25"/>
      <c r="CS292" s="25"/>
      <c r="CT292" s="25"/>
    </row>
    <row r="293" spans="1:98" ht="13" x14ac:dyDescent="0.3">
      <c r="A293" s="10" t="s">
        <v>894</v>
      </c>
      <c r="D293">
        <v>10</v>
      </c>
      <c r="F293" s="12" t="s">
        <v>274</v>
      </c>
      <c r="I293" s="27">
        <v>1</v>
      </c>
      <c r="J293" s="27">
        <f>(M293*17)+(Q293*37)+(CC293*17)+(AI293*29)+(AE293*8)</f>
        <v>80.800000000000097</v>
      </c>
      <c r="K293" s="27">
        <v>94.3</v>
      </c>
      <c r="L293" s="27">
        <v>0.14000000000000001</v>
      </c>
      <c r="M293" s="27">
        <v>0.9</v>
      </c>
      <c r="N293" s="27">
        <v>0.9</v>
      </c>
      <c r="O293" s="27">
        <v>0</v>
      </c>
      <c r="P293" s="27">
        <v>0</v>
      </c>
      <c r="Q293" s="27">
        <v>0.2</v>
      </c>
      <c r="R293" s="27"/>
      <c r="S293" s="27">
        <v>0.03</v>
      </c>
      <c r="T293" s="27">
        <v>0.03</v>
      </c>
      <c r="U293" s="27">
        <v>0.08</v>
      </c>
      <c r="V293" s="27"/>
      <c r="W293" s="27">
        <v>2.9</v>
      </c>
      <c r="X293" s="27"/>
      <c r="Y293" s="27"/>
      <c r="Z293" s="79" t="s">
        <v>501</v>
      </c>
      <c r="AA293" s="27">
        <v>2.9</v>
      </c>
      <c r="AB293" s="27"/>
      <c r="AC293" s="27"/>
      <c r="AD293" s="27">
        <v>0</v>
      </c>
      <c r="AE293" s="27">
        <v>1.1000000000000001</v>
      </c>
      <c r="AF293" s="27"/>
      <c r="AG293" s="27"/>
      <c r="AH293" s="27"/>
      <c r="AI293" s="27"/>
      <c r="AJ293" s="27">
        <v>0.6</v>
      </c>
      <c r="AK293" s="27">
        <v>8</v>
      </c>
      <c r="AL293" s="27">
        <v>0.2</v>
      </c>
      <c r="AM293" s="27">
        <v>11</v>
      </c>
      <c r="AN293" s="27">
        <v>25</v>
      </c>
      <c r="AO293" s="27">
        <v>231</v>
      </c>
      <c r="AP293" s="27">
        <v>5</v>
      </c>
      <c r="AQ293" s="27">
        <v>0.16</v>
      </c>
      <c r="AR293" s="27">
        <v>7.0000000000000007E-2</v>
      </c>
      <c r="AS293" s="27">
        <v>0.4</v>
      </c>
      <c r="AT293" s="27">
        <v>60</v>
      </c>
      <c r="AU293" s="27"/>
      <c r="AV293" s="27">
        <v>39</v>
      </c>
      <c r="AW293" s="27">
        <v>0</v>
      </c>
      <c r="AX293" s="27">
        <v>231</v>
      </c>
      <c r="AY293" s="27"/>
      <c r="AZ293" s="27"/>
      <c r="BA293" s="27"/>
      <c r="BB293" s="27"/>
      <c r="BC293" s="27"/>
      <c r="BD293" s="27"/>
      <c r="BE293" s="27">
        <v>0</v>
      </c>
      <c r="BF293" s="27"/>
      <c r="BG293" s="27"/>
      <c r="BH293" s="27">
        <v>0.84</v>
      </c>
      <c r="BI293" s="27"/>
      <c r="BJ293" s="27">
        <v>0.04</v>
      </c>
      <c r="BK293" s="27">
        <v>0.01</v>
      </c>
      <c r="BL293" s="27">
        <v>0.9</v>
      </c>
      <c r="BM293" s="27"/>
      <c r="BN293" s="27">
        <v>0.09</v>
      </c>
      <c r="BO293" s="27">
        <v>18</v>
      </c>
      <c r="BP293" s="27">
        <v>0</v>
      </c>
      <c r="BQ293" s="27">
        <v>20</v>
      </c>
      <c r="BR293" s="27"/>
      <c r="BS293" s="27"/>
      <c r="BT293" s="27">
        <v>6.25</v>
      </c>
      <c r="BU293" s="27"/>
      <c r="BV293" s="27"/>
      <c r="BW293" s="27" t="s">
        <v>1420</v>
      </c>
      <c r="BX293" s="79">
        <v>3750</v>
      </c>
      <c r="BY293" s="27"/>
      <c r="BZ293" s="25"/>
      <c r="CA293" s="25"/>
      <c r="CB293" s="27">
        <f>CC293+K293+M293+Q293+AE293+AJ293</f>
        <v>100</v>
      </c>
      <c r="CC293" s="27">
        <f>100-(K293+M293+Q293+AJ293+AE293+AI293)</f>
        <v>2.9000000000000057</v>
      </c>
      <c r="CD293" s="25"/>
      <c r="CE293" s="25"/>
      <c r="CF293" s="25"/>
      <c r="CG293" s="25"/>
      <c r="CH293" s="25"/>
      <c r="CI293" s="25"/>
      <c r="CJ293" s="25"/>
      <c r="CK293" s="25"/>
      <c r="CL293" s="25"/>
      <c r="CM293" s="25"/>
      <c r="CN293" s="25"/>
      <c r="CO293" s="25"/>
      <c r="CP293" s="25"/>
      <c r="CQ293" s="25"/>
      <c r="CR293" s="25"/>
      <c r="CS293" s="25"/>
      <c r="CT293" s="25"/>
    </row>
    <row r="294" spans="1:98" ht="15" x14ac:dyDescent="0.3">
      <c r="A294" s="10" t="s">
        <v>1212</v>
      </c>
      <c r="D294">
        <v>5</v>
      </c>
      <c r="F294" s="44" t="s">
        <v>1213</v>
      </c>
      <c r="I294" s="27">
        <v>1</v>
      </c>
      <c r="J294" s="27">
        <f>(M294*17)+(Q294*37)+(CC294*17)+(AI294*29)+(AE294*8)</f>
        <v>3700</v>
      </c>
      <c r="K294" s="27">
        <v>0</v>
      </c>
      <c r="L294" s="27" t="s">
        <v>501</v>
      </c>
      <c r="M294" s="27">
        <v>0</v>
      </c>
      <c r="N294" s="27">
        <v>0</v>
      </c>
      <c r="O294" s="27">
        <v>0</v>
      </c>
      <c r="P294" s="27">
        <v>0</v>
      </c>
      <c r="Q294" s="27">
        <v>100</v>
      </c>
      <c r="R294" s="27"/>
      <c r="S294" s="27">
        <v>12.65</v>
      </c>
      <c r="T294" s="27">
        <v>18.57</v>
      </c>
      <c r="U294" s="27">
        <v>64.22</v>
      </c>
      <c r="V294" s="27"/>
      <c r="W294" s="27">
        <v>0</v>
      </c>
      <c r="X294" s="27"/>
      <c r="Y294" s="27"/>
      <c r="Z294" s="79">
        <v>0</v>
      </c>
      <c r="AA294" s="27"/>
      <c r="AB294" s="27"/>
      <c r="AC294" s="27"/>
      <c r="AD294" s="27"/>
      <c r="AE294" s="27">
        <v>0</v>
      </c>
      <c r="AF294" s="27"/>
      <c r="AG294" s="27"/>
      <c r="AH294" s="27"/>
      <c r="AI294" s="27"/>
      <c r="AJ294" s="27">
        <v>0</v>
      </c>
      <c r="AK294" s="27">
        <v>0</v>
      </c>
      <c r="AL294" s="27">
        <v>0</v>
      </c>
      <c r="AM294" s="27">
        <v>0</v>
      </c>
      <c r="AN294" s="27">
        <v>0</v>
      </c>
      <c r="AO294" s="27">
        <v>0</v>
      </c>
      <c r="AP294" s="27">
        <v>0</v>
      </c>
      <c r="AQ294" s="27">
        <v>0</v>
      </c>
      <c r="AR294" s="27">
        <v>0</v>
      </c>
      <c r="AS294" s="27"/>
      <c r="AT294" s="27"/>
      <c r="AU294" s="27"/>
      <c r="AV294" s="27">
        <v>3</v>
      </c>
      <c r="AW294" s="27"/>
      <c r="AX294" s="27"/>
      <c r="AY294" s="27"/>
      <c r="AZ294" s="27"/>
      <c r="BA294" s="27"/>
      <c r="BB294" s="27"/>
      <c r="BC294" s="27"/>
      <c r="BD294" s="27"/>
      <c r="BE294" s="27"/>
      <c r="BF294" s="27"/>
      <c r="BG294" s="27">
        <v>0</v>
      </c>
      <c r="BH294" s="27">
        <v>39.22</v>
      </c>
      <c r="BI294" s="27"/>
      <c r="BJ294" s="27">
        <v>0</v>
      </c>
      <c r="BK294" s="27">
        <v>0</v>
      </c>
      <c r="BL294" s="27">
        <v>0</v>
      </c>
      <c r="BM294" s="27"/>
      <c r="BN294" s="27">
        <v>0</v>
      </c>
      <c r="BO294" s="27">
        <v>0</v>
      </c>
      <c r="BP294" s="27">
        <v>0</v>
      </c>
      <c r="BQ294" s="27"/>
      <c r="BR294" s="27"/>
      <c r="BS294" s="27"/>
      <c r="BT294" s="27">
        <v>6.25</v>
      </c>
      <c r="BU294" s="27"/>
      <c r="BV294" s="27"/>
      <c r="BW294" s="27" t="s">
        <v>4</v>
      </c>
      <c r="BX294" s="79">
        <v>6536</v>
      </c>
      <c r="BY294" s="27"/>
      <c r="BZ294" s="27"/>
      <c r="CA294" s="27"/>
      <c r="CB294" s="27">
        <f>CC294+K294+M294+Q294+AE294+AJ294</f>
        <v>100</v>
      </c>
      <c r="CC294" s="27">
        <f>100-(K294+M294+Q294+AJ294+AE294+AI294)</f>
        <v>0</v>
      </c>
      <c r="CD294" s="27"/>
      <c r="CE294" s="25"/>
      <c r="CF294" s="25"/>
      <c r="CG294" s="25"/>
      <c r="CH294" s="25"/>
      <c r="CI294" s="25"/>
      <c r="CJ294" s="25"/>
      <c r="CK294" s="25"/>
      <c r="CL294" s="25"/>
      <c r="CM294" s="25"/>
      <c r="CN294" s="25"/>
      <c r="CO294" s="25"/>
      <c r="CP294" s="25"/>
      <c r="CQ294" s="25"/>
      <c r="CR294" s="25"/>
      <c r="CS294" s="25"/>
      <c r="CT294" s="25"/>
    </row>
    <row r="295" spans="1:98" ht="15" x14ac:dyDescent="0.3">
      <c r="A295" s="10" t="s">
        <v>1219</v>
      </c>
      <c r="D295">
        <v>2</v>
      </c>
      <c r="F295" s="44" t="s">
        <v>1214</v>
      </c>
      <c r="I295" s="27">
        <v>1</v>
      </c>
      <c r="J295" s="27">
        <f>(M295*17)+(Q295*37)+(CC295*17)+(AI295*29)+(AE295*8)</f>
        <v>0</v>
      </c>
      <c r="K295" s="27">
        <v>0.2</v>
      </c>
      <c r="L295" s="27"/>
      <c r="M295" s="27">
        <v>0</v>
      </c>
      <c r="N295" s="27">
        <v>0</v>
      </c>
      <c r="O295" s="27">
        <v>0</v>
      </c>
      <c r="P295" s="27">
        <v>0</v>
      </c>
      <c r="Q295" s="27">
        <v>0</v>
      </c>
      <c r="R295" s="27"/>
      <c r="S295" s="27">
        <v>0</v>
      </c>
      <c r="T295" s="27">
        <v>0</v>
      </c>
      <c r="U295" s="27">
        <v>0</v>
      </c>
      <c r="V295" s="27">
        <v>0</v>
      </c>
      <c r="W295" s="27">
        <f>Y295/1.1</f>
        <v>0</v>
      </c>
      <c r="X295" s="27"/>
      <c r="Y295" s="27">
        <v>0</v>
      </c>
      <c r="Z295" s="79"/>
      <c r="AA295" s="27"/>
      <c r="AB295" s="27">
        <v>0</v>
      </c>
      <c r="AC295" s="27">
        <v>0</v>
      </c>
      <c r="AD295" s="27"/>
      <c r="AE295" s="27"/>
      <c r="AF295" s="27"/>
      <c r="AG295" s="27">
        <v>0</v>
      </c>
      <c r="AH295" s="27"/>
      <c r="AI295" s="27"/>
      <c r="AJ295" s="27">
        <v>99.8</v>
      </c>
      <c r="AK295" s="27">
        <v>10</v>
      </c>
      <c r="AL295" s="27">
        <v>0.3</v>
      </c>
      <c r="AM295" s="27">
        <v>76</v>
      </c>
      <c r="AN295" s="27">
        <v>1</v>
      </c>
      <c r="AO295" s="27">
        <v>89</v>
      </c>
      <c r="AP295" s="27">
        <v>39300</v>
      </c>
      <c r="AQ295" s="27">
        <v>0.1</v>
      </c>
      <c r="AR295" s="27">
        <v>0.08</v>
      </c>
      <c r="AS295" s="27"/>
      <c r="AT295" s="27" t="s">
        <v>501</v>
      </c>
      <c r="AU295" s="27"/>
      <c r="AV295" s="27"/>
      <c r="AW295" s="27">
        <v>0</v>
      </c>
      <c r="AX295" s="27">
        <v>0</v>
      </c>
      <c r="AY295" s="27"/>
      <c r="AZ295" s="27"/>
      <c r="BA295" s="27"/>
      <c r="BB295" s="27"/>
      <c r="BC295" s="27"/>
      <c r="BD295" s="27"/>
      <c r="BE295" s="27"/>
      <c r="BF295" s="27">
        <v>0</v>
      </c>
      <c r="BG295" s="27"/>
      <c r="BH295" s="27">
        <v>0</v>
      </c>
      <c r="BI295" s="27"/>
      <c r="BJ295" s="27">
        <v>0</v>
      </c>
      <c r="BK295" s="27">
        <v>1</v>
      </c>
      <c r="BL295" s="27">
        <v>0</v>
      </c>
      <c r="BM295" s="27"/>
      <c r="BN295" s="27">
        <v>0</v>
      </c>
      <c r="BO295" s="27">
        <v>0</v>
      </c>
      <c r="BP295" s="27">
        <v>0</v>
      </c>
      <c r="BQ295" s="27">
        <v>0</v>
      </c>
      <c r="BR295" s="27"/>
      <c r="BS295" s="27"/>
      <c r="BT295" s="27">
        <v>6.25</v>
      </c>
      <c r="BU295" s="27"/>
      <c r="BV295" s="27"/>
      <c r="BW295" s="27" t="s">
        <v>8</v>
      </c>
      <c r="BX295" s="79">
        <v>1226</v>
      </c>
      <c r="BY295" s="27"/>
      <c r="BZ295" s="27"/>
      <c r="CA295" s="27"/>
      <c r="CB295" s="27">
        <f>CC295+K295+M295+Q295+AE295+AJ295</f>
        <v>100</v>
      </c>
      <c r="CC295" s="27">
        <f>100-(K295+M295+Q295+AJ295+AE295+AI295)</f>
        <v>0</v>
      </c>
      <c r="CD295" s="27"/>
      <c r="CE295" s="25"/>
      <c r="CF295" s="25"/>
      <c r="CG295" s="25"/>
      <c r="CH295" s="25"/>
      <c r="CI295" s="25"/>
      <c r="CJ295" s="25"/>
      <c r="CK295" s="25"/>
      <c r="CL295" s="25"/>
      <c r="CM295" s="25"/>
      <c r="CN295" s="25"/>
      <c r="CO295" s="25"/>
      <c r="CP295" s="25"/>
      <c r="CQ295" s="25"/>
      <c r="CR295" s="25"/>
      <c r="CS295" s="25"/>
      <c r="CT295" s="25"/>
    </row>
    <row r="296" spans="1:98" ht="15" x14ac:dyDescent="0.25">
      <c r="D296">
        <f>SUM(D289:D295)</f>
        <v>527</v>
      </c>
      <c r="F296" s="5" t="s">
        <v>550</v>
      </c>
      <c r="J296" s="25"/>
      <c r="K296" s="25"/>
      <c r="L296" s="25"/>
      <c r="M296" s="25"/>
      <c r="N296" s="25"/>
      <c r="O296" s="25"/>
      <c r="P296" s="25"/>
      <c r="Q296" s="25"/>
      <c r="R296" s="25"/>
      <c r="S296" s="25"/>
      <c r="T296" s="25"/>
      <c r="U296" s="25"/>
      <c r="V296" s="25"/>
      <c r="W296" s="25"/>
      <c r="X296" s="25"/>
      <c r="Y296" s="25"/>
      <c r="Z296" s="49"/>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W296" s="25"/>
      <c r="BX296" s="49"/>
      <c r="BY296" s="25"/>
      <c r="BZ296" s="25"/>
      <c r="CA296" s="25"/>
      <c r="CB296" s="25"/>
      <c r="CC296" s="25"/>
      <c r="CD296" s="25"/>
      <c r="CE296" s="25"/>
      <c r="CF296" s="25"/>
      <c r="CG296" s="25"/>
      <c r="CH296" s="25"/>
      <c r="CI296" s="25"/>
      <c r="CJ296" s="25"/>
      <c r="CK296" s="25"/>
      <c r="CL296" s="25"/>
      <c r="CM296" s="25"/>
      <c r="CN296" s="25"/>
      <c r="CO296" s="25"/>
      <c r="CP296" s="25"/>
      <c r="CQ296" s="25"/>
      <c r="CR296" s="25"/>
      <c r="CS296" s="25"/>
      <c r="CT296" s="25"/>
    </row>
    <row r="297" spans="1:98" ht="15" x14ac:dyDescent="0.25">
      <c r="D297">
        <f>D296-17</f>
        <v>510</v>
      </c>
      <c r="F297" s="5" t="s">
        <v>551</v>
      </c>
      <c r="J297" s="25"/>
      <c r="K297" s="25"/>
      <c r="L297" s="25"/>
      <c r="M297" s="25"/>
      <c r="N297" s="25"/>
      <c r="O297" s="25"/>
      <c r="P297" s="25"/>
      <c r="Q297" s="25"/>
      <c r="R297" s="25"/>
      <c r="S297" s="25"/>
      <c r="T297" s="25"/>
      <c r="U297" s="25"/>
      <c r="V297" s="25"/>
      <c r="W297" s="25"/>
      <c r="X297" s="25"/>
      <c r="Y297" s="25"/>
      <c r="Z297" s="49"/>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W297" s="25"/>
      <c r="BX297" s="49"/>
      <c r="BY297" s="25"/>
      <c r="BZ297" s="25"/>
      <c r="CA297" s="25"/>
      <c r="CB297" s="25"/>
      <c r="CC297" s="25"/>
      <c r="CD297" s="25"/>
      <c r="CE297" s="25"/>
      <c r="CF297" s="25"/>
      <c r="CG297" s="25"/>
      <c r="CH297" s="25"/>
      <c r="CI297" s="25"/>
      <c r="CJ297" s="25"/>
      <c r="CK297" s="25"/>
      <c r="CL297" s="25"/>
      <c r="CM297" s="25"/>
      <c r="CN297" s="25"/>
      <c r="CO297" s="25"/>
      <c r="CP297" s="25"/>
      <c r="CQ297" s="25"/>
      <c r="CR297" s="25"/>
      <c r="CS297" s="25"/>
      <c r="CT297" s="25"/>
    </row>
    <row r="298" spans="1:98" ht="15" x14ac:dyDescent="0.25">
      <c r="D298">
        <f>1-(D296-D297)/D296</f>
        <v>0.967741935483871</v>
      </c>
      <c r="F298" s="5" t="s">
        <v>337</v>
      </c>
      <c r="J298" s="25"/>
      <c r="K298" s="25"/>
      <c r="L298" s="25"/>
      <c r="M298" s="25"/>
      <c r="N298" s="25"/>
      <c r="O298" s="25"/>
      <c r="P298" s="25"/>
      <c r="Q298" s="25"/>
      <c r="R298" s="25"/>
      <c r="S298" s="25"/>
      <c r="T298" s="25"/>
      <c r="U298" s="25"/>
      <c r="V298" s="25"/>
      <c r="W298" s="25"/>
      <c r="X298" s="25"/>
      <c r="Y298" s="25"/>
      <c r="Z298" s="49"/>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W298" s="25"/>
      <c r="BX298" s="49"/>
      <c r="BY298" s="25"/>
      <c r="BZ298" s="25"/>
      <c r="CA298" s="25"/>
      <c r="CB298" s="25"/>
      <c r="CC298" s="25"/>
      <c r="CD298" s="25"/>
      <c r="CE298" s="25"/>
      <c r="CF298" s="25"/>
      <c r="CG298" s="25"/>
      <c r="CH298" s="25"/>
      <c r="CI298" s="25"/>
      <c r="CJ298" s="25"/>
      <c r="CK298" s="25"/>
      <c r="CL298" s="25"/>
      <c r="CM298" s="25"/>
      <c r="CN298" s="25"/>
      <c r="CO298" s="25"/>
      <c r="CP298" s="25"/>
      <c r="CQ298" s="25"/>
      <c r="CR298" s="25"/>
      <c r="CS298" s="25"/>
      <c r="CT298" s="25"/>
    </row>
    <row r="299" spans="1:98" ht="15" x14ac:dyDescent="0.25">
      <c r="F299" s="5" t="s">
        <v>82</v>
      </c>
      <c r="J299" s="25"/>
      <c r="K299" s="25"/>
      <c r="L299" s="25"/>
      <c r="M299" s="25"/>
      <c r="N299" s="25"/>
      <c r="O299" s="25"/>
      <c r="P299" s="25"/>
      <c r="Q299" s="25"/>
      <c r="R299" s="25"/>
      <c r="S299" s="25"/>
      <c r="T299" s="25"/>
      <c r="U299" s="25"/>
      <c r="V299" s="25"/>
      <c r="W299" s="25"/>
      <c r="X299" s="25"/>
      <c r="Y299" s="25"/>
      <c r="Z299" s="49"/>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W299" s="25"/>
      <c r="BX299" s="49"/>
      <c r="BY299" s="25"/>
      <c r="BZ299" s="25"/>
      <c r="CA299" s="25"/>
      <c r="CB299" s="25"/>
      <c r="CC299" s="25"/>
      <c r="CD299" s="25"/>
      <c r="CE299" s="25"/>
      <c r="CF299" s="25"/>
      <c r="CG299" s="25"/>
      <c r="CH299" s="25"/>
      <c r="CI299" s="25"/>
      <c r="CJ299" s="25"/>
      <c r="CK299" s="25"/>
      <c r="CL299" s="25"/>
      <c r="CM299" s="25"/>
      <c r="CN299" s="25"/>
      <c r="CO299" s="25"/>
      <c r="CP299" s="25"/>
      <c r="CQ299" s="25"/>
      <c r="CR299" s="25"/>
      <c r="CS299" s="25"/>
      <c r="CT299" s="25"/>
    </row>
    <row r="300" spans="1:98" ht="15" x14ac:dyDescent="0.25">
      <c r="F300" s="5" t="s">
        <v>115</v>
      </c>
      <c r="J300" s="25"/>
      <c r="K300" s="25"/>
      <c r="L300" s="25"/>
      <c r="M300" s="25"/>
      <c r="N300" s="25"/>
      <c r="O300" s="25"/>
      <c r="P300" s="25"/>
      <c r="Q300" s="25"/>
      <c r="R300" s="25"/>
      <c r="S300" s="25"/>
      <c r="T300" s="25"/>
      <c r="U300" s="25"/>
      <c r="V300" s="25"/>
      <c r="W300" s="25"/>
      <c r="X300" s="25"/>
      <c r="Y300" s="25"/>
      <c r="Z300" s="49"/>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W300" s="25"/>
      <c r="BX300" s="49"/>
      <c r="BY300" s="25"/>
      <c r="BZ300" s="25"/>
      <c r="CA300" s="25"/>
      <c r="CB300" s="25"/>
      <c r="CC300" s="25"/>
      <c r="CD300" s="25"/>
      <c r="CE300" s="25"/>
      <c r="CF300" s="25"/>
      <c r="CG300" s="25"/>
      <c r="CH300" s="25"/>
      <c r="CI300" s="25"/>
      <c r="CJ300" s="25"/>
      <c r="CK300" s="25"/>
      <c r="CL300" s="25"/>
      <c r="CM300" s="25"/>
      <c r="CN300" s="25"/>
      <c r="CO300" s="25"/>
      <c r="CP300" s="25"/>
      <c r="CQ300" s="25"/>
      <c r="CR300" s="25"/>
      <c r="CS300" s="25"/>
      <c r="CT300" s="25"/>
    </row>
    <row r="301" spans="1:98" ht="15" x14ac:dyDescent="0.25">
      <c r="F301" s="5"/>
      <c r="J301" s="25"/>
      <c r="K301" s="25"/>
      <c r="L301" s="25"/>
      <c r="M301" s="25"/>
      <c r="N301" s="25"/>
      <c r="O301" s="25"/>
      <c r="P301" s="25"/>
      <c r="Q301" s="25"/>
      <c r="R301" s="25"/>
      <c r="S301" s="25"/>
      <c r="T301" s="25"/>
      <c r="U301" s="25"/>
      <c r="V301" s="25"/>
      <c r="W301" s="25"/>
      <c r="X301" s="25"/>
      <c r="Y301" s="25"/>
      <c r="Z301" s="49"/>
      <c r="AA301" s="25"/>
      <c r="AB301" s="25"/>
      <c r="AC301" s="25"/>
      <c r="AD301" s="25"/>
      <c r="AE301" s="25"/>
      <c r="AF301" s="25"/>
      <c r="AG301" s="25"/>
      <c r="AH301" s="25"/>
      <c r="AI301" s="25"/>
      <c r="AJ301" s="25"/>
      <c r="AK301" s="25"/>
      <c r="AL301" s="25"/>
      <c r="AM301" s="25"/>
      <c r="AN301" s="25"/>
      <c r="AO301" s="25"/>
      <c r="AP301" s="25"/>
      <c r="AQ301" s="25"/>
      <c r="AR301" s="49"/>
      <c r="AS301" s="49"/>
      <c r="AT301" s="49"/>
      <c r="AU301" s="49"/>
      <c r="AV301" s="49"/>
      <c r="AW301" s="49"/>
      <c r="AX301" s="49"/>
      <c r="AY301" s="25"/>
      <c r="AZ301" s="25"/>
      <c r="BA301" s="25"/>
      <c r="BB301" s="25"/>
      <c r="BC301" s="25"/>
      <c r="BD301" s="25"/>
      <c r="BE301" s="25"/>
      <c r="BF301" s="25"/>
      <c r="BG301" s="25"/>
      <c r="BH301" s="25"/>
      <c r="BI301" s="25"/>
      <c r="BJ301" s="25"/>
      <c r="BK301" s="25"/>
      <c r="BL301" s="25"/>
      <c r="BM301" s="25"/>
      <c r="BN301" s="25"/>
      <c r="BO301" s="25"/>
      <c r="BP301" s="25"/>
      <c r="BQ301" s="25"/>
      <c r="BR301" s="25"/>
      <c r="BW301" s="25"/>
      <c r="BX301" s="49"/>
      <c r="BY301" s="25"/>
      <c r="BZ301" s="25"/>
      <c r="CA301" s="25"/>
      <c r="CB301" s="25"/>
      <c r="CC301" s="25"/>
      <c r="CD301" s="25"/>
      <c r="CE301" s="25"/>
      <c r="CF301" s="25"/>
      <c r="CG301" s="25"/>
      <c r="CH301" s="25"/>
      <c r="CI301" s="25"/>
      <c r="CJ301" s="25"/>
      <c r="CK301" s="25"/>
      <c r="CL301" s="25"/>
      <c r="CM301" s="25"/>
      <c r="CN301" s="25"/>
      <c r="CO301" s="25"/>
      <c r="CP301" s="25"/>
      <c r="CQ301" s="25"/>
      <c r="CR301" s="25"/>
      <c r="CS301" s="25"/>
      <c r="CT301" s="25"/>
    </row>
    <row r="302" spans="1:98" s="35" customFormat="1" ht="13" x14ac:dyDescent="0.3">
      <c r="A302" s="34"/>
      <c r="F302" s="395" t="s">
        <v>1391</v>
      </c>
      <c r="J302" s="392"/>
      <c r="K302" s="164">
        <f>+K289*$D$289/100</f>
        <v>399.6</v>
      </c>
      <c r="L302" s="164"/>
      <c r="M302" s="164">
        <f t="shared" ref="M302:BR302" si="171">+M289*$D$289/100</f>
        <v>0</v>
      </c>
      <c r="N302" s="164">
        <f t="shared" si="171"/>
        <v>0</v>
      </c>
      <c r="O302" s="164">
        <f t="shared" si="171"/>
        <v>0</v>
      </c>
      <c r="P302" s="164">
        <f t="shared" si="171"/>
        <v>0</v>
      </c>
      <c r="Q302" s="164">
        <f t="shared" si="171"/>
        <v>0</v>
      </c>
      <c r="R302" s="164">
        <f t="shared" si="171"/>
        <v>0</v>
      </c>
      <c r="S302" s="164">
        <f t="shared" si="171"/>
        <v>0</v>
      </c>
      <c r="T302" s="164">
        <f t="shared" si="171"/>
        <v>0</v>
      </c>
      <c r="U302" s="164">
        <f t="shared" si="171"/>
        <v>0</v>
      </c>
      <c r="V302" s="164">
        <f t="shared" si="171"/>
        <v>0</v>
      </c>
      <c r="W302" s="164">
        <f t="shared" si="171"/>
        <v>0</v>
      </c>
      <c r="X302" s="164">
        <f t="shared" si="171"/>
        <v>0</v>
      </c>
      <c r="Y302" s="164">
        <f t="shared" si="171"/>
        <v>0</v>
      </c>
      <c r="Z302" s="166">
        <f t="shared" si="171"/>
        <v>0</v>
      </c>
      <c r="AA302" s="164">
        <f t="shared" si="171"/>
        <v>0</v>
      </c>
      <c r="AB302" s="164">
        <f t="shared" si="171"/>
        <v>0</v>
      </c>
      <c r="AC302" s="164">
        <f t="shared" si="171"/>
        <v>0</v>
      </c>
      <c r="AD302" s="164">
        <f t="shared" si="171"/>
        <v>0</v>
      </c>
      <c r="AE302" s="164">
        <f t="shared" si="171"/>
        <v>0</v>
      </c>
      <c r="AF302" s="164">
        <f t="shared" si="171"/>
        <v>0</v>
      </c>
      <c r="AG302" s="164">
        <f t="shared" si="171"/>
        <v>0</v>
      </c>
      <c r="AH302" s="164">
        <f t="shared" si="171"/>
        <v>0</v>
      </c>
      <c r="AI302" s="164">
        <f t="shared" si="171"/>
        <v>0</v>
      </c>
      <c r="AJ302" s="164">
        <f t="shared" si="171"/>
        <v>0.4</v>
      </c>
      <c r="AK302" s="164">
        <f t="shared" si="171"/>
        <v>8</v>
      </c>
      <c r="AL302" s="164">
        <f t="shared" si="171"/>
        <v>0</v>
      </c>
      <c r="AM302" s="164">
        <f t="shared" si="171"/>
        <v>4</v>
      </c>
      <c r="AN302" s="164">
        <f t="shared" si="171"/>
        <v>0</v>
      </c>
      <c r="AO302" s="164">
        <f t="shared" si="171"/>
        <v>0</v>
      </c>
      <c r="AP302" s="164">
        <f t="shared" si="171"/>
        <v>8</v>
      </c>
      <c r="AQ302" s="164">
        <f t="shared" si="171"/>
        <v>0</v>
      </c>
      <c r="AR302" s="166">
        <f t="shared" si="171"/>
        <v>2.8000000000000004E-2</v>
      </c>
      <c r="AS302" s="166">
        <f t="shared" si="171"/>
        <v>0</v>
      </c>
      <c r="AT302" s="166">
        <f t="shared" si="171"/>
        <v>0</v>
      </c>
      <c r="AU302" s="166">
        <f t="shared" si="171"/>
        <v>0</v>
      </c>
      <c r="AV302" s="166">
        <f t="shared" si="171"/>
        <v>0</v>
      </c>
      <c r="AW302" s="166">
        <f t="shared" si="171"/>
        <v>0</v>
      </c>
      <c r="AX302" s="166">
        <f t="shared" si="171"/>
        <v>0</v>
      </c>
      <c r="AY302" s="164">
        <f t="shared" si="171"/>
        <v>0</v>
      </c>
      <c r="AZ302" s="164">
        <f t="shared" si="171"/>
        <v>0</v>
      </c>
      <c r="BA302" s="164">
        <f t="shared" si="171"/>
        <v>0</v>
      </c>
      <c r="BB302" s="164">
        <f t="shared" si="171"/>
        <v>0</v>
      </c>
      <c r="BC302" s="164">
        <f t="shared" si="171"/>
        <v>0</v>
      </c>
      <c r="BD302" s="164">
        <f t="shared" si="171"/>
        <v>0</v>
      </c>
      <c r="BE302" s="164">
        <f t="shared" si="171"/>
        <v>0</v>
      </c>
      <c r="BF302" s="164">
        <f t="shared" si="171"/>
        <v>0</v>
      </c>
      <c r="BG302" s="164">
        <f t="shared" si="171"/>
        <v>0</v>
      </c>
      <c r="BH302" s="164">
        <f t="shared" si="171"/>
        <v>0</v>
      </c>
      <c r="BI302" s="164">
        <f t="shared" si="171"/>
        <v>0</v>
      </c>
      <c r="BJ302" s="164">
        <f t="shared" si="171"/>
        <v>0</v>
      </c>
      <c r="BK302" s="164">
        <f t="shared" si="171"/>
        <v>0</v>
      </c>
      <c r="BL302" s="164">
        <f t="shared" si="171"/>
        <v>0</v>
      </c>
      <c r="BM302" s="164">
        <f t="shared" si="171"/>
        <v>0</v>
      </c>
      <c r="BN302" s="164">
        <f t="shared" si="171"/>
        <v>0</v>
      </c>
      <c r="BO302" s="164">
        <f t="shared" si="171"/>
        <v>0</v>
      </c>
      <c r="BP302" s="164">
        <f t="shared" si="171"/>
        <v>0</v>
      </c>
      <c r="BQ302" s="164">
        <f t="shared" si="171"/>
        <v>0</v>
      </c>
      <c r="BR302" s="164">
        <f t="shared" si="171"/>
        <v>0</v>
      </c>
      <c r="BS302" s="393"/>
      <c r="BT302" s="393"/>
      <c r="BU302" s="393"/>
      <c r="BV302" s="393"/>
      <c r="BW302" s="392"/>
      <c r="BX302" s="394"/>
      <c r="BY302" s="392"/>
      <c r="BZ302" s="392"/>
      <c r="CA302" s="392"/>
      <c r="CB302" s="164"/>
      <c r="CC302" s="164"/>
      <c r="CD302" s="392"/>
      <c r="CE302" s="392"/>
      <c r="CF302" s="392"/>
      <c r="CG302" s="392"/>
      <c r="CH302" s="392"/>
      <c r="CI302" s="392"/>
      <c r="CJ302" s="392"/>
      <c r="CK302" s="392"/>
      <c r="CL302" s="392"/>
      <c r="CM302" s="392"/>
      <c r="CN302" s="392"/>
      <c r="CO302" s="392"/>
      <c r="CP302" s="392"/>
      <c r="CQ302" s="392"/>
      <c r="CR302" s="392"/>
      <c r="CS302" s="392"/>
      <c r="CT302" s="392"/>
    </row>
    <row r="303" spans="1:98" s="35" customFormat="1" ht="15" x14ac:dyDescent="0.25">
      <c r="A303" s="34"/>
      <c r="F303" s="163" t="s">
        <v>444</v>
      </c>
      <c r="J303" s="392"/>
      <c r="K303" s="164">
        <f>+K290*$D$290/100</f>
        <v>4.9000000000000004</v>
      </c>
      <c r="L303" s="164">
        <f>+L290*$D$290/100</f>
        <v>1.0549999999999999</v>
      </c>
      <c r="M303" s="164">
        <f t="shared" ref="M303:BR303" si="172">+M290*$D$290/100</f>
        <v>6</v>
      </c>
      <c r="N303" s="164">
        <f t="shared" si="172"/>
        <v>6</v>
      </c>
      <c r="O303" s="164">
        <f t="shared" si="172"/>
        <v>0</v>
      </c>
      <c r="P303" s="164">
        <f t="shared" si="172"/>
        <v>0</v>
      </c>
      <c r="Q303" s="164">
        <f t="shared" si="172"/>
        <v>0.9</v>
      </c>
      <c r="R303" s="164">
        <f t="shared" si="172"/>
        <v>0</v>
      </c>
      <c r="S303" s="164">
        <f t="shared" si="172"/>
        <v>0.1</v>
      </c>
      <c r="T303" s="164">
        <f t="shared" si="172"/>
        <v>0.1</v>
      </c>
      <c r="U303" s="164">
        <f t="shared" si="172"/>
        <v>0.4</v>
      </c>
      <c r="V303" s="166" t="s">
        <v>501</v>
      </c>
      <c r="W303" s="164">
        <f t="shared" si="172"/>
        <v>33.68181818181818</v>
      </c>
      <c r="X303" s="164">
        <f t="shared" si="172"/>
        <v>0</v>
      </c>
      <c r="Y303" s="164">
        <f t="shared" si="172"/>
        <v>37.049999999999997</v>
      </c>
      <c r="Z303" s="166">
        <f t="shared" si="172"/>
        <v>32.18181818181818</v>
      </c>
      <c r="AA303" s="164">
        <f t="shared" si="172"/>
        <v>1.5714285714285712</v>
      </c>
      <c r="AB303" s="164">
        <f t="shared" si="172"/>
        <v>35.4</v>
      </c>
      <c r="AC303" s="164">
        <f t="shared" si="172"/>
        <v>1.65</v>
      </c>
      <c r="AD303" s="164">
        <f t="shared" si="172"/>
        <v>0</v>
      </c>
      <c r="AE303" s="164">
        <f t="shared" si="172"/>
        <v>1.6</v>
      </c>
      <c r="AF303" s="164">
        <f t="shared" si="172"/>
        <v>0</v>
      </c>
      <c r="AG303" s="164">
        <f t="shared" si="172"/>
        <v>1.45</v>
      </c>
      <c r="AH303" s="164">
        <f t="shared" si="172"/>
        <v>0</v>
      </c>
      <c r="AI303" s="164">
        <f t="shared" si="172"/>
        <v>0</v>
      </c>
      <c r="AJ303" s="164">
        <f t="shared" si="172"/>
        <v>0.44</v>
      </c>
      <c r="AK303" s="164">
        <f t="shared" si="172"/>
        <v>12.5</v>
      </c>
      <c r="AL303" s="164">
        <f t="shared" si="172"/>
        <v>1.05</v>
      </c>
      <c r="AM303" s="164">
        <f t="shared" si="172"/>
        <v>28</v>
      </c>
      <c r="AN303" s="164">
        <f t="shared" si="172"/>
        <v>95</v>
      </c>
      <c r="AO303" s="164">
        <f t="shared" si="172"/>
        <v>125</v>
      </c>
      <c r="AP303" s="164">
        <f t="shared" si="172"/>
        <v>1.5</v>
      </c>
      <c r="AQ303" s="164">
        <f t="shared" si="172"/>
        <v>0.75</v>
      </c>
      <c r="AR303" s="166">
        <f t="shared" si="172"/>
        <v>0.16</v>
      </c>
      <c r="AS303" s="166">
        <f t="shared" si="172"/>
        <v>8.5</v>
      </c>
      <c r="AT303" s="166">
        <f t="shared" si="172"/>
        <v>0.45</v>
      </c>
      <c r="AU303" s="166">
        <f t="shared" si="172"/>
        <v>0</v>
      </c>
      <c r="AV303" s="166">
        <f t="shared" si="172"/>
        <v>0</v>
      </c>
      <c r="AW303" s="166">
        <f t="shared" si="172"/>
        <v>0</v>
      </c>
      <c r="AX303" s="166">
        <f t="shared" si="172"/>
        <v>0</v>
      </c>
      <c r="AY303" s="164">
        <f t="shared" si="172"/>
        <v>0</v>
      </c>
      <c r="AZ303" s="164">
        <f t="shared" si="172"/>
        <v>0</v>
      </c>
      <c r="BA303" s="164">
        <f t="shared" si="172"/>
        <v>0</v>
      </c>
      <c r="BB303" s="164">
        <f t="shared" si="172"/>
        <v>0</v>
      </c>
      <c r="BC303" s="164">
        <f t="shared" si="172"/>
        <v>0</v>
      </c>
      <c r="BD303" s="164">
        <f t="shared" si="172"/>
        <v>0</v>
      </c>
      <c r="BE303" s="164">
        <f t="shared" si="172"/>
        <v>0</v>
      </c>
      <c r="BF303" s="164">
        <f t="shared" si="172"/>
        <v>0</v>
      </c>
      <c r="BG303" s="164">
        <f t="shared" si="172"/>
        <v>0</v>
      </c>
      <c r="BH303" s="166" t="s">
        <v>501</v>
      </c>
      <c r="BI303" s="164">
        <f t="shared" si="172"/>
        <v>0</v>
      </c>
      <c r="BJ303" s="164">
        <f t="shared" si="172"/>
        <v>0.11</v>
      </c>
      <c r="BK303" s="164">
        <f t="shared" si="172"/>
        <v>1.4999999999999999E-2</v>
      </c>
      <c r="BL303" s="164">
        <f t="shared" si="172"/>
        <v>1.55</v>
      </c>
      <c r="BM303" s="164">
        <f t="shared" si="172"/>
        <v>0</v>
      </c>
      <c r="BN303" s="164">
        <f t="shared" si="172"/>
        <v>8.5000000000000006E-2</v>
      </c>
      <c r="BO303" s="164">
        <f t="shared" si="172"/>
        <v>11.5</v>
      </c>
      <c r="BP303" s="164">
        <f t="shared" si="172"/>
        <v>0</v>
      </c>
      <c r="BQ303" s="164">
        <f t="shared" si="172"/>
        <v>0</v>
      </c>
      <c r="BR303" s="164">
        <f t="shared" si="172"/>
        <v>0</v>
      </c>
      <c r="BS303" s="393"/>
      <c r="BT303" s="393"/>
      <c r="BU303" s="393"/>
      <c r="BV303" s="393"/>
      <c r="BW303" s="392"/>
      <c r="BX303" s="394"/>
      <c r="BY303" s="392"/>
      <c r="BZ303" s="392"/>
      <c r="CA303" s="392"/>
      <c r="CB303" s="164">
        <f t="shared" ref="CB303:CC308" si="173">+CB290</f>
        <v>100</v>
      </c>
      <c r="CC303" s="164">
        <f t="shared" si="173"/>
        <v>72.319999999999993</v>
      </c>
      <c r="CD303" s="392"/>
      <c r="CE303" s="392"/>
      <c r="CF303" s="392"/>
      <c r="CG303" s="392"/>
      <c r="CH303" s="392"/>
      <c r="CI303" s="392"/>
      <c r="CJ303" s="392"/>
      <c r="CK303" s="392"/>
      <c r="CL303" s="392"/>
      <c r="CM303" s="392"/>
      <c r="CN303" s="392"/>
      <c r="CO303" s="392"/>
      <c r="CP303" s="392"/>
      <c r="CQ303" s="392"/>
      <c r="CR303" s="392"/>
      <c r="CS303" s="392"/>
      <c r="CT303" s="392"/>
    </row>
    <row r="304" spans="1:98" s="35" customFormat="1" ht="15" x14ac:dyDescent="0.3">
      <c r="A304" s="34"/>
      <c r="F304" s="167" t="s">
        <v>237</v>
      </c>
      <c r="J304" s="392"/>
      <c r="K304" s="164">
        <f>+K291*$D$291/100</f>
        <v>31</v>
      </c>
      <c r="L304" s="164">
        <f>+L291*$D$291/100</f>
        <v>1.575</v>
      </c>
      <c r="M304" s="164">
        <f t="shared" ref="M304:BR304" si="174">+M291*$D$291/100</f>
        <v>9.85</v>
      </c>
      <c r="N304" s="164">
        <f t="shared" si="174"/>
        <v>0</v>
      </c>
      <c r="O304" s="164">
        <f t="shared" si="174"/>
        <v>9.85</v>
      </c>
      <c r="P304" s="164">
        <f t="shared" si="174"/>
        <v>0.03</v>
      </c>
      <c r="Q304" s="164">
        <f t="shared" si="174"/>
        <v>8.1</v>
      </c>
      <c r="R304" s="164">
        <f t="shared" si="174"/>
        <v>0</v>
      </c>
      <c r="S304" s="164">
        <f t="shared" si="174"/>
        <v>3.45</v>
      </c>
      <c r="T304" s="164">
        <f t="shared" si="174"/>
        <v>3.45</v>
      </c>
      <c r="U304" s="164">
        <f t="shared" si="174"/>
        <v>0.25</v>
      </c>
      <c r="V304" s="164">
        <f t="shared" si="174"/>
        <v>0.4</v>
      </c>
      <c r="W304" s="164">
        <f t="shared" si="174"/>
        <v>0</v>
      </c>
      <c r="X304" s="164">
        <f t="shared" si="174"/>
        <v>0</v>
      </c>
      <c r="Y304" s="164">
        <f t="shared" si="174"/>
        <v>0</v>
      </c>
      <c r="Z304" s="166">
        <f t="shared" si="174"/>
        <v>0</v>
      </c>
      <c r="AA304" s="164">
        <f t="shared" si="174"/>
        <v>0</v>
      </c>
      <c r="AB304" s="164">
        <f t="shared" si="174"/>
        <v>0</v>
      </c>
      <c r="AC304" s="164">
        <f t="shared" si="174"/>
        <v>0</v>
      </c>
      <c r="AD304" s="164">
        <f t="shared" si="174"/>
        <v>0</v>
      </c>
      <c r="AE304" s="164">
        <f t="shared" si="174"/>
        <v>0</v>
      </c>
      <c r="AF304" s="164">
        <f t="shared" si="174"/>
        <v>0</v>
      </c>
      <c r="AG304" s="164">
        <f t="shared" si="174"/>
        <v>0</v>
      </c>
      <c r="AH304" s="164">
        <f t="shared" si="174"/>
        <v>0</v>
      </c>
      <c r="AI304" s="164">
        <f t="shared" si="174"/>
        <v>0</v>
      </c>
      <c r="AJ304" s="164">
        <f t="shared" si="174"/>
        <v>0.45</v>
      </c>
      <c r="AK304" s="164">
        <f t="shared" si="174"/>
        <v>4.5</v>
      </c>
      <c r="AL304" s="164">
        <f t="shared" si="174"/>
        <v>0.7</v>
      </c>
      <c r="AM304" s="164">
        <f t="shared" si="174"/>
        <v>8.5</v>
      </c>
      <c r="AN304" s="164">
        <f t="shared" si="174"/>
        <v>80</v>
      </c>
      <c r="AO304" s="164">
        <f t="shared" si="174"/>
        <v>130</v>
      </c>
      <c r="AP304" s="164">
        <f t="shared" si="174"/>
        <v>40</v>
      </c>
      <c r="AQ304" s="164">
        <f t="shared" si="174"/>
        <v>1.95</v>
      </c>
      <c r="AR304" s="166" t="s">
        <v>501</v>
      </c>
      <c r="AS304" s="166">
        <f t="shared" si="174"/>
        <v>3.5</v>
      </c>
      <c r="AT304" s="166" t="s">
        <v>501</v>
      </c>
      <c r="AU304" s="166">
        <f t="shared" si="174"/>
        <v>0</v>
      </c>
      <c r="AV304" s="166">
        <f t="shared" si="174"/>
        <v>0</v>
      </c>
      <c r="AW304" s="166" t="s">
        <v>501</v>
      </c>
      <c r="AX304" s="166" t="s">
        <v>501</v>
      </c>
      <c r="AY304" s="164">
        <f t="shared" si="174"/>
        <v>0</v>
      </c>
      <c r="AZ304" s="164">
        <f t="shared" si="174"/>
        <v>0</v>
      </c>
      <c r="BA304" s="164">
        <f t="shared" si="174"/>
        <v>0</v>
      </c>
      <c r="BB304" s="164">
        <f t="shared" si="174"/>
        <v>0</v>
      </c>
      <c r="BC304" s="164">
        <f t="shared" si="174"/>
        <v>0</v>
      </c>
      <c r="BD304" s="164">
        <f t="shared" si="174"/>
        <v>0</v>
      </c>
      <c r="BE304" s="164">
        <f t="shared" si="174"/>
        <v>0</v>
      </c>
      <c r="BF304" s="164">
        <f t="shared" si="174"/>
        <v>0.35</v>
      </c>
      <c r="BG304" s="164">
        <f t="shared" si="174"/>
        <v>0</v>
      </c>
      <c r="BH304" s="164">
        <f t="shared" si="174"/>
        <v>8.5000000000000006E-2</v>
      </c>
      <c r="BI304" s="164">
        <f t="shared" si="174"/>
        <v>0</v>
      </c>
      <c r="BJ304" s="164">
        <f t="shared" si="174"/>
        <v>0.03</v>
      </c>
      <c r="BK304" s="164">
        <f t="shared" si="174"/>
        <v>6.5000000000000002E-2</v>
      </c>
      <c r="BL304" s="164">
        <f t="shared" si="174"/>
        <v>2.9</v>
      </c>
      <c r="BM304" s="164">
        <f t="shared" si="174"/>
        <v>0</v>
      </c>
      <c r="BN304" s="164">
        <f t="shared" si="174"/>
        <v>0.185</v>
      </c>
      <c r="BO304" s="164">
        <f t="shared" si="174"/>
        <v>7</v>
      </c>
      <c r="BP304" s="164">
        <f t="shared" si="174"/>
        <v>1</v>
      </c>
      <c r="BQ304" s="164">
        <f t="shared" si="174"/>
        <v>0</v>
      </c>
      <c r="BR304" s="164">
        <f t="shared" si="174"/>
        <v>0</v>
      </c>
      <c r="BS304" s="393"/>
      <c r="BT304" s="393"/>
      <c r="BU304" s="393"/>
      <c r="BV304" s="393"/>
      <c r="BW304" s="392"/>
      <c r="BX304" s="394"/>
      <c r="BY304" s="392"/>
      <c r="BZ304" s="392"/>
      <c r="CA304" s="392"/>
      <c r="CB304" s="164">
        <f t="shared" si="173"/>
        <v>100</v>
      </c>
      <c r="CC304" s="164">
        <f t="shared" si="173"/>
        <v>1.1999999999999886</v>
      </c>
      <c r="CD304" s="392"/>
      <c r="CE304" s="392"/>
      <c r="CF304" s="392"/>
      <c r="CG304" s="392"/>
      <c r="CH304" s="392"/>
      <c r="CI304" s="392"/>
      <c r="CJ304" s="392"/>
      <c r="CK304" s="392"/>
      <c r="CL304" s="392"/>
      <c r="CM304" s="392"/>
      <c r="CN304" s="392"/>
      <c r="CO304" s="392"/>
      <c r="CP304" s="392"/>
      <c r="CQ304" s="392"/>
      <c r="CR304" s="392"/>
      <c r="CS304" s="392"/>
      <c r="CT304" s="392"/>
    </row>
    <row r="305" spans="1:98" s="35" customFormat="1" ht="13" x14ac:dyDescent="0.3">
      <c r="A305" s="34"/>
      <c r="F305" s="395" t="s">
        <v>273</v>
      </c>
      <c r="J305" s="392"/>
      <c r="K305" s="164">
        <f>+K292*$D$292/100</f>
        <v>8.86</v>
      </c>
      <c r="L305" s="164">
        <f>+L292*$D$292/100</f>
        <v>1.4000000000000002E-2</v>
      </c>
      <c r="M305" s="164">
        <f t="shared" ref="M305:BR305" si="175">+M292*$D$292/100</f>
        <v>0.09</v>
      </c>
      <c r="N305" s="164">
        <f t="shared" si="175"/>
        <v>0.09</v>
      </c>
      <c r="O305" s="164">
        <f t="shared" si="175"/>
        <v>0</v>
      </c>
      <c r="P305" s="164">
        <f t="shared" si="175"/>
        <v>0</v>
      </c>
      <c r="Q305" s="164">
        <f t="shared" si="175"/>
        <v>0.01</v>
      </c>
      <c r="R305" s="164">
        <f t="shared" si="175"/>
        <v>0</v>
      </c>
      <c r="S305" s="164">
        <f t="shared" si="175"/>
        <v>2E-3</v>
      </c>
      <c r="T305" s="164">
        <f t="shared" si="175"/>
        <v>1E-3</v>
      </c>
      <c r="U305" s="164">
        <f t="shared" si="175"/>
        <v>4.0000000000000001E-3</v>
      </c>
      <c r="V305" s="164">
        <f t="shared" si="175"/>
        <v>0</v>
      </c>
      <c r="W305" s="164">
        <f t="shared" si="175"/>
        <v>0.87</v>
      </c>
      <c r="X305" s="164">
        <f t="shared" si="175"/>
        <v>0</v>
      </c>
      <c r="Y305" s="164">
        <f t="shared" si="175"/>
        <v>0</v>
      </c>
      <c r="Z305" s="166" t="s">
        <v>501</v>
      </c>
      <c r="AA305" s="164">
        <f t="shared" si="175"/>
        <v>0.61</v>
      </c>
      <c r="AB305" s="164">
        <f t="shared" si="175"/>
        <v>0</v>
      </c>
      <c r="AC305" s="164">
        <f t="shared" si="175"/>
        <v>0</v>
      </c>
      <c r="AD305" s="164">
        <f t="shared" si="175"/>
        <v>0</v>
      </c>
      <c r="AE305" s="164">
        <f t="shared" si="175"/>
        <v>0.15</v>
      </c>
      <c r="AF305" s="164">
        <f t="shared" si="175"/>
        <v>0</v>
      </c>
      <c r="AG305" s="164">
        <f t="shared" si="175"/>
        <v>0.16</v>
      </c>
      <c r="AH305" s="164">
        <f t="shared" si="175"/>
        <v>0</v>
      </c>
      <c r="AI305" s="164">
        <f t="shared" si="175"/>
        <v>0</v>
      </c>
      <c r="AJ305" s="164">
        <f t="shared" si="175"/>
        <v>0.04</v>
      </c>
      <c r="AK305" s="164">
        <f t="shared" si="175"/>
        <v>3</v>
      </c>
      <c r="AL305" s="164">
        <f t="shared" si="175"/>
        <v>0.05</v>
      </c>
      <c r="AM305" s="164">
        <f t="shared" si="175"/>
        <v>1.2</v>
      </c>
      <c r="AN305" s="164">
        <f t="shared" si="175"/>
        <v>3.3</v>
      </c>
      <c r="AO305" s="164">
        <f t="shared" si="175"/>
        <v>18</v>
      </c>
      <c r="AP305" s="164">
        <f t="shared" si="175"/>
        <v>1.5</v>
      </c>
      <c r="AQ305" s="164">
        <f t="shared" si="175"/>
        <v>3.1E-2</v>
      </c>
      <c r="AR305" s="166">
        <f t="shared" si="175"/>
        <v>1.4000000000000002E-2</v>
      </c>
      <c r="AS305" s="166">
        <f t="shared" si="175"/>
        <v>0.06</v>
      </c>
      <c r="AT305" s="166">
        <f t="shared" si="175"/>
        <v>22</v>
      </c>
      <c r="AU305" s="166">
        <f t="shared" si="175"/>
        <v>0</v>
      </c>
      <c r="AV305" s="166">
        <f t="shared" si="175"/>
        <v>0</v>
      </c>
      <c r="AW305" s="166">
        <f t="shared" si="175"/>
        <v>0</v>
      </c>
      <c r="AX305" s="166">
        <f t="shared" si="175"/>
        <v>0</v>
      </c>
      <c r="AY305" s="164">
        <f t="shared" si="175"/>
        <v>0</v>
      </c>
      <c r="AZ305" s="164">
        <f t="shared" si="175"/>
        <v>0</v>
      </c>
      <c r="BA305" s="164">
        <f t="shared" si="175"/>
        <v>0</v>
      </c>
      <c r="BB305" s="164">
        <f t="shared" si="175"/>
        <v>0</v>
      </c>
      <c r="BC305" s="164">
        <f t="shared" si="175"/>
        <v>0</v>
      </c>
      <c r="BD305" s="164">
        <f t="shared" si="175"/>
        <v>0</v>
      </c>
      <c r="BE305" s="164">
        <f t="shared" si="175"/>
        <v>0</v>
      </c>
      <c r="BF305" s="164">
        <f t="shared" si="175"/>
        <v>0</v>
      </c>
      <c r="BG305" s="164">
        <f t="shared" si="175"/>
        <v>0</v>
      </c>
      <c r="BH305" s="164">
        <f t="shared" si="175"/>
        <v>0</v>
      </c>
      <c r="BI305" s="164">
        <f t="shared" si="175"/>
        <v>0</v>
      </c>
      <c r="BJ305" s="164">
        <f t="shared" si="175"/>
        <v>3.0000000000000001E-3</v>
      </c>
      <c r="BK305" s="164">
        <f t="shared" si="175"/>
        <v>1E-3</v>
      </c>
      <c r="BL305" s="164">
        <f t="shared" si="175"/>
        <v>0.01</v>
      </c>
      <c r="BM305" s="164">
        <f t="shared" si="175"/>
        <v>0</v>
      </c>
      <c r="BN305" s="164">
        <f t="shared" si="175"/>
        <v>1.2E-2</v>
      </c>
      <c r="BO305" s="164">
        <f t="shared" si="175"/>
        <v>0.2</v>
      </c>
      <c r="BP305" s="164">
        <f t="shared" si="175"/>
        <v>0</v>
      </c>
      <c r="BQ305" s="164">
        <f t="shared" si="175"/>
        <v>0.6</v>
      </c>
      <c r="BR305" s="164">
        <f t="shared" si="175"/>
        <v>0</v>
      </c>
      <c r="BS305" s="393"/>
      <c r="BT305" s="393"/>
      <c r="BU305" s="393"/>
      <c r="BV305" s="393"/>
      <c r="BW305" s="392"/>
      <c r="BX305" s="394"/>
      <c r="BY305" s="392"/>
      <c r="BZ305" s="392"/>
      <c r="CA305" s="392"/>
      <c r="CB305" s="164">
        <f t="shared" si="173"/>
        <v>100</v>
      </c>
      <c r="CC305" s="164">
        <f t="shared" si="173"/>
        <v>8.5</v>
      </c>
      <c r="CD305" s="392"/>
      <c r="CE305" s="392"/>
      <c r="CF305" s="392"/>
      <c r="CG305" s="392"/>
      <c r="CH305" s="392"/>
      <c r="CI305" s="392"/>
      <c r="CJ305" s="392"/>
      <c r="CK305" s="392"/>
      <c r="CL305" s="392"/>
      <c r="CM305" s="392"/>
      <c r="CN305" s="392"/>
      <c r="CO305" s="392"/>
      <c r="CP305" s="392"/>
      <c r="CQ305" s="392"/>
      <c r="CR305" s="392"/>
      <c r="CS305" s="392"/>
      <c r="CT305" s="392"/>
    </row>
    <row r="306" spans="1:98" s="35" customFormat="1" ht="13" x14ac:dyDescent="0.3">
      <c r="A306" s="34"/>
      <c r="F306" s="395" t="s">
        <v>274</v>
      </c>
      <c r="J306" s="392"/>
      <c r="K306" s="164">
        <f>+K293*$D$293/100</f>
        <v>9.43</v>
      </c>
      <c r="L306" s="164">
        <f>+L293*$D$293/100</f>
        <v>1.4000000000000002E-2</v>
      </c>
      <c r="M306" s="164">
        <f t="shared" ref="M306:BR306" si="176">+M293*$D$293/100</f>
        <v>0.09</v>
      </c>
      <c r="N306" s="164">
        <f t="shared" si="176"/>
        <v>0.09</v>
      </c>
      <c r="O306" s="164">
        <f t="shared" si="176"/>
        <v>0</v>
      </c>
      <c r="P306" s="164">
        <f t="shared" si="176"/>
        <v>0</v>
      </c>
      <c r="Q306" s="164">
        <f t="shared" si="176"/>
        <v>0.02</v>
      </c>
      <c r="R306" s="164">
        <f t="shared" si="176"/>
        <v>0</v>
      </c>
      <c r="S306" s="164">
        <f t="shared" si="176"/>
        <v>3.0000000000000001E-3</v>
      </c>
      <c r="T306" s="164">
        <f t="shared" si="176"/>
        <v>3.0000000000000001E-3</v>
      </c>
      <c r="U306" s="164">
        <f t="shared" si="176"/>
        <v>8.0000000000000002E-3</v>
      </c>
      <c r="V306" s="164">
        <f t="shared" si="176"/>
        <v>0</v>
      </c>
      <c r="W306" s="164">
        <f t="shared" si="176"/>
        <v>0.28999999999999998</v>
      </c>
      <c r="X306" s="164">
        <f t="shared" si="176"/>
        <v>0</v>
      </c>
      <c r="Y306" s="164">
        <f t="shared" si="176"/>
        <v>0</v>
      </c>
      <c r="Z306" s="166" t="s">
        <v>501</v>
      </c>
      <c r="AA306" s="164">
        <f t="shared" si="176"/>
        <v>0.28999999999999998</v>
      </c>
      <c r="AB306" s="164">
        <f t="shared" si="176"/>
        <v>0</v>
      </c>
      <c r="AC306" s="164">
        <f t="shared" si="176"/>
        <v>0</v>
      </c>
      <c r="AD306" s="164">
        <f t="shared" si="176"/>
        <v>0</v>
      </c>
      <c r="AE306" s="164">
        <f t="shared" si="176"/>
        <v>0.11</v>
      </c>
      <c r="AF306" s="164">
        <f t="shared" si="176"/>
        <v>0</v>
      </c>
      <c r="AG306" s="164">
        <f t="shared" si="176"/>
        <v>0</v>
      </c>
      <c r="AH306" s="164">
        <f t="shared" si="176"/>
        <v>0</v>
      </c>
      <c r="AI306" s="164">
        <f t="shared" si="176"/>
        <v>0</v>
      </c>
      <c r="AJ306" s="164">
        <f t="shared" si="176"/>
        <v>0.06</v>
      </c>
      <c r="AK306" s="164">
        <f t="shared" si="176"/>
        <v>0.8</v>
      </c>
      <c r="AL306" s="164">
        <f t="shared" si="176"/>
        <v>0.02</v>
      </c>
      <c r="AM306" s="164">
        <f t="shared" si="176"/>
        <v>1.1000000000000001</v>
      </c>
      <c r="AN306" s="164">
        <f t="shared" si="176"/>
        <v>2.5</v>
      </c>
      <c r="AO306" s="164">
        <f t="shared" si="176"/>
        <v>23.1</v>
      </c>
      <c r="AP306" s="164">
        <f t="shared" si="176"/>
        <v>0.5</v>
      </c>
      <c r="AQ306" s="164">
        <f t="shared" si="176"/>
        <v>1.6E-2</v>
      </c>
      <c r="AR306" s="166">
        <f t="shared" si="176"/>
        <v>7.000000000000001E-3</v>
      </c>
      <c r="AS306" s="166">
        <f t="shared" si="176"/>
        <v>0.04</v>
      </c>
      <c r="AT306" s="166">
        <f t="shared" si="176"/>
        <v>6</v>
      </c>
      <c r="AU306" s="166">
        <f t="shared" si="176"/>
        <v>0</v>
      </c>
      <c r="AV306" s="166">
        <f t="shared" si="176"/>
        <v>3.9</v>
      </c>
      <c r="AW306" s="166">
        <f t="shared" si="176"/>
        <v>0</v>
      </c>
      <c r="AX306" s="166">
        <f t="shared" si="176"/>
        <v>23.1</v>
      </c>
      <c r="AY306" s="164">
        <f t="shared" si="176"/>
        <v>0</v>
      </c>
      <c r="AZ306" s="164">
        <f t="shared" si="176"/>
        <v>0</v>
      </c>
      <c r="BA306" s="164">
        <f t="shared" si="176"/>
        <v>0</v>
      </c>
      <c r="BB306" s="164">
        <f t="shared" si="176"/>
        <v>0</v>
      </c>
      <c r="BC306" s="164">
        <f t="shared" si="176"/>
        <v>0</v>
      </c>
      <c r="BD306" s="164">
        <f t="shared" si="176"/>
        <v>0</v>
      </c>
      <c r="BE306" s="164">
        <f t="shared" si="176"/>
        <v>0</v>
      </c>
      <c r="BF306" s="164">
        <f t="shared" si="176"/>
        <v>0</v>
      </c>
      <c r="BG306" s="164">
        <f t="shared" si="176"/>
        <v>0</v>
      </c>
      <c r="BH306" s="164">
        <f t="shared" si="176"/>
        <v>8.4000000000000005E-2</v>
      </c>
      <c r="BI306" s="164">
        <f t="shared" si="176"/>
        <v>0</v>
      </c>
      <c r="BJ306" s="164">
        <f t="shared" si="176"/>
        <v>4.0000000000000001E-3</v>
      </c>
      <c r="BK306" s="164">
        <f t="shared" si="176"/>
        <v>1E-3</v>
      </c>
      <c r="BL306" s="164">
        <f t="shared" si="176"/>
        <v>0.09</v>
      </c>
      <c r="BM306" s="164">
        <f t="shared" si="176"/>
        <v>0</v>
      </c>
      <c r="BN306" s="164">
        <f t="shared" si="176"/>
        <v>8.9999999999999993E-3</v>
      </c>
      <c r="BO306" s="164">
        <f t="shared" si="176"/>
        <v>1.8</v>
      </c>
      <c r="BP306" s="164">
        <f t="shared" si="176"/>
        <v>0</v>
      </c>
      <c r="BQ306" s="164">
        <f t="shared" si="176"/>
        <v>2</v>
      </c>
      <c r="BR306" s="164">
        <f t="shared" si="176"/>
        <v>0</v>
      </c>
      <c r="BS306" s="393"/>
      <c r="BT306" s="393"/>
      <c r="BU306" s="393"/>
      <c r="BV306" s="393"/>
      <c r="BW306" s="392"/>
      <c r="BX306" s="394"/>
      <c r="BY306" s="392"/>
      <c r="BZ306" s="392"/>
      <c r="CA306" s="392"/>
      <c r="CB306" s="164">
        <f t="shared" si="173"/>
        <v>100</v>
      </c>
      <c r="CC306" s="164">
        <f t="shared" si="173"/>
        <v>2.9000000000000057</v>
      </c>
      <c r="CD306" s="392"/>
      <c r="CE306" s="392"/>
      <c r="CF306" s="392"/>
      <c r="CG306" s="392"/>
      <c r="CH306" s="392"/>
      <c r="CI306" s="392"/>
      <c r="CJ306" s="392"/>
      <c r="CK306" s="392"/>
      <c r="CL306" s="392"/>
      <c r="CM306" s="392"/>
      <c r="CN306" s="392"/>
      <c r="CO306" s="392"/>
      <c r="CP306" s="392"/>
      <c r="CQ306" s="392"/>
      <c r="CR306" s="392"/>
      <c r="CS306" s="392"/>
      <c r="CT306" s="392"/>
    </row>
    <row r="307" spans="1:98" s="35" customFormat="1" ht="15" x14ac:dyDescent="0.3">
      <c r="A307" s="34"/>
      <c r="F307" s="167" t="s">
        <v>1213</v>
      </c>
      <c r="J307" s="392"/>
      <c r="K307" s="164">
        <f>+K294*$D$294/100</f>
        <v>0</v>
      </c>
      <c r="L307" s="166" t="s">
        <v>501</v>
      </c>
      <c r="M307" s="164">
        <f t="shared" ref="M307:BR307" si="177">+M294*$D$294/100</f>
        <v>0</v>
      </c>
      <c r="N307" s="164">
        <f t="shared" si="177"/>
        <v>0</v>
      </c>
      <c r="O307" s="164">
        <f t="shared" si="177"/>
        <v>0</v>
      </c>
      <c r="P307" s="164">
        <f t="shared" si="177"/>
        <v>0</v>
      </c>
      <c r="Q307" s="164">
        <f t="shared" si="177"/>
        <v>5</v>
      </c>
      <c r="R307" s="164">
        <f t="shared" si="177"/>
        <v>0</v>
      </c>
      <c r="S307" s="164">
        <f t="shared" si="177"/>
        <v>0.63249999999999995</v>
      </c>
      <c r="T307" s="164">
        <f t="shared" si="177"/>
        <v>0.92849999999999999</v>
      </c>
      <c r="U307" s="164">
        <f t="shared" si="177"/>
        <v>3.2110000000000003</v>
      </c>
      <c r="V307" s="164">
        <f t="shared" si="177"/>
        <v>0</v>
      </c>
      <c r="W307" s="164">
        <f t="shared" si="177"/>
        <v>0</v>
      </c>
      <c r="X307" s="164">
        <f t="shared" si="177"/>
        <v>0</v>
      </c>
      <c r="Y307" s="164">
        <f t="shared" si="177"/>
        <v>0</v>
      </c>
      <c r="Z307" s="166">
        <f t="shared" si="177"/>
        <v>0</v>
      </c>
      <c r="AA307" s="164">
        <f t="shared" si="177"/>
        <v>0</v>
      </c>
      <c r="AB307" s="164">
        <f t="shared" si="177"/>
        <v>0</v>
      </c>
      <c r="AC307" s="164">
        <f t="shared" si="177"/>
        <v>0</v>
      </c>
      <c r="AD307" s="164">
        <f t="shared" si="177"/>
        <v>0</v>
      </c>
      <c r="AE307" s="164">
        <f t="shared" si="177"/>
        <v>0</v>
      </c>
      <c r="AF307" s="164">
        <f t="shared" si="177"/>
        <v>0</v>
      </c>
      <c r="AG307" s="164">
        <f t="shared" si="177"/>
        <v>0</v>
      </c>
      <c r="AH307" s="164">
        <f t="shared" si="177"/>
        <v>0</v>
      </c>
      <c r="AI307" s="164">
        <f t="shared" si="177"/>
        <v>0</v>
      </c>
      <c r="AJ307" s="164">
        <f t="shared" si="177"/>
        <v>0</v>
      </c>
      <c r="AK307" s="164">
        <f t="shared" si="177"/>
        <v>0</v>
      </c>
      <c r="AL307" s="164">
        <f t="shared" si="177"/>
        <v>0</v>
      </c>
      <c r="AM307" s="164">
        <f t="shared" si="177"/>
        <v>0</v>
      </c>
      <c r="AN307" s="164">
        <f t="shared" si="177"/>
        <v>0</v>
      </c>
      <c r="AO307" s="164">
        <f t="shared" si="177"/>
        <v>0</v>
      </c>
      <c r="AP307" s="164">
        <f t="shared" si="177"/>
        <v>0</v>
      </c>
      <c r="AQ307" s="164">
        <f t="shared" si="177"/>
        <v>0</v>
      </c>
      <c r="AR307" s="166">
        <f t="shared" si="177"/>
        <v>0</v>
      </c>
      <c r="AS307" s="166">
        <f t="shared" si="177"/>
        <v>0</v>
      </c>
      <c r="AT307" s="166">
        <f t="shared" si="177"/>
        <v>0</v>
      </c>
      <c r="AU307" s="166">
        <f t="shared" si="177"/>
        <v>0</v>
      </c>
      <c r="AV307" s="166">
        <f t="shared" si="177"/>
        <v>0.15</v>
      </c>
      <c r="AW307" s="166">
        <f t="shared" si="177"/>
        <v>0</v>
      </c>
      <c r="AX307" s="166">
        <f t="shared" si="177"/>
        <v>0</v>
      </c>
      <c r="AY307" s="164">
        <f t="shared" si="177"/>
        <v>0</v>
      </c>
      <c r="AZ307" s="164">
        <f t="shared" si="177"/>
        <v>0</v>
      </c>
      <c r="BA307" s="164">
        <f t="shared" si="177"/>
        <v>0</v>
      </c>
      <c r="BB307" s="164">
        <f t="shared" si="177"/>
        <v>0</v>
      </c>
      <c r="BC307" s="164">
        <f t="shared" si="177"/>
        <v>0</v>
      </c>
      <c r="BD307" s="164">
        <f t="shared" si="177"/>
        <v>0</v>
      </c>
      <c r="BE307" s="164">
        <f t="shared" si="177"/>
        <v>0</v>
      </c>
      <c r="BF307" s="164">
        <f t="shared" si="177"/>
        <v>0</v>
      </c>
      <c r="BG307" s="164">
        <f t="shared" si="177"/>
        <v>0</v>
      </c>
      <c r="BH307" s="164">
        <f t="shared" si="177"/>
        <v>1.9609999999999999</v>
      </c>
      <c r="BI307" s="164">
        <f t="shared" si="177"/>
        <v>0</v>
      </c>
      <c r="BJ307" s="164">
        <f t="shared" si="177"/>
        <v>0</v>
      </c>
      <c r="BK307" s="164">
        <f t="shared" si="177"/>
        <v>0</v>
      </c>
      <c r="BL307" s="164">
        <f t="shared" si="177"/>
        <v>0</v>
      </c>
      <c r="BM307" s="164">
        <f t="shared" si="177"/>
        <v>0</v>
      </c>
      <c r="BN307" s="164">
        <f t="shared" si="177"/>
        <v>0</v>
      </c>
      <c r="BO307" s="164">
        <f t="shared" si="177"/>
        <v>0</v>
      </c>
      <c r="BP307" s="164">
        <f t="shared" si="177"/>
        <v>0</v>
      </c>
      <c r="BQ307" s="164">
        <f t="shared" si="177"/>
        <v>0</v>
      </c>
      <c r="BR307" s="164">
        <f t="shared" si="177"/>
        <v>0</v>
      </c>
      <c r="BS307" s="393"/>
      <c r="BT307" s="393"/>
      <c r="BU307" s="393"/>
      <c r="BV307" s="393"/>
      <c r="BW307" s="392"/>
      <c r="BX307" s="394"/>
      <c r="BY307" s="392"/>
      <c r="BZ307" s="392"/>
      <c r="CA307" s="392"/>
      <c r="CB307" s="164">
        <f t="shared" si="173"/>
        <v>100</v>
      </c>
      <c r="CC307" s="164">
        <f t="shared" si="173"/>
        <v>0</v>
      </c>
      <c r="CD307" s="392"/>
      <c r="CE307" s="392"/>
      <c r="CF307" s="392"/>
      <c r="CG307" s="392"/>
      <c r="CH307" s="392"/>
      <c r="CI307" s="392"/>
      <c r="CJ307" s="392"/>
      <c r="CK307" s="392"/>
      <c r="CL307" s="392"/>
      <c r="CM307" s="392"/>
      <c r="CN307" s="392"/>
      <c r="CO307" s="392"/>
      <c r="CP307" s="392"/>
      <c r="CQ307" s="392"/>
      <c r="CR307" s="392"/>
      <c r="CS307" s="392"/>
      <c r="CT307" s="392"/>
    </row>
    <row r="308" spans="1:98" s="35" customFormat="1" ht="15" x14ac:dyDescent="0.3">
      <c r="A308" s="34"/>
      <c r="F308" s="167" t="s">
        <v>1214</v>
      </c>
      <c r="J308" s="392"/>
      <c r="K308" s="164">
        <f>+K295*$D$295/100</f>
        <v>4.0000000000000001E-3</v>
      </c>
      <c r="L308" s="164"/>
      <c r="M308" s="164">
        <f t="shared" ref="M308:BR308" si="178">+M295*$D$295/100</f>
        <v>0</v>
      </c>
      <c r="N308" s="164">
        <f t="shared" si="178"/>
        <v>0</v>
      </c>
      <c r="O308" s="164">
        <f t="shared" si="178"/>
        <v>0</v>
      </c>
      <c r="P308" s="164">
        <f t="shared" si="178"/>
        <v>0</v>
      </c>
      <c r="Q308" s="164">
        <f t="shared" si="178"/>
        <v>0</v>
      </c>
      <c r="R308" s="164">
        <f t="shared" si="178"/>
        <v>0</v>
      </c>
      <c r="S308" s="164">
        <f t="shared" si="178"/>
        <v>0</v>
      </c>
      <c r="T308" s="164">
        <f t="shared" si="178"/>
        <v>0</v>
      </c>
      <c r="U308" s="164">
        <f t="shared" si="178"/>
        <v>0</v>
      </c>
      <c r="V308" s="164">
        <f t="shared" si="178"/>
        <v>0</v>
      </c>
      <c r="W308" s="164">
        <f t="shared" si="178"/>
        <v>0</v>
      </c>
      <c r="X308" s="164">
        <f t="shared" si="178"/>
        <v>0</v>
      </c>
      <c r="Y308" s="164">
        <f t="shared" si="178"/>
        <v>0</v>
      </c>
      <c r="Z308" s="164">
        <f t="shared" si="178"/>
        <v>0</v>
      </c>
      <c r="AA308" s="164">
        <f t="shared" si="178"/>
        <v>0</v>
      </c>
      <c r="AB308" s="164">
        <f t="shared" si="178"/>
        <v>0</v>
      </c>
      <c r="AC308" s="164">
        <f t="shared" si="178"/>
        <v>0</v>
      </c>
      <c r="AD308" s="164">
        <f t="shared" si="178"/>
        <v>0</v>
      </c>
      <c r="AE308" s="164">
        <f t="shared" si="178"/>
        <v>0</v>
      </c>
      <c r="AF308" s="164">
        <f t="shared" si="178"/>
        <v>0</v>
      </c>
      <c r="AG308" s="164">
        <f t="shared" si="178"/>
        <v>0</v>
      </c>
      <c r="AH308" s="164">
        <f t="shared" si="178"/>
        <v>0</v>
      </c>
      <c r="AI308" s="164">
        <f t="shared" si="178"/>
        <v>0</v>
      </c>
      <c r="AJ308" s="164">
        <f t="shared" si="178"/>
        <v>1.996</v>
      </c>
      <c r="AK308" s="164">
        <f t="shared" si="178"/>
        <v>0.2</v>
      </c>
      <c r="AL308" s="164">
        <f t="shared" si="178"/>
        <v>6.0000000000000001E-3</v>
      </c>
      <c r="AM308" s="164">
        <f t="shared" si="178"/>
        <v>1.52</v>
      </c>
      <c r="AN308" s="164">
        <f t="shared" si="178"/>
        <v>0.02</v>
      </c>
      <c r="AO308" s="164">
        <f t="shared" si="178"/>
        <v>1.78</v>
      </c>
      <c r="AP308" s="164">
        <f t="shared" si="178"/>
        <v>786</v>
      </c>
      <c r="AQ308" s="164">
        <f t="shared" si="178"/>
        <v>2E-3</v>
      </c>
      <c r="AR308" s="166">
        <f t="shared" si="178"/>
        <v>1.6000000000000001E-3</v>
      </c>
      <c r="AS308" s="166">
        <f t="shared" si="178"/>
        <v>0</v>
      </c>
      <c r="AT308" s="166" t="s">
        <v>501</v>
      </c>
      <c r="AU308" s="166">
        <f t="shared" si="178"/>
        <v>0</v>
      </c>
      <c r="AV308" s="166">
        <f t="shared" si="178"/>
        <v>0</v>
      </c>
      <c r="AW308" s="166">
        <f t="shared" si="178"/>
        <v>0</v>
      </c>
      <c r="AX308" s="166">
        <f t="shared" si="178"/>
        <v>0</v>
      </c>
      <c r="AY308" s="164">
        <f t="shared" si="178"/>
        <v>0</v>
      </c>
      <c r="AZ308" s="164">
        <f t="shared" si="178"/>
        <v>0</v>
      </c>
      <c r="BA308" s="164">
        <f t="shared" si="178"/>
        <v>0</v>
      </c>
      <c r="BB308" s="164">
        <f t="shared" si="178"/>
        <v>0</v>
      </c>
      <c r="BC308" s="164">
        <f t="shared" si="178"/>
        <v>0</v>
      </c>
      <c r="BD308" s="164">
        <f t="shared" si="178"/>
        <v>0</v>
      </c>
      <c r="BE308" s="164">
        <f t="shared" si="178"/>
        <v>0</v>
      </c>
      <c r="BF308" s="164">
        <f t="shared" si="178"/>
        <v>0</v>
      </c>
      <c r="BG308" s="164">
        <f t="shared" si="178"/>
        <v>0</v>
      </c>
      <c r="BH308" s="164">
        <f t="shared" si="178"/>
        <v>0</v>
      </c>
      <c r="BI308" s="164">
        <f t="shared" si="178"/>
        <v>0</v>
      </c>
      <c r="BJ308" s="164">
        <f t="shared" si="178"/>
        <v>0</v>
      </c>
      <c r="BK308" s="164">
        <f t="shared" si="178"/>
        <v>0.02</v>
      </c>
      <c r="BL308" s="164">
        <f t="shared" si="178"/>
        <v>0</v>
      </c>
      <c r="BM308" s="164">
        <f t="shared" si="178"/>
        <v>0</v>
      </c>
      <c r="BN308" s="164">
        <f t="shared" si="178"/>
        <v>0</v>
      </c>
      <c r="BO308" s="164">
        <f t="shared" si="178"/>
        <v>0</v>
      </c>
      <c r="BP308" s="164">
        <f t="shared" si="178"/>
        <v>0</v>
      </c>
      <c r="BQ308" s="164">
        <f t="shared" si="178"/>
        <v>0</v>
      </c>
      <c r="BR308" s="164">
        <f t="shared" si="178"/>
        <v>0</v>
      </c>
      <c r="BS308" s="393"/>
      <c r="BT308" s="393"/>
      <c r="BU308" s="393"/>
      <c r="BV308" s="393"/>
      <c r="BW308" s="392"/>
      <c r="BX308" s="394"/>
      <c r="BY308" s="392"/>
      <c r="BZ308" s="392"/>
      <c r="CA308" s="392"/>
      <c r="CB308" s="164">
        <f t="shared" si="173"/>
        <v>100</v>
      </c>
      <c r="CC308" s="164">
        <f t="shared" si="173"/>
        <v>0</v>
      </c>
      <c r="CD308" s="392"/>
      <c r="CE308" s="392"/>
      <c r="CF308" s="392"/>
      <c r="CG308" s="392"/>
      <c r="CH308" s="392"/>
      <c r="CI308" s="392"/>
      <c r="CJ308" s="392"/>
      <c r="CK308" s="392"/>
      <c r="CL308" s="392"/>
      <c r="CM308" s="392"/>
      <c r="CN308" s="392"/>
      <c r="CO308" s="392"/>
      <c r="CP308" s="392"/>
      <c r="CQ308" s="392"/>
      <c r="CR308" s="392"/>
      <c r="CS308" s="392"/>
      <c r="CT308" s="392"/>
    </row>
    <row r="309" spans="1:98" s="35" customFormat="1" ht="15" x14ac:dyDescent="0.3">
      <c r="A309" s="34"/>
      <c r="F309" s="167"/>
      <c r="J309" s="392"/>
      <c r="K309" s="168">
        <f>SUM(K302:K308)</f>
        <v>453.79400000000004</v>
      </c>
      <c r="L309" s="168">
        <f>SUM(L302:L308)</f>
        <v>2.6579999999999995</v>
      </c>
      <c r="M309" s="168">
        <f t="shared" ref="M309:BR309" si="179">SUM(M302:M308)</f>
        <v>16.03</v>
      </c>
      <c r="N309" s="168">
        <f t="shared" si="179"/>
        <v>6.18</v>
      </c>
      <c r="O309" s="168">
        <f t="shared" si="179"/>
        <v>9.85</v>
      </c>
      <c r="P309" s="168">
        <f t="shared" si="179"/>
        <v>0.03</v>
      </c>
      <c r="Q309" s="168">
        <f t="shared" si="179"/>
        <v>14.03</v>
      </c>
      <c r="R309" s="168">
        <f t="shared" si="179"/>
        <v>0</v>
      </c>
      <c r="S309" s="168">
        <f t="shared" si="179"/>
        <v>4.1875</v>
      </c>
      <c r="T309" s="168">
        <f t="shared" si="179"/>
        <v>4.4824999999999999</v>
      </c>
      <c r="U309" s="168">
        <f t="shared" si="179"/>
        <v>3.8730000000000002</v>
      </c>
      <c r="V309" s="168">
        <f t="shared" si="179"/>
        <v>0.4</v>
      </c>
      <c r="W309" s="168">
        <f t="shared" si="179"/>
        <v>34.841818181818176</v>
      </c>
      <c r="X309" s="168">
        <f t="shared" si="179"/>
        <v>0</v>
      </c>
      <c r="Y309" s="168">
        <f t="shared" si="179"/>
        <v>37.049999999999997</v>
      </c>
      <c r="Z309" s="168">
        <f t="shared" si="179"/>
        <v>32.18181818181818</v>
      </c>
      <c r="AA309" s="168">
        <f t="shared" si="179"/>
        <v>2.4714285714285711</v>
      </c>
      <c r="AB309" s="168">
        <f t="shared" si="179"/>
        <v>35.4</v>
      </c>
      <c r="AC309" s="168">
        <f t="shared" si="179"/>
        <v>1.65</v>
      </c>
      <c r="AD309" s="168">
        <f t="shared" si="179"/>
        <v>0</v>
      </c>
      <c r="AE309" s="168">
        <f t="shared" si="179"/>
        <v>1.86</v>
      </c>
      <c r="AF309" s="168">
        <f t="shared" si="179"/>
        <v>0</v>
      </c>
      <c r="AG309" s="168">
        <f t="shared" si="179"/>
        <v>1.6099999999999999</v>
      </c>
      <c r="AH309" s="168">
        <f t="shared" si="179"/>
        <v>0</v>
      </c>
      <c r="AI309" s="168">
        <f t="shared" si="179"/>
        <v>0</v>
      </c>
      <c r="AJ309" s="168">
        <f t="shared" si="179"/>
        <v>3.3860000000000001</v>
      </c>
      <c r="AK309" s="168">
        <f t="shared" si="179"/>
        <v>29</v>
      </c>
      <c r="AL309" s="168">
        <f t="shared" si="179"/>
        <v>1.8260000000000001</v>
      </c>
      <c r="AM309" s="168">
        <f t="shared" si="179"/>
        <v>44.320000000000007</v>
      </c>
      <c r="AN309" s="168">
        <f t="shared" si="179"/>
        <v>180.82000000000002</v>
      </c>
      <c r="AO309" s="168">
        <f t="shared" si="179"/>
        <v>297.88</v>
      </c>
      <c r="AP309" s="168">
        <f t="shared" si="179"/>
        <v>837.5</v>
      </c>
      <c r="AQ309" s="168">
        <f t="shared" si="179"/>
        <v>2.7490000000000001</v>
      </c>
      <c r="AR309" s="333">
        <f t="shared" si="179"/>
        <v>0.21060000000000001</v>
      </c>
      <c r="AS309" s="333">
        <f t="shared" si="179"/>
        <v>12.1</v>
      </c>
      <c r="AT309" s="333">
        <f t="shared" si="179"/>
        <v>28.45</v>
      </c>
      <c r="AU309" s="333">
        <f t="shared" si="179"/>
        <v>0</v>
      </c>
      <c r="AV309" s="333">
        <f t="shared" si="179"/>
        <v>4.05</v>
      </c>
      <c r="AW309" s="333">
        <f t="shared" si="179"/>
        <v>0</v>
      </c>
      <c r="AX309" s="333">
        <f t="shared" si="179"/>
        <v>23.1</v>
      </c>
      <c r="AY309" s="168">
        <f t="shared" si="179"/>
        <v>0</v>
      </c>
      <c r="AZ309" s="168">
        <f t="shared" si="179"/>
        <v>0</v>
      </c>
      <c r="BA309" s="168">
        <f t="shared" si="179"/>
        <v>0</v>
      </c>
      <c r="BB309" s="168">
        <f t="shared" si="179"/>
        <v>0</v>
      </c>
      <c r="BC309" s="168">
        <f t="shared" si="179"/>
        <v>0</v>
      </c>
      <c r="BD309" s="168">
        <f t="shared" si="179"/>
        <v>0</v>
      </c>
      <c r="BE309" s="168">
        <f t="shared" si="179"/>
        <v>0</v>
      </c>
      <c r="BF309" s="168">
        <f t="shared" si="179"/>
        <v>0.35</v>
      </c>
      <c r="BG309" s="168">
        <f t="shared" si="179"/>
        <v>0</v>
      </c>
      <c r="BH309" s="168">
        <f t="shared" si="179"/>
        <v>2.13</v>
      </c>
      <c r="BI309" s="168">
        <f t="shared" si="179"/>
        <v>0</v>
      </c>
      <c r="BJ309" s="168">
        <f t="shared" si="179"/>
        <v>0.14700000000000002</v>
      </c>
      <c r="BK309" s="168">
        <f t="shared" si="179"/>
        <v>0.10200000000000001</v>
      </c>
      <c r="BL309" s="168">
        <f t="shared" si="179"/>
        <v>4.55</v>
      </c>
      <c r="BM309" s="168">
        <f t="shared" si="179"/>
        <v>0</v>
      </c>
      <c r="BN309" s="168">
        <f t="shared" si="179"/>
        <v>0.29100000000000004</v>
      </c>
      <c r="BO309" s="168">
        <f t="shared" si="179"/>
        <v>20.5</v>
      </c>
      <c r="BP309" s="168">
        <f t="shared" si="179"/>
        <v>1</v>
      </c>
      <c r="BQ309" s="168">
        <f t="shared" si="179"/>
        <v>2.6</v>
      </c>
      <c r="BR309" s="168">
        <f t="shared" si="179"/>
        <v>0</v>
      </c>
      <c r="BS309" s="393"/>
      <c r="BT309" s="393"/>
      <c r="BU309" s="393"/>
      <c r="BV309" s="393"/>
      <c r="BW309" s="392"/>
      <c r="BX309" s="394"/>
      <c r="BY309" s="392"/>
      <c r="BZ309" s="392"/>
      <c r="CA309" s="392"/>
      <c r="CB309" s="168">
        <f>(CB302+CB303+CB304+CB305+CB306+CB307+CB308)</f>
        <v>600</v>
      </c>
      <c r="CC309" s="168">
        <f>(CC302+CC303+CC304+CC305+CC306+CC307+CC308)</f>
        <v>84.919999999999987</v>
      </c>
      <c r="CD309" s="392"/>
      <c r="CE309" s="392"/>
      <c r="CF309" s="392"/>
      <c r="CG309" s="392"/>
      <c r="CH309" s="392"/>
      <c r="CI309" s="392"/>
      <c r="CJ309" s="392"/>
      <c r="CK309" s="392"/>
      <c r="CL309" s="392"/>
      <c r="CM309" s="392"/>
      <c r="CN309" s="392"/>
      <c r="CO309" s="392"/>
      <c r="CP309" s="392"/>
      <c r="CQ309" s="392"/>
      <c r="CR309" s="392"/>
      <c r="CS309" s="392"/>
      <c r="CT309" s="392"/>
    </row>
    <row r="310" spans="1:98" s="35" customFormat="1" ht="15" x14ac:dyDescent="0.3">
      <c r="A310" s="34"/>
      <c r="F310" s="167"/>
      <c r="J310" s="392"/>
      <c r="K310" s="392"/>
      <c r="L310" s="392"/>
      <c r="M310" s="392"/>
      <c r="N310" s="392"/>
      <c r="O310" s="392"/>
      <c r="P310" s="392"/>
      <c r="Q310" s="392"/>
      <c r="R310" s="392"/>
      <c r="S310" s="392"/>
      <c r="T310" s="392"/>
      <c r="U310" s="392"/>
      <c r="V310" s="392"/>
      <c r="W310" s="392"/>
      <c r="X310" s="392"/>
      <c r="Y310" s="392"/>
      <c r="Z310" s="392"/>
      <c r="AA310" s="392"/>
      <c r="AB310" s="392"/>
      <c r="AC310" s="392"/>
      <c r="AD310" s="392"/>
      <c r="AE310" s="392"/>
      <c r="AF310" s="392"/>
      <c r="AG310" s="392"/>
      <c r="AH310" s="392"/>
      <c r="AI310" s="392"/>
      <c r="AJ310" s="392"/>
      <c r="AK310" s="392"/>
      <c r="AL310" s="392"/>
      <c r="AM310" s="392"/>
      <c r="AN310" s="392"/>
      <c r="AO310" s="392"/>
      <c r="AP310" s="392"/>
      <c r="AQ310" s="392"/>
      <c r="AR310" s="394"/>
      <c r="AS310" s="394"/>
      <c r="AT310" s="394"/>
      <c r="AU310" s="394"/>
      <c r="AV310" s="394"/>
      <c r="AW310" s="394"/>
      <c r="AX310" s="394"/>
      <c r="AY310" s="392"/>
      <c r="AZ310" s="392"/>
      <c r="BA310" s="392"/>
      <c r="BB310" s="392"/>
      <c r="BC310" s="392"/>
      <c r="BD310" s="392"/>
      <c r="BE310" s="392"/>
      <c r="BF310" s="392"/>
      <c r="BG310" s="392"/>
      <c r="BH310" s="392"/>
      <c r="BI310" s="392"/>
      <c r="BJ310" s="392"/>
      <c r="BK310" s="392"/>
      <c r="BL310" s="392"/>
      <c r="BM310" s="392"/>
      <c r="BN310" s="392"/>
      <c r="BO310" s="392"/>
      <c r="BP310" s="392"/>
      <c r="BQ310" s="392"/>
      <c r="BR310" s="392"/>
      <c r="BS310" s="393"/>
      <c r="BT310" s="393"/>
      <c r="BU310" s="393"/>
      <c r="BV310" s="393"/>
      <c r="BW310" s="392"/>
      <c r="BX310" s="394"/>
      <c r="BY310" s="392"/>
      <c r="BZ310" s="392"/>
      <c r="CA310" s="392"/>
      <c r="CB310" s="392"/>
      <c r="CC310" s="392"/>
      <c r="CD310" s="392"/>
      <c r="CE310" s="392"/>
      <c r="CF310" s="392"/>
      <c r="CG310" s="392"/>
      <c r="CH310" s="392"/>
      <c r="CI310" s="392"/>
      <c r="CJ310" s="392"/>
      <c r="CK310" s="392"/>
      <c r="CL310" s="392"/>
      <c r="CM310" s="392"/>
      <c r="CN310" s="392"/>
      <c r="CO310" s="392"/>
      <c r="CP310" s="392"/>
      <c r="CQ310" s="392"/>
      <c r="CR310" s="392"/>
      <c r="CS310" s="392"/>
      <c r="CT310" s="392"/>
    </row>
    <row r="311" spans="1:98" s="35" customFormat="1" ht="15" x14ac:dyDescent="0.3">
      <c r="A311" s="34"/>
      <c r="F311" s="167"/>
      <c r="J311" s="392"/>
      <c r="K311" s="164">
        <f>(K309-($D$296-$D$297))/$D$297*100</f>
        <v>85.645882352941186</v>
      </c>
      <c r="L311" s="170">
        <f t="shared" ref="L311:AQ311" si="180">L309/$D$297*100*L10</f>
        <v>0.52117647058823513</v>
      </c>
      <c r="M311" s="170">
        <f t="shared" si="180"/>
        <v>3.1431372549019607</v>
      </c>
      <c r="N311" s="170">
        <f t="shared" si="180"/>
        <v>1.2117647058823529</v>
      </c>
      <c r="O311" s="170">
        <f t="shared" si="180"/>
        <v>1.9313725490196079</v>
      </c>
      <c r="P311" s="170">
        <f t="shared" si="180"/>
        <v>5.8823529411764705E-3</v>
      </c>
      <c r="Q311" s="170">
        <f t="shared" si="180"/>
        <v>2.7509803921568627</v>
      </c>
      <c r="R311" s="170">
        <f t="shared" si="180"/>
        <v>0</v>
      </c>
      <c r="S311" s="170">
        <f t="shared" si="180"/>
        <v>0.8210784313725491</v>
      </c>
      <c r="T311" s="170">
        <f t="shared" si="180"/>
        <v>0.87892156862745086</v>
      </c>
      <c r="U311" s="170">
        <f t="shared" si="180"/>
        <v>0.75941176470588245</v>
      </c>
      <c r="V311" s="170">
        <f t="shared" si="180"/>
        <v>7.8431372549019621E-2</v>
      </c>
      <c r="W311" s="170">
        <f t="shared" si="180"/>
        <v>6.8317290552584664</v>
      </c>
      <c r="X311" s="170">
        <f t="shared" si="180"/>
        <v>0</v>
      </c>
      <c r="Y311" s="170">
        <f t="shared" si="180"/>
        <v>7.2647058823529411</v>
      </c>
      <c r="Z311" s="170">
        <f t="shared" si="180"/>
        <v>6.3101604278074861</v>
      </c>
      <c r="AA311" s="170">
        <f t="shared" si="180"/>
        <v>0.48459383753501389</v>
      </c>
      <c r="AB311" s="170">
        <f t="shared" si="180"/>
        <v>6.9411764705882355</v>
      </c>
      <c r="AC311" s="170">
        <f t="shared" si="180"/>
        <v>0.3235294117647059</v>
      </c>
      <c r="AD311" s="170">
        <f t="shared" si="180"/>
        <v>0</v>
      </c>
      <c r="AE311" s="170">
        <f t="shared" si="180"/>
        <v>0.36470588235294121</v>
      </c>
      <c r="AF311" s="170">
        <f t="shared" si="180"/>
        <v>0</v>
      </c>
      <c r="AG311" s="170">
        <f t="shared" si="180"/>
        <v>0.31568627450980391</v>
      </c>
      <c r="AH311" s="170">
        <f t="shared" si="180"/>
        <v>0</v>
      </c>
      <c r="AI311" s="170">
        <f t="shared" si="180"/>
        <v>0</v>
      </c>
      <c r="AJ311" s="170">
        <f t="shared" si="180"/>
        <v>0.663921568627451</v>
      </c>
      <c r="AK311" s="170">
        <f t="shared" si="180"/>
        <v>5.6862745098039218</v>
      </c>
      <c r="AL311" s="170">
        <f t="shared" si="180"/>
        <v>0.35803921568627456</v>
      </c>
      <c r="AM311" s="170">
        <f t="shared" si="180"/>
        <v>8.6901960784313736</v>
      </c>
      <c r="AN311" s="170">
        <f t="shared" si="180"/>
        <v>35.454901960784319</v>
      </c>
      <c r="AO311" s="170">
        <f t="shared" si="180"/>
        <v>58.407843137254901</v>
      </c>
      <c r="AP311" s="170">
        <f t="shared" si="180"/>
        <v>164.21568627450981</v>
      </c>
      <c r="AQ311" s="170">
        <f t="shared" si="180"/>
        <v>0.53901960784313729</v>
      </c>
      <c r="AR311" s="204">
        <f t="shared" ref="AR311:BR311" si="181">AR309/$D$297*100*AR10</f>
        <v>4.1294117647058828E-2</v>
      </c>
      <c r="AS311" s="204">
        <f t="shared" si="181"/>
        <v>2.3725490196078431</v>
      </c>
      <c r="AT311" s="204">
        <f t="shared" si="181"/>
        <v>5.5784313725490193</v>
      </c>
      <c r="AU311" s="204">
        <f t="shared" si="181"/>
        <v>0</v>
      </c>
      <c r="AV311" s="204">
        <f t="shared" si="181"/>
        <v>0.79411764705882348</v>
      </c>
      <c r="AW311" s="204">
        <f t="shared" si="181"/>
        <v>0</v>
      </c>
      <c r="AX311" s="204">
        <f t="shared" si="181"/>
        <v>4.5294117647058822</v>
      </c>
      <c r="AY311" s="170">
        <f t="shared" si="181"/>
        <v>0</v>
      </c>
      <c r="AZ311" s="170">
        <f t="shared" si="181"/>
        <v>0</v>
      </c>
      <c r="BA311" s="170">
        <f t="shared" si="181"/>
        <v>0</v>
      </c>
      <c r="BB311" s="170">
        <f t="shared" si="181"/>
        <v>0</v>
      </c>
      <c r="BC311" s="170">
        <f t="shared" si="181"/>
        <v>0</v>
      </c>
      <c r="BD311" s="170">
        <f t="shared" si="181"/>
        <v>0</v>
      </c>
      <c r="BE311" s="170">
        <f t="shared" si="181"/>
        <v>0</v>
      </c>
      <c r="BF311" s="170">
        <f t="shared" si="181"/>
        <v>6.8627450980392149E-2</v>
      </c>
      <c r="BG311" s="170">
        <f t="shared" si="181"/>
        <v>0</v>
      </c>
      <c r="BH311" s="170">
        <f t="shared" si="181"/>
        <v>0.41764705882352937</v>
      </c>
      <c r="BI311" s="170">
        <f t="shared" si="181"/>
        <v>0</v>
      </c>
      <c r="BJ311" s="170">
        <f t="shared" si="181"/>
        <v>1.7294117647058824E-2</v>
      </c>
      <c r="BK311" s="170">
        <f t="shared" si="181"/>
        <v>1.2E-2</v>
      </c>
      <c r="BL311" s="170">
        <f t="shared" si="181"/>
        <v>0.53529411764705881</v>
      </c>
      <c r="BM311" s="170">
        <f t="shared" si="181"/>
        <v>0</v>
      </c>
      <c r="BN311" s="170">
        <f t="shared" si="181"/>
        <v>3.4235294117647065E-2</v>
      </c>
      <c r="BO311" s="170">
        <f t="shared" si="181"/>
        <v>2.0098039215686274</v>
      </c>
      <c r="BP311" s="170">
        <f t="shared" si="181"/>
        <v>0.19607843137254902</v>
      </c>
      <c r="BQ311" s="170">
        <f t="shared" si="181"/>
        <v>0.50980392156862753</v>
      </c>
      <c r="BR311" s="170">
        <f t="shared" si="181"/>
        <v>0</v>
      </c>
      <c r="BS311" s="393"/>
      <c r="BT311" s="393"/>
      <c r="BU311" s="393"/>
      <c r="BV311" s="393"/>
      <c r="BW311" s="392"/>
      <c r="BX311" s="394"/>
      <c r="BY311" s="392"/>
      <c r="BZ311" s="392"/>
      <c r="CA311" s="392"/>
      <c r="CB311" s="170">
        <f>CB309/6</f>
        <v>100</v>
      </c>
      <c r="CC311" s="168">
        <f>CC309</f>
        <v>84.919999999999987</v>
      </c>
      <c r="CD311" s="392"/>
      <c r="CE311" s="392"/>
      <c r="CF311" s="392"/>
      <c r="CG311" s="392"/>
      <c r="CH311" s="392"/>
      <c r="CI311" s="392"/>
      <c r="CJ311" s="392"/>
      <c r="CK311" s="392"/>
      <c r="CL311" s="392"/>
      <c r="CM311" s="392"/>
      <c r="CN311" s="392"/>
      <c r="CO311" s="392"/>
      <c r="CP311" s="392"/>
      <c r="CQ311" s="392"/>
      <c r="CR311" s="392"/>
      <c r="CS311" s="392"/>
      <c r="CT311" s="392"/>
    </row>
    <row r="312" spans="1:98" ht="15" x14ac:dyDescent="0.3">
      <c r="A312" s="10"/>
      <c r="F312" s="44"/>
    </row>
    <row r="313" spans="1:98" ht="15" x14ac:dyDescent="0.3">
      <c r="A313" s="10"/>
      <c r="F313" s="44"/>
    </row>
    <row r="314" spans="1:98" ht="15" x14ac:dyDescent="0.3">
      <c r="A314" s="10"/>
      <c r="F314" s="44"/>
    </row>
    <row r="315" spans="1:98" ht="15" x14ac:dyDescent="0.3">
      <c r="A315" s="10"/>
      <c r="F315" s="44"/>
      <c r="CI315"/>
    </row>
    <row r="316" spans="1:98" s="7" customFormat="1" ht="15" x14ac:dyDescent="0.25">
      <c r="A316" s="120" t="s">
        <v>1005</v>
      </c>
      <c r="F316" s="117" t="s">
        <v>1607</v>
      </c>
      <c r="J316" s="7">
        <f>(M316*17)+(Q316*37)+(W316*17)+(AI316*29)+(AE316*8)</f>
        <v>2498.6949844346809</v>
      </c>
      <c r="K316" s="180">
        <f>+K338</f>
        <v>17.782049878678407</v>
      </c>
      <c r="L316" s="180">
        <f>+L338</f>
        <v>0.63411964315034752</v>
      </c>
      <c r="M316" s="180">
        <f t="shared" ref="M316:BQ316" si="182">+M338</f>
        <v>3.6354286391914328</v>
      </c>
      <c r="N316" s="180">
        <f t="shared" si="182"/>
        <v>3.591757429806798</v>
      </c>
      <c r="O316" s="180">
        <f t="shared" si="182"/>
        <v>0</v>
      </c>
      <c r="P316" s="180">
        <f t="shared" si="182"/>
        <v>0</v>
      </c>
      <c r="Q316" s="180">
        <f t="shared" si="182"/>
        <v>57.58738802838743</v>
      </c>
      <c r="R316" s="180">
        <f t="shared" si="182"/>
        <v>0</v>
      </c>
      <c r="S316" s="180">
        <f t="shared" si="182"/>
        <v>7.2982173480743624</v>
      </c>
      <c r="T316" s="180">
        <f t="shared" si="182"/>
        <v>10.647065933264008</v>
      </c>
      <c r="U316" s="180">
        <f t="shared" si="182"/>
        <v>36.869686479484798</v>
      </c>
      <c r="V316" s="180">
        <f t="shared" si="182"/>
        <v>0</v>
      </c>
      <c r="W316" s="180">
        <f t="shared" si="182"/>
        <v>17.998104713049159</v>
      </c>
      <c r="X316" s="180">
        <f t="shared" si="182"/>
        <v>4.3671209384635028E-2</v>
      </c>
      <c r="Y316" s="180">
        <f t="shared" si="182"/>
        <v>19.526617773156005</v>
      </c>
      <c r="Z316" s="180">
        <f t="shared" si="182"/>
        <v>17.310923254768692</v>
      </c>
      <c r="AA316" s="180">
        <f t="shared" si="182"/>
        <v>0.68843374833742088</v>
      </c>
      <c r="AB316" s="180">
        <f t="shared" si="182"/>
        <v>19.042015580245565</v>
      </c>
      <c r="AC316" s="180">
        <f t="shared" si="182"/>
        <v>0.48460219291044093</v>
      </c>
      <c r="AD316" s="180">
        <f t="shared" si="182"/>
        <v>0</v>
      </c>
      <c r="AE316" s="180">
        <f t="shared" si="182"/>
        <v>2.3945049532045317E-2</v>
      </c>
      <c r="AF316" s="180">
        <f t="shared" si="182"/>
        <v>0</v>
      </c>
      <c r="AG316" s="180">
        <f t="shared" si="182"/>
        <v>1.824384726251072</v>
      </c>
      <c r="AH316" s="180">
        <f t="shared" si="182"/>
        <v>0</v>
      </c>
      <c r="AI316" s="180">
        <f t="shared" si="182"/>
        <v>0</v>
      </c>
      <c r="AJ316" s="180">
        <f t="shared" si="182"/>
        <v>0.50045153521974706</v>
      </c>
      <c r="AK316" s="180">
        <f t="shared" si="182"/>
        <v>37.507069490814224</v>
      </c>
      <c r="AL316" s="180">
        <f t="shared" si="182"/>
        <v>0.93237461915968867</v>
      </c>
      <c r="AM316" s="180">
        <f t="shared" si="182"/>
        <v>23.347563534198095</v>
      </c>
      <c r="AN316" s="180">
        <f t="shared" si="182"/>
        <v>67.03815700654954</v>
      </c>
      <c r="AO316" s="180">
        <f t="shared" si="182"/>
        <v>73.856794920912918</v>
      </c>
      <c r="AP316" s="180">
        <f t="shared" si="182"/>
        <v>135.97595460930802</v>
      </c>
      <c r="AQ316" s="180">
        <f t="shared" si="182"/>
        <v>0.54925382664696332</v>
      </c>
      <c r="AR316" s="180">
        <f t="shared" si="182"/>
        <v>9.3305876343203253E-2</v>
      </c>
      <c r="AS316" s="180">
        <f t="shared" si="182"/>
        <v>1.1677202488460767</v>
      </c>
      <c r="AT316" s="180">
        <f t="shared" si="182"/>
        <v>541.6148427380366</v>
      </c>
      <c r="AU316" s="180">
        <f t="shared" si="182"/>
        <v>0</v>
      </c>
      <c r="AV316" s="180">
        <f t="shared" si="182"/>
        <v>1.71036068086038</v>
      </c>
      <c r="AW316" s="180">
        <f t="shared" si="182"/>
        <v>0</v>
      </c>
      <c r="AX316" s="180">
        <f t="shared" si="182"/>
        <v>0</v>
      </c>
      <c r="AY316" s="180">
        <f t="shared" si="182"/>
        <v>0</v>
      </c>
      <c r="AZ316" s="180">
        <f t="shared" si="182"/>
        <v>0</v>
      </c>
      <c r="BA316" s="180">
        <f t="shared" si="182"/>
        <v>0</v>
      </c>
      <c r="BB316" s="180">
        <f t="shared" si="182"/>
        <v>0</v>
      </c>
      <c r="BC316" s="180">
        <f t="shared" si="182"/>
        <v>0</v>
      </c>
      <c r="BD316" s="180">
        <f t="shared" si="182"/>
        <v>0</v>
      </c>
      <c r="BE316" s="180">
        <f t="shared" si="182"/>
        <v>0</v>
      </c>
      <c r="BF316" s="180">
        <f t="shared" si="182"/>
        <v>0</v>
      </c>
      <c r="BG316" s="180">
        <f t="shared" si="182"/>
        <v>0</v>
      </c>
      <c r="BH316" s="180">
        <f t="shared" si="182"/>
        <v>22.531151369200739</v>
      </c>
      <c r="BI316" s="180">
        <f t="shared" si="182"/>
        <v>0</v>
      </c>
      <c r="BJ316" s="180">
        <f t="shared" si="182"/>
        <v>6.8318647036287011E-2</v>
      </c>
      <c r="BK316" s="180">
        <f t="shared" si="182"/>
        <v>1.7767226752777626E-2</v>
      </c>
      <c r="BL316" s="180">
        <f t="shared" si="182"/>
        <v>0.711339007169832</v>
      </c>
      <c r="BM316" s="180">
        <f t="shared" si="182"/>
        <v>0</v>
      </c>
      <c r="BN316" s="180">
        <f t="shared" si="182"/>
        <v>5.2371244047944833E-2</v>
      </c>
      <c r="BO316" s="180">
        <f t="shared" si="182"/>
        <v>8.6031142247277117</v>
      </c>
      <c r="BP316" s="180">
        <f t="shared" si="182"/>
        <v>2.2804809078138403E-5</v>
      </c>
      <c r="BQ316" s="180">
        <f t="shared" si="182"/>
        <v>3.4207213617207602E-4</v>
      </c>
      <c r="BR316" s="180"/>
      <c r="BS316" s="180"/>
      <c r="BT316" s="180"/>
      <c r="BU316" s="180"/>
      <c r="BV316" s="180"/>
      <c r="BW316" s="180"/>
      <c r="BX316" s="335"/>
      <c r="BY316" s="180"/>
      <c r="BZ316" s="180"/>
      <c r="CA316" s="180"/>
      <c r="CB316" s="180">
        <f>+CB338</f>
        <v>100</v>
      </c>
      <c r="CC316" s="180">
        <f>+CC338</f>
        <v>171.73000000000002</v>
      </c>
      <c r="CD316" s="180"/>
      <c r="CE316" s="180"/>
      <c r="CF316" s="180"/>
      <c r="CG316" s="180"/>
      <c r="CH316" s="180">
        <f>+CH338</f>
        <v>0</v>
      </c>
      <c r="CI316" s="7" t="s">
        <v>522</v>
      </c>
      <c r="CJ316" s="116"/>
      <c r="CK316" s="116"/>
      <c r="CL316" s="116"/>
      <c r="CM316" s="116"/>
      <c r="CN316" s="116"/>
      <c r="CO316" s="116"/>
      <c r="CP316" s="116"/>
      <c r="CQ316" s="116"/>
      <c r="CR316" s="116"/>
      <c r="CS316" s="116"/>
      <c r="CT316" s="116"/>
    </row>
    <row r="317" spans="1:98" ht="15" x14ac:dyDescent="0.25">
      <c r="A317" s="10" t="s">
        <v>567</v>
      </c>
      <c r="D317">
        <v>150</v>
      </c>
      <c r="F317" s="40" t="s">
        <v>1391</v>
      </c>
      <c r="I317" s="27">
        <v>1</v>
      </c>
      <c r="J317" s="27">
        <f t="shared" ref="J317:J322" si="183">(M317*17)+(Q317*37)+(CC317*17)+(AI317*29)+(AE317*8)</f>
        <v>0</v>
      </c>
      <c r="K317" s="27">
        <v>99.9</v>
      </c>
      <c r="L317" s="27"/>
      <c r="M317" s="27">
        <v>0</v>
      </c>
      <c r="N317" s="27">
        <v>0</v>
      </c>
      <c r="O317" s="27">
        <v>0</v>
      </c>
      <c r="P317" s="27">
        <v>0</v>
      </c>
      <c r="Q317" s="27">
        <v>0</v>
      </c>
      <c r="R317" s="27">
        <v>0</v>
      </c>
      <c r="S317" s="27">
        <v>0</v>
      </c>
      <c r="T317" s="27">
        <v>0</v>
      </c>
      <c r="U317" s="27">
        <v>0</v>
      </c>
      <c r="V317" s="27"/>
      <c r="W317" s="27">
        <v>0</v>
      </c>
      <c r="X317" s="27">
        <v>0</v>
      </c>
      <c r="Y317" s="27"/>
      <c r="Z317" s="27">
        <v>0</v>
      </c>
      <c r="AA317" s="27">
        <v>0</v>
      </c>
      <c r="AB317" s="27"/>
      <c r="AC317" s="27"/>
      <c r="AD317" s="27">
        <v>0</v>
      </c>
      <c r="AE317" s="27">
        <v>0</v>
      </c>
      <c r="AF317" s="27">
        <v>0</v>
      </c>
      <c r="AG317" s="27">
        <v>0</v>
      </c>
      <c r="AH317" s="27">
        <v>0</v>
      </c>
      <c r="AI317" s="27">
        <v>0</v>
      </c>
      <c r="AJ317" s="27">
        <v>0.1</v>
      </c>
      <c r="AK317" s="27">
        <v>2</v>
      </c>
      <c r="AL317" s="27">
        <v>0</v>
      </c>
      <c r="AM317" s="27">
        <v>1</v>
      </c>
      <c r="AN317" s="27">
        <v>0</v>
      </c>
      <c r="AO317" s="27">
        <v>0</v>
      </c>
      <c r="AP317" s="27">
        <v>2</v>
      </c>
      <c r="AQ317" s="27">
        <v>0</v>
      </c>
      <c r="AR317" s="27">
        <v>7.0000000000000001E-3</v>
      </c>
      <c r="AS317" s="27">
        <v>0</v>
      </c>
      <c r="AT317" s="27">
        <v>0</v>
      </c>
      <c r="AU317" s="27"/>
      <c r="AV317" s="27">
        <v>0</v>
      </c>
      <c r="AW317" s="27">
        <v>0</v>
      </c>
      <c r="AX317" s="27">
        <v>0</v>
      </c>
      <c r="AY317" s="27">
        <v>0</v>
      </c>
      <c r="AZ317" s="27">
        <v>0</v>
      </c>
      <c r="BA317" s="27">
        <v>0</v>
      </c>
      <c r="BB317" s="27">
        <v>0</v>
      </c>
      <c r="BC317" s="27"/>
      <c r="BD317" s="27"/>
      <c r="BE317" s="27">
        <v>0</v>
      </c>
      <c r="BF317" s="27"/>
      <c r="BG317" s="27">
        <v>0</v>
      </c>
      <c r="BH317" s="27">
        <v>0</v>
      </c>
      <c r="BI317" s="27">
        <v>0</v>
      </c>
      <c r="BJ317" s="27">
        <v>0</v>
      </c>
      <c r="BK317" s="27">
        <v>0</v>
      </c>
      <c r="BL317" s="27">
        <v>0</v>
      </c>
      <c r="BM317" s="27">
        <v>0</v>
      </c>
      <c r="BN317" s="27">
        <v>0</v>
      </c>
      <c r="BO317" s="27">
        <v>0</v>
      </c>
      <c r="BP317" s="27">
        <v>0</v>
      </c>
      <c r="BQ317" s="27">
        <v>0</v>
      </c>
      <c r="BR317" s="27">
        <v>0</v>
      </c>
      <c r="BS317" s="27">
        <v>1</v>
      </c>
      <c r="BT317" s="14">
        <v>6.25</v>
      </c>
      <c r="BU317" s="27"/>
      <c r="BV317" s="27"/>
      <c r="BW317" s="27" t="s">
        <v>7</v>
      </c>
      <c r="BX317" s="79" t="s">
        <v>1411</v>
      </c>
      <c r="BY317" s="27"/>
      <c r="BZ317" s="27"/>
      <c r="CA317" s="27"/>
      <c r="CB317" s="27">
        <f>CC317+K317+M317+Q317+AE317+AJ317</f>
        <v>100</v>
      </c>
      <c r="CC317" s="27">
        <f>100-(K317+M317+Q317+AJ317+AE317+AI317)</f>
        <v>0</v>
      </c>
      <c r="CD317" s="27"/>
      <c r="CE317" s="25"/>
      <c r="CF317" s="25"/>
      <c r="CG317" s="25"/>
      <c r="CH317" s="25"/>
      <c r="CI317" s="25"/>
      <c r="CJ317" s="25"/>
      <c r="CK317" s="25"/>
      <c r="CL317" s="25"/>
      <c r="CM317" s="25"/>
      <c r="CN317" s="25"/>
      <c r="CO317" s="25"/>
      <c r="CP317" s="25"/>
      <c r="CQ317" s="25"/>
      <c r="CR317" s="25"/>
      <c r="CS317" s="25"/>
      <c r="CT317" s="25"/>
    </row>
    <row r="318" spans="1:98" ht="15" x14ac:dyDescent="0.25">
      <c r="A318" s="10" t="s">
        <v>1388</v>
      </c>
      <c r="D318">
        <v>250</v>
      </c>
      <c r="F318" s="40" t="s">
        <v>144</v>
      </c>
      <c r="I318" s="27">
        <v>1</v>
      </c>
      <c r="J318" s="27">
        <f t="shared" si="183"/>
        <v>1494.0100000000002</v>
      </c>
      <c r="K318" s="27">
        <v>14</v>
      </c>
      <c r="L318" s="27">
        <v>2.2000000000000002</v>
      </c>
      <c r="M318" s="27">
        <v>12.6</v>
      </c>
      <c r="N318" s="27">
        <v>12.6</v>
      </c>
      <c r="O318" s="27">
        <v>0</v>
      </c>
      <c r="P318" s="27">
        <v>0</v>
      </c>
      <c r="Q318" s="27">
        <v>2</v>
      </c>
      <c r="R318" s="27"/>
      <c r="S318" s="27">
        <v>0.3</v>
      </c>
      <c r="T318" s="27">
        <v>0.2</v>
      </c>
      <c r="U318" s="27">
        <v>0.9</v>
      </c>
      <c r="V318" s="27">
        <v>0</v>
      </c>
      <c r="W318" s="27">
        <f>Y318/1.1</f>
        <v>62.272727272727266</v>
      </c>
      <c r="X318" s="27"/>
      <c r="Y318" s="27">
        <v>68.5</v>
      </c>
      <c r="Z318" s="27">
        <f>AB318/1.1</f>
        <v>60.72727272727272</v>
      </c>
      <c r="AA318" s="27">
        <f>AC318/1.05</f>
        <v>1.6190476190476188</v>
      </c>
      <c r="AB318" s="27">
        <v>66.8</v>
      </c>
      <c r="AC318" s="27">
        <v>1.7</v>
      </c>
      <c r="AD318" s="27"/>
      <c r="AE318" s="27"/>
      <c r="AF318" s="27"/>
      <c r="AG318" s="27">
        <v>6.4</v>
      </c>
      <c r="AH318" s="27"/>
      <c r="AI318" s="27"/>
      <c r="AJ318" s="27">
        <v>0.47</v>
      </c>
      <c r="AK318" s="27">
        <v>130</v>
      </c>
      <c r="AL318" s="27">
        <v>3.2</v>
      </c>
      <c r="AM318" s="27">
        <v>80</v>
      </c>
      <c r="AN318" s="27">
        <v>230</v>
      </c>
      <c r="AO318" s="27">
        <v>250</v>
      </c>
      <c r="AP318" s="27">
        <v>4</v>
      </c>
      <c r="AQ318" s="27">
        <v>1.9</v>
      </c>
      <c r="AR318" s="27">
        <v>0.32</v>
      </c>
      <c r="AS318" s="27">
        <v>4</v>
      </c>
      <c r="AT318" s="27">
        <v>1900</v>
      </c>
      <c r="AU318" s="27"/>
      <c r="AV318" s="27"/>
      <c r="AW318" s="27">
        <v>0</v>
      </c>
      <c r="AX318" s="27">
        <v>0</v>
      </c>
      <c r="AY318" s="27"/>
      <c r="AZ318" s="27"/>
      <c r="BA318" s="27"/>
      <c r="BB318" s="27"/>
      <c r="BC318" s="27"/>
      <c r="BD318" s="27"/>
      <c r="BE318" s="27"/>
      <c r="BF318" s="27">
        <v>0</v>
      </c>
      <c r="BG318" s="27"/>
      <c r="BH318" s="27">
        <v>0.6</v>
      </c>
      <c r="BI318" s="27"/>
      <c r="BJ318" s="27">
        <v>0.39</v>
      </c>
      <c r="BK318" s="27">
        <v>7.0000000000000007E-2</v>
      </c>
      <c r="BL318" s="27">
        <v>4</v>
      </c>
      <c r="BM318" s="27"/>
      <c r="BN318" s="27">
        <v>0.3</v>
      </c>
      <c r="BO318" s="27">
        <v>51</v>
      </c>
      <c r="BP318" s="27">
        <v>0</v>
      </c>
      <c r="BQ318" s="27">
        <v>0</v>
      </c>
      <c r="BR318" s="27"/>
      <c r="BS318" s="27"/>
      <c r="BT318" s="27">
        <v>6.25</v>
      </c>
      <c r="BU318" s="27"/>
      <c r="BV318" s="27"/>
      <c r="BW318" s="27" t="s">
        <v>8</v>
      </c>
      <c r="BX318" s="79">
        <v>10</v>
      </c>
      <c r="BY318" s="27"/>
      <c r="BZ318" s="27"/>
      <c r="CA318" s="27"/>
      <c r="CB318" s="27">
        <f>CC318+K318+M318+Q318+AE318+AJ318</f>
        <v>100</v>
      </c>
      <c r="CC318" s="27">
        <f>100-(K318+M318+Q318+AJ318+AE318+AI318)</f>
        <v>70.930000000000007</v>
      </c>
      <c r="CD318" s="27"/>
      <c r="CE318" s="25"/>
      <c r="CF318" s="25"/>
      <c r="CG318" s="25"/>
      <c r="CH318" s="25"/>
      <c r="CI318" s="25"/>
      <c r="CJ318" s="25"/>
      <c r="CK318" s="25"/>
      <c r="CL318" s="25"/>
      <c r="CM318" s="25"/>
      <c r="CN318" s="25"/>
      <c r="CO318" s="25"/>
      <c r="CP318" s="25"/>
      <c r="CQ318" s="25"/>
      <c r="CR318" s="25"/>
      <c r="CS318" s="25"/>
      <c r="CT318" s="25"/>
    </row>
    <row r="319" spans="1:98" ht="15" x14ac:dyDescent="0.3">
      <c r="A319" s="10" t="s">
        <v>1212</v>
      </c>
      <c r="D319" s="49">
        <v>500</v>
      </c>
      <c r="F319" s="44" t="s">
        <v>1213</v>
      </c>
      <c r="I319" s="27">
        <v>1</v>
      </c>
      <c r="J319" s="27">
        <f t="shared" si="183"/>
        <v>3700</v>
      </c>
      <c r="K319" s="27">
        <v>0</v>
      </c>
      <c r="L319" s="27" t="s">
        <v>501</v>
      </c>
      <c r="M319" s="27">
        <v>0</v>
      </c>
      <c r="N319" s="27">
        <v>0</v>
      </c>
      <c r="O319" s="27">
        <v>0</v>
      </c>
      <c r="P319" s="27">
        <v>0</v>
      </c>
      <c r="Q319" s="27">
        <v>100</v>
      </c>
      <c r="R319" s="27"/>
      <c r="S319" s="27">
        <v>12.65</v>
      </c>
      <c r="T319" s="27">
        <v>18.57</v>
      </c>
      <c r="U319" s="27">
        <v>64.22</v>
      </c>
      <c r="V319" s="27"/>
      <c r="W319" s="27">
        <v>0</v>
      </c>
      <c r="X319" s="27"/>
      <c r="Y319" s="27"/>
      <c r="Z319" s="27">
        <v>0</v>
      </c>
      <c r="AA319" s="27"/>
      <c r="AB319" s="27"/>
      <c r="AC319" s="27"/>
      <c r="AD319" s="27"/>
      <c r="AE319" s="27">
        <v>0</v>
      </c>
      <c r="AF319" s="27"/>
      <c r="AG319" s="27"/>
      <c r="AH319" s="27"/>
      <c r="AI319" s="27"/>
      <c r="AJ319" s="27">
        <v>0</v>
      </c>
      <c r="AK319" s="27">
        <v>0</v>
      </c>
      <c r="AL319" s="27">
        <v>0</v>
      </c>
      <c r="AM319" s="27">
        <v>0</v>
      </c>
      <c r="AN319" s="27">
        <v>0</v>
      </c>
      <c r="AO319" s="27">
        <v>0</v>
      </c>
      <c r="AP319" s="27">
        <v>0</v>
      </c>
      <c r="AQ319" s="27">
        <v>0</v>
      </c>
      <c r="AR319" s="27">
        <v>0</v>
      </c>
      <c r="AS319" s="27"/>
      <c r="AT319" s="27"/>
      <c r="AU319" s="27"/>
      <c r="AV319" s="27">
        <v>3</v>
      </c>
      <c r="AW319" s="27"/>
      <c r="AX319" s="27"/>
      <c r="AY319" s="27"/>
      <c r="AZ319" s="27"/>
      <c r="BA319" s="27"/>
      <c r="BB319" s="27"/>
      <c r="BC319" s="27"/>
      <c r="BD319" s="27"/>
      <c r="BE319" s="27"/>
      <c r="BF319" s="27"/>
      <c r="BG319" s="27">
        <v>0</v>
      </c>
      <c r="BH319" s="27">
        <v>39.22</v>
      </c>
      <c r="BI319" s="27"/>
      <c r="BJ319" s="27">
        <v>0</v>
      </c>
      <c r="BK319" s="27">
        <v>0</v>
      </c>
      <c r="BL319" s="27">
        <v>0</v>
      </c>
      <c r="BM319" s="27"/>
      <c r="BN319" s="27">
        <v>0</v>
      </c>
      <c r="BO319" s="27">
        <v>0</v>
      </c>
      <c r="BP319" s="27">
        <v>0</v>
      </c>
      <c r="BQ319" s="27"/>
      <c r="BR319" s="27"/>
      <c r="BS319" s="27"/>
      <c r="BT319" s="27">
        <v>6.25</v>
      </c>
      <c r="BU319" s="27"/>
      <c r="BV319" s="27"/>
      <c r="BW319" s="27" t="s">
        <v>4</v>
      </c>
      <c r="BX319" s="79">
        <v>6536</v>
      </c>
      <c r="BY319" s="27"/>
      <c r="BZ319" s="27"/>
      <c r="CA319" s="27"/>
      <c r="CB319" s="27">
        <f>CC319+K319+M319+Q319+AE319+AJ319</f>
        <v>100</v>
      </c>
      <c r="CC319" s="27">
        <f>100-(K319+M319+Q319+AJ319+AE319+AI319)</f>
        <v>0</v>
      </c>
      <c r="CD319" s="27"/>
      <c r="CE319" s="25"/>
      <c r="CF319" s="25"/>
      <c r="CG319" s="25"/>
      <c r="CH319" s="25"/>
      <c r="CI319" s="25"/>
      <c r="CJ319" s="25"/>
      <c r="CK319" s="25"/>
      <c r="CL319" s="25"/>
      <c r="CM319" s="25"/>
      <c r="CN319" s="25"/>
      <c r="CO319" s="25"/>
      <c r="CP319" s="25"/>
      <c r="CQ319" s="25"/>
      <c r="CR319" s="25"/>
      <c r="CS319" s="25"/>
      <c r="CT319" s="25"/>
    </row>
    <row r="320" spans="1:98" ht="15" x14ac:dyDescent="0.3">
      <c r="A320" s="10">
        <v>110008</v>
      </c>
      <c r="D320">
        <v>2</v>
      </c>
      <c r="F320" s="44" t="s">
        <v>176</v>
      </c>
      <c r="I320" s="27">
        <v>1</v>
      </c>
      <c r="J320" s="27">
        <f t="shared" si="183"/>
        <v>1691.5</v>
      </c>
      <c r="K320" s="27">
        <v>0.5</v>
      </c>
      <c r="L320" s="27" t="s">
        <v>501</v>
      </c>
      <c r="M320" s="27">
        <v>0</v>
      </c>
      <c r="N320" s="27">
        <v>0</v>
      </c>
      <c r="O320" s="27">
        <v>0</v>
      </c>
      <c r="P320" s="27">
        <v>0</v>
      </c>
      <c r="Q320" s="27">
        <v>0</v>
      </c>
      <c r="R320" s="27"/>
      <c r="S320" s="27">
        <v>0</v>
      </c>
      <c r="T320" s="27">
        <v>0</v>
      </c>
      <c r="U320" s="27">
        <v>0</v>
      </c>
      <c r="V320" s="27"/>
      <c r="W320" s="27">
        <v>99.5</v>
      </c>
      <c r="X320" s="27"/>
      <c r="Y320" s="27"/>
      <c r="Z320" s="27"/>
      <c r="AA320" s="27">
        <v>99.5</v>
      </c>
      <c r="AB320" s="27"/>
      <c r="AC320" s="27"/>
      <c r="AD320" s="27"/>
      <c r="AE320" s="27">
        <v>0</v>
      </c>
      <c r="AF320" s="27"/>
      <c r="AG320" s="27"/>
      <c r="AH320" s="27"/>
      <c r="AI320" s="27"/>
      <c r="AJ320" s="27">
        <v>0</v>
      </c>
      <c r="AK320" s="27">
        <v>0</v>
      </c>
      <c r="AL320" s="27">
        <v>0.1</v>
      </c>
      <c r="AM320" s="27">
        <v>0</v>
      </c>
      <c r="AN320" s="27">
        <v>0</v>
      </c>
      <c r="AO320" s="27">
        <v>3</v>
      </c>
      <c r="AP320" s="27">
        <v>1</v>
      </c>
      <c r="AQ320" s="27"/>
      <c r="AR320" s="27">
        <v>0.02</v>
      </c>
      <c r="AS320" s="27"/>
      <c r="AT320" s="27"/>
      <c r="AU320" s="27"/>
      <c r="AV320" s="27">
        <v>0</v>
      </c>
      <c r="AW320" s="27"/>
      <c r="AX320" s="27"/>
      <c r="AY320" s="27"/>
      <c r="AZ320" s="27"/>
      <c r="BA320" s="27"/>
      <c r="BB320" s="27"/>
      <c r="BC320" s="27"/>
      <c r="BD320" s="27"/>
      <c r="BE320" s="27">
        <v>0</v>
      </c>
      <c r="BF320" s="27"/>
      <c r="BG320" s="27"/>
      <c r="BH320" s="27">
        <v>0</v>
      </c>
      <c r="BI320" s="27"/>
      <c r="BJ320" s="27">
        <v>0</v>
      </c>
      <c r="BK320" s="27">
        <v>0</v>
      </c>
      <c r="BL320" s="27">
        <v>0</v>
      </c>
      <c r="BM320" s="27"/>
      <c r="BN320" s="27">
        <v>0</v>
      </c>
      <c r="BO320" s="27">
        <v>0</v>
      </c>
      <c r="BP320" s="27">
        <v>0</v>
      </c>
      <c r="BQ320" s="27">
        <v>0</v>
      </c>
      <c r="BR320" s="27"/>
      <c r="BS320" s="27"/>
      <c r="BT320" s="27">
        <v>6.25</v>
      </c>
      <c r="BU320" s="27"/>
      <c r="BV320" s="27"/>
      <c r="BW320" s="27" t="s">
        <v>4</v>
      </c>
      <c r="BX320" s="79">
        <v>9012</v>
      </c>
      <c r="BY320" s="27"/>
      <c r="BZ320" s="27"/>
      <c r="CA320" s="27"/>
      <c r="CB320" s="27">
        <f>CC320+K320+M320+Q320+AE320+AJ320</f>
        <v>100</v>
      </c>
      <c r="CC320" s="27">
        <f>100-(K320+M320+Q320+AJ320+AE320+AI320)</f>
        <v>99.5</v>
      </c>
      <c r="CD320" s="27"/>
      <c r="CE320" s="25"/>
      <c r="CF320" s="25"/>
      <c r="CG320" s="25"/>
      <c r="CH320" s="25"/>
      <c r="CI320" s="25"/>
      <c r="CJ320" s="25"/>
      <c r="CK320" s="25"/>
      <c r="CL320" s="25"/>
      <c r="CM320" s="25"/>
      <c r="CN320" s="25"/>
      <c r="CO320" s="25"/>
      <c r="CP320" s="25"/>
      <c r="CQ320" s="25"/>
      <c r="CR320" s="25"/>
      <c r="CS320" s="25"/>
      <c r="CT320" s="25"/>
    </row>
    <row r="321" spans="1:98" ht="15" x14ac:dyDescent="0.3">
      <c r="A321" s="10" t="s">
        <v>1255</v>
      </c>
      <c r="D321">
        <v>1</v>
      </c>
      <c r="F321" s="44" t="s">
        <v>1109</v>
      </c>
      <c r="I321" s="27">
        <v>1</v>
      </c>
      <c r="J321" s="27">
        <f t="shared" si="183"/>
        <v>1011.4</v>
      </c>
      <c r="K321" s="27">
        <v>7.6</v>
      </c>
      <c r="L321" s="27">
        <f>M321/BT321</f>
        <v>6.1279999999999992</v>
      </c>
      <c r="M321" s="27">
        <v>38.299999999999997</v>
      </c>
      <c r="N321" s="27"/>
      <c r="O321" s="27"/>
      <c r="P321" s="27">
        <v>0</v>
      </c>
      <c r="Q321" s="27">
        <v>4.5999999999999996</v>
      </c>
      <c r="R321" s="27"/>
      <c r="S321" s="27">
        <v>0.59499999999999997</v>
      </c>
      <c r="T321" s="27">
        <v>2.5619999999999998</v>
      </c>
      <c r="U321" s="27">
        <v>0.01</v>
      </c>
      <c r="V321" s="27"/>
      <c r="W321" s="70">
        <f>X321-AE321</f>
        <v>17.299999999999997</v>
      </c>
      <c r="X321" s="27">
        <v>38.299999999999997</v>
      </c>
      <c r="Y321" s="27"/>
      <c r="Z321" s="27"/>
      <c r="AA321" s="27">
        <v>0</v>
      </c>
      <c r="AB321" s="27"/>
      <c r="AC321" s="27"/>
      <c r="AD321" s="27"/>
      <c r="AE321" s="27">
        <v>21</v>
      </c>
      <c r="AF321" s="27"/>
      <c r="AG321" s="27"/>
      <c r="AH321" s="27"/>
      <c r="AI321" s="27"/>
      <c r="AJ321" s="27">
        <v>7</v>
      </c>
      <c r="AK321" s="27">
        <v>64</v>
      </c>
      <c r="AL321" s="27">
        <v>16.600000000000001</v>
      </c>
      <c r="AM321" s="27">
        <v>98</v>
      </c>
      <c r="AN321" s="27">
        <v>1290</v>
      </c>
      <c r="AO321" s="27">
        <v>2000</v>
      </c>
      <c r="AP321" s="27">
        <v>50</v>
      </c>
      <c r="AQ321" s="27">
        <v>6.4</v>
      </c>
      <c r="AR321" s="27">
        <v>0.5</v>
      </c>
      <c r="AS321" s="27">
        <v>24.1</v>
      </c>
      <c r="AT321" s="27">
        <v>0.55000000000000004</v>
      </c>
      <c r="AU321" s="27">
        <v>0</v>
      </c>
      <c r="AV321" s="27"/>
      <c r="AW321" s="27">
        <v>0</v>
      </c>
      <c r="AX321" s="27"/>
      <c r="AY321" s="27">
        <v>0</v>
      </c>
      <c r="AZ321" s="27">
        <v>0</v>
      </c>
      <c r="BA321" s="27">
        <v>0</v>
      </c>
      <c r="BB321" s="27"/>
      <c r="BC321" s="27">
        <v>0</v>
      </c>
      <c r="BD321" s="27">
        <v>0</v>
      </c>
      <c r="BE321" s="27"/>
      <c r="BF321" s="27"/>
      <c r="BG321" s="27"/>
      <c r="BH321" s="27">
        <v>0</v>
      </c>
      <c r="BI321" s="27"/>
      <c r="BJ321" s="27">
        <v>2.36</v>
      </c>
      <c r="BK321" s="27">
        <v>5.47</v>
      </c>
      <c r="BL321" s="27">
        <v>39.75</v>
      </c>
      <c r="BM321" s="27"/>
      <c r="BN321" s="27">
        <v>1.55</v>
      </c>
      <c r="BO321" s="27">
        <v>2340</v>
      </c>
      <c r="BP321" s="27">
        <v>0.02</v>
      </c>
      <c r="BQ321" s="27">
        <v>0.3</v>
      </c>
      <c r="BR321" s="27"/>
      <c r="BS321" s="27"/>
      <c r="BT321" s="27">
        <v>6.25</v>
      </c>
      <c r="BU321" s="27"/>
      <c r="BV321" s="27"/>
      <c r="BW321" s="27" t="s">
        <v>7</v>
      </c>
      <c r="BX321" s="79" t="s">
        <v>1206</v>
      </c>
      <c r="BY321" s="27"/>
      <c r="BZ321" s="27"/>
      <c r="CA321" s="27"/>
      <c r="CB321" s="76">
        <v>100</v>
      </c>
      <c r="CC321" s="76">
        <v>1.3</v>
      </c>
      <c r="CD321" s="25"/>
      <c r="CE321" s="25"/>
      <c r="CF321" s="25"/>
      <c r="CG321" s="25"/>
      <c r="CH321" s="25"/>
      <c r="CI321" s="25"/>
      <c r="CJ321" s="25"/>
      <c r="CK321" s="25"/>
      <c r="CL321" s="25"/>
      <c r="CM321" s="25"/>
      <c r="CN321" s="25"/>
      <c r="CO321" s="25"/>
      <c r="CP321" s="25"/>
      <c r="CQ321" s="25"/>
      <c r="CR321" s="25"/>
      <c r="CS321" s="25"/>
      <c r="CT321" s="25"/>
    </row>
    <row r="322" spans="1:98" ht="15" x14ac:dyDescent="0.3">
      <c r="A322" s="10" t="s">
        <v>1219</v>
      </c>
      <c r="D322">
        <v>3</v>
      </c>
      <c r="F322" s="44" t="s">
        <v>1214</v>
      </c>
      <c r="I322" s="27">
        <v>1</v>
      </c>
      <c r="J322" s="27">
        <f t="shared" si="183"/>
        <v>0</v>
      </c>
      <c r="K322" s="27">
        <v>0.2</v>
      </c>
      <c r="L322" s="27"/>
      <c r="M322" s="27">
        <v>0</v>
      </c>
      <c r="N322" s="27">
        <v>0</v>
      </c>
      <c r="O322" s="27">
        <v>0</v>
      </c>
      <c r="P322" s="27">
        <v>0</v>
      </c>
      <c r="Q322" s="27">
        <v>0</v>
      </c>
      <c r="R322" s="27"/>
      <c r="S322" s="27">
        <v>0</v>
      </c>
      <c r="T322" s="27">
        <v>0</v>
      </c>
      <c r="U322" s="27">
        <v>0</v>
      </c>
      <c r="V322" s="27">
        <v>0</v>
      </c>
      <c r="W322" s="27">
        <f>Y322/1.1</f>
        <v>0</v>
      </c>
      <c r="X322" s="27"/>
      <c r="Y322" s="27">
        <v>0</v>
      </c>
      <c r="Z322" s="27"/>
      <c r="AA322" s="27"/>
      <c r="AB322" s="27">
        <v>0</v>
      </c>
      <c r="AC322" s="27">
        <v>0</v>
      </c>
      <c r="AD322" s="27"/>
      <c r="AE322" s="27"/>
      <c r="AF322" s="27"/>
      <c r="AG322" s="27">
        <v>0</v>
      </c>
      <c r="AH322" s="27"/>
      <c r="AI322" s="27"/>
      <c r="AJ322" s="27">
        <v>99.8</v>
      </c>
      <c r="AK322" s="27">
        <v>10</v>
      </c>
      <c r="AL322" s="27">
        <v>0.3</v>
      </c>
      <c r="AM322" s="27">
        <v>76</v>
      </c>
      <c r="AN322" s="27">
        <v>1</v>
      </c>
      <c r="AO322" s="27">
        <v>89</v>
      </c>
      <c r="AP322" s="27">
        <v>39300</v>
      </c>
      <c r="AQ322" s="27">
        <v>0.1</v>
      </c>
      <c r="AR322" s="27">
        <v>0.08</v>
      </c>
      <c r="AS322" s="27"/>
      <c r="AT322" s="79" t="s">
        <v>501</v>
      </c>
      <c r="AU322" s="27"/>
      <c r="AV322" s="27"/>
      <c r="AW322" s="27">
        <v>0</v>
      </c>
      <c r="AX322" s="27">
        <v>0</v>
      </c>
      <c r="AY322" s="27"/>
      <c r="AZ322" s="27"/>
      <c r="BA322" s="27"/>
      <c r="BB322" s="27"/>
      <c r="BC322" s="27"/>
      <c r="BD322" s="27"/>
      <c r="BE322" s="27"/>
      <c r="BF322" s="27">
        <v>0</v>
      </c>
      <c r="BG322" s="27"/>
      <c r="BH322" s="27">
        <v>0</v>
      </c>
      <c r="BI322" s="27"/>
      <c r="BJ322" s="27">
        <v>0</v>
      </c>
      <c r="BK322" s="27">
        <v>1</v>
      </c>
      <c r="BL322" s="27">
        <v>0</v>
      </c>
      <c r="BM322" s="27"/>
      <c r="BN322" s="27">
        <v>0</v>
      </c>
      <c r="BO322" s="27">
        <v>0</v>
      </c>
      <c r="BP322" s="27">
        <v>0</v>
      </c>
      <c r="BQ322" s="27">
        <v>0</v>
      </c>
      <c r="BR322" s="27"/>
      <c r="BS322" s="27"/>
      <c r="BT322" s="27">
        <v>6.25</v>
      </c>
      <c r="BU322" s="27"/>
      <c r="BV322" s="27"/>
      <c r="BW322" s="27" t="s">
        <v>8</v>
      </c>
      <c r="BX322" s="79">
        <v>1226</v>
      </c>
      <c r="BY322" s="27"/>
      <c r="BZ322" s="27"/>
      <c r="CA322" s="27"/>
      <c r="CB322" s="27">
        <f>CC322+K322+M322+Q322+AE322+AJ322</f>
        <v>100</v>
      </c>
      <c r="CC322" s="27">
        <f>100-(K322+M322+Q322+AJ322+AE322+AI322)</f>
        <v>0</v>
      </c>
      <c r="CD322" s="25"/>
      <c r="CE322" s="25"/>
      <c r="CF322" s="25"/>
      <c r="CG322" s="25"/>
      <c r="CH322" s="25"/>
      <c r="CI322" s="25"/>
      <c r="CJ322" s="25"/>
      <c r="CK322" s="25"/>
      <c r="CL322" s="25"/>
      <c r="CM322" s="25"/>
      <c r="CN322" s="25"/>
      <c r="CO322" s="25"/>
      <c r="CP322" s="25"/>
      <c r="CQ322" s="25"/>
      <c r="CR322" s="25"/>
      <c r="CS322" s="25"/>
      <c r="CT322" s="25"/>
    </row>
    <row r="323" spans="1:98" ht="15" x14ac:dyDescent="0.25">
      <c r="D323">
        <f>SUM(D317:D322)</f>
        <v>906</v>
      </c>
      <c r="F323" s="5" t="s">
        <v>550</v>
      </c>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49"/>
      <c r="AU323" s="25"/>
      <c r="AV323" s="25"/>
      <c r="AW323" s="25"/>
      <c r="AX323" s="25"/>
      <c r="AY323" s="25"/>
      <c r="AZ323" s="25"/>
      <c r="BA323" s="25"/>
      <c r="BB323" s="25"/>
      <c r="BC323" s="25"/>
      <c r="BD323" s="25"/>
      <c r="BE323" s="25"/>
      <c r="BF323" s="25"/>
      <c r="BG323" s="25"/>
      <c r="BH323" s="25"/>
      <c r="BI323" s="25"/>
      <c r="BJ323" s="25"/>
      <c r="BK323" s="25"/>
      <c r="BL323" s="25"/>
      <c r="BM323" s="25"/>
      <c r="BN323" s="25"/>
      <c r="BO323" s="25"/>
      <c r="BP323" s="25"/>
      <c r="BQ323" s="25"/>
      <c r="BR323" s="25"/>
      <c r="BW323" s="25"/>
      <c r="BX323" s="49"/>
      <c r="BY323" s="25"/>
      <c r="BZ323" s="25"/>
      <c r="CA323" s="25"/>
      <c r="CB323" s="25"/>
      <c r="CC323" s="25"/>
      <c r="CD323" s="25"/>
      <c r="CE323" s="25"/>
      <c r="CF323" s="25"/>
      <c r="CG323" s="25"/>
      <c r="CH323" s="25"/>
      <c r="CI323" s="25"/>
      <c r="CJ323" s="25"/>
      <c r="CK323" s="25"/>
      <c r="CL323" s="25"/>
      <c r="CM323" s="25"/>
      <c r="CN323" s="25"/>
      <c r="CO323" s="25"/>
      <c r="CP323" s="25"/>
      <c r="CQ323" s="25"/>
      <c r="CR323" s="25"/>
      <c r="CS323" s="25"/>
      <c r="CT323" s="25"/>
    </row>
    <row r="324" spans="1:98" ht="15" x14ac:dyDescent="0.25">
      <c r="D324">
        <f>D323*D325</f>
        <v>877.00799999999992</v>
      </c>
      <c r="F324" s="5" t="s">
        <v>551</v>
      </c>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49"/>
      <c r="AU324" s="25"/>
      <c r="AV324" s="25"/>
      <c r="AW324" s="25"/>
      <c r="AX324" s="25"/>
      <c r="AY324" s="25"/>
      <c r="AZ324" s="25"/>
      <c r="BA324" s="25"/>
      <c r="BB324" s="25"/>
      <c r="BC324" s="25"/>
      <c r="BD324" s="25"/>
      <c r="BE324" s="25"/>
      <c r="BF324" s="25"/>
      <c r="BG324" s="25"/>
      <c r="BH324" s="25"/>
      <c r="BI324" s="25"/>
      <c r="BJ324" s="25"/>
      <c r="BK324" s="25"/>
      <c r="BL324" s="25"/>
      <c r="BM324" s="25"/>
      <c r="BN324" s="25"/>
      <c r="BO324" s="25"/>
      <c r="BP324" s="25"/>
      <c r="BQ324" s="25"/>
      <c r="BR324" s="25"/>
      <c r="BW324" s="25"/>
      <c r="BX324" s="49"/>
      <c r="BY324" s="25"/>
      <c r="BZ324" s="25"/>
      <c r="CA324" s="25"/>
      <c r="CB324" s="25"/>
      <c r="CC324" s="25"/>
      <c r="CD324" s="25"/>
      <c r="CE324" s="25"/>
      <c r="CF324" s="25"/>
      <c r="CG324" s="25"/>
      <c r="CH324" s="25"/>
      <c r="CI324" s="25"/>
      <c r="CJ324" s="25"/>
      <c r="CK324" s="25"/>
      <c r="CL324" s="25"/>
      <c r="CM324" s="25"/>
      <c r="CN324" s="25"/>
      <c r="CO324" s="25"/>
      <c r="CP324" s="25"/>
      <c r="CQ324" s="25"/>
      <c r="CR324" s="25"/>
      <c r="CS324" s="25"/>
      <c r="CT324" s="25"/>
    </row>
    <row r="325" spans="1:98" ht="15" x14ac:dyDescent="0.25">
      <c r="D325">
        <v>0.96799999999999997</v>
      </c>
      <c r="F325" s="5" t="s">
        <v>337</v>
      </c>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49"/>
      <c r="AU325" s="25"/>
      <c r="AV325" s="25"/>
      <c r="AW325" s="25"/>
      <c r="AX325" s="25"/>
      <c r="AY325" s="25"/>
      <c r="AZ325" s="25"/>
      <c r="BA325" s="25"/>
      <c r="BB325" s="25"/>
      <c r="BC325" s="25"/>
      <c r="BD325" s="25"/>
      <c r="BE325" s="25"/>
      <c r="BF325" s="25"/>
      <c r="BG325" s="25"/>
      <c r="BH325" s="25"/>
      <c r="BI325" s="25"/>
      <c r="BJ325" s="25"/>
      <c r="BK325" s="25"/>
      <c r="BL325" s="25"/>
      <c r="BM325" s="25"/>
      <c r="BN325" s="25"/>
      <c r="BO325" s="25"/>
      <c r="BP325" s="25"/>
      <c r="BQ325" s="25"/>
      <c r="BR325" s="25"/>
      <c r="BW325" s="25"/>
      <c r="BX325" s="49"/>
      <c r="BY325" s="25"/>
      <c r="BZ325" s="25"/>
      <c r="CA325" s="25"/>
      <c r="CB325" s="25"/>
      <c r="CC325" s="25"/>
      <c r="CD325" s="25"/>
      <c r="CE325" s="25"/>
      <c r="CF325" s="25"/>
      <c r="CG325" s="25"/>
      <c r="CH325" s="25"/>
      <c r="CI325" s="25"/>
      <c r="CJ325" s="25"/>
      <c r="CK325" s="25"/>
      <c r="CL325" s="25"/>
      <c r="CM325" s="25"/>
      <c r="CN325" s="25"/>
      <c r="CO325" s="25"/>
      <c r="CP325" s="25"/>
      <c r="CQ325" s="25"/>
      <c r="CR325" s="25"/>
      <c r="CS325" s="25"/>
      <c r="CT325" s="25"/>
    </row>
    <row r="326" spans="1:98" ht="15" x14ac:dyDescent="0.25">
      <c r="F326" s="5" t="s">
        <v>82</v>
      </c>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49"/>
      <c r="AU326" s="25"/>
      <c r="AV326" s="25"/>
      <c r="AW326" s="25"/>
      <c r="AX326" s="25"/>
      <c r="AY326" s="25"/>
      <c r="AZ326" s="25"/>
      <c r="BA326" s="25"/>
      <c r="BB326" s="25"/>
      <c r="BC326" s="25"/>
      <c r="BD326" s="25"/>
      <c r="BE326" s="25"/>
      <c r="BF326" s="25"/>
      <c r="BG326" s="25"/>
      <c r="BH326" s="25"/>
      <c r="BI326" s="25"/>
      <c r="BJ326" s="25"/>
      <c r="BK326" s="25"/>
      <c r="BL326" s="25"/>
      <c r="BM326" s="25"/>
      <c r="BN326" s="25"/>
      <c r="BO326" s="25"/>
      <c r="BP326" s="25"/>
      <c r="BQ326" s="25"/>
      <c r="BR326" s="25"/>
      <c r="BW326" s="25"/>
      <c r="BX326" s="49"/>
      <c r="BY326" s="25"/>
      <c r="BZ326" s="25"/>
      <c r="CA326" s="25"/>
      <c r="CB326" s="25"/>
      <c r="CC326" s="25"/>
      <c r="CD326" s="25"/>
      <c r="CE326" s="25"/>
      <c r="CF326" s="25"/>
      <c r="CG326" s="25"/>
      <c r="CH326" s="25"/>
      <c r="CI326" s="25"/>
      <c r="CJ326" s="25"/>
      <c r="CK326" s="25"/>
      <c r="CL326" s="25"/>
      <c r="CM326" s="25"/>
      <c r="CN326" s="25"/>
      <c r="CO326" s="25"/>
      <c r="CP326" s="25"/>
      <c r="CQ326" s="25"/>
      <c r="CR326" s="25"/>
      <c r="CS326" s="25"/>
      <c r="CT326" s="25"/>
    </row>
    <row r="327" spans="1:98" ht="15" x14ac:dyDescent="0.25">
      <c r="F327" s="5" t="s">
        <v>115</v>
      </c>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49"/>
      <c r="AU327" s="25"/>
      <c r="AV327" s="25"/>
      <c r="AW327" s="25"/>
      <c r="AX327" s="25"/>
      <c r="AY327" s="25"/>
      <c r="AZ327" s="25"/>
      <c r="BA327" s="25"/>
      <c r="BB327" s="25"/>
      <c r="BC327" s="25"/>
      <c r="BD327" s="25"/>
      <c r="BE327" s="25"/>
      <c r="BF327" s="25"/>
      <c r="BG327" s="25"/>
      <c r="BH327" s="25"/>
      <c r="BI327" s="25"/>
      <c r="BJ327" s="25"/>
      <c r="BK327" s="25"/>
      <c r="BL327" s="25"/>
      <c r="BM327" s="25"/>
      <c r="BN327" s="25"/>
      <c r="BO327" s="25"/>
      <c r="BP327" s="25"/>
      <c r="BQ327" s="25"/>
      <c r="BR327" s="25"/>
      <c r="BW327" s="25"/>
      <c r="BX327" s="49"/>
      <c r="BY327" s="25"/>
      <c r="BZ327" s="25"/>
      <c r="CA327" s="25"/>
      <c r="CB327" s="25"/>
      <c r="CC327" s="25"/>
      <c r="CD327" s="25"/>
      <c r="CE327" s="25"/>
      <c r="CF327" s="25"/>
      <c r="CG327" s="25"/>
      <c r="CH327" s="25"/>
      <c r="CI327" s="25"/>
      <c r="CJ327" s="25"/>
      <c r="CK327" s="25"/>
      <c r="CL327" s="25"/>
      <c r="CM327" s="25"/>
      <c r="CN327" s="25"/>
      <c r="CO327" s="25"/>
      <c r="CP327" s="25"/>
      <c r="CQ327" s="25"/>
      <c r="CR327" s="25"/>
      <c r="CS327" s="25"/>
      <c r="CT327" s="25"/>
    </row>
    <row r="328" spans="1:98" x14ac:dyDescent="0.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49"/>
      <c r="AU328" s="25"/>
      <c r="AV328" s="25"/>
      <c r="AW328" s="25"/>
      <c r="AX328" s="25"/>
      <c r="AY328" s="25"/>
      <c r="AZ328" s="25"/>
      <c r="BA328" s="25"/>
      <c r="BB328" s="25"/>
      <c r="BC328" s="25"/>
      <c r="BD328" s="25"/>
      <c r="BE328" s="25"/>
      <c r="BF328" s="25"/>
      <c r="BG328" s="25"/>
      <c r="BH328" s="25"/>
      <c r="BI328" s="25"/>
      <c r="BJ328" s="25"/>
      <c r="BK328" s="25"/>
      <c r="BL328" s="25"/>
      <c r="BM328" s="25"/>
      <c r="BN328" s="25"/>
      <c r="BO328" s="25"/>
      <c r="BP328" s="25"/>
      <c r="BQ328" s="25"/>
      <c r="BR328" s="25"/>
      <c r="BW328" s="25"/>
      <c r="BX328" s="49"/>
      <c r="BY328" s="25"/>
      <c r="BZ328" s="25"/>
      <c r="CA328" s="25"/>
      <c r="CB328" s="25"/>
      <c r="CC328" s="25"/>
      <c r="CD328" s="25"/>
      <c r="CE328" s="25"/>
      <c r="CF328" s="25"/>
      <c r="CG328" s="25"/>
      <c r="CH328" s="25"/>
      <c r="CI328" s="25"/>
      <c r="CJ328" s="25"/>
      <c r="CK328" s="25"/>
      <c r="CL328" s="25"/>
      <c r="CM328" s="25"/>
      <c r="CN328" s="25"/>
      <c r="CO328" s="25"/>
      <c r="CP328" s="25"/>
      <c r="CQ328" s="25"/>
      <c r="CR328" s="25"/>
      <c r="CS328" s="25"/>
      <c r="CT328" s="25"/>
    </row>
    <row r="329" spans="1:98" ht="15" x14ac:dyDescent="0.25">
      <c r="F329" s="40"/>
      <c r="J329" s="25"/>
      <c r="K329" s="178"/>
      <c r="L329" s="178"/>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49"/>
      <c r="AU329" s="25"/>
      <c r="AV329" s="25"/>
      <c r="AW329" s="25"/>
      <c r="AX329" s="25"/>
      <c r="AY329" s="25"/>
      <c r="AZ329" s="25"/>
      <c r="BA329" s="25"/>
      <c r="BB329" s="25"/>
      <c r="BC329" s="25"/>
      <c r="BD329" s="25"/>
      <c r="BE329" s="25"/>
      <c r="BF329" s="25"/>
      <c r="BG329" s="25"/>
      <c r="BH329" s="25"/>
      <c r="BI329" s="25"/>
      <c r="BJ329" s="25"/>
      <c r="BK329" s="25"/>
      <c r="BL329" s="25"/>
      <c r="BM329" s="25"/>
      <c r="BN329" s="25"/>
      <c r="BO329" s="25"/>
      <c r="BP329" s="25"/>
      <c r="BQ329" s="25"/>
      <c r="BR329" s="25"/>
      <c r="BW329" s="25"/>
      <c r="BX329" s="49"/>
      <c r="BY329" s="25"/>
      <c r="BZ329" s="25"/>
      <c r="CA329" s="25"/>
      <c r="CB329" s="25"/>
      <c r="CC329" s="25"/>
      <c r="CD329" s="25"/>
      <c r="CE329" s="25"/>
      <c r="CF329" s="25"/>
      <c r="CG329" s="25"/>
      <c r="CH329" s="25"/>
      <c r="CI329" s="25"/>
      <c r="CJ329" s="25"/>
      <c r="CK329" s="25"/>
      <c r="CL329" s="25"/>
      <c r="CM329" s="25"/>
      <c r="CN329" s="25"/>
      <c r="CO329" s="25"/>
      <c r="CP329" s="25"/>
      <c r="CQ329" s="25"/>
      <c r="CR329" s="25"/>
      <c r="CS329" s="25"/>
      <c r="CT329" s="25"/>
    </row>
    <row r="330" spans="1:98" s="35" customFormat="1" ht="15" x14ac:dyDescent="0.25">
      <c r="F330" s="163" t="s">
        <v>1391</v>
      </c>
      <c r="J330" s="388"/>
      <c r="K330" s="164">
        <f>+K317*$D$317/100</f>
        <v>149.85</v>
      </c>
      <c r="L330" s="164"/>
      <c r="M330" s="164">
        <f>+M317*$D$317/100</f>
        <v>0</v>
      </c>
      <c r="N330" s="164">
        <f t="shared" ref="N330:BQ330" si="184">+N317*$D$317/100</f>
        <v>0</v>
      </c>
      <c r="O330" s="164">
        <f t="shared" si="184"/>
        <v>0</v>
      </c>
      <c r="P330" s="164">
        <f t="shared" si="184"/>
        <v>0</v>
      </c>
      <c r="Q330" s="164">
        <f t="shared" si="184"/>
        <v>0</v>
      </c>
      <c r="R330" s="164">
        <f t="shared" si="184"/>
        <v>0</v>
      </c>
      <c r="S330" s="164">
        <f t="shared" si="184"/>
        <v>0</v>
      </c>
      <c r="T330" s="164">
        <f t="shared" si="184"/>
        <v>0</v>
      </c>
      <c r="U330" s="164">
        <f t="shared" si="184"/>
        <v>0</v>
      </c>
      <c r="V330" s="164">
        <f t="shared" si="184"/>
        <v>0</v>
      </c>
      <c r="W330" s="164">
        <f t="shared" si="184"/>
        <v>0</v>
      </c>
      <c r="X330" s="164">
        <f t="shared" si="184"/>
        <v>0</v>
      </c>
      <c r="Y330" s="164">
        <f t="shared" si="184"/>
        <v>0</v>
      </c>
      <c r="Z330" s="164">
        <f t="shared" si="184"/>
        <v>0</v>
      </c>
      <c r="AA330" s="164">
        <f t="shared" si="184"/>
        <v>0</v>
      </c>
      <c r="AB330" s="164">
        <f t="shared" si="184"/>
        <v>0</v>
      </c>
      <c r="AC330" s="164">
        <f t="shared" si="184"/>
        <v>0</v>
      </c>
      <c r="AD330" s="164">
        <f t="shared" si="184"/>
        <v>0</v>
      </c>
      <c r="AE330" s="164">
        <f t="shared" si="184"/>
        <v>0</v>
      </c>
      <c r="AF330" s="164">
        <f t="shared" si="184"/>
        <v>0</v>
      </c>
      <c r="AG330" s="164">
        <f t="shared" si="184"/>
        <v>0</v>
      </c>
      <c r="AH330" s="164">
        <f t="shared" si="184"/>
        <v>0</v>
      </c>
      <c r="AI330" s="164">
        <f t="shared" si="184"/>
        <v>0</v>
      </c>
      <c r="AJ330" s="164">
        <f t="shared" si="184"/>
        <v>0.15</v>
      </c>
      <c r="AK330" s="164">
        <f t="shared" si="184"/>
        <v>3</v>
      </c>
      <c r="AL330" s="164">
        <f t="shared" si="184"/>
        <v>0</v>
      </c>
      <c r="AM330" s="164">
        <f t="shared" si="184"/>
        <v>1.5</v>
      </c>
      <c r="AN330" s="164">
        <f t="shared" si="184"/>
        <v>0</v>
      </c>
      <c r="AO330" s="164">
        <f t="shared" si="184"/>
        <v>0</v>
      </c>
      <c r="AP330" s="164">
        <f t="shared" si="184"/>
        <v>3</v>
      </c>
      <c r="AQ330" s="164">
        <f t="shared" si="184"/>
        <v>0</v>
      </c>
      <c r="AR330" s="164">
        <f t="shared" si="184"/>
        <v>1.0500000000000001E-2</v>
      </c>
      <c r="AS330" s="164">
        <f t="shared" si="184"/>
        <v>0</v>
      </c>
      <c r="AT330" s="164">
        <f t="shared" si="184"/>
        <v>0</v>
      </c>
      <c r="AU330" s="164">
        <f t="shared" si="184"/>
        <v>0</v>
      </c>
      <c r="AV330" s="164">
        <f t="shared" si="184"/>
        <v>0</v>
      </c>
      <c r="AW330" s="164">
        <f t="shared" si="184"/>
        <v>0</v>
      </c>
      <c r="AX330" s="164">
        <f t="shared" si="184"/>
        <v>0</v>
      </c>
      <c r="AY330" s="164">
        <f t="shared" si="184"/>
        <v>0</v>
      </c>
      <c r="AZ330" s="164">
        <f t="shared" si="184"/>
        <v>0</v>
      </c>
      <c r="BA330" s="164">
        <f t="shared" si="184"/>
        <v>0</v>
      </c>
      <c r="BB330" s="164">
        <f t="shared" si="184"/>
        <v>0</v>
      </c>
      <c r="BC330" s="164">
        <f t="shared" si="184"/>
        <v>0</v>
      </c>
      <c r="BD330" s="164">
        <f t="shared" si="184"/>
        <v>0</v>
      </c>
      <c r="BE330" s="164">
        <f t="shared" si="184"/>
        <v>0</v>
      </c>
      <c r="BF330" s="164">
        <f t="shared" si="184"/>
        <v>0</v>
      </c>
      <c r="BG330" s="164">
        <f t="shared" si="184"/>
        <v>0</v>
      </c>
      <c r="BH330" s="164">
        <f t="shared" si="184"/>
        <v>0</v>
      </c>
      <c r="BI330" s="164">
        <f t="shared" si="184"/>
        <v>0</v>
      </c>
      <c r="BJ330" s="164">
        <f t="shared" si="184"/>
        <v>0</v>
      </c>
      <c r="BK330" s="164">
        <f t="shared" si="184"/>
        <v>0</v>
      </c>
      <c r="BL330" s="164">
        <f t="shared" si="184"/>
        <v>0</v>
      </c>
      <c r="BM330" s="164">
        <f t="shared" si="184"/>
        <v>0</v>
      </c>
      <c r="BN330" s="164">
        <f t="shared" si="184"/>
        <v>0</v>
      </c>
      <c r="BO330" s="164">
        <f t="shared" si="184"/>
        <v>0</v>
      </c>
      <c r="BP330" s="164">
        <f t="shared" si="184"/>
        <v>0</v>
      </c>
      <c r="BQ330" s="164">
        <f t="shared" si="184"/>
        <v>0</v>
      </c>
      <c r="BR330" s="164"/>
      <c r="BS330" s="164"/>
      <c r="BT330" s="164"/>
      <c r="BU330" s="164"/>
      <c r="BV330" s="164"/>
      <c r="BW330" s="164"/>
      <c r="BX330" s="166"/>
      <c r="BY330" s="164"/>
      <c r="BZ330" s="164"/>
      <c r="CA330" s="164"/>
      <c r="CB330" s="164"/>
      <c r="CC330" s="164"/>
      <c r="CD330" s="164"/>
      <c r="CE330" s="164"/>
      <c r="CF330" s="164"/>
      <c r="CG330" s="164"/>
      <c r="CH330" s="164"/>
      <c r="CI330" s="164"/>
      <c r="CJ330" s="164"/>
      <c r="CK330" s="388"/>
      <c r="CL330" s="388"/>
      <c r="CM330" s="388"/>
      <c r="CN330" s="388"/>
      <c r="CO330" s="388"/>
      <c r="CP330" s="388"/>
      <c r="CQ330" s="388"/>
      <c r="CR330" s="388"/>
      <c r="CS330" s="388"/>
      <c r="CT330" s="388"/>
    </row>
    <row r="331" spans="1:98" s="35" customFormat="1" ht="15" x14ac:dyDescent="0.25">
      <c r="F331" s="163" t="s">
        <v>144</v>
      </c>
      <c r="J331" s="388"/>
      <c r="K331" s="164">
        <f>+K318*$D$318/100</f>
        <v>35</v>
      </c>
      <c r="L331" s="164">
        <f>+L318*$D$318/100</f>
        <v>5.5</v>
      </c>
      <c r="M331" s="164">
        <f>+M318*$D$318/100</f>
        <v>31.5</v>
      </c>
      <c r="N331" s="164">
        <f t="shared" ref="N331:BQ331" si="185">+N318*$D$318/100</f>
        <v>31.5</v>
      </c>
      <c r="O331" s="164">
        <f t="shared" si="185"/>
        <v>0</v>
      </c>
      <c r="P331" s="164">
        <f t="shared" si="185"/>
        <v>0</v>
      </c>
      <c r="Q331" s="164">
        <f t="shared" si="185"/>
        <v>5</v>
      </c>
      <c r="R331" s="164">
        <f t="shared" si="185"/>
        <v>0</v>
      </c>
      <c r="S331" s="164">
        <f t="shared" si="185"/>
        <v>0.75</v>
      </c>
      <c r="T331" s="164">
        <f t="shared" si="185"/>
        <v>0.5</v>
      </c>
      <c r="U331" s="164">
        <f t="shared" si="185"/>
        <v>2.25</v>
      </c>
      <c r="V331" s="164">
        <f t="shared" si="185"/>
        <v>0</v>
      </c>
      <c r="W331" s="164">
        <f t="shared" si="185"/>
        <v>155.68181818181816</v>
      </c>
      <c r="X331" s="164">
        <f t="shared" si="185"/>
        <v>0</v>
      </c>
      <c r="Y331" s="164">
        <f t="shared" si="185"/>
        <v>171.25</v>
      </c>
      <c r="Z331" s="164">
        <f t="shared" si="185"/>
        <v>151.81818181818181</v>
      </c>
      <c r="AA331" s="164">
        <f t="shared" si="185"/>
        <v>4.0476190476190474</v>
      </c>
      <c r="AB331" s="164">
        <f t="shared" si="185"/>
        <v>167</v>
      </c>
      <c r="AC331" s="164">
        <f t="shared" si="185"/>
        <v>4.25</v>
      </c>
      <c r="AD331" s="164">
        <f t="shared" si="185"/>
        <v>0</v>
      </c>
      <c r="AE331" s="164">
        <f t="shared" si="185"/>
        <v>0</v>
      </c>
      <c r="AF331" s="164">
        <f t="shared" si="185"/>
        <v>0</v>
      </c>
      <c r="AG331" s="164">
        <f t="shared" si="185"/>
        <v>16</v>
      </c>
      <c r="AH331" s="164">
        <f t="shared" si="185"/>
        <v>0</v>
      </c>
      <c r="AI331" s="164">
        <f t="shared" si="185"/>
        <v>0</v>
      </c>
      <c r="AJ331" s="164">
        <f t="shared" si="185"/>
        <v>1.175</v>
      </c>
      <c r="AK331" s="164">
        <f t="shared" si="185"/>
        <v>325</v>
      </c>
      <c r="AL331" s="164">
        <f t="shared" si="185"/>
        <v>8</v>
      </c>
      <c r="AM331" s="164">
        <f t="shared" si="185"/>
        <v>200</v>
      </c>
      <c r="AN331" s="164">
        <f t="shared" si="185"/>
        <v>575</v>
      </c>
      <c r="AO331" s="164">
        <f t="shared" si="185"/>
        <v>625</v>
      </c>
      <c r="AP331" s="164">
        <f t="shared" si="185"/>
        <v>10</v>
      </c>
      <c r="AQ331" s="164">
        <f t="shared" si="185"/>
        <v>4.75</v>
      </c>
      <c r="AR331" s="164">
        <f t="shared" si="185"/>
        <v>0.8</v>
      </c>
      <c r="AS331" s="164">
        <f t="shared" si="185"/>
        <v>10</v>
      </c>
      <c r="AT331" s="164">
        <f t="shared" si="185"/>
        <v>4750</v>
      </c>
      <c r="AU331" s="164">
        <f t="shared" si="185"/>
        <v>0</v>
      </c>
      <c r="AV331" s="164">
        <f t="shared" si="185"/>
        <v>0</v>
      </c>
      <c r="AW331" s="164">
        <f t="shared" si="185"/>
        <v>0</v>
      </c>
      <c r="AX331" s="164">
        <f t="shared" si="185"/>
        <v>0</v>
      </c>
      <c r="AY331" s="164">
        <f t="shared" si="185"/>
        <v>0</v>
      </c>
      <c r="AZ331" s="164">
        <f t="shared" si="185"/>
        <v>0</v>
      </c>
      <c r="BA331" s="164">
        <f t="shared" si="185"/>
        <v>0</v>
      </c>
      <c r="BB331" s="164">
        <f t="shared" si="185"/>
        <v>0</v>
      </c>
      <c r="BC331" s="164">
        <f t="shared" si="185"/>
        <v>0</v>
      </c>
      <c r="BD331" s="164">
        <f t="shared" si="185"/>
        <v>0</v>
      </c>
      <c r="BE331" s="164">
        <f t="shared" si="185"/>
        <v>0</v>
      </c>
      <c r="BF331" s="164">
        <f t="shared" si="185"/>
        <v>0</v>
      </c>
      <c r="BG331" s="164">
        <f t="shared" si="185"/>
        <v>0</v>
      </c>
      <c r="BH331" s="164">
        <f t="shared" si="185"/>
        <v>1.5</v>
      </c>
      <c r="BI331" s="164">
        <f t="shared" si="185"/>
        <v>0</v>
      </c>
      <c r="BJ331" s="164">
        <f t="shared" si="185"/>
        <v>0.97499999999999998</v>
      </c>
      <c r="BK331" s="164">
        <f t="shared" si="185"/>
        <v>0.17499999999999999</v>
      </c>
      <c r="BL331" s="164">
        <f t="shared" si="185"/>
        <v>10</v>
      </c>
      <c r="BM331" s="164">
        <f t="shared" si="185"/>
        <v>0</v>
      </c>
      <c r="BN331" s="164">
        <f t="shared" si="185"/>
        <v>0.75</v>
      </c>
      <c r="BO331" s="164">
        <f t="shared" si="185"/>
        <v>127.5</v>
      </c>
      <c r="BP331" s="164">
        <f t="shared" si="185"/>
        <v>0</v>
      </c>
      <c r="BQ331" s="164">
        <f t="shared" si="185"/>
        <v>0</v>
      </c>
      <c r="BR331" s="164"/>
      <c r="BS331" s="164"/>
      <c r="BT331" s="164"/>
      <c r="BU331" s="164"/>
      <c r="BV331" s="164"/>
      <c r="BW331" s="164"/>
      <c r="BX331" s="166"/>
      <c r="BY331" s="164"/>
      <c r="BZ331" s="164"/>
      <c r="CA331" s="164"/>
      <c r="CB331" s="164">
        <f t="shared" ref="CB331:CC335" si="186">+CB318</f>
        <v>100</v>
      </c>
      <c r="CC331" s="164">
        <f t="shared" si="186"/>
        <v>70.930000000000007</v>
      </c>
      <c r="CD331" s="164"/>
      <c r="CE331" s="164"/>
      <c r="CF331" s="164"/>
      <c r="CG331" s="164"/>
      <c r="CH331" s="164"/>
      <c r="CI331" s="164"/>
      <c r="CJ331" s="164"/>
      <c r="CK331" s="388"/>
      <c r="CL331" s="388"/>
      <c r="CM331" s="388"/>
      <c r="CN331" s="388"/>
      <c r="CO331" s="388"/>
      <c r="CP331" s="388"/>
      <c r="CQ331" s="388"/>
      <c r="CR331" s="388"/>
      <c r="CS331" s="388"/>
      <c r="CT331" s="388"/>
    </row>
    <row r="332" spans="1:98" s="35" customFormat="1" ht="15" x14ac:dyDescent="0.3">
      <c r="F332" s="167" t="s">
        <v>1213</v>
      </c>
      <c r="J332" s="388"/>
      <c r="K332" s="164">
        <f>+K319*$D$319/100</f>
        <v>0</v>
      </c>
      <c r="L332" s="166" t="s">
        <v>501</v>
      </c>
      <c r="M332" s="164">
        <f>+M319*$D$319/100</f>
        <v>0</v>
      </c>
      <c r="N332" s="164">
        <f t="shared" ref="N332:BQ332" si="187">+N319*$D$319/100</f>
        <v>0</v>
      </c>
      <c r="O332" s="164">
        <f t="shared" si="187"/>
        <v>0</v>
      </c>
      <c r="P332" s="164">
        <f t="shared" si="187"/>
        <v>0</v>
      </c>
      <c r="Q332" s="164">
        <f t="shared" si="187"/>
        <v>500</v>
      </c>
      <c r="R332" s="164">
        <f t="shared" si="187"/>
        <v>0</v>
      </c>
      <c r="S332" s="164">
        <f t="shared" si="187"/>
        <v>63.25</v>
      </c>
      <c r="T332" s="164">
        <f t="shared" si="187"/>
        <v>92.85</v>
      </c>
      <c r="U332" s="164">
        <f t="shared" si="187"/>
        <v>321.10000000000002</v>
      </c>
      <c r="V332" s="164">
        <f t="shared" si="187"/>
        <v>0</v>
      </c>
      <c r="W332" s="164">
        <f t="shared" si="187"/>
        <v>0</v>
      </c>
      <c r="X332" s="164">
        <f t="shared" si="187"/>
        <v>0</v>
      </c>
      <c r="Y332" s="164">
        <f t="shared" si="187"/>
        <v>0</v>
      </c>
      <c r="Z332" s="164">
        <f t="shared" si="187"/>
        <v>0</v>
      </c>
      <c r="AA332" s="164">
        <f t="shared" si="187"/>
        <v>0</v>
      </c>
      <c r="AB332" s="164">
        <f t="shared" si="187"/>
        <v>0</v>
      </c>
      <c r="AC332" s="164">
        <f t="shared" si="187"/>
        <v>0</v>
      </c>
      <c r="AD332" s="164">
        <f t="shared" si="187"/>
        <v>0</v>
      </c>
      <c r="AE332" s="164">
        <f t="shared" si="187"/>
        <v>0</v>
      </c>
      <c r="AF332" s="164">
        <f t="shared" si="187"/>
        <v>0</v>
      </c>
      <c r="AG332" s="164">
        <f t="shared" si="187"/>
        <v>0</v>
      </c>
      <c r="AH332" s="164">
        <f t="shared" si="187"/>
        <v>0</v>
      </c>
      <c r="AI332" s="164">
        <f t="shared" si="187"/>
        <v>0</v>
      </c>
      <c r="AJ332" s="164">
        <f t="shared" si="187"/>
        <v>0</v>
      </c>
      <c r="AK332" s="164">
        <f t="shared" si="187"/>
        <v>0</v>
      </c>
      <c r="AL332" s="164">
        <f t="shared" si="187"/>
        <v>0</v>
      </c>
      <c r="AM332" s="164">
        <f t="shared" si="187"/>
        <v>0</v>
      </c>
      <c r="AN332" s="164">
        <f t="shared" si="187"/>
        <v>0</v>
      </c>
      <c r="AO332" s="164">
        <f t="shared" si="187"/>
        <v>0</v>
      </c>
      <c r="AP332" s="164">
        <f t="shared" si="187"/>
        <v>0</v>
      </c>
      <c r="AQ332" s="164">
        <f t="shared" si="187"/>
        <v>0</v>
      </c>
      <c r="AR332" s="164">
        <f t="shared" si="187"/>
        <v>0</v>
      </c>
      <c r="AS332" s="164">
        <f t="shared" si="187"/>
        <v>0</v>
      </c>
      <c r="AT332" s="164">
        <f t="shared" si="187"/>
        <v>0</v>
      </c>
      <c r="AU332" s="164">
        <f t="shared" si="187"/>
        <v>0</v>
      </c>
      <c r="AV332" s="164">
        <f t="shared" si="187"/>
        <v>15</v>
      </c>
      <c r="AW332" s="164">
        <f t="shared" si="187"/>
        <v>0</v>
      </c>
      <c r="AX332" s="164">
        <f t="shared" si="187"/>
        <v>0</v>
      </c>
      <c r="AY332" s="164">
        <f t="shared" si="187"/>
        <v>0</v>
      </c>
      <c r="AZ332" s="164">
        <f t="shared" si="187"/>
        <v>0</v>
      </c>
      <c r="BA332" s="164">
        <f t="shared" si="187"/>
        <v>0</v>
      </c>
      <c r="BB332" s="164">
        <f t="shared" si="187"/>
        <v>0</v>
      </c>
      <c r="BC332" s="164">
        <f t="shared" si="187"/>
        <v>0</v>
      </c>
      <c r="BD332" s="164">
        <f t="shared" si="187"/>
        <v>0</v>
      </c>
      <c r="BE332" s="164">
        <f t="shared" si="187"/>
        <v>0</v>
      </c>
      <c r="BF332" s="164">
        <f t="shared" si="187"/>
        <v>0</v>
      </c>
      <c r="BG332" s="164">
        <f t="shared" si="187"/>
        <v>0</v>
      </c>
      <c r="BH332" s="164">
        <f t="shared" si="187"/>
        <v>196.1</v>
      </c>
      <c r="BI332" s="164">
        <f t="shared" si="187"/>
        <v>0</v>
      </c>
      <c r="BJ332" s="164">
        <f t="shared" si="187"/>
        <v>0</v>
      </c>
      <c r="BK332" s="164">
        <f t="shared" si="187"/>
        <v>0</v>
      </c>
      <c r="BL332" s="164">
        <f t="shared" si="187"/>
        <v>0</v>
      </c>
      <c r="BM332" s="164">
        <f t="shared" si="187"/>
        <v>0</v>
      </c>
      <c r="BN332" s="164">
        <f t="shared" si="187"/>
        <v>0</v>
      </c>
      <c r="BO332" s="164">
        <f t="shared" si="187"/>
        <v>0</v>
      </c>
      <c r="BP332" s="164">
        <f t="shared" si="187"/>
        <v>0</v>
      </c>
      <c r="BQ332" s="164">
        <f t="shared" si="187"/>
        <v>0</v>
      </c>
      <c r="BR332" s="166"/>
      <c r="BS332" s="166"/>
      <c r="BT332" s="166"/>
      <c r="BU332" s="166"/>
      <c r="BV332" s="166"/>
      <c r="BW332" s="166"/>
      <c r="BX332" s="166"/>
      <c r="BY332" s="166"/>
      <c r="BZ332" s="166"/>
      <c r="CA332" s="166"/>
      <c r="CB332" s="164">
        <f t="shared" si="186"/>
        <v>100</v>
      </c>
      <c r="CC332" s="164">
        <f t="shared" si="186"/>
        <v>0</v>
      </c>
      <c r="CD332" s="166"/>
      <c r="CE332" s="166"/>
      <c r="CF332" s="166"/>
      <c r="CG332" s="166"/>
      <c r="CH332" s="166"/>
      <c r="CI332" s="166"/>
      <c r="CJ332" s="166"/>
      <c r="CK332" s="388"/>
      <c r="CL332" s="388"/>
      <c r="CM332" s="388"/>
      <c r="CN332" s="388"/>
      <c r="CO332" s="388"/>
      <c r="CP332" s="388"/>
      <c r="CQ332" s="388"/>
      <c r="CR332" s="388"/>
      <c r="CS332" s="388"/>
      <c r="CT332" s="388"/>
    </row>
    <row r="333" spans="1:98" s="35" customFormat="1" ht="15" x14ac:dyDescent="0.3">
      <c r="F333" s="167" t="s">
        <v>176</v>
      </c>
      <c r="J333" s="388"/>
      <c r="K333" s="164">
        <f>+K320*$D$320/100</f>
        <v>0.01</v>
      </c>
      <c r="L333" s="166" t="s">
        <v>501</v>
      </c>
      <c r="M333" s="164">
        <f>+M320*$D$320/100</f>
        <v>0</v>
      </c>
      <c r="N333" s="164">
        <f t="shared" ref="N333:BQ333" si="188">+N320*$D$320/100</f>
        <v>0</v>
      </c>
      <c r="O333" s="164">
        <f t="shared" si="188"/>
        <v>0</v>
      </c>
      <c r="P333" s="164">
        <f t="shared" si="188"/>
        <v>0</v>
      </c>
      <c r="Q333" s="164">
        <f t="shared" si="188"/>
        <v>0</v>
      </c>
      <c r="R333" s="164">
        <f t="shared" si="188"/>
        <v>0</v>
      </c>
      <c r="S333" s="164">
        <f t="shared" si="188"/>
        <v>0</v>
      </c>
      <c r="T333" s="164">
        <f t="shared" si="188"/>
        <v>0</v>
      </c>
      <c r="U333" s="164">
        <f t="shared" si="188"/>
        <v>0</v>
      </c>
      <c r="V333" s="164">
        <f t="shared" si="188"/>
        <v>0</v>
      </c>
      <c r="W333" s="164">
        <f t="shared" si="188"/>
        <v>1.99</v>
      </c>
      <c r="X333" s="164">
        <f t="shared" si="188"/>
        <v>0</v>
      </c>
      <c r="Y333" s="164">
        <f t="shared" si="188"/>
        <v>0</v>
      </c>
      <c r="Z333" s="164">
        <f t="shared" si="188"/>
        <v>0</v>
      </c>
      <c r="AA333" s="164">
        <f t="shared" si="188"/>
        <v>1.99</v>
      </c>
      <c r="AB333" s="164">
        <f t="shared" si="188"/>
        <v>0</v>
      </c>
      <c r="AC333" s="164">
        <f t="shared" si="188"/>
        <v>0</v>
      </c>
      <c r="AD333" s="164">
        <f t="shared" si="188"/>
        <v>0</v>
      </c>
      <c r="AE333" s="164">
        <f t="shared" si="188"/>
        <v>0</v>
      </c>
      <c r="AF333" s="164">
        <f t="shared" si="188"/>
        <v>0</v>
      </c>
      <c r="AG333" s="164">
        <f t="shared" si="188"/>
        <v>0</v>
      </c>
      <c r="AH333" s="164">
        <f t="shared" si="188"/>
        <v>0</v>
      </c>
      <c r="AI333" s="164">
        <f t="shared" si="188"/>
        <v>0</v>
      </c>
      <c r="AJ333" s="164">
        <f t="shared" si="188"/>
        <v>0</v>
      </c>
      <c r="AK333" s="164">
        <f t="shared" si="188"/>
        <v>0</v>
      </c>
      <c r="AL333" s="164">
        <f t="shared" si="188"/>
        <v>2E-3</v>
      </c>
      <c r="AM333" s="164">
        <f t="shared" si="188"/>
        <v>0</v>
      </c>
      <c r="AN333" s="164">
        <f t="shared" si="188"/>
        <v>0</v>
      </c>
      <c r="AO333" s="164">
        <f t="shared" si="188"/>
        <v>0.06</v>
      </c>
      <c r="AP333" s="164">
        <f t="shared" si="188"/>
        <v>0.02</v>
      </c>
      <c r="AQ333" s="164">
        <f t="shared" si="188"/>
        <v>0</v>
      </c>
      <c r="AR333" s="164">
        <f t="shared" si="188"/>
        <v>4.0000000000000002E-4</v>
      </c>
      <c r="AS333" s="164">
        <f t="shared" si="188"/>
        <v>0</v>
      </c>
      <c r="AT333" s="164">
        <f t="shared" si="188"/>
        <v>0</v>
      </c>
      <c r="AU333" s="164">
        <f t="shared" si="188"/>
        <v>0</v>
      </c>
      <c r="AV333" s="164">
        <f t="shared" si="188"/>
        <v>0</v>
      </c>
      <c r="AW333" s="164">
        <f t="shared" si="188"/>
        <v>0</v>
      </c>
      <c r="AX333" s="164">
        <f t="shared" si="188"/>
        <v>0</v>
      </c>
      <c r="AY333" s="164">
        <f t="shared" si="188"/>
        <v>0</v>
      </c>
      <c r="AZ333" s="164">
        <f t="shared" si="188"/>
        <v>0</v>
      </c>
      <c r="BA333" s="164">
        <f t="shared" si="188"/>
        <v>0</v>
      </c>
      <c r="BB333" s="164">
        <f t="shared" si="188"/>
        <v>0</v>
      </c>
      <c r="BC333" s="164">
        <f t="shared" si="188"/>
        <v>0</v>
      </c>
      <c r="BD333" s="164">
        <f t="shared" si="188"/>
        <v>0</v>
      </c>
      <c r="BE333" s="164">
        <f t="shared" si="188"/>
        <v>0</v>
      </c>
      <c r="BF333" s="164">
        <f t="shared" si="188"/>
        <v>0</v>
      </c>
      <c r="BG333" s="164">
        <f t="shared" si="188"/>
        <v>0</v>
      </c>
      <c r="BH333" s="164">
        <f t="shared" si="188"/>
        <v>0</v>
      </c>
      <c r="BI333" s="164">
        <f t="shared" si="188"/>
        <v>0</v>
      </c>
      <c r="BJ333" s="164">
        <f t="shared" si="188"/>
        <v>0</v>
      </c>
      <c r="BK333" s="164">
        <f t="shared" si="188"/>
        <v>0</v>
      </c>
      <c r="BL333" s="164">
        <f t="shared" si="188"/>
        <v>0</v>
      </c>
      <c r="BM333" s="164">
        <f t="shared" si="188"/>
        <v>0</v>
      </c>
      <c r="BN333" s="164">
        <f t="shared" si="188"/>
        <v>0</v>
      </c>
      <c r="BO333" s="164">
        <f t="shared" si="188"/>
        <v>0</v>
      </c>
      <c r="BP333" s="164">
        <f t="shared" si="188"/>
        <v>0</v>
      </c>
      <c r="BQ333" s="164">
        <f t="shared" si="188"/>
        <v>0</v>
      </c>
      <c r="BR333" s="166"/>
      <c r="BS333" s="166"/>
      <c r="BT333" s="166"/>
      <c r="BU333" s="166"/>
      <c r="BV333" s="166"/>
      <c r="BW333" s="166"/>
      <c r="BX333" s="166"/>
      <c r="BY333" s="166"/>
      <c r="BZ333" s="166"/>
      <c r="CA333" s="166"/>
      <c r="CB333" s="164">
        <f t="shared" si="186"/>
        <v>100</v>
      </c>
      <c r="CC333" s="164">
        <f t="shared" si="186"/>
        <v>99.5</v>
      </c>
      <c r="CD333" s="166"/>
      <c r="CE333" s="166"/>
      <c r="CF333" s="166"/>
      <c r="CG333" s="166"/>
      <c r="CH333" s="166"/>
      <c r="CI333" s="166"/>
      <c r="CJ333" s="166"/>
      <c r="CK333" s="388"/>
      <c r="CL333" s="388"/>
      <c r="CM333" s="388"/>
      <c r="CN333" s="388"/>
      <c r="CO333" s="388"/>
      <c r="CP333" s="388"/>
      <c r="CQ333" s="388"/>
      <c r="CR333" s="388"/>
      <c r="CS333" s="388"/>
      <c r="CT333" s="388"/>
    </row>
    <row r="334" spans="1:98" s="35" customFormat="1" ht="15" x14ac:dyDescent="0.3">
      <c r="F334" s="167" t="s">
        <v>1109</v>
      </c>
      <c r="J334" s="388"/>
      <c r="K334" s="164">
        <f>+K321*$D$321/100</f>
        <v>7.5999999999999998E-2</v>
      </c>
      <c r="L334" s="164">
        <f>+L321*$D$321/100</f>
        <v>6.1279999999999994E-2</v>
      </c>
      <c r="M334" s="164">
        <f>+M321*$D$321/100</f>
        <v>0.38299999999999995</v>
      </c>
      <c r="N334" s="164">
        <f t="shared" ref="N334:BQ334" si="189">+N321*$D$321/100</f>
        <v>0</v>
      </c>
      <c r="O334" s="164">
        <f t="shared" si="189"/>
        <v>0</v>
      </c>
      <c r="P334" s="164">
        <f t="shared" si="189"/>
        <v>0</v>
      </c>
      <c r="Q334" s="164">
        <f t="shared" si="189"/>
        <v>4.5999999999999999E-2</v>
      </c>
      <c r="R334" s="164">
        <f t="shared" si="189"/>
        <v>0</v>
      </c>
      <c r="S334" s="164">
        <f t="shared" si="189"/>
        <v>5.9499999999999996E-3</v>
      </c>
      <c r="T334" s="164">
        <f t="shared" si="189"/>
        <v>2.5619999999999997E-2</v>
      </c>
      <c r="U334" s="164">
        <f t="shared" si="189"/>
        <v>1E-4</v>
      </c>
      <c r="V334" s="164">
        <f t="shared" si="189"/>
        <v>0</v>
      </c>
      <c r="W334" s="164">
        <f t="shared" si="189"/>
        <v>0.17299999999999996</v>
      </c>
      <c r="X334" s="164">
        <f t="shared" si="189"/>
        <v>0.38299999999999995</v>
      </c>
      <c r="Y334" s="164">
        <f t="shared" si="189"/>
        <v>0</v>
      </c>
      <c r="Z334" s="164">
        <f t="shared" si="189"/>
        <v>0</v>
      </c>
      <c r="AA334" s="164">
        <f t="shared" si="189"/>
        <v>0</v>
      </c>
      <c r="AB334" s="164">
        <f t="shared" si="189"/>
        <v>0</v>
      </c>
      <c r="AC334" s="164">
        <f t="shared" si="189"/>
        <v>0</v>
      </c>
      <c r="AD334" s="164">
        <f t="shared" si="189"/>
        <v>0</v>
      </c>
      <c r="AE334" s="164">
        <f t="shared" si="189"/>
        <v>0.21</v>
      </c>
      <c r="AF334" s="164">
        <f t="shared" si="189"/>
        <v>0</v>
      </c>
      <c r="AG334" s="164">
        <f t="shared" si="189"/>
        <v>0</v>
      </c>
      <c r="AH334" s="164">
        <f t="shared" si="189"/>
        <v>0</v>
      </c>
      <c r="AI334" s="164">
        <f t="shared" si="189"/>
        <v>0</v>
      </c>
      <c r="AJ334" s="164">
        <f t="shared" si="189"/>
        <v>7.0000000000000007E-2</v>
      </c>
      <c r="AK334" s="164">
        <f t="shared" si="189"/>
        <v>0.64</v>
      </c>
      <c r="AL334" s="164">
        <f t="shared" si="189"/>
        <v>0.16600000000000001</v>
      </c>
      <c r="AM334" s="164">
        <f t="shared" si="189"/>
        <v>0.98</v>
      </c>
      <c r="AN334" s="164">
        <f t="shared" si="189"/>
        <v>12.9</v>
      </c>
      <c r="AO334" s="164">
        <f t="shared" si="189"/>
        <v>20</v>
      </c>
      <c r="AP334" s="164">
        <f t="shared" si="189"/>
        <v>0.5</v>
      </c>
      <c r="AQ334" s="164">
        <f t="shared" si="189"/>
        <v>6.4000000000000001E-2</v>
      </c>
      <c r="AR334" s="164">
        <f t="shared" si="189"/>
        <v>5.0000000000000001E-3</v>
      </c>
      <c r="AS334" s="164">
        <f t="shared" si="189"/>
        <v>0.24100000000000002</v>
      </c>
      <c r="AT334" s="164">
        <f t="shared" si="189"/>
        <v>5.5000000000000005E-3</v>
      </c>
      <c r="AU334" s="164">
        <f t="shared" si="189"/>
        <v>0</v>
      </c>
      <c r="AV334" s="164">
        <f t="shared" si="189"/>
        <v>0</v>
      </c>
      <c r="AW334" s="164">
        <f t="shared" si="189"/>
        <v>0</v>
      </c>
      <c r="AX334" s="164">
        <f t="shared" si="189"/>
        <v>0</v>
      </c>
      <c r="AY334" s="164">
        <f t="shared" si="189"/>
        <v>0</v>
      </c>
      <c r="AZ334" s="164">
        <f t="shared" si="189"/>
        <v>0</v>
      </c>
      <c r="BA334" s="164">
        <f t="shared" si="189"/>
        <v>0</v>
      </c>
      <c r="BB334" s="164">
        <f t="shared" si="189"/>
        <v>0</v>
      </c>
      <c r="BC334" s="164">
        <f t="shared" si="189"/>
        <v>0</v>
      </c>
      <c r="BD334" s="164">
        <f t="shared" si="189"/>
        <v>0</v>
      </c>
      <c r="BE334" s="164">
        <f t="shared" si="189"/>
        <v>0</v>
      </c>
      <c r="BF334" s="164">
        <f t="shared" si="189"/>
        <v>0</v>
      </c>
      <c r="BG334" s="164">
        <f t="shared" si="189"/>
        <v>0</v>
      </c>
      <c r="BH334" s="164">
        <f t="shared" si="189"/>
        <v>0</v>
      </c>
      <c r="BI334" s="164">
        <f t="shared" si="189"/>
        <v>0</v>
      </c>
      <c r="BJ334" s="164">
        <f t="shared" si="189"/>
        <v>2.3599999999999999E-2</v>
      </c>
      <c r="BK334" s="164">
        <f t="shared" si="189"/>
        <v>5.4699999999999999E-2</v>
      </c>
      <c r="BL334" s="164">
        <f t="shared" si="189"/>
        <v>0.39750000000000002</v>
      </c>
      <c r="BM334" s="164">
        <f t="shared" si="189"/>
        <v>0</v>
      </c>
      <c r="BN334" s="164">
        <f t="shared" si="189"/>
        <v>1.55E-2</v>
      </c>
      <c r="BO334" s="164">
        <f t="shared" si="189"/>
        <v>23.4</v>
      </c>
      <c r="BP334" s="164">
        <f t="shared" si="189"/>
        <v>2.0000000000000001E-4</v>
      </c>
      <c r="BQ334" s="164">
        <f t="shared" si="189"/>
        <v>3.0000000000000001E-3</v>
      </c>
      <c r="BR334" s="164"/>
      <c r="BS334" s="164"/>
      <c r="BT334" s="164"/>
      <c r="BU334" s="164"/>
      <c r="BV334" s="164"/>
      <c r="BW334" s="164"/>
      <c r="BX334" s="166"/>
      <c r="BY334" s="164"/>
      <c r="BZ334" s="164"/>
      <c r="CA334" s="164"/>
      <c r="CB334" s="164">
        <f t="shared" si="186"/>
        <v>100</v>
      </c>
      <c r="CC334" s="164">
        <f t="shared" si="186"/>
        <v>1.3</v>
      </c>
      <c r="CD334" s="164"/>
      <c r="CE334" s="164"/>
      <c r="CF334" s="164"/>
      <c r="CG334" s="164"/>
      <c r="CH334" s="164"/>
      <c r="CI334" s="164"/>
      <c r="CJ334" s="164"/>
      <c r="CK334" s="388"/>
      <c r="CL334" s="388"/>
      <c r="CM334" s="388"/>
      <c r="CN334" s="388"/>
      <c r="CO334" s="388"/>
      <c r="CP334" s="388"/>
      <c r="CQ334" s="388"/>
      <c r="CR334" s="388"/>
      <c r="CS334" s="388"/>
      <c r="CT334" s="388"/>
    </row>
    <row r="335" spans="1:98" s="35" customFormat="1" ht="15" x14ac:dyDescent="0.3">
      <c r="F335" s="167" t="s">
        <v>1214</v>
      </c>
      <c r="J335" s="388"/>
      <c r="K335" s="164">
        <f>+K322*$D$322/100</f>
        <v>6.000000000000001E-3</v>
      </c>
      <c r="L335" s="164"/>
      <c r="M335" s="164">
        <f>+M322*$D$322/100</f>
        <v>0</v>
      </c>
      <c r="N335" s="164">
        <f t="shared" ref="N335:BQ335" si="190">+N322*$D$322/100</f>
        <v>0</v>
      </c>
      <c r="O335" s="164">
        <f t="shared" si="190"/>
        <v>0</v>
      </c>
      <c r="P335" s="164">
        <f t="shared" si="190"/>
        <v>0</v>
      </c>
      <c r="Q335" s="164">
        <f t="shared" si="190"/>
        <v>0</v>
      </c>
      <c r="R335" s="164">
        <f t="shared" si="190"/>
        <v>0</v>
      </c>
      <c r="S335" s="164">
        <f t="shared" si="190"/>
        <v>0</v>
      </c>
      <c r="T335" s="164">
        <f t="shared" si="190"/>
        <v>0</v>
      </c>
      <c r="U335" s="164">
        <f t="shared" si="190"/>
        <v>0</v>
      </c>
      <c r="V335" s="164">
        <f t="shared" si="190"/>
        <v>0</v>
      </c>
      <c r="W335" s="164">
        <f t="shared" si="190"/>
        <v>0</v>
      </c>
      <c r="X335" s="164">
        <f t="shared" si="190"/>
        <v>0</v>
      </c>
      <c r="Y335" s="164">
        <f t="shared" si="190"/>
        <v>0</v>
      </c>
      <c r="Z335" s="164">
        <f t="shared" si="190"/>
        <v>0</v>
      </c>
      <c r="AA335" s="164">
        <f t="shared" si="190"/>
        <v>0</v>
      </c>
      <c r="AB335" s="164">
        <f t="shared" si="190"/>
        <v>0</v>
      </c>
      <c r="AC335" s="164">
        <f t="shared" si="190"/>
        <v>0</v>
      </c>
      <c r="AD335" s="164">
        <f t="shared" si="190"/>
        <v>0</v>
      </c>
      <c r="AE335" s="164">
        <f t="shared" si="190"/>
        <v>0</v>
      </c>
      <c r="AF335" s="164">
        <f t="shared" si="190"/>
        <v>0</v>
      </c>
      <c r="AG335" s="164">
        <f t="shared" si="190"/>
        <v>0</v>
      </c>
      <c r="AH335" s="164">
        <f t="shared" si="190"/>
        <v>0</v>
      </c>
      <c r="AI335" s="164">
        <f t="shared" si="190"/>
        <v>0</v>
      </c>
      <c r="AJ335" s="164">
        <f t="shared" si="190"/>
        <v>2.9939999999999998</v>
      </c>
      <c r="AK335" s="164">
        <f t="shared" si="190"/>
        <v>0.3</v>
      </c>
      <c r="AL335" s="164">
        <f t="shared" si="190"/>
        <v>8.9999999999999993E-3</v>
      </c>
      <c r="AM335" s="164">
        <f t="shared" si="190"/>
        <v>2.2799999999999998</v>
      </c>
      <c r="AN335" s="164">
        <f t="shared" si="190"/>
        <v>0.03</v>
      </c>
      <c r="AO335" s="164">
        <f t="shared" si="190"/>
        <v>2.67</v>
      </c>
      <c r="AP335" s="164">
        <f t="shared" si="190"/>
        <v>1179</v>
      </c>
      <c r="AQ335" s="164">
        <f t="shared" si="190"/>
        <v>3.0000000000000005E-3</v>
      </c>
      <c r="AR335" s="164">
        <f t="shared" si="190"/>
        <v>2.3999999999999998E-3</v>
      </c>
      <c r="AS335" s="164">
        <f t="shared" si="190"/>
        <v>0</v>
      </c>
      <c r="AT335" s="166" t="s">
        <v>501</v>
      </c>
      <c r="AU335" s="164">
        <f t="shared" si="190"/>
        <v>0</v>
      </c>
      <c r="AV335" s="164">
        <f t="shared" si="190"/>
        <v>0</v>
      </c>
      <c r="AW335" s="164">
        <f t="shared" si="190"/>
        <v>0</v>
      </c>
      <c r="AX335" s="164">
        <f t="shared" si="190"/>
        <v>0</v>
      </c>
      <c r="AY335" s="164">
        <f t="shared" si="190"/>
        <v>0</v>
      </c>
      <c r="AZ335" s="164">
        <f t="shared" si="190"/>
        <v>0</v>
      </c>
      <c r="BA335" s="164">
        <f t="shared" si="190"/>
        <v>0</v>
      </c>
      <c r="BB335" s="164">
        <f t="shared" si="190"/>
        <v>0</v>
      </c>
      <c r="BC335" s="164">
        <f t="shared" si="190"/>
        <v>0</v>
      </c>
      <c r="BD335" s="164">
        <f t="shared" si="190"/>
        <v>0</v>
      </c>
      <c r="BE335" s="164">
        <f t="shared" si="190"/>
        <v>0</v>
      </c>
      <c r="BF335" s="164">
        <f t="shared" si="190"/>
        <v>0</v>
      </c>
      <c r="BG335" s="164">
        <f t="shared" si="190"/>
        <v>0</v>
      </c>
      <c r="BH335" s="164">
        <f t="shared" si="190"/>
        <v>0</v>
      </c>
      <c r="BI335" s="164">
        <f t="shared" si="190"/>
        <v>0</v>
      </c>
      <c r="BJ335" s="164">
        <f t="shared" si="190"/>
        <v>0</v>
      </c>
      <c r="BK335" s="164">
        <f t="shared" si="190"/>
        <v>0.03</v>
      </c>
      <c r="BL335" s="164">
        <f t="shared" si="190"/>
        <v>0</v>
      </c>
      <c r="BM335" s="164">
        <f t="shared" si="190"/>
        <v>0</v>
      </c>
      <c r="BN335" s="164">
        <f t="shared" si="190"/>
        <v>0</v>
      </c>
      <c r="BO335" s="164">
        <f t="shared" si="190"/>
        <v>0</v>
      </c>
      <c r="BP335" s="164">
        <f t="shared" si="190"/>
        <v>0</v>
      </c>
      <c r="BQ335" s="164">
        <f t="shared" si="190"/>
        <v>0</v>
      </c>
      <c r="BR335" s="164"/>
      <c r="BS335" s="164"/>
      <c r="BT335" s="164"/>
      <c r="BU335" s="164"/>
      <c r="BV335" s="164"/>
      <c r="BW335" s="164"/>
      <c r="BX335" s="166"/>
      <c r="BY335" s="164"/>
      <c r="BZ335" s="164"/>
      <c r="CA335" s="164"/>
      <c r="CB335" s="164">
        <f t="shared" si="186"/>
        <v>100</v>
      </c>
      <c r="CC335" s="164">
        <f t="shared" si="186"/>
        <v>0</v>
      </c>
      <c r="CD335" s="164"/>
      <c r="CE335" s="164"/>
      <c r="CF335" s="164"/>
      <c r="CG335" s="164"/>
      <c r="CH335" s="164"/>
      <c r="CI335" s="164"/>
      <c r="CJ335" s="164"/>
      <c r="CK335" s="388"/>
      <c r="CL335" s="388"/>
      <c r="CM335" s="388"/>
      <c r="CN335" s="388"/>
      <c r="CO335" s="388"/>
      <c r="CP335" s="388"/>
      <c r="CQ335" s="388"/>
      <c r="CR335" s="388"/>
      <c r="CS335" s="388"/>
      <c r="CT335" s="388"/>
    </row>
    <row r="336" spans="1:98" s="35" customFormat="1" ht="13" x14ac:dyDescent="0.3">
      <c r="J336" s="388"/>
      <c r="K336" s="168">
        <f t="shared" ref="K336:AP336" si="191">SUM(K330:K335)</f>
        <v>184.94199999999998</v>
      </c>
      <c r="L336" s="168">
        <f t="shared" si="191"/>
        <v>5.56128</v>
      </c>
      <c r="M336" s="168">
        <f t="shared" si="191"/>
        <v>31.882999999999999</v>
      </c>
      <c r="N336" s="168">
        <f t="shared" si="191"/>
        <v>31.5</v>
      </c>
      <c r="O336" s="168">
        <f t="shared" si="191"/>
        <v>0</v>
      </c>
      <c r="P336" s="168">
        <f t="shared" si="191"/>
        <v>0</v>
      </c>
      <c r="Q336" s="168">
        <f t="shared" si="191"/>
        <v>505.04599999999999</v>
      </c>
      <c r="R336" s="168">
        <f t="shared" si="191"/>
        <v>0</v>
      </c>
      <c r="S336" s="168">
        <f t="shared" si="191"/>
        <v>64.005949999999999</v>
      </c>
      <c r="T336" s="168">
        <f t="shared" si="191"/>
        <v>93.375619999999998</v>
      </c>
      <c r="U336" s="168">
        <f t="shared" si="191"/>
        <v>323.3501</v>
      </c>
      <c r="V336" s="168">
        <f t="shared" si="191"/>
        <v>0</v>
      </c>
      <c r="W336" s="168">
        <f t="shared" si="191"/>
        <v>157.84481818181817</v>
      </c>
      <c r="X336" s="168">
        <f t="shared" si="191"/>
        <v>0.38299999999999995</v>
      </c>
      <c r="Y336" s="168">
        <f t="shared" si="191"/>
        <v>171.25</v>
      </c>
      <c r="Z336" s="168">
        <f t="shared" si="191"/>
        <v>151.81818181818181</v>
      </c>
      <c r="AA336" s="168">
        <f t="shared" si="191"/>
        <v>6.0376190476190477</v>
      </c>
      <c r="AB336" s="168">
        <f t="shared" si="191"/>
        <v>167</v>
      </c>
      <c r="AC336" s="168">
        <f t="shared" si="191"/>
        <v>4.25</v>
      </c>
      <c r="AD336" s="168">
        <f t="shared" si="191"/>
        <v>0</v>
      </c>
      <c r="AE336" s="168">
        <f t="shared" si="191"/>
        <v>0.21</v>
      </c>
      <c r="AF336" s="168">
        <f t="shared" si="191"/>
        <v>0</v>
      </c>
      <c r="AG336" s="168">
        <f t="shared" si="191"/>
        <v>16</v>
      </c>
      <c r="AH336" s="168">
        <f t="shared" si="191"/>
        <v>0</v>
      </c>
      <c r="AI336" s="168">
        <f t="shared" si="191"/>
        <v>0</v>
      </c>
      <c r="AJ336" s="168">
        <f t="shared" si="191"/>
        <v>4.3889999999999993</v>
      </c>
      <c r="AK336" s="168">
        <f t="shared" si="191"/>
        <v>328.94</v>
      </c>
      <c r="AL336" s="168">
        <f t="shared" si="191"/>
        <v>8.1770000000000014</v>
      </c>
      <c r="AM336" s="168">
        <f t="shared" si="191"/>
        <v>204.76</v>
      </c>
      <c r="AN336" s="168">
        <f t="shared" si="191"/>
        <v>587.92999999999995</v>
      </c>
      <c r="AO336" s="168">
        <f t="shared" si="191"/>
        <v>647.7299999999999</v>
      </c>
      <c r="AP336" s="168">
        <f t="shared" si="191"/>
        <v>1192.52</v>
      </c>
      <c r="AQ336" s="168">
        <f t="shared" ref="AQ336:BQ336" si="192">SUM(AQ330:AQ335)</f>
        <v>4.8170000000000002</v>
      </c>
      <c r="AR336" s="168">
        <f t="shared" si="192"/>
        <v>0.81829999999999992</v>
      </c>
      <c r="AS336" s="168">
        <f t="shared" si="192"/>
        <v>10.241</v>
      </c>
      <c r="AT336" s="168">
        <f t="shared" si="192"/>
        <v>4750.0055000000002</v>
      </c>
      <c r="AU336" s="168">
        <f t="shared" si="192"/>
        <v>0</v>
      </c>
      <c r="AV336" s="168">
        <f t="shared" si="192"/>
        <v>15</v>
      </c>
      <c r="AW336" s="168">
        <f t="shared" si="192"/>
        <v>0</v>
      </c>
      <c r="AX336" s="168">
        <f t="shared" si="192"/>
        <v>0</v>
      </c>
      <c r="AY336" s="168">
        <f t="shared" si="192"/>
        <v>0</v>
      </c>
      <c r="AZ336" s="168">
        <f t="shared" si="192"/>
        <v>0</v>
      </c>
      <c r="BA336" s="168">
        <f t="shared" si="192"/>
        <v>0</v>
      </c>
      <c r="BB336" s="168">
        <f t="shared" si="192"/>
        <v>0</v>
      </c>
      <c r="BC336" s="168">
        <f t="shared" si="192"/>
        <v>0</v>
      </c>
      <c r="BD336" s="168">
        <f t="shared" si="192"/>
        <v>0</v>
      </c>
      <c r="BE336" s="168">
        <f t="shared" si="192"/>
        <v>0</v>
      </c>
      <c r="BF336" s="168">
        <f t="shared" si="192"/>
        <v>0</v>
      </c>
      <c r="BG336" s="168">
        <f t="shared" si="192"/>
        <v>0</v>
      </c>
      <c r="BH336" s="168">
        <f t="shared" si="192"/>
        <v>197.6</v>
      </c>
      <c r="BI336" s="168">
        <f t="shared" si="192"/>
        <v>0</v>
      </c>
      <c r="BJ336" s="168">
        <f t="shared" si="192"/>
        <v>0.99859999999999993</v>
      </c>
      <c r="BK336" s="168">
        <f t="shared" si="192"/>
        <v>0.25969999999999999</v>
      </c>
      <c r="BL336" s="168">
        <f t="shared" si="192"/>
        <v>10.397500000000001</v>
      </c>
      <c r="BM336" s="168">
        <f t="shared" si="192"/>
        <v>0</v>
      </c>
      <c r="BN336" s="168">
        <f t="shared" si="192"/>
        <v>0.76549999999999996</v>
      </c>
      <c r="BO336" s="168">
        <f t="shared" si="192"/>
        <v>150.9</v>
      </c>
      <c r="BP336" s="168">
        <f t="shared" si="192"/>
        <v>2.0000000000000001E-4</v>
      </c>
      <c r="BQ336" s="168">
        <f t="shared" si="192"/>
        <v>3.0000000000000001E-3</v>
      </c>
      <c r="BR336" s="168"/>
      <c r="BS336" s="168"/>
      <c r="BT336" s="168"/>
      <c r="BU336" s="168"/>
      <c r="BV336" s="168"/>
      <c r="BW336" s="168"/>
      <c r="BX336" s="333"/>
      <c r="BY336" s="168"/>
      <c r="BZ336" s="168"/>
      <c r="CA336" s="168"/>
      <c r="CB336" s="168">
        <f>(CB329+CB330+CB331+CB332+CB333+CB334+CB335)</f>
        <v>500</v>
      </c>
      <c r="CC336" s="168">
        <f>(CC329+CC330+CC331+CC332+CC333+CC334+CC335)</f>
        <v>171.73000000000002</v>
      </c>
      <c r="CD336" s="168"/>
      <c r="CE336" s="168"/>
      <c r="CF336" s="168"/>
      <c r="CG336" s="168"/>
      <c r="CH336" s="168"/>
      <c r="CI336" s="168"/>
      <c r="CJ336" s="168"/>
      <c r="CK336" s="388"/>
      <c r="CL336" s="388"/>
      <c r="CM336" s="388"/>
      <c r="CN336" s="388"/>
      <c r="CO336" s="388"/>
      <c r="CP336" s="388"/>
      <c r="CQ336" s="388"/>
      <c r="CR336" s="388"/>
      <c r="CS336" s="388"/>
      <c r="CT336" s="388"/>
    </row>
    <row r="337" spans="1:100" s="35" customFormat="1" x14ac:dyDescent="0.25">
      <c r="J337" s="388"/>
      <c r="K337" s="392"/>
      <c r="L337" s="392"/>
      <c r="M337" s="392"/>
      <c r="N337" s="392"/>
      <c r="O337" s="392"/>
      <c r="P337" s="392"/>
      <c r="Q337" s="392"/>
      <c r="R337" s="392"/>
      <c r="S337" s="392"/>
      <c r="T337" s="392"/>
      <c r="U337" s="392"/>
      <c r="V337" s="392"/>
      <c r="W337" s="392"/>
      <c r="X337" s="392"/>
      <c r="Y337" s="392"/>
      <c r="Z337" s="392"/>
      <c r="AA337" s="392"/>
      <c r="AB337" s="392"/>
      <c r="AC337" s="392"/>
      <c r="AD337" s="392"/>
      <c r="AE337" s="392"/>
      <c r="AF337" s="392"/>
      <c r="AG337" s="392"/>
      <c r="AH337" s="392"/>
      <c r="AI337" s="392"/>
      <c r="AJ337" s="392"/>
      <c r="AK337" s="392"/>
      <c r="AL337" s="392"/>
      <c r="AM337" s="392"/>
      <c r="AN337" s="392"/>
      <c r="AO337" s="392"/>
      <c r="AP337" s="392"/>
      <c r="AQ337" s="392"/>
      <c r="AR337" s="392"/>
      <c r="AS337" s="392"/>
      <c r="AT337" s="392"/>
      <c r="AU337" s="392"/>
      <c r="AV337" s="392"/>
      <c r="AW337" s="392"/>
      <c r="AX337" s="392"/>
      <c r="AY337" s="392"/>
      <c r="AZ337" s="392"/>
      <c r="BA337" s="392"/>
      <c r="BB337" s="392"/>
      <c r="BC337" s="392"/>
      <c r="BD337" s="392"/>
      <c r="BE337" s="392"/>
      <c r="BF337" s="392"/>
      <c r="BG337" s="392"/>
      <c r="BH337" s="392"/>
      <c r="BI337" s="392"/>
      <c r="BJ337" s="392"/>
      <c r="BK337" s="392"/>
      <c r="BL337" s="392"/>
      <c r="BM337" s="392"/>
      <c r="BN337" s="392"/>
      <c r="BO337" s="392"/>
      <c r="BP337" s="392"/>
      <c r="BQ337" s="392"/>
      <c r="BR337" s="392"/>
      <c r="BS337" s="392"/>
      <c r="BT337" s="392"/>
      <c r="BU337" s="392"/>
      <c r="BV337" s="392"/>
      <c r="BW337" s="392"/>
      <c r="BX337" s="394"/>
      <c r="BY337" s="392"/>
      <c r="BZ337" s="392"/>
      <c r="CA337" s="392"/>
      <c r="CB337" s="392"/>
      <c r="CC337" s="392"/>
      <c r="CD337" s="392"/>
      <c r="CE337" s="392"/>
      <c r="CF337" s="392"/>
      <c r="CG337" s="392"/>
      <c r="CH337" s="392"/>
      <c r="CI337" s="392"/>
      <c r="CJ337" s="392"/>
      <c r="CK337" s="388"/>
      <c r="CL337" s="388"/>
      <c r="CM337" s="388"/>
      <c r="CN337" s="388"/>
      <c r="CO337" s="388"/>
      <c r="CP337" s="388"/>
      <c r="CQ337" s="388"/>
      <c r="CR337" s="388"/>
      <c r="CS337" s="388"/>
      <c r="CT337" s="388"/>
    </row>
    <row r="338" spans="1:100" s="35" customFormat="1" ht="13" x14ac:dyDescent="0.3">
      <c r="J338" s="388"/>
      <c r="K338" s="164">
        <f>(K336-($D$323-$D$324))/$D$324*100</f>
        <v>17.782049878678407</v>
      </c>
      <c r="L338" s="170">
        <f>L336/$D$324*100*L10</f>
        <v>0.63411964315034752</v>
      </c>
      <c r="M338" s="170">
        <f>M336/$D$324*100*M10</f>
        <v>3.6354286391914328</v>
      </c>
      <c r="N338" s="170">
        <f t="shared" ref="N338:BQ338" si="193">N336/$D$324*100*N10</f>
        <v>3.591757429806798</v>
      </c>
      <c r="O338" s="170">
        <f t="shared" si="193"/>
        <v>0</v>
      </c>
      <c r="P338" s="170">
        <f t="shared" si="193"/>
        <v>0</v>
      </c>
      <c r="Q338" s="170">
        <f t="shared" si="193"/>
        <v>57.58738802838743</v>
      </c>
      <c r="R338" s="170">
        <f t="shared" si="193"/>
        <v>0</v>
      </c>
      <c r="S338" s="170">
        <f t="shared" si="193"/>
        <v>7.2982173480743624</v>
      </c>
      <c r="T338" s="170">
        <f t="shared" si="193"/>
        <v>10.647065933264008</v>
      </c>
      <c r="U338" s="170">
        <f t="shared" si="193"/>
        <v>36.869686479484798</v>
      </c>
      <c r="V338" s="170">
        <f t="shared" si="193"/>
        <v>0</v>
      </c>
      <c r="W338" s="170">
        <f t="shared" si="193"/>
        <v>17.998104713049159</v>
      </c>
      <c r="X338" s="170">
        <f t="shared" si="193"/>
        <v>4.3671209384635028E-2</v>
      </c>
      <c r="Y338" s="170">
        <f t="shared" si="193"/>
        <v>19.526617773156005</v>
      </c>
      <c r="Z338" s="170">
        <f t="shared" si="193"/>
        <v>17.310923254768692</v>
      </c>
      <c r="AA338" s="170">
        <f t="shared" si="193"/>
        <v>0.68843374833742088</v>
      </c>
      <c r="AB338" s="170">
        <f t="shared" si="193"/>
        <v>19.042015580245565</v>
      </c>
      <c r="AC338" s="170">
        <f t="shared" si="193"/>
        <v>0.48460219291044093</v>
      </c>
      <c r="AD338" s="170">
        <f t="shared" si="193"/>
        <v>0</v>
      </c>
      <c r="AE338" s="170">
        <f t="shared" si="193"/>
        <v>2.3945049532045317E-2</v>
      </c>
      <c r="AF338" s="170">
        <f t="shared" si="193"/>
        <v>0</v>
      </c>
      <c r="AG338" s="170">
        <f t="shared" si="193"/>
        <v>1.824384726251072</v>
      </c>
      <c r="AH338" s="170">
        <f t="shared" si="193"/>
        <v>0</v>
      </c>
      <c r="AI338" s="170">
        <f t="shared" si="193"/>
        <v>0</v>
      </c>
      <c r="AJ338" s="170">
        <f t="shared" si="193"/>
        <v>0.50045153521974706</v>
      </c>
      <c r="AK338" s="170">
        <f t="shared" si="193"/>
        <v>37.507069490814224</v>
      </c>
      <c r="AL338" s="170">
        <f t="shared" si="193"/>
        <v>0.93237461915968867</v>
      </c>
      <c r="AM338" s="170">
        <f t="shared" si="193"/>
        <v>23.347563534198095</v>
      </c>
      <c r="AN338" s="170">
        <f t="shared" si="193"/>
        <v>67.03815700654954</v>
      </c>
      <c r="AO338" s="170">
        <f t="shared" si="193"/>
        <v>73.856794920912918</v>
      </c>
      <c r="AP338" s="170">
        <f t="shared" si="193"/>
        <v>135.97595460930802</v>
      </c>
      <c r="AQ338" s="170">
        <f t="shared" si="193"/>
        <v>0.54925382664696332</v>
      </c>
      <c r="AR338" s="170">
        <f t="shared" si="193"/>
        <v>9.3305876343203253E-2</v>
      </c>
      <c r="AS338" s="170">
        <f t="shared" si="193"/>
        <v>1.1677202488460767</v>
      </c>
      <c r="AT338" s="170">
        <f t="shared" si="193"/>
        <v>541.6148427380366</v>
      </c>
      <c r="AU338" s="170">
        <f t="shared" si="193"/>
        <v>0</v>
      </c>
      <c r="AV338" s="170">
        <f t="shared" si="193"/>
        <v>1.71036068086038</v>
      </c>
      <c r="AW338" s="170">
        <f t="shared" si="193"/>
        <v>0</v>
      </c>
      <c r="AX338" s="170">
        <f t="shared" si="193"/>
        <v>0</v>
      </c>
      <c r="AY338" s="170">
        <f t="shared" si="193"/>
        <v>0</v>
      </c>
      <c r="AZ338" s="170">
        <f t="shared" si="193"/>
        <v>0</v>
      </c>
      <c r="BA338" s="170">
        <f t="shared" si="193"/>
        <v>0</v>
      </c>
      <c r="BB338" s="170">
        <f t="shared" si="193"/>
        <v>0</v>
      </c>
      <c r="BC338" s="170">
        <f t="shared" si="193"/>
        <v>0</v>
      </c>
      <c r="BD338" s="170">
        <f t="shared" si="193"/>
        <v>0</v>
      </c>
      <c r="BE338" s="170">
        <f t="shared" si="193"/>
        <v>0</v>
      </c>
      <c r="BF338" s="170">
        <f t="shared" si="193"/>
        <v>0</v>
      </c>
      <c r="BG338" s="170">
        <f t="shared" si="193"/>
        <v>0</v>
      </c>
      <c r="BH338" s="170">
        <f t="shared" si="193"/>
        <v>22.531151369200739</v>
      </c>
      <c r="BI338" s="170">
        <f t="shared" si="193"/>
        <v>0</v>
      </c>
      <c r="BJ338" s="170">
        <f t="shared" si="193"/>
        <v>6.8318647036287011E-2</v>
      </c>
      <c r="BK338" s="170">
        <f t="shared" si="193"/>
        <v>1.7767226752777626E-2</v>
      </c>
      <c r="BL338" s="170">
        <f t="shared" si="193"/>
        <v>0.711339007169832</v>
      </c>
      <c r="BM338" s="170">
        <f t="shared" si="193"/>
        <v>0</v>
      </c>
      <c r="BN338" s="170">
        <f t="shared" si="193"/>
        <v>5.2371244047944833E-2</v>
      </c>
      <c r="BO338" s="170">
        <f t="shared" si="193"/>
        <v>8.6031142247277117</v>
      </c>
      <c r="BP338" s="170">
        <f t="shared" si="193"/>
        <v>2.2804809078138403E-5</v>
      </c>
      <c r="BQ338" s="170">
        <f t="shared" si="193"/>
        <v>3.4207213617207602E-4</v>
      </c>
      <c r="BR338" s="170"/>
      <c r="BS338" s="170"/>
      <c r="BT338" s="170"/>
      <c r="BU338" s="170"/>
      <c r="BV338" s="170"/>
      <c r="BW338" s="170"/>
      <c r="BX338" s="204"/>
      <c r="BY338" s="170"/>
      <c r="BZ338" s="170"/>
      <c r="CA338" s="170"/>
      <c r="CB338" s="170">
        <f>CB336/5</f>
        <v>100</v>
      </c>
      <c r="CC338" s="168">
        <f>CC336</f>
        <v>171.73000000000002</v>
      </c>
      <c r="CD338" s="170"/>
      <c r="CE338" s="170"/>
      <c r="CF338" s="170"/>
      <c r="CG338" s="170"/>
      <c r="CH338" s="170"/>
      <c r="CI338" s="170"/>
      <c r="CJ338" s="170"/>
      <c r="CK338" s="388"/>
      <c r="CL338" s="388"/>
      <c r="CM338" s="388"/>
      <c r="CN338" s="388"/>
      <c r="CO338" s="388"/>
      <c r="CP338" s="388"/>
      <c r="CQ338" s="388"/>
      <c r="CR338" s="388"/>
      <c r="CS338" s="388"/>
      <c r="CT338" s="388"/>
    </row>
    <row r="340" spans="1:100" ht="15" x14ac:dyDescent="0.3">
      <c r="A340" s="10"/>
      <c r="F340" s="44"/>
      <c r="CI340"/>
    </row>
    <row r="341" spans="1:100" s="118" customFormat="1" ht="15" x14ac:dyDescent="0.25">
      <c r="A341" s="120" t="s">
        <v>1006</v>
      </c>
      <c r="D341" s="184"/>
      <c r="E341" s="184"/>
      <c r="F341" s="117" t="s">
        <v>1608</v>
      </c>
      <c r="J341" s="7">
        <f>(M341*17)+(Q341*37)+(W341*17)+(AI341*29)+(AE341*8)</f>
        <v>2516.89602985384</v>
      </c>
      <c r="K341" s="185">
        <f>+K362</f>
        <v>17.784948688711516</v>
      </c>
      <c r="L341" s="185">
        <f>+L362</f>
        <v>0.58281413911060431</v>
      </c>
      <c r="M341" s="185">
        <f t="shared" ref="M341:BQ341" si="194">+M362</f>
        <v>3.3218928164196124</v>
      </c>
      <c r="N341" s="185">
        <f t="shared" si="194"/>
        <v>3.2782212086659066</v>
      </c>
      <c r="O341" s="185">
        <f t="shared" si="194"/>
        <v>0</v>
      </c>
      <c r="P341" s="185">
        <f t="shared" si="194"/>
        <v>0</v>
      </c>
      <c r="Q341" s="185">
        <f t="shared" si="194"/>
        <v>57.416875712656775</v>
      </c>
      <c r="R341" s="185">
        <f t="shared" si="194"/>
        <v>0</v>
      </c>
      <c r="S341" s="185">
        <f t="shared" si="194"/>
        <v>7.2697776510832384</v>
      </c>
      <c r="T341" s="185">
        <f t="shared" si="194"/>
        <v>10.618656784492588</v>
      </c>
      <c r="U341" s="185">
        <f t="shared" si="194"/>
        <v>36.784503990877994</v>
      </c>
      <c r="V341" s="185">
        <f t="shared" si="194"/>
        <v>0</v>
      </c>
      <c r="W341" s="185">
        <f t="shared" si="194"/>
        <v>19.753405203690267</v>
      </c>
      <c r="X341" s="185">
        <f t="shared" si="194"/>
        <v>4.3671607753705807E-2</v>
      </c>
      <c r="Y341" s="185">
        <f t="shared" si="194"/>
        <v>21.465222348916761</v>
      </c>
      <c r="Z341" s="185">
        <f t="shared" si="194"/>
        <v>19.151031408728102</v>
      </c>
      <c r="AA341" s="185">
        <f t="shared" si="194"/>
        <v>0.59992398327632068</v>
      </c>
      <c r="AB341" s="185">
        <f t="shared" si="194"/>
        <v>21.06613454960091</v>
      </c>
      <c r="AC341" s="185">
        <f t="shared" si="194"/>
        <v>0.39908779931584948</v>
      </c>
      <c r="AD341" s="185">
        <f t="shared" si="194"/>
        <v>0</v>
      </c>
      <c r="AE341" s="185">
        <f t="shared" si="194"/>
        <v>2.394526795895097E-2</v>
      </c>
      <c r="AF341" s="185">
        <f t="shared" si="194"/>
        <v>0</v>
      </c>
      <c r="AG341" s="185">
        <f t="shared" si="194"/>
        <v>0.88369441277080951</v>
      </c>
      <c r="AH341" s="185">
        <f t="shared" si="194"/>
        <v>0</v>
      </c>
      <c r="AI341" s="185">
        <f t="shared" si="194"/>
        <v>0</v>
      </c>
      <c r="AJ341" s="185">
        <f t="shared" si="194"/>
        <v>0.50250855188141397</v>
      </c>
      <c r="AK341" s="185">
        <f t="shared" si="194"/>
        <v>40.551881413911055</v>
      </c>
      <c r="AL341" s="185">
        <f t="shared" si="194"/>
        <v>0.62633979475484614</v>
      </c>
      <c r="AM341" s="185">
        <f t="shared" si="194"/>
        <v>9.4139110604332963</v>
      </c>
      <c r="AN341" s="185">
        <f t="shared" si="194"/>
        <v>35.725199543899649</v>
      </c>
      <c r="AO341" s="185">
        <f t="shared" si="194"/>
        <v>40.427594070695555</v>
      </c>
      <c r="AP341" s="185">
        <f t="shared" si="194"/>
        <v>135.75826681870012</v>
      </c>
      <c r="AQ341" s="185">
        <f t="shared" si="194"/>
        <v>0.2641961231470924</v>
      </c>
      <c r="AR341" s="185">
        <f t="shared" si="194"/>
        <v>5.3489167616875714E-2</v>
      </c>
      <c r="AS341" s="185">
        <f t="shared" si="194"/>
        <v>0.88266818700114025</v>
      </c>
      <c r="AT341" s="185">
        <f t="shared" si="194"/>
        <v>199.54452679589508</v>
      </c>
      <c r="AU341" s="185">
        <f t="shared" si="194"/>
        <v>0</v>
      </c>
      <c r="AV341" s="185">
        <f t="shared" si="194"/>
        <v>1.7103762827822122</v>
      </c>
      <c r="AW341" s="185">
        <f t="shared" si="194"/>
        <v>0</v>
      </c>
      <c r="AX341" s="185">
        <f t="shared" si="194"/>
        <v>0</v>
      </c>
      <c r="AY341" s="185">
        <f t="shared" si="194"/>
        <v>0</v>
      </c>
      <c r="AZ341" s="185">
        <f t="shared" si="194"/>
        <v>0</v>
      </c>
      <c r="BA341" s="185">
        <f t="shared" si="194"/>
        <v>0</v>
      </c>
      <c r="BB341" s="185">
        <f t="shared" si="194"/>
        <v>0</v>
      </c>
      <c r="BC341" s="185">
        <f t="shared" si="194"/>
        <v>0</v>
      </c>
      <c r="BD341" s="185">
        <f t="shared" si="194"/>
        <v>0</v>
      </c>
      <c r="BE341" s="185">
        <f t="shared" si="194"/>
        <v>0</v>
      </c>
      <c r="BF341" s="185">
        <f t="shared" si="194"/>
        <v>0</v>
      </c>
      <c r="BG341" s="185">
        <f t="shared" si="194"/>
        <v>0</v>
      </c>
      <c r="BH341" s="185">
        <f t="shared" si="194"/>
        <v>22.445838084378565</v>
      </c>
      <c r="BI341" s="185">
        <f t="shared" si="194"/>
        <v>0</v>
      </c>
      <c r="BJ341" s="185">
        <f t="shared" si="194"/>
        <v>5.6360319270239448E-2</v>
      </c>
      <c r="BK341" s="185">
        <f t="shared" si="194"/>
        <v>1.0966932725199545E-2</v>
      </c>
      <c r="BL341" s="185">
        <f t="shared" si="194"/>
        <v>0.36954389965792472</v>
      </c>
      <c r="BM341" s="185">
        <f t="shared" si="194"/>
        <v>0</v>
      </c>
      <c r="BN341" s="185">
        <f t="shared" si="194"/>
        <v>2.6716077537058156E-2</v>
      </c>
      <c r="BO341" s="185">
        <f t="shared" si="194"/>
        <v>5.7525655644241738</v>
      </c>
      <c r="BP341" s="185">
        <f t="shared" si="194"/>
        <v>2.2805017103762829E-5</v>
      </c>
      <c r="BQ341" s="185">
        <f t="shared" si="194"/>
        <v>3.4207525655644244E-4</v>
      </c>
      <c r="BR341" s="185"/>
      <c r="BS341" s="185"/>
      <c r="BT341" s="185"/>
      <c r="BU341" s="185"/>
      <c r="BV341" s="185"/>
      <c r="BW341" s="185"/>
      <c r="BX341" s="340"/>
      <c r="BY341" s="185"/>
      <c r="BZ341" s="185"/>
      <c r="CA341" s="185"/>
      <c r="CB341" s="185">
        <f>+CB362</f>
        <v>100</v>
      </c>
      <c r="CC341" s="185">
        <f>+CC362</f>
        <v>191.13</v>
      </c>
      <c r="CI341" s="7" t="s">
        <v>522</v>
      </c>
    </row>
    <row r="342" spans="1:100" s="14" customFormat="1" ht="15" x14ac:dyDescent="0.25">
      <c r="A342" s="10" t="s">
        <v>567</v>
      </c>
      <c r="D342">
        <v>150</v>
      </c>
      <c r="E342" s="130"/>
      <c r="F342" s="40" t="s">
        <v>1391</v>
      </c>
      <c r="I342" s="25">
        <v>1</v>
      </c>
      <c r="J342" s="25">
        <v>0</v>
      </c>
      <c r="K342" s="25">
        <v>99.9</v>
      </c>
      <c r="L342" s="25"/>
      <c r="M342" s="25">
        <v>0</v>
      </c>
      <c r="N342" s="25">
        <v>0</v>
      </c>
      <c r="O342" s="25">
        <v>0</v>
      </c>
      <c r="P342" s="25">
        <v>0</v>
      </c>
      <c r="Q342" s="25">
        <v>0</v>
      </c>
      <c r="R342" s="25">
        <v>0</v>
      </c>
      <c r="S342" s="25">
        <v>0</v>
      </c>
      <c r="T342" s="25">
        <v>0</v>
      </c>
      <c r="U342" s="25">
        <v>0</v>
      </c>
      <c r="V342" s="25"/>
      <c r="W342" s="25">
        <v>0</v>
      </c>
      <c r="X342" s="25">
        <v>0</v>
      </c>
      <c r="Y342" s="25"/>
      <c r="Z342" s="25">
        <v>0</v>
      </c>
      <c r="AA342" s="25">
        <v>0</v>
      </c>
      <c r="AB342" s="25"/>
      <c r="AC342" s="25"/>
      <c r="AD342" s="25">
        <v>0</v>
      </c>
      <c r="AE342" s="25">
        <v>0</v>
      </c>
      <c r="AF342" s="25">
        <v>0</v>
      </c>
      <c r="AG342" s="25">
        <v>0</v>
      </c>
      <c r="AH342" s="25">
        <v>0</v>
      </c>
      <c r="AI342" s="25">
        <v>0</v>
      </c>
      <c r="AJ342" s="25">
        <v>0.1</v>
      </c>
      <c r="AK342" s="25">
        <v>2</v>
      </c>
      <c r="AL342" s="25">
        <v>0</v>
      </c>
      <c r="AM342" s="25">
        <v>1</v>
      </c>
      <c r="AN342" s="25">
        <v>0</v>
      </c>
      <c r="AO342" s="25">
        <v>0</v>
      </c>
      <c r="AP342" s="25">
        <v>2</v>
      </c>
      <c r="AQ342" s="25">
        <v>0</v>
      </c>
      <c r="AR342" s="25">
        <v>7.0000000000000001E-3</v>
      </c>
      <c r="AS342" s="25">
        <v>0</v>
      </c>
      <c r="AT342" s="25">
        <v>0</v>
      </c>
      <c r="AU342" s="25"/>
      <c r="AV342" s="25">
        <v>0</v>
      </c>
      <c r="AW342" s="25">
        <v>0</v>
      </c>
      <c r="AX342" s="25">
        <v>0</v>
      </c>
      <c r="AY342" s="25">
        <v>0</v>
      </c>
      <c r="AZ342" s="25">
        <v>0</v>
      </c>
      <c r="BA342" s="25">
        <v>0</v>
      </c>
      <c r="BB342" s="25">
        <v>0</v>
      </c>
      <c r="BC342" s="25"/>
      <c r="BD342" s="25"/>
      <c r="BE342" s="25">
        <v>0</v>
      </c>
      <c r="BF342" s="25"/>
      <c r="BG342" s="25">
        <v>0</v>
      </c>
      <c r="BH342" s="25">
        <v>0</v>
      </c>
      <c r="BI342" s="25">
        <v>0</v>
      </c>
      <c r="BJ342" s="25">
        <v>0</v>
      </c>
      <c r="BK342" s="25">
        <v>0</v>
      </c>
      <c r="BL342" s="25">
        <v>0</v>
      </c>
      <c r="BM342" s="25">
        <v>0</v>
      </c>
      <c r="BN342" s="25">
        <v>0</v>
      </c>
      <c r="BO342" s="25">
        <v>0</v>
      </c>
      <c r="BP342" s="25">
        <v>0</v>
      </c>
      <c r="BQ342" s="25">
        <v>0</v>
      </c>
      <c r="BR342" s="25">
        <v>0</v>
      </c>
      <c r="BS342" s="25">
        <v>1</v>
      </c>
      <c r="BT342" s="14">
        <v>6.25</v>
      </c>
      <c r="BU342" s="25"/>
      <c r="BV342" s="25"/>
      <c r="BW342" s="25" t="s">
        <v>7</v>
      </c>
      <c r="BX342" s="49" t="s">
        <v>1411</v>
      </c>
      <c r="BY342" s="25"/>
      <c r="BZ342" s="25"/>
      <c r="CA342" s="25"/>
      <c r="CB342" s="25">
        <v>100</v>
      </c>
      <c r="CC342" s="25">
        <v>0</v>
      </c>
      <c r="CD342" s="25"/>
      <c r="CE342" s="25"/>
      <c r="CF342" s="25"/>
      <c r="CG342" s="25"/>
      <c r="CH342" s="25"/>
      <c r="CI342" s="25"/>
      <c r="CJ342" s="25"/>
      <c r="CK342" s="25"/>
      <c r="CL342" s="25"/>
      <c r="CM342" s="25"/>
      <c r="CN342" s="25"/>
      <c r="CO342" s="25"/>
      <c r="CP342" s="25"/>
      <c r="CQ342" s="25"/>
      <c r="CR342" s="25"/>
      <c r="CS342" s="25"/>
      <c r="CT342" s="25"/>
      <c r="CU342" s="25"/>
      <c r="CV342" s="25"/>
    </row>
    <row r="343" spans="1:100" s="14" customFormat="1" ht="15" x14ac:dyDescent="0.25">
      <c r="A343" s="10" t="s">
        <v>1389</v>
      </c>
      <c r="D343">
        <v>250</v>
      </c>
      <c r="E343" s="130"/>
      <c r="F343" s="40" t="s">
        <v>214</v>
      </c>
      <c r="I343" s="27">
        <v>1</v>
      </c>
      <c r="J343" s="27">
        <f>(M343*17)+(Q343*37)+(CC343*17)+(AI343*29)+(AE343*8)</f>
        <v>1482.01</v>
      </c>
      <c r="K343" s="27">
        <v>14</v>
      </c>
      <c r="L343" s="27">
        <v>2.02</v>
      </c>
      <c r="M343" s="27">
        <v>11.5</v>
      </c>
      <c r="N343" s="27">
        <v>11.5</v>
      </c>
      <c r="O343" s="27">
        <v>0</v>
      </c>
      <c r="P343" s="27">
        <v>0</v>
      </c>
      <c r="Q343" s="27">
        <v>1.4</v>
      </c>
      <c r="R343" s="27"/>
      <c r="S343" s="27">
        <v>0.2</v>
      </c>
      <c r="T343" s="27">
        <v>0.1</v>
      </c>
      <c r="U343" s="27">
        <v>0.6</v>
      </c>
      <c r="V343" s="27"/>
      <c r="W343" s="27">
        <f>Y343/1.1</f>
        <v>68.454545454545453</v>
      </c>
      <c r="X343" s="27"/>
      <c r="Y343" s="27">
        <v>75.3</v>
      </c>
      <c r="Z343" s="27">
        <f>AB343/1.1</f>
        <v>67.181818181818187</v>
      </c>
      <c r="AA343" s="27">
        <f>AC343/1.05</f>
        <v>1.3333333333333333</v>
      </c>
      <c r="AB343" s="27">
        <v>73.900000000000006</v>
      </c>
      <c r="AC343" s="27">
        <v>1.4</v>
      </c>
      <c r="AD343" s="27"/>
      <c r="AE343" s="27"/>
      <c r="AF343" s="27"/>
      <c r="AG343" s="27">
        <v>3.1</v>
      </c>
      <c r="AH343" s="27"/>
      <c r="AI343" s="27"/>
      <c r="AJ343" s="27">
        <v>0.47</v>
      </c>
      <c r="AK343" s="27">
        <v>140</v>
      </c>
      <c r="AL343" s="27">
        <v>2.1</v>
      </c>
      <c r="AM343" s="27">
        <v>31</v>
      </c>
      <c r="AN343" s="27">
        <v>120</v>
      </c>
      <c r="AO343" s="27">
        <v>130</v>
      </c>
      <c r="AP343" s="27">
        <v>3</v>
      </c>
      <c r="AQ343" s="27">
        <v>0.9</v>
      </c>
      <c r="AR343" s="27">
        <v>0.18</v>
      </c>
      <c r="AS343" s="27">
        <v>3</v>
      </c>
      <c r="AT343" s="27">
        <v>700</v>
      </c>
      <c r="AU343" s="27"/>
      <c r="AV343" s="27"/>
      <c r="AW343" s="27">
        <v>0</v>
      </c>
      <c r="AX343" s="27">
        <v>0</v>
      </c>
      <c r="AY343" s="27"/>
      <c r="AZ343" s="27"/>
      <c r="BA343" s="27"/>
      <c r="BB343" s="27"/>
      <c r="BC343" s="27"/>
      <c r="BD343" s="27"/>
      <c r="BE343" s="27"/>
      <c r="BF343" s="27">
        <v>0</v>
      </c>
      <c r="BG343" s="27"/>
      <c r="BH343" s="27">
        <v>0.3</v>
      </c>
      <c r="BI343" s="27"/>
      <c r="BJ343" s="27">
        <v>0.32</v>
      </c>
      <c r="BK343" s="27">
        <v>0.03</v>
      </c>
      <c r="BL343" s="27">
        <v>2</v>
      </c>
      <c r="BM343" s="27"/>
      <c r="BN343" s="27">
        <v>0.15</v>
      </c>
      <c r="BO343" s="27">
        <v>31</v>
      </c>
      <c r="BP343" s="27">
        <v>0</v>
      </c>
      <c r="BQ343" s="27">
        <v>0</v>
      </c>
      <c r="BR343" s="27"/>
      <c r="BS343" s="27"/>
      <c r="BT343" s="27">
        <v>6.25</v>
      </c>
      <c r="BU343" s="27"/>
      <c r="BV343" s="27"/>
      <c r="BW343" s="27" t="s">
        <v>8</v>
      </c>
      <c r="BX343" s="79">
        <v>11</v>
      </c>
      <c r="BY343" s="27"/>
      <c r="BZ343" s="27"/>
      <c r="CA343" s="27"/>
      <c r="CB343" s="27">
        <f>CC343+K343+M343+Q343+AE343+AJ343</f>
        <v>100</v>
      </c>
      <c r="CC343" s="27">
        <f>100-(K343+M343+Q343+AJ343+AE343+AI343)</f>
        <v>72.63</v>
      </c>
      <c r="CD343" s="27"/>
      <c r="CE343" s="25"/>
      <c r="CF343" s="25"/>
      <c r="CG343" s="25"/>
      <c r="CH343" s="25"/>
      <c r="CI343" s="25"/>
      <c r="CJ343" s="25"/>
      <c r="CK343" s="25"/>
      <c r="CL343" s="25"/>
      <c r="CM343" s="25"/>
      <c r="CN343" s="25"/>
      <c r="CO343" s="25"/>
      <c r="CP343" s="25"/>
      <c r="CQ343" s="25"/>
      <c r="CR343" s="25"/>
      <c r="CS343" s="25"/>
      <c r="CT343" s="25"/>
      <c r="CU343" s="25"/>
      <c r="CV343" s="25"/>
    </row>
    <row r="344" spans="1:100" s="14" customFormat="1" ht="15" x14ac:dyDescent="0.3">
      <c r="A344" s="10" t="s">
        <v>1212</v>
      </c>
      <c r="D344" s="49">
        <v>500</v>
      </c>
      <c r="E344" s="146"/>
      <c r="F344" s="44" t="s">
        <v>1213</v>
      </c>
      <c r="I344" s="25">
        <v>1</v>
      </c>
      <c r="J344" s="25">
        <v>3700</v>
      </c>
      <c r="K344" s="25">
        <v>0</v>
      </c>
      <c r="L344" s="25" t="s">
        <v>501</v>
      </c>
      <c r="M344" s="25">
        <v>0</v>
      </c>
      <c r="N344" s="25">
        <v>0</v>
      </c>
      <c r="O344" s="25">
        <v>0</v>
      </c>
      <c r="P344" s="25">
        <v>0</v>
      </c>
      <c r="Q344" s="25">
        <v>100</v>
      </c>
      <c r="R344" s="25"/>
      <c r="S344" s="25">
        <v>12.65</v>
      </c>
      <c r="T344" s="25">
        <v>18.57</v>
      </c>
      <c r="U344" s="25">
        <v>64.22</v>
      </c>
      <c r="V344" s="25"/>
      <c r="W344" s="25">
        <v>0</v>
      </c>
      <c r="X344" s="25"/>
      <c r="Y344" s="25"/>
      <c r="Z344" s="25">
        <v>0</v>
      </c>
      <c r="AA344" s="25"/>
      <c r="AB344" s="25"/>
      <c r="AC344" s="25"/>
      <c r="AD344" s="25"/>
      <c r="AE344" s="25">
        <v>0</v>
      </c>
      <c r="AF344" s="25"/>
      <c r="AG344" s="25"/>
      <c r="AH344" s="25"/>
      <c r="AI344" s="25"/>
      <c r="AJ344" s="25">
        <v>0</v>
      </c>
      <c r="AK344" s="25">
        <v>0</v>
      </c>
      <c r="AL344" s="25">
        <v>0</v>
      </c>
      <c r="AM344" s="25">
        <v>0</v>
      </c>
      <c r="AN344" s="25">
        <v>0</v>
      </c>
      <c r="AO344" s="25">
        <v>0</v>
      </c>
      <c r="AP344" s="25">
        <v>0</v>
      </c>
      <c r="AQ344" s="25">
        <v>0</v>
      </c>
      <c r="AR344" s="25">
        <v>0</v>
      </c>
      <c r="AS344" s="25"/>
      <c r="AT344" s="25"/>
      <c r="AU344" s="25"/>
      <c r="AV344" s="25">
        <v>3</v>
      </c>
      <c r="AW344" s="25"/>
      <c r="AX344" s="25"/>
      <c r="AY344" s="25"/>
      <c r="AZ344" s="25"/>
      <c r="BA344" s="25"/>
      <c r="BB344" s="25"/>
      <c r="BC344" s="25"/>
      <c r="BD344" s="25"/>
      <c r="BE344" s="25"/>
      <c r="BF344" s="25"/>
      <c r="BG344" s="25">
        <v>0</v>
      </c>
      <c r="BH344" s="25">
        <v>39.22</v>
      </c>
      <c r="BI344" s="25"/>
      <c r="BJ344" s="25">
        <v>0</v>
      </c>
      <c r="BK344" s="25">
        <v>0</v>
      </c>
      <c r="BL344" s="25">
        <v>0</v>
      </c>
      <c r="BM344" s="25"/>
      <c r="BN344" s="25">
        <v>0</v>
      </c>
      <c r="BO344" s="25">
        <v>0</v>
      </c>
      <c r="BP344" s="25">
        <v>0</v>
      </c>
      <c r="BQ344" s="25"/>
      <c r="BR344" s="25"/>
      <c r="BS344" s="25"/>
      <c r="BT344" s="27">
        <v>6.25</v>
      </c>
      <c r="BU344" s="25"/>
      <c r="BV344" s="25"/>
      <c r="BW344" s="25" t="s">
        <v>4</v>
      </c>
      <c r="BX344" s="49">
        <v>6536</v>
      </c>
      <c r="BY344" s="25"/>
      <c r="BZ344" s="25"/>
      <c r="CB344" s="27">
        <f>CC344+K344+M344+Q344+AE344+AJ344</f>
        <v>100</v>
      </c>
      <c r="CC344" s="27">
        <f>100-(K344+M344+Q344+AJ344+AE344+AI344)</f>
        <v>0</v>
      </c>
    </row>
    <row r="345" spans="1:100" s="14" customFormat="1" ht="15" x14ac:dyDescent="0.3">
      <c r="A345" s="10">
        <v>110008</v>
      </c>
      <c r="D345">
        <v>2</v>
      </c>
      <c r="E345" s="130"/>
      <c r="F345" s="44" t="s">
        <v>176</v>
      </c>
      <c r="I345" s="25">
        <v>1</v>
      </c>
      <c r="J345" s="25">
        <v>1649</v>
      </c>
      <c r="K345" s="25">
        <v>2.1</v>
      </c>
      <c r="L345" s="25"/>
      <c r="M345" s="25">
        <v>0</v>
      </c>
      <c r="N345" s="25">
        <v>0</v>
      </c>
      <c r="O345" s="25">
        <v>0</v>
      </c>
      <c r="P345" s="25">
        <v>0</v>
      </c>
      <c r="Q345" s="25">
        <v>0</v>
      </c>
      <c r="R345" s="25"/>
      <c r="S345" s="25">
        <v>0</v>
      </c>
      <c r="T345" s="25">
        <v>0</v>
      </c>
      <c r="U345" s="25">
        <v>0</v>
      </c>
      <c r="V345" s="25"/>
      <c r="W345" s="25">
        <v>96.4</v>
      </c>
      <c r="X345" s="25"/>
      <c r="Y345" s="25"/>
      <c r="Z345" s="25"/>
      <c r="AA345" s="25">
        <v>96.4</v>
      </c>
      <c r="AB345" s="25"/>
      <c r="AC345" s="25"/>
      <c r="AD345" s="25"/>
      <c r="AE345" s="25">
        <v>0</v>
      </c>
      <c r="AF345" s="25"/>
      <c r="AG345" s="25"/>
      <c r="AH345" s="25"/>
      <c r="AI345" s="25"/>
      <c r="AJ345" s="25">
        <v>0.9</v>
      </c>
      <c r="AK345" s="25">
        <v>85</v>
      </c>
      <c r="AL345" s="25">
        <v>3.4</v>
      </c>
      <c r="AM345" s="25">
        <v>15</v>
      </c>
      <c r="AN345" s="25">
        <v>19</v>
      </c>
      <c r="AO345" s="25">
        <v>344</v>
      </c>
      <c r="AP345" s="25">
        <v>30</v>
      </c>
      <c r="AQ345" s="25"/>
      <c r="AR345" s="25">
        <v>0.06</v>
      </c>
      <c r="AS345" s="25"/>
      <c r="AT345" s="25"/>
      <c r="AU345" s="25"/>
      <c r="AV345" s="25">
        <v>0</v>
      </c>
      <c r="AW345" s="25"/>
      <c r="AX345" s="25"/>
      <c r="AY345" s="25"/>
      <c r="AZ345" s="25"/>
      <c r="BA345" s="25"/>
      <c r="BB345" s="25"/>
      <c r="BC345" s="25"/>
      <c r="BD345" s="25"/>
      <c r="BE345" s="25">
        <v>0</v>
      </c>
      <c r="BF345" s="25"/>
      <c r="BG345" s="25"/>
      <c r="BH345" s="25">
        <v>0</v>
      </c>
      <c r="BI345" s="25"/>
      <c r="BJ345" s="25">
        <v>0.01</v>
      </c>
      <c r="BK345" s="25">
        <v>0.03</v>
      </c>
      <c r="BL345" s="25">
        <v>0.2</v>
      </c>
      <c r="BM345" s="25"/>
      <c r="BN345" s="25">
        <v>0</v>
      </c>
      <c r="BO345" s="25">
        <v>0</v>
      </c>
      <c r="BP345" s="25">
        <v>0</v>
      </c>
      <c r="BQ345" s="25">
        <v>0</v>
      </c>
      <c r="BR345" s="25"/>
      <c r="BS345" s="25"/>
      <c r="BT345" s="27">
        <v>6.25</v>
      </c>
      <c r="BU345" s="25"/>
      <c r="BV345" s="25"/>
      <c r="BW345" s="25" t="s">
        <v>4</v>
      </c>
      <c r="BX345" s="49">
        <v>9032</v>
      </c>
      <c r="BY345" s="25"/>
      <c r="CB345" s="27">
        <f>CC345+K345+M345+Q345+AE345+AJ345</f>
        <v>100</v>
      </c>
      <c r="CC345" s="27">
        <f>100-(K345+M345+Q345+AJ345+AE345+AI345)</f>
        <v>97</v>
      </c>
    </row>
    <row r="346" spans="1:100" s="14" customFormat="1" ht="15" x14ac:dyDescent="0.3">
      <c r="A346" s="10" t="s">
        <v>1255</v>
      </c>
      <c r="D346">
        <v>1</v>
      </c>
      <c r="E346" s="130"/>
      <c r="F346" s="44" t="s">
        <v>1109</v>
      </c>
      <c r="I346" s="25">
        <v>1</v>
      </c>
      <c r="J346" s="25">
        <v>1354.8</v>
      </c>
      <c r="K346" s="25">
        <v>7.6</v>
      </c>
      <c r="L346" s="25">
        <v>6.1279999999999992</v>
      </c>
      <c r="M346" s="25">
        <v>38.299999999999997</v>
      </c>
      <c r="N346" s="25"/>
      <c r="O346" s="25"/>
      <c r="P346" s="25">
        <v>0</v>
      </c>
      <c r="Q346" s="25">
        <v>4.5999999999999996</v>
      </c>
      <c r="R346" s="25"/>
      <c r="S346" s="25">
        <v>0.59499999999999997</v>
      </c>
      <c r="T346" s="25">
        <v>2.5619999999999998</v>
      </c>
      <c r="U346" s="25">
        <v>0.01</v>
      </c>
      <c r="V346" s="25"/>
      <c r="W346" s="25">
        <v>17.3</v>
      </c>
      <c r="X346" s="25">
        <v>38.299999999999997</v>
      </c>
      <c r="Y346" s="25"/>
      <c r="Z346" s="25"/>
      <c r="AA346" s="25">
        <v>0</v>
      </c>
      <c r="AB346" s="25"/>
      <c r="AC346" s="25"/>
      <c r="AD346" s="25"/>
      <c r="AE346" s="25">
        <v>21</v>
      </c>
      <c r="AF346" s="25"/>
      <c r="AG346" s="25"/>
      <c r="AH346" s="25"/>
      <c r="AI346" s="25"/>
      <c r="AJ346" s="25">
        <v>7</v>
      </c>
      <c r="AK346" s="25">
        <v>64</v>
      </c>
      <c r="AL346" s="25">
        <v>16.600000000000001</v>
      </c>
      <c r="AM346" s="25">
        <v>98</v>
      </c>
      <c r="AN346" s="25">
        <v>1290</v>
      </c>
      <c r="AO346" s="25">
        <v>2000</v>
      </c>
      <c r="AP346" s="25">
        <v>50</v>
      </c>
      <c r="AQ346" s="25">
        <v>6.4</v>
      </c>
      <c r="AR346" s="25">
        <v>0.5</v>
      </c>
      <c r="AS346" s="25">
        <v>24.1</v>
      </c>
      <c r="AT346" s="25">
        <v>0.55000000000000004</v>
      </c>
      <c r="AU346" s="25">
        <v>0</v>
      </c>
      <c r="AV346" s="25"/>
      <c r="AW346" s="25">
        <v>0</v>
      </c>
      <c r="AX346" s="25"/>
      <c r="AY346" s="25">
        <v>0</v>
      </c>
      <c r="AZ346" s="25">
        <v>0</v>
      </c>
      <c r="BA346" s="25">
        <v>0</v>
      </c>
      <c r="BB346" s="25"/>
      <c r="BC346" s="25">
        <v>0</v>
      </c>
      <c r="BD346" s="25">
        <v>0</v>
      </c>
      <c r="BE346" s="25"/>
      <c r="BF346" s="25"/>
      <c r="BG346" s="25"/>
      <c r="BH346" s="25">
        <v>0</v>
      </c>
      <c r="BI346" s="25"/>
      <c r="BJ346" s="25">
        <v>2.36</v>
      </c>
      <c r="BK346" s="25">
        <v>5.47</v>
      </c>
      <c r="BL346" s="25">
        <v>39.75</v>
      </c>
      <c r="BM346" s="25"/>
      <c r="BN346" s="25">
        <v>1.55</v>
      </c>
      <c r="BO346" s="25">
        <v>2340</v>
      </c>
      <c r="BP346" s="25">
        <v>0.02</v>
      </c>
      <c r="BQ346" s="25">
        <v>0.3</v>
      </c>
      <c r="BR346" s="25"/>
      <c r="BS346" s="25"/>
      <c r="BT346" s="25">
        <v>6.25</v>
      </c>
      <c r="BU346" s="25"/>
      <c r="BV346" s="25"/>
      <c r="BW346" s="25" t="s">
        <v>7</v>
      </c>
      <c r="BX346" s="49" t="s">
        <v>1206</v>
      </c>
      <c r="BY346" s="25"/>
      <c r="BZ346" s="25"/>
      <c r="CA346" s="25"/>
      <c r="CB346" s="25">
        <v>100</v>
      </c>
      <c r="CC346" s="25">
        <v>21.5</v>
      </c>
      <c r="CD346" s="25"/>
      <c r="CE346" s="25"/>
    </row>
    <row r="347" spans="1:100" ht="15" x14ac:dyDescent="0.3">
      <c r="A347" s="10" t="s">
        <v>1219</v>
      </c>
      <c r="D347">
        <v>3</v>
      </c>
      <c r="F347" s="44" t="s">
        <v>1214</v>
      </c>
      <c r="I347">
        <v>1</v>
      </c>
      <c r="J347" s="50">
        <v>0</v>
      </c>
      <c r="K347" s="50">
        <v>0.2</v>
      </c>
      <c r="M347" s="50">
        <v>0</v>
      </c>
      <c r="N347" s="50">
        <v>0</v>
      </c>
      <c r="O347" s="50">
        <v>0</v>
      </c>
      <c r="P347" s="50">
        <v>0</v>
      </c>
      <c r="Q347" s="50">
        <v>0</v>
      </c>
      <c r="S347" s="50">
        <v>0</v>
      </c>
      <c r="T347" s="50">
        <v>0</v>
      </c>
      <c r="U347" s="50">
        <v>0</v>
      </c>
      <c r="V347" s="50">
        <v>0</v>
      </c>
      <c r="W347" s="50">
        <v>0</v>
      </c>
      <c r="Y347" s="50">
        <v>0</v>
      </c>
      <c r="AB347" s="50">
        <v>0</v>
      </c>
      <c r="AC347" s="50">
        <v>0</v>
      </c>
      <c r="AG347" s="50">
        <v>0</v>
      </c>
      <c r="AJ347" s="50">
        <v>99.8</v>
      </c>
      <c r="AK347" s="50">
        <v>10</v>
      </c>
      <c r="AL347" s="50">
        <v>0.3</v>
      </c>
      <c r="AM347" s="50">
        <v>76</v>
      </c>
      <c r="AN347" s="50">
        <v>1</v>
      </c>
      <c r="AO347" s="50">
        <v>89</v>
      </c>
      <c r="AP347" s="50">
        <v>39300</v>
      </c>
      <c r="AQ347" s="50">
        <v>0.1</v>
      </c>
      <c r="AR347" s="50">
        <v>0.08</v>
      </c>
      <c r="AT347" s="194" t="s">
        <v>501</v>
      </c>
      <c r="AW347" s="50">
        <v>0</v>
      </c>
      <c r="AX347" s="50">
        <v>0</v>
      </c>
      <c r="BF347" s="50">
        <v>0</v>
      </c>
      <c r="BH347" s="50">
        <v>0</v>
      </c>
      <c r="BJ347" s="50">
        <v>0</v>
      </c>
      <c r="BK347" s="50">
        <v>1</v>
      </c>
      <c r="BL347" s="50">
        <v>0</v>
      </c>
      <c r="BN347" s="50">
        <v>0</v>
      </c>
      <c r="BO347" s="50">
        <v>0</v>
      </c>
      <c r="BP347" s="50">
        <v>0</v>
      </c>
      <c r="BQ347" s="50">
        <v>0</v>
      </c>
      <c r="BT347" s="27">
        <v>6.25</v>
      </c>
      <c r="BW347" s="50" t="s">
        <v>8</v>
      </c>
      <c r="BX347" s="194">
        <v>1226</v>
      </c>
      <c r="CB347" s="50">
        <v>100</v>
      </c>
      <c r="CC347" s="50">
        <v>0</v>
      </c>
    </row>
    <row r="348" spans="1:100" ht="15" x14ac:dyDescent="0.25">
      <c r="D348">
        <f>SUM(D342:D347)</f>
        <v>906</v>
      </c>
      <c r="F348" s="5" t="s">
        <v>550</v>
      </c>
      <c r="J348" s="50">
        <f>SUM(J344:J347)</f>
        <v>6703.8</v>
      </c>
      <c r="K348" s="50">
        <f t="shared" ref="K348:BQ348" si="195">SUM(K344:K347)</f>
        <v>9.8999999999999986</v>
      </c>
      <c r="L348" s="50">
        <f t="shared" si="195"/>
        <v>6.1279999999999992</v>
      </c>
      <c r="M348" s="50">
        <f t="shared" si="195"/>
        <v>38.299999999999997</v>
      </c>
      <c r="N348" s="50">
        <f t="shared" si="195"/>
        <v>0</v>
      </c>
      <c r="O348" s="50">
        <f t="shared" si="195"/>
        <v>0</v>
      </c>
      <c r="P348" s="50">
        <f t="shared" si="195"/>
        <v>0</v>
      </c>
      <c r="Q348" s="50">
        <f t="shared" si="195"/>
        <v>104.6</v>
      </c>
      <c r="R348" s="50">
        <f t="shared" si="195"/>
        <v>0</v>
      </c>
      <c r="S348" s="50">
        <f t="shared" si="195"/>
        <v>13.245000000000001</v>
      </c>
      <c r="T348" s="50">
        <f t="shared" si="195"/>
        <v>21.132000000000001</v>
      </c>
      <c r="U348" s="50">
        <f t="shared" si="195"/>
        <v>64.23</v>
      </c>
      <c r="V348" s="50">
        <f t="shared" si="195"/>
        <v>0</v>
      </c>
      <c r="W348" s="50">
        <f t="shared" si="195"/>
        <v>113.7</v>
      </c>
      <c r="X348" s="50">
        <f t="shared" si="195"/>
        <v>38.299999999999997</v>
      </c>
      <c r="Y348" s="50">
        <f t="shared" si="195"/>
        <v>0</v>
      </c>
      <c r="Z348" s="50">
        <f t="shared" si="195"/>
        <v>0</v>
      </c>
      <c r="AA348" s="50">
        <f t="shared" si="195"/>
        <v>96.4</v>
      </c>
      <c r="AB348" s="50">
        <f t="shared" si="195"/>
        <v>0</v>
      </c>
      <c r="AC348" s="50">
        <f t="shared" si="195"/>
        <v>0</v>
      </c>
      <c r="AD348" s="50">
        <f t="shared" si="195"/>
        <v>0</v>
      </c>
      <c r="AE348" s="50">
        <f t="shared" si="195"/>
        <v>21</v>
      </c>
      <c r="AF348" s="50">
        <f t="shared" si="195"/>
        <v>0</v>
      </c>
      <c r="AG348" s="50">
        <f t="shared" si="195"/>
        <v>0</v>
      </c>
      <c r="AH348" s="50">
        <f t="shared" si="195"/>
        <v>0</v>
      </c>
      <c r="AI348" s="50">
        <f t="shared" si="195"/>
        <v>0</v>
      </c>
      <c r="AJ348" s="50">
        <f t="shared" si="195"/>
        <v>107.7</v>
      </c>
      <c r="AK348" s="50">
        <f t="shared" si="195"/>
        <v>159</v>
      </c>
      <c r="AL348" s="50">
        <f t="shared" si="195"/>
        <v>20.3</v>
      </c>
      <c r="AM348" s="50">
        <f t="shared" si="195"/>
        <v>189</v>
      </c>
      <c r="AN348" s="50">
        <f t="shared" si="195"/>
        <v>1310</v>
      </c>
      <c r="AO348" s="50">
        <f t="shared" si="195"/>
        <v>2433</v>
      </c>
      <c r="AP348" s="50">
        <f t="shared" si="195"/>
        <v>39380</v>
      </c>
      <c r="AQ348" s="50">
        <f t="shared" si="195"/>
        <v>6.5</v>
      </c>
      <c r="AR348" s="50">
        <f t="shared" si="195"/>
        <v>0.64</v>
      </c>
      <c r="AS348" s="50">
        <f t="shared" si="195"/>
        <v>24.1</v>
      </c>
      <c r="AT348" s="194">
        <f t="shared" si="195"/>
        <v>0.55000000000000004</v>
      </c>
      <c r="AU348" s="50">
        <f t="shared" si="195"/>
        <v>0</v>
      </c>
      <c r="AV348" s="50">
        <f t="shared" si="195"/>
        <v>3</v>
      </c>
      <c r="AW348" s="50">
        <f t="shared" si="195"/>
        <v>0</v>
      </c>
      <c r="AX348" s="50">
        <f t="shared" si="195"/>
        <v>0</v>
      </c>
      <c r="AY348" s="50">
        <f t="shared" si="195"/>
        <v>0</v>
      </c>
      <c r="AZ348" s="50">
        <f t="shared" si="195"/>
        <v>0</v>
      </c>
      <c r="BA348" s="50">
        <f t="shared" si="195"/>
        <v>0</v>
      </c>
      <c r="BB348" s="50">
        <f t="shared" si="195"/>
        <v>0</v>
      </c>
      <c r="BC348" s="50">
        <f t="shared" si="195"/>
        <v>0</v>
      </c>
      <c r="BD348" s="50">
        <f t="shared" si="195"/>
        <v>0</v>
      </c>
      <c r="BE348" s="50">
        <f t="shared" si="195"/>
        <v>0</v>
      </c>
      <c r="BF348" s="50">
        <f t="shared" si="195"/>
        <v>0</v>
      </c>
      <c r="BG348" s="50">
        <f t="shared" si="195"/>
        <v>0</v>
      </c>
      <c r="BH348" s="50">
        <f t="shared" si="195"/>
        <v>39.22</v>
      </c>
      <c r="BI348" s="50">
        <f t="shared" si="195"/>
        <v>0</v>
      </c>
      <c r="BJ348" s="50">
        <f t="shared" si="195"/>
        <v>2.3699999999999997</v>
      </c>
      <c r="BK348" s="50">
        <f t="shared" si="195"/>
        <v>6.5</v>
      </c>
      <c r="BL348" s="50">
        <f t="shared" si="195"/>
        <v>39.950000000000003</v>
      </c>
      <c r="BM348" s="50">
        <f t="shared" si="195"/>
        <v>0</v>
      </c>
      <c r="BN348" s="50">
        <f t="shared" si="195"/>
        <v>1.55</v>
      </c>
      <c r="BO348" s="50">
        <f t="shared" si="195"/>
        <v>2340</v>
      </c>
      <c r="BP348" s="50">
        <f t="shared" si="195"/>
        <v>0.02</v>
      </c>
      <c r="BQ348" s="50">
        <f t="shared" si="195"/>
        <v>0.3</v>
      </c>
    </row>
    <row r="349" spans="1:100" ht="15" x14ac:dyDescent="0.25">
      <c r="D349">
        <f>D348-29</f>
        <v>877</v>
      </c>
      <c r="F349" s="5" t="s">
        <v>551</v>
      </c>
      <c r="K349">
        <f>K348-(D348-D349)</f>
        <v>-19.100000000000001</v>
      </c>
      <c r="AT349" s="194"/>
    </row>
    <row r="350" spans="1:100" ht="15" x14ac:dyDescent="0.25">
      <c r="D350">
        <f>D349/D348</f>
        <v>0.96799116997792489</v>
      </c>
      <c r="F350" s="5" t="s">
        <v>337</v>
      </c>
      <c r="AT350" s="194"/>
    </row>
    <row r="351" spans="1:100" ht="15" x14ac:dyDescent="0.25">
      <c r="F351" s="5" t="s">
        <v>82</v>
      </c>
      <c r="J351" s="50">
        <f>J348/$D$349*100*J11</f>
        <v>764.40136830102631</v>
      </c>
      <c r="L351" s="50">
        <f t="shared" ref="L351:AQ351" si="196">L348/$D$349*100*L11</f>
        <v>0.69874572405929292</v>
      </c>
      <c r="M351" s="50">
        <f t="shared" si="196"/>
        <v>4.3671607753705812</v>
      </c>
      <c r="N351" s="50">
        <f t="shared" si="196"/>
        <v>0</v>
      </c>
      <c r="O351" s="50">
        <f t="shared" si="196"/>
        <v>0</v>
      </c>
      <c r="P351" s="50">
        <f t="shared" si="196"/>
        <v>0</v>
      </c>
      <c r="Q351" s="50">
        <f t="shared" si="196"/>
        <v>11.927023945267958</v>
      </c>
      <c r="R351" s="50">
        <f t="shared" si="196"/>
        <v>0</v>
      </c>
      <c r="S351" s="50">
        <f t="shared" si="196"/>
        <v>1.5102622576966933</v>
      </c>
      <c r="T351" s="50">
        <f t="shared" si="196"/>
        <v>2.4095781071835805</v>
      </c>
      <c r="U351" s="50">
        <f t="shared" si="196"/>
        <v>7.3238312428734327</v>
      </c>
      <c r="V351" s="50">
        <f t="shared" si="196"/>
        <v>0</v>
      </c>
      <c r="W351" s="50">
        <f t="shared" si="196"/>
        <v>12.964652223489168</v>
      </c>
      <c r="X351" s="50">
        <f t="shared" si="196"/>
        <v>4.3671607753705812</v>
      </c>
      <c r="Y351" s="50">
        <f t="shared" si="196"/>
        <v>0</v>
      </c>
      <c r="Z351" s="50">
        <f t="shared" si="196"/>
        <v>0</v>
      </c>
      <c r="AA351" s="50">
        <f t="shared" si="196"/>
        <v>10.992018244013684</v>
      </c>
      <c r="AB351" s="50">
        <f t="shared" si="196"/>
        <v>0</v>
      </c>
      <c r="AC351" s="50">
        <f t="shared" si="196"/>
        <v>0</v>
      </c>
      <c r="AD351" s="50">
        <f t="shared" si="196"/>
        <v>0</v>
      </c>
      <c r="AE351" s="50">
        <f t="shared" si="196"/>
        <v>2.3945267958950969</v>
      </c>
      <c r="AF351" s="50">
        <f t="shared" si="196"/>
        <v>0</v>
      </c>
      <c r="AG351" s="50">
        <f t="shared" si="196"/>
        <v>0</v>
      </c>
      <c r="AH351" s="50">
        <f t="shared" si="196"/>
        <v>0</v>
      </c>
      <c r="AI351" s="50">
        <f t="shared" si="196"/>
        <v>0</v>
      </c>
      <c r="AJ351" s="50">
        <f t="shared" si="196"/>
        <v>12.280501710376283</v>
      </c>
      <c r="AK351" s="50">
        <f t="shared" si="196"/>
        <v>18.129988597491447</v>
      </c>
      <c r="AL351" s="50">
        <f t="shared" si="196"/>
        <v>2.314709236031927</v>
      </c>
      <c r="AM351" s="50">
        <f t="shared" si="196"/>
        <v>21.550741163055871</v>
      </c>
      <c r="AN351" s="50">
        <f t="shared" si="196"/>
        <v>149.37286202964651</v>
      </c>
      <c r="AO351" s="50">
        <f t="shared" si="196"/>
        <v>277.42303306727479</v>
      </c>
      <c r="AP351" s="50">
        <f t="shared" si="196"/>
        <v>4490.3078677309013</v>
      </c>
      <c r="AQ351" s="50">
        <f t="shared" si="196"/>
        <v>0.74116305587229192</v>
      </c>
      <c r="AR351" s="50">
        <f t="shared" ref="AR351:BQ351" si="197">AR348/$D$349*100*AR11</f>
        <v>7.2976054732041051E-2</v>
      </c>
      <c r="AS351" s="50">
        <f t="shared" si="197"/>
        <v>2.7480045610034209</v>
      </c>
      <c r="AT351" s="194">
        <f t="shared" si="197"/>
        <v>6.2713797035347782E-2</v>
      </c>
      <c r="AU351" s="50">
        <f t="shared" si="197"/>
        <v>0</v>
      </c>
      <c r="AV351" s="50">
        <f t="shared" si="197"/>
        <v>0.34207525655644244</v>
      </c>
      <c r="AW351" s="50">
        <f t="shared" si="197"/>
        <v>0</v>
      </c>
      <c r="AX351" s="50">
        <f t="shared" si="197"/>
        <v>0</v>
      </c>
      <c r="AY351" s="50">
        <f t="shared" si="197"/>
        <v>0</v>
      </c>
      <c r="AZ351" s="50">
        <f t="shared" si="197"/>
        <v>0</v>
      </c>
      <c r="BA351" s="50">
        <f t="shared" si="197"/>
        <v>0</v>
      </c>
      <c r="BB351" s="50">
        <f t="shared" si="197"/>
        <v>0</v>
      </c>
      <c r="BC351" s="50">
        <f t="shared" si="197"/>
        <v>0</v>
      </c>
      <c r="BD351" s="50">
        <f t="shared" si="197"/>
        <v>0</v>
      </c>
      <c r="BE351" s="50">
        <f t="shared" si="197"/>
        <v>0</v>
      </c>
      <c r="BF351" s="50">
        <f t="shared" si="197"/>
        <v>0</v>
      </c>
      <c r="BG351" s="50">
        <f t="shared" si="197"/>
        <v>0</v>
      </c>
      <c r="BH351" s="50">
        <f t="shared" si="197"/>
        <v>4.4720638540478905</v>
      </c>
      <c r="BI351" s="50">
        <f t="shared" si="197"/>
        <v>0</v>
      </c>
      <c r="BJ351" s="50">
        <f t="shared" si="197"/>
        <v>0.22970353477765101</v>
      </c>
      <c r="BK351" s="50">
        <f t="shared" si="197"/>
        <v>0.62998859749144809</v>
      </c>
      <c r="BL351" s="50">
        <f t="shared" si="197"/>
        <v>4.3275370581527941</v>
      </c>
      <c r="BM351" s="50">
        <f t="shared" si="197"/>
        <v>0</v>
      </c>
      <c r="BN351" s="50">
        <f t="shared" si="197"/>
        <v>0.13255416191562144</v>
      </c>
      <c r="BO351" s="50">
        <f t="shared" si="197"/>
        <v>133.40935005701255</v>
      </c>
      <c r="BP351" s="50">
        <f t="shared" si="197"/>
        <v>2.2805017103762829E-3</v>
      </c>
      <c r="BQ351" s="50">
        <f t="shared" si="197"/>
        <v>3.4207525655644236E-2</v>
      </c>
    </row>
    <row r="352" spans="1:100" ht="15" x14ac:dyDescent="0.25">
      <c r="F352" s="5" t="s">
        <v>115</v>
      </c>
      <c r="K352" s="14">
        <f>(K348-(D348-D349))/D349*100</f>
        <v>-2.1778791334093501</v>
      </c>
      <c r="AT352" s="194"/>
    </row>
    <row r="353" spans="1:98" ht="15" x14ac:dyDescent="0.25">
      <c r="F353" s="5"/>
      <c r="K353" s="14"/>
      <c r="AT353" s="194"/>
    </row>
    <row r="354" spans="1:98" s="35" customFormat="1" ht="15" x14ac:dyDescent="0.25">
      <c r="F354" s="163" t="s">
        <v>1391</v>
      </c>
      <c r="J354" s="392"/>
      <c r="K354" s="164">
        <f>+K342*$D$342/100</f>
        <v>149.85</v>
      </c>
      <c r="L354" s="164"/>
      <c r="M354" s="164">
        <f t="shared" ref="M354:BQ354" si="198">+M342*$D$342/100</f>
        <v>0</v>
      </c>
      <c r="N354" s="164">
        <f t="shared" si="198"/>
        <v>0</v>
      </c>
      <c r="O354" s="164">
        <f t="shared" si="198"/>
        <v>0</v>
      </c>
      <c r="P354" s="164">
        <f t="shared" si="198"/>
        <v>0</v>
      </c>
      <c r="Q354" s="164">
        <f t="shared" si="198"/>
        <v>0</v>
      </c>
      <c r="R354" s="164">
        <f t="shared" si="198"/>
        <v>0</v>
      </c>
      <c r="S354" s="164">
        <f t="shared" si="198"/>
        <v>0</v>
      </c>
      <c r="T354" s="164">
        <f t="shared" si="198"/>
        <v>0</v>
      </c>
      <c r="U354" s="164">
        <f t="shared" si="198"/>
        <v>0</v>
      </c>
      <c r="V354" s="164">
        <f t="shared" si="198"/>
        <v>0</v>
      </c>
      <c r="W354" s="164">
        <f t="shared" si="198"/>
        <v>0</v>
      </c>
      <c r="X354" s="164">
        <f t="shared" si="198"/>
        <v>0</v>
      </c>
      <c r="Y354" s="164">
        <f t="shared" si="198"/>
        <v>0</v>
      </c>
      <c r="Z354" s="164">
        <f t="shared" si="198"/>
        <v>0</v>
      </c>
      <c r="AA354" s="164">
        <f t="shared" si="198"/>
        <v>0</v>
      </c>
      <c r="AB354" s="164">
        <f t="shared" si="198"/>
        <v>0</v>
      </c>
      <c r="AC354" s="164">
        <f t="shared" si="198"/>
        <v>0</v>
      </c>
      <c r="AD354" s="164">
        <f t="shared" si="198"/>
        <v>0</v>
      </c>
      <c r="AE354" s="164">
        <f t="shared" si="198"/>
        <v>0</v>
      </c>
      <c r="AF354" s="164">
        <f t="shared" si="198"/>
        <v>0</v>
      </c>
      <c r="AG354" s="164">
        <f t="shared" si="198"/>
        <v>0</v>
      </c>
      <c r="AH354" s="164">
        <f t="shared" si="198"/>
        <v>0</v>
      </c>
      <c r="AI354" s="164">
        <f t="shared" si="198"/>
        <v>0</v>
      </c>
      <c r="AJ354" s="164">
        <f t="shared" si="198"/>
        <v>0.15</v>
      </c>
      <c r="AK354" s="164">
        <f t="shared" si="198"/>
        <v>3</v>
      </c>
      <c r="AL354" s="164">
        <f t="shared" si="198"/>
        <v>0</v>
      </c>
      <c r="AM354" s="164">
        <f t="shared" si="198"/>
        <v>1.5</v>
      </c>
      <c r="AN354" s="164">
        <f t="shared" si="198"/>
        <v>0</v>
      </c>
      <c r="AO354" s="164">
        <f t="shared" si="198"/>
        <v>0</v>
      </c>
      <c r="AP354" s="164">
        <f t="shared" si="198"/>
        <v>3</v>
      </c>
      <c r="AQ354" s="164">
        <f t="shared" si="198"/>
        <v>0</v>
      </c>
      <c r="AR354" s="164">
        <f t="shared" si="198"/>
        <v>1.0500000000000001E-2</v>
      </c>
      <c r="AS354" s="164">
        <f t="shared" si="198"/>
        <v>0</v>
      </c>
      <c r="AT354" s="166">
        <f t="shared" si="198"/>
        <v>0</v>
      </c>
      <c r="AU354" s="164">
        <f t="shared" si="198"/>
        <v>0</v>
      </c>
      <c r="AV354" s="164">
        <f t="shared" si="198"/>
        <v>0</v>
      </c>
      <c r="AW354" s="164">
        <f t="shared" si="198"/>
        <v>0</v>
      </c>
      <c r="AX354" s="164">
        <f t="shared" si="198"/>
        <v>0</v>
      </c>
      <c r="AY354" s="164">
        <f t="shared" si="198"/>
        <v>0</v>
      </c>
      <c r="AZ354" s="164">
        <f t="shared" si="198"/>
        <v>0</v>
      </c>
      <c r="BA354" s="164">
        <f t="shared" si="198"/>
        <v>0</v>
      </c>
      <c r="BB354" s="164">
        <f t="shared" si="198"/>
        <v>0</v>
      </c>
      <c r="BC354" s="164">
        <f t="shared" si="198"/>
        <v>0</v>
      </c>
      <c r="BD354" s="164">
        <f t="shared" si="198"/>
        <v>0</v>
      </c>
      <c r="BE354" s="164">
        <f t="shared" si="198"/>
        <v>0</v>
      </c>
      <c r="BF354" s="164">
        <f t="shared" si="198"/>
        <v>0</v>
      </c>
      <c r="BG354" s="164">
        <f t="shared" si="198"/>
        <v>0</v>
      </c>
      <c r="BH354" s="164">
        <f t="shared" si="198"/>
        <v>0</v>
      </c>
      <c r="BI354" s="164">
        <f t="shared" si="198"/>
        <v>0</v>
      </c>
      <c r="BJ354" s="164">
        <f t="shared" si="198"/>
        <v>0</v>
      </c>
      <c r="BK354" s="164">
        <f t="shared" si="198"/>
        <v>0</v>
      </c>
      <c r="BL354" s="164">
        <f t="shared" si="198"/>
        <v>0</v>
      </c>
      <c r="BM354" s="164">
        <f t="shared" si="198"/>
        <v>0</v>
      </c>
      <c r="BN354" s="164">
        <f t="shared" si="198"/>
        <v>0</v>
      </c>
      <c r="BO354" s="164">
        <f t="shared" si="198"/>
        <v>0</v>
      </c>
      <c r="BP354" s="164">
        <f t="shared" si="198"/>
        <v>0</v>
      </c>
      <c r="BQ354" s="164">
        <f t="shared" si="198"/>
        <v>0</v>
      </c>
      <c r="BR354" s="164"/>
      <c r="BS354" s="393"/>
      <c r="BT354" s="393"/>
      <c r="BU354" s="393"/>
      <c r="BV354" s="393"/>
      <c r="BW354" s="392"/>
      <c r="BX354" s="394"/>
      <c r="BY354" s="392"/>
      <c r="BZ354" s="392"/>
      <c r="CA354" s="392"/>
      <c r="CB354" s="164"/>
      <c r="CC354" s="164"/>
      <c r="CD354" s="392"/>
      <c r="CE354" s="392"/>
      <c r="CF354" s="392"/>
      <c r="CG354" s="392"/>
      <c r="CH354" s="392"/>
      <c r="CI354" s="392"/>
      <c r="CJ354" s="392"/>
      <c r="CK354" s="392"/>
      <c r="CL354" s="392"/>
      <c r="CM354" s="392"/>
      <c r="CN354" s="392"/>
      <c r="CO354" s="392"/>
      <c r="CP354" s="392"/>
      <c r="CQ354" s="392"/>
      <c r="CR354" s="392"/>
      <c r="CS354" s="392"/>
      <c r="CT354" s="392"/>
    </row>
    <row r="355" spans="1:98" s="35" customFormat="1" ht="15" x14ac:dyDescent="0.25">
      <c r="F355" s="163" t="s">
        <v>214</v>
      </c>
      <c r="J355" s="392"/>
      <c r="K355" s="164">
        <f>+K343*$D$343/100</f>
        <v>35</v>
      </c>
      <c r="L355" s="164">
        <f>+L343*$D$343/100</f>
        <v>5.05</v>
      </c>
      <c r="M355" s="164">
        <f t="shared" ref="M355:BQ355" si="199">+M343*$D$343/100</f>
        <v>28.75</v>
      </c>
      <c r="N355" s="164">
        <f t="shared" si="199"/>
        <v>28.75</v>
      </c>
      <c r="O355" s="164">
        <f t="shared" si="199"/>
        <v>0</v>
      </c>
      <c r="P355" s="164">
        <f t="shared" si="199"/>
        <v>0</v>
      </c>
      <c r="Q355" s="164">
        <f t="shared" si="199"/>
        <v>3.5</v>
      </c>
      <c r="R355" s="164">
        <f t="shared" si="199"/>
        <v>0</v>
      </c>
      <c r="S355" s="164">
        <f t="shared" si="199"/>
        <v>0.5</v>
      </c>
      <c r="T355" s="164">
        <f t="shared" si="199"/>
        <v>0.25</v>
      </c>
      <c r="U355" s="164">
        <f t="shared" si="199"/>
        <v>1.5</v>
      </c>
      <c r="V355" s="164">
        <f t="shared" si="199"/>
        <v>0</v>
      </c>
      <c r="W355" s="164">
        <f t="shared" si="199"/>
        <v>171.13636363636363</v>
      </c>
      <c r="X355" s="164">
        <f t="shared" si="199"/>
        <v>0</v>
      </c>
      <c r="Y355" s="164">
        <f t="shared" si="199"/>
        <v>188.25</v>
      </c>
      <c r="Z355" s="164">
        <f t="shared" si="199"/>
        <v>167.95454545454547</v>
      </c>
      <c r="AA355" s="164">
        <f t="shared" si="199"/>
        <v>3.333333333333333</v>
      </c>
      <c r="AB355" s="164">
        <f t="shared" si="199"/>
        <v>184.75</v>
      </c>
      <c r="AC355" s="164">
        <f t="shared" si="199"/>
        <v>3.5</v>
      </c>
      <c r="AD355" s="164">
        <f t="shared" si="199"/>
        <v>0</v>
      </c>
      <c r="AE355" s="164">
        <f t="shared" si="199"/>
        <v>0</v>
      </c>
      <c r="AF355" s="164">
        <f t="shared" si="199"/>
        <v>0</v>
      </c>
      <c r="AG355" s="164">
        <f t="shared" si="199"/>
        <v>7.75</v>
      </c>
      <c r="AH355" s="164">
        <f t="shared" si="199"/>
        <v>0</v>
      </c>
      <c r="AI355" s="164">
        <f t="shared" si="199"/>
        <v>0</v>
      </c>
      <c r="AJ355" s="164">
        <f t="shared" si="199"/>
        <v>1.175</v>
      </c>
      <c r="AK355" s="164">
        <f t="shared" si="199"/>
        <v>350</v>
      </c>
      <c r="AL355" s="164">
        <f t="shared" si="199"/>
        <v>5.25</v>
      </c>
      <c r="AM355" s="164">
        <f t="shared" si="199"/>
        <v>77.5</v>
      </c>
      <c r="AN355" s="164">
        <f t="shared" si="199"/>
        <v>300</v>
      </c>
      <c r="AO355" s="164">
        <f t="shared" si="199"/>
        <v>325</v>
      </c>
      <c r="AP355" s="164">
        <f t="shared" si="199"/>
        <v>7.5</v>
      </c>
      <c r="AQ355" s="164">
        <f t="shared" si="199"/>
        <v>2.25</v>
      </c>
      <c r="AR355" s="164">
        <f t="shared" si="199"/>
        <v>0.45</v>
      </c>
      <c r="AS355" s="164">
        <f t="shared" si="199"/>
        <v>7.5</v>
      </c>
      <c r="AT355" s="166">
        <f t="shared" si="199"/>
        <v>1750</v>
      </c>
      <c r="AU355" s="164">
        <f t="shared" si="199"/>
        <v>0</v>
      </c>
      <c r="AV355" s="164">
        <f t="shared" si="199"/>
        <v>0</v>
      </c>
      <c r="AW355" s="164">
        <f t="shared" si="199"/>
        <v>0</v>
      </c>
      <c r="AX355" s="164">
        <f t="shared" si="199"/>
        <v>0</v>
      </c>
      <c r="AY355" s="164">
        <f t="shared" si="199"/>
        <v>0</v>
      </c>
      <c r="AZ355" s="164">
        <f t="shared" si="199"/>
        <v>0</v>
      </c>
      <c r="BA355" s="164">
        <f t="shared" si="199"/>
        <v>0</v>
      </c>
      <c r="BB355" s="164">
        <f t="shared" si="199"/>
        <v>0</v>
      </c>
      <c r="BC355" s="164">
        <f t="shared" si="199"/>
        <v>0</v>
      </c>
      <c r="BD355" s="164">
        <f t="shared" si="199"/>
        <v>0</v>
      </c>
      <c r="BE355" s="164">
        <f t="shared" si="199"/>
        <v>0</v>
      </c>
      <c r="BF355" s="164">
        <f t="shared" si="199"/>
        <v>0</v>
      </c>
      <c r="BG355" s="164">
        <f t="shared" si="199"/>
        <v>0</v>
      </c>
      <c r="BH355" s="164">
        <f t="shared" si="199"/>
        <v>0.75</v>
      </c>
      <c r="BI355" s="164">
        <f t="shared" si="199"/>
        <v>0</v>
      </c>
      <c r="BJ355" s="164">
        <f t="shared" si="199"/>
        <v>0.8</v>
      </c>
      <c r="BK355" s="164">
        <f t="shared" si="199"/>
        <v>7.4999999999999997E-2</v>
      </c>
      <c r="BL355" s="164">
        <f t="shared" si="199"/>
        <v>5</v>
      </c>
      <c r="BM355" s="164">
        <f t="shared" si="199"/>
        <v>0</v>
      </c>
      <c r="BN355" s="164">
        <f t="shared" si="199"/>
        <v>0.375</v>
      </c>
      <c r="BO355" s="164">
        <f t="shared" si="199"/>
        <v>77.5</v>
      </c>
      <c r="BP355" s="164">
        <f t="shared" si="199"/>
        <v>0</v>
      </c>
      <c r="BQ355" s="164">
        <f t="shared" si="199"/>
        <v>0</v>
      </c>
      <c r="BR355" s="164"/>
      <c r="BS355" s="393"/>
      <c r="BT355" s="393"/>
      <c r="BU355" s="393"/>
      <c r="BV355" s="393"/>
      <c r="BW355" s="392"/>
      <c r="BX355" s="394"/>
      <c r="BY355" s="392"/>
      <c r="BZ355" s="392"/>
      <c r="CA355" s="392"/>
      <c r="CB355" s="164">
        <f t="shared" ref="CB355:CC359" si="200">+CB343</f>
        <v>100</v>
      </c>
      <c r="CC355" s="164">
        <f t="shared" si="200"/>
        <v>72.63</v>
      </c>
      <c r="CD355" s="392"/>
      <c r="CE355" s="392"/>
      <c r="CF355" s="392"/>
      <c r="CG355" s="392"/>
      <c r="CH355" s="392"/>
      <c r="CI355" s="392"/>
      <c r="CJ355" s="392"/>
      <c r="CK355" s="392"/>
      <c r="CL355" s="392"/>
      <c r="CM355" s="392"/>
      <c r="CN355" s="392"/>
      <c r="CO355" s="392"/>
      <c r="CP355" s="392"/>
      <c r="CQ355" s="392"/>
      <c r="CR355" s="392"/>
      <c r="CS355" s="392"/>
      <c r="CT355" s="392"/>
    </row>
    <row r="356" spans="1:98" s="35" customFormat="1" ht="15" x14ac:dyDescent="0.3">
      <c r="F356" s="167" t="s">
        <v>1213</v>
      </c>
      <c r="J356" s="392"/>
      <c r="K356" s="164">
        <f>+K344*$D$344/100</f>
        <v>0</v>
      </c>
      <c r="L356" s="166" t="s">
        <v>501</v>
      </c>
      <c r="M356" s="164">
        <f>+M344*$D$344/100</f>
        <v>0</v>
      </c>
      <c r="N356" s="164">
        <f t="shared" ref="N356:BQ356" si="201">+N344*$D$344/100</f>
        <v>0</v>
      </c>
      <c r="O356" s="164">
        <f t="shared" si="201"/>
        <v>0</v>
      </c>
      <c r="P356" s="164">
        <f t="shared" si="201"/>
        <v>0</v>
      </c>
      <c r="Q356" s="164">
        <f t="shared" si="201"/>
        <v>500</v>
      </c>
      <c r="R356" s="164">
        <f t="shared" si="201"/>
        <v>0</v>
      </c>
      <c r="S356" s="164">
        <f t="shared" si="201"/>
        <v>63.25</v>
      </c>
      <c r="T356" s="164">
        <f t="shared" si="201"/>
        <v>92.85</v>
      </c>
      <c r="U356" s="164">
        <f t="shared" si="201"/>
        <v>321.10000000000002</v>
      </c>
      <c r="V356" s="164">
        <f t="shared" si="201"/>
        <v>0</v>
      </c>
      <c r="W356" s="164">
        <f t="shared" si="201"/>
        <v>0</v>
      </c>
      <c r="X356" s="164">
        <f t="shared" si="201"/>
        <v>0</v>
      </c>
      <c r="Y356" s="164">
        <f t="shared" si="201"/>
        <v>0</v>
      </c>
      <c r="Z356" s="164">
        <f t="shared" si="201"/>
        <v>0</v>
      </c>
      <c r="AA356" s="164">
        <f t="shared" si="201"/>
        <v>0</v>
      </c>
      <c r="AB356" s="164">
        <f t="shared" si="201"/>
        <v>0</v>
      </c>
      <c r="AC356" s="164">
        <f t="shared" si="201"/>
        <v>0</v>
      </c>
      <c r="AD356" s="164">
        <f t="shared" si="201"/>
        <v>0</v>
      </c>
      <c r="AE356" s="164">
        <f t="shared" si="201"/>
        <v>0</v>
      </c>
      <c r="AF356" s="164">
        <f t="shared" si="201"/>
        <v>0</v>
      </c>
      <c r="AG356" s="164">
        <f t="shared" si="201"/>
        <v>0</v>
      </c>
      <c r="AH356" s="164">
        <f t="shared" si="201"/>
        <v>0</v>
      </c>
      <c r="AI356" s="164">
        <f t="shared" si="201"/>
        <v>0</v>
      </c>
      <c r="AJ356" s="164">
        <f t="shared" si="201"/>
        <v>0</v>
      </c>
      <c r="AK356" s="164">
        <f t="shared" si="201"/>
        <v>0</v>
      </c>
      <c r="AL356" s="164">
        <f t="shared" si="201"/>
        <v>0</v>
      </c>
      <c r="AM356" s="164">
        <f t="shared" si="201"/>
        <v>0</v>
      </c>
      <c r="AN356" s="164">
        <f t="shared" si="201"/>
        <v>0</v>
      </c>
      <c r="AO356" s="164">
        <f t="shared" si="201"/>
        <v>0</v>
      </c>
      <c r="AP356" s="164">
        <f t="shared" si="201"/>
        <v>0</v>
      </c>
      <c r="AQ356" s="164">
        <f t="shared" si="201"/>
        <v>0</v>
      </c>
      <c r="AR356" s="164">
        <f t="shared" si="201"/>
        <v>0</v>
      </c>
      <c r="AS356" s="164">
        <f t="shared" si="201"/>
        <v>0</v>
      </c>
      <c r="AT356" s="166">
        <f t="shared" si="201"/>
        <v>0</v>
      </c>
      <c r="AU356" s="164">
        <f t="shared" si="201"/>
        <v>0</v>
      </c>
      <c r="AV356" s="164">
        <f t="shared" si="201"/>
        <v>15</v>
      </c>
      <c r="AW356" s="164">
        <f t="shared" si="201"/>
        <v>0</v>
      </c>
      <c r="AX356" s="164">
        <f t="shared" si="201"/>
        <v>0</v>
      </c>
      <c r="AY356" s="164">
        <f t="shared" si="201"/>
        <v>0</v>
      </c>
      <c r="AZ356" s="164">
        <f t="shared" si="201"/>
        <v>0</v>
      </c>
      <c r="BA356" s="164">
        <f t="shared" si="201"/>
        <v>0</v>
      </c>
      <c r="BB356" s="164">
        <f t="shared" si="201"/>
        <v>0</v>
      </c>
      <c r="BC356" s="164">
        <f t="shared" si="201"/>
        <v>0</v>
      </c>
      <c r="BD356" s="164">
        <f t="shared" si="201"/>
        <v>0</v>
      </c>
      <c r="BE356" s="164">
        <f t="shared" si="201"/>
        <v>0</v>
      </c>
      <c r="BF356" s="164">
        <f t="shared" si="201"/>
        <v>0</v>
      </c>
      <c r="BG356" s="164">
        <f t="shared" si="201"/>
        <v>0</v>
      </c>
      <c r="BH356" s="164">
        <f t="shared" si="201"/>
        <v>196.1</v>
      </c>
      <c r="BI356" s="164">
        <f t="shared" si="201"/>
        <v>0</v>
      </c>
      <c r="BJ356" s="164">
        <f t="shared" si="201"/>
        <v>0</v>
      </c>
      <c r="BK356" s="164">
        <f t="shared" si="201"/>
        <v>0</v>
      </c>
      <c r="BL356" s="164">
        <f t="shared" si="201"/>
        <v>0</v>
      </c>
      <c r="BM356" s="164">
        <f t="shared" si="201"/>
        <v>0</v>
      </c>
      <c r="BN356" s="164">
        <f t="shared" si="201"/>
        <v>0</v>
      </c>
      <c r="BO356" s="164">
        <f t="shared" si="201"/>
        <v>0</v>
      </c>
      <c r="BP356" s="164">
        <f t="shared" si="201"/>
        <v>0</v>
      </c>
      <c r="BQ356" s="164">
        <f t="shared" si="201"/>
        <v>0</v>
      </c>
      <c r="BR356" s="164"/>
      <c r="BS356" s="393"/>
      <c r="BT356" s="393"/>
      <c r="BU356" s="393"/>
      <c r="BV356" s="393"/>
      <c r="BW356" s="392"/>
      <c r="BX356" s="394"/>
      <c r="BY356" s="392"/>
      <c r="BZ356" s="392"/>
      <c r="CA356" s="392"/>
      <c r="CB356" s="164">
        <f t="shared" si="200"/>
        <v>100</v>
      </c>
      <c r="CC356" s="164">
        <f t="shared" si="200"/>
        <v>0</v>
      </c>
      <c r="CD356" s="392"/>
      <c r="CE356" s="392"/>
      <c r="CF356" s="392"/>
      <c r="CG356" s="392"/>
      <c r="CH356" s="392"/>
      <c r="CI356" s="392"/>
      <c r="CJ356" s="392"/>
      <c r="CK356" s="392"/>
      <c r="CL356" s="392"/>
      <c r="CM356" s="392"/>
      <c r="CN356" s="392"/>
      <c r="CO356" s="392"/>
      <c r="CP356" s="392"/>
      <c r="CQ356" s="392"/>
      <c r="CR356" s="392"/>
      <c r="CS356" s="392"/>
      <c r="CT356" s="392"/>
    </row>
    <row r="357" spans="1:98" s="35" customFormat="1" ht="15" x14ac:dyDescent="0.3">
      <c r="F357" s="167" t="s">
        <v>176</v>
      </c>
      <c r="J357" s="392"/>
      <c r="K357" s="164">
        <f>+K345*$D$345/100</f>
        <v>4.2000000000000003E-2</v>
      </c>
      <c r="L357" s="164"/>
      <c r="M357" s="164">
        <f t="shared" ref="M357:BQ357" si="202">+M345*$D$345/100</f>
        <v>0</v>
      </c>
      <c r="N357" s="164">
        <f t="shared" si="202"/>
        <v>0</v>
      </c>
      <c r="O357" s="164">
        <f t="shared" si="202"/>
        <v>0</v>
      </c>
      <c r="P357" s="164">
        <f t="shared" si="202"/>
        <v>0</v>
      </c>
      <c r="Q357" s="164">
        <f t="shared" si="202"/>
        <v>0</v>
      </c>
      <c r="R357" s="164">
        <f t="shared" si="202"/>
        <v>0</v>
      </c>
      <c r="S357" s="164">
        <f t="shared" si="202"/>
        <v>0</v>
      </c>
      <c r="T357" s="164">
        <f t="shared" si="202"/>
        <v>0</v>
      </c>
      <c r="U357" s="164">
        <f t="shared" si="202"/>
        <v>0</v>
      </c>
      <c r="V357" s="164">
        <f t="shared" si="202"/>
        <v>0</v>
      </c>
      <c r="W357" s="164">
        <f t="shared" si="202"/>
        <v>1.9280000000000002</v>
      </c>
      <c r="X357" s="164">
        <f t="shared" si="202"/>
        <v>0</v>
      </c>
      <c r="Y357" s="164">
        <f t="shared" si="202"/>
        <v>0</v>
      </c>
      <c r="Z357" s="164">
        <f t="shared" si="202"/>
        <v>0</v>
      </c>
      <c r="AA357" s="164">
        <f t="shared" si="202"/>
        <v>1.9280000000000002</v>
      </c>
      <c r="AB357" s="164">
        <f t="shared" si="202"/>
        <v>0</v>
      </c>
      <c r="AC357" s="164">
        <f t="shared" si="202"/>
        <v>0</v>
      </c>
      <c r="AD357" s="164">
        <f t="shared" si="202"/>
        <v>0</v>
      </c>
      <c r="AE357" s="164">
        <f t="shared" si="202"/>
        <v>0</v>
      </c>
      <c r="AF357" s="164">
        <f t="shared" si="202"/>
        <v>0</v>
      </c>
      <c r="AG357" s="164">
        <f t="shared" si="202"/>
        <v>0</v>
      </c>
      <c r="AH357" s="164">
        <f t="shared" si="202"/>
        <v>0</v>
      </c>
      <c r="AI357" s="164">
        <f t="shared" si="202"/>
        <v>0</v>
      </c>
      <c r="AJ357" s="164">
        <f t="shared" si="202"/>
        <v>1.8000000000000002E-2</v>
      </c>
      <c r="AK357" s="164">
        <f t="shared" si="202"/>
        <v>1.7</v>
      </c>
      <c r="AL357" s="164">
        <f t="shared" si="202"/>
        <v>6.8000000000000005E-2</v>
      </c>
      <c r="AM357" s="164">
        <f t="shared" si="202"/>
        <v>0.3</v>
      </c>
      <c r="AN357" s="164">
        <f t="shared" si="202"/>
        <v>0.38</v>
      </c>
      <c r="AO357" s="164">
        <f t="shared" si="202"/>
        <v>6.88</v>
      </c>
      <c r="AP357" s="164">
        <f t="shared" si="202"/>
        <v>0.6</v>
      </c>
      <c r="AQ357" s="164">
        <f t="shared" si="202"/>
        <v>0</v>
      </c>
      <c r="AR357" s="164">
        <f t="shared" si="202"/>
        <v>1.1999999999999999E-3</v>
      </c>
      <c r="AS357" s="164">
        <f t="shared" si="202"/>
        <v>0</v>
      </c>
      <c r="AT357" s="166">
        <f t="shared" si="202"/>
        <v>0</v>
      </c>
      <c r="AU357" s="164">
        <f t="shared" si="202"/>
        <v>0</v>
      </c>
      <c r="AV357" s="164">
        <f t="shared" si="202"/>
        <v>0</v>
      </c>
      <c r="AW357" s="164">
        <f t="shared" si="202"/>
        <v>0</v>
      </c>
      <c r="AX357" s="164">
        <f t="shared" si="202"/>
        <v>0</v>
      </c>
      <c r="AY357" s="164">
        <f t="shared" si="202"/>
        <v>0</v>
      </c>
      <c r="AZ357" s="164">
        <f t="shared" si="202"/>
        <v>0</v>
      </c>
      <c r="BA357" s="164">
        <f t="shared" si="202"/>
        <v>0</v>
      </c>
      <c r="BB357" s="164">
        <f t="shared" si="202"/>
        <v>0</v>
      </c>
      <c r="BC357" s="164">
        <f t="shared" si="202"/>
        <v>0</v>
      </c>
      <c r="BD357" s="164">
        <f t="shared" si="202"/>
        <v>0</v>
      </c>
      <c r="BE357" s="164">
        <f t="shared" si="202"/>
        <v>0</v>
      </c>
      <c r="BF357" s="164">
        <f t="shared" si="202"/>
        <v>0</v>
      </c>
      <c r="BG357" s="164">
        <f t="shared" si="202"/>
        <v>0</v>
      </c>
      <c r="BH357" s="164">
        <f t="shared" si="202"/>
        <v>0</v>
      </c>
      <c r="BI357" s="164">
        <f t="shared" si="202"/>
        <v>0</v>
      </c>
      <c r="BJ357" s="164">
        <f t="shared" si="202"/>
        <v>2.0000000000000001E-4</v>
      </c>
      <c r="BK357" s="164">
        <f t="shared" si="202"/>
        <v>5.9999999999999995E-4</v>
      </c>
      <c r="BL357" s="164">
        <f t="shared" si="202"/>
        <v>4.0000000000000001E-3</v>
      </c>
      <c r="BM357" s="164">
        <f t="shared" si="202"/>
        <v>0</v>
      </c>
      <c r="BN357" s="164">
        <f t="shared" si="202"/>
        <v>0</v>
      </c>
      <c r="BO357" s="164">
        <f t="shared" si="202"/>
        <v>0</v>
      </c>
      <c r="BP357" s="164">
        <f t="shared" si="202"/>
        <v>0</v>
      </c>
      <c r="BQ357" s="164">
        <f t="shared" si="202"/>
        <v>0</v>
      </c>
      <c r="BR357" s="164"/>
      <c r="BS357" s="393"/>
      <c r="BT357" s="393"/>
      <c r="BU357" s="393"/>
      <c r="BV357" s="393"/>
      <c r="BW357" s="392"/>
      <c r="BX357" s="394"/>
      <c r="BY357" s="392"/>
      <c r="BZ357" s="392"/>
      <c r="CA357" s="392"/>
      <c r="CB357" s="164">
        <f t="shared" si="200"/>
        <v>100</v>
      </c>
      <c r="CC357" s="164">
        <f t="shared" si="200"/>
        <v>97</v>
      </c>
      <c r="CD357" s="392"/>
      <c r="CE357" s="392"/>
      <c r="CF357" s="392"/>
      <c r="CG357" s="392"/>
      <c r="CH357" s="392"/>
      <c r="CI357" s="392"/>
      <c r="CJ357" s="392"/>
      <c r="CK357" s="392"/>
      <c r="CL357" s="392"/>
      <c r="CM357" s="392"/>
      <c r="CN357" s="392"/>
      <c r="CO357" s="392"/>
      <c r="CP357" s="392"/>
      <c r="CQ357" s="392"/>
      <c r="CR357" s="392"/>
      <c r="CS357" s="392"/>
      <c r="CT357" s="392"/>
    </row>
    <row r="358" spans="1:98" s="35" customFormat="1" ht="15" x14ac:dyDescent="0.3">
      <c r="F358" s="167" t="s">
        <v>1109</v>
      </c>
      <c r="J358" s="392"/>
      <c r="K358" s="164">
        <f>+K346*$D$346/100</f>
        <v>7.5999999999999998E-2</v>
      </c>
      <c r="L358" s="164">
        <f>+L346*$D$346/100</f>
        <v>6.1279999999999994E-2</v>
      </c>
      <c r="M358" s="164">
        <f t="shared" ref="M358:BQ358" si="203">+M346*$D$346/100</f>
        <v>0.38299999999999995</v>
      </c>
      <c r="N358" s="164">
        <f t="shared" si="203"/>
        <v>0</v>
      </c>
      <c r="O358" s="164">
        <f t="shared" si="203"/>
        <v>0</v>
      </c>
      <c r="P358" s="164">
        <f t="shared" si="203"/>
        <v>0</v>
      </c>
      <c r="Q358" s="164">
        <f t="shared" si="203"/>
        <v>4.5999999999999999E-2</v>
      </c>
      <c r="R358" s="164">
        <f t="shared" si="203"/>
        <v>0</v>
      </c>
      <c r="S358" s="164">
        <f t="shared" si="203"/>
        <v>5.9499999999999996E-3</v>
      </c>
      <c r="T358" s="164">
        <f t="shared" si="203"/>
        <v>2.5619999999999997E-2</v>
      </c>
      <c r="U358" s="164">
        <f t="shared" si="203"/>
        <v>1E-4</v>
      </c>
      <c r="V358" s="164">
        <f t="shared" si="203"/>
        <v>0</v>
      </c>
      <c r="W358" s="164">
        <f t="shared" si="203"/>
        <v>0.17300000000000001</v>
      </c>
      <c r="X358" s="164">
        <f t="shared" si="203"/>
        <v>0.38299999999999995</v>
      </c>
      <c r="Y358" s="164">
        <f t="shared" si="203"/>
        <v>0</v>
      </c>
      <c r="Z358" s="164">
        <f t="shared" si="203"/>
        <v>0</v>
      </c>
      <c r="AA358" s="164">
        <f t="shared" si="203"/>
        <v>0</v>
      </c>
      <c r="AB358" s="164">
        <f t="shared" si="203"/>
        <v>0</v>
      </c>
      <c r="AC358" s="164">
        <f t="shared" si="203"/>
        <v>0</v>
      </c>
      <c r="AD358" s="164">
        <f t="shared" si="203"/>
        <v>0</v>
      </c>
      <c r="AE358" s="164">
        <f t="shared" si="203"/>
        <v>0.21</v>
      </c>
      <c r="AF358" s="164">
        <f t="shared" si="203"/>
        <v>0</v>
      </c>
      <c r="AG358" s="164">
        <f t="shared" si="203"/>
        <v>0</v>
      </c>
      <c r="AH358" s="164">
        <f t="shared" si="203"/>
        <v>0</v>
      </c>
      <c r="AI358" s="164">
        <f t="shared" si="203"/>
        <v>0</v>
      </c>
      <c r="AJ358" s="164">
        <f t="shared" si="203"/>
        <v>7.0000000000000007E-2</v>
      </c>
      <c r="AK358" s="164">
        <f t="shared" si="203"/>
        <v>0.64</v>
      </c>
      <c r="AL358" s="164">
        <f t="shared" si="203"/>
        <v>0.16600000000000001</v>
      </c>
      <c r="AM358" s="164">
        <f t="shared" si="203"/>
        <v>0.98</v>
      </c>
      <c r="AN358" s="164">
        <f t="shared" si="203"/>
        <v>12.9</v>
      </c>
      <c r="AO358" s="164">
        <f t="shared" si="203"/>
        <v>20</v>
      </c>
      <c r="AP358" s="164">
        <f t="shared" si="203"/>
        <v>0.5</v>
      </c>
      <c r="AQ358" s="164">
        <f t="shared" si="203"/>
        <v>6.4000000000000001E-2</v>
      </c>
      <c r="AR358" s="164">
        <f t="shared" si="203"/>
        <v>5.0000000000000001E-3</v>
      </c>
      <c r="AS358" s="164">
        <f t="shared" si="203"/>
        <v>0.24100000000000002</v>
      </c>
      <c r="AT358" s="166">
        <f t="shared" si="203"/>
        <v>5.5000000000000005E-3</v>
      </c>
      <c r="AU358" s="164">
        <f t="shared" si="203"/>
        <v>0</v>
      </c>
      <c r="AV358" s="164">
        <f t="shared" si="203"/>
        <v>0</v>
      </c>
      <c r="AW358" s="164">
        <f t="shared" si="203"/>
        <v>0</v>
      </c>
      <c r="AX358" s="164">
        <f t="shared" si="203"/>
        <v>0</v>
      </c>
      <c r="AY358" s="164">
        <f t="shared" si="203"/>
        <v>0</v>
      </c>
      <c r="AZ358" s="164">
        <f t="shared" si="203"/>
        <v>0</v>
      </c>
      <c r="BA358" s="164">
        <f t="shared" si="203"/>
        <v>0</v>
      </c>
      <c r="BB358" s="164">
        <f t="shared" si="203"/>
        <v>0</v>
      </c>
      <c r="BC358" s="164">
        <f t="shared" si="203"/>
        <v>0</v>
      </c>
      <c r="BD358" s="164">
        <f t="shared" si="203"/>
        <v>0</v>
      </c>
      <c r="BE358" s="164">
        <f t="shared" si="203"/>
        <v>0</v>
      </c>
      <c r="BF358" s="164">
        <f t="shared" si="203"/>
        <v>0</v>
      </c>
      <c r="BG358" s="164">
        <f t="shared" si="203"/>
        <v>0</v>
      </c>
      <c r="BH358" s="164">
        <f t="shared" si="203"/>
        <v>0</v>
      </c>
      <c r="BI358" s="164">
        <f t="shared" si="203"/>
        <v>0</v>
      </c>
      <c r="BJ358" s="164">
        <f t="shared" si="203"/>
        <v>2.3599999999999999E-2</v>
      </c>
      <c r="BK358" s="164">
        <f t="shared" si="203"/>
        <v>5.4699999999999999E-2</v>
      </c>
      <c r="BL358" s="164">
        <f t="shared" si="203"/>
        <v>0.39750000000000002</v>
      </c>
      <c r="BM358" s="164">
        <f t="shared" si="203"/>
        <v>0</v>
      </c>
      <c r="BN358" s="164">
        <f t="shared" si="203"/>
        <v>1.55E-2</v>
      </c>
      <c r="BO358" s="164">
        <f t="shared" si="203"/>
        <v>23.4</v>
      </c>
      <c r="BP358" s="164">
        <f t="shared" si="203"/>
        <v>2.0000000000000001E-4</v>
      </c>
      <c r="BQ358" s="164">
        <f t="shared" si="203"/>
        <v>3.0000000000000001E-3</v>
      </c>
      <c r="BR358" s="164"/>
      <c r="BS358" s="393"/>
      <c r="BT358" s="393"/>
      <c r="BU358" s="393"/>
      <c r="BV358" s="393"/>
      <c r="BW358" s="392"/>
      <c r="BX358" s="394"/>
      <c r="BY358" s="392"/>
      <c r="BZ358" s="392"/>
      <c r="CA358" s="392"/>
      <c r="CB358" s="164">
        <f t="shared" si="200"/>
        <v>100</v>
      </c>
      <c r="CC358" s="164">
        <f t="shared" si="200"/>
        <v>21.5</v>
      </c>
      <c r="CD358" s="392"/>
      <c r="CE358" s="392"/>
      <c r="CF358" s="392"/>
      <c r="CG358" s="392"/>
      <c r="CH358" s="392"/>
      <c r="CI358" s="392"/>
      <c r="CJ358" s="392"/>
      <c r="CK358" s="392"/>
      <c r="CL358" s="392"/>
      <c r="CM358" s="392"/>
      <c r="CN358" s="392"/>
      <c r="CO358" s="392"/>
      <c r="CP358" s="392"/>
      <c r="CQ358" s="392"/>
      <c r="CR358" s="392"/>
      <c r="CS358" s="392"/>
      <c r="CT358" s="392"/>
    </row>
    <row r="359" spans="1:98" s="35" customFormat="1" ht="15" x14ac:dyDescent="0.3">
      <c r="F359" s="167" t="s">
        <v>1214</v>
      </c>
      <c r="J359" s="392"/>
      <c r="K359" s="164">
        <f>+K347*$D$347/100</f>
        <v>6.000000000000001E-3</v>
      </c>
      <c r="L359" s="164"/>
      <c r="M359" s="164">
        <f t="shared" ref="M359:BQ359" si="204">+M347*$D$347/100</f>
        <v>0</v>
      </c>
      <c r="N359" s="164">
        <f t="shared" si="204"/>
        <v>0</v>
      </c>
      <c r="O359" s="164">
        <f t="shared" si="204"/>
        <v>0</v>
      </c>
      <c r="P359" s="164">
        <f t="shared" si="204"/>
        <v>0</v>
      </c>
      <c r="Q359" s="164">
        <f t="shared" si="204"/>
        <v>0</v>
      </c>
      <c r="R359" s="164">
        <f t="shared" si="204"/>
        <v>0</v>
      </c>
      <c r="S359" s="164">
        <f t="shared" si="204"/>
        <v>0</v>
      </c>
      <c r="T359" s="164">
        <f t="shared" si="204"/>
        <v>0</v>
      </c>
      <c r="U359" s="164">
        <f t="shared" si="204"/>
        <v>0</v>
      </c>
      <c r="V359" s="164">
        <f t="shared" si="204"/>
        <v>0</v>
      </c>
      <c r="W359" s="164">
        <f t="shared" si="204"/>
        <v>0</v>
      </c>
      <c r="X359" s="164">
        <f t="shared" si="204"/>
        <v>0</v>
      </c>
      <c r="Y359" s="164">
        <f t="shared" si="204"/>
        <v>0</v>
      </c>
      <c r="Z359" s="164">
        <f t="shared" si="204"/>
        <v>0</v>
      </c>
      <c r="AA359" s="164">
        <f t="shared" si="204"/>
        <v>0</v>
      </c>
      <c r="AB359" s="164">
        <f t="shared" si="204"/>
        <v>0</v>
      </c>
      <c r="AC359" s="164">
        <f t="shared" si="204"/>
        <v>0</v>
      </c>
      <c r="AD359" s="164">
        <f t="shared" si="204"/>
        <v>0</v>
      </c>
      <c r="AE359" s="164">
        <f t="shared" si="204"/>
        <v>0</v>
      </c>
      <c r="AF359" s="164">
        <f t="shared" si="204"/>
        <v>0</v>
      </c>
      <c r="AG359" s="164">
        <f t="shared" si="204"/>
        <v>0</v>
      </c>
      <c r="AH359" s="164">
        <f t="shared" si="204"/>
        <v>0</v>
      </c>
      <c r="AI359" s="164">
        <f t="shared" si="204"/>
        <v>0</v>
      </c>
      <c r="AJ359" s="164">
        <f t="shared" si="204"/>
        <v>2.9939999999999998</v>
      </c>
      <c r="AK359" s="164">
        <f t="shared" si="204"/>
        <v>0.3</v>
      </c>
      <c r="AL359" s="164">
        <f t="shared" si="204"/>
        <v>8.9999999999999993E-3</v>
      </c>
      <c r="AM359" s="164">
        <f t="shared" si="204"/>
        <v>2.2799999999999998</v>
      </c>
      <c r="AN359" s="164">
        <f t="shared" si="204"/>
        <v>0.03</v>
      </c>
      <c r="AO359" s="164">
        <f t="shared" si="204"/>
        <v>2.67</v>
      </c>
      <c r="AP359" s="164">
        <f t="shared" si="204"/>
        <v>1179</v>
      </c>
      <c r="AQ359" s="164">
        <f t="shared" si="204"/>
        <v>3.0000000000000005E-3</v>
      </c>
      <c r="AR359" s="164">
        <f t="shared" si="204"/>
        <v>2.3999999999999998E-3</v>
      </c>
      <c r="AS359" s="164">
        <f t="shared" si="204"/>
        <v>0</v>
      </c>
      <c r="AT359" s="166" t="s">
        <v>501</v>
      </c>
      <c r="AU359" s="164">
        <f t="shared" si="204"/>
        <v>0</v>
      </c>
      <c r="AV359" s="164">
        <f t="shared" si="204"/>
        <v>0</v>
      </c>
      <c r="AW359" s="164">
        <f t="shared" si="204"/>
        <v>0</v>
      </c>
      <c r="AX359" s="164">
        <f t="shared" si="204"/>
        <v>0</v>
      </c>
      <c r="AY359" s="164">
        <f t="shared" si="204"/>
        <v>0</v>
      </c>
      <c r="AZ359" s="164">
        <f t="shared" si="204"/>
        <v>0</v>
      </c>
      <c r="BA359" s="164">
        <f t="shared" si="204"/>
        <v>0</v>
      </c>
      <c r="BB359" s="164">
        <f t="shared" si="204"/>
        <v>0</v>
      </c>
      <c r="BC359" s="164">
        <f t="shared" si="204"/>
        <v>0</v>
      </c>
      <c r="BD359" s="164">
        <f t="shared" si="204"/>
        <v>0</v>
      </c>
      <c r="BE359" s="164">
        <f t="shared" si="204"/>
        <v>0</v>
      </c>
      <c r="BF359" s="164">
        <f t="shared" si="204"/>
        <v>0</v>
      </c>
      <c r="BG359" s="164">
        <f t="shared" si="204"/>
        <v>0</v>
      </c>
      <c r="BH359" s="164">
        <f t="shared" si="204"/>
        <v>0</v>
      </c>
      <c r="BI359" s="164">
        <f t="shared" si="204"/>
        <v>0</v>
      </c>
      <c r="BJ359" s="164">
        <f t="shared" si="204"/>
        <v>0</v>
      </c>
      <c r="BK359" s="164">
        <f t="shared" si="204"/>
        <v>0.03</v>
      </c>
      <c r="BL359" s="164">
        <f t="shared" si="204"/>
        <v>0</v>
      </c>
      <c r="BM359" s="164">
        <f t="shared" si="204"/>
        <v>0</v>
      </c>
      <c r="BN359" s="164">
        <f t="shared" si="204"/>
        <v>0</v>
      </c>
      <c r="BO359" s="164">
        <f t="shared" si="204"/>
        <v>0</v>
      </c>
      <c r="BP359" s="164">
        <f t="shared" si="204"/>
        <v>0</v>
      </c>
      <c r="BQ359" s="164">
        <f t="shared" si="204"/>
        <v>0</v>
      </c>
      <c r="BR359" s="164"/>
      <c r="BS359" s="393"/>
      <c r="BT359" s="393"/>
      <c r="BU359" s="393"/>
      <c r="BV359" s="393"/>
      <c r="BW359" s="392"/>
      <c r="BX359" s="394"/>
      <c r="BY359" s="392"/>
      <c r="BZ359" s="392"/>
      <c r="CA359" s="392"/>
      <c r="CB359" s="164">
        <f t="shared" si="200"/>
        <v>100</v>
      </c>
      <c r="CC359" s="164">
        <f t="shared" si="200"/>
        <v>0</v>
      </c>
      <c r="CD359" s="392"/>
      <c r="CE359" s="392"/>
      <c r="CF359" s="392"/>
      <c r="CG359" s="392"/>
      <c r="CH359" s="392"/>
      <c r="CI359" s="392"/>
      <c r="CJ359" s="392"/>
      <c r="CK359" s="392"/>
      <c r="CL359" s="392"/>
      <c r="CM359" s="392"/>
      <c r="CN359" s="392"/>
      <c r="CO359" s="392"/>
      <c r="CP359" s="392"/>
      <c r="CQ359" s="392"/>
      <c r="CR359" s="392"/>
      <c r="CS359" s="392"/>
      <c r="CT359" s="392"/>
    </row>
    <row r="360" spans="1:98" s="35" customFormat="1" ht="15" x14ac:dyDescent="0.3">
      <c r="F360" s="36"/>
      <c r="J360" s="392"/>
      <c r="K360" s="168">
        <f>SUM(K354:K359)</f>
        <v>184.97399999999999</v>
      </c>
      <c r="L360" s="168">
        <f>SUM(L354:L359)</f>
        <v>5.1112799999999998</v>
      </c>
      <c r="M360" s="168">
        <f t="shared" ref="M360:BQ360" si="205">SUM(M354:M359)</f>
        <v>29.132999999999999</v>
      </c>
      <c r="N360" s="168">
        <f t="shared" si="205"/>
        <v>28.75</v>
      </c>
      <c r="O360" s="168">
        <f t="shared" si="205"/>
        <v>0</v>
      </c>
      <c r="P360" s="168">
        <f t="shared" si="205"/>
        <v>0</v>
      </c>
      <c r="Q360" s="168">
        <f t="shared" si="205"/>
        <v>503.54599999999999</v>
      </c>
      <c r="R360" s="168">
        <f t="shared" si="205"/>
        <v>0</v>
      </c>
      <c r="S360" s="168">
        <f t="shared" si="205"/>
        <v>63.755949999999999</v>
      </c>
      <c r="T360" s="168">
        <f t="shared" si="205"/>
        <v>93.125619999999998</v>
      </c>
      <c r="U360" s="168">
        <f t="shared" si="205"/>
        <v>322.6001</v>
      </c>
      <c r="V360" s="168">
        <f t="shared" si="205"/>
        <v>0</v>
      </c>
      <c r="W360" s="168">
        <f t="shared" si="205"/>
        <v>173.23736363636363</v>
      </c>
      <c r="X360" s="168">
        <f t="shared" si="205"/>
        <v>0.38299999999999995</v>
      </c>
      <c r="Y360" s="168">
        <f t="shared" si="205"/>
        <v>188.25</v>
      </c>
      <c r="Z360" s="168">
        <f t="shared" si="205"/>
        <v>167.95454545454547</v>
      </c>
      <c r="AA360" s="168">
        <f t="shared" si="205"/>
        <v>5.261333333333333</v>
      </c>
      <c r="AB360" s="168">
        <f t="shared" si="205"/>
        <v>184.75</v>
      </c>
      <c r="AC360" s="168">
        <f t="shared" si="205"/>
        <v>3.5</v>
      </c>
      <c r="AD360" s="168">
        <f t="shared" si="205"/>
        <v>0</v>
      </c>
      <c r="AE360" s="168">
        <f t="shared" si="205"/>
        <v>0.21</v>
      </c>
      <c r="AF360" s="168">
        <f t="shared" si="205"/>
        <v>0</v>
      </c>
      <c r="AG360" s="168">
        <f t="shared" si="205"/>
        <v>7.75</v>
      </c>
      <c r="AH360" s="168">
        <f t="shared" si="205"/>
        <v>0</v>
      </c>
      <c r="AI360" s="168">
        <f t="shared" si="205"/>
        <v>0</v>
      </c>
      <c r="AJ360" s="168">
        <f t="shared" si="205"/>
        <v>4.407</v>
      </c>
      <c r="AK360" s="168">
        <f t="shared" si="205"/>
        <v>355.64</v>
      </c>
      <c r="AL360" s="168">
        <f t="shared" si="205"/>
        <v>5.4930000000000003</v>
      </c>
      <c r="AM360" s="168">
        <f t="shared" si="205"/>
        <v>82.56</v>
      </c>
      <c r="AN360" s="168">
        <f t="shared" si="205"/>
        <v>313.30999999999995</v>
      </c>
      <c r="AO360" s="168">
        <f t="shared" si="205"/>
        <v>354.55</v>
      </c>
      <c r="AP360" s="168">
        <f t="shared" si="205"/>
        <v>1190.5999999999999</v>
      </c>
      <c r="AQ360" s="168">
        <f t="shared" si="205"/>
        <v>2.3170000000000002</v>
      </c>
      <c r="AR360" s="168">
        <f t="shared" si="205"/>
        <v>0.46910000000000002</v>
      </c>
      <c r="AS360" s="168">
        <f t="shared" si="205"/>
        <v>7.7409999999999997</v>
      </c>
      <c r="AT360" s="168">
        <f t="shared" si="205"/>
        <v>1750.0055</v>
      </c>
      <c r="AU360" s="168">
        <f t="shared" si="205"/>
        <v>0</v>
      </c>
      <c r="AV360" s="168">
        <f t="shared" si="205"/>
        <v>15</v>
      </c>
      <c r="AW360" s="168">
        <f t="shared" si="205"/>
        <v>0</v>
      </c>
      <c r="AX360" s="168">
        <f t="shared" si="205"/>
        <v>0</v>
      </c>
      <c r="AY360" s="168">
        <f t="shared" si="205"/>
        <v>0</v>
      </c>
      <c r="AZ360" s="168">
        <f t="shared" si="205"/>
        <v>0</v>
      </c>
      <c r="BA360" s="168">
        <f t="shared" si="205"/>
        <v>0</v>
      </c>
      <c r="BB360" s="168">
        <f t="shared" si="205"/>
        <v>0</v>
      </c>
      <c r="BC360" s="168">
        <f t="shared" si="205"/>
        <v>0</v>
      </c>
      <c r="BD360" s="168">
        <f t="shared" si="205"/>
        <v>0</v>
      </c>
      <c r="BE360" s="168">
        <f t="shared" si="205"/>
        <v>0</v>
      </c>
      <c r="BF360" s="168">
        <f t="shared" si="205"/>
        <v>0</v>
      </c>
      <c r="BG360" s="168">
        <f t="shared" si="205"/>
        <v>0</v>
      </c>
      <c r="BH360" s="168">
        <f t="shared" si="205"/>
        <v>196.85</v>
      </c>
      <c r="BI360" s="168">
        <f t="shared" si="205"/>
        <v>0</v>
      </c>
      <c r="BJ360" s="168">
        <f t="shared" si="205"/>
        <v>0.82379999999999998</v>
      </c>
      <c r="BK360" s="168">
        <f t="shared" si="205"/>
        <v>0.1603</v>
      </c>
      <c r="BL360" s="168">
        <f t="shared" si="205"/>
        <v>5.4014999999999995</v>
      </c>
      <c r="BM360" s="168">
        <f t="shared" si="205"/>
        <v>0</v>
      </c>
      <c r="BN360" s="168">
        <f t="shared" si="205"/>
        <v>0.39050000000000001</v>
      </c>
      <c r="BO360" s="168">
        <f t="shared" si="205"/>
        <v>100.9</v>
      </c>
      <c r="BP360" s="168">
        <f t="shared" si="205"/>
        <v>2.0000000000000001E-4</v>
      </c>
      <c r="BQ360" s="168">
        <f t="shared" si="205"/>
        <v>3.0000000000000001E-3</v>
      </c>
      <c r="BR360" s="168"/>
      <c r="BS360" s="393"/>
      <c r="BT360" s="393"/>
      <c r="BU360" s="393"/>
      <c r="BV360" s="393"/>
      <c r="BW360" s="392"/>
      <c r="BX360" s="394"/>
      <c r="BY360" s="392"/>
      <c r="BZ360" s="392"/>
      <c r="CA360" s="392"/>
      <c r="CB360" s="168">
        <f>(CB355+CB356+CB357+CB358+CB359)</f>
        <v>500</v>
      </c>
      <c r="CC360" s="168">
        <f>(CC355+CC356+CC357+CC358+CC359)</f>
        <v>191.13</v>
      </c>
      <c r="CD360" s="392"/>
      <c r="CE360" s="392"/>
      <c r="CF360" s="392"/>
      <c r="CG360" s="392"/>
      <c r="CH360" s="392"/>
      <c r="CI360" s="392"/>
      <c r="CJ360" s="392"/>
      <c r="CK360" s="392"/>
      <c r="CL360" s="392"/>
      <c r="CM360" s="392"/>
      <c r="CN360" s="392"/>
      <c r="CO360" s="392"/>
      <c r="CP360" s="392"/>
      <c r="CQ360" s="392"/>
      <c r="CR360" s="392"/>
      <c r="CS360" s="392"/>
      <c r="CT360" s="392"/>
    </row>
    <row r="361" spans="1:98" s="35" customFormat="1" ht="15" x14ac:dyDescent="0.25">
      <c r="F361" s="36"/>
      <c r="J361" s="392"/>
      <c r="BS361" s="393"/>
      <c r="BT361" s="393"/>
      <c r="BU361" s="393"/>
      <c r="BV361" s="393"/>
      <c r="BW361" s="392"/>
      <c r="BX361" s="394"/>
      <c r="BY361" s="392"/>
      <c r="BZ361" s="392"/>
      <c r="CA361" s="392"/>
      <c r="CD361" s="392"/>
      <c r="CE361" s="392"/>
      <c r="CF361" s="392"/>
      <c r="CG361" s="392"/>
      <c r="CH361" s="392"/>
      <c r="CI361" s="392"/>
      <c r="CJ361" s="392"/>
      <c r="CK361" s="392"/>
      <c r="CL361" s="392"/>
      <c r="CM361" s="392"/>
      <c r="CN361" s="392"/>
      <c r="CO361" s="392"/>
      <c r="CP361" s="392"/>
      <c r="CQ361" s="392"/>
      <c r="CR361" s="392"/>
      <c r="CS361" s="392"/>
      <c r="CT361" s="392"/>
    </row>
    <row r="362" spans="1:98" s="35" customFormat="1" ht="15" x14ac:dyDescent="0.3">
      <c r="F362" s="36"/>
      <c r="J362" s="392"/>
      <c r="K362" s="164">
        <f>(K360-($D$348-$D$349))/$D$349*100</f>
        <v>17.784948688711516</v>
      </c>
      <c r="L362" s="170">
        <f t="shared" ref="L362:AQ362" si="206">L360/$D$349*100*L10</f>
        <v>0.58281413911060431</v>
      </c>
      <c r="M362" s="170">
        <f t="shared" si="206"/>
        <v>3.3218928164196124</v>
      </c>
      <c r="N362" s="170">
        <f t="shared" si="206"/>
        <v>3.2782212086659066</v>
      </c>
      <c r="O362" s="170">
        <f t="shared" si="206"/>
        <v>0</v>
      </c>
      <c r="P362" s="170">
        <f t="shared" si="206"/>
        <v>0</v>
      </c>
      <c r="Q362" s="170">
        <f t="shared" si="206"/>
        <v>57.416875712656775</v>
      </c>
      <c r="R362" s="170">
        <f t="shared" si="206"/>
        <v>0</v>
      </c>
      <c r="S362" s="170">
        <f t="shared" si="206"/>
        <v>7.2697776510832384</v>
      </c>
      <c r="T362" s="170">
        <f t="shared" si="206"/>
        <v>10.618656784492588</v>
      </c>
      <c r="U362" s="170">
        <f t="shared" si="206"/>
        <v>36.784503990877994</v>
      </c>
      <c r="V362" s="170">
        <f t="shared" si="206"/>
        <v>0</v>
      </c>
      <c r="W362" s="170">
        <f t="shared" si="206"/>
        <v>19.753405203690267</v>
      </c>
      <c r="X362" s="170">
        <f t="shared" si="206"/>
        <v>4.3671607753705807E-2</v>
      </c>
      <c r="Y362" s="170">
        <f t="shared" si="206"/>
        <v>21.465222348916761</v>
      </c>
      <c r="Z362" s="170">
        <f t="shared" si="206"/>
        <v>19.151031408728102</v>
      </c>
      <c r="AA362" s="170">
        <f t="shared" si="206"/>
        <v>0.59992398327632068</v>
      </c>
      <c r="AB362" s="170">
        <f t="shared" si="206"/>
        <v>21.06613454960091</v>
      </c>
      <c r="AC362" s="170">
        <f t="shared" si="206"/>
        <v>0.39908779931584948</v>
      </c>
      <c r="AD362" s="170">
        <f t="shared" si="206"/>
        <v>0</v>
      </c>
      <c r="AE362" s="170">
        <f t="shared" si="206"/>
        <v>2.394526795895097E-2</v>
      </c>
      <c r="AF362" s="170">
        <f t="shared" si="206"/>
        <v>0</v>
      </c>
      <c r="AG362" s="170">
        <f t="shared" si="206"/>
        <v>0.88369441277080951</v>
      </c>
      <c r="AH362" s="170">
        <f t="shared" si="206"/>
        <v>0</v>
      </c>
      <c r="AI362" s="170">
        <f t="shared" si="206"/>
        <v>0</v>
      </c>
      <c r="AJ362" s="170">
        <f t="shared" si="206"/>
        <v>0.50250855188141397</v>
      </c>
      <c r="AK362" s="170">
        <f t="shared" si="206"/>
        <v>40.551881413911055</v>
      </c>
      <c r="AL362" s="170">
        <f t="shared" si="206"/>
        <v>0.62633979475484614</v>
      </c>
      <c r="AM362" s="170">
        <f t="shared" si="206"/>
        <v>9.4139110604332963</v>
      </c>
      <c r="AN362" s="170">
        <f t="shared" si="206"/>
        <v>35.725199543899649</v>
      </c>
      <c r="AO362" s="170">
        <f t="shared" si="206"/>
        <v>40.427594070695555</v>
      </c>
      <c r="AP362" s="170">
        <f t="shared" si="206"/>
        <v>135.75826681870012</v>
      </c>
      <c r="AQ362" s="170">
        <f t="shared" si="206"/>
        <v>0.2641961231470924</v>
      </c>
      <c r="AR362" s="170">
        <f t="shared" ref="AR362:BQ362" si="207">AR360/$D$349*100*AR10</f>
        <v>5.3489167616875714E-2</v>
      </c>
      <c r="AS362" s="170">
        <f t="shared" si="207"/>
        <v>0.88266818700114025</v>
      </c>
      <c r="AT362" s="170">
        <f t="shared" si="207"/>
        <v>199.54452679589508</v>
      </c>
      <c r="AU362" s="170">
        <f t="shared" si="207"/>
        <v>0</v>
      </c>
      <c r="AV362" s="170">
        <f t="shared" si="207"/>
        <v>1.7103762827822122</v>
      </c>
      <c r="AW362" s="170">
        <f t="shared" si="207"/>
        <v>0</v>
      </c>
      <c r="AX362" s="170">
        <f t="shared" si="207"/>
        <v>0</v>
      </c>
      <c r="AY362" s="170">
        <f t="shared" si="207"/>
        <v>0</v>
      </c>
      <c r="AZ362" s="170">
        <f t="shared" si="207"/>
        <v>0</v>
      </c>
      <c r="BA362" s="170">
        <f t="shared" si="207"/>
        <v>0</v>
      </c>
      <c r="BB362" s="170">
        <f t="shared" si="207"/>
        <v>0</v>
      </c>
      <c r="BC362" s="170">
        <f t="shared" si="207"/>
        <v>0</v>
      </c>
      <c r="BD362" s="170">
        <f t="shared" si="207"/>
        <v>0</v>
      </c>
      <c r="BE362" s="170">
        <f t="shared" si="207"/>
        <v>0</v>
      </c>
      <c r="BF362" s="170">
        <f t="shared" si="207"/>
        <v>0</v>
      </c>
      <c r="BG362" s="170">
        <f t="shared" si="207"/>
        <v>0</v>
      </c>
      <c r="BH362" s="170">
        <f t="shared" si="207"/>
        <v>22.445838084378565</v>
      </c>
      <c r="BI362" s="170">
        <f t="shared" si="207"/>
        <v>0</v>
      </c>
      <c r="BJ362" s="170">
        <f t="shared" si="207"/>
        <v>5.6360319270239448E-2</v>
      </c>
      <c r="BK362" s="170">
        <f t="shared" si="207"/>
        <v>1.0966932725199545E-2</v>
      </c>
      <c r="BL362" s="170">
        <f t="shared" si="207"/>
        <v>0.36954389965792472</v>
      </c>
      <c r="BM362" s="170">
        <f t="shared" si="207"/>
        <v>0</v>
      </c>
      <c r="BN362" s="170">
        <f t="shared" si="207"/>
        <v>2.6716077537058156E-2</v>
      </c>
      <c r="BO362" s="170">
        <f t="shared" si="207"/>
        <v>5.7525655644241738</v>
      </c>
      <c r="BP362" s="170">
        <f t="shared" si="207"/>
        <v>2.2805017103762829E-5</v>
      </c>
      <c r="BQ362" s="170">
        <f t="shared" si="207"/>
        <v>3.4207525655644244E-4</v>
      </c>
      <c r="BR362" s="170"/>
      <c r="BS362" s="393"/>
      <c r="BT362" s="393"/>
      <c r="BU362" s="393"/>
      <c r="BV362" s="393"/>
      <c r="BW362" s="392"/>
      <c r="BX362" s="394"/>
      <c r="BY362" s="392"/>
      <c r="BZ362" s="392"/>
      <c r="CA362" s="392"/>
      <c r="CB362" s="170">
        <f>CB360/5</f>
        <v>100</v>
      </c>
      <c r="CC362" s="168">
        <f>CC360</f>
        <v>191.13</v>
      </c>
      <c r="CD362" s="392"/>
      <c r="CE362" s="392"/>
      <c r="CF362" s="392"/>
      <c r="CG362" s="392"/>
      <c r="CH362" s="392"/>
      <c r="CI362" s="392"/>
      <c r="CJ362" s="392"/>
      <c r="CK362" s="392"/>
      <c r="CL362" s="392"/>
      <c r="CM362" s="392"/>
      <c r="CN362" s="392"/>
      <c r="CO362" s="392"/>
      <c r="CP362" s="392"/>
      <c r="CQ362" s="392"/>
      <c r="CR362" s="392"/>
      <c r="CS362" s="392"/>
      <c r="CT362" s="392"/>
    </row>
    <row r="363" spans="1:98" ht="15" x14ac:dyDescent="0.25">
      <c r="E363"/>
      <c r="F363" s="5"/>
      <c r="K363" s="14"/>
    </row>
    <row r="364" spans="1:98" ht="15" x14ac:dyDescent="0.25">
      <c r="E364"/>
      <c r="F364" s="5"/>
      <c r="K364" s="14"/>
    </row>
    <row r="365" spans="1:98" s="7" customFormat="1" ht="15" x14ac:dyDescent="0.3">
      <c r="A365" s="120" t="s">
        <v>1008</v>
      </c>
      <c r="F365" s="186" t="s">
        <v>182</v>
      </c>
      <c r="J365" s="7">
        <f>(M365*17)+(Q365*37)+(W365*17)+(AI365*29)+(AE365*8)</f>
        <v>1330.4151967435548</v>
      </c>
      <c r="K365" s="185">
        <f>+K385</f>
        <v>32.703934871099044</v>
      </c>
      <c r="L365" s="180">
        <f>+L385</f>
        <v>0.16960651289009498</v>
      </c>
      <c r="M365" s="180">
        <f t="shared" ref="M365:BQ365" si="208">+M385</f>
        <v>6.49932157394844</v>
      </c>
      <c r="N365" s="180">
        <f t="shared" si="208"/>
        <v>5.3731343283582085</v>
      </c>
      <c r="O365" s="180">
        <f t="shared" si="208"/>
        <v>1.1261872455902309</v>
      </c>
      <c r="P365" s="180">
        <f t="shared" si="208"/>
        <v>3.3921302578018998E-3</v>
      </c>
      <c r="Q365" s="180">
        <f t="shared" si="208"/>
        <v>12.849389416553597</v>
      </c>
      <c r="R365" s="180">
        <f t="shared" si="208"/>
        <v>0</v>
      </c>
      <c r="S365" s="180">
        <f t="shared" si="208"/>
        <v>3.3066485753052919</v>
      </c>
      <c r="T365" s="180">
        <f t="shared" si="208"/>
        <v>6.0529172320217093</v>
      </c>
      <c r="U365" s="180">
        <f t="shared" si="208"/>
        <v>2.6126187245590229</v>
      </c>
      <c r="V365" s="180">
        <f t="shared" si="208"/>
        <v>0</v>
      </c>
      <c r="W365" s="180">
        <f t="shared" si="208"/>
        <v>43.10447761194029</v>
      </c>
      <c r="X365" s="180">
        <f t="shared" si="208"/>
        <v>0</v>
      </c>
      <c r="Y365" s="180">
        <f t="shared" si="208"/>
        <v>0</v>
      </c>
      <c r="Z365" s="180">
        <f t="shared" si="208"/>
        <v>0</v>
      </c>
      <c r="AA365" s="180">
        <f t="shared" si="208"/>
        <v>4.244233378561737</v>
      </c>
      <c r="AB365" s="180">
        <f t="shared" si="208"/>
        <v>0</v>
      </c>
      <c r="AC365" s="180">
        <f t="shared" si="208"/>
        <v>0</v>
      </c>
      <c r="AD365" s="180">
        <f t="shared" si="208"/>
        <v>0</v>
      </c>
      <c r="AE365" s="180">
        <f t="shared" si="208"/>
        <v>1.4654002713704208</v>
      </c>
      <c r="AF365" s="180">
        <f t="shared" si="208"/>
        <v>0</v>
      </c>
      <c r="AG365" s="180">
        <f t="shared" si="208"/>
        <v>0</v>
      </c>
      <c r="AH365" s="180">
        <f t="shared" si="208"/>
        <v>0</v>
      </c>
      <c r="AI365" s="180">
        <f t="shared" si="208"/>
        <v>0</v>
      </c>
      <c r="AJ365" s="180">
        <f t="shared" si="208"/>
        <v>3.4249660786974223</v>
      </c>
      <c r="AK365" s="180">
        <f t="shared" si="208"/>
        <v>226.30936227951156</v>
      </c>
      <c r="AL365" s="180">
        <f t="shared" si="208"/>
        <v>0.99620081411126182</v>
      </c>
      <c r="AM365" s="180">
        <f t="shared" si="208"/>
        <v>15.33785617367707</v>
      </c>
      <c r="AN365" s="180">
        <f t="shared" si="208"/>
        <v>352.96336499321575</v>
      </c>
      <c r="AO365" s="180">
        <f t="shared" si="208"/>
        <v>128.20352781546811</v>
      </c>
      <c r="AP365" s="180">
        <f t="shared" si="208"/>
        <v>1127.6119402985073</v>
      </c>
      <c r="AQ365" s="180">
        <f t="shared" si="208"/>
        <v>0.46594301221166889</v>
      </c>
      <c r="AR365" s="180">
        <f t="shared" si="208"/>
        <v>6.5156037991858887E-2</v>
      </c>
      <c r="AS365" s="180">
        <f t="shared" si="208"/>
        <v>0.67842605156037994</v>
      </c>
      <c r="AT365" s="180">
        <f t="shared" si="208"/>
        <v>544.09769335142471</v>
      </c>
      <c r="AU365" s="180">
        <f t="shared" si="208"/>
        <v>0</v>
      </c>
      <c r="AV365" s="180">
        <f t="shared" si="208"/>
        <v>115.33242876526459</v>
      </c>
      <c r="AW365" s="180">
        <f t="shared" si="208"/>
        <v>12.55088195386703</v>
      </c>
      <c r="AX365" s="180">
        <f t="shared" si="208"/>
        <v>6.445047489823609</v>
      </c>
      <c r="AY365" s="180">
        <f t="shared" si="208"/>
        <v>0</v>
      </c>
      <c r="AZ365" s="180">
        <f t="shared" si="208"/>
        <v>0</v>
      </c>
      <c r="BA365" s="180">
        <f t="shared" si="208"/>
        <v>0</v>
      </c>
      <c r="BB365" s="180">
        <f t="shared" si="208"/>
        <v>0</v>
      </c>
      <c r="BC365" s="180">
        <f t="shared" si="208"/>
        <v>0</v>
      </c>
      <c r="BD365" s="180">
        <f t="shared" si="208"/>
        <v>0</v>
      </c>
      <c r="BE365" s="180">
        <f t="shared" si="208"/>
        <v>0.68860244233378565</v>
      </c>
      <c r="BF365" s="180">
        <f t="shared" si="208"/>
        <v>0</v>
      </c>
      <c r="BG365" s="180">
        <f t="shared" si="208"/>
        <v>0</v>
      </c>
      <c r="BH365" s="180">
        <f t="shared" si="208"/>
        <v>2.0849389416553596</v>
      </c>
      <c r="BI365" s="180">
        <f t="shared" si="208"/>
        <v>0</v>
      </c>
      <c r="BJ365" s="180">
        <f t="shared" si="208"/>
        <v>5.2130257801899588E-2</v>
      </c>
      <c r="BK365" s="180">
        <f t="shared" si="208"/>
        <v>5.9511533242876523E-2</v>
      </c>
      <c r="BL365" s="180">
        <f t="shared" si="208"/>
        <v>0.398303934871099</v>
      </c>
      <c r="BM365" s="180">
        <f t="shared" si="208"/>
        <v>0</v>
      </c>
      <c r="BN365" s="180">
        <f t="shared" si="208"/>
        <v>2.7221845318860245E-2</v>
      </c>
      <c r="BO365" s="180">
        <f t="shared" si="208"/>
        <v>12.245590230664858</v>
      </c>
      <c r="BP365" s="180">
        <f t="shared" si="208"/>
        <v>0.13568521031207598</v>
      </c>
      <c r="BQ365" s="180">
        <f t="shared" si="208"/>
        <v>0.33921302578018997</v>
      </c>
      <c r="BR365" s="180"/>
      <c r="BS365" s="180"/>
      <c r="BT365" s="180"/>
      <c r="BU365" s="180"/>
      <c r="BV365" s="180"/>
      <c r="BW365" s="180"/>
      <c r="BX365" s="335"/>
      <c r="BY365" s="180"/>
      <c r="BZ365" s="180"/>
      <c r="CA365" s="180"/>
      <c r="CB365" s="180">
        <f>+CB385</f>
        <v>100</v>
      </c>
      <c r="CC365" s="180">
        <f>+CC385</f>
        <v>173.46999999999997</v>
      </c>
      <c r="CD365" s="180"/>
      <c r="CE365" s="180"/>
      <c r="CF365" s="180"/>
      <c r="CG365" s="116"/>
      <c r="CH365" s="116"/>
      <c r="CI365" s="116" t="s">
        <v>1230</v>
      </c>
      <c r="CJ365" s="116"/>
      <c r="CK365" s="116"/>
      <c r="CL365" s="116"/>
      <c r="CM365" s="116"/>
      <c r="CN365" s="116"/>
      <c r="CO365" s="116"/>
      <c r="CP365" s="116"/>
      <c r="CQ365" s="116"/>
      <c r="CR365" s="116"/>
      <c r="CS365" s="116"/>
      <c r="CT365" s="116"/>
    </row>
    <row r="366" spans="1:98" ht="15" x14ac:dyDescent="0.25">
      <c r="A366" s="10" t="s">
        <v>538</v>
      </c>
      <c r="D366">
        <v>200</v>
      </c>
      <c r="F366" s="40" t="s">
        <v>216</v>
      </c>
      <c r="I366" s="27">
        <v>1</v>
      </c>
      <c r="J366" s="27">
        <f>(M366*17)+(Q366*37)+(CC366*17)+(AI366*29)+(AE366*8)</f>
        <v>1441.8899999999999</v>
      </c>
      <c r="K366" s="27">
        <v>10.6</v>
      </c>
      <c r="L366" s="27"/>
      <c r="M366" s="27">
        <v>9.9</v>
      </c>
      <c r="N366" s="27">
        <v>9.9</v>
      </c>
      <c r="O366" s="27">
        <v>0</v>
      </c>
      <c r="P366" s="73">
        <v>0</v>
      </c>
      <c r="Q366" s="27">
        <v>1</v>
      </c>
      <c r="R366" s="27"/>
      <c r="S366" s="66">
        <v>0.15</v>
      </c>
      <c r="T366" s="66">
        <v>0.09</v>
      </c>
      <c r="U366" s="66">
        <v>0.41</v>
      </c>
      <c r="V366" s="27"/>
      <c r="W366" s="27">
        <v>71.5</v>
      </c>
      <c r="X366" s="27"/>
      <c r="Y366" s="27"/>
      <c r="Z366" s="27"/>
      <c r="AA366" s="27"/>
      <c r="AB366" s="27"/>
      <c r="AC366" s="27"/>
      <c r="AD366" s="27">
        <v>0</v>
      </c>
      <c r="AE366" s="27">
        <v>2.7</v>
      </c>
      <c r="AF366" s="27"/>
      <c r="AG366" s="27"/>
      <c r="AH366" s="27"/>
      <c r="AI366" s="27"/>
      <c r="AJ366" s="91">
        <v>4.33</v>
      </c>
      <c r="AK366" s="66">
        <v>338</v>
      </c>
      <c r="AL366" s="66">
        <v>1.6</v>
      </c>
      <c r="AM366" s="66">
        <v>19</v>
      </c>
      <c r="AN366" s="66">
        <v>595</v>
      </c>
      <c r="AO366" s="66">
        <v>124</v>
      </c>
      <c r="AP366" s="66">
        <v>1270</v>
      </c>
      <c r="AQ366" s="66">
        <v>0.62</v>
      </c>
      <c r="AR366" s="66">
        <v>0.11</v>
      </c>
      <c r="AS366" s="27"/>
      <c r="AT366" s="66">
        <v>1000</v>
      </c>
      <c r="AU366" s="66">
        <v>0</v>
      </c>
      <c r="AV366" s="27">
        <v>0</v>
      </c>
      <c r="AW366" s="27">
        <v>0</v>
      </c>
      <c r="AX366" s="27"/>
      <c r="AY366" s="27"/>
      <c r="AZ366" s="27"/>
      <c r="BA366" s="27"/>
      <c r="BB366" s="27"/>
      <c r="BC366" s="27"/>
      <c r="BD366" s="27"/>
      <c r="BE366" s="27">
        <v>0</v>
      </c>
      <c r="BF366" s="27"/>
      <c r="BG366" s="27"/>
      <c r="BH366" s="27">
        <v>4.0000000000000001E-3</v>
      </c>
      <c r="BI366" s="27"/>
      <c r="BJ366" s="66">
        <v>0.1</v>
      </c>
      <c r="BK366" s="66">
        <v>0.03</v>
      </c>
      <c r="BL366" s="66">
        <v>0.7</v>
      </c>
      <c r="BM366" s="27"/>
      <c r="BN366" s="66">
        <v>0.05</v>
      </c>
      <c r="BO366" s="66">
        <v>42</v>
      </c>
      <c r="BP366" s="66">
        <v>0</v>
      </c>
      <c r="BQ366" s="66">
        <v>0</v>
      </c>
      <c r="BR366" s="27"/>
      <c r="BS366" s="27"/>
      <c r="BT366" s="66">
        <v>6.25</v>
      </c>
      <c r="BU366" s="27"/>
      <c r="BV366" s="27"/>
      <c r="BW366" s="27" t="s">
        <v>4</v>
      </c>
      <c r="BX366" s="79">
        <v>4273</v>
      </c>
      <c r="BY366" s="27">
        <v>3415</v>
      </c>
      <c r="BZ366" s="27"/>
      <c r="CA366" s="27"/>
      <c r="CB366" s="76">
        <f>CC366+K366+M366+Q366+AE366+AJ366</f>
        <v>100</v>
      </c>
      <c r="CC366" s="76">
        <f>100-(K366+M366+Q366+AJ366+AE366+AI366)</f>
        <v>71.47</v>
      </c>
      <c r="CD366" s="27"/>
      <c r="CE366" s="27"/>
      <c r="CF366" s="27"/>
      <c r="CG366" s="25"/>
      <c r="CH366" s="25"/>
      <c r="CI366" s="25"/>
      <c r="CJ366" s="25"/>
      <c r="CK366" s="25"/>
      <c r="CL366" s="25"/>
      <c r="CM366" s="25"/>
      <c r="CN366" s="25"/>
      <c r="CO366" s="25"/>
      <c r="CP366" s="25"/>
      <c r="CQ366" s="25"/>
      <c r="CR366" s="25"/>
      <c r="CS366" s="25"/>
      <c r="CT366" s="25"/>
    </row>
    <row r="367" spans="1:98" ht="15" x14ac:dyDescent="0.25">
      <c r="A367" s="10" t="s">
        <v>782</v>
      </c>
      <c r="D367">
        <v>125</v>
      </c>
      <c r="F367" s="40" t="s">
        <v>1115</v>
      </c>
      <c r="I367" s="27">
        <v>1</v>
      </c>
      <c r="J367" s="76">
        <f>(M367*17)+(Q367*37)+(CC367*17)+(AI367*29)+(AE367*8)</f>
        <v>260.0999999999998</v>
      </c>
      <c r="K367" s="27">
        <v>88</v>
      </c>
      <c r="L367" s="27">
        <v>0.5</v>
      </c>
      <c r="M367" s="27">
        <v>3.2</v>
      </c>
      <c r="N367" s="27">
        <v>0</v>
      </c>
      <c r="O367" s="27">
        <v>3.2</v>
      </c>
      <c r="P367" s="27">
        <v>0.01</v>
      </c>
      <c r="Q367" s="27">
        <v>3.4</v>
      </c>
      <c r="R367" s="27"/>
      <c r="S367" s="27">
        <v>1.94</v>
      </c>
      <c r="T367" s="27">
        <v>0.9</v>
      </c>
      <c r="U367" s="27">
        <v>0.11</v>
      </c>
      <c r="V367" s="27"/>
      <c r="W367" s="27">
        <v>4.8</v>
      </c>
      <c r="X367" s="27"/>
      <c r="Y367" s="27"/>
      <c r="Z367" s="27">
        <v>0</v>
      </c>
      <c r="AA367" s="27">
        <v>4.8</v>
      </c>
      <c r="AB367" s="27"/>
      <c r="AC367" s="27"/>
      <c r="AD367" s="27"/>
      <c r="AE367" s="27">
        <v>0</v>
      </c>
      <c r="AF367" s="27"/>
      <c r="AG367" s="27"/>
      <c r="AH367" s="27"/>
      <c r="AI367" s="27"/>
      <c r="AJ367" s="27">
        <v>0.7</v>
      </c>
      <c r="AK367" s="27">
        <v>117</v>
      </c>
      <c r="AL367" s="27">
        <v>0.1</v>
      </c>
      <c r="AM367" s="27">
        <v>12</v>
      </c>
      <c r="AN367" s="27">
        <v>87</v>
      </c>
      <c r="AO367" s="27">
        <v>147</v>
      </c>
      <c r="AP367" s="27">
        <v>49</v>
      </c>
      <c r="AQ367" s="27">
        <v>0.38</v>
      </c>
      <c r="AR367" s="27">
        <v>0.01</v>
      </c>
      <c r="AS367" s="27">
        <v>2</v>
      </c>
      <c r="AT367" s="27">
        <v>4</v>
      </c>
      <c r="AU367" s="27"/>
      <c r="AV367" s="27">
        <v>40</v>
      </c>
      <c r="AW367" s="27">
        <v>37</v>
      </c>
      <c r="AX367" s="27">
        <v>19</v>
      </c>
      <c r="AY367" s="27"/>
      <c r="AZ367" s="27"/>
      <c r="BA367" s="27"/>
      <c r="BB367" s="27"/>
      <c r="BC367" s="27"/>
      <c r="BD367" s="27"/>
      <c r="BE367" s="27">
        <v>0.03</v>
      </c>
      <c r="BF367" s="27"/>
      <c r="BG367" s="27"/>
      <c r="BH367" s="27">
        <v>0.14000000000000001</v>
      </c>
      <c r="BI367" s="27"/>
      <c r="BJ367" s="27">
        <v>0.02</v>
      </c>
      <c r="BK367" s="27">
        <v>0.14000000000000001</v>
      </c>
      <c r="BL367" s="27">
        <v>0.1</v>
      </c>
      <c r="BM367" s="27"/>
      <c r="BN367" s="27">
        <v>2.7E-2</v>
      </c>
      <c r="BO367" s="27">
        <v>5</v>
      </c>
      <c r="BP367" s="27">
        <v>0.4</v>
      </c>
      <c r="BQ367" s="27">
        <v>1</v>
      </c>
      <c r="BR367" s="27"/>
      <c r="BS367" s="27"/>
      <c r="BT367" s="27">
        <v>6.38</v>
      </c>
      <c r="BU367" s="27"/>
      <c r="BV367" s="27"/>
      <c r="BW367" s="27" t="s">
        <v>186</v>
      </c>
      <c r="BX367" s="79">
        <v>4308</v>
      </c>
      <c r="BY367" s="27"/>
      <c r="BZ367" s="27"/>
      <c r="CA367" s="27"/>
      <c r="CB367" s="27">
        <f>CC367+K367+M367+Q367+AE367+AJ367</f>
        <v>100</v>
      </c>
      <c r="CC367" s="27">
        <f>100-(K367+M367+Q367+AJ367+AE367+AI367)</f>
        <v>4.6999999999999886</v>
      </c>
      <c r="CD367" s="27"/>
      <c r="CE367" s="27"/>
      <c r="CF367" s="27"/>
      <c r="CG367" s="27"/>
      <c r="CH367" s="27"/>
      <c r="CI367" s="27"/>
      <c r="CJ367" s="25"/>
      <c r="CK367" s="25"/>
      <c r="CL367" s="25"/>
      <c r="CM367" s="25"/>
      <c r="CN367" s="25"/>
      <c r="CO367" s="25"/>
      <c r="CP367" s="25"/>
      <c r="CQ367" s="25"/>
      <c r="CR367" s="25"/>
      <c r="CS367" s="25"/>
      <c r="CT367" s="25"/>
    </row>
    <row r="368" spans="1:98" ht="15" x14ac:dyDescent="0.3">
      <c r="A368" s="10" t="s">
        <v>988</v>
      </c>
      <c r="D368">
        <v>50</v>
      </c>
      <c r="F368" s="44" t="s">
        <v>317</v>
      </c>
      <c r="I368" s="27">
        <v>1</v>
      </c>
      <c r="J368" s="27">
        <f>(M368*17)+(Q368*37)+(CC368*17)+(AI368*29)+(AE368*8)</f>
        <v>3051.6</v>
      </c>
      <c r="K368" s="27">
        <v>15.2</v>
      </c>
      <c r="L368" s="27"/>
      <c r="M368" s="27">
        <v>0.3</v>
      </c>
      <c r="N368" s="27">
        <v>0</v>
      </c>
      <c r="O368" s="27">
        <v>0.3</v>
      </c>
      <c r="P368" s="27">
        <v>0</v>
      </c>
      <c r="Q368" s="27">
        <v>82.2</v>
      </c>
      <c r="R368" s="27"/>
      <c r="S368" s="27">
        <v>18.920000000000002</v>
      </c>
      <c r="T368" s="27">
        <v>42</v>
      </c>
      <c r="U368" s="27">
        <v>17.34</v>
      </c>
      <c r="V368" s="27"/>
      <c r="W368" s="27">
        <v>0.4</v>
      </c>
      <c r="X368" s="27"/>
      <c r="Y368" s="27"/>
      <c r="Z368" s="27"/>
      <c r="AA368" s="27">
        <v>0</v>
      </c>
      <c r="AB368" s="27"/>
      <c r="AC368" s="27"/>
      <c r="AD368" s="27"/>
      <c r="AE368" s="27">
        <v>0</v>
      </c>
      <c r="AF368" s="27"/>
      <c r="AG368" s="27"/>
      <c r="AH368" s="27"/>
      <c r="AI368" s="27"/>
      <c r="AJ368" s="112">
        <v>2</v>
      </c>
      <c r="AK368" s="27">
        <v>6</v>
      </c>
      <c r="AL368" s="27">
        <v>0</v>
      </c>
      <c r="AM368" s="27">
        <v>1</v>
      </c>
      <c r="AN368" s="27">
        <v>0</v>
      </c>
      <c r="AO368" s="27">
        <v>9</v>
      </c>
      <c r="AP368" s="27">
        <v>1530</v>
      </c>
      <c r="AQ368" s="27">
        <v>0</v>
      </c>
      <c r="AR368" s="27">
        <v>0</v>
      </c>
      <c r="AS368" s="27"/>
      <c r="AT368" s="27"/>
      <c r="AU368" s="27"/>
      <c r="AV368" s="27">
        <v>750</v>
      </c>
      <c r="AW368" s="27"/>
      <c r="AX368" s="27"/>
      <c r="AY368" s="27"/>
      <c r="AZ368" s="27"/>
      <c r="BA368" s="27"/>
      <c r="BB368" s="27"/>
      <c r="BC368" s="27"/>
      <c r="BD368" s="27"/>
      <c r="BE368" s="27">
        <v>5</v>
      </c>
      <c r="BF368" s="27"/>
      <c r="BG368" s="27"/>
      <c r="BH368" s="27">
        <v>15</v>
      </c>
      <c r="BI368" s="27"/>
      <c r="BJ368" s="27">
        <v>0</v>
      </c>
      <c r="BK368" s="27">
        <v>0</v>
      </c>
      <c r="BL368" s="27">
        <v>0</v>
      </c>
      <c r="BM368" s="27"/>
      <c r="BN368" s="27">
        <v>0</v>
      </c>
      <c r="BO368" s="27">
        <v>0</v>
      </c>
      <c r="BP368" s="27">
        <v>0</v>
      </c>
      <c r="BQ368" s="27">
        <v>0</v>
      </c>
      <c r="BR368" s="27"/>
      <c r="BS368" s="27"/>
      <c r="BT368" s="27">
        <v>6.25</v>
      </c>
      <c r="BU368" s="27"/>
      <c r="BV368" s="27"/>
      <c r="BW368" s="27" t="s">
        <v>4</v>
      </c>
      <c r="BX368" s="79">
        <v>6508</v>
      </c>
      <c r="BY368" s="27"/>
      <c r="BZ368" s="27"/>
      <c r="CA368" s="27"/>
      <c r="CB368" s="27">
        <f>CC368+K368+M368+Q368+AE368+AJ368</f>
        <v>100</v>
      </c>
      <c r="CC368" s="27">
        <f>100-(K368+M368+Q368+AJ368+AE368+AI368)</f>
        <v>0.29999999999999716</v>
      </c>
      <c r="CD368" s="27"/>
      <c r="CE368" s="27"/>
      <c r="CF368" s="27"/>
      <c r="CG368" s="25"/>
      <c r="CH368" s="25"/>
      <c r="CI368" s="25"/>
      <c r="CJ368" s="25"/>
      <c r="CK368" s="25"/>
      <c r="CL368" s="25"/>
      <c r="CM368" s="25"/>
      <c r="CN368" s="25"/>
      <c r="CO368" s="25"/>
      <c r="CP368" s="25"/>
      <c r="CQ368" s="25"/>
      <c r="CR368" s="25"/>
      <c r="CS368" s="25"/>
      <c r="CT368" s="25"/>
    </row>
    <row r="369" spans="1:98" ht="15" x14ac:dyDescent="0.3">
      <c r="A369" s="10" t="s">
        <v>1219</v>
      </c>
      <c r="D369">
        <v>2</v>
      </c>
      <c r="F369" s="44" t="s">
        <v>1214</v>
      </c>
      <c r="I369" s="27">
        <v>1</v>
      </c>
      <c r="J369" s="27">
        <f>(M369*17)+(Q369*37)+(CC369*17)+(AI369*29)+(AE369*8)</f>
        <v>0</v>
      </c>
      <c r="K369" s="27">
        <v>0.2</v>
      </c>
      <c r="L369" s="27"/>
      <c r="M369" s="27">
        <v>0</v>
      </c>
      <c r="N369" s="27">
        <v>0</v>
      </c>
      <c r="O369" s="27">
        <v>0</v>
      </c>
      <c r="P369" s="27">
        <v>0</v>
      </c>
      <c r="Q369" s="27">
        <v>0</v>
      </c>
      <c r="R369" s="27"/>
      <c r="S369" s="27">
        <v>0</v>
      </c>
      <c r="T369" s="27">
        <v>0</v>
      </c>
      <c r="U369" s="27">
        <v>0</v>
      </c>
      <c r="V369" s="27">
        <v>0</v>
      </c>
      <c r="W369" s="27">
        <f>Y369/1.1</f>
        <v>0</v>
      </c>
      <c r="X369" s="27"/>
      <c r="Y369" s="27">
        <v>0</v>
      </c>
      <c r="Z369" s="27"/>
      <c r="AA369" s="27"/>
      <c r="AB369" s="27">
        <v>0</v>
      </c>
      <c r="AC369" s="27">
        <v>0</v>
      </c>
      <c r="AD369" s="27"/>
      <c r="AE369" s="27"/>
      <c r="AF369" s="27"/>
      <c r="AG369" s="27">
        <v>0</v>
      </c>
      <c r="AH369" s="27"/>
      <c r="AI369" s="27"/>
      <c r="AJ369" s="27">
        <v>99.8</v>
      </c>
      <c r="AK369" s="27">
        <v>10</v>
      </c>
      <c r="AL369" s="27">
        <v>0.3</v>
      </c>
      <c r="AM369" s="27">
        <v>76</v>
      </c>
      <c r="AN369" s="27">
        <v>1</v>
      </c>
      <c r="AO369" s="27">
        <v>89</v>
      </c>
      <c r="AP369" s="27">
        <v>39300</v>
      </c>
      <c r="AQ369" s="27">
        <v>0.1</v>
      </c>
      <c r="AR369" s="27">
        <v>0.08</v>
      </c>
      <c r="AS369" s="27"/>
      <c r="AT369" s="27" t="s">
        <v>501</v>
      </c>
      <c r="AU369" s="27"/>
      <c r="AV369" s="27"/>
      <c r="AW369" s="27">
        <v>0</v>
      </c>
      <c r="AX369" s="27">
        <v>0</v>
      </c>
      <c r="AY369" s="27"/>
      <c r="AZ369" s="27"/>
      <c r="BA369" s="27"/>
      <c r="BB369" s="27"/>
      <c r="BC369" s="27"/>
      <c r="BD369" s="27"/>
      <c r="BE369" s="27"/>
      <c r="BF369" s="27">
        <v>0</v>
      </c>
      <c r="BG369" s="27"/>
      <c r="BH369" s="27">
        <v>0</v>
      </c>
      <c r="BI369" s="27"/>
      <c r="BJ369" s="27">
        <v>0</v>
      </c>
      <c r="BK369" s="27">
        <v>1</v>
      </c>
      <c r="BL369" s="27">
        <v>0</v>
      </c>
      <c r="BM369" s="27"/>
      <c r="BN369" s="27">
        <v>0</v>
      </c>
      <c r="BO369" s="27">
        <v>0</v>
      </c>
      <c r="BP369" s="27">
        <v>0</v>
      </c>
      <c r="BQ369" s="27">
        <v>0</v>
      </c>
      <c r="BR369" s="27"/>
      <c r="BS369" s="27"/>
      <c r="BT369" s="27">
        <v>6.25</v>
      </c>
      <c r="BU369" s="27"/>
      <c r="BV369" s="27"/>
      <c r="BW369" s="27" t="s">
        <v>8</v>
      </c>
      <c r="BX369" s="79">
        <v>1226</v>
      </c>
      <c r="BY369" s="27"/>
      <c r="BZ369" s="27"/>
      <c r="CA369" s="27"/>
      <c r="CB369" s="27">
        <f>CC369+K369+M369+Q369+AE369+AJ369</f>
        <v>100</v>
      </c>
      <c r="CC369" s="27">
        <f>100-(K369+M369+Q369+AJ369+AE369+AI369)</f>
        <v>0</v>
      </c>
      <c r="CD369" s="27"/>
      <c r="CE369" s="25"/>
      <c r="CF369" s="25"/>
      <c r="CG369" s="25"/>
      <c r="CH369" s="25"/>
      <c r="CI369" s="25"/>
      <c r="CJ369" s="25"/>
      <c r="CK369" s="25"/>
      <c r="CL369" s="25"/>
      <c r="CM369" s="25"/>
      <c r="CN369" s="25"/>
      <c r="CO369" s="25"/>
      <c r="CP369" s="25"/>
      <c r="CQ369" s="25"/>
      <c r="CR369" s="25"/>
      <c r="CS369" s="25"/>
      <c r="CT369" s="25"/>
    </row>
    <row r="370" spans="1:98" ht="15" x14ac:dyDescent="0.3">
      <c r="A370" s="10">
        <v>110008</v>
      </c>
      <c r="D370">
        <v>10</v>
      </c>
      <c r="F370" s="44" t="s">
        <v>176</v>
      </c>
      <c r="I370" s="27">
        <v>1</v>
      </c>
      <c r="J370" s="27">
        <f>(M370*17)+(Q370*37)+(CC370*17)+(AI370*29)+(AE370*8)</f>
        <v>1649</v>
      </c>
      <c r="K370" s="27">
        <v>2.1</v>
      </c>
      <c r="L370" s="27"/>
      <c r="M370" s="27">
        <v>0</v>
      </c>
      <c r="N370" s="27">
        <v>0</v>
      </c>
      <c r="O370" s="27">
        <v>0</v>
      </c>
      <c r="P370" s="27">
        <v>0</v>
      </c>
      <c r="Q370" s="27">
        <v>0</v>
      </c>
      <c r="R370" s="27"/>
      <c r="S370" s="27">
        <v>0</v>
      </c>
      <c r="T370" s="27">
        <v>0</v>
      </c>
      <c r="U370" s="27">
        <v>0</v>
      </c>
      <c r="V370" s="27"/>
      <c r="W370" s="27">
        <v>96.4</v>
      </c>
      <c r="X370" s="27"/>
      <c r="Y370" s="27"/>
      <c r="Z370" s="27"/>
      <c r="AA370" s="27">
        <v>96.4</v>
      </c>
      <c r="AB370" s="27"/>
      <c r="AC370" s="27"/>
      <c r="AD370" s="27"/>
      <c r="AE370" s="27">
        <v>0</v>
      </c>
      <c r="AF370" s="27"/>
      <c r="AG370" s="27"/>
      <c r="AH370" s="27"/>
      <c r="AI370" s="27"/>
      <c r="AJ370" s="27">
        <v>0.9</v>
      </c>
      <c r="AK370" s="27">
        <v>85</v>
      </c>
      <c r="AL370" s="27">
        <v>3.4</v>
      </c>
      <c r="AM370" s="27">
        <v>15</v>
      </c>
      <c r="AN370" s="27">
        <v>19</v>
      </c>
      <c r="AO370" s="27">
        <v>344</v>
      </c>
      <c r="AP370" s="27">
        <v>30</v>
      </c>
      <c r="AQ370" s="27"/>
      <c r="AR370" s="27">
        <v>0.06</v>
      </c>
      <c r="AS370" s="27"/>
      <c r="AT370" s="27"/>
      <c r="AU370" s="27"/>
      <c r="AV370" s="27">
        <v>0</v>
      </c>
      <c r="AW370" s="27"/>
      <c r="AX370" s="27"/>
      <c r="AY370" s="27"/>
      <c r="AZ370" s="27"/>
      <c r="BA370" s="27"/>
      <c r="BB370" s="27"/>
      <c r="BC370" s="27"/>
      <c r="BD370" s="27"/>
      <c r="BE370" s="27">
        <v>0</v>
      </c>
      <c r="BF370" s="27"/>
      <c r="BG370" s="27"/>
      <c r="BH370" s="27">
        <v>0</v>
      </c>
      <c r="BI370" s="27"/>
      <c r="BJ370" s="27">
        <v>0.01</v>
      </c>
      <c r="BK370" s="27">
        <v>0.03</v>
      </c>
      <c r="BL370" s="27">
        <v>0.2</v>
      </c>
      <c r="BM370" s="27"/>
      <c r="BN370" s="27">
        <v>0</v>
      </c>
      <c r="BO370" s="27">
        <v>0</v>
      </c>
      <c r="BP370" s="27">
        <v>0</v>
      </c>
      <c r="BQ370" s="27">
        <v>0</v>
      </c>
      <c r="BR370" s="27"/>
      <c r="BS370" s="27"/>
      <c r="BT370" s="27">
        <v>6.25</v>
      </c>
      <c r="BU370" s="27"/>
      <c r="BV370" s="27"/>
      <c r="BW370" s="27" t="s">
        <v>4</v>
      </c>
      <c r="BX370" s="79">
        <v>9032</v>
      </c>
      <c r="BY370" s="27"/>
      <c r="BZ370" s="27"/>
      <c r="CA370" s="27"/>
      <c r="CB370" s="27">
        <f>CC370+K370+M370+Q370+AE370+AJ370</f>
        <v>100</v>
      </c>
      <c r="CC370" s="27">
        <f>100-(K370+M370+Q370+AJ370+AE370+AI370)</f>
        <v>97</v>
      </c>
      <c r="CD370" s="27"/>
      <c r="CE370" s="27"/>
      <c r="CF370" s="27"/>
      <c r="CG370" s="27"/>
      <c r="CH370" s="27"/>
      <c r="CI370" s="25"/>
      <c r="CJ370" s="25"/>
      <c r="CK370" s="25"/>
      <c r="CL370" s="25"/>
      <c r="CM370" s="25"/>
      <c r="CN370" s="25"/>
      <c r="CO370" s="25"/>
      <c r="CP370" s="25"/>
      <c r="CQ370" s="25"/>
      <c r="CR370" s="25"/>
      <c r="CS370" s="25"/>
      <c r="CT370" s="25"/>
    </row>
    <row r="371" spans="1:98" ht="15" x14ac:dyDescent="0.25">
      <c r="D371">
        <f>SUM(D366:D370)</f>
        <v>387</v>
      </c>
      <c r="F371" s="5" t="s">
        <v>550</v>
      </c>
      <c r="J371" s="25"/>
      <c r="K371" s="14"/>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W371" s="25"/>
      <c r="BX371" s="49"/>
      <c r="BY371" s="25"/>
      <c r="BZ371" s="25"/>
      <c r="CA371" s="25"/>
      <c r="CB371" s="25"/>
      <c r="CC371" s="25"/>
      <c r="CD371" s="25"/>
      <c r="CE371" s="25"/>
      <c r="CF371" s="25"/>
      <c r="CG371" s="25"/>
      <c r="CH371" s="25"/>
      <c r="CI371" s="25"/>
      <c r="CJ371" s="25"/>
      <c r="CK371" s="25"/>
      <c r="CL371" s="25"/>
      <c r="CM371" s="25"/>
      <c r="CN371" s="25"/>
      <c r="CO371" s="25"/>
      <c r="CP371" s="25"/>
      <c r="CQ371" s="25"/>
      <c r="CR371" s="25"/>
      <c r="CS371" s="25"/>
      <c r="CT371" s="25"/>
    </row>
    <row r="372" spans="1:98" ht="15" x14ac:dyDescent="0.25">
      <c r="D372">
        <f>D371-18.5</f>
        <v>368.5</v>
      </c>
      <c r="F372" s="5" t="s">
        <v>551</v>
      </c>
      <c r="J372" s="25"/>
      <c r="K372" s="14"/>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W372" s="25"/>
      <c r="BX372" s="49"/>
      <c r="BY372" s="25"/>
      <c r="BZ372" s="25"/>
      <c r="CA372" s="25"/>
      <c r="CB372" s="25"/>
      <c r="CC372" s="25"/>
      <c r="CD372" s="25"/>
      <c r="CE372" s="25"/>
      <c r="CF372" s="25"/>
      <c r="CG372" s="25"/>
      <c r="CH372" s="25"/>
      <c r="CI372" s="25"/>
      <c r="CJ372" s="25"/>
      <c r="CK372" s="25"/>
      <c r="CL372" s="25"/>
      <c r="CM372" s="25"/>
      <c r="CN372" s="25"/>
      <c r="CO372" s="25"/>
      <c r="CP372" s="25"/>
      <c r="CQ372" s="25"/>
      <c r="CR372" s="25"/>
      <c r="CS372" s="25"/>
      <c r="CT372" s="25"/>
    </row>
    <row r="373" spans="1:98" ht="15" x14ac:dyDescent="0.25">
      <c r="D373">
        <f>1-(D371-D372)/D371</f>
        <v>0.95219638242894056</v>
      </c>
      <c r="F373" s="5" t="s">
        <v>337</v>
      </c>
      <c r="J373" s="25"/>
      <c r="K373" s="14"/>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W373" s="25"/>
      <c r="BX373" s="49"/>
      <c r="BY373" s="25"/>
      <c r="BZ373" s="25"/>
      <c r="CA373" s="25"/>
      <c r="CB373" s="25"/>
      <c r="CC373" s="25"/>
      <c r="CD373" s="25"/>
      <c r="CE373" s="25"/>
      <c r="CF373" s="25"/>
      <c r="CG373" s="25"/>
      <c r="CH373" s="25"/>
      <c r="CI373" s="25"/>
      <c r="CJ373" s="25"/>
      <c r="CK373" s="25"/>
      <c r="CL373" s="25"/>
      <c r="CM373" s="25"/>
      <c r="CN373" s="25"/>
      <c r="CO373" s="25"/>
      <c r="CP373" s="25"/>
      <c r="CQ373" s="25"/>
      <c r="CR373" s="25"/>
      <c r="CS373" s="25"/>
      <c r="CT373" s="25"/>
    </row>
    <row r="374" spans="1:98" ht="15" x14ac:dyDescent="0.25">
      <c r="F374" s="5" t="s">
        <v>82</v>
      </c>
      <c r="J374" s="25"/>
      <c r="K374" s="14"/>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W374" s="25"/>
      <c r="BX374" s="49"/>
      <c r="BY374" s="25"/>
      <c r="BZ374" s="25"/>
      <c r="CA374" s="25"/>
      <c r="CB374" s="25"/>
      <c r="CC374" s="25"/>
      <c r="CD374" s="25"/>
      <c r="CE374" s="25"/>
      <c r="CF374" s="25"/>
      <c r="CG374" s="25"/>
      <c r="CH374" s="25"/>
      <c r="CI374" s="25"/>
      <c r="CJ374" s="25"/>
      <c r="CK374" s="25"/>
      <c r="CL374" s="25"/>
      <c r="CM374" s="25"/>
      <c r="CN374" s="25"/>
      <c r="CO374" s="25"/>
      <c r="CP374" s="25"/>
      <c r="CQ374" s="25"/>
      <c r="CR374" s="25"/>
      <c r="CS374" s="25"/>
      <c r="CT374" s="25"/>
    </row>
    <row r="375" spans="1:98" ht="15" x14ac:dyDescent="0.25">
      <c r="F375" s="5" t="s">
        <v>115</v>
      </c>
      <c r="J375" s="25"/>
      <c r="K375" s="14"/>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W375" s="25"/>
      <c r="BX375" s="49"/>
      <c r="BY375" s="25"/>
      <c r="BZ375" s="25"/>
      <c r="CA375" s="25"/>
      <c r="CB375" s="25"/>
      <c r="CC375" s="25"/>
      <c r="CD375" s="25"/>
      <c r="CE375" s="25"/>
      <c r="CF375" s="25"/>
      <c r="CG375" s="25"/>
      <c r="CH375" s="25"/>
      <c r="CI375" s="25"/>
      <c r="CJ375" s="25"/>
      <c r="CK375" s="25"/>
      <c r="CL375" s="25"/>
      <c r="CM375" s="25"/>
      <c r="CN375" s="25"/>
      <c r="CO375" s="25"/>
      <c r="CP375" s="25"/>
      <c r="CQ375" s="25"/>
      <c r="CR375" s="25"/>
      <c r="CS375" s="25"/>
      <c r="CT375" s="25"/>
    </row>
    <row r="376" spans="1:98" ht="15" x14ac:dyDescent="0.25">
      <c r="F376" s="5"/>
      <c r="J376" s="25"/>
      <c r="K376" s="14"/>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W376" s="25"/>
      <c r="BX376" s="49"/>
      <c r="BY376" s="25"/>
      <c r="BZ376" s="25"/>
      <c r="CA376" s="25"/>
      <c r="CB376" s="25"/>
      <c r="CC376" s="25"/>
      <c r="CD376" s="25"/>
      <c r="CE376" s="25"/>
      <c r="CF376" s="25"/>
      <c r="CG376" s="25"/>
      <c r="CH376" s="25"/>
      <c r="CI376" s="25"/>
      <c r="CJ376" s="25"/>
      <c r="CK376" s="25"/>
      <c r="CL376" s="25"/>
      <c r="CM376" s="25"/>
      <c r="CN376" s="25"/>
      <c r="CO376" s="25"/>
      <c r="CP376" s="25"/>
      <c r="CQ376" s="25"/>
      <c r="CR376" s="25"/>
      <c r="CS376" s="25"/>
      <c r="CT376" s="25"/>
    </row>
    <row r="377" spans="1:98" ht="15" x14ac:dyDescent="0.25">
      <c r="F377" s="40"/>
      <c r="J377" s="25"/>
      <c r="K377" s="178"/>
      <c r="L377" s="178"/>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W377" s="25"/>
      <c r="BX377" s="49"/>
      <c r="BY377" s="25"/>
      <c r="BZ377" s="25"/>
      <c r="CA377" s="25"/>
      <c r="CB377" s="25"/>
      <c r="CC377" s="25"/>
      <c r="CD377" s="25"/>
      <c r="CE377" s="25"/>
      <c r="CF377" s="25"/>
      <c r="CG377" s="25"/>
      <c r="CH377" s="25"/>
      <c r="CI377" s="25"/>
      <c r="CJ377" s="25"/>
      <c r="CK377" s="25"/>
      <c r="CL377" s="25"/>
      <c r="CM377" s="25"/>
      <c r="CN377" s="25"/>
      <c r="CO377" s="25"/>
      <c r="CP377" s="25"/>
      <c r="CQ377" s="25"/>
      <c r="CR377" s="25"/>
      <c r="CS377" s="25"/>
      <c r="CT377" s="25"/>
    </row>
    <row r="378" spans="1:98" s="35" customFormat="1" ht="15" x14ac:dyDescent="0.25">
      <c r="F378" s="163" t="s">
        <v>216</v>
      </c>
      <c r="J378" s="388"/>
      <c r="K378" s="164">
        <f>+K366*$D$366/100</f>
        <v>21.2</v>
      </c>
      <c r="L378" s="164"/>
      <c r="M378" s="164">
        <f t="shared" ref="M378:BV378" si="209">+M366*$D$366/100</f>
        <v>19.8</v>
      </c>
      <c r="N378" s="164">
        <f t="shared" si="209"/>
        <v>19.8</v>
      </c>
      <c r="O378" s="164">
        <f t="shared" si="209"/>
        <v>0</v>
      </c>
      <c r="P378" s="164">
        <f t="shared" si="209"/>
        <v>0</v>
      </c>
      <c r="Q378" s="164">
        <f t="shared" si="209"/>
        <v>2</v>
      </c>
      <c r="R378" s="164">
        <f t="shared" si="209"/>
        <v>0</v>
      </c>
      <c r="S378" s="164">
        <f t="shared" si="209"/>
        <v>0.3</v>
      </c>
      <c r="T378" s="164">
        <f t="shared" si="209"/>
        <v>0.18</v>
      </c>
      <c r="U378" s="164">
        <f t="shared" si="209"/>
        <v>0.82</v>
      </c>
      <c r="V378" s="164">
        <f t="shared" si="209"/>
        <v>0</v>
      </c>
      <c r="W378" s="164">
        <f t="shared" si="209"/>
        <v>143</v>
      </c>
      <c r="X378" s="164">
        <f t="shared" si="209"/>
        <v>0</v>
      </c>
      <c r="Y378" s="164">
        <f t="shared" si="209"/>
        <v>0</v>
      </c>
      <c r="Z378" s="164">
        <f t="shared" si="209"/>
        <v>0</v>
      </c>
      <c r="AA378" s="164">
        <f t="shared" si="209"/>
        <v>0</v>
      </c>
      <c r="AB378" s="164">
        <f t="shared" si="209"/>
        <v>0</v>
      </c>
      <c r="AC378" s="164">
        <f t="shared" si="209"/>
        <v>0</v>
      </c>
      <c r="AD378" s="164">
        <f t="shared" si="209"/>
        <v>0</v>
      </c>
      <c r="AE378" s="164">
        <f t="shared" si="209"/>
        <v>5.4</v>
      </c>
      <c r="AF378" s="164">
        <f t="shared" si="209"/>
        <v>0</v>
      </c>
      <c r="AG378" s="164">
        <f t="shared" si="209"/>
        <v>0</v>
      </c>
      <c r="AH378" s="164">
        <f t="shared" si="209"/>
        <v>0</v>
      </c>
      <c r="AI378" s="164">
        <f t="shared" si="209"/>
        <v>0</v>
      </c>
      <c r="AJ378" s="164">
        <f t="shared" si="209"/>
        <v>8.66</v>
      </c>
      <c r="AK378" s="164">
        <f t="shared" si="209"/>
        <v>676</v>
      </c>
      <c r="AL378" s="164">
        <f t="shared" si="209"/>
        <v>3.2</v>
      </c>
      <c r="AM378" s="164">
        <f t="shared" si="209"/>
        <v>38</v>
      </c>
      <c r="AN378" s="164">
        <f t="shared" si="209"/>
        <v>1190</v>
      </c>
      <c r="AO378" s="164">
        <f t="shared" si="209"/>
        <v>248</v>
      </c>
      <c r="AP378" s="164">
        <f t="shared" si="209"/>
        <v>2540</v>
      </c>
      <c r="AQ378" s="164">
        <f t="shared" si="209"/>
        <v>1.24</v>
      </c>
      <c r="AR378" s="164">
        <f t="shared" si="209"/>
        <v>0.22</v>
      </c>
      <c r="AS378" s="164">
        <f t="shared" si="209"/>
        <v>0</v>
      </c>
      <c r="AT378" s="164">
        <f t="shared" si="209"/>
        <v>2000</v>
      </c>
      <c r="AU378" s="164">
        <f t="shared" si="209"/>
        <v>0</v>
      </c>
      <c r="AV378" s="164">
        <f t="shared" si="209"/>
        <v>0</v>
      </c>
      <c r="AW378" s="164">
        <f t="shared" si="209"/>
        <v>0</v>
      </c>
      <c r="AX378" s="164">
        <f t="shared" si="209"/>
        <v>0</v>
      </c>
      <c r="AY378" s="164">
        <f t="shared" si="209"/>
        <v>0</v>
      </c>
      <c r="AZ378" s="164">
        <f t="shared" si="209"/>
        <v>0</v>
      </c>
      <c r="BA378" s="164">
        <f t="shared" si="209"/>
        <v>0</v>
      </c>
      <c r="BB378" s="164">
        <f t="shared" si="209"/>
        <v>0</v>
      </c>
      <c r="BC378" s="164">
        <f t="shared" si="209"/>
        <v>0</v>
      </c>
      <c r="BD378" s="164">
        <f t="shared" si="209"/>
        <v>0</v>
      </c>
      <c r="BE378" s="164">
        <f t="shared" si="209"/>
        <v>0</v>
      </c>
      <c r="BF378" s="164">
        <f t="shared" si="209"/>
        <v>0</v>
      </c>
      <c r="BG378" s="164">
        <f t="shared" si="209"/>
        <v>0</v>
      </c>
      <c r="BH378" s="164">
        <f t="shared" si="209"/>
        <v>8.0000000000000002E-3</v>
      </c>
      <c r="BI378" s="164">
        <f t="shared" si="209"/>
        <v>0</v>
      </c>
      <c r="BJ378" s="164">
        <f t="shared" si="209"/>
        <v>0.2</v>
      </c>
      <c r="BK378" s="164">
        <f t="shared" si="209"/>
        <v>0.06</v>
      </c>
      <c r="BL378" s="164">
        <f t="shared" si="209"/>
        <v>1.4</v>
      </c>
      <c r="BM378" s="164">
        <f t="shared" si="209"/>
        <v>0</v>
      </c>
      <c r="BN378" s="164">
        <f t="shared" si="209"/>
        <v>0.1</v>
      </c>
      <c r="BO378" s="164">
        <f t="shared" si="209"/>
        <v>84</v>
      </c>
      <c r="BP378" s="164">
        <f t="shared" si="209"/>
        <v>0</v>
      </c>
      <c r="BQ378" s="164">
        <f t="shared" si="209"/>
        <v>0</v>
      </c>
      <c r="BR378" s="164">
        <f t="shared" si="209"/>
        <v>0</v>
      </c>
      <c r="BS378" s="164">
        <f t="shared" si="209"/>
        <v>0</v>
      </c>
      <c r="BT378" s="164">
        <f t="shared" si="209"/>
        <v>12.5</v>
      </c>
      <c r="BU378" s="164">
        <f t="shared" si="209"/>
        <v>0</v>
      </c>
      <c r="BV378" s="164">
        <f t="shared" si="209"/>
        <v>0</v>
      </c>
      <c r="BW378" s="164"/>
      <c r="BX378" s="166"/>
      <c r="BY378" s="164"/>
      <c r="BZ378" s="164"/>
      <c r="CA378" s="164"/>
      <c r="CB378" s="164">
        <f t="shared" ref="CB378:CC382" si="210">+CB366</f>
        <v>100</v>
      </c>
      <c r="CC378" s="164">
        <f t="shared" si="210"/>
        <v>71.47</v>
      </c>
      <c r="CD378" s="164"/>
      <c r="CE378" s="388"/>
      <c r="CF378" s="388"/>
      <c r="CG378" s="388"/>
      <c r="CH378" s="388"/>
      <c r="CI378" s="388"/>
      <c r="CJ378" s="388"/>
      <c r="CK378" s="388"/>
      <c r="CL378" s="388"/>
      <c r="CM378" s="388"/>
      <c r="CN378" s="388"/>
      <c r="CO378" s="388"/>
      <c r="CP378" s="388"/>
      <c r="CQ378" s="388"/>
      <c r="CR378" s="388"/>
      <c r="CS378" s="388"/>
      <c r="CT378" s="388"/>
    </row>
    <row r="379" spans="1:98" s="35" customFormat="1" ht="15" x14ac:dyDescent="0.25">
      <c r="F379" s="163" t="s">
        <v>1115</v>
      </c>
      <c r="J379" s="388"/>
      <c r="K379" s="164">
        <f>+K367*$D$367/100</f>
        <v>110</v>
      </c>
      <c r="L379" s="164">
        <f>+L367*$D$367/100</f>
        <v>0.625</v>
      </c>
      <c r="M379" s="164">
        <f t="shared" ref="M379:BV379" si="211">+M367*$D$367/100</f>
        <v>4</v>
      </c>
      <c r="N379" s="164">
        <f t="shared" si="211"/>
        <v>0</v>
      </c>
      <c r="O379" s="164">
        <f t="shared" si="211"/>
        <v>4</v>
      </c>
      <c r="P379" s="164">
        <f t="shared" si="211"/>
        <v>1.2500000000000001E-2</v>
      </c>
      <c r="Q379" s="164">
        <f t="shared" si="211"/>
        <v>4.25</v>
      </c>
      <c r="R379" s="164">
        <f t="shared" si="211"/>
        <v>0</v>
      </c>
      <c r="S379" s="164">
        <f t="shared" si="211"/>
        <v>2.4249999999999998</v>
      </c>
      <c r="T379" s="164">
        <f t="shared" si="211"/>
        <v>1.125</v>
      </c>
      <c r="U379" s="164">
        <f t="shared" si="211"/>
        <v>0.13750000000000001</v>
      </c>
      <c r="V379" s="164">
        <f t="shared" si="211"/>
        <v>0</v>
      </c>
      <c r="W379" s="164">
        <f t="shared" si="211"/>
        <v>6</v>
      </c>
      <c r="X379" s="164">
        <f t="shared" si="211"/>
        <v>0</v>
      </c>
      <c r="Y379" s="164">
        <f t="shared" si="211"/>
        <v>0</v>
      </c>
      <c r="Z379" s="164">
        <f t="shared" si="211"/>
        <v>0</v>
      </c>
      <c r="AA379" s="164">
        <f t="shared" si="211"/>
        <v>6</v>
      </c>
      <c r="AB379" s="164">
        <f t="shared" si="211"/>
        <v>0</v>
      </c>
      <c r="AC379" s="164">
        <f t="shared" si="211"/>
        <v>0</v>
      </c>
      <c r="AD379" s="164">
        <f t="shared" si="211"/>
        <v>0</v>
      </c>
      <c r="AE379" s="164">
        <f t="shared" si="211"/>
        <v>0</v>
      </c>
      <c r="AF379" s="164">
        <f t="shared" si="211"/>
        <v>0</v>
      </c>
      <c r="AG379" s="164">
        <f t="shared" si="211"/>
        <v>0</v>
      </c>
      <c r="AH379" s="164">
        <f t="shared" si="211"/>
        <v>0</v>
      </c>
      <c r="AI379" s="164">
        <f t="shared" si="211"/>
        <v>0</v>
      </c>
      <c r="AJ379" s="164">
        <f t="shared" si="211"/>
        <v>0.875</v>
      </c>
      <c r="AK379" s="164">
        <f t="shared" si="211"/>
        <v>146.25</v>
      </c>
      <c r="AL379" s="164">
        <f t="shared" si="211"/>
        <v>0.125</v>
      </c>
      <c r="AM379" s="164">
        <f t="shared" si="211"/>
        <v>15</v>
      </c>
      <c r="AN379" s="164">
        <f t="shared" si="211"/>
        <v>108.75</v>
      </c>
      <c r="AO379" s="164">
        <f t="shared" si="211"/>
        <v>183.75</v>
      </c>
      <c r="AP379" s="164">
        <f t="shared" si="211"/>
        <v>61.25</v>
      </c>
      <c r="AQ379" s="164">
        <f t="shared" si="211"/>
        <v>0.47499999999999998</v>
      </c>
      <c r="AR379" s="164">
        <f t="shared" si="211"/>
        <v>1.2500000000000001E-2</v>
      </c>
      <c r="AS379" s="164">
        <f t="shared" si="211"/>
        <v>2.5</v>
      </c>
      <c r="AT379" s="164">
        <f t="shared" si="211"/>
        <v>5</v>
      </c>
      <c r="AU379" s="164">
        <f t="shared" si="211"/>
        <v>0</v>
      </c>
      <c r="AV379" s="164">
        <f t="shared" si="211"/>
        <v>50</v>
      </c>
      <c r="AW379" s="164">
        <f t="shared" si="211"/>
        <v>46.25</v>
      </c>
      <c r="AX379" s="164">
        <f t="shared" si="211"/>
        <v>23.75</v>
      </c>
      <c r="AY379" s="164">
        <f t="shared" si="211"/>
        <v>0</v>
      </c>
      <c r="AZ379" s="164">
        <f t="shared" si="211"/>
        <v>0</v>
      </c>
      <c r="BA379" s="164">
        <f t="shared" si="211"/>
        <v>0</v>
      </c>
      <c r="BB379" s="164">
        <f t="shared" si="211"/>
        <v>0</v>
      </c>
      <c r="BC379" s="164">
        <f t="shared" si="211"/>
        <v>0</v>
      </c>
      <c r="BD379" s="164">
        <f t="shared" si="211"/>
        <v>0</v>
      </c>
      <c r="BE379" s="164">
        <f t="shared" si="211"/>
        <v>3.7499999999999999E-2</v>
      </c>
      <c r="BF379" s="164">
        <f t="shared" si="211"/>
        <v>0</v>
      </c>
      <c r="BG379" s="164">
        <f t="shared" si="211"/>
        <v>0</v>
      </c>
      <c r="BH379" s="164">
        <f t="shared" si="211"/>
        <v>0.17499999999999999</v>
      </c>
      <c r="BI379" s="164">
        <f t="shared" si="211"/>
        <v>0</v>
      </c>
      <c r="BJ379" s="164">
        <f t="shared" si="211"/>
        <v>2.5000000000000001E-2</v>
      </c>
      <c r="BK379" s="164">
        <f t="shared" si="211"/>
        <v>0.17499999999999999</v>
      </c>
      <c r="BL379" s="164">
        <f t="shared" si="211"/>
        <v>0.125</v>
      </c>
      <c r="BM379" s="164">
        <f t="shared" si="211"/>
        <v>0</v>
      </c>
      <c r="BN379" s="164">
        <f t="shared" si="211"/>
        <v>3.3750000000000002E-2</v>
      </c>
      <c r="BO379" s="164">
        <f t="shared" si="211"/>
        <v>6.25</v>
      </c>
      <c r="BP379" s="164">
        <f t="shared" si="211"/>
        <v>0.5</v>
      </c>
      <c r="BQ379" s="164">
        <f t="shared" si="211"/>
        <v>1.25</v>
      </c>
      <c r="BR379" s="164">
        <f t="shared" si="211"/>
        <v>0</v>
      </c>
      <c r="BS379" s="164">
        <f t="shared" si="211"/>
        <v>0</v>
      </c>
      <c r="BT379" s="164">
        <f t="shared" si="211"/>
        <v>7.9749999999999996</v>
      </c>
      <c r="BU379" s="164">
        <f t="shared" si="211"/>
        <v>0</v>
      </c>
      <c r="BV379" s="164">
        <f t="shared" si="211"/>
        <v>0</v>
      </c>
      <c r="BW379" s="164"/>
      <c r="BX379" s="166"/>
      <c r="BY379" s="164"/>
      <c r="BZ379" s="164"/>
      <c r="CA379" s="164"/>
      <c r="CB379" s="164">
        <f t="shared" si="210"/>
        <v>100</v>
      </c>
      <c r="CC379" s="164">
        <f t="shared" si="210"/>
        <v>4.6999999999999886</v>
      </c>
      <c r="CD379" s="164"/>
      <c r="CE379" s="388"/>
      <c r="CF379" s="388"/>
      <c r="CG379" s="388"/>
      <c r="CH379" s="388"/>
      <c r="CI379" s="388"/>
      <c r="CJ379" s="388"/>
      <c r="CK379" s="388"/>
      <c r="CL379" s="388"/>
      <c r="CM379" s="388"/>
      <c r="CN379" s="388"/>
      <c r="CO379" s="388"/>
      <c r="CP379" s="388"/>
      <c r="CQ379" s="388"/>
      <c r="CR379" s="388"/>
      <c r="CS379" s="388"/>
      <c r="CT379" s="388"/>
    </row>
    <row r="380" spans="1:98" s="35" customFormat="1" ht="15" x14ac:dyDescent="0.3">
      <c r="F380" s="167" t="s">
        <v>317</v>
      </c>
      <c r="J380" s="388"/>
      <c r="K380" s="164">
        <f>+K368*$D$368/100</f>
        <v>7.6</v>
      </c>
      <c r="L380" s="164"/>
      <c r="M380" s="164">
        <f t="shared" ref="M380:BV380" si="212">+M368*$D$368/100</f>
        <v>0.15</v>
      </c>
      <c r="N380" s="164">
        <f t="shared" si="212"/>
        <v>0</v>
      </c>
      <c r="O380" s="164">
        <f t="shared" si="212"/>
        <v>0.15</v>
      </c>
      <c r="P380" s="164">
        <f t="shared" si="212"/>
        <v>0</v>
      </c>
      <c r="Q380" s="164">
        <f t="shared" si="212"/>
        <v>41.1</v>
      </c>
      <c r="R380" s="164">
        <f t="shared" si="212"/>
        <v>0</v>
      </c>
      <c r="S380" s="164">
        <f t="shared" si="212"/>
        <v>9.4600000000000009</v>
      </c>
      <c r="T380" s="164">
        <f t="shared" si="212"/>
        <v>21</v>
      </c>
      <c r="U380" s="164">
        <f t="shared" si="212"/>
        <v>8.67</v>
      </c>
      <c r="V380" s="164">
        <f t="shared" si="212"/>
        <v>0</v>
      </c>
      <c r="W380" s="164">
        <f t="shared" si="212"/>
        <v>0.2</v>
      </c>
      <c r="X380" s="164">
        <f t="shared" si="212"/>
        <v>0</v>
      </c>
      <c r="Y380" s="164">
        <f t="shared" si="212"/>
        <v>0</v>
      </c>
      <c r="Z380" s="164">
        <f t="shared" si="212"/>
        <v>0</v>
      </c>
      <c r="AA380" s="164">
        <f t="shared" si="212"/>
        <v>0</v>
      </c>
      <c r="AB380" s="164">
        <f t="shared" si="212"/>
        <v>0</v>
      </c>
      <c r="AC380" s="164">
        <f t="shared" si="212"/>
        <v>0</v>
      </c>
      <c r="AD380" s="164">
        <f t="shared" si="212"/>
        <v>0</v>
      </c>
      <c r="AE380" s="164">
        <f t="shared" si="212"/>
        <v>0</v>
      </c>
      <c r="AF380" s="164">
        <f t="shared" si="212"/>
        <v>0</v>
      </c>
      <c r="AG380" s="164">
        <f t="shared" si="212"/>
        <v>0</v>
      </c>
      <c r="AH380" s="164">
        <f t="shared" si="212"/>
        <v>0</v>
      </c>
      <c r="AI380" s="164">
        <f t="shared" si="212"/>
        <v>0</v>
      </c>
      <c r="AJ380" s="164">
        <f t="shared" si="212"/>
        <v>1</v>
      </c>
      <c r="AK380" s="164">
        <f t="shared" si="212"/>
        <v>3</v>
      </c>
      <c r="AL380" s="164">
        <f t="shared" si="212"/>
        <v>0</v>
      </c>
      <c r="AM380" s="164">
        <f t="shared" si="212"/>
        <v>0.5</v>
      </c>
      <c r="AN380" s="164">
        <f t="shared" si="212"/>
        <v>0</v>
      </c>
      <c r="AO380" s="164">
        <f t="shared" si="212"/>
        <v>4.5</v>
      </c>
      <c r="AP380" s="164">
        <f t="shared" si="212"/>
        <v>765</v>
      </c>
      <c r="AQ380" s="164">
        <f t="shared" si="212"/>
        <v>0</v>
      </c>
      <c r="AR380" s="164">
        <f t="shared" si="212"/>
        <v>0</v>
      </c>
      <c r="AS380" s="164">
        <f t="shared" si="212"/>
        <v>0</v>
      </c>
      <c r="AT380" s="164">
        <f t="shared" si="212"/>
        <v>0</v>
      </c>
      <c r="AU380" s="164">
        <f t="shared" si="212"/>
        <v>0</v>
      </c>
      <c r="AV380" s="164">
        <f t="shared" si="212"/>
        <v>375</v>
      </c>
      <c r="AW380" s="164">
        <f t="shared" si="212"/>
        <v>0</v>
      </c>
      <c r="AX380" s="164">
        <f t="shared" si="212"/>
        <v>0</v>
      </c>
      <c r="AY380" s="164">
        <f t="shared" si="212"/>
        <v>0</v>
      </c>
      <c r="AZ380" s="164">
        <f t="shared" si="212"/>
        <v>0</v>
      </c>
      <c r="BA380" s="164">
        <f t="shared" si="212"/>
        <v>0</v>
      </c>
      <c r="BB380" s="164">
        <f t="shared" si="212"/>
        <v>0</v>
      </c>
      <c r="BC380" s="164">
        <f t="shared" si="212"/>
        <v>0</v>
      </c>
      <c r="BD380" s="164">
        <f t="shared" si="212"/>
        <v>0</v>
      </c>
      <c r="BE380" s="164">
        <f t="shared" si="212"/>
        <v>2.5</v>
      </c>
      <c r="BF380" s="164">
        <f t="shared" si="212"/>
        <v>0</v>
      </c>
      <c r="BG380" s="164">
        <f t="shared" si="212"/>
        <v>0</v>
      </c>
      <c r="BH380" s="164">
        <f t="shared" si="212"/>
        <v>7.5</v>
      </c>
      <c r="BI380" s="164">
        <f t="shared" si="212"/>
        <v>0</v>
      </c>
      <c r="BJ380" s="164">
        <f t="shared" si="212"/>
        <v>0</v>
      </c>
      <c r="BK380" s="164">
        <f t="shared" si="212"/>
        <v>0</v>
      </c>
      <c r="BL380" s="164">
        <f t="shared" si="212"/>
        <v>0</v>
      </c>
      <c r="BM380" s="164">
        <f t="shared" si="212"/>
        <v>0</v>
      </c>
      <c r="BN380" s="164">
        <f t="shared" si="212"/>
        <v>0</v>
      </c>
      <c r="BO380" s="164">
        <f t="shared" si="212"/>
        <v>0</v>
      </c>
      <c r="BP380" s="164">
        <f t="shared" si="212"/>
        <v>0</v>
      </c>
      <c r="BQ380" s="164">
        <f t="shared" si="212"/>
        <v>0</v>
      </c>
      <c r="BR380" s="164">
        <f t="shared" si="212"/>
        <v>0</v>
      </c>
      <c r="BS380" s="164">
        <f t="shared" si="212"/>
        <v>0</v>
      </c>
      <c r="BT380" s="164">
        <f t="shared" si="212"/>
        <v>3.125</v>
      </c>
      <c r="BU380" s="164">
        <f t="shared" si="212"/>
        <v>0</v>
      </c>
      <c r="BV380" s="164">
        <f t="shared" si="212"/>
        <v>0</v>
      </c>
      <c r="BW380" s="164"/>
      <c r="BX380" s="166"/>
      <c r="BY380" s="164"/>
      <c r="BZ380" s="164"/>
      <c r="CA380" s="164"/>
      <c r="CB380" s="164">
        <f t="shared" si="210"/>
        <v>100</v>
      </c>
      <c r="CC380" s="164">
        <f t="shared" si="210"/>
        <v>0.29999999999999716</v>
      </c>
      <c r="CD380" s="164"/>
      <c r="CE380" s="388"/>
      <c r="CF380" s="388"/>
      <c r="CG380" s="388"/>
      <c r="CH380" s="388"/>
      <c r="CI380" s="388"/>
      <c r="CJ380" s="388"/>
      <c r="CK380" s="388"/>
      <c r="CL380" s="388"/>
      <c r="CM380" s="388"/>
      <c r="CN380" s="388"/>
      <c r="CO380" s="388"/>
      <c r="CP380" s="388"/>
      <c r="CQ380" s="388"/>
      <c r="CR380" s="388"/>
      <c r="CS380" s="388"/>
      <c r="CT380" s="388"/>
    </row>
    <row r="381" spans="1:98" s="35" customFormat="1" ht="15" x14ac:dyDescent="0.3">
      <c r="F381" s="167" t="s">
        <v>1214</v>
      </c>
      <c r="J381" s="388"/>
      <c r="K381" s="164">
        <f>+K369*$D$369/100</f>
        <v>4.0000000000000001E-3</v>
      </c>
      <c r="L381" s="164"/>
      <c r="M381" s="164">
        <f t="shared" ref="M381:BV381" si="213">+M369*$D$369/100</f>
        <v>0</v>
      </c>
      <c r="N381" s="164">
        <f t="shared" si="213"/>
        <v>0</v>
      </c>
      <c r="O381" s="164">
        <f t="shared" si="213"/>
        <v>0</v>
      </c>
      <c r="P381" s="164">
        <f t="shared" si="213"/>
        <v>0</v>
      </c>
      <c r="Q381" s="164">
        <f t="shared" si="213"/>
        <v>0</v>
      </c>
      <c r="R381" s="164">
        <f t="shared" si="213"/>
        <v>0</v>
      </c>
      <c r="S381" s="164">
        <f t="shared" si="213"/>
        <v>0</v>
      </c>
      <c r="T381" s="164">
        <f t="shared" si="213"/>
        <v>0</v>
      </c>
      <c r="U381" s="164">
        <f t="shared" si="213"/>
        <v>0</v>
      </c>
      <c r="V381" s="164">
        <f t="shared" si="213"/>
        <v>0</v>
      </c>
      <c r="W381" s="164">
        <f t="shared" si="213"/>
        <v>0</v>
      </c>
      <c r="X381" s="164">
        <f t="shared" si="213"/>
        <v>0</v>
      </c>
      <c r="Y381" s="164">
        <f t="shared" si="213"/>
        <v>0</v>
      </c>
      <c r="Z381" s="164">
        <f t="shared" si="213"/>
        <v>0</v>
      </c>
      <c r="AA381" s="164">
        <f t="shared" si="213"/>
        <v>0</v>
      </c>
      <c r="AB381" s="164">
        <f t="shared" si="213"/>
        <v>0</v>
      </c>
      <c r="AC381" s="164">
        <f t="shared" si="213"/>
        <v>0</v>
      </c>
      <c r="AD381" s="164">
        <f t="shared" si="213"/>
        <v>0</v>
      </c>
      <c r="AE381" s="164">
        <f t="shared" si="213"/>
        <v>0</v>
      </c>
      <c r="AF381" s="164">
        <f t="shared" si="213"/>
        <v>0</v>
      </c>
      <c r="AG381" s="164">
        <f t="shared" si="213"/>
        <v>0</v>
      </c>
      <c r="AH381" s="164">
        <f t="shared" si="213"/>
        <v>0</v>
      </c>
      <c r="AI381" s="164">
        <f t="shared" si="213"/>
        <v>0</v>
      </c>
      <c r="AJ381" s="164">
        <f t="shared" si="213"/>
        <v>1.996</v>
      </c>
      <c r="AK381" s="164">
        <f t="shared" si="213"/>
        <v>0.2</v>
      </c>
      <c r="AL381" s="164">
        <f t="shared" si="213"/>
        <v>6.0000000000000001E-3</v>
      </c>
      <c r="AM381" s="164">
        <f t="shared" si="213"/>
        <v>1.52</v>
      </c>
      <c r="AN381" s="164">
        <f t="shared" si="213"/>
        <v>0.02</v>
      </c>
      <c r="AO381" s="164">
        <f t="shared" si="213"/>
        <v>1.78</v>
      </c>
      <c r="AP381" s="164">
        <f t="shared" si="213"/>
        <v>786</v>
      </c>
      <c r="AQ381" s="164">
        <f t="shared" si="213"/>
        <v>2E-3</v>
      </c>
      <c r="AR381" s="164">
        <f t="shared" si="213"/>
        <v>1.6000000000000001E-3</v>
      </c>
      <c r="AS381" s="164">
        <f t="shared" si="213"/>
        <v>0</v>
      </c>
      <c r="AT381" s="166" t="s">
        <v>501</v>
      </c>
      <c r="AU381" s="164">
        <f t="shared" si="213"/>
        <v>0</v>
      </c>
      <c r="AV381" s="164">
        <f t="shared" si="213"/>
        <v>0</v>
      </c>
      <c r="AW381" s="164">
        <f t="shared" si="213"/>
        <v>0</v>
      </c>
      <c r="AX381" s="164">
        <f t="shared" si="213"/>
        <v>0</v>
      </c>
      <c r="AY381" s="164">
        <f t="shared" si="213"/>
        <v>0</v>
      </c>
      <c r="AZ381" s="164">
        <f t="shared" si="213"/>
        <v>0</v>
      </c>
      <c r="BA381" s="164">
        <f t="shared" si="213"/>
        <v>0</v>
      </c>
      <c r="BB381" s="164">
        <f t="shared" si="213"/>
        <v>0</v>
      </c>
      <c r="BC381" s="164">
        <f t="shared" si="213"/>
        <v>0</v>
      </c>
      <c r="BD381" s="164">
        <f t="shared" si="213"/>
        <v>0</v>
      </c>
      <c r="BE381" s="164">
        <f t="shared" si="213"/>
        <v>0</v>
      </c>
      <c r="BF381" s="164">
        <f t="shared" si="213"/>
        <v>0</v>
      </c>
      <c r="BG381" s="164">
        <f t="shared" si="213"/>
        <v>0</v>
      </c>
      <c r="BH381" s="164">
        <f t="shared" si="213"/>
        <v>0</v>
      </c>
      <c r="BI381" s="164">
        <f t="shared" si="213"/>
        <v>0</v>
      </c>
      <c r="BJ381" s="164">
        <f t="shared" si="213"/>
        <v>0</v>
      </c>
      <c r="BK381" s="164">
        <f t="shared" si="213"/>
        <v>0.02</v>
      </c>
      <c r="BL381" s="164">
        <f t="shared" si="213"/>
        <v>0</v>
      </c>
      <c r="BM381" s="164">
        <f t="shared" si="213"/>
        <v>0</v>
      </c>
      <c r="BN381" s="164">
        <f t="shared" si="213"/>
        <v>0</v>
      </c>
      <c r="BO381" s="164">
        <f t="shared" si="213"/>
        <v>0</v>
      </c>
      <c r="BP381" s="164">
        <f t="shared" si="213"/>
        <v>0</v>
      </c>
      <c r="BQ381" s="164">
        <f t="shared" si="213"/>
        <v>0</v>
      </c>
      <c r="BR381" s="164">
        <f t="shared" si="213"/>
        <v>0</v>
      </c>
      <c r="BS381" s="164">
        <f t="shared" si="213"/>
        <v>0</v>
      </c>
      <c r="BT381" s="164">
        <f t="shared" si="213"/>
        <v>0.125</v>
      </c>
      <c r="BU381" s="164">
        <f t="shared" si="213"/>
        <v>0</v>
      </c>
      <c r="BV381" s="164">
        <f t="shared" si="213"/>
        <v>0</v>
      </c>
      <c r="BW381" s="164"/>
      <c r="BX381" s="166"/>
      <c r="BY381" s="164"/>
      <c r="BZ381" s="164"/>
      <c r="CA381" s="164"/>
      <c r="CB381" s="164">
        <f t="shared" si="210"/>
        <v>100</v>
      </c>
      <c r="CC381" s="164">
        <f t="shared" si="210"/>
        <v>0</v>
      </c>
      <c r="CD381" s="164"/>
      <c r="CE381" s="388"/>
      <c r="CF381" s="388"/>
      <c r="CG381" s="388"/>
      <c r="CH381" s="388"/>
      <c r="CI381" s="388"/>
      <c r="CJ381" s="388"/>
      <c r="CK381" s="388"/>
      <c r="CL381" s="388"/>
      <c r="CM381" s="388"/>
      <c r="CN381" s="388"/>
      <c r="CO381" s="388"/>
      <c r="CP381" s="388"/>
      <c r="CQ381" s="388"/>
      <c r="CR381" s="388"/>
      <c r="CS381" s="388"/>
      <c r="CT381" s="388"/>
    </row>
    <row r="382" spans="1:98" s="35" customFormat="1" ht="15" x14ac:dyDescent="0.3">
      <c r="F382" s="167" t="s">
        <v>176</v>
      </c>
      <c r="J382" s="388"/>
      <c r="K382" s="164">
        <f>+K370*$D$370/100</f>
        <v>0.21</v>
      </c>
      <c r="L382" s="164"/>
      <c r="M382" s="164">
        <f t="shared" ref="M382:BV382" si="214">+M370*$D$370/100</f>
        <v>0</v>
      </c>
      <c r="N382" s="164">
        <f t="shared" si="214"/>
        <v>0</v>
      </c>
      <c r="O382" s="164">
        <f t="shared" si="214"/>
        <v>0</v>
      </c>
      <c r="P382" s="164">
        <f t="shared" si="214"/>
        <v>0</v>
      </c>
      <c r="Q382" s="164">
        <f t="shared" si="214"/>
        <v>0</v>
      </c>
      <c r="R382" s="164">
        <f t="shared" si="214"/>
        <v>0</v>
      </c>
      <c r="S382" s="164">
        <f t="shared" si="214"/>
        <v>0</v>
      </c>
      <c r="T382" s="164">
        <f t="shared" si="214"/>
        <v>0</v>
      </c>
      <c r="U382" s="164">
        <f t="shared" si="214"/>
        <v>0</v>
      </c>
      <c r="V382" s="164">
        <f t="shared" si="214"/>
        <v>0</v>
      </c>
      <c r="W382" s="164">
        <f t="shared" si="214"/>
        <v>9.64</v>
      </c>
      <c r="X382" s="164">
        <f t="shared" si="214"/>
        <v>0</v>
      </c>
      <c r="Y382" s="164">
        <f t="shared" si="214"/>
        <v>0</v>
      </c>
      <c r="Z382" s="164">
        <f t="shared" si="214"/>
        <v>0</v>
      </c>
      <c r="AA382" s="164">
        <f t="shared" si="214"/>
        <v>9.64</v>
      </c>
      <c r="AB382" s="164">
        <f t="shared" si="214"/>
        <v>0</v>
      </c>
      <c r="AC382" s="164">
        <f t="shared" si="214"/>
        <v>0</v>
      </c>
      <c r="AD382" s="164">
        <f t="shared" si="214"/>
        <v>0</v>
      </c>
      <c r="AE382" s="164">
        <f t="shared" si="214"/>
        <v>0</v>
      </c>
      <c r="AF382" s="164">
        <f t="shared" si="214"/>
        <v>0</v>
      </c>
      <c r="AG382" s="164">
        <f t="shared" si="214"/>
        <v>0</v>
      </c>
      <c r="AH382" s="164">
        <f t="shared" si="214"/>
        <v>0</v>
      </c>
      <c r="AI382" s="164">
        <f t="shared" si="214"/>
        <v>0</v>
      </c>
      <c r="AJ382" s="164">
        <f t="shared" si="214"/>
        <v>0.09</v>
      </c>
      <c r="AK382" s="164">
        <f t="shared" si="214"/>
        <v>8.5</v>
      </c>
      <c r="AL382" s="164">
        <f t="shared" si="214"/>
        <v>0.34</v>
      </c>
      <c r="AM382" s="164">
        <f t="shared" si="214"/>
        <v>1.5</v>
      </c>
      <c r="AN382" s="164">
        <f t="shared" si="214"/>
        <v>1.9</v>
      </c>
      <c r="AO382" s="164">
        <f t="shared" si="214"/>
        <v>34.4</v>
      </c>
      <c r="AP382" s="164">
        <f t="shared" si="214"/>
        <v>3</v>
      </c>
      <c r="AQ382" s="164">
        <f t="shared" si="214"/>
        <v>0</v>
      </c>
      <c r="AR382" s="164">
        <f t="shared" si="214"/>
        <v>6.0000000000000001E-3</v>
      </c>
      <c r="AS382" s="164">
        <f t="shared" si="214"/>
        <v>0</v>
      </c>
      <c r="AT382" s="164">
        <f t="shared" si="214"/>
        <v>0</v>
      </c>
      <c r="AU382" s="164">
        <f t="shared" si="214"/>
        <v>0</v>
      </c>
      <c r="AV382" s="164">
        <f t="shared" si="214"/>
        <v>0</v>
      </c>
      <c r="AW382" s="164">
        <f t="shared" si="214"/>
        <v>0</v>
      </c>
      <c r="AX382" s="164">
        <f t="shared" si="214"/>
        <v>0</v>
      </c>
      <c r="AY382" s="164">
        <f t="shared" si="214"/>
        <v>0</v>
      </c>
      <c r="AZ382" s="164">
        <f t="shared" si="214"/>
        <v>0</v>
      </c>
      <c r="BA382" s="164">
        <f t="shared" si="214"/>
        <v>0</v>
      </c>
      <c r="BB382" s="164">
        <f t="shared" si="214"/>
        <v>0</v>
      </c>
      <c r="BC382" s="164">
        <f t="shared" si="214"/>
        <v>0</v>
      </c>
      <c r="BD382" s="164">
        <f t="shared" si="214"/>
        <v>0</v>
      </c>
      <c r="BE382" s="164">
        <f t="shared" si="214"/>
        <v>0</v>
      </c>
      <c r="BF382" s="164">
        <f t="shared" si="214"/>
        <v>0</v>
      </c>
      <c r="BG382" s="164">
        <f t="shared" si="214"/>
        <v>0</v>
      </c>
      <c r="BH382" s="164">
        <f t="shared" si="214"/>
        <v>0</v>
      </c>
      <c r="BI382" s="164">
        <f t="shared" si="214"/>
        <v>0</v>
      </c>
      <c r="BJ382" s="164">
        <f t="shared" si="214"/>
        <v>1E-3</v>
      </c>
      <c r="BK382" s="164">
        <f t="shared" si="214"/>
        <v>3.0000000000000001E-3</v>
      </c>
      <c r="BL382" s="164">
        <f t="shared" si="214"/>
        <v>0.02</v>
      </c>
      <c r="BM382" s="164">
        <f t="shared" si="214"/>
        <v>0</v>
      </c>
      <c r="BN382" s="164">
        <f t="shared" si="214"/>
        <v>0</v>
      </c>
      <c r="BO382" s="164">
        <f t="shared" si="214"/>
        <v>0</v>
      </c>
      <c r="BP382" s="164">
        <f t="shared" si="214"/>
        <v>0</v>
      </c>
      <c r="BQ382" s="164">
        <f t="shared" si="214"/>
        <v>0</v>
      </c>
      <c r="BR382" s="164">
        <f t="shared" si="214"/>
        <v>0</v>
      </c>
      <c r="BS382" s="164">
        <f t="shared" si="214"/>
        <v>0</v>
      </c>
      <c r="BT382" s="164">
        <f t="shared" si="214"/>
        <v>0.625</v>
      </c>
      <c r="BU382" s="164">
        <f t="shared" si="214"/>
        <v>0</v>
      </c>
      <c r="BV382" s="164">
        <f t="shared" si="214"/>
        <v>0</v>
      </c>
      <c r="BW382" s="164"/>
      <c r="BX382" s="166"/>
      <c r="BY382" s="164"/>
      <c r="BZ382" s="164"/>
      <c r="CA382" s="164"/>
      <c r="CB382" s="164">
        <f t="shared" si="210"/>
        <v>100</v>
      </c>
      <c r="CC382" s="164">
        <f t="shared" si="210"/>
        <v>97</v>
      </c>
      <c r="CD382" s="164"/>
      <c r="CE382" s="388"/>
      <c r="CF382" s="388"/>
      <c r="CG382" s="388"/>
      <c r="CH382" s="388"/>
      <c r="CI382" s="388"/>
      <c r="CJ382" s="388"/>
      <c r="CK382" s="388"/>
      <c r="CL382" s="388"/>
      <c r="CM382" s="388"/>
      <c r="CN382" s="388"/>
      <c r="CO382" s="388"/>
      <c r="CP382" s="388"/>
      <c r="CQ382" s="388"/>
      <c r="CR382" s="388"/>
      <c r="CS382" s="388"/>
      <c r="CT382" s="388"/>
    </row>
    <row r="383" spans="1:98" s="35" customFormat="1" ht="15" x14ac:dyDescent="0.3">
      <c r="F383" s="36"/>
      <c r="J383" s="388"/>
      <c r="K383" s="168">
        <f>SUM(K378:K382)</f>
        <v>139.01399999999998</v>
      </c>
      <c r="L383" s="168">
        <f>SUM(L378:L382)</f>
        <v>0.625</v>
      </c>
      <c r="M383" s="168">
        <f t="shared" ref="M383:BV383" si="215">SUM(M378:M382)</f>
        <v>23.95</v>
      </c>
      <c r="N383" s="168">
        <f t="shared" si="215"/>
        <v>19.8</v>
      </c>
      <c r="O383" s="168">
        <f t="shared" si="215"/>
        <v>4.1500000000000004</v>
      </c>
      <c r="P383" s="168">
        <f t="shared" si="215"/>
        <v>1.2500000000000001E-2</v>
      </c>
      <c r="Q383" s="168">
        <f t="shared" si="215"/>
        <v>47.35</v>
      </c>
      <c r="R383" s="168">
        <f t="shared" si="215"/>
        <v>0</v>
      </c>
      <c r="S383" s="168">
        <f t="shared" si="215"/>
        <v>12.185</v>
      </c>
      <c r="T383" s="168">
        <f t="shared" si="215"/>
        <v>22.305</v>
      </c>
      <c r="U383" s="168">
        <f t="shared" si="215"/>
        <v>9.6274999999999995</v>
      </c>
      <c r="V383" s="168">
        <f t="shared" si="215"/>
        <v>0</v>
      </c>
      <c r="W383" s="168">
        <f t="shared" si="215"/>
        <v>158.83999999999997</v>
      </c>
      <c r="X383" s="168">
        <f t="shared" si="215"/>
        <v>0</v>
      </c>
      <c r="Y383" s="168">
        <f t="shared" si="215"/>
        <v>0</v>
      </c>
      <c r="Z383" s="168">
        <f t="shared" si="215"/>
        <v>0</v>
      </c>
      <c r="AA383" s="168">
        <f t="shared" si="215"/>
        <v>15.64</v>
      </c>
      <c r="AB383" s="168">
        <f t="shared" si="215"/>
        <v>0</v>
      </c>
      <c r="AC383" s="168">
        <f t="shared" si="215"/>
        <v>0</v>
      </c>
      <c r="AD383" s="168">
        <f t="shared" si="215"/>
        <v>0</v>
      </c>
      <c r="AE383" s="168">
        <f t="shared" si="215"/>
        <v>5.4</v>
      </c>
      <c r="AF383" s="168">
        <f t="shared" si="215"/>
        <v>0</v>
      </c>
      <c r="AG383" s="168">
        <f t="shared" si="215"/>
        <v>0</v>
      </c>
      <c r="AH383" s="168">
        <f t="shared" si="215"/>
        <v>0</v>
      </c>
      <c r="AI383" s="168">
        <f t="shared" si="215"/>
        <v>0</v>
      </c>
      <c r="AJ383" s="168">
        <f t="shared" si="215"/>
        <v>12.621</v>
      </c>
      <c r="AK383" s="168">
        <f t="shared" si="215"/>
        <v>833.95</v>
      </c>
      <c r="AL383" s="168">
        <f t="shared" si="215"/>
        <v>3.6709999999999998</v>
      </c>
      <c r="AM383" s="168">
        <f t="shared" si="215"/>
        <v>56.52</v>
      </c>
      <c r="AN383" s="168">
        <f t="shared" si="215"/>
        <v>1300.67</v>
      </c>
      <c r="AO383" s="168">
        <f t="shared" si="215"/>
        <v>472.42999999999995</v>
      </c>
      <c r="AP383" s="168">
        <f t="shared" si="215"/>
        <v>4155.25</v>
      </c>
      <c r="AQ383" s="168">
        <f t="shared" si="215"/>
        <v>1.7169999999999999</v>
      </c>
      <c r="AR383" s="168">
        <f t="shared" si="215"/>
        <v>0.24010000000000001</v>
      </c>
      <c r="AS383" s="168">
        <f t="shared" si="215"/>
        <v>2.5</v>
      </c>
      <c r="AT383" s="168">
        <f t="shared" si="215"/>
        <v>2005</v>
      </c>
      <c r="AU383" s="168">
        <f t="shared" si="215"/>
        <v>0</v>
      </c>
      <c r="AV383" s="168">
        <f t="shared" si="215"/>
        <v>425</v>
      </c>
      <c r="AW383" s="168">
        <f t="shared" si="215"/>
        <v>46.25</v>
      </c>
      <c r="AX383" s="168">
        <f t="shared" si="215"/>
        <v>23.75</v>
      </c>
      <c r="AY383" s="168">
        <f t="shared" si="215"/>
        <v>0</v>
      </c>
      <c r="AZ383" s="168">
        <f t="shared" si="215"/>
        <v>0</v>
      </c>
      <c r="BA383" s="168">
        <f t="shared" si="215"/>
        <v>0</v>
      </c>
      <c r="BB383" s="168">
        <f t="shared" si="215"/>
        <v>0</v>
      </c>
      <c r="BC383" s="168">
        <f t="shared" si="215"/>
        <v>0</v>
      </c>
      <c r="BD383" s="168">
        <f t="shared" si="215"/>
        <v>0</v>
      </c>
      <c r="BE383" s="168">
        <f t="shared" si="215"/>
        <v>2.5375000000000001</v>
      </c>
      <c r="BF383" s="168">
        <f t="shared" si="215"/>
        <v>0</v>
      </c>
      <c r="BG383" s="168">
        <f t="shared" si="215"/>
        <v>0</v>
      </c>
      <c r="BH383" s="168">
        <f t="shared" si="215"/>
        <v>7.6829999999999998</v>
      </c>
      <c r="BI383" s="168">
        <f t="shared" si="215"/>
        <v>0</v>
      </c>
      <c r="BJ383" s="168">
        <f t="shared" si="215"/>
        <v>0.22600000000000001</v>
      </c>
      <c r="BK383" s="168">
        <f t="shared" si="215"/>
        <v>0.25800000000000001</v>
      </c>
      <c r="BL383" s="168">
        <f t="shared" si="215"/>
        <v>1.5449999999999999</v>
      </c>
      <c r="BM383" s="168">
        <f t="shared" si="215"/>
        <v>0</v>
      </c>
      <c r="BN383" s="168">
        <f t="shared" si="215"/>
        <v>0.13375000000000001</v>
      </c>
      <c r="BO383" s="168">
        <f t="shared" si="215"/>
        <v>90.25</v>
      </c>
      <c r="BP383" s="168">
        <f t="shared" si="215"/>
        <v>0.5</v>
      </c>
      <c r="BQ383" s="168">
        <f t="shared" si="215"/>
        <v>1.25</v>
      </c>
      <c r="BR383" s="168">
        <f t="shared" si="215"/>
        <v>0</v>
      </c>
      <c r="BS383" s="168">
        <f t="shared" si="215"/>
        <v>0</v>
      </c>
      <c r="BT383" s="168">
        <f t="shared" si="215"/>
        <v>24.35</v>
      </c>
      <c r="BU383" s="168">
        <f t="shared" si="215"/>
        <v>0</v>
      </c>
      <c r="BV383" s="168">
        <f t="shared" si="215"/>
        <v>0</v>
      </c>
      <c r="BW383" s="168"/>
      <c r="BX383" s="333"/>
      <c r="BY383" s="168"/>
      <c r="BZ383" s="168"/>
      <c r="CA383" s="168"/>
      <c r="CB383" s="168">
        <f>(CB378+CB379+CB380+CB381+CB382)</f>
        <v>500</v>
      </c>
      <c r="CC383" s="168">
        <f>(CC378+CC379+CC380+CC381+CC382)</f>
        <v>173.46999999999997</v>
      </c>
      <c r="CD383" s="168"/>
      <c r="CE383" s="388"/>
      <c r="CF383" s="388"/>
      <c r="CG383" s="388"/>
      <c r="CH383" s="388"/>
      <c r="CI383" s="388"/>
      <c r="CJ383" s="388"/>
      <c r="CK383" s="388"/>
      <c r="CL383" s="388"/>
      <c r="CM383" s="388"/>
      <c r="CN383" s="388"/>
      <c r="CO383" s="388"/>
      <c r="CP383" s="388"/>
      <c r="CQ383" s="388"/>
      <c r="CR383" s="388"/>
      <c r="CS383" s="388"/>
      <c r="CT383" s="388"/>
    </row>
    <row r="384" spans="1:98" s="35" customFormat="1" ht="15" x14ac:dyDescent="0.25">
      <c r="F384" s="36"/>
      <c r="J384" s="388"/>
      <c r="BX384" s="332"/>
      <c r="CE384" s="388"/>
      <c r="CF384" s="388"/>
      <c r="CG384" s="388"/>
      <c r="CH384" s="388"/>
      <c r="CI384" s="388"/>
      <c r="CJ384" s="388"/>
      <c r="CK384" s="388"/>
      <c r="CL384" s="388"/>
      <c r="CM384" s="388"/>
      <c r="CN384" s="388"/>
      <c r="CO384" s="388"/>
      <c r="CP384" s="388"/>
      <c r="CQ384" s="388"/>
      <c r="CR384" s="388"/>
      <c r="CS384" s="388"/>
      <c r="CT384" s="388"/>
    </row>
    <row r="385" spans="1:98" s="35" customFormat="1" ht="15" x14ac:dyDescent="0.3">
      <c r="F385" s="36"/>
      <c r="J385" s="388"/>
      <c r="K385" s="164">
        <f>(K383-($D$371-$D$372))/$D$372*100</f>
        <v>32.703934871099044</v>
      </c>
      <c r="L385" s="170">
        <f t="shared" ref="L385:AQ385" si="216">L383/$D$372*100*L11</f>
        <v>0.16960651289009498</v>
      </c>
      <c r="M385" s="170">
        <f t="shared" si="216"/>
        <v>6.49932157394844</v>
      </c>
      <c r="N385" s="170">
        <f t="shared" si="216"/>
        <v>5.3731343283582085</v>
      </c>
      <c r="O385" s="170">
        <f t="shared" si="216"/>
        <v>1.1261872455902309</v>
      </c>
      <c r="P385" s="170">
        <f t="shared" si="216"/>
        <v>3.3921302578018998E-3</v>
      </c>
      <c r="Q385" s="170">
        <f t="shared" si="216"/>
        <v>12.849389416553597</v>
      </c>
      <c r="R385" s="170">
        <f t="shared" si="216"/>
        <v>0</v>
      </c>
      <c r="S385" s="170">
        <f t="shared" si="216"/>
        <v>3.3066485753052919</v>
      </c>
      <c r="T385" s="170">
        <f t="shared" si="216"/>
        <v>6.0529172320217093</v>
      </c>
      <c r="U385" s="170">
        <f t="shared" si="216"/>
        <v>2.6126187245590229</v>
      </c>
      <c r="V385" s="170">
        <f t="shared" si="216"/>
        <v>0</v>
      </c>
      <c r="W385" s="170">
        <f t="shared" si="216"/>
        <v>43.10447761194029</v>
      </c>
      <c r="X385" s="170">
        <f t="shared" si="216"/>
        <v>0</v>
      </c>
      <c r="Y385" s="170">
        <f t="shared" si="216"/>
        <v>0</v>
      </c>
      <c r="Z385" s="170">
        <f t="shared" si="216"/>
        <v>0</v>
      </c>
      <c r="AA385" s="170">
        <f t="shared" si="216"/>
        <v>4.244233378561737</v>
      </c>
      <c r="AB385" s="170">
        <f t="shared" si="216"/>
        <v>0</v>
      </c>
      <c r="AC385" s="170">
        <f t="shared" si="216"/>
        <v>0</v>
      </c>
      <c r="AD385" s="170">
        <f t="shared" si="216"/>
        <v>0</v>
      </c>
      <c r="AE385" s="170">
        <f t="shared" si="216"/>
        <v>1.4654002713704208</v>
      </c>
      <c r="AF385" s="170">
        <f t="shared" si="216"/>
        <v>0</v>
      </c>
      <c r="AG385" s="170">
        <f t="shared" si="216"/>
        <v>0</v>
      </c>
      <c r="AH385" s="170">
        <f t="shared" si="216"/>
        <v>0</v>
      </c>
      <c r="AI385" s="170">
        <f t="shared" si="216"/>
        <v>0</v>
      </c>
      <c r="AJ385" s="170">
        <f t="shared" si="216"/>
        <v>3.4249660786974223</v>
      </c>
      <c r="AK385" s="170">
        <f t="shared" si="216"/>
        <v>226.30936227951156</v>
      </c>
      <c r="AL385" s="170">
        <f t="shared" si="216"/>
        <v>0.99620081411126182</v>
      </c>
      <c r="AM385" s="170">
        <f t="shared" si="216"/>
        <v>15.33785617367707</v>
      </c>
      <c r="AN385" s="170">
        <f t="shared" si="216"/>
        <v>352.96336499321575</v>
      </c>
      <c r="AO385" s="170">
        <f t="shared" si="216"/>
        <v>128.20352781546811</v>
      </c>
      <c r="AP385" s="170">
        <f t="shared" si="216"/>
        <v>1127.6119402985073</v>
      </c>
      <c r="AQ385" s="170">
        <f t="shared" si="216"/>
        <v>0.46594301221166889</v>
      </c>
      <c r="AR385" s="170">
        <f t="shared" ref="AR385:BV385" si="217">AR383/$D$372*100*AR11</f>
        <v>6.5156037991858887E-2</v>
      </c>
      <c r="AS385" s="170">
        <f t="shared" si="217"/>
        <v>0.67842605156037994</v>
      </c>
      <c r="AT385" s="170">
        <f t="shared" si="217"/>
        <v>544.09769335142471</v>
      </c>
      <c r="AU385" s="170">
        <f t="shared" si="217"/>
        <v>0</v>
      </c>
      <c r="AV385" s="170">
        <f t="shared" si="217"/>
        <v>115.33242876526459</v>
      </c>
      <c r="AW385" s="170">
        <f t="shared" si="217"/>
        <v>12.55088195386703</v>
      </c>
      <c r="AX385" s="170">
        <f t="shared" si="217"/>
        <v>6.445047489823609</v>
      </c>
      <c r="AY385" s="170">
        <f t="shared" si="217"/>
        <v>0</v>
      </c>
      <c r="AZ385" s="170">
        <f t="shared" si="217"/>
        <v>0</v>
      </c>
      <c r="BA385" s="170">
        <f t="shared" si="217"/>
        <v>0</v>
      </c>
      <c r="BB385" s="170">
        <f t="shared" si="217"/>
        <v>0</v>
      </c>
      <c r="BC385" s="170">
        <f t="shared" si="217"/>
        <v>0</v>
      </c>
      <c r="BD385" s="170">
        <f t="shared" si="217"/>
        <v>0</v>
      </c>
      <c r="BE385" s="170">
        <f t="shared" si="217"/>
        <v>0.68860244233378565</v>
      </c>
      <c r="BF385" s="170">
        <f t="shared" si="217"/>
        <v>0</v>
      </c>
      <c r="BG385" s="170">
        <f t="shared" si="217"/>
        <v>0</v>
      </c>
      <c r="BH385" s="170">
        <f t="shared" si="217"/>
        <v>2.0849389416553596</v>
      </c>
      <c r="BI385" s="170">
        <f t="shared" si="217"/>
        <v>0</v>
      </c>
      <c r="BJ385" s="170">
        <f t="shared" si="217"/>
        <v>5.2130257801899588E-2</v>
      </c>
      <c r="BK385" s="170">
        <f t="shared" si="217"/>
        <v>5.9511533242876523E-2</v>
      </c>
      <c r="BL385" s="170">
        <f t="shared" si="217"/>
        <v>0.398303934871099</v>
      </c>
      <c r="BM385" s="170">
        <f t="shared" si="217"/>
        <v>0</v>
      </c>
      <c r="BN385" s="170">
        <f t="shared" si="217"/>
        <v>2.7221845318860245E-2</v>
      </c>
      <c r="BO385" s="170">
        <f t="shared" si="217"/>
        <v>12.245590230664858</v>
      </c>
      <c r="BP385" s="170">
        <f t="shared" si="217"/>
        <v>0.13568521031207598</v>
      </c>
      <c r="BQ385" s="170">
        <f t="shared" si="217"/>
        <v>0.33921302578018997</v>
      </c>
      <c r="BR385" s="170">
        <f t="shared" si="217"/>
        <v>0</v>
      </c>
      <c r="BS385" s="170">
        <f t="shared" si="217"/>
        <v>0</v>
      </c>
      <c r="BT385" s="170">
        <f t="shared" si="217"/>
        <v>0</v>
      </c>
      <c r="BU385" s="170">
        <f t="shared" si="217"/>
        <v>0</v>
      </c>
      <c r="BV385" s="170">
        <f t="shared" si="217"/>
        <v>0</v>
      </c>
      <c r="BW385" s="170"/>
      <c r="BX385" s="204"/>
      <c r="BY385" s="170">
        <f>BY383/$D$372*100*BY11</f>
        <v>0</v>
      </c>
      <c r="BZ385" s="170">
        <f>BZ383/$D$372*100*BZ11</f>
        <v>0</v>
      </c>
      <c r="CA385" s="170"/>
      <c r="CB385" s="170">
        <f>CB383/5</f>
        <v>100</v>
      </c>
      <c r="CC385" s="168">
        <f>CC383</f>
        <v>173.46999999999997</v>
      </c>
      <c r="CD385" s="170"/>
      <c r="CE385" s="388"/>
      <c r="CF385" s="388"/>
      <c r="CG385" s="388"/>
      <c r="CH385" s="388"/>
      <c r="CI385" s="388"/>
      <c r="CJ385" s="388"/>
      <c r="CK385" s="388"/>
      <c r="CL385" s="388"/>
      <c r="CM385" s="388"/>
      <c r="CN385" s="388"/>
      <c r="CO385" s="388"/>
      <c r="CP385" s="388"/>
      <c r="CQ385" s="388"/>
      <c r="CR385" s="388"/>
      <c r="CS385" s="388"/>
      <c r="CT385" s="388"/>
    </row>
    <row r="386" spans="1:98" ht="15" x14ac:dyDescent="0.25">
      <c r="E386"/>
      <c r="F386" s="5"/>
      <c r="J386" s="25"/>
      <c r="K386" s="14"/>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W386" s="25"/>
      <c r="BX386" s="49"/>
      <c r="BY386" s="25"/>
      <c r="BZ386" s="25"/>
      <c r="CA386" s="25"/>
      <c r="CB386" s="25"/>
      <c r="CC386" s="25"/>
      <c r="CD386" s="25"/>
      <c r="CE386" s="25"/>
      <c r="CF386" s="25"/>
      <c r="CG386" s="25"/>
      <c r="CH386" s="25"/>
      <c r="CI386" s="25"/>
      <c r="CJ386" s="25"/>
      <c r="CK386" s="25"/>
      <c r="CL386" s="25"/>
      <c r="CM386" s="25"/>
      <c r="CN386" s="25"/>
      <c r="CO386" s="25"/>
      <c r="CP386" s="25"/>
      <c r="CQ386" s="25"/>
      <c r="CR386" s="25"/>
      <c r="CS386" s="25"/>
      <c r="CT386" s="25"/>
    </row>
    <row r="387" spans="1:98" x14ac:dyDescent="0.25">
      <c r="E387"/>
      <c r="F387" s="22"/>
    </row>
    <row r="388" spans="1:98" ht="13" x14ac:dyDescent="0.3">
      <c r="A388" s="45" t="s">
        <v>1333</v>
      </c>
      <c r="E388"/>
      <c r="F388" s="22"/>
    </row>
    <row r="389" spans="1:98" s="189" customFormat="1" ht="15" x14ac:dyDescent="0.3">
      <c r="A389" s="188" t="s">
        <v>546</v>
      </c>
      <c r="J389" s="189">
        <v>1</v>
      </c>
      <c r="K389" s="189">
        <v>1</v>
      </c>
      <c r="L389" s="16">
        <v>1</v>
      </c>
      <c r="M389" s="189">
        <v>1</v>
      </c>
      <c r="N389" s="189">
        <v>1</v>
      </c>
      <c r="O389" s="189">
        <v>1</v>
      </c>
      <c r="P389" s="189">
        <v>1</v>
      </c>
      <c r="Q389" s="189">
        <v>1</v>
      </c>
      <c r="R389" s="189">
        <v>1</v>
      </c>
      <c r="S389" s="189">
        <v>1</v>
      </c>
      <c r="T389" s="189">
        <v>1</v>
      </c>
      <c r="U389" s="189">
        <v>1</v>
      </c>
      <c r="V389" s="189">
        <v>1</v>
      </c>
      <c r="W389" s="189">
        <v>1</v>
      </c>
      <c r="X389" s="189">
        <v>1</v>
      </c>
      <c r="Y389" s="189">
        <v>1</v>
      </c>
      <c r="Z389" s="189">
        <v>1</v>
      </c>
      <c r="AA389" s="189">
        <v>1</v>
      </c>
      <c r="AB389" s="189">
        <v>1</v>
      </c>
      <c r="AC389" s="189">
        <v>1</v>
      </c>
      <c r="AD389" s="189">
        <v>1</v>
      </c>
      <c r="AE389" s="189">
        <v>1</v>
      </c>
      <c r="AF389" s="189">
        <v>1</v>
      </c>
      <c r="AG389" s="189">
        <v>1</v>
      </c>
      <c r="AH389" s="189">
        <v>1</v>
      </c>
      <c r="AI389" s="189">
        <v>1</v>
      </c>
      <c r="AJ389" s="189">
        <v>1</v>
      </c>
      <c r="AK389" s="189">
        <v>1</v>
      </c>
      <c r="AL389" s="189">
        <v>1</v>
      </c>
      <c r="AM389" s="189">
        <v>1</v>
      </c>
      <c r="AN389" s="189">
        <v>1</v>
      </c>
      <c r="AO389" s="189">
        <v>1</v>
      </c>
      <c r="AP389" s="189">
        <v>1</v>
      </c>
      <c r="AQ389" s="189">
        <v>1</v>
      </c>
      <c r="AR389" s="189">
        <v>1</v>
      </c>
      <c r="AS389" s="189">
        <v>1</v>
      </c>
      <c r="AT389" s="189">
        <v>1</v>
      </c>
      <c r="AU389" s="189">
        <v>1</v>
      </c>
      <c r="AV389" s="189">
        <v>1</v>
      </c>
      <c r="AW389" s="189">
        <v>1</v>
      </c>
      <c r="AX389" s="189">
        <v>1</v>
      </c>
      <c r="AY389" s="189">
        <v>1</v>
      </c>
      <c r="AZ389" s="189">
        <v>1</v>
      </c>
      <c r="BA389" s="189">
        <v>1</v>
      </c>
      <c r="BB389" s="189">
        <v>1</v>
      </c>
      <c r="BC389" s="189">
        <v>1</v>
      </c>
      <c r="BD389" s="189">
        <v>1</v>
      </c>
      <c r="BE389" s="189">
        <v>1</v>
      </c>
      <c r="BF389" s="189">
        <v>1</v>
      </c>
      <c r="BG389" s="189">
        <v>1</v>
      </c>
      <c r="BH389" s="189">
        <v>1</v>
      </c>
      <c r="BI389" s="189">
        <v>1</v>
      </c>
      <c r="BJ389" s="189">
        <v>0.6</v>
      </c>
      <c r="BK389" s="189">
        <v>0.6</v>
      </c>
      <c r="BL389" s="189">
        <v>0.6</v>
      </c>
      <c r="BM389" s="189">
        <v>0.6</v>
      </c>
      <c r="BN389" s="189">
        <v>0.6</v>
      </c>
      <c r="BO389" s="189">
        <v>0.5</v>
      </c>
      <c r="BP389" s="189">
        <v>1</v>
      </c>
      <c r="BQ389" s="189">
        <v>1</v>
      </c>
      <c r="BR389" s="189">
        <v>1</v>
      </c>
      <c r="BS389" s="190"/>
      <c r="BT389" s="190"/>
      <c r="BU389" s="190"/>
      <c r="BV389" s="190"/>
      <c r="BX389" s="341"/>
    </row>
    <row r="390" spans="1:98" s="189" customFormat="1" ht="15" x14ac:dyDescent="0.3">
      <c r="A390" s="188" t="s">
        <v>1351</v>
      </c>
      <c r="J390" s="189">
        <v>1</v>
      </c>
      <c r="K390" s="189">
        <v>1</v>
      </c>
      <c r="L390" s="16">
        <v>1</v>
      </c>
      <c r="M390" s="189">
        <v>1</v>
      </c>
      <c r="N390" s="189">
        <v>1</v>
      </c>
      <c r="O390" s="189">
        <v>1</v>
      </c>
      <c r="P390" s="189">
        <v>1</v>
      </c>
      <c r="Q390" s="189">
        <v>1</v>
      </c>
      <c r="R390" s="189">
        <v>1</v>
      </c>
      <c r="S390" s="189">
        <v>1</v>
      </c>
      <c r="T390" s="189">
        <v>1</v>
      </c>
      <c r="U390" s="189">
        <v>1</v>
      </c>
      <c r="V390" s="189">
        <v>1</v>
      </c>
      <c r="W390" s="189">
        <v>1</v>
      </c>
      <c r="X390" s="189">
        <v>1</v>
      </c>
      <c r="Y390" s="189">
        <v>1</v>
      </c>
      <c r="Z390" s="189">
        <v>1</v>
      </c>
      <c r="AA390" s="189">
        <v>1</v>
      </c>
      <c r="AB390" s="189">
        <v>1</v>
      </c>
      <c r="AC390" s="189">
        <v>1</v>
      </c>
      <c r="AD390" s="189">
        <v>1</v>
      </c>
      <c r="AE390" s="189">
        <v>1</v>
      </c>
      <c r="AF390" s="189">
        <v>1</v>
      </c>
      <c r="AG390" s="189">
        <v>1</v>
      </c>
      <c r="AH390" s="189">
        <v>1</v>
      </c>
      <c r="AI390" s="189">
        <v>1</v>
      </c>
      <c r="AJ390" s="189">
        <v>1</v>
      </c>
      <c r="AK390" s="189">
        <v>1</v>
      </c>
      <c r="AL390" s="189">
        <v>1</v>
      </c>
      <c r="AM390" s="189">
        <v>1</v>
      </c>
      <c r="AN390" s="189">
        <v>1</v>
      </c>
      <c r="AO390" s="189">
        <v>1</v>
      </c>
      <c r="AP390" s="189">
        <v>1</v>
      </c>
      <c r="AQ390" s="189">
        <v>1</v>
      </c>
      <c r="AR390" s="189">
        <v>1</v>
      </c>
      <c r="AS390" s="189">
        <v>1</v>
      </c>
      <c r="AT390" s="189">
        <v>1</v>
      </c>
      <c r="AU390" s="189">
        <v>1</v>
      </c>
      <c r="AV390" s="189">
        <v>1</v>
      </c>
      <c r="AW390" s="189">
        <v>1</v>
      </c>
      <c r="AX390" s="189">
        <v>1</v>
      </c>
      <c r="AY390" s="189">
        <v>1</v>
      </c>
      <c r="AZ390" s="189">
        <v>1</v>
      </c>
      <c r="BA390" s="189">
        <v>1</v>
      </c>
      <c r="BB390" s="189">
        <v>1</v>
      </c>
      <c r="BC390" s="189">
        <v>1</v>
      </c>
      <c r="BD390" s="189">
        <v>1</v>
      </c>
      <c r="BE390" s="189">
        <v>1</v>
      </c>
      <c r="BF390" s="189">
        <v>1</v>
      </c>
      <c r="BG390" s="189">
        <v>1</v>
      </c>
      <c r="BH390" s="189">
        <v>0.8</v>
      </c>
      <c r="BI390" s="189">
        <v>1</v>
      </c>
      <c r="BJ390" s="189">
        <v>0.8</v>
      </c>
      <c r="BK390" s="189">
        <v>0.8</v>
      </c>
      <c r="BL390" s="189">
        <v>0.8</v>
      </c>
      <c r="BM390" s="189">
        <v>0.8</v>
      </c>
      <c r="BN390" s="189">
        <v>0.8</v>
      </c>
      <c r="BO390" s="189">
        <v>1</v>
      </c>
      <c r="BP390" s="189">
        <v>0.8</v>
      </c>
      <c r="BQ390" s="189">
        <v>1</v>
      </c>
      <c r="BR390" s="189">
        <v>1</v>
      </c>
      <c r="BS390" s="190"/>
      <c r="BT390" s="190"/>
      <c r="BU390" s="190"/>
      <c r="BV390" s="190"/>
      <c r="BX390" s="341"/>
    </row>
    <row r="391" spans="1:98" s="24" customFormat="1" ht="15" x14ac:dyDescent="0.3">
      <c r="A391" s="120" t="s">
        <v>661</v>
      </c>
      <c r="F391" s="186" t="s">
        <v>1132</v>
      </c>
      <c r="J391" s="7">
        <f>(M391*17)+(Q391*37)+(W391*17)+(AI391*29)+(AE391*8)</f>
        <v>1152.5510204081634</v>
      </c>
      <c r="K391" s="175">
        <f>+K410</f>
        <v>57.010389610389609</v>
      </c>
      <c r="L391" s="175">
        <f>+L410</f>
        <v>2.7692486085343231</v>
      </c>
      <c r="M391" s="175">
        <f t="shared" ref="M391:BX391" si="218">+M410</f>
        <v>17.26808905380334</v>
      </c>
      <c r="N391" s="175">
        <f t="shared" si="218"/>
        <v>9.2764378478664197E-3</v>
      </c>
      <c r="O391" s="175">
        <f t="shared" si="218"/>
        <v>17.258812615955474</v>
      </c>
      <c r="P391" s="175">
        <f t="shared" si="218"/>
        <v>7.3701298701298698E-2</v>
      </c>
      <c r="Q391" s="175">
        <f t="shared" si="218"/>
        <v>23.209647495361782</v>
      </c>
      <c r="R391" s="175">
        <f t="shared" si="218"/>
        <v>0</v>
      </c>
      <c r="S391" s="175">
        <f t="shared" si="218"/>
        <v>8.7356215213358066</v>
      </c>
      <c r="T391" s="175">
        <f t="shared" si="218"/>
        <v>9.954081632653061</v>
      </c>
      <c r="U391" s="175">
        <f t="shared" si="218"/>
        <v>2.035714285714286</v>
      </c>
      <c r="V391" s="175">
        <f t="shared" si="218"/>
        <v>1.0204081632653062E-2</v>
      </c>
      <c r="W391" s="175">
        <f t="shared" si="218"/>
        <v>1.391465677179963E-2</v>
      </c>
      <c r="X391" s="175">
        <f t="shared" si="218"/>
        <v>0</v>
      </c>
      <c r="Y391" s="175">
        <f t="shared" si="218"/>
        <v>0</v>
      </c>
      <c r="Z391" s="175">
        <f t="shared" si="218"/>
        <v>0</v>
      </c>
      <c r="AA391" s="175">
        <f t="shared" si="218"/>
        <v>1.391465677179963E-2</v>
      </c>
      <c r="AB391" s="175">
        <f t="shared" si="218"/>
        <v>0</v>
      </c>
      <c r="AC391" s="175">
        <f t="shared" si="218"/>
        <v>0</v>
      </c>
      <c r="AD391" s="175">
        <f t="shared" si="218"/>
        <v>0</v>
      </c>
      <c r="AE391" s="175">
        <f t="shared" si="218"/>
        <v>0</v>
      </c>
      <c r="AF391" s="175">
        <f t="shared" si="218"/>
        <v>0</v>
      </c>
      <c r="AG391" s="175">
        <f t="shared" si="218"/>
        <v>0</v>
      </c>
      <c r="AH391" s="175">
        <f t="shared" si="218"/>
        <v>0</v>
      </c>
      <c r="AI391" s="175">
        <f t="shared" si="218"/>
        <v>0</v>
      </c>
      <c r="AJ391" s="175">
        <f t="shared" si="218"/>
        <v>2.1013914656771799</v>
      </c>
      <c r="AK391" s="175">
        <f t="shared" si="218"/>
        <v>15.292207792207794</v>
      </c>
      <c r="AL391" s="175">
        <f t="shared" si="218"/>
        <v>0.73821892393320965</v>
      </c>
      <c r="AM391" s="175">
        <f t="shared" si="218"/>
        <v>17.797773654916512</v>
      </c>
      <c r="AN391" s="175">
        <f t="shared" si="218"/>
        <v>165.1307977736549</v>
      </c>
      <c r="AO391" s="175">
        <f t="shared" si="218"/>
        <v>271.89610389610391</v>
      </c>
      <c r="AP391" s="175">
        <f t="shared" si="218"/>
        <v>538.40445269016698</v>
      </c>
      <c r="AQ391" s="175">
        <f t="shared" si="218"/>
        <v>2.6480519480519482</v>
      </c>
      <c r="AR391" s="175">
        <f t="shared" si="218"/>
        <v>0.21000000000000002</v>
      </c>
      <c r="AS391" s="175">
        <f t="shared" si="218"/>
        <v>16.493506493506494</v>
      </c>
      <c r="AT391" s="175">
        <f t="shared" si="218"/>
        <v>15.67717996289425</v>
      </c>
      <c r="AU391" s="175">
        <f t="shared" si="218"/>
        <v>0</v>
      </c>
      <c r="AV391" s="175">
        <f t="shared" si="218"/>
        <v>1.1131725417439702</v>
      </c>
      <c r="AW391" s="175">
        <f t="shared" si="218"/>
        <v>0</v>
      </c>
      <c r="AX391" s="175">
        <f t="shared" si="218"/>
        <v>0</v>
      </c>
      <c r="AY391" s="175">
        <f t="shared" si="218"/>
        <v>0</v>
      </c>
      <c r="AZ391" s="175">
        <f t="shared" si="218"/>
        <v>0</v>
      </c>
      <c r="BA391" s="175">
        <f t="shared" si="218"/>
        <v>0</v>
      </c>
      <c r="BB391" s="175">
        <f t="shared" si="218"/>
        <v>0</v>
      </c>
      <c r="BC391" s="175">
        <f t="shared" si="218"/>
        <v>0</v>
      </c>
      <c r="BD391" s="175">
        <f t="shared" si="218"/>
        <v>0</v>
      </c>
      <c r="BE391" s="175">
        <f t="shared" si="218"/>
        <v>0.71614100185528762</v>
      </c>
      <c r="BF391" s="175">
        <f t="shared" si="218"/>
        <v>0</v>
      </c>
      <c r="BG391" s="175">
        <f t="shared" si="218"/>
        <v>0</v>
      </c>
      <c r="BH391" s="175">
        <f t="shared" si="218"/>
        <v>0.17736549165120594</v>
      </c>
      <c r="BI391" s="175">
        <f t="shared" si="218"/>
        <v>0</v>
      </c>
      <c r="BJ391" s="175">
        <f t="shared" si="218"/>
        <v>0.26159554730983303</v>
      </c>
      <c r="BK391" s="175">
        <f t="shared" si="218"/>
        <v>0.11688311688311688</v>
      </c>
      <c r="BL391" s="175">
        <f t="shared" si="218"/>
        <v>3.8033395176252323</v>
      </c>
      <c r="BM391" s="175">
        <f t="shared" si="218"/>
        <v>0</v>
      </c>
      <c r="BN391" s="175">
        <f t="shared" si="218"/>
        <v>0.18871985157699445</v>
      </c>
      <c r="BO391" s="175">
        <f t="shared" si="218"/>
        <v>7.2820037105751396</v>
      </c>
      <c r="BP391" s="175">
        <f t="shared" si="218"/>
        <v>0.69016697588126164</v>
      </c>
      <c r="BQ391" s="175">
        <f t="shared" si="218"/>
        <v>0</v>
      </c>
      <c r="BR391" s="175">
        <f t="shared" si="218"/>
        <v>0</v>
      </c>
      <c r="BS391" s="175">
        <f t="shared" si="218"/>
        <v>0</v>
      </c>
      <c r="BT391" s="175">
        <f t="shared" si="218"/>
        <v>0</v>
      </c>
      <c r="BU391" s="175">
        <f t="shared" si="218"/>
        <v>0</v>
      </c>
      <c r="BV391" s="175">
        <f t="shared" si="218"/>
        <v>0</v>
      </c>
      <c r="BW391" s="175">
        <f t="shared" si="218"/>
        <v>0</v>
      </c>
      <c r="BX391" s="342">
        <f t="shared" si="218"/>
        <v>0</v>
      </c>
      <c r="BY391" s="175">
        <f>+BY410</f>
        <v>0</v>
      </c>
      <c r="BZ391" s="175">
        <f>+BZ410</f>
        <v>0</v>
      </c>
      <c r="CA391" s="175">
        <f>+CA410</f>
        <v>0</v>
      </c>
      <c r="CB391" s="175">
        <f>+CB410</f>
        <v>100</v>
      </c>
      <c r="CC391" s="175">
        <f>+CC410</f>
        <v>2.6999999999999886</v>
      </c>
      <c r="CD391" s="175"/>
      <c r="CE391" s="175"/>
      <c r="CF391" s="175"/>
      <c r="CG391" s="175"/>
      <c r="CI391" s="24" t="s">
        <v>275</v>
      </c>
    </row>
    <row r="392" spans="1:98" s="16" customFormat="1" ht="15" x14ac:dyDescent="0.3">
      <c r="A392" s="10" t="s">
        <v>657</v>
      </c>
      <c r="D392" s="27">
        <v>3000</v>
      </c>
      <c r="E392" s="144"/>
      <c r="F392" s="44" t="s">
        <v>235</v>
      </c>
      <c r="I392" s="27">
        <v>1</v>
      </c>
      <c r="J392" s="27">
        <f>(M392*17)+(Q392*37)+(CC392*17)+(AI392*29)+(AE392*8)</f>
        <v>856.89999999999964</v>
      </c>
      <c r="K392" s="27">
        <v>65.400000000000006</v>
      </c>
      <c r="L392" s="27">
        <v>3.08</v>
      </c>
      <c r="M392" s="27">
        <v>19.2</v>
      </c>
      <c r="N392" s="27">
        <v>0</v>
      </c>
      <c r="O392" s="27">
        <v>19.2</v>
      </c>
      <c r="P392" s="27">
        <v>7.5999999999999998E-2</v>
      </c>
      <c r="Q392" s="27">
        <v>14.2</v>
      </c>
      <c r="R392" s="27"/>
      <c r="S392" s="27">
        <v>5.95</v>
      </c>
      <c r="T392" s="27">
        <v>5.29</v>
      </c>
      <c r="U392" s="27">
        <v>0.64</v>
      </c>
      <c r="V392" s="27"/>
      <c r="W392" s="27">
        <v>0</v>
      </c>
      <c r="X392" s="27"/>
      <c r="Y392" s="27"/>
      <c r="Z392" s="27">
        <v>0</v>
      </c>
      <c r="AA392" s="27">
        <v>0</v>
      </c>
      <c r="AB392" s="27"/>
      <c r="AC392" s="27"/>
      <c r="AD392" s="27"/>
      <c r="AE392" s="27">
        <v>0</v>
      </c>
      <c r="AF392" s="27"/>
      <c r="AG392" s="27"/>
      <c r="AH392" s="27"/>
      <c r="AI392" s="27"/>
      <c r="AJ392" s="27">
        <v>0.9</v>
      </c>
      <c r="AK392" s="27">
        <v>13</v>
      </c>
      <c r="AL392" s="27">
        <v>0.7</v>
      </c>
      <c r="AM392" s="27">
        <v>19</v>
      </c>
      <c r="AN392" s="27">
        <v>164</v>
      </c>
      <c r="AO392" s="27">
        <v>274</v>
      </c>
      <c r="AP392" s="27">
        <v>85</v>
      </c>
      <c r="AQ392" s="27">
        <v>3.42</v>
      </c>
      <c r="AR392" s="27">
        <v>0.32</v>
      </c>
      <c r="AS392" s="27">
        <v>8.6</v>
      </c>
      <c r="AT392" s="27">
        <v>17</v>
      </c>
      <c r="AU392" s="27"/>
      <c r="AV392" s="27">
        <v>0</v>
      </c>
      <c r="AW392" s="27">
        <v>0</v>
      </c>
      <c r="AX392" s="27">
        <v>0</v>
      </c>
      <c r="AY392" s="27"/>
      <c r="AZ392" s="27"/>
      <c r="BA392" s="27"/>
      <c r="BB392" s="27"/>
      <c r="BC392" s="27"/>
      <c r="BD392" s="27"/>
      <c r="BE392" s="27">
        <v>0.62</v>
      </c>
      <c r="BF392" s="27"/>
      <c r="BG392" s="27"/>
      <c r="BH392" s="27">
        <v>0.16</v>
      </c>
      <c r="BI392" s="27"/>
      <c r="BJ392" s="27">
        <v>0.13</v>
      </c>
      <c r="BK392" s="27">
        <v>0.08</v>
      </c>
      <c r="BL392" s="27">
        <v>5.4</v>
      </c>
      <c r="BM392" s="27"/>
      <c r="BN392" s="27">
        <v>0.21199999999999999</v>
      </c>
      <c r="BO392" s="27">
        <v>10</v>
      </c>
      <c r="BP392" s="27">
        <v>1</v>
      </c>
      <c r="BQ392" s="27">
        <v>0</v>
      </c>
      <c r="BR392" s="27"/>
      <c r="BS392" s="27"/>
      <c r="BT392" s="27">
        <v>6.25</v>
      </c>
      <c r="BU392" s="27"/>
      <c r="BV392" s="27"/>
      <c r="BW392" s="27" t="s">
        <v>186</v>
      </c>
      <c r="BX392" s="79">
        <v>4360</v>
      </c>
      <c r="BY392" s="27"/>
      <c r="BZ392" s="27"/>
      <c r="CA392" s="27"/>
      <c r="CB392" s="27">
        <v>100</v>
      </c>
      <c r="CC392" s="76">
        <f>100-(K392+M392+Q392+AJ392+AE392+AI392)</f>
        <v>0.29999999999998295</v>
      </c>
      <c r="CD392" s="27"/>
      <c r="CE392" s="27"/>
      <c r="CF392" s="27"/>
      <c r="CG392" s="27"/>
      <c r="CH392" s="27"/>
      <c r="CI392" s="27"/>
    </row>
    <row r="393" spans="1:98" s="16" customFormat="1" ht="15" x14ac:dyDescent="0.3">
      <c r="A393" s="10" t="s">
        <v>755</v>
      </c>
      <c r="D393" s="27">
        <v>2000</v>
      </c>
      <c r="E393" s="144"/>
      <c r="F393" s="44" t="s">
        <v>123</v>
      </c>
      <c r="I393" s="27">
        <v>1</v>
      </c>
      <c r="J393" s="27">
        <f>(M393*17)+(Q393*37)+(CC393*17)+(AI393*29)+(AE393*8)</f>
        <v>1543.5</v>
      </c>
      <c r="K393" s="27">
        <v>49.8</v>
      </c>
      <c r="L393" s="27">
        <v>2.23</v>
      </c>
      <c r="M393" s="27">
        <v>13.9</v>
      </c>
      <c r="N393" s="27">
        <v>0</v>
      </c>
      <c r="O393" s="27">
        <v>13.9</v>
      </c>
      <c r="P393" s="27">
        <v>7.3999999999999996E-2</v>
      </c>
      <c r="Q393" s="27">
        <v>35.1</v>
      </c>
      <c r="R393" s="27"/>
      <c r="S393" s="27">
        <v>12.44</v>
      </c>
      <c r="T393" s="27">
        <v>15.93</v>
      </c>
      <c r="U393" s="27">
        <v>3.8</v>
      </c>
      <c r="V393" s="27"/>
      <c r="W393" s="27">
        <v>0</v>
      </c>
      <c r="X393" s="27"/>
      <c r="Y393" s="27"/>
      <c r="Z393" s="27">
        <v>0</v>
      </c>
      <c r="AA393" s="27">
        <v>0</v>
      </c>
      <c r="AB393" s="27"/>
      <c r="AC393" s="27"/>
      <c r="AD393" s="27"/>
      <c r="AE393" s="27">
        <v>0</v>
      </c>
      <c r="AF393" s="27"/>
      <c r="AG393" s="27"/>
      <c r="AH393" s="27"/>
      <c r="AI393" s="27"/>
      <c r="AJ393" s="27">
        <v>0.7</v>
      </c>
      <c r="AK393" s="27">
        <v>19</v>
      </c>
      <c r="AL393" s="27">
        <v>0.7</v>
      </c>
      <c r="AM393" s="27">
        <v>13</v>
      </c>
      <c r="AN393" s="27">
        <v>155</v>
      </c>
      <c r="AO393" s="27">
        <v>253</v>
      </c>
      <c r="AP393" s="27">
        <v>42</v>
      </c>
      <c r="AQ393" s="27">
        <v>1.59</v>
      </c>
      <c r="AR393" s="27">
        <v>0.06</v>
      </c>
      <c r="AS393" s="27">
        <v>28.4</v>
      </c>
      <c r="AT393" s="27">
        <v>11</v>
      </c>
      <c r="AU393" s="27"/>
      <c r="AV393" s="27">
        <v>3</v>
      </c>
      <c r="AW393" s="27" t="s">
        <v>1094</v>
      </c>
      <c r="AX393" s="27" t="s">
        <v>1094</v>
      </c>
      <c r="AY393" s="27"/>
      <c r="AZ393" s="27"/>
      <c r="BA393" s="27"/>
      <c r="BB393" s="27"/>
      <c r="BC393" s="27"/>
      <c r="BD393" s="27"/>
      <c r="BE393" s="27">
        <v>1</v>
      </c>
      <c r="BF393" s="27"/>
      <c r="BG393" s="27"/>
      <c r="BH393" s="27">
        <v>0.28999999999999998</v>
      </c>
      <c r="BI393" s="27"/>
      <c r="BJ393" s="27">
        <v>0.6</v>
      </c>
      <c r="BK393" s="27">
        <v>0.21</v>
      </c>
      <c r="BL393" s="27">
        <v>3.8</v>
      </c>
      <c r="BM393" s="27"/>
      <c r="BN393" s="27">
        <v>0.28399999999999997</v>
      </c>
      <c r="BO393" s="27">
        <v>4</v>
      </c>
      <c r="BP393" s="27">
        <v>0.6</v>
      </c>
      <c r="BQ393" s="27" t="s">
        <v>1094</v>
      </c>
      <c r="BR393" s="27"/>
      <c r="BS393" s="27"/>
      <c r="BT393" s="27">
        <v>6.25</v>
      </c>
      <c r="BU393" s="27"/>
      <c r="BV393" s="27"/>
      <c r="BW393" s="27" t="s">
        <v>186</v>
      </c>
      <c r="BX393" s="79">
        <v>4336</v>
      </c>
      <c r="BY393" s="27"/>
      <c r="BZ393" s="27"/>
      <c r="CA393" s="27"/>
      <c r="CB393" s="27">
        <f>CC393+K393+M393+Q393+AE393+AJ393</f>
        <v>100.00000000000001</v>
      </c>
      <c r="CC393" s="27">
        <f>100-(K393+M393+Q393+AJ393+AE393+AI393)</f>
        <v>0.5</v>
      </c>
      <c r="CD393" s="27"/>
      <c r="CE393" s="27"/>
      <c r="CF393" s="27"/>
      <c r="CG393" s="27"/>
      <c r="CH393" s="27"/>
      <c r="CI393" s="27"/>
      <c r="CJ393" s="27"/>
      <c r="CK393" s="27"/>
      <c r="CL393" s="27"/>
    </row>
    <row r="394" spans="1:98" s="16" customFormat="1" ht="15" x14ac:dyDescent="0.3">
      <c r="A394" s="32" t="s">
        <v>753</v>
      </c>
      <c r="D394" s="27">
        <v>250</v>
      </c>
      <c r="E394" s="144"/>
      <c r="F394" s="44" t="s">
        <v>129</v>
      </c>
      <c r="I394" s="27">
        <v>1</v>
      </c>
      <c r="J394" s="27">
        <f>(M394*17)+(Q394*37)+(CC394*17)+(AI394*29)+(AE394*8)</f>
        <v>2349.1000000000004</v>
      </c>
      <c r="K394" s="27">
        <v>12.9</v>
      </c>
      <c r="L394" s="27">
        <v>4.87</v>
      </c>
      <c r="M394" s="27">
        <v>30.5</v>
      </c>
      <c r="N394" s="27">
        <v>0</v>
      </c>
      <c r="O394" s="27">
        <v>30.5</v>
      </c>
      <c r="P394" s="27">
        <v>8.5000000000000006E-2</v>
      </c>
      <c r="Q394" s="27">
        <v>49.2</v>
      </c>
      <c r="R394" s="27"/>
      <c r="S394" s="27">
        <v>17.420000000000002</v>
      </c>
      <c r="T394" s="27">
        <v>23.69</v>
      </c>
      <c r="U394" s="27">
        <v>5.81</v>
      </c>
      <c r="V394" s="27">
        <v>0.22</v>
      </c>
      <c r="W394" s="27">
        <v>0</v>
      </c>
      <c r="X394" s="27"/>
      <c r="Y394" s="27"/>
      <c r="Z394" s="27">
        <v>0</v>
      </c>
      <c r="AA394" s="27">
        <v>0</v>
      </c>
      <c r="AB394" s="27"/>
      <c r="AC394" s="27"/>
      <c r="AD394" s="27"/>
      <c r="AE394" s="27">
        <v>0</v>
      </c>
      <c r="AF394" s="27"/>
      <c r="AG394" s="27"/>
      <c r="AH394" s="27"/>
      <c r="AI394" s="27"/>
      <c r="AJ394" s="27">
        <v>6.8</v>
      </c>
      <c r="AK394" s="27">
        <v>12</v>
      </c>
      <c r="AL394" s="27">
        <v>1.6</v>
      </c>
      <c r="AM394" s="27">
        <v>24</v>
      </c>
      <c r="AN394" s="27">
        <v>336</v>
      </c>
      <c r="AO394" s="27">
        <v>486</v>
      </c>
      <c r="AP394" s="27">
        <v>1596</v>
      </c>
      <c r="AQ394" s="27">
        <v>3.26</v>
      </c>
      <c r="AR394" s="27">
        <v>0.17</v>
      </c>
      <c r="AS394" s="27">
        <v>24.7</v>
      </c>
      <c r="AT394" s="27">
        <v>41</v>
      </c>
      <c r="AU394" s="27"/>
      <c r="AV394" s="27">
        <v>0</v>
      </c>
      <c r="AW394" s="27">
        <v>0</v>
      </c>
      <c r="AX394" s="27">
        <v>0</v>
      </c>
      <c r="AY394" s="27"/>
      <c r="AZ394" s="27"/>
      <c r="BA394" s="27"/>
      <c r="BB394" s="27"/>
      <c r="BC394" s="27"/>
      <c r="BD394" s="27"/>
      <c r="BE394" s="27" t="s">
        <v>501</v>
      </c>
      <c r="BF394" s="27"/>
      <c r="BG394" s="27"/>
      <c r="BH394" s="27">
        <v>0.54</v>
      </c>
      <c r="BI394" s="27"/>
      <c r="BJ394" s="27">
        <v>0.69</v>
      </c>
      <c r="BK394" s="27">
        <v>0.28999999999999998</v>
      </c>
      <c r="BL394" s="27">
        <v>7.3</v>
      </c>
      <c r="BM394" s="27"/>
      <c r="BN394" s="27">
        <v>0.27</v>
      </c>
      <c r="BO394" s="27">
        <v>5</v>
      </c>
      <c r="BP394" s="27">
        <v>1.8</v>
      </c>
      <c r="BQ394" s="27">
        <v>0</v>
      </c>
      <c r="BR394" s="27"/>
      <c r="BS394" s="27"/>
      <c r="BT394" s="27">
        <v>6.25</v>
      </c>
      <c r="BU394" s="27"/>
      <c r="BV394" s="27"/>
      <c r="BW394" s="27" t="s">
        <v>186</v>
      </c>
      <c r="BX394" s="79">
        <v>2906</v>
      </c>
      <c r="BY394" s="27"/>
      <c r="BZ394" s="27"/>
      <c r="CA394" s="27"/>
      <c r="CB394" s="27">
        <f>CC394+K394+M394+Q394+AE394+AJ394</f>
        <v>100.00000000000001</v>
      </c>
      <c r="CC394" s="27">
        <f>100-(K394+M394+Q394+AJ394+AE394+AI394)</f>
        <v>0.60000000000000853</v>
      </c>
      <c r="CD394" s="27"/>
      <c r="CE394" s="27"/>
      <c r="CF394" s="27"/>
      <c r="CG394" s="27"/>
      <c r="CH394" s="27"/>
    </row>
    <row r="395" spans="1:98" s="16" customFormat="1" ht="15" x14ac:dyDescent="0.3">
      <c r="A395" s="10" t="s">
        <v>1221</v>
      </c>
      <c r="D395" s="27">
        <v>125</v>
      </c>
      <c r="E395" s="144"/>
      <c r="F395" s="44" t="s">
        <v>341</v>
      </c>
      <c r="I395" s="27">
        <v>1</v>
      </c>
      <c r="J395" s="26">
        <f>(M395*17)+(Q395*37)+(CC395*17)+(AI395*29)+(AE395*8)</f>
        <v>28.899999999999952</v>
      </c>
      <c r="K395" s="27">
        <v>98</v>
      </c>
      <c r="L395" s="27">
        <v>7.0000000000000007E-2</v>
      </c>
      <c r="M395" s="27">
        <v>0.4</v>
      </c>
      <c r="N395" s="27">
        <v>0.4</v>
      </c>
      <c r="O395" s="27">
        <v>0</v>
      </c>
      <c r="P395" s="27">
        <v>0</v>
      </c>
      <c r="Q395" s="27">
        <v>0</v>
      </c>
      <c r="R395" s="27"/>
      <c r="S395" s="27">
        <v>0</v>
      </c>
      <c r="T395" s="27">
        <v>0</v>
      </c>
      <c r="U395" s="27">
        <v>0</v>
      </c>
      <c r="V395" s="27"/>
      <c r="W395" s="27">
        <v>0.6</v>
      </c>
      <c r="X395" s="27"/>
      <c r="Y395" s="27"/>
      <c r="Z395" s="27"/>
      <c r="AA395" s="27">
        <v>0.6</v>
      </c>
      <c r="AB395" s="27"/>
      <c r="AC395" s="27"/>
      <c r="AD395" s="27"/>
      <c r="AE395" s="27">
        <v>0</v>
      </c>
      <c r="AF395" s="27"/>
      <c r="AG395" s="27"/>
      <c r="AH395" s="27"/>
      <c r="AI395" s="27"/>
      <c r="AJ395" s="27">
        <v>0.3</v>
      </c>
      <c r="AK395" s="27">
        <v>15</v>
      </c>
      <c r="AL395" s="27">
        <v>0.5</v>
      </c>
      <c r="AM395" s="27">
        <v>22</v>
      </c>
      <c r="AN395" s="27">
        <v>32</v>
      </c>
      <c r="AO395" s="27">
        <v>89</v>
      </c>
      <c r="AP395" s="27">
        <v>20</v>
      </c>
      <c r="AQ395" s="27">
        <v>0.1</v>
      </c>
      <c r="AR395" s="27">
        <v>0.04</v>
      </c>
      <c r="AS395" s="27">
        <v>1</v>
      </c>
      <c r="AT395" s="27">
        <v>10</v>
      </c>
      <c r="AU395" s="27"/>
      <c r="AV395" s="27">
        <v>0</v>
      </c>
      <c r="AW395" s="27">
        <v>0</v>
      </c>
      <c r="AX395" s="27"/>
      <c r="AY395" s="27"/>
      <c r="AZ395" s="27"/>
      <c r="BA395" s="27"/>
      <c r="BB395" s="27"/>
      <c r="BC395" s="27"/>
      <c r="BD395" s="27"/>
      <c r="BE395" s="27">
        <v>0</v>
      </c>
      <c r="BF395" s="27"/>
      <c r="BG395" s="27"/>
      <c r="BH395" s="27">
        <v>0</v>
      </c>
      <c r="BI395" s="27"/>
      <c r="BJ395" s="27">
        <v>0</v>
      </c>
      <c r="BK395" s="27">
        <v>0</v>
      </c>
      <c r="BL395" s="27">
        <v>0</v>
      </c>
      <c r="BM395" s="27"/>
      <c r="BN395" s="27">
        <v>0</v>
      </c>
      <c r="BO395" s="27">
        <v>0</v>
      </c>
      <c r="BP395" s="27">
        <v>0</v>
      </c>
      <c r="BQ395" s="27"/>
      <c r="BR395" s="27"/>
      <c r="BS395" s="27"/>
      <c r="BT395" s="27">
        <v>6.25</v>
      </c>
      <c r="BU395" s="27"/>
      <c r="BV395" s="27"/>
      <c r="BW395" s="27" t="s">
        <v>4</v>
      </c>
      <c r="BX395" s="79">
        <v>9511</v>
      </c>
      <c r="BY395" s="27"/>
      <c r="BZ395" s="27"/>
      <c r="CA395" s="27"/>
      <c r="CB395" s="27">
        <f>CC395+K395+M395+Q395+AE395+AJ395</f>
        <v>100</v>
      </c>
      <c r="CC395" s="27">
        <f>100-(K395+M395+Q395+AJ395+AE395+AI395)</f>
        <v>1.2999999999999972</v>
      </c>
      <c r="CD395" s="27"/>
    </row>
    <row r="396" spans="1:98" s="16" customFormat="1" ht="15" x14ac:dyDescent="0.3">
      <c r="A396" s="10" t="s">
        <v>1219</v>
      </c>
      <c r="D396" s="27">
        <v>55</v>
      </c>
      <c r="E396" s="144"/>
      <c r="F396" s="44" t="s">
        <v>1214</v>
      </c>
      <c r="I396" s="27">
        <v>1</v>
      </c>
      <c r="J396" s="27">
        <f>(M396*17)+(Q396*37)+(CC396*17)+(AI396*29)+(AE396*8)</f>
        <v>0</v>
      </c>
      <c r="K396" s="27">
        <v>0.2</v>
      </c>
      <c r="L396" s="27"/>
      <c r="M396" s="27">
        <v>0</v>
      </c>
      <c r="N396" s="27">
        <v>0</v>
      </c>
      <c r="O396" s="27">
        <v>0</v>
      </c>
      <c r="P396" s="27">
        <v>0</v>
      </c>
      <c r="Q396" s="27">
        <v>0</v>
      </c>
      <c r="R396" s="27"/>
      <c r="S396" s="27">
        <v>0</v>
      </c>
      <c r="T396" s="27">
        <v>0</v>
      </c>
      <c r="U396" s="27">
        <v>0</v>
      </c>
      <c r="V396" s="27">
        <v>0</v>
      </c>
      <c r="W396" s="27">
        <f>Y396/1.1</f>
        <v>0</v>
      </c>
      <c r="X396" s="27"/>
      <c r="Y396" s="27">
        <v>0</v>
      </c>
      <c r="Z396" s="27"/>
      <c r="AA396" s="27"/>
      <c r="AB396" s="27">
        <v>0</v>
      </c>
      <c r="AC396" s="27">
        <v>0</v>
      </c>
      <c r="AD396" s="27"/>
      <c r="AE396" s="27"/>
      <c r="AF396" s="27"/>
      <c r="AG396" s="27">
        <v>0</v>
      </c>
      <c r="AH396" s="27"/>
      <c r="AI396" s="27"/>
      <c r="AJ396" s="27">
        <v>99.8</v>
      </c>
      <c r="AK396" s="27">
        <v>10</v>
      </c>
      <c r="AL396" s="27">
        <v>0.3</v>
      </c>
      <c r="AM396" s="27">
        <v>76</v>
      </c>
      <c r="AN396" s="27">
        <v>1</v>
      </c>
      <c r="AO396" s="27">
        <v>89</v>
      </c>
      <c r="AP396" s="27">
        <v>39300</v>
      </c>
      <c r="AQ396" s="27">
        <v>0.1</v>
      </c>
      <c r="AR396" s="27">
        <v>0.08</v>
      </c>
      <c r="AS396" s="27"/>
      <c r="AT396" s="27" t="s">
        <v>501</v>
      </c>
      <c r="AU396" s="27"/>
      <c r="AV396" s="27"/>
      <c r="AW396" s="27">
        <v>0</v>
      </c>
      <c r="AX396" s="27">
        <v>0</v>
      </c>
      <c r="AY396" s="27"/>
      <c r="AZ396" s="27"/>
      <c r="BA396" s="27"/>
      <c r="BB396" s="27"/>
      <c r="BC396" s="27"/>
      <c r="BD396" s="27"/>
      <c r="BE396" s="27"/>
      <c r="BF396" s="27">
        <v>0</v>
      </c>
      <c r="BG396" s="27"/>
      <c r="BH396" s="27">
        <v>0</v>
      </c>
      <c r="BI396" s="27"/>
      <c r="BJ396" s="27">
        <v>0</v>
      </c>
      <c r="BK396" s="27">
        <v>1</v>
      </c>
      <c r="BL396" s="27">
        <v>0</v>
      </c>
      <c r="BM396" s="27"/>
      <c r="BN396" s="27">
        <v>0</v>
      </c>
      <c r="BO396" s="27">
        <v>0</v>
      </c>
      <c r="BP396" s="27">
        <v>0</v>
      </c>
      <c r="BQ396" s="27">
        <v>0</v>
      </c>
      <c r="BR396" s="27"/>
      <c r="BS396" s="27"/>
      <c r="BT396" s="27">
        <v>6.25</v>
      </c>
      <c r="BU396" s="27"/>
      <c r="BV396" s="27"/>
      <c r="BW396" s="27" t="s">
        <v>8</v>
      </c>
      <c r="BX396" s="79">
        <v>1226</v>
      </c>
      <c r="BY396" s="27"/>
      <c r="BZ396" s="27"/>
      <c r="CA396" s="27"/>
      <c r="CB396" s="27">
        <f>CC396+K396+M396+Q396+AE396+AJ396</f>
        <v>100</v>
      </c>
      <c r="CC396" s="27">
        <f>100-(K396+M396+Q396+AJ396+AE396+AI396)</f>
        <v>0</v>
      </c>
    </row>
    <row r="397" spans="1:98" s="16" customFormat="1" ht="15" x14ac:dyDescent="0.3">
      <c r="A397" s="2"/>
      <c r="D397" s="27">
        <f>SUM(D392:D396)</f>
        <v>5430</v>
      </c>
      <c r="E397" s="144"/>
      <c r="F397" s="5" t="s">
        <v>550</v>
      </c>
      <c r="BS397" s="121"/>
      <c r="BT397" s="121"/>
      <c r="BU397" s="121"/>
      <c r="BV397" s="121"/>
      <c r="BX397" s="328"/>
    </row>
    <row r="398" spans="1:98" s="16" customFormat="1" ht="15" x14ac:dyDescent="0.3">
      <c r="A398" s="2"/>
      <c r="D398" s="27">
        <f>D397-40</f>
        <v>5390</v>
      </c>
      <c r="E398" s="144"/>
      <c r="F398" s="5" t="s">
        <v>551</v>
      </c>
      <c r="BS398" s="121"/>
      <c r="BT398" s="121"/>
      <c r="BU398" s="121"/>
      <c r="BV398" s="121"/>
      <c r="BX398" s="328"/>
    </row>
    <row r="399" spans="1:98" s="16" customFormat="1" ht="15" x14ac:dyDescent="0.3">
      <c r="A399" s="2"/>
      <c r="D399" s="27">
        <f>1-(D397-D398)/D397</f>
        <v>0.99263351749539597</v>
      </c>
      <c r="E399" s="144"/>
      <c r="F399" s="5" t="s">
        <v>337</v>
      </c>
      <c r="BS399" s="121"/>
      <c r="BT399" s="121"/>
      <c r="BU399" s="121"/>
      <c r="BV399" s="121"/>
      <c r="BX399" s="328"/>
    </row>
    <row r="400" spans="1:98" s="16" customFormat="1" ht="15" x14ac:dyDescent="0.3">
      <c r="A400" s="2"/>
      <c r="D400" s="27"/>
      <c r="E400" s="144"/>
      <c r="F400" s="5" t="s">
        <v>82</v>
      </c>
      <c r="BS400" s="121"/>
      <c r="BT400" s="121"/>
      <c r="BU400" s="121"/>
      <c r="BV400" s="121"/>
      <c r="BX400" s="328"/>
    </row>
    <row r="401" spans="1:87" s="16" customFormat="1" ht="15" x14ac:dyDescent="0.3">
      <c r="A401" s="2"/>
      <c r="D401" s="27"/>
      <c r="E401" s="144"/>
      <c r="F401" s="5" t="s">
        <v>115</v>
      </c>
      <c r="BS401" s="121"/>
      <c r="BT401" s="121"/>
      <c r="BU401" s="121"/>
      <c r="BV401" s="121"/>
      <c r="BX401" s="328"/>
    </row>
    <row r="402" spans="1:87" s="16" customFormat="1" ht="15" x14ac:dyDescent="0.3">
      <c r="A402" s="2"/>
      <c r="E402" s="144"/>
      <c r="F402" s="5"/>
      <c r="BS402" s="121"/>
      <c r="BT402" s="121"/>
      <c r="BU402" s="121"/>
      <c r="BV402" s="121"/>
      <c r="BX402" s="328"/>
    </row>
    <row r="403" spans="1:87" s="396" customFormat="1" ht="15" x14ac:dyDescent="0.3">
      <c r="A403" s="38"/>
      <c r="F403" s="167" t="s">
        <v>235</v>
      </c>
      <c r="K403" s="164">
        <f>+K392*$D$392/100</f>
        <v>1962.0000000000002</v>
      </c>
      <c r="L403" s="164">
        <f>+L392*$D$392/100</f>
        <v>92.4</v>
      </c>
      <c r="M403" s="164">
        <f>+M392*$D$392/100</f>
        <v>576</v>
      </c>
      <c r="N403" s="164">
        <f t="shared" ref="N403:BR403" si="219">+N392*$D$392/100</f>
        <v>0</v>
      </c>
      <c r="O403" s="164">
        <f t="shared" si="219"/>
        <v>576</v>
      </c>
      <c r="P403" s="164">
        <f t="shared" si="219"/>
        <v>2.2799999999999998</v>
      </c>
      <c r="Q403" s="164">
        <f t="shared" si="219"/>
        <v>426</v>
      </c>
      <c r="R403" s="164">
        <f t="shared" si="219"/>
        <v>0</v>
      </c>
      <c r="S403" s="164">
        <f t="shared" si="219"/>
        <v>178.5</v>
      </c>
      <c r="T403" s="164">
        <f t="shared" si="219"/>
        <v>158.69999999999999</v>
      </c>
      <c r="U403" s="164">
        <f t="shared" si="219"/>
        <v>19.2</v>
      </c>
      <c r="V403" s="164">
        <f t="shared" si="219"/>
        <v>0</v>
      </c>
      <c r="W403" s="164">
        <f t="shared" si="219"/>
        <v>0</v>
      </c>
      <c r="X403" s="164">
        <f t="shared" si="219"/>
        <v>0</v>
      </c>
      <c r="Y403" s="164">
        <f t="shared" si="219"/>
        <v>0</v>
      </c>
      <c r="Z403" s="164">
        <f t="shared" si="219"/>
        <v>0</v>
      </c>
      <c r="AA403" s="164">
        <f t="shared" si="219"/>
        <v>0</v>
      </c>
      <c r="AB403" s="164">
        <f t="shared" si="219"/>
        <v>0</v>
      </c>
      <c r="AC403" s="164">
        <f t="shared" si="219"/>
        <v>0</v>
      </c>
      <c r="AD403" s="164">
        <f t="shared" si="219"/>
        <v>0</v>
      </c>
      <c r="AE403" s="164">
        <f t="shared" si="219"/>
        <v>0</v>
      </c>
      <c r="AF403" s="164">
        <f t="shared" si="219"/>
        <v>0</v>
      </c>
      <c r="AG403" s="164">
        <f t="shared" si="219"/>
        <v>0</v>
      </c>
      <c r="AH403" s="164">
        <f t="shared" si="219"/>
        <v>0</v>
      </c>
      <c r="AI403" s="164">
        <f t="shared" si="219"/>
        <v>0</v>
      </c>
      <c r="AJ403" s="164">
        <f t="shared" si="219"/>
        <v>27</v>
      </c>
      <c r="AK403" s="164">
        <f t="shared" si="219"/>
        <v>390</v>
      </c>
      <c r="AL403" s="164">
        <f t="shared" si="219"/>
        <v>21</v>
      </c>
      <c r="AM403" s="164">
        <f t="shared" si="219"/>
        <v>570</v>
      </c>
      <c r="AN403" s="164">
        <f t="shared" si="219"/>
        <v>4920</v>
      </c>
      <c r="AO403" s="164">
        <f t="shared" si="219"/>
        <v>8220</v>
      </c>
      <c r="AP403" s="164">
        <f t="shared" si="219"/>
        <v>2550</v>
      </c>
      <c r="AQ403" s="164">
        <f t="shared" si="219"/>
        <v>102.6</v>
      </c>
      <c r="AR403" s="164">
        <f t="shared" si="219"/>
        <v>9.6</v>
      </c>
      <c r="AS403" s="164">
        <f t="shared" si="219"/>
        <v>258</v>
      </c>
      <c r="AT403" s="164">
        <f t="shared" si="219"/>
        <v>510</v>
      </c>
      <c r="AU403" s="164">
        <f t="shared" si="219"/>
        <v>0</v>
      </c>
      <c r="AV403" s="164">
        <f t="shared" si="219"/>
        <v>0</v>
      </c>
      <c r="AW403" s="164">
        <f t="shared" si="219"/>
        <v>0</v>
      </c>
      <c r="AX403" s="164">
        <f t="shared" si="219"/>
        <v>0</v>
      </c>
      <c r="AY403" s="164">
        <f t="shared" si="219"/>
        <v>0</v>
      </c>
      <c r="AZ403" s="164">
        <f t="shared" si="219"/>
        <v>0</v>
      </c>
      <c r="BA403" s="164">
        <f t="shared" si="219"/>
        <v>0</v>
      </c>
      <c r="BB403" s="164">
        <f t="shared" si="219"/>
        <v>0</v>
      </c>
      <c r="BC403" s="164">
        <f t="shared" si="219"/>
        <v>0</v>
      </c>
      <c r="BD403" s="164">
        <f t="shared" si="219"/>
        <v>0</v>
      </c>
      <c r="BE403" s="164">
        <f t="shared" si="219"/>
        <v>18.600000000000001</v>
      </c>
      <c r="BF403" s="164">
        <f t="shared" si="219"/>
        <v>0</v>
      </c>
      <c r="BG403" s="164">
        <f t="shared" si="219"/>
        <v>0</v>
      </c>
      <c r="BH403" s="164">
        <f t="shared" si="219"/>
        <v>4.8</v>
      </c>
      <c r="BI403" s="164">
        <f t="shared" si="219"/>
        <v>0</v>
      </c>
      <c r="BJ403" s="164">
        <f t="shared" si="219"/>
        <v>3.9</v>
      </c>
      <c r="BK403" s="164">
        <f t="shared" si="219"/>
        <v>2.4</v>
      </c>
      <c r="BL403" s="164">
        <f t="shared" si="219"/>
        <v>162.00000000000003</v>
      </c>
      <c r="BM403" s="164">
        <f t="shared" si="219"/>
        <v>0</v>
      </c>
      <c r="BN403" s="164">
        <f t="shared" si="219"/>
        <v>6.36</v>
      </c>
      <c r="BO403" s="164">
        <f t="shared" si="219"/>
        <v>300</v>
      </c>
      <c r="BP403" s="164">
        <f t="shared" si="219"/>
        <v>30</v>
      </c>
      <c r="BQ403" s="164">
        <f t="shared" si="219"/>
        <v>0</v>
      </c>
      <c r="BR403" s="164">
        <f t="shared" si="219"/>
        <v>0</v>
      </c>
      <c r="BS403" s="164"/>
      <c r="BT403" s="164"/>
      <c r="BU403" s="164"/>
      <c r="BV403" s="164"/>
      <c r="BW403" s="164"/>
      <c r="BX403" s="166"/>
      <c r="BY403" s="164"/>
      <c r="BZ403" s="164"/>
      <c r="CA403" s="164"/>
      <c r="CB403" s="164">
        <f t="shared" ref="CB403:CC407" si="220">+CB392</f>
        <v>100</v>
      </c>
      <c r="CC403" s="164">
        <f t="shared" si="220"/>
        <v>0.29999999999998295</v>
      </c>
      <c r="CD403" s="164"/>
    </row>
    <row r="404" spans="1:87" s="396" customFormat="1" ht="15" x14ac:dyDescent="0.3">
      <c r="A404" s="38"/>
      <c r="F404" s="167" t="s">
        <v>123</v>
      </c>
      <c r="K404" s="164">
        <f>+K393*$D$393/100</f>
        <v>996</v>
      </c>
      <c r="L404" s="164">
        <f>+L393*$D$393/100</f>
        <v>44.6</v>
      </c>
      <c r="M404" s="164">
        <f>+M393*$D$393/100</f>
        <v>278</v>
      </c>
      <c r="N404" s="164">
        <f t="shared" ref="N404:BR404" si="221">+N393*$D$393/100</f>
        <v>0</v>
      </c>
      <c r="O404" s="164">
        <f t="shared" si="221"/>
        <v>278</v>
      </c>
      <c r="P404" s="164">
        <f t="shared" si="221"/>
        <v>1.48</v>
      </c>
      <c r="Q404" s="164">
        <f t="shared" si="221"/>
        <v>702</v>
      </c>
      <c r="R404" s="164">
        <f t="shared" si="221"/>
        <v>0</v>
      </c>
      <c r="S404" s="164">
        <f t="shared" si="221"/>
        <v>248.8</v>
      </c>
      <c r="T404" s="164">
        <f t="shared" si="221"/>
        <v>318.60000000000002</v>
      </c>
      <c r="U404" s="164">
        <f t="shared" si="221"/>
        <v>76</v>
      </c>
      <c r="V404" s="164">
        <f t="shared" si="221"/>
        <v>0</v>
      </c>
      <c r="W404" s="164">
        <f t="shared" si="221"/>
        <v>0</v>
      </c>
      <c r="X404" s="164">
        <f t="shared" si="221"/>
        <v>0</v>
      </c>
      <c r="Y404" s="164">
        <f t="shared" si="221"/>
        <v>0</v>
      </c>
      <c r="Z404" s="164">
        <f t="shared" si="221"/>
        <v>0</v>
      </c>
      <c r="AA404" s="164">
        <f t="shared" si="221"/>
        <v>0</v>
      </c>
      <c r="AB404" s="164">
        <f t="shared" si="221"/>
        <v>0</v>
      </c>
      <c r="AC404" s="164">
        <f t="shared" si="221"/>
        <v>0</v>
      </c>
      <c r="AD404" s="164">
        <f t="shared" si="221"/>
        <v>0</v>
      </c>
      <c r="AE404" s="164">
        <f t="shared" si="221"/>
        <v>0</v>
      </c>
      <c r="AF404" s="164">
        <f t="shared" si="221"/>
        <v>0</v>
      </c>
      <c r="AG404" s="164">
        <f t="shared" si="221"/>
        <v>0</v>
      </c>
      <c r="AH404" s="164">
        <f t="shared" si="221"/>
        <v>0</v>
      </c>
      <c r="AI404" s="164">
        <f t="shared" si="221"/>
        <v>0</v>
      </c>
      <c r="AJ404" s="164">
        <f t="shared" si="221"/>
        <v>14</v>
      </c>
      <c r="AK404" s="164">
        <f t="shared" si="221"/>
        <v>380</v>
      </c>
      <c r="AL404" s="164">
        <f t="shared" si="221"/>
        <v>14</v>
      </c>
      <c r="AM404" s="164">
        <f t="shared" si="221"/>
        <v>260</v>
      </c>
      <c r="AN404" s="164">
        <f t="shared" si="221"/>
        <v>3100</v>
      </c>
      <c r="AO404" s="164">
        <f t="shared" si="221"/>
        <v>5060</v>
      </c>
      <c r="AP404" s="164">
        <f t="shared" si="221"/>
        <v>840</v>
      </c>
      <c r="AQ404" s="164">
        <f t="shared" si="221"/>
        <v>31.8</v>
      </c>
      <c r="AR404" s="164">
        <f t="shared" si="221"/>
        <v>1.2</v>
      </c>
      <c r="AS404" s="164">
        <f t="shared" si="221"/>
        <v>568</v>
      </c>
      <c r="AT404" s="164">
        <f t="shared" si="221"/>
        <v>220</v>
      </c>
      <c r="AU404" s="164">
        <f t="shared" si="221"/>
        <v>0</v>
      </c>
      <c r="AV404" s="164">
        <f t="shared" si="221"/>
        <v>60</v>
      </c>
      <c r="AW404" s="166" t="s">
        <v>501</v>
      </c>
      <c r="AX404" s="166" t="s">
        <v>501</v>
      </c>
      <c r="AY404" s="164">
        <f t="shared" si="221"/>
        <v>0</v>
      </c>
      <c r="AZ404" s="164">
        <f t="shared" si="221"/>
        <v>0</v>
      </c>
      <c r="BA404" s="164">
        <f t="shared" si="221"/>
        <v>0</v>
      </c>
      <c r="BB404" s="164">
        <f t="shared" si="221"/>
        <v>0</v>
      </c>
      <c r="BC404" s="164">
        <f t="shared" si="221"/>
        <v>0</v>
      </c>
      <c r="BD404" s="164">
        <f t="shared" si="221"/>
        <v>0</v>
      </c>
      <c r="BE404" s="164">
        <f t="shared" si="221"/>
        <v>20</v>
      </c>
      <c r="BF404" s="164">
        <f t="shared" si="221"/>
        <v>0</v>
      </c>
      <c r="BG404" s="164">
        <f t="shared" si="221"/>
        <v>0</v>
      </c>
      <c r="BH404" s="164">
        <f t="shared" si="221"/>
        <v>5.8</v>
      </c>
      <c r="BI404" s="164">
        <f t="shared" si="221"/>
        <v>0</v>
      </c>
      <c r="BJ404" s="164">
        <f t="shared" si="221"/>
        <v>12</v>
      </c>
      <c r="BK404" s="164">
        <f t="shared" si="221"/>
        <v>4.2</v>
      </c>
      <c r="BL404" s="164">
        <f t="shared" si="221"/>
        <v>76</v>
      </c>
      <c r="BM404" s="164">
        <f t="shared" si="221"/>
        <v>0</v>
      </c>
      <c r="BN404" s="164">
        <f t="shared" si="221"/>
        <v>5.68</v>
      </c>
      <c r="BO404" s="164">
        <f t="shared" si="221"/>
        <v>80</v>
      </c>
      <c r="BP404" s="164">
        <f t="shared" si="221"/>
        <v>12</v>
      </c>
      <c r="BQ404" s="166" t="s">
        <v>501</v>
      </c>
      <c r="BR404" s="164">
        <f t="shared" si="221"/>
        <v>0</v>
      </c>
      <c r="BS404" s="164"/>
      <c r="BT404" s="164"/>
      <c r="BU404" s="164"/>
      <c r="BV404" s="164"/>
      <c r="BW404" s="164"/>
      <c r="BX404" s="166"/>
      <c r="BY404" s="164"/>
      <c r="BZ404" s="164"/>
      <c r="CA404" s="164"/>
      <c r="CB404" s="164">
        <f t="shared" si="220"/>
        <v>100.00000000000001</v>
      </c>
      <c r="CC404" s="164">
        <f t="shared" si="220"/>
        <v>0.5</v>
      </c>
      <c r="CD404" s="164"/>
    </row>
    <row r="405" spans="1:87" s="396" customFormat="1" ht="15" x14ac:dyDescent="0.3">
      <c r="A405" s="38"/>
      <c r="F405" s="167" t="s">
        <v>129</v>
      </c>
      <c r="K405" s="164">
        <f>+K394*$D$394/100</f>
        <v>32.25</v>
      </c>
      <c r="L405" s="164">
        <f>+L394*$D$394/100</f>
        <v>12.175000000000001</v>
      </c>
      <c r="M405" s="164">
        <f>+M394*$D$394/100</f>
        <v>76.25</v>
      </c>
      <c r="N405" s="164">
        <f>+N394*$D$394/100</f>
        <v>0</v>
      </c>
      <c r="O405" s="164">
        <f t="shared" ref="O405:BR405" si="222">+O394*$D$394/100</f>
        <v>76.25</v>
      </c>
      <c r="P405" s="164">
        <f t="shared" si="222"/>
        <v>0.21249999999999999</v>
      </c>
      <c r="Q405" s="164">
        <f t="shared" si="222"/>
        <v>123</v>
      </c>
      <c r="R405" s="164">
        <f t="shared" si="222"/>
        <v>0</v>
      </c>
      <c r="S405" s="164">
        <f t="shared" si="222"/>
        <v>43.55</v>
      </c>
      <c r="T405" s="164">
        <f t="shared" si="222"/>
        <v>59.225000000000001</v>
      </c>
      <c r="U405" s="164">
        <f t="shared" si="222"/>
        <v>14.525</v>
      </c>
      <c r="V405" s="164">
        <f t="shared" si="222"/>
        <v>0.55000000000000004</v>
      </c>
      <c r="W405" s="164">
        <f t="shared" si="222"/>
        <v>0</v>
      </c>
      <c r="X405" s="164">
        <f t="shared" si="222"/>
        <v>0</v>
      </c>
      <c r="Y405" s="164">
        <f t="shared" si="222"/>
        <v>0</v>
      </c>
      <c r="Z405" s="164">
        <f t="shared" si="222"/>
        <v>0</v>
      </c>
      <c r="AA405" s="164">
        <f t="shared" si="222"/>
        <v>0</v>
      </c>
      <c r="AB405" s="164">
        <f t="shared" si="222"/>
        <v>0</v>
      </c>
      <c r="AC405" s="164">
        <f t="shared" si="222"/>
        <v>0</v>
      </c>
      <c r="AD405" s="164">
        <f t="shared" si="222"/>
        <v>0</v>
      </c>
      <c r="AE405" s="164">
        <f t="shared" si="222"/>
        <v>0</v>
      </c>
      <c r="AF405" s="164">
        <f t="shared" si="222"/>
        <v>0</v>
      </c>
      <c r="AG405" s="164">
        <f t="shared" si="222"/>
        <v>0</v>
      </c>
      <c r="AH405" s="164">
        <f t="shared" si="222"/>
        <v>0</v>
      </c>
      <c r="AI405" s="164">
        <f t="shared" si="222"/>
        <v>0</v>
      </c>
      <c r="AJ405" s="164">
        <f t="shared" si="222"/>
        <v>17</v>
      </c>
      <c r="AK405" s="164">
        <f t="shared" si="222"/>
        <v>30</v>
      </c>
      <c r="AL405" s="164">
        <f t="shared" si="222"/>
        <v>4</v>
      </c>
      <c r="AM405" s="164">
        <f t="shared" si="222"/>
        <v>60</v>
      </c>
      <c r="AN405" s="164">
        <f t="shared" si="222"/>
        <v>840</v>
      </c>
      <c r="AO405" s="164">
        <f t="shared" si="222"/>
        <v>1215</v>
      </c>
      <c r="AP405" s="164">
        <f t="shared" si="222"/>
        <v>3990</v>
      </c>
      <c r="AQ405" s="164">
        <f t="shared" si="222"/>
        <v>8.15</v>
      </c>
      <c r="AR405" s="164">
        <f t="shared" si="222"/>
        <v>0.42499999999999999</v>
      </c>
      <c r="AS405" s="164">
        <f t="shared" si="222"/>
        <v>61.75</v>
      </c>
      <c r="AT405" s="164">
        <f t="shared" si="222"/>
        <v>102.5</v>
      </c>
      <c r="AU405" s="164">
        <f t="shared" si="222"/>
        <v>0</v>
      </c>
      <c r="AV405" s="164">
        <f t="shared" si="222"/>
        <v>0</v>
      </c>
      <c r="AW405" s="164">
        <f t="shared" si="222"/>
        <v>0</v>
      </c>
      <c r="AX405" s="164">
        <f t="shared" si="222"/>
        <v>0</v>
      </c>
      <c r="AY405" s="164">
        <f t="shared" si="222"/>
        <v>0</v>
      </c>
      <c r="AZ405" s="164">
        <f t="shared" si="222"/>
        <v>0</v>
      </c>
      <c r="BA405" s="164">
        <f t="shared" si="222"/>
        <v>0</v>
      </c>
      <c r="BB405" s="164">
        <f t="shared" si="222"/>
        <v>0</v>
      </c>
      <c r="BC405" s="164">
        <f t="shared" si="222"/>
        <v>0</v>
      </c>
      <c r="BD405" s="164">
        <f t="shared" si="222"/>
        <v>0</v>
      </c>
      <c r="BE405" s="166" t="s">
        <v>501</v>
      </c>
      <c r="BF405" s="164">
        <f t="shared" si="222"/>
        <v>0</v>
      </c>
      <c r="BG405" s="164">
        <f t="shared" si="222"/>
        <v>0</v>
      </c>
      <c r="BH405" s="164">
        <f t="shared" si="222"/>
        <v>1.35</v>
      </c>
      <c r="BI405" s="164">
        <f t="shared" si="222"/>
        <v>0</v>
      </c>
      <c r="BJ405" s="164">
        <f t="shared" si="222"/>
        <v>1.7250000000000001</v>
      </c>
      <c r="BK405" s="164">
        <f t="shared" si="222"/>
        <v>0.72499999999999998</v>
      </c>
      <c r="BL405" s="164">
        <f t="shared" si="222"/>
        <v>18.25</v>
      </c>
      <c r="BM405" s="164">
        <f t="shared" si="222"/>
        <v>0</v>
      </c>
      <c r="BN405" s="164">
        <f t="shared" si="222"/>
        <v>0.67500000000000004</v>
      </c>
      <c r="BO405" s="164">
        <f t="shared" si="222"/>
        <v>12.5</v>
      </c>
      <c r="BP405" s="164">
        <f t="shared" si="222"/>
        <v>4.5</v>
      </c>
      <c r="BQ405" s="164">
        <f t="shared" si="222"/>
        <v>0</v>
      </c>
      <c r="BR405" s="164">
        <f t="shared" si="222"/>
        <v>0</v>
      </c>
      <c r="BS405" s="164"/>
      <c r="BT405" s="164"/>
      <c r="BU405" s="164"/>
      <c r="BV405" s="164"/>
      <c r="BW405" s="164"/>
      <c r="BX405" s="166"/>
      <c r="BY405" s="164"/>
      <c r="BZ405" s="164"/>
      <c r="CA405" s="164"/>
      <c r="CB405" s="164">
        <f t="shared" si="220"/>
        <v>100.00000000000001</v>
      </c>
      <c r="CC405" s="164">
        <f t="shared" si="220"/>
        <v>0.60000000000000853</v>
      </c>
      <c r="CD405" s="164"/>
    </row>
    <row r="406" spans="1:87" s="396" customFormat="1" ht="15" x14ac:dyDescent="0.3">
      <c r="A406" s="38"/>
      <c r="F406" s="167" t="s">
        <v>341</v>
      </c>
      <c r="K406" s="164">
        <f>+K395*$D$395/100</f>
        <v>122.5</v>
      </c>
      <c r="L406" s="164">
        <f>+L395*$D$395/100</f>
        <v>8.7499999999999994E-2</v>
      </c>
      <c r="M406" s="164">
        <f>+M395*$D$395/100</f>
        <v>0.5</v>
      </c>
      <c r="N406" s="164">
        <f>+N395*$D$395/100</f>
        <v>0.5</v>
      </c>
      <c r="O406" s="164">
        <f t="shared" ref="O406:BR406" si="223">+O395*$D$395/100</f>
        <v>0</v>
      </c>
      <c r="P406" s="164">
        <f t="shared" si="223"/>
        <v>0</v>
      </c>
      <c r="Q406" s="164">
        <f t="shared" si="223"/>
        <v>0</v>
      </c>
      <c r="R406" s="164">
        <f t="shared" si="223"/>
        <v>0</v>
      </c>
      <c r="S406" s="164">
        <f t="shared" si="223"/>
        <v>0</v>
      </c>
      <c r="T406" s="164">
        <f t="shared" si="223"/>
        <v>0</v>
      </c>
      <c r="U406" s="164">
        <f t="shared" si="223"/>
        <v>0</v>
      </c>
      <c r="V406" s="164">
        <f t="shared" si="223"/>
        <v>0</v>
      </c>
      <c r="W406" s="164">
        <f t="shared" si="223"/>
        <v>0.75</v>
      </c>
      <c r="X406" s="164">
        <f t="shared" si="223"/>
        <v>0</v>
      </c>
      <c r="Y406" s="164">
        <f t="shared" si="223"/>
        <v>0</v>
      </c>
      <c r="Z406" s="164">
        <f t="shared" si="223"/>
        <v>0</v>
      </c>
      <c r="AA406" s="164">
        <f t="shared" si="223"/>
        <v>0.75</v>
      </c>
      <c r="AB406" s="164">
        <f t="shared" si="223"/>
        <v>0</v>
      </c>
      <c r="AC406" s="164">
        <f t="shared" si="223"/>
        <v>0</v>
      </c>
      <c r="AD406" s="164">
        <f t="shared" si="223"/>
        <v>0</v>
      </c>
      <c r="AE406" s="164">
        <f t="shared" si="223"/>
        <v>0</v>
      </c>
      <c r="AF406" s="164">
        <f t="shared" si="223"/>
        <v>0</v>
      </c>
      <c r="AG406" s="164">
        <f t="shared" si="223"/>
        <v>0</v>
      </c>
      <c r="AH406" s="164">
        <f t="shared" si="223"/>
        <v>0</v>
      </c>
      <c r="AI406" s="164">
        <f t="shared" si="223"/>
        <v>0</v>
      </c>
      <c r="AJ406" s="164">
        <f t="shared" si="223"/>
        <v>0.375</v>
      </c>
      <c r="AK406" s="164">
        <f t="shared" si="223"/>
        <v>18.75</v>
      </c>
      <c r="AL406" s="164">
        <f t="shared" si="223"/>
        <v>0.625</v>
      </c>
      <c r="AM406" s="164">
        <f t="shared" si="223"/>
        <v>27.5</v>
      </c>
      <c r="AN406" s="164">
        <f t="shared" si="223"/>
        <v>40</v>
      </c>
      <c r="AO406" s="164">
        <f t="shared" si="223"/>
        <v>111.25</v>
      </c>
      <c r="AP406" s="164">
        <f t="shared" si="223"/>
        <v>25</v>
      </c>
      <c r="AQ406" s="164">
        <f t="shared" si="223"/>
        <v>0.125</v>
      </c>
      <c r="AR406" s="164">
        <f t="shared" si="223"/>
        <v>0.05</v>
      </c>
      <c r="AS406" s="164">
        <f t="shared" si="223"/>
        <v>1.25</v>
      </c>
      <c r="AT406" s="164">
        <f t="shared" si="223"/>
        <v>12.5</v>
      </c>
      <c r="AU406" s="164">
        <f t="shared" si="223"/>
        <v>0</v>
      </c>
      <c r="AV406" s="164">
        <f t="shared" si="223"/>
        <v>0</v>
      </c>
      <c r="AW406" s="164">
        <f t="shared" si="223"/>
        <v>0</v>
      </c>
      <c r="AX406" s="164">
        <f t="shared" si="223"/>
        <v>0</v>
      </c>
      <c r="AY406" s="164">
        <f t="shared" si="223"/>
        <v>0</v>
      </c>
      <c r="AZ406" s="164">
        <f t="shared" si="223"/>
        <v>0</v>
      </c>
      <c r="BA406" s="164">
        <f t="shared" si="223"/>
        <v>0</v>
      </c>
      <c r="BB406" s="164">
        <f t="shared" si="223"/>
        <v>0</v>
      </c>
      <c r="BC406" s="164">
        <f t="shared" si="223"/>
        <v>0</v>
      </c>
      <c r="BD406" s="164">
        <f t="shared" si="223"/>
        <v>0</v>
      </c>
      <c r="BE406" s="164">
        <f t="shared" si="223"/>
        <v>0</v>
      </c>
      <c r="BF406" s="164">
        <f t="shared" si="223"/>
        <v>0</v>
      </c>
      <c r="BG406" s="164">
        <f t="shared" si="223"/>
        <v>0</v>
      </c>
      <c r="BH406" s="164">
        <f t="shared" si="223"/>
        <v>0</v>
      </c>
      <c r="BI406" s="164">
        <f t="shared" si="223"/>
        <v>0</v>
      </c>
      <c r="BJ406" s="164">
        <f t="shared" si="223"/>
        <v>0</v>
      </c>
      <c r="BK406" s="164">
        <f t="shared" si="223"/>
        <v>0</v>
      </c>
      <c r="BL406" s="164">
        <f t="shared" si="223"/>
        <v>0</v>
      </c>
      <c r="BM406" s="164">
        <f t="shared" si="223"/>
        <v>0</v>
      </c>
      <c r="BN406" s="164">
        <f t="shared" si="223"/>
        <v>0</v>
      </c>
      <c r="BO406" s="164">
        <f t="shared" si="223"/>
        <v>0</v>
      </c>
      <c r="BP406" s="164">
        <f t="shared" si="223"/>
        <v>0</v>
      </c>
      <c r="BQ406" s="164">
        <f t="shared" si="223"/>
        <v>0</v>
      </c>
      <c r="BR406" s="164">
        <f t="shared" si="223"/>
        <v>0</v>
      </c>
      <c r="BS406" s="164"/>
      <c r="BT406" s="164"/>
      <c r="BU406" s="164"/>
      <c r="BV406" s="164"/>
      <c r="BW406" s="164"/>
      <c r="BX406" s="166"/>
      <c r="BY406" s="164"/>
      <c r="BZ406" s="164"/>
      <c r="CA406" s="164"/>
      <c r="CB406" s="164">
        <f t="shared" si="220"/>
        <v>100</v>
      </c>
      <c r="CC406" s="164">
        <f t="shared" si="220"/>
        <v>1.2999999999999972</v>
      </c>
      <c r="CD406" s="164"/>
    </row>
    <row r="407" spans="1:87" s="396" customFormat="1" ht="15" x14ac:dyDescent="0.3">
      <c r="A407" s="38"/>
      <c r="F407" s="167" t="s">
        <v>1214</v>
      </c>
      <c r="K407" s="164">
        <f>+K396*$D$396/100</f>
        <v>0.11</v>
      </c>
      <c r="L407" s="164"/>
      <c r="M407" s="164">
        <f>+M396*$D$396/100</f>
        <v>0</v>
      </c>
      <c r="N407" s="164">
        <f>+N396*$D$396/100</f>
        <v>0</v>
      </c>
      <c r="O407" s="164">
        <f t="shared" ref="O407:BR407" si="224">+O396*$D$396/100</f>
        <v>0</v>
      </c>
      <c r="P407" s="164">
        <f t="shared" si="224"/>
        <v>0</v>
      </c>
      <c r="Q407" s="164">
        <f t="shared" si="224"/>
        <v>0</v>
      </c>
      <c r="R407" s="164">
        <f t="shared" si="224"/>
        <v>0</v>
      </c>
      <c r="S407" s="164">
        <f t="shared" si="224"/>
        <v>0</v>
      </c>
      <c r="T407" s="164">
        <f t="shared" si="224"/>
        <v>0</v>
      </c>
      <c r="U407" s="164">
        <f t="shared" si="224"/>
        <v>0</v>
      </c>
      <c r="V407" s="164">
        <f t="shared" si="224"/>
        <v>0</v>
      </c>
      <c r="W407" s="164">
        <f t="shared" si="224"/>
        <v>0</v>
      </c>
      <c r="X407" s="164">
        <f t="shared" si="224"/>
        <v>0</v>
      </c>
      <c r="Y407" s="164">
        <f t="shared" si="224"/>
        <v>0</v>
      </c>
      <c r="Z407" s="164">
        <f t="shared" si="224"/>
        <v>0</v>
      </c>
      <c r="AA407" s="164">
        <f t="shared" si="224"/>
        <v>0</v>
      </c>
      <c r="AB407" s="164">
        <f t="shared" si="224"/>
        <v>0</v>
      </c>
      <c r="AC407" s="164">
        <f t="shared" si="224"/>
        <v>0</v>
      </c>
      <c r="AD407" s="164">
        <f t="shared" si="224"/>
        <v>0</v>
      </c>
      <c r="AE407" s="164">
        <f t="shared" si="224"/>
        <v>0</v>
      </c>
      <c r="AF407" s="164">
        <f t="shared" si="224"/>
        <v>0</v>
      </c>
      <c r="AG407" s="164">
        <f t="shared" si="224"/>
        <v>0</v>
      </c>
      <c r="AH407" s="164">
        <f t="shared" si="224"/>
        <v>0</v>
      </c>
      <c r="AI407" s="164">
        <f t="shared" si="224"/>
        <v>0</v>
      </c>
      <c r="AJ407" s="164">
        <f t="shared" si="224"/>
        <v>54.89</v>
      </c>
      <c r="AK407" s="164">
        <f t="shared" si="224"/>
        <v>5.5</v>
      </c>
      <c r="AL407" s="164">
        <f t="shared" si="224"/>
        <v>0.16500000000000001</v>
      </c>
      <c r="AM407" s="164">
        <f t="shared" si="224"/>
        <v>41.8</v>
      </c>
      <c r="AN407" s="164">
        <f t="shared" si="224"/>
        <v>0.55000000000000004</v>
      </c>
      <c r="AO407" s="164">
        <f t="shared" si="224"/>
        <v>48.95</v>
      </c>
      <c r="AP407" s="164">
        <f t="shared" si="224"/>
        <v>21615</v>
      </c>
      <c r="AQ407" s="164">
        <f t="shared" si="224"/>
        <v>5.5E-2</v>
      </c>
      <c r="AR407" s="164">
        <f t="shared" si="224"/>
        <v>4.4000000000000004E-2</v>
      </c>
      <c r="AS407" s="164">
        <f t="shared" si="224"/>
        <v>0</v>
      </c>
      <c r="AT407" s="166" t="s">
        <v>501</v>
      </c>
      <c r="AU407" s="164">
        <f t="shared" si="224"/>
        <v>0</v>
      </c>
      <c r="AV407" s="164">
        <f t="shared" si="224"/>
        <v>0</v>
      </c>
      <c r="AW407" s="164">
        <f t="shared" si="224"/>
        <v>0</v>
      </c>
      <c r="AX407" s="164">
        <f t="shared" si="224"/>
        <v>0</v>
      </c>
      <c r="AY407" s="164">
        <f t="shared" si="224"/>
        <v>0</v>
      </c>
      <c r="AZ407" s="164">
        <f t="shared" si="224"/>
        <v>0</v>
      </c>
      <c r="BA407" s="164">
        <f t="shared" si="224"/>
        <v>0</v>
      </c>
      <c r="BB407" s="164">
        <f t="shared" si="224"/>
        <v>0</v>
      </c>
      <c r="BC407" s="164">
        <f t="shared" si="224"/>
        <v>0</v>
      </c>
      <c r="BD407" s="164">
        <f t="shared" si="224"/>
        <v>0</v>
      </c>
      <c r="BE407" s="164">
        <f t="shared" si="224"/>
        <v>0</v>
      </c>
      <c r="BF407" s="164">
        <f t="shared" si="224"/>
        <v>0</v>
      </c>
      <c r="BG407" s="164">
        <f t="shared" si="224"/>
        <v>0</v>
      </c>
      <c r="BH407" s="164">
        <f t="shared" si="224"/>
        <v>0</v>
      </c>
      <c r="BI407" s="164">
        <f t="shared" si="224"/>
        <v>0</v>
      </c>
      <c r="BJ407" s="164">
        <f t="shared" si="224"/>
        <v>0</v>
      </c>
      <c r="BK407" s="164">
        <f t="shared" si="224"/>
        <v>0.55000000000000004</v>
      </c>
      <c r="BL407" s="164">
        <f t="shared" si="224"/>
        <v>0</v>
      </c>
      <c r="BM407" s="164">
        <f t="shared" si="224"/>
        <v>0</v>
      </c>
      <c r="BN407" s="164">
        <f t="shared" si="224"/>
        <v>0</v>
      </c>
      <c r="BO407" s="164">
        <f t="shared" si="224"/>
        <v>0</v>
      </c>
      <c r="BP407" s="164">
        <f t="shared" si="224"/>
        <v>0</v>
      </c>
      <c r="BQ407" s="164">
        <f t="shared" si="224"/>
        <v>0</v>
      </c>
      <c r="BR407" s="164">
        <f t="shared" si="224"/>
        <v>0</v>
      </c>
      <c r="BS407" s="164"/>
      <c r="BT407" s="164"/>
      <c r="BU407" s="164"/>
      <c r="BV407" s="164"/>
      <c r="BW407" s="164"/>
      <c r="BX407" s="166"/>
      <c r="BY407" s="164"/>
      <c r="BZ407" s="164"/>
      <c r="CA407" s="164"/>
      <c r="CB407" s="164">
        <f t="shared" si="220"/>
        <v>100</v>
      </c>
      <c r="CC407" s="164">
        <f t="shared" si="220"/>
        <v>0</v>
      </c>
      <c r="CD407" s="164"/>
    </row>
    <row r="408" spans="1:87" s="396" customFormat="1" ht="15" x14ac:dyDescent="0.3">
      <c r="A408" s="38"/>
      <c r="F408" s="36"/>
      <c r="K408" s="168">
        <f t="shared" ref="K408:AP408" si="225">SUM(K403:K407)</f>
        <v>3112.86</v>
      </c>
      <c r="L408" s="168">
        <f t="shared" si="225"/>
        <v>149.26250000000002</v>
      </c>
      <c r="M408" s="168">
        <f t="shared" si="225"/>
        <v>930.75</v>
      </c>
      <c r="N408" s="168">
        <f t="shared" si="225"/>
        <v>0.5</v>
      </c>
      <c r="O408" s="168">
        <f t="shared" si="225"/>
        <v>930.25</v>
      </c>
      <c r="P408" s="168">
        <f t="shared" si="225"/>
        <v>3.9724999999999997</v>
      </c>
      <c r="Q408" s="168">
        <f t="shared" si="225"/>
        <v>1251</v>
      </c>
      <c r="R408" s="168">
        <f t="shared" si="225"/>
        <v>0</v>
      </c>
      <c r="S408" s="168">
        <f t="shared" si="225"/>
        <v>470.85</v>
      </c>
      <c r="T408" s="168">
        <f t="shared" si="225"/>
        <v>536.52499999999998</v>
      </c>
      <c r="U408" s="168">
        <f t="shared" si="225"/>
        <v>109.72500000000001</v>
      </c>
      <c r="V408" s="168">
        <f t="shared" si="225"/>
        <v>0.55000000000000004</v>
      </c>
      <c r="W408" s="168">
        <f t="shared" si="225"/>
        <v>0.75</v>
      </c>
      <c r="X408" s="168">
        <f t="shared" si="225"/>
        <v>0</v>
      </c>
      <c r="Y408" s="168">
        <f t="shared" si="225"/>
        <v>0</v>
      </c>
      <c r="Z408" s="168">
        <f t="shared" si="225"/>
        <v>0</v>
      </c>
      <c r="AA408" s="168">
        <f t="shared" si="225"/>
        <v>0.75</v>
      </c>
      <c r="AB408" s="168">
        <f t="shared" si="225"/>
        <v>0</v>
      </c>
      <c r="AC408" s="168">
        <f t="shared" si="225"/>
        <v>0</v>
      </c>
      <c r="AD408" s="168">
        <f t="shared" si="225"/>
        <v>0</v>
      </c>
      <c r="AE408" s="168">
        <f t="shared" si="225"/>
        <v>0</v>
      </c>
      <c r="AF408" s="168">
        <f t="shared" si="225"/>
        <v>0</v>
      </c>
      <c r="AG408" s="168">
        <f t="shared" si="225"/>
        <v>0</v>
      </c>
      <c r="AH408" s="168">
        <f t="shared" si="225"/>
        <v>0</v>
      </c>
      <c r="AI408" s="168">
        <f t="shared" si="225"/>
        <v>0</v>
      </c>
      <c r="AJ408" s="168">
        <f t="shared" si="225"/>
        <v>113.265</v>
      </c>
      <c r="AK408" s="168">
        <f t="shared" si="225"/>
        <v>824.25</v>
      </c>
      <c r="AL408" s="168">
        <f t="shared" si="225"/>
        <v>39.79</v>
      </c>
      <c r="AM408" s="168">
        <f t="shared" si="225"/>
        <v>959.3</v>
      </c>
      <c r="AN408" s="168">
        <f t="shared" si="225"/>
        <v>8900.5499999999993</v>
      </c>
      <c r="AO408" s="168">
        <f t="shared" si="225"/>
        <v>14655.2</v>
      </c>
      <c r="AP408" s="168">
        <f t="shared" si="225"/>
        <v>29020</v>
      </c>
      <c r="AQ408" s="168">
        <f t="shared" ref="AQ408:BR408" si="226">SUM(AQ403:AQ407)</f>
        <v>142.73000000000002</v>
      </c>
      <c r="AR408" s="168">
        <f t="shared" si="226"/>
        <v>11.319000000000001</v>
      </c>
      <c r="AS408" s="168">
        <f t="shared" si="226"/>
        <v>889</v>
      </c>
      <c r="AT408" s="168">
        <f t="shared" si="226"/>
        <v>845</v>
      </c>
      <c r="AU408" s="168">
        <f t="shared" si="226"/>
        <v>0</v>
      </c>
      <c r="AV408" s="168">
        <f t="shared" si="226"/>
        <v>60</v>
      </c>
      <c r="AW408" s="168">
        <f t="shared" si="226"/>
        <v>0</v>
      </c>
      <c r="AX408" s="168">
        <f t="shared" si="226"/>
        <v>0</v>
      </c>
      <c r="AY408" s="168">
        <f t="shared" si="226"/>
        <v>0</v>
      </c>
      <c r="AZ408" s="168">
        <f t="shared" si="226"/>
        <v>0</v>
      </c>
      <c r="BA408" s="168">
        <f t="shared" si="226"/>
        <v>0</v>
      </c>
      <c r="BB408" s="168">
        <f t="shared" si="226"/>
        <v>0</v>
      </c>
      <c r="BC408" s="168">
        <f t="shared" si="226"/>
        <v>0</v>
      </c>
      <c r="BD408" s="168">
        <f t="shared" si="226"/>
        <v>0</v>
      </c>
      <c r="BE408" s="168">
        <f t="shared" si="226"/>
        <v>38.6</v>
      </c>
      <c r="BF408" s="168">
        <f t="shared" si="226"/>
        <v>0</v>
      </c>
      <c r="BG408" s="168">
        <f t="shared" si="226"/>
        <v>0</v>
      </c>
      <c r="BH408" s="168">
        <f t="shared" si="226"/>
        <v>11.95</v>
      </c>
      <c r="BI408" s="168">
        <f t="shared" si="226"/>
        <v>0</v>
      </c>
      <c r="BJ408" s="168">
        <f t="shared" si="226"/>
        <v>17.625</v>
      </c>
      <c r="BK408" s="168">
        <f t="shared" si="226"/>
        <v>7.8749999999999991</v>
      </c>
      <c r="BL408" s="168">
        <f t="shared" si="226"/>
        <v>256.25</v>
      </c>
      <c r="BM408" s="168">
        <f t="shared" si="226"/>
        <v>0</v>
      </c>
      <c r="BN408" s="168">
        <f t="shared" si="226"/>
        <v>12.715</v>
      </c>
      <c r="BO408" s="168">
        <f t="shared" si="226"/>
        <v>392.5</v>
      </c>
      <c r="BP408" s="168">
        <f t="shared" si="226"/>
        <v>46.5</v>
      </c>
      <c r="BQ408" s="168">
        <f t="shared" si="226"/>
        <v>0</v>
      </c>
      <c r="BR408" s="168">
        <f t="shared" si="226"/>
        <v>0</v>
      </c>
      <c r="BS408" s="168"/>
      <c r="BT408" s="168"/>
      <c r="BU408" s="168"/>
      <c r="BV408" s="168"/>
      <c r="BW408" s="168"/>
      <c r="BX408" s="333"/>
      <c r="BY408" s="168"/>
      <c r="BZ408" s="168"/>
      <c r="CA408" s="168"/>
      <c r="CB408" s="168">
        <f>(CB403+CB404+CB405+CB406+CB407)</f>
        <v>500</v>
      </c>
      <c r="CC408" s="168">
        <f>(CC403+CC404+CC405+CC406+CC407)</f>
        <v>2.6999999999999886</v>
      </c>
      <c r="CD408" s="168"/>
    </row>
    <row r="409" spans="1:87" s="396" customFormat="1" ht="15" x14ac:dyDescent="0.3">
      <c r="A409" s="38"/>
      <c r="F409" s="36"/>
      <c r="K409" s="35"/>
      <c r="L409" s="35"/>
      <c r="M409" s="35"/>
      <c r="N409" s="35"/>
      <c r="O409" s="35"/>
      <c r="P409" s="35"/>
      <c r="Q409" s="35"/>
      <c r="R409" s="35"/>
      <c r="S409" s="35"/>
      <c r="T409" s="35"/>
      <c r="U409" s="35"/>
      <c r="V409" s="35"/>
      <c r="W409" s="35"/>
      <c r="X409" s="35"/>
      <c r="Y409" s="35"/>
      <c r="Z409" s="35"/>
      <c r="AA409" s="35"/>
      <c r="AB409" s="35"/>
      <c r="AC409" s="35"/>
      <c r="AD409" s="35"/>
      <c r="AE409" s="35"/>
      <c r="AF409" s="35"/>
      <c r="AG409" s="35"/>
      <c r="AH409" s="35"/>
      <c r="AI409" s="35"/>
      <c r="AJ409" s="35"/>
      <c r="AK409" s="35"/>
      <c r="AL409" s="35"/>
      <c r="AM409" s="35"/>
      <c r="AN409" s="35"/>
      <c r="AO409" s="35"/>
      <c r="AP409" s="35"/>
      <c r="AQ409" s="35"/>
      <c r="AR409" s="35"/>
      <c r="AS409" s="35"/>
      <c r="AT409" s="35"/>
      <c r="AU409" s="35"/>
      <c r="AV409" s="35"/>
      <c r="AW409" s="35"/>
      <c r="AX409" s="35"/>
      <c r="AY409" s="35"/>
      <c r="AZ409" s="35"/>
      <c r="BA409" s="35"/>
      <c r="BB409" s="35"/>
      <c r="BC409" s="35"/>
      <c r="BD409" s="35"/>
      <c r="BE409" s="35"/>
      <c r="BF409" s="35"/>
      <c r="BG409" s="35"/>
      <c r="BH409" s="35"/>
      <c r="BI409" s="35"/>
      <c r="BJ409" s="35"/>
      <c r="BK409" s="35"/>
      <c r="BL409" s="35"/>
      <c r="BM409" s="35"/>
      <c r="BN409" s="35"/>
      <c r="BO409" s="35"/>
      <c r="BP409" s="35"/>
      <c r="BQ409" s="35"/>
      <c r="BR409" s="35"/>
      <c r="BS409" s="35"/>
      <c r="BT409" s="35"/>
      <c r="BU409" s="35"/>
      <c r="BV409" s="35"/>
      <c r="BW409" s="35"/>
      <c r="BX409" s="332"/>
      <c r="BY409" s="35"/>
      <c r="BZ409" s="35"/>
      <c r="CA409" s="35"/>
      <c r="CB409" s="35"/>
      <c r="CC409" s="35"/>
      <c r="CD409" s="35"/>
    </row>
    <row r="410" spans="1:87" s="396" customFormat="1" ht="15" x14ac:dyDescent="0.3">
      <c r="A410" s="38"/>
      <c r="F410" s="36"/>
      <c r="K410" s="164">
        <f>(K408-($D$397-$D$398))/$D$398*100</f>
        <v>57.010389610389609</v>
      </c>
      <c r="L410" s="170">
        <f>L408/$D$398*100*L390</f>
        <v>2.7692486085343231</v>
      </c>
      <c r="M410" s="170">
        <f>M408/$D$398*100*M390</f>
        <v>17.26808905380334</v>
      </c>
      <c r="N410" s="170">
        <f t="shared" ref="N410:BR410" si="227">N408/$D$398*100*N390</f>
        <v>9.2764378478664197E-3</v>
      </c>
      <c r="O410" s="170">
        <f t="shared" si="227"/>
        <v>17.258812615955474</v>
      </c>
      <c r="P410" s="170">
        <f t="shared" si="227"/>
        <v>7.3701298701298698E-2</v>
      </c>
      <c r="Q410" s="170">
        <f t="shared" si="227"/>
        <v>23.209647495361782</v>
      </c>
      <c r="R410" s="170">
        <f t="shared" si="227"/>
        <v>0</v>
      </c>
      <c r="S410" s="170">
        <f t="shared" si="227"/>
        <v>8.7356215213358066</v>
      </c>
      <c r="T410" s="170">
        <f t="shared" si="227"/>
        <v>9.954081632653061</v>
      </c>
      <c r="U410" s="170">
        <f t="shared" si="227"/>
        <v>2.035714285714286</v>
      </c>
      <c r="V410" s="170">
        <f t="shared" si="227"/>
        <v>1.0204081632653062E-2</v>
      </c>
      <c r="W410" s="170">
        <f t="shared" si="227"/>
        <v>1.391465677179963E-2</v>
      </c>
      <c r="X410" s="170">
        <f t="shared" si="227"/>
        <v>0</v>
      </c>
      <c r="Y410" s="170">
        <f t="shared" si="227"/>
        <v>0</v>
      </c>
      <c r="Z410" s="170">
        <f t="shared" si="227"/>
        <v>0</v>
      </c>
      <c r="AA410" s="170">
        <f t="shared" si="227"/>
        <v>1.391465677179963E-2</v>
      </c>
      <c r="AB410" s="170">
        <f t="shared" si="227"/>
        <v>0</v>
      </c>
      <c r="AC410" s="170">
        <f t="shared" si="227"/>
        <v>0</v>
      </c>
      <c r="AD410" s="170">
        <f t="shared" si="227"/>
        <v>0</v>
      </c>
      <c r="AE410" s="170">
        <f t="shared" si="227"/>
        <v>0</v>
      </c>
      <c r="AF410" s="170">
        <f t="shared" si="227"/>
        <v>0</v>
      </c>
      <c r="AG410" s="170">
        <f t="shared" si="227"/>
        <v>0</v>
      </c>
      <c r="AH410" s="170">
        <f t="shared" si="227"/>
        <v>0</v>
      </c>
      <c r="AI410" s="170">
        <f t="shared" si="227"/>
        <v>0</v>
      </c>
      <c r="AJ410" s="170">
        <f t="shared" si="227"/>
        <v>2.1013914656771799</v>
      </c>
      <c r="AK410" s="170">
        <f t="shared" si="227"/>
        <v>15.292207792207794</v>
      </c>
      <c r="AL410" s="170">
        <f t="shared" si="227"/>
        <v>0.73821892393320965</v>
      </c>
      <c r="AM410" s="170">
        <f t="shared" si="227"/>
        <v>17.797773654916512</v>
      </c>
      <c r="AN410" s="170">
        <f t="shared" si="227"/>
        <v>165.1307977736549</v>
      </c>
      <c r="AO410" s="170">
        <f t="shared" si="227"/>
        <v>271.89610389610391</v>
      </c>
      <c r="AP410" s="170">
        <f t="shared" si="227"/>
        <v>538.40445269016698</v>
      </c>
      <c r="AQ410" s="170">
        <f t="shared" si="227"/>
        <v>2.6480519480519482</v>
      </c>
      <c r="AR410" s="170">
        <f t="shared" si="227"/>
        <v>0.21000000000000002</v>
      </c>
      <c r="AS410" s="170">
        <f t="shared" si="227"/>
        <v>16.493506493506494</v>
      </c>
      <c r="AT410" s="170">
        <f t="shared" si="227"/>
        <v>15.67717996289425</v>
      </c>
      <c r="AU410" s="170">
        <f t="shared" si="227"/>
        <v>0</v>
      </c>
      <c r="AV410" s="170">
        <f t="shared" si="227"/>
        <v>1.1131725417439702</v>
      </c>
      <c r="AW410" s="170">
        <f t="shared" si="227"/>
        <v>0</v>
      </c>
      <c r="AX410" s="170">
        <f t="shared" si="227"/>
        <v>0</v>
      </c>
      <c r="AY410" s="170">
        <f t="shared" si="227"/>
        <v>0</v>
      </c>
      <c r="AZ410" s="170">
        <f t="shared" si="227"/>
        <v>0</v>
      </c>
      <c r="BA410" s="170">
        <f t="shared" si="227"/>
        <v>0</v>
      </c>
      <c r="BB410" s="170">
        <f t="shared" si="227"/>
        <v>0</v>
      </c>
      <c r="BC410" s="170">
        <f t="shared" si="227"/>
        <v>0</v>
      </c>
      <c r="BD410" s="170">
        <f t="shared" si="227"/>
        <v>0</v>
      </c>
      <c r="BE410" s="170">
        <f t="shared" si="227"/>
        <v>0.71614100185528762</v>
      </c>
      <c r="BF410" s="170">
        <f t="shared" si="227"/>
        <v>0</v>
      </c>
      <c r="BG410" s="170">
        <f t="shared" si="227"/>
        <v>0</v>
      </c>
      <c r="BH410" s="170">
        <f t="shared" si="227"/>
        <v>0.17736549165120594</v>
      </c>
      <c r="BI410" s="170">
        <f t="shared" si="227"/>
        <v>0</v>
      </c>
      <c r="BJ410" s="170">
        <f t="shared" si="227"/>
        <v>0.26159554730983303</v>
      </c>
      <c r="BK410" s="170">
        <f t="shared" si="227"/>
        <v>0.11688311688311688</v>
      </c>
      <c r="BL410" s="170">
        <f t="shared" si="227"/>
        <v>3.8033395176252323</v>
      </c>
      <c r="BM410" s="170">
        <f t="shared" si="227"/>
        <v>0</v>
      </c>
      <c r="BN410" s="170">
        <f t="shared" si="227"/>
        <v>0.18871985157699445</v>
      </c>
      <c r="BO410" s="170">
        <f t="shared" si="227"/>
        <v>7.2820037105751396</v>
      </c>
      <c r="BP410" s="170">
        <f t="shared" si="227"/>
        <v>0.69016697588126164</v>
      </c>
      <c r="BQ410" s="170">
        <f t="shared" si="227"/>
        <v>0</v>
      </c>
      <c r="BR410" s="170">
        <f t="shared" si="227"/>
        <v>0</v>
      </c>
      <c r="BS410" s="170"/>
      <c r="BT410" s="170"/>
      <c r="BU410" s="170"/>
      <c r="BV410" s="170"/>
      <c r="BW410" s="170"/>
      <c r="BX410" s="204"/>
      <c r="BY410" s="170"/>
      <c r="BZ410" s="170"/>
      <c r="CA410" s="170"/>
      <c r="CB410" s="170">
        <f>CB408/5</f>
        <v>100</v>
      </c>
      <c r="CC410" s="168">
        <f>CC408</f>
        <v>2.6999999999999886</v>
      </c>
      <c r="CD410" s="170"/>
    </row>
    <row r="411" spans="1:87" s="16" customFormat="1" ht="15" x14ac:dyDescent="0.3">
      <c r="A411" s="2"/>
      <c r="E411" s="144"/>
      <c r="BS411" s="121"/>
      <c r="BT411" s="121"/>
      <c r="BU411" s="121"/>
      <c r="BV411" s="121"/>
      <c r="BX411" s="328"/>
    </row>
    <row r="412" spans="1:87" s="122" customFormat="1" ht="15" x14ac:dyDescent="0.3">
      <c r="A412" s="120" t="s">
        <v>664</v>
      </c>
      <c r="F412" s="186" t="s">
        <v>347</v>
      </c>
      <c r="J412" s="7">
        <f>(M412*17)+(Q412*37)+(W412*17)+(AI412*29)+(AE412*8)</f>
        <v>882.6481715006305</v>
      </c>
      <c r="K412" s="174">
        <f>+K427</f>
        <v>63.960655737704933</v>
      </c>
      <c r="L412" s="174">
        <f>+L427</f>
        <v>3.1071878940731401</v>
      </c>
      <c r="M412" s="174">
        <f>+M427</f>
        <v>19.369482976040352</v>
      </c>
      <c r="N412" s="174">
        <f t="shared" ref="N412:BR412" si="228">+N427</f>
        <v>0</v>
      </c>
      <c r="O412" s="174">
        <f t="shared" si="228"/>
        <v>19.369482976040352</v>
      </c>
      <c r="P412" s="174">
        <f t="shared" si="228"/>
        <v>7.6670870113493064E-2</v>
      </c>
      <c r="Q412" s="174">
        <f t="shared" si="228"/>
        <v>14.955863808322825</v>
      </c>
      <c r="R412" s="174">
        <f t="shared" si="228"/>
        <v>0</v>
      </c>
      <c r="S412" s="174">
        <f t="shared" si="228"/>
        <v>6.0822824716267334</v>
      </c>
      <c r="T412" s="174">
        <f t="shared" si="228"/>
        <v>5.4537831021437579</v>
      </c>
      <c r="U412" s="174">
        <f t="shared" si="228"/>
        <v>1.0505674653215638</v>
      </c>
      <c r="V412" s="174">
        <f t="shared" si="228"/>
        <v>0</v>
      </c>
      <c r="W412" s="174">
        <f t="shared" si="228"/>
        <v>0</v>
      </c>
      <c r="X412" s="174">
        <f t="shared" si="228"/>
        <v>0</v>
      </c>
      <c r="Y412" s="174">
        <f t="shared" si="228"/>
        <v>0</v>
      </c>
      <c r="Z412" s="174">
        <f t="shared" si="228"/>
        <v>0</v>
      </c>
      <c r="AA412" s="174">
        <f t="shared" si="228"/>
        <v>0</v>
      </c>
      <c r="AB412" s="174">
        <f t="shared" si="228"/>
        <v>0</v>
      </c>
      <c r="AC412" s="174">
        <f t="shared" si="228"/>
        <v>0</v>
      </c>
      <c r="AD412" s="174">
        <f t="shared" si="228"/>
        <v>0</v>
      </c>
      <c r="AE412" s="174">
        <f t="shared" si="228"/>
        <v>0</v>
      </c>
      <c r="AF412" s="174">
        <f t="shared" si="228"/>
        <v>0</v>
      </c>
      <c r="AG412" s="174">
        <f t="shared" si="228"/>
        <v>0</v>
      </c>
      <c r="AH412" s="174">
        <f t="shared" si="228"/>
        <v>0</v>
      </c>
      <c r="AI412" s="174">
        <f t="shared" si="228"/>
        <v>0</v>
      </c>
      <c r="AJ412" s="174">
        <f t="shared" si="228"/>
        <v>1.4113493064312737</v>
      </c>
      <c r="AK412" s="174">
        <f t="shared" si="228"/>
        <v>13.165195460277426</v>
      </c>
      <c r="AL412" s="174">
        <f t="shared" si="228"/>
        <v>0.70769230769230773</v>
      </c>
      <c r="AM412" s="174">
        <f t="shared" si="228"/>
        <v>19.551071878940732</v>
      </c>
      <c r="AN412" s="174">
        <f t="shared" si="228"/>
        <v>165.45271122320301</v>
      </c>
      <c r="AO412" s="174">
        <f t="shared" si="228"/>
        <v>276.86759142496845</v>
      </c>
      <c r="AP412" s="174">
        <f t="shared" si="228"/>
        <v>283.98486759142497</v>
      </c>
      <c r="AQ412" s="174">
        <f t="shared" si="228"/>
        <v>3.450693568726356</v>
      </c>
      <c r="AR412" s="174">
        <f t="shared" si="228"/>
        <v>0.3232282471626734</v>
      </c>
      <c r="AS412" s="174">
        <f t="shared" si="228"/>
        <v>8.6759142496847428</v>
      </c>
      <c r="AT412" s="174">
        <f t="shared" si="228"/>
        <v>17.150063051702396</v>
      </c>
      <c r="AU412" s="174">
        <f t="shared" si="228"/>
        <v>0</v>
      </c>
      <c r="AV412" s="174">
        <f t="shared" si="228"/>
        <v>1.8915510718789406E-2</v>
      </c>
      <c r="AW412" s="174">
        <f t="shared" si="228"/>
        <v>0</v>
      </c>
      <c r="AX412" s="174">
        <f t="shared" si="228"/>
        <v>0</v>
      </c>
      <c r="AY412" s="174">
        <f t="shared" si="228"/>
        <v>0</v>
      </c>
      <c r="AZ412" s="174">
        <f t="shared" si="228"/>
        <v>0</v>
      </c>
      <c r="BA412" s="174">
        <f t="shared" si="228"/>
        <v>0</v>
      </c>
      <c r="BB412" s="174">
        <f t="shared" si="228"/>
        <v>0</v>
      </c>
      <c r="BC412" s="174">
        <f t="shared" si="228"/>
        <v>0</v>
      </c>
      <c r="BD412" s="174">
        <f t="shared" si="228"/>
        <v>0</v>
      </c>
      <c r="BE412" s="174">
        <f t="shared" si="228"/>
        <v>0.62547288776796972</v>
      </c>
      <c r="BF412" s="174">
        <f t="shared" si="228"/>
        <v>0</v>
      </c>
      <c r="BG412" s="174">
        <f t="shared" si="228"/>
        <v>0</v>
      </c>
      <c r="BH412" s="174">
        <f t="shared" si="228"/>
        <v>0.32696090794451449</v>
      </c>
      <c r="BI412" s="174">
        <f t="shared" si="228"/>
        <v>0</v>
      </c>
      <c r="BJ412" s="174">
        <f t="shared" si="228"/>
        <v>0.10491803278688526</v>
      </c>
      <c r="BK412" s="174">
        <f t="shared" si="228"/>
        <v>6.8600252206809598E-2</v>
      </c>
      <c r="BL412" s="174">
        <f t="shared" si="228"/>
        <v>4.3581336696090798</v>
      </c>
      <c r="BM412" s="174">
        <f t="shared" si="228"/>
        <v>0</v>
      </c>
      <c r="BN412" s="174">
        <f t="shared" si="228"/>
        <v>0.17109709962168981</v>
      </c>
      <c r="BO412" s="174">
        <f t="shared" si="228"/>
        <v>10.088272383354351</v>
      </c>
      <c r="BP412" s="174">
        <f t="shared" si="228"/>
        <v>0.80706179066834816</v>
      </c>
      <c r="BQ412" s="174">
        <f t="shared" si="228"/>
        <v>0</v>
      </c>
      <c r="BR412" s="174">
        <f t="shared" si="228"/>
        <v>0</v>
      </c>
      <c r="BS412" s="174"/>
      <c r="BT412" s="174"/>
      <c r="BU412" s="174"/>
      <c r="BV412" s="174"/>
      <c r="BW412" s="174"/>
      <c r="BX412" s="343"/>
      <c r="BY412" s="174"/>
      <c r="BZ412" s="174"/>
      <c r="CA412" s="174"/>
      <c r="CB412" s="174">
        <f>+CB427</f>
        <v>100</v>
      </c>
      <c r="CC412" s="174">
        <f>+CC427</f>
        <v>0.29999999999998295</v>
      </c>
      <c r="CD412" s="174"/>
      <c r="CE412" s="174"/>
      <c r="CI412" s="24" t="s">
        <v>276</v>
      </c>
    </row>
    <row r="413" spans="1:87" s="16" customFormat="1" ht="15" x14ac:dyDescent="0.3">
      <c r="A413" s="10" t="s">
        <v>657</v>
      </c>
      <c r="D413" s="27">
        <v>2000</v>
      </c>
      <c r="E413" s="144"/>
      <c r="F413" s="44" t="s">
        <v>235</v>
      </c>
      <c r="I413" s="27">
        <v>1</v>
      </c>
      <c r="J413" s="27">
        <f>(M413*17)+(Q413*37)+(CC413*17)+(AI413*29)+(AE413*8)</f>
        <v>856.89999999999964</v>
      </c>
      <c r="K413" s="27">
        <v>65.400000000000006</v>
      </c>
      <c r="L413" s="27">
        <v>3.08</v>
      </c>
      <c r="M413" s="27">
        <v>19.2</v>
      </c>
      <c r="N413" s="27">
        <v>0</v>
      </c>
      <c r="O413" s="27">
        <v>19.2</v>
      </c>
      <c r="P413" s="27">
        <v>7.5999999999999998E-2</v>
      </c>
      <c r="Q413" s="27">
        <v>14.2</v>
      </c>
      <c r="R413" s="27"/>
      <c r="S413" s="27">
        <v>5.95</v>
      </c>
      <c r="T413" s="27">
        <v>5.29</v>
      </c>
      <c r="U413" s="27">
        <v>0.64</v>
      </c>
      <c r="V413" s="27"/>
      <c r="W413" s="27">
        <v>0</v>
      </c>
      <c r="X413" s="27"/>
      <c r="Y413" s="27"/>
      <c r="Z413" s="27">
        <v>0</v>
      </c>
      <c r="AA413" s="27">
        <v>0</v>
      </c>
      <c r="AB413" s="27"/>
      <c r="AC413" s="27"/>
      <c r="AD413" s="27"/>
      <c r="AE413" s="27">
        <v>0</v>
      </c>
      <c r="AF413" s="27"/>
      <c r="AG413" s="27"/>
      <c r="AH413" s="27"/>
      <c r="AI413" s="27"/>
      <c r="AJ413" s="27">
        <v>0.9</v>
      </c>
      <c r="AK413" s="27">
        <v>13</v>
      </c>
      <c r="AL413" s="27">
        <v>0.7</v>
      </c>
      <c r="AM413" s="27">
        <v>19</v>
      </c>
      <c r="AN413" s="27">
        <v>164</v>
      </c>
      <c r="AO413" s="27">
        <v>274</v>
      </c>
      <c r="AP413" s="27">
        <v>85</v>
      </c>
      <c r="AQ413" s="27">
        <v>3.42</v>
      </c>
      <c r="AR413" s="27">
        <v>0.32</v>
      </c>
      <c r="AS413" s="27">
        <v>8.6</v>
      </c>
      <c r="AT413" s="27">
        <v>17</v>
      </c>
      <c r="AU413" s="27"/>
      <c r="AV413" s="27">
        <v>0</v>
      </c>
      <c r="AW413" s="27">
        <v>0</v>
      </c>
      <c r="AX413" s="27">
        <v>0</v>
      </c>
      <c r="AY413" s="27"/>
      <c r="AZ413" s="27"/>
      <c r="BA413" s="27"/>
      <c r="BB413" s="27"/>
      <c r="BC413" s="27"/>
      <c r="BD413" s="27"/>
      <c r="BE413" s="27">
        <v>0.62</v>
      </c>
      <c r="BF413" s="27"/>
      <c r="BG413" s="27"/>
      <c r="BH413" s="27">
        <v>0.16</v>
      </c>
      <c r="BI413" s="27"/>
      <c r="BJ413" s="27">
        <v>0.13</v>
      </c>
      <c r="BK413" s="27">
        <v>0.08</v>
      </c>
      <c r="BL413" s="27">
        <v>5.4</v>
      </c>
      <c r="BM413" s="27"/>
      <c r="BN413" s="27">
        <v>0.21199999999999999</v>
      </c>
      <c r="BO413" s="27">
        <v>10</v>
      </c>
      <c r="BP413" s="27">
        <v>1</v>
      </c>
      <c r="BQ413" s="27">
        <v>0</v>
      </c>
      <c r="BR413" s="27"/>
      <c r="BS413" s="27"/>
      <c r="BT413" s="27">
        <v>6.25</v>
      </c>
      <c r="BU413" s="27"/>
      <c r="BV413" s="27"/>
      <c r="BW413" s="27" t="s">
        <v>186</v>
      </c>
      <c r="BX413" s="79">
        <v>4360</v>
      </c>
      <c r="BY413" s="27"/>
      <c r="BZ413" s="27"/>
      <c r="CA413" s="27"/>
      <c r="CB413" s="27">
        <v>100</v>
      </c>
      <c r="CC413" s="76">
        <f>100-(K413+M413+Q413+AJ413+AE413+AI413)</f>
        <v>0.29999999999998295</v>
      </c>
      <c r="CD413" s="27"/>
      <c r="CE413" s="27"/>
      <c r="CF413" s="27"/>
    </row>
    <row r="414" spans="1:87" s="16" customFormat="1" ht="15" x14ac:dyDescent="0.3">
      <c r="A414" s="10" t="s">
        <v>1212</v>
      </c>
      <c r="D414" s="27">
        <v>12.5</v>
      </c>
      <c r="E414" s="144"/>
      <c r="F414" s="44" t="s">
        <v>1213</v>
      </c>
      <c r="I414" s="27">
        <v>1</v>
      </c>
      <c r="J414" s="27">
        <f>(M414*17)+(Q414*37)+(CC414*17)+(AI414*29)+(AE414*8)</f>
        <v>3700</v>
      </c>
      <c r="K414" s="27">
        <v>0</v>
      </c>
      <c r="L414" s="27" t="s">
        <v>501</v>
      </c>
      <c r="M414" s="27">
        <v>0</v>
      </c>
      <c r="N414" s="27">
        <v>0</v>
      </c>
      <c r="O414" s="27">
        <v>0</v>
      </c>
      <c r="P414" s="27">
        <v>0</v>
      </c>
      <c r="Q414" s="27">
        <v>100</v>
      </c>
      <c r="R414" s="27"/>
      <c r="S414" s="27">
        <v>12.65</v>
      </c>
      <c r="T414" s="27">
        <v>18.57</v>
      </c>
      <c r="U414" s="27">
        <v>64.22</v>
      </c>
      <c r="V414" s="27"/>
      <c r="W414" s="27">
        <v>0</v>
      </c>
      <c r="X414" s="27"/>
      <c r="Y414" s="27"/>
      <c r="Z414" s="27">
        <v>0</v>
      </c>
      <c r="AA414" s="27"/>
      <c r="AB414" s="27"/>
      <c r="AC414" s="27"/>
      <c r="AD414" s="27"/>
      <c r="AE414" s="27">
        <v>0</v>
      </c>
      <c r="AF414" s="27"/>
      <c r="AG414" s="27"/>
      <c r="AH414" s="27"/>
      <c r="AI414" s="27"/>
      <c r="AJ414" s="27">
        <v>0</v>
      </c>
      <c r="AK414" s="27">
        <v>0</v>
      </c>
      <c r="AL414" s="27">
        <v>0</v>
      </c>
      <c r="AM414" s="27">
        <v>0</v>
      </c>
      <c r="AN414" s="27">
        <v>0</v>
      </c>
      <c r="AO414" s="27">
        <v>0</v>
      </c>
      <c r="AP414" s="27">
        <v>0</v>
      </c>
      <c r="AQ414" s="27">
        <v>0</v>
      </c>
      <c r="AR414" s="27">
        <v>0</v>
      </c>
      <c r="AS414" s="27"/>
      <c r="AT414" s="27"/>
      <c r="AU414" s="27"/>
      <c r="AV414" s="27">
        <v>3</v>
      </c>
      <c r="AW414" s="27"/>
      <c r="AX414" s="27"/>
      <c r="AY414" s="27"/>
      <c r="AZ414" s="27"/>
      <c r="BA414" s="27"/>
      <c r="BB414" s="27"/>
      <c r="BC414" s="27"/>
      <c r="BD414" s="27"/>
      <c r="BE414" s="27"/>
      <c r="BF414" s="27"/>
      <c r="BG414" s="27">
        <v>0</v>
      </c>
      <c r="BH414" s="27">
        <v>39.22</v>
      </c>
      <c r="BI414" s="27"/>
      <c r="BJ414" s="27">
        <v>0</v>
      </c>
      <c r="BK414" s="27">
        <v>0</v>
      </c>
      <c r="BL414" s="27">
        <v>0</v>
      </c>
      <c r="BM414" s="27"/>
      <c r="BN414" s="27">
        <v>0</v>
      </c>
      <c r="BO414" s="27">
        <v>0</v>
      </c>
      <c r="BP414" s="27">
        <v>0</v>
      </c>
      <c r="BQ414" s="27"/>
      <c r="BR414" s="27"/>
      <c r="BS414" s="27"/>
      <c r="BT414" s="27">
        <v>6.25</v>
      </c>
      <c r="BU414" s="27"/>
      <c r="BV414" s="27"/>
      <c r="BW414" s="27" t="s">
        <v>4</v>
      </c>
      <c r="BX414" s="79">
        <v>6536</v>
      </c>
      <c r="BY414" s="27"/>
      <c r="BZ414" s="27"/>
      <c r="CA414" s="27"/>
      <c r="CB414" s="27">
        <f>CC414+K414+M414+Q414+AE414+AJ414</f>
        <v>100</v>
      </c>
      <c r="CC414" s="27">
        <f>100-(K414+M414+Q414+AJ414+AE414+AI414)</f>
        <v>0</v>
      </c>
      <c r="CD414" s="27"/>
    </row>
    <row r="415" spans="1:87" s="16" customFormat="1" ht="15" x14ac:dyDescent="0.3">
      <c r="A415" s="10" t="s">
        <v>1219</v>
      </c>
      <c r="D415" s="27">
        <v>10</v>
      </c>
      <c r="E415" s="144"/>
      <c r="F415" s="44" t="s">
        <v>1214</v>
      </c>
      <c r="I415" s="27">
        <v>1</v>
      </c>
      <c r="J415" s="27">
        <f>(M415*17)+(Q415*37)+(CC415*17)+(AI415*29)+(AE415*8)</f>
        <v>0</v>
      </c>
      <c r="K415" s="27">
        <v>0.2</v>
      </c>
      <c r="L415" s="27"/>
      <c r="M415" s="27">
        <v>0</v>
      </c>
      <c r="N415" s="27">
        <v>0</v>
      </c>
      <c r="O415" s="27">
        <v>0</v>
      </c>
      <c r="P415" s="27">
        <v>0</v>
      </c>
      <c r="Q415" s="27">
        <v>0</v>
      </c>
      <c r="R415" s="27"/>
      <c r="S415" s="27">
        <v>0</v>
      </c>
      <c r="T415" s="27">
        <v>0</v>
      </c>
      <c r="U415" s="27">
        <v>0</v>
      </c>
      <c r="V415" s="27">
        <v>0</v>
      </c>
      <c r="W415" s="27">
        <f>Y415/1.1</f>
        <v>0</v>
      </c>
      <c r="X415" s="27"/>
      <c r="Y415" s="27">
        <v>0</v>
      </c>
      <c r="Z415" s="27"/>
      <c r="AA415" s="27"/>
      <c r="AB415" s="27">
        <v>0</v>
      </c>
      <c r="AC415" s="27">
        <v>0</v>
      </c>
      <c r="AD415" s="27"/>
      <c r="AE415" s="27"/>
      <c r="AF415" s="27"/>
      <c r="AG415" s="27">
        <v>0</v>
      </c>
      <c r="AH415" s="27"/>
      <c r="AI415" s="27"/>
      <c r="AJ415" s="27">
        <v>99.8</v>
      </c>
      <c r="AK415" s="27">
        <v>10</v>
      </c>
      <c r="AL415" s="27">
        <v>0.3</v>
      </c>
      <c r="AM415" s="27">
        <v>76</v>
      </c>
      <c r="AN415" s="27">
        <v>1</v>
      </c>
      <c r="AO415" s="27">
        <v>89</v>
      </c>
      <c r="AP415" s="27">
        <v>39300</v>
      </c>
      <c r="AQ415" s="27">
        <v>0.1</v>
      </c>
      <c r="AR415" s="27">
        <v>0.08</v>
      </c>
      <c r="AS415" s="27"/>
      <c r="AT415" s="27" t="s">
        <v>501</v>
      </c>
      <c r="AU415" s="27"/>
      <c r="AV415" s="27"/>
      <c r="AW415" s="27">
        <v>0</v>
      </c>
      <c r="AX415" s="27">
        <v>0</v>
      </c>
      <c r="AY415" s="27"/>
      <c r="AZ415" s="27"/>
      <c r="BA415" s="27"/>
      <c r="BB415" s="27"/>
      <c r="BC415" s="27"/>
      <c r="BD415" s="27"/>
      <c r="BE415" s="27"/>
      <c r="BF415" s="27">
        <v>0</v>
      </c>
      <c r="BG415" s="27"/>
      <c r="BH415" s="27">
        <v>0</v>
      </c>
      <c r="BI415" s="27"/>
      <c r="BJ415" s="27">
        <v>0</v>
      </c>
      <c r="BK415" s="27">
        <v>1</v>
      </c>
      <c r="BL415" s="27">
        <v>0</v>
      </c>
      <c r="BM415" s="27"/>
      <c r="BN415" s="27">
        <v>0</v>
      </c>
      <c r="BO415" s="27">
        <v>0</v>
      </c>
      <c r="BP415" s="27">
        <v>0</v>
      </c>
      <c r="BQ415" s="27">
        <v>0</v>
      </c>
      <c r="BR415" s="27"/>
      <c r="BS415" s="27"/>
      <c r="BT415" s="27">
        <v>6.25</v>
      </c>
      <c r="BU415" s="27"/>
      <c r="BV415" s="27"/>
      <c r="BW415" s="27" t="s">
        <v>8</v>
      </c>
      <c r="BX415" s="79">
        <v>1226</v>
      </c>
      <c r="BY415" s="27"/>
      <c r="BZ415" s="27"/>
      <c r="CA415" s="27"/>
      <c r="CB415" s="27">
        <f>CC415+K415+M415+Q415+AE415+AJ415</f>
        <v>100</v>
      </c>
      <c r="CC415" s="27">
        <f>100-(K415+M415+Q415+AJ415+AE415+AI415)</f>
        <v>0</v>
      </c>
      <c r="CD415" s="27"/>
    </row>
    <row r="416" spans="1:87" s="16" customFormat="1" ht="15" x14ac:dyDescent="0.3">
      <c r="A416" s="2"/>
      <c r="D416" s="27">
        <f>SUM(D413:D415)</f>
        <v>2022.5</v>
      </c>
      <c r="E416" s="144"/>
      <c r="F416" s="5" t="s">
        <v>550</v>
      </c>
      <c r="BS416" s="121"/>
      <c r="BT416" s="121"/>
      <c r="BU416" s="121"/>
      <c r="BV416" s="121"/>
      <c r="BX416" s="328"/>
    </row>
    <row r="417" spans="1:87" s="16" customFormat="1" ht="15" x14ac:dyDescent="0.3">
      <c r="A417" s="2"/>
      <c r="D417" s="27">
        <f>D416-40</f>
        <v>1982.5</v>
      </c>
      <c r="E417" s="144"/>
      <c r="F417" s="5" t="s">
        <v>551</v>
      </c>
      <c r="BS417" s="121"/>
      <c r="BT417" s="121"/>
      <c r="BU417" s="121"/>
      <c r="BV417" s="121"/>
      <c r="BX417" s="328"/>
    </row>
    <row r="418" spans="1:87" s="16" customFormat="1" ht="15" x14ac:dyDescent="0.3">
      <c r="A418" s="2"/>
      <c r="D418" s="27">
        <f>1-(D416-D417)/D416</f>
        <v>0.98022249690976515</v>
      </c>
      <c r="E418" s="144"/>
      <c r="F418" s="5" t="s">
        <v>337</v>
      </c>
      <c r="BS418" s="121"/>
      <c r="BT418" s="121"/>
      <c r="BU418" s="121"/>
      <c r="BV418" s="121"/>
      <c r="BX418" s="328"/>
    </row>
    <row r="419" spans="1:87" s="16" customFormat="1" ht="15" x14ac:dyDescent="0.3">
      <c r="A419" s="2"/>
      <c r="D419" s="27"/>
      <c r="E419" s="144"/>
      <c r="F419" s="5" t="s">
        <v>82</v>
      </c>
      <c r="BS419" s="121"/>
      <c r="BT419" s="121"/>
      <c r="BU419" s="121"/>
      <c r="BV419" s="121"/>
      <c r="BX419" s="328"/>
    </row>
    <row r="420" spans="1:87" s="16" customFormat="1" ht="15" x14ac:dyDescent="0.3">
      <c r="A420" s="2"/>
      <c r="E420" s="144"/>
      <c r="F420" s="5" t="s">
        <v>115</v>
      </c>
      <c r="BS420" s="121"/>
      <c r="BT420" s="121"/>
      <c r="BU420" s="121"/>
      <c r="BV420" s="121"/>
      <c r="BX420" s="328"/>
    </row>
    <row r="421" spans="1:87" s="16" customFormat="1" ht="15" x14ac:dyDescent="0.3">
      <c r="A421" s="2"/>
      <c r="E421" s="144"/>
      <c r="F421" s="5"/>
      <c r="BS421" s="121"/>
      <c r="BT421" s="121"/>
      <c r="BU421" s="121"/>
      <c r="BV421" s="121"/>
      <c r="BX421" s="328"/>
    </row>
    <row r="422" spans="1:87" s="396" customFormat="1" ht="15" x14ac:dyDescent="0.3">
      <c r="A422" s="38"/>
      <c r="F422" s="167" t="s">
        <v>235</v>
      </c>
      <c r="K422" s="164">
        <f t="shared" ref="K422:AP422" si="229">+K413*$D$413/100</f>
        <v>1308.0000000000002</v>
      </c>
      <c r="L422" s="164">
        <f t="shared" si="229"/>
        <v>61.6</v>
      </c>
      <c r="M422" s="164">
        <f t="shared" si="229"/>
        <v>384</v>
      </c>
      <c r="N422" s="164">
        <f t="shared" si="229"/>
        <v>0</v>
      </c>
      <c r="O422" s="164">
        <f t="shared" si="229"/>
        <v>384</v>
      </c>
      <c r="P422" s="164">
        <f t="shared" si="229"/>
        <v>1.52</v>
      </c>
      <c r="Q422" s="164">
        <f t="shared" si="229"/>
        <v>284</v>
      </c>
      <c r="R422" s="164">
        <f t="shared" si="229"/>
        <v>0</v>
      </c>
      <c r="S422" s="164">
        <f t="shared" si="229"/>
        <v>119</v>
      </c>
      <c r="T422" s="164">
        <f t="shared" si="229"/>
        <v>105.8</v>
      </c>
      <c r="U422" s="164">
        <f t="shared" si="229"/>
        <v>12.8</v>
      </c>
      <c r="V422" s="164">
        <f t="shared" si="229"/>
        <v>0</v>
      </c>
      <c r="W422" s="164">
        <f t="shared" si="229"/>
        <v>0</v>
      </c>
      <c r="X422" s="164">
        <f t="shared" si="229"/>
        <v>0</v>
      </c>
      <c r="Y422" s="164">
        <f t="shared" si="229"/>
        <v>0</v>
      </c>
      <c r="Z422" s="164">
        <f t="shared" si="229"/>
        <v>0</v>
      </c>
      <c r="AA422" s="164">
        <f t="shared" si="229"/>
        <v>0</v>
      </c>
      <c r="AB422" s="164">
        <f t="shared" si="229"/>
        <v>0</v>
      </c>
      <c r="AC422" s="164">
        <f t="shared" si="229"/>
        <v>0</v>
      </c>
      <c r="AD422" s="164">
        <f t="shared" si="229"/>
        <v>0</v>
      </c>
      <c r="AE422" s="164">
        <f t="shared" si="229"/>
        <v>0</v>
      </c>
      <c r="AF422" s="164">
        <f t="shared" si="229"/>
        <v>0</v>
      </c>
      <c r="AG422" s="164">
        <f t="shared" si="229"/>
        <v>0</v>
      </c>
      <c r="AH422" s="164">
        <f t="shared" si="229"/>
        <v>0</v>
      </c>
      <c r="AI422" s="164">
        <f t="shared" si="229"/>
        <v>0</v>
      </c>
      <c r="AJ422" s="164">
        <f t="shared" si="229"/>
        <v>18</v>
      </c>
      <c r="AK422" s="164">
        <f t="shared" si="229"/>
        <v>260</v>
      </c>
      <c r="AL422" s="164">
        <f t="shared" si="229"/>
        <v>14</v>
      </c>
      <c r="AM422" s="164">
        <f t="shared" si="229"/>
        <v>380</v>
      </c>
      <c r="AN422" s="164">
        <f t="shared" si="229"/>
        <v>3280</v>
      </c>
      <c r="AO422" s="164">
        <f t="shared" si="229"/>
        <v>5480</v>
      </c>
      <c r="AP422" s="164">
        <f t="shared" si="229"/>
        <v>1700</v>
      </c>
      <c r="AQ422" s="164">
        <f t="shared" ref="AQ422:BR422" si="230">+AQ413*$D$413/100</f>
        <v>68.400000000000006</v>
      </c>
      <c r="AR422" s="164">
        <f t="shared" si="230"/>
        <v>6.4</v>
      </c>
      <c r="AS422" s="164">
        <f t="shared" si="230"/>
        <v>172</v>
      </c>
      <c r="AT422" s="164">
        <f t="shared" si="230"/>
        <v>340</v>
      </c>
      <c r="AU422" s="164">
        <f t="shared" si="230"/>
        <v>0</v>
      </c>
      <c r="AV422" s="164">
        <f t="shared" si="230"/>
        <v>0</v>
      </c>
      <c r="AW422" s="164">
        <f t="shared" si="230"/>
        <v>0</v>
      </c>
      <c r="AX422" s="164">
        <f t="shared" si="230"/>
        <v>0</v>
      </c>
      <c r="AY422" s="164">
        <f t="shared" si="230"/>
        <v>0</v>
      </c>
      <c r="AZ422" s="164">
        <f t="shared" si="230"/>
        <v>0</v>
      </c>
      <c r="BA422" s="164">
        <f t="shared" si="230"/>
        <v>0</v>
      </c>
      <c r="BB422" s="164">
        <f t="shared" si="230"/>
        <v>0</v>
      </c>
      <c r="BC422" s="164">
        <f t="shared" si="230"/>
        <v>0</v>
      </c>
      <c r="BD422" s="164">
        <f t="shared" si="230"/>
        <v>0</v>
      </c>
      <c r="BE422" s="164">
        <f t="shared" si="230"/>
        <v>12.4</v>
      </c>
      <c r="BF422" s="164">
        <f t="shared" si="230"/>
        <v>0</v>
      </c>
      <c r="BG422" s="164">
        <f t="shared" si="230"/>
        <v>0</v>
      </c>
      <c r="BH422" s="164">
        <f t="shared" si="230"/>
        <v>3.2</v>
      </c>
      <c r="BI422" s="164">
        <f t="shared" si="230"/>
        <v>0</v>
      </c>
      <c r="BJ422" s="164">
        <f t="shared" si="230"/>
        <v>2.6</v>
      </c>
      <c r="BK422" s="164">
        <f t="shared" si="230"/>
        <v>1.6</v>
      </c>
      <c r="BL422" s="164">
        <f t="shared" si="230"/>
        <v>108</v>
      </c>
      <c r="BM422" s="164">
        <f t="shared" si="230"/>
        <v>0</v>
      </c>
      <c r="BN422" s="164">
        <f t="shared" si="230"/>
        <v>4.24</v>
      </c>
      <c r="BO422" s="164">
        <f t="shared" si="230"/>
        <v>200</v>
      </c>
      <c r="BP422" s="164">
        <f t="shared" si="230"/>
        <v>20</v>
      </c>
      <c r="BQ422" s="164">
        <f t="shared" si="230"/>
        <v>0</v>
      </c>
      <c r="BR422" s="164">
        <f t="shared" si="230"/>
        <v>0</v>
      </c>
      <c r="BS422" s="164"/>
      <c r="BT422" s="164"/>
      <c r="BU422" s="164"/>
      <c r="BV422" s="164"/>
      <c r="BW422" s="164"/>
      <c r="BX422" s="166"/>
      <c r="BY422" s="164"/>
      <c r="BZ422" s="164"/>
      <c r="CA422" s="164"/>
      <c r="CB422" s="164">
        <f t="shared" ref="CB422:CC424" si="231">+CB413</f>
        <v>100</v>
      </c>
      <c r="CC422" s="164">
        <f t="shared" si="231"/>
        <v>0.29999999999998295</v>
      </c>
      <c r="CD422" s="164"/>
      <c r="CE422" s="164"/>
    </row>
    <row r="423" spans="1:87" s="396" customFormat="1" ht="15" x14ac:dyDescent="0.3">
      <c r="A423" s="38"/>
      <c r="F423" s="167" t="s">
        <v>1213</v>
      </c>
      <c r="K423" s="164">
        <f>+K414*$D$414/100</f>
        <v>0</v>
      </c>
      <c r="L423" s="166" t="s">
        <v>501</v>
      </c>
      <c r="M423" s="164">
        <f>+M414*$D$414/100</f>
        <v>0</v>
      </c>
      <c r="N423" s="164">
        <f t="shared" ref="N423:BR423" si="232">+N414*$D$414/100</f>
        <v>0</v>
      </c>
      <c r="O423" s="164">
        <f t="shared" si="232"/>
        <v>0</v>
      </c>
      <c r="P423" s="164">
        <f t="shared" si="232"/>
        <v>0</v>
      </c>
      <c r="Q423" s="164">
        <f t="shared" si="232"/>
        <v>12.5</v>
      </c>
      <c r="R423" s="164">
        <f t="shared" si="232"/>
        <v>0</v>
      </c>
      <c r="S423" s="164">
        <f t="shared" si="232"/>
        <v>1.58125</v>
      </c>
      <c r="T423" s="164">
        <f t="shared" si="232"/>
        <v>2.32125</v>
      </c>
      <c r="U423" s="164">
        <f t="shared" si="232"/>
        <v>8.0274999999999999</v>
      </c>
      <c r="V423" s="164">
        <f t="shared" si="232"/>
        <v>0</v>
      </c>
      <c r="W423" s="164">
        <f t="shared" si="232"/>
        <v>0</v>
      </c>
      <c r="X423" s="164">
        <f t="shared" si="232"/>
        <v>0</v>
      </c>
      <c r="Y423" s="164">
        <f t="shared" si="232"/>
        <v>0</v>
      </c>
      <c r="Z423" s="164">
        <f t="shared" si="232"/>
        <v>0</v>
      </c>
      <c r="AA423" s="164">
        <f t="shared" si="232"/>
        <v>0</v>
      </c>
      <c r="AB423" s="164">
        <f t="shared" si="232"/>
        <v>0</v>
      </c>
      <c r="AC423" s="164">
        <f t="shared" si="232"/>
        <v>0</v>
      </c>
      <c r="AD423" s="164">
        <f t="shared" si="232"/>
        <v>0</v>
      </c>
      <c r="AE423" s="164">
        <f t="shared" si="232"/>
        <v>0</v>
      </c>
      <c r="AF423" s="164">
        <f t="shared" si="232"/>
        <v>0</v>
      </c>
      <c r="AG423" s="164">
        <f t="shared" si="232"/>
        <v>0</v>
      </c>
      <c r="AH423" s="164">
        <f t="shared" si="232"/>
        <v>0</v>
      </c>
      <c r="AI423" s="164">
        <f t="shared" si="232"/>
        <v>0</v>
      </c>
      <c r="AJ423" s="164">
        <f t="shared" si="232"/>
        <v>0</v>
      </c>
      <c r="AK423" s="164">
        <f t="shared" si="232"/>
        <v>0</v>
      </c>
      <c r="AL423" s="164">
        <f t="shared" si="232"/>
        <v>0</v>
      </c>
      <c r="AM423" s="164">
        <f t="shared" si="232"/>
        <v>0</v>
      </c>
      <c r="AN423" s="164">
        <f t="shared" si="232"/>
        <v>0</v>
      </c>
      <c r="AO423" s="164">
        <f t="shared" si="232"/>
        <v>0</v>
      </c>
      <c r="AP423" s="164">
        <f t="shared" si="232"/>
        <v>0</v>
      </c>
      <c r="AQ423" s="164">
        <f t="shared" si="232"/>
        <v>0</v>
      </c>
      <c r="AR423" s="164">
        <f t="shared" si="232"/>
        <v>0</v>
      </c>
      <c r="AS423" s="164">
        <f t="shared" si="232"/>
        <v>0</v>
      </c>
      <c r="AT423" s="164">
        <f t="shared" si="232"/>
        <v>0</v>
      </c>
      <c r="AU423" s="164">
        <f t="shared" si="232"/>
        <v>0</v>
      </c>
      <c r="AV423" s="164">
        <f t="shared" si="232"/>
        <v>0.375</v>
      </c>
      <c r="AW423" s="164">
        <f t="shared" si="232"/>
        <v>0</v>
      </c>
      <c r="AX423" s="164">
        <f t="shared" si="232"/>
        <v>0</v>
      </c>
      <c r="AY423" s="164">
        <f t="shared" si="232"/>
        <v>0</v>
      </c>
      <c r="AZ423" s="164">
        <f t="shared" si="232"/>
        <v>0</v>
      </c>
      <c r="BA423" s="164">
        <f t="shared" si="232"/>
        <v>0</v>
      </c>
      <c r="BB423" s="164">
        <f t="shared" si="232"/>
        <v>0</v>
      </c>
      <c r="BC423" s="164">
        <f t="shared" si="232"/>
        <v>0</v>
      </c>
      <c r="BD423" s="164">
        <f t="shared" si="232"/>
        <v>0</v>
      </c>
      <c r="BE423" s="164">
        <f t="shared" si="232"/>
        <v>0</v>
      </c>
      <c r="BF423" s="164">
        <f t="shared" si="232"/>
        <v>0</v>
      </c>
      <c r="BG423" s="164">
        <f t="shared" si="232"/>
        <v>0</v>
      </c>
      <c r="BH423" s="164">
        <f t="shared" si="232"/>
        <v>4.9024999999999999</v>
      </c>
      <c r="BI423" s="164">
        <f t="shared" si="232"/>
        <v>0</v>
      </c>
      <c r="BJ423" s="164">
        <f t="shared" si="232"/>
        <v>0</v>
      </c>
      <c r="BK423" s="164">
        <f t="shared" si="232"/>
        <v>0</v>
      </c>
      <c r="BL423" s="164">
        <f t="shared" si="232"/>
        <v>0</v>
      </c>
      <c r="BM423" s="164">
        <f t="shared" si="232"/>
        <v>0</v>
      </c>
      <c r="BN423" s="164">
        <f t="shared" si="232"/>
        <v>0</v>
      </c>
      <c r="BO423" s="164">
        <f t="shared" si="232"/>
        <v>0</v>
      </c>
      <c r="BP423" s="164">
        <f t="shared" si="232"/>
        <v>0</v>
      </c>
      <c r="BQ423" s="164">
        <f t="shared" si="232"/>
        <v>0</v>
      </c>
      <c r="BR423" s="164">
        <f t="shared" si="232"/>
        <v>0</v>
      </c>
      <c r="BS423" s="164"/>
      <c r="BT423" s="164"/>
      <c r="BU423" s="164"/>
      <c r="BV423" s="164"/>
      <c r="BW423" s="164"/>
      <c r="BX423" s="166"/>
      <c r="BY423" s="164"/>
      <c r="BZ423" s="164"/>
      <c r="CA423" s="164"/>
      <c r="CB423" s="164">
        <f t="shared" si="231"/>
        <v>100</v>
      </c>
      <c r="CC423" s="164">
        <f t="shared" si="231"/>
        <v>0</v>
      </c>
      <c r="CD423" s="164"/>
      <c r="CE423" s="166"/>
    </row>
    <row r="424" spans="1:87" s="396" customFormat="1" ht="15" x14ac:dyDescent="0.3">
      <c r="A424" s="38"/>
      <c r="F424" s="167" t="s">
        <v>1214</v>
      </c>
      <c r="K424" s="164">
        <f>+K415*$D$415/100</f>
        <v>0.02</v>
      </c>
      <c r="L424" s="164"/>
      <c r="M424" s="164">
        <f t="shared" ref="M424:BR424" si="233">+M415*$D$415/100</f>
        <v>0</v>
      </c>
      <c r="N424" s="164">
        <f t="shared" si="233"/>
        <v>0</v>
      </c>
      <c r="O424" s="164">
        <f t="shared" si="233"/>
        <v>0</v>
      </c>
      <c r="P424" s="164">
        <f t="shared" si="233"/>
        <v>0</v>
      </c>
      <c r="Q424" s="164">
        <f t="shared" si="233"/>
        <v>0</v>
      </c>
      <c r="R424" s="164">
        <f t="shared" si="233"/>
        <v>0</v>
      </c>
      <c r="S424" s="164">
        <f t="shared" si="233"/>
        <v>0</v>
      </c>
      <c r="T424" s="164">
        <f t="shared" si="233"/>
        <v>0</v>
      </c>
      <c r="U424" s="164">
        <f t="shared" si="233"/>
        <v>0</v>
      </c>
      <c r="V424" s="164">
        <f t="shared" si="233"/>
        <v>0</v>
      </c>
      <c r="W424" s="164">
        <f t="shared" si="233"/>
        <v>0</v>
      </c>
      <c r="X424" s="164">
        <f t="shared" si="233"/>
        <v>0</v>
      </c>
      <c r="Y424" s="164">
        <f t="shared" si="233"/>
        <v>0</v>
      </c>
      <c r="Z424" s="164">
        <f t="shared" si="233"/>
        <v>0</v>
      </c>
      <c r="AA424" s="164">
        <f t="shared" si="233"/>
        <v>0</v>
      </c>
      <c r="AB424" s="164">
        <f t="shared" si="233"/>
        <v>0</v>
      </c>
      <c r="AC424" s="164">
        <f t="shared" si="233"/>
        <v>0</v>
      </c>
      <c r="AD424" s="164">
        <f t="shared" si="233"/>
        <v>0</v>
      </c>
      <c r="AE424" s="164">
        <f t="shared" si="233"/>
        <v>0</v>
      </c>
      <c r="AF424" s="164">
        <f t="shared" si="233"/>
        <v>0</v>
      </c>
      <c r="AG424" s="164">
        <f t="shared" si="233"/>
        <v>0</v>
      </c>
      <c r="AH424" s="164">
        <f t="shared" si="233"/>
        <v>0</v>
      </c>
      <c r="AI424" s="164">
        <f t="shared" si="233"/>
        <v>0</v>
      </c>
      <c r="AJ424" s="164">
        <f t="shared" si="233"/>
        <v>9.98</v>
      </c>
      <c r="AK424" s="164">
        <f t="shared" si="233"/>
        <v>1</v>
      </c>
      <c r="AL424" s="164">
        <f t="shared" si="233"/>
        <v>0.03</v>
      </c>
      <c r="AM424" s="164">
        <f t="shared" si="233"/>
        <v>7.6</v>
      </c>
      <c r="AN424" s="164">
        <f t="shared" si="233"/>
        <v>0.1</v>
      </c>
      <c r="AO424" s="164">
        <f t="shared" si="233"/>
        <v>8.9</v>
      </c>
      <c r="AP424" s="164">
        <f t="shared" si="233"/>
        <v>3930</v>
      </c>
      <c r="AQ424" s="164">
        <f t="shared" si="233"/>
        <v>0.01</v>
      </c>
      <c r="AR424" s="164">
        <f t="shared" si="233"/>
        <v>8.0000000000000002E-3</v>
      </c>
      <c r="AS424" s="164">
        <f t="shared" si="233"/>
        <v>0</v>
      </c>
      <c r="AT424" s="166" t="s">
        <v>501</v>
      </c>
      <c r="AU424" s="164">
        <f t="shared" si="233"/>
        <v>0</v>
      </c>
      <c r="AV424" s="164">
        <f t="shared" si="233"/>
        <v>0</v>
      </c>
      <c r="AW424" s="164">
        <f t="shared" si="233"/>
        <v>0</v>
      </c>
      <c r="AX424" s="164">
        <f t="shared" si="233"/>
        <v>0</v>
      </c>
      <c r="AY424" s="164">
        <f t="shared" si="233"/>
        <v>0</v>
      </c>
      <c r="AZ424" s="164">
        <f t="shared" si="233"/>
        <v>0</v>
      </c>
      <c r="BA424" s="164">
        <f t="shared" si="233"/>
        <v>0</v>
      </c>
      <c r="BB424" s="164">
        <f t="shared" si="233"/>
        <v>0</v>
      </c>
      <c r="BC424" s="164">
        <f t="shared" si="233"/>
        <v>0</v>
      </c>
      <c r="BD424" s="164">
        <f t="shared" si="233"/>
        <v>0</v>
      </c>
      <c r="BE424" s="164">
        <f t="shared" si="233"/>
        <v>0</v>
      </c>
      <c r="BF424" s="164">
        <f t="shared" si="233"/>
        <v>0</v>
      </c>
      <c r="BG424" s="164">
        <f t="shared" si="233"/>
        <v>0</v>
      </c>
      <c r="BH424" s="164">
        <f t="shared" si="233"/>
        <v>0</v>
      </c>
      <c r="BI424" s="164">
        <f t="shared" si="233"/>
        <v>0</v>
      </c>
      <c r="BJ424" s="164">
        <f t="shared" si="233"/>
        <v>0</v>
      </c>
      <c r="BK424" s="164">
        <f t="shared" si="233"/>
        <v>0.1</v>
      </c>
      <c r="BL424" s="164">
        <f t="shared" si="233"/>
        <v>0</v>
      </c>
      <c r="BM424" s="164">
        <f t="shared" si="233"/>
        <v>0</v>
      </c>
      <c r="BN424" s="164">
        <f t="shared" si="233"/>
        <v>0</v>
      </c>
      <c r="BO424" s="164">
        <f t="shared" si="233"/>
        <v>0</v>
      </c>
      <c r="BP424" s="164">
        <f t="shared" si="233"/>
        <v>0</v>
      </c>
      <c r="BQ424" s="164">
        <f t="shared" si="233"/>
        <v>0</v>
      </c>
      <c r="BR424" s="164">
        <f t="shared" si="233"/>
        <v>0</v>
      </c>
      <c r="BS424" s="164"/>
      <c r="BT424" s="164"/>
      <c r="BU424" s="164"/>
      <c r="BV424" s="164"/>
      <c r="BW424" s="164"/>
      <c r="BX424" s="166"/>
      <c r="BY424" s="164"/>
      <c r="BZ424" s="164"/>
      <c r="CA424" s="164"/>
      <c r="CB424" s="164">
        <f t="shared" si="231"/>
        <v>100</v>
      </c>
      <c r="CC424" s="164">
        <f t="shared" si="231"/>
        <v>0</v>
      </c>
      <c r="CD424" s="164"/>
      <c r="CE424" s="164"/>
    </row>
    <row r="425" spans="1:87" s="396" customFormat="1" ht="15" x14ac:dyDescent="0.3">
      <c r="A425" s="38"/>
      <c r="F425" s="36"/>
      <c r="K425" s="168">
        <f>SUM(K422:K424)</f>
        <v>1308.0200000000002</v>
      </c>
      <c r="L425" s="168">
        <f>SUM(L422:L424)</f>
        <v>61.6</v>
      </c>
      <c r="M425" s="168">
        <f t="shared" ref="M425:BR425" si="234">SUM(M422:M424)</f>
        <v>384</v>
      </c>
      <c r="N425" s="168">
        <f t="shared" si="234"/>
        <v>0</v>
      </c>
      <c r="O425" s="168">
        <f t="shared" si="234"/>
        <v>384</v>
      </c>
      <c r="P425" s="168">
        <f t="shared" si="234"/>
        <v>1.52</v>
      </c>
      <c r="Q425" s="168">
        <f t="shared" si="234"/>
        <v>296.5</v>
      </c>
      <c r="R425" s="168">
        <f t="shared" si="234"/>
        <v>0</v>
      </c>
      <c r="S425" s="168">
        <f t="shared" si="234"/>
        <v>120.58125</v>
      </c>
      <c r="T425" s="168">
        <f t="shared" si="234"/>
        <v>108.12125</v>
      </c>
      <c r="U425" s="168">
        <f t="shared" si="234"/>
        <v>20.827500000000001</v>
      </c>
      <c r="V425" s="168">
        <f t="shared" si="234"/>
        <v>0</v>
      </c>
      <c r="W425" s="168">
        <f t="shared" si="234"/>
        <v>0</v>
      </c>
      <c r="X425" s="168">
        <f t="shared" si="234"/>
        <v>0</v>
      </c>
      <c r="Y425" s="168">
        <f t="shared" si="234"/>
        <v>0</v>
      </c>
      <c r="Z425" s="168">
        <f t="shared" si="234"/>
        <v>0</v>
      </c>
      <c r="AA425" s="168">
        <f t="shared" si="234"/>
        <v>0</v>
      </c>
      <c r="AB425" s="168">
        <f t="shared" si="234"/>
        <v>0</v>
      </c>
      <c r="AC425" s="168">
        <f t="shared" si="234"/>
        <v>0</v>
      </c>
      <c r="AD425" s="168">
        <f t="shared" si="234"/>
        <v>0</v>
      </c>
      <c r="AE425" s="168">
        <f t="shared" si="234"/>
        <v>0</v>
      </c>
      <c r="AF425" s="168">
        <f t="shared" si="234"/>
        <v>0</v>
      </c>
      <c r="AG425" s="168">
        <f t="shared" si="234"/>
        <v>0</v>
      </c>
      <c r="AH425" s="168">
        <f t="shared" si="234"/>
        <v>0</v>
      </c>
      <c r="AI425" s="168">
        <f t="shared" si="234"/>
        <v>0</v>
      </c>
      <c r="AJ425" s="168">
        <f t="shared" si="234"/>
        <v>27.98</v>
      </c>
      <c r="AK425" s="168">
        <f t="shared" si="234"/>
        <v>261</v>
      </c>
      <c r="AL425" s="168">
        <f t="shared" si="234"/>
        <v>14.03</v>
      </c>
      <c r="AM425" s="168">
        <f t="shared" si="234"/>
        <v>387.6</v>
      </c>
      <c r="AN425" s="168">
        <f t="shared" si="234"/>
        <v>3280.1</v>
      </c>
      <c r="AO425" s="168">
        <f t="shared" si="234"/>
        <v>5488.9</v>
      </c>
      <c r="AP425" s="168">
        <f t="shared" si="234"/>
        <v>5630</v>
      </c>
      <c r="AQ425" s="168">
        <f t="shared" si="234"/>
        <v>68.410000000000011</v>
      </c>
      <c r="AR425" s="168">
        <f t="shared" si="234"/>
        <v>6.4080000000000004</v>
      </c>
      <c r="AS425" s="168">
        <f t="shared" si="234"/>
        <v>172</v>
      </c>
      <c r="AT425" s="168">
        <f t="shared" si="234"/>
        <v>340</v>
      </c>
      <c r="AU425" s="168">
        <f t="shared" si="234"/>
        <v>0</v>
      </c>
      <c r="AV425" s="168">
        <f t="shared" si="234"/>
        <v>0.375</v>
      </c>
      <c r="AW425" s="168">
        <f t="shared" si="234"/>
        <v>0</v>
      </c>
      <c r="AX425" s="168">
        <f t="shared" si="234"/>
        <v>0</v>
      </c>
      <c r="AY425" s="168">
        <f t="shared" si="234"/>
        <v>0</v>
      </c>
      <c r="AZ425" s="168">
        <f t="shared" si="234"/>
        <v>0</v>
      </c>
      <c r="BA425" s="168">
        <f t="shared" si="234"/>
        <v>0</v>
      </c>
      <c r="BB425" s="168">
        <f t="shared" si="234"/>
        <v>0</v>
      </c>
      <c r="BC425" s="168">
        <f t="shared" si="234"/>
        <v>0</v>
      </c>
      <c r="BD425" s="168">
        <f t="shared" si="234"/>
        <v>0</v>
      </c>
      <c r="BE425" s="168">
        <f t="shared" si="234"/>
        <v>12.4</v>
      </c>
      <c r="BF425" s="168">
        <f t="shared" si="234"/>
        <v>0</v>
      </c>
      <c r="BG425" s="168">
        <f t="shared" si="234"/>
        <v>0</v>
      </c>
      <c r="BH425" s="168">
        <f t="shared" si="234"/>
        <v>8.1024999999999991</v>
      </c>
      <c r="BI425" s="168">
        <f t="shared" si="234"/>
        <v>0</v>
      </c>
      <c r="BJ425" s="168">
        <f t="shared" si="234"/>
        <v>2.6</v>
      </c>
      <c r="BK425" s="168">
        <f t="shared" si="234"/>
        <v>1.7000000000000002</v>
      </c>
      <c r="BL425" s="168">
        <f t="shared" si="234"/>
        <v>108</v>
      </c>
      <c r="BM425" s="168">
        <f t="shared" si="234"/>
        <v>0</v>
      </c>
      <c r="BN425" s="168">
        <f t="shared" si="234"/>
        <v>4.24</v>
      </c>
      <c r="BO425" s="168">
        <f t="shared" si="234"/>
        <v>200</v>
      </c>
      <c r="BP425" s="168">
        <f t="shared" si="234"/>
        <v>20</v>
      </c>
      <c r="BQ425" s="168">
        <f t="shared" si="234"/>
        <v>0</v>
      </c>
      <c r="BR425" s="168">
        <f t="shared" si="234"/>
        <v>0</v>
      </c>
      <c r="BS425" s="168"/>
      <c r="BT425" s="168"/>
      <c r="BU425" s="168"/>
      <c r="BV425" s="168"/>
      <c r="BW425" s="168"/>
      <c r="BX425" s="333"/>
      <c r="BY425" s="168"/>
      <c r="BZ425" s="168"/>
      <c r="CA425" s="168"/>
      <c r="CB425" s="168">
        <f>(CB422+CB423+CB424)</f>
        <v>300</v>
      </c>
      <c r="CC425" s="168">
        <f>(CC422+CC423+CC424)</f>
        <v>0.29999999999998295</v>
      </c>
      <c r="CD425" s="168"/>
      <c r="CE425" s="168"/>
    </row>
    <row r="426" spans="1:87" s="396" customFormat="1" ht="15" x14ac:dyDescent="0.3">
      <c r="A426" s="38"/>
      <c r="F426" s="36"/>
      <c r="K426" s="35"/>
      <c r="L426" s="35"/>
      <c r="M426" s="35"/>
      <c r="N426" s="35"/>
      <c r="O426" s="35"/>
      <c r="P426" s="35"/>
      <c r="Q426" s="35"/>
      <c r="R426" s="35"/>
      <c r="S426" s="35"/>
      <c r="T426" s="35"/>
      <c r="U426" s="35"/>
      <c r="V426" s="35"/>
      <c r="W426" s="35"/>
      <c r="X426" s="35"/>
      <c r="Y426" s="35"/>
      <c r="Z426" s="35"/>
      <c r="AA426" s="35"/>
      <c r="AB426" s="35"/>
      <c r="AC426" s="35"/>
      <c r="AD426" s="35"/>
      <c r="AE426" s="35"/>
      <c r="AF426" s="35"/>
      <c r="AG426" s="35"/>
      <c r="AH426" s="35"/>
      <c r="AI426" s="35"/>
      <c r="AJ426" s="35"/>
      <c r="AK426" s="35"/>
      <c r="AL426" s="35"/>
      <c r="AM426" s="35"/>
      <c r="AN426" s="35"/>
      <c r="AO426" s="35"/>
      <c r="AP426" s="35"/>
      <c r="AQ426" s="35"/>
      <c r="AR426" s="35"/>
      <c r="AS426" s="35"/>
      <c r="AT426" s="35"/>
      <c r="AU426" s="35"/>
      <c r="AV426" s="35"/>
      <c r="AW426" s="35"/>
      <c r="AX426" s="35"/>
      <c r="AY426" s="35"/>
      <c r="AZ426" s="35"/>
      <c r="BA426" s="35"/>
      <c r="BB426" s="35"/>
      <c r="BC426" s="35"/>
      <c r="BD426" s="35"/>
      <c r="BE426" s="35"/>
      <c r="BF426" s="35"/>
      <c r="BG426" s="35"/>
      <c r="BH426" s="35"/>
      <c r="BI426" s="35"/>
      <c r="BJ426" s="35"/>
      <c r="BK426" s="35"/>
      <c r="BL426" s="35"/>
      <c r="BM426" s="35"/>
      <c r="BN426" s="35"/>
      <c r="BO426" s="35"/>
      <c r="BP426" s="35"/>
      <c r="BQ426" s="35"/>
      <c r="BR426" s="35"/>
      <c r="BS426" s="35"/>
      <c r="BT426" s="35"/>
      <c r="BU426" s="35"/>
      <c r="BV426" s="35"/>
      <c r="BW426" s="35"/>
      <c r="BX426" s="332"/>
      <c r="BY426" s="35"/>
      <c r="BZ426" s="35"/>
      <c r="CA426" s="35"/>
      <c r="CB426" s="35"/>
      <c r="CC426" s="35"/>
      <c r="CD426" s="35"/>
      <c r="CE426" s="35"/>
    </row>
    <row r="427" spans="1:87" s="396" customFormat="1" ht="15" x14ac:dyDescent="0.3">
      <c r="A427" s="38"/>
      <c r="F427" s="36"/>
      <c r="K427" s="164">
        <f>(K425-($D$416-$D$417))/$D$417*100</f>
        <v>63.960655737704933</v>
      </c>
      <c r="L427" s="170">
        <f>L425/$D$417*100*L390</f>
        <v>3.1071878940731401</v>
      </c>
      <c r="M427" s="170">
        <f t="shared" ref="M427:BR427" si="235">M425/$D$417*100*M390</f>
        <v>19.369482976040352</v>
      </c>
      <c r="N427" s="170">
        <f t="shared" si="235"/>
        <v>0</v>
      </c>
      <c r="O427" s="170">
        <f t="shared" si="235"/>
        <v>19.369482976040352</v>
      </c>
      <c r="P427" s="170">
        <f t="shared" si="235"/>
        <v>7.6670870113493064E-2</v>
      </c>
      <c r="Q427" s="170">
        <f t="shared" si="235"/>
        <v>14.955863808322825</v>
      </c>
      <c r="R427" s="170">
        <f t="shared" si="235"/>
        <v>0</v>
      </c>
      <c r="S427" s="170">
        <f t="shared" si="235"/>
        <v>6.0822824716267334</v>
      </c>
      <c r="T427" s="170">
        <f t="shared" si="235"/>
        <v>5.4537831021437579</v>
      </c>
      <c r="U427" s="170">
        <f t="shared" si="235"/>
        <v>1.0505674653215638</v>
      </c>
      <c r="V427" s="170">
        <f t="shared" si="235"/>
        <v>0</v>
      </c>
      <c r="W427" s="170">
        <f t="shared" si="235"/>
        <v>0</v>
      </c>
      <c r="X427" s="170">
        <f t="shared" si="235"/>
        <v>0</v>
      </c>
      <c r="Y427" s="170">
        <f t="shared" si="235"/>
        <v>0</v>
      </c>
      <c r="Z427" s="170">
        <f t="shared" si="235"/>
        <v>0</v>
      </c>
      <c r="AA427" s="170">
        <f t="shared" si="235"/>
        <v>0</v>
      </c>
      <c r="AB427" s="170">
        <f t="shared" si="235"/>
        <v>0</v>
      </c>
      <c r="AC427" s="170">
        <f t="shared" si="235"/>
        <v>0</v>
      </c>
      <c r="AD427" s="170">
        <f t="shared" si="235"/>
        <v>0</v>
      </c>
      <c r="AE427" s="170">
        <f t="shared" si="235"/>
        <v>0</v>
      </c>
      <c r="AF427" s="170">
        <f t="shared" si="235"/>
        <v>0</v>
      </c>
      <c r="AG427" s="170">
        <f t="shared" si="235"/>
        <v>0</v>
      </c>
      <c r="AH427" s="170">
        <f t="shared" si="235"/>
        <v>0</v>
      </c>
      <c r="AI427" s="170">
        <f t="shared" si="235"/>
        <v>0</v>
      </c>
      <c r="AJ427" s="170">
        <f t="shared" si="235"/>
        <v>1.4113493064312737</v>
      </c>
      <c r="AK427" s="170">
        <f t="shared" si="235"/>
        <v>13.165195460277426</v>
      </c>
      <c r="AL427" s="170">
        <f t="shared" si="235"/>
        <v>0.70769230769230773</v>
      </c>
      <c r="AM427" s="170">
        <f t="shared" si="235"/>
        <v>19.551071878940732</v>
      </c>
      <c r="AN427" s="170">
        <f t="shared" si="235"/>
        <v>165.45271122320301</v>
      </c>
      <c r="AO427" s="170">
        <f t="shared" si="235"/>
        <v>276.86759142496845</v>
      </c>
      <c r="AP427" s="170">
        <f t="shared" si="235"/>
        <v>283.98486759142497</v>
      </c>
      <c r="AQ427" s="170">
        <f t="shared" si="235"/>
        <v>3.450693568726356</v>
      </c>
      <c r="AR427" s="170">
        <f t="shared" si="235"/>
        <v>0.3232282471626734</v>
      </c>
      <c r="AS427" s="170">
        <f t="shared" si="235"/>
        <v>8.6759142496847428</v>
      </c>
      <c r="AT427" s="170">
        <f t="shared" si="235"/>
        <v>17.150063051702396</v>
      </c>
      <c r="AU427" s="170">
        <f t="shared" si="235"/>
        <v>0</v>
      </c>
      <c r="AV427" s="170">
        <f t="shared" si="235"/>
        <v>1.8915510718789406E-2</v>
      </c>
      <c r="AW427" s="170">
        <f t="shared" si="235"/>
        <v>0</v>
      </c>
      <c r="AX427" s="170">
        <f t="shared" si="235"/>
        <v>0</v>
      </c>
      <c r="AY427" s="170">
        <f t="shared" si="235"/>
        <v>0</v>
      </c>
      <c r="AZ427" s="170">
        <f t="shared" si="235"/>
        <v>0</v>
      </c>
      <c r="BA427" s="170">
        <f t="shared" si="235"/>
        <v>0</v>
      </c>
      <c r="BB427" s="170">
        <f t="shared" si="235"/>
        <v>0</v>
      </c>
      <c r="BC427" s="170">
        <f t="shared" si="235"/>
        <v>0</v>
      </c>
      <c r="BD427" s="170">
        <f t="shared" si="235"/>
        <v>0</v>
      </c>
      <c r="BE427" s="170">
        <f t="shared" si="235"/>
        <v>0.62547288776796972</v>
      </c>
      <c r="BF427" s="170">
        <f t="shared" si="235"/>
        <v>0</v>
      </c>
      <c r="BG427" s="170">
        <f t="shared" si="235"/>
        <v>0</v>
      </c>
      <c r="BH427" s="170">
        <f t="shared" si="235"/>
        <v>0.32696090794451449</v>
      </c>
      <c r="BI427" s="170">
        <f t="shared" si="235"/>
        <v>0</v>
      </c>
      <c r="BJ427" s="170">
        <f t="shared" si="235"/>
        <v>0.10491803278688526</v>
      </c>
      <c r="BK427" s="170">
        <f t="shared" si="235"/>
        <v>6.8600252206809598E-2</v>
      </c>
      <c r="BL427" s="170">
        <f t="shared" si="235"/>
        <v>4.3581336696090798</v>
      </c>
      <c r="BM427" s="170">
        <f t="shared" si="235"/>
        <v>0</v>
      </c>
      <c r="BN427" s="170">
        <f t="shared" si="235"/>
        <v>0.17109709962168981</v>
      </c>
      <c r="BO427" s="170">
        <f t="shared" si="235"/>
        <v>10.088272383354351</v>
      </c>
      <c r="BP427" s="170">
        <f t="shared" si="235"/>
        <v>0.80706179066834816</v>
      </c>
      <c r="BQ427" s="170">
        <f t="shared" si="235"/>
        <v>0</v>
      </c>
      <c r="BR427" s="170">
        <f t="shared" si="235"/>
        <v>0</v>
      </c>
      <c r="BS427" s="170"/>
      <c r="BT427" s="170"/>
      <c r="BU427" s="170"/>
      <c r="BV427" s="170"/>
      <c r="BW427" s="170"/>
      <c r="BX427" s="204"/>
      <c r="BY427" s="170"/>
      <c r="BZ427" s="170"/>
      <c r="CA427" s="170"/>
      <c r="CB427" s="170">
        <f>CB425/3</f>
        <v>100</v>
      </c>
      <c r="CC427" s="168">
        <f>CC425</f>
        <v>0.29999999999998295</v>
      </c>
      <c r="CD427" s="170"/>
      <c r="CE427" s="170"/>
    </row>
    <row r="428" spans="1:87" s="16" customFormat="1" ht="15" x14ac:dyDescent="0.3">
      <c r="A428" s="2"/>
      <c r="E428" s="144"/>
      <c r="F428" s="5"/>
      <c r="BS428" s="121"/>
      <c r="BT428" s="121"/>
      <c r="BU428" s="121"/>
      <c r="BV428" s="121"/>
      <c r="BX428" s="328"/>
    </row>
    <row r="429" spans="1:87" s="24" customFormat="1" ht="15" x14ac:dyDescent="0.3">
      <c r="A429" s="120" t="s">
        <v>665</v>
      </c>
      <c r="F429" s="186" t="s">
        <v>1126</v>
      </c>
      <c r="J429" s="7">
        <f>(M429*17)+(Q429*37)+(W429*17)+(AI429*29)+(AE429*8)</f>
        <v>855.96257619931089</v>
      </c>
      <c r="K429" s="175">
        <f>+K446</f>
        <v>64.6062110484268</v>
      </c>
      <c r="L429" s="175">
        <f>+L446</f>
        <v>3.0401091969255232</v>
      </c>
      <c r="M429" s="175">
        <f t="shared" ref="M429:BR429" si="236">+M446</f>
        <v>18.95103100980652</v>
      </c>
      <c r="N429" s="175">
        <f t="shared" si="236"/>
        <v>3.289538449888304E-3</v>
      </c>
      <c r="O429" s="175">
        <f t="shared" si="236"/>
        <v>18.947741471356629</v>
      </c>
      <c r="P429" s="175">
        <f t="shared" si="236"/>
        <v>7.5001476657453325E-2</v>
      </c>
      <c r="Q429" s="175">
        <f t="shared" si="236"/>
        <v>14.424626102760213</v>
      </c>
      <c r="R429" s="175">
        <f t="shared" si="236"/>
        <v>0</v>
      </c>
      <c r="S429" s="175">
        <f t="shared" si="236"/>
        <v>5.923841959789482</v>
      </c>
      <c r="T429" s="175">
        <f t="shared" si="236"/>
        <v>5.2968559312407706</v>
      </c>
      <c r="U429" s="175">
        <f t="shared" si="236"/>
        <v>0.89565908144333783</v>
      </c>
      <c r="V429" s="175">
        <f t="shared" si="236"/>
        <v>0</v>
      </c>
      <c r="W429" s="175">
        <f t="shared" si="236"/>
        <v>4.9343076748324562E-3</v>
      </c>
      <c r="X429" s="175">
        <f t="shared" si="236"/>
        <v>0</v>
      </c>
      <c r="Y429" s="175">
        <f t="shared" si="236"/>
        <v>0</v>
      </c>
      <c r="Z429" s="175">
        <f t="shared" si="236"/>
        <v>0</v>
      </c>
      <c r="AA429" s="175">
        <f t="shared" si="236"/>
        <v>4.9343076748324562E-3</v>
      </c>
      <c r="AB429" s="175">
        <f t="shared" si="236"/>
        <v>0</v>
      </c>
      <c r="AC429" s="175">
        <f t="shared" si="236"/>
        <v>0</v>
      </c>
      <c r="AD429" s="175">
        <f t="shared" si="236"/>
        <v>0</v>
      </c>
      <c r="AE429" s="175">
        <f t="shared" si="236"/>
        <v>0</v>
      </c>
      <c r="AF429" s="175">
        <f t="shared" si="236"/>
        <v>0</v>
      </c>
      <c r="AG429" s="175">
        <f t="shared" si="236"/>
        <v>0</v>
      </c>
      <c r="AH429" s="175">
        <f t="shared" si="236"/>
        <v>0</v>
      </c>
      <c r="AI429" s="175">
        <f t="shared" si="236"/>
        <v>0</v>
      </c>
      <c r="AJ429" s="175">
        <f t="shared" si="236"/>
        <v>1.71138237855439</v>
      </c>
      <c r="AK429" s="175">
        <f t="shared" si="236"/>
        <v>13.034796107682403</v>
      </c>
      <c r="AL429" s="175">
        <f t="shared" si="236"/>
        <v>0.69738215137632042</v>
      </c>
      <c r="AM429" s="175">
        <f t="shared" si="236"/>
        <v>19.556306084585966</v>
      </c>
      <c r="AN429" s="175">
        <f t="shared" si="236"/>
        <v>162.11667865662034</v>
      </c>
      <c r="AO429" s="175">
        <f t="shared" si="236"/>
        <v>271.86390519101889</v>
      </c>
      <c r="AP429" s="175">
        <f t="shared" si="236"/>
        <v>407.24486009617198</v>
      </c>
      <c r="AQ429" s="175">
        <f t="shared" si="236"/>
        <v>3.3767112188103443</v>
      </c>
      <c r="AR429" s="175">
        <f t="shared" si="236"/>
        <v>0.3167825527242436</v>
      </c>
      <c r="AS429" s="175">
        <f t="shared" si="236"/>
        <v>8.4952330468365442</v>
      </c>
      <c r="AT429" s="175">
        <f t="shared" si="236"/>
        <v>16.858884555677559</v>
      </c>
      <c r="AU429" s="175">
        <f t="shared" si="236"/>
        <v>0</v>
      </c>
      <c r="AV429" s="175">
        <f t="shared" si="236"/>
        <v>1.2335769187081139E-2</v>
      </c>
      <c r="AW429" s="175">
        <f t="shared" si="236"/>
        <v>0</v>
      </c>
      <c r="AX429" s="175">
        <f t="shared" si="236"/>
        <v>0</v>
      </c>
      <c r="AY429" s="175">
        <f t="shared" si="236"/>
        <v>0</v>
      </c>
      <c r="AZ429" s="175">
        <f t="shared" si="236"/>
        <v>0</v>
      </c>
      <c r="BA429" s="175">
        <f t="shared" si="236"/>
        <v>0</v>
      </c>
      <c r="BB429" s="175">
        <f t="shared" si="236"/>
        <v>0</v>
      </c>
      <c r="BC429" s="175">
        <f t="shared" si="236"/>
        <v>0</v>
      </c>
      <c r="BD429" s="175">
        <f t="shared" si="236"/>
        <v>0</v>
      </c>
      <c r="BE429" s="175">
        <f t="shared" si="236"/>
        <v>0.61185415167922463</v>
      </c>
      <c r="BF429" s="175">
        <f t="shared" si="236"/>
        <v>0</v>
      </c>
      <c r="BG429" s="175">
        <f t="shared" si="236"/>
        <v>0</v>
      </c>
      <c r="BH429" s="175">
        <f t="shared" si="236"/>
        <v>0.25533397448033018</v>
      </c>
      <c r="BI429" s="175">
        <f t="shared" si="236"/>
        <v>0</v>
      </c>
      <c r="BJ429" s="175">
        <f t="shared" si="236"/>
        <v>0.10263359963651508</v>
      </c>
      <c r="BK429" s="175">
        <f t="shared" si="236"/>
        <v>6.9738215137632051E-2</v>
      </c>
      <c r="BL429" s="175">
        <f t="shared" si="236"/>
        <v>4.2632418310552431</v>
      </c>
      <c r="BM429" s="175">
        <f t="shared" si="236"/>
        <v>0</v>
      </c>
      <c r="BN429" s="175">
        <f t="shared" si="236"/>
        <v>0.16737171633031692</v>
      </c>
      <c r="BO429" s="175">
        <f t="shared" si="236"/>
        <v>9.8686153496649123</v>
      </c>
      <c r="BP429" s="175">
        <f t="shared" si="236"/>
        <v>0.78948922797319299</v>
      </c>
      <c r="BQ429" s="175">
        <f t="shared" si="236"/>
        <v>0</v>
      </c>
      <c r="BR429" s="175">
        <f t="shared" si="236"/>
        <v>0</v>
      </c>
      <c r="BS429" s="175"/>
      <c r="BT429" s="175"/>
      <c r="BU429" s="175"/>
      <c r="BV429" s="175"/>
      <c r="BW429" s="175"/>
      <c r="BX429" s="342"/>
      <c r="BY429" s="175"/>
      <c r="BZ429" s="175"/>
      <c r="CA429" s="175"/>
      <c r="CB429" s="175">
        <f>+CB446</f>
        <v>100</v>
      </c>
      <c r="CC429" s="175">
        <f>+CC446</f>
        <v>1.5999999999999801</v>
      </c>
      <c r="CD429" s="175"/>
      <c r="CE429" s="175"/>
      <c r="CF429" s="175"/>
      <c r="CI429" s="24" t="s">
        <v>277</v>
      </c>
    </row>
    <row r="430" spans="1:87" s="16" customFormat="1" ht="15" x14ac:dyDescent="0.3">
      <c r="A430" s="10" t="s">
        <v>657</v>
      </c>
      <c r="D430" s="27">
        <v>3000</v>
      </c>
      <c r="E430" s="144"/>
      <c r="F430" s="44" t="s">
        <v>235</v>
      </c>
      <c r="I430" s="27">
        <v>1</v>
      </c>
      <c r="J430" s="27">
        <f>(M430*17)+(Q430*37)+(CC430*17)+(AI430*29)+(AE430*8)</f>
        <v>856.89999999999964</v>
      </c>
      <c r="K430" s="27">
        <v>65.400000000000006</v>
      </c>
      <c r="L430" s="27">
        <v>3.08</v>
      </c>
      <c r="M430" s="27">
        <v>19.2</v>
      </c>
      <c r="N430" s="27">
        <v>0</v>
      </c>
      <c r="O430" s="27">
        <v>19.2</v>
      </c>
      <c r="P430" s="27">
        <v>7.5999999999999998E-2</v>
      </c>
      <c r="Q430" s="27">
        <v>14.2</v>
      </c>
      <c r="R430" s="27"/>
      <c r="S430" s="27">
        <v>5.95</v>
      </c>
      <c r="T430" s="27">
        <v>5.29</v>
      </c>
      <c r="U430" s="27">
        <v>0.64</v>
      </c>
      <c r="V430" s="27"/>
      <c r="W430" s="27">
        <v>0</v>
      </c>
      <c r="X430" s="27"/>
      <c r="Y430" s="27"/>
      <c r="Z430" s="27">
        <v>0</v>
      </c>
      <c r="AA430" s="27">
        <v>0</v>
      </c>
      <c r="AB430" s="27"/>
      <c r="AC430" s="27"/>
      <c r="AD430" s="27"/>
      <c r="AE430" s="27">
        <v>0</v>
      </c>
      <c r="AF430" s="27"/>
      <c r="AG430" s="27"/>
      <c r="AH430" s="27"/>
      <c r="AI430" s="27"/>
      <c r="AJ430" s="27">
        <v>0.9</v>
      </c>
      <c r="AK430" s="27">
        <v>13</v>
      </c>
      <c r="AL430" s="27">
        <v>0.7</v>
      </c>
      <c r="AM430" s="27">
        <v>19</v>
      </c>
      <c r="AN430" s="27">
        <v>164</v>
      </c>
      <c r="AO430" s="27">
        <v>274</v>
      </c>
      <c r="AP430" s="27">
        <v>85</v>
      </c>
      <c r="AQ430" s="27">
        <v>3.42</v>
      </c>
      <c r="AR430" s="27">
        <v>0.32</v>
      </c>
      <c r="AS430" s="27">
        <v>8.6</v>
      </c>
      <c r="AT430" s="27">
        <v>17</v>
      </c>
      <c r="AU430" s="27"/>
      <c r="AV430" s="27">
        <v>0</v>
      </c>
      <c r="AW430" s="27">
        <v>0</v>
      </c>
      <c r="AX430" s="27">
        <v>0</v>
      </c>
      <c r="AY430" s="27"/>
      <c r="AZ430" s="27"/>
      <c r="BA430" s="27"/>
      <c r="BB430" s="27"/>
      <c r="BC430" s="27"/>
      <c r="BD430" s="27"/>
      <c r="BE430" s="27">
        <v>0.62</v>
      </c>
      <c r="BF430" s="27"/>
      <c r="BG430" s="27"/>
      <c r="BH430" s="27">
        <v>0.16</v>
      </c>
      <c r="BI430" s="27"/>
      <c r="BJ430" s="27">
        <v>0.13</v>
      </c>
      <c r="BK430" s="27">
        <v>0.08</v>
      </c>
      <c r="BL430" s="27">
        <v>5.4</v>
      </c>
      <c r="BM430" s="27"/>
      <c r="BN430" s="27">
        <v>0.21199999999999999</v>
      </c>
      <c r="BO430" s="27">
        <v>10</v>
      </c>
      <c r="BP430" s="27">
        <v>1</v>
      </c>
      <c r="BQ430" s="27">
        <v>0</v>
      </c>
      <c r="BR430" s="27"/>
      <c r="BS430" s="27"/>
      <c r="BT430" s="27">
        <v>6.25</v>
      </c>
      <c r="BU430" s="27"/>
      <c r="BV430" s="27"/>
      <c r="BW430" s="27" t="s">
        <v>186</v>
      </c>
      <c r="BX430" s="79">
        <v>4360</v>
      </c>
      <c r="BY430" s="27"/>
      <c r="BZ430" s="27"/>
      <c r="CA430" s="27"/>
      <c r="CB430" s="27">
        <v>100</v>
      </c>
      <c r="CC430" s="76">
        <f>100-(K430+M430+Q430+AJ430+AE430+AI430)</f>
        <v>0.29999999999998295</v>
      </c>
      <c r="CD430" s="27"/>
    </row>
    <row r="431" spans="1:87" s="16" customFormat="1" ht="15" x14ac:dyDescent="0.3">
      <c r="A431" s="10" t="s">
        <v>1212</v>
      </c>
      <c r="D431" s="27">
        <v>12.5</v>
      </c>
      <c r="E431" s="144"/>
      <c r="F431" s="44" t="s">
        <v>1213</v>
      </c>
      <c r="I431" s="27">
        <v>1</v>
      </c>
      <c r="J431" s="27">
        <f>(M431*17)+(Q431*37)+(CC431*17)+(AI431*29)+(AE431*8)</f>
        <v>3700</v>
      </c>
      <c r="K431" s="27">
        <v>0</v>
      </c>
      <c r="L431" s="27" t="s">
        <v>501</v>
      </c>
      <c r="M431" s="27">
        <v>0</v>
      </c>
      <c r="N431" s="27">
        <v>0</v>
      </c>
      <c r="O431" s="27">
        <v>0</v>
      </c>
      <c r="P431" s="27">
        <v>0</v>
      </c>
      <c r="Q431" s="27">
        <v>100</v>
      </c>
      <c r="R431" s="27"/>
      <c r="S431" s="27">
        <v>12.65</v>
      </c>
      <c r="T431" s="27">
        <v>18.57</v>
      </c>
      <c r="U431" s="27">
        <v>64.22</v>
      </c>
      <c r="V431" s="27"/>
      <c r="W431" s="27">
        <v>0</v>
      </c>
      <c r="X431" s="27"/>
      <c r="Y431" s="27"/>
      <c r="Z431" s="27">
        <v>0</v>
      </c>
      <c r="AA431" s="27"/>
      <c r="AB431" s="27"/>
      <c r="AC431" s="27"/>
      <c r="AD431" s="27"/>
      <c r="AE431" s="27">
        <v>0</v>
      </c>
      <c r="AF431" s="27"/>
      <c r="AG431" s="27"/>
      <c r="AH431" s="27"/>
      <c r="AI431" s="27"/>
      <c r="AJ431" s="27">
        <v>0</v>
      </c>
      <c r="AK431" s="27">
        <v>0</v>
      </c>
      <c r="AL431" s="27">
        <v>0</v>
      </c>
      <c r="AM431" s="27">
        <v>0</v>
      </c>
      <c r="AN431" s="27">
        <v>0</v>
      </c>
      <c r="AO431" s="27">
        <v>0</v>
      </c>
      <c r="AP431" s="27">
        <v>0</v>
      </c>
      <c r="AQ431" s="27">
        <v>0</v>
      </c>
      <c r="AR431" s="27">
        <v>0</v>
      </c>
      <c r="AS431" s="27"/>
      <c r="AT431" s="27"/>
      <c r="AU431" s="27"/>
      <c r="AV431" s="27">
        <v>3</v>
      </c>
      <c r="AW431" s="27"/>
      <c r="AX431" s="27"/>
      <c r="AY431" s="27"/>
      <c r="AZ431" s="27"/>
      <c r="BA431" s="27"/>
      <c r="BB431" s="27"/>
      <c r="BC431" s="27"/>
      <c r="BD431" s="27"/>
      <c r="BE431" s="27"/>
      <c r="BF431" s="27"/>
      <c r="BG431" s="27">
        <v>0</v>
      </c>
      <c r="BH431" s="27">
        <v>39.22</v>
      </c>
      <c r="BI431" s="27"/>
      <c r="BJ431" s="27">
        <v>0</v>
      </c>
      <c r="BK431" s="27">
        <v>0</v>
      </c>
      <c r="BL431" s="27">
        <v>0</v>
      </c>
      <c r="BM431" s="27"/>
      <c r="BN431" s="27">
        <v>0</v>
      </c>
      <c r="BO431" s="27">
        <v>0</v>
      </c>
      <c r="BP431" s="27">
        <v>0</v>
      </c>
      <c r="BQ431" s="27"/>
      <c r="BR431" s="27"/>
      <c r="BS431" s="27"/>
      <c r="BT431" s="27">
        <v>6.25</v>
      </c>
      <c r="BU431" s="27"/>
      <c r="BV431" s="27"/>
      <c r="BW431" s="27" t="s">
        <v>4</v>
      </c>
      <c r="BX431" s="79">
        <v>6536</v>
      </c>
      <c r="BY431" s="27"/>
      <c r="BZ431" s="27"/>
      <c r="CA431" s="27"/>
      <c r="CB431" s="27">
        <f>CC431+K431+M431+Q431+AE431+AJ431</f>
        <v>100</v>
      </c>
      <c r="CC431" s="27">
        <f>100-(K431+M431+Q431+AJ431+AE431+AI431)</f>
        <v>0</v>
      </c>
      <c r="CD431" s="27"/>
    </row>
    <row r="432" spans="1:87" s="16" customFormat="1" ht="15" x14ac:dyDescent="0.3">
      <c r="A432" s="10" t="s">
        <v>1221</v>
      </c>
      <c r="D432" s="27">
        <v>25</v>
      </c>
      <c r="E432" s="144"/>
      <c r="F432" s="44" t="s">
        <v>341</v>
      </c>
      <c r="I432" s="27">
        <v>1</v>
      </c>
      <c r="J432" s="26">
        <f>(M432*17)+(Q432*37)+(CC432*17)+(AI432*29)+(AE432*8)</f>
        <v>28.899999999999952</v>
      </c>
      <c r="K432" s="27">
        <v>98</v>
      </c>
      <c r="L432" s="27">
        <v>7.0000000000000007E-2</v>
      </c>
      <c r="M432" s="27">
        <v>0.4</v>
      </c>
      <c r="N432" s="27">
        <v>0.4</v>
      </c>
      <c r="O432" s="27">
        <v>0</v>
      </c>
      <c r="P432" s="27">
        <v>0</v>
      </c>
      <c r="Q432" s="27">
        <v>0</v>
      </c>
      <c r="R432" s="27"/>
      <c r="S432" s="27">
        <v>0</v>
      </c>
      <c r="T432" s="27">
        <v>0</v>
      </c>
      <c r="U432" s="27">
        <v>0</v>
      </c>
      <c r="V432" s="27"/>
      <c r="W432" s="27">
        <v>0.6</v>
      </c>
      <c r="X432" s="27"/>
      <c r="Y432" s="27"/>
      <c r="Z432" s="27"/>
      <c r="AA432" s="27">
        <v>0.6</v>
      </c>
      <c r="AB432" s="27"/>
      <c r="AC432" s="27"/>
      <c r="AD432" s="27"/>
      <c r="AE432" s="27">
        <v>0</v>
      </c>
      <c r="AF432" s="27"/>
      <c r="AG432" s="27"/>
      <c r="AH432" s="27"/>
      <c r="AI432" s="27"/>
      <c r="AJ432" s="27">
        <v>0.3</v>
      </c>
      <c r="AK432" s="27">
        <v>15</v>
      </c>
      <c r="AL432" s="27">
        <v>0.5</v>
      </c>
      <c r="AM432" s="27">
        <v>22</v>
      </c>
      <c r="AN432" s="27">
        <v>32</v>
      </c>
      <c r="AO432" s="27">
        <v>89</v>
      </c>
      <c r="AP432" s="27">
        <v>20</v>
      </c>
      <c r="AQ432" s="27">
        <v>0.1</v>
      </c>
      <c r="AR432" s="27">
        <v>0.04</v>
      </c>
      <c r="AS432" s="27">
        <v>1</v>
      </c>
      <c r="AT432" s="27">
        <v>10</v>
      </c>
      <c r="AU432" s="27"/>
      <c r="AV432" s="27">
        <v>0</v>
      </c>
      <c r="AW432" s="27">
        <v>0</v>
      </c>
      <c r="AX432" s="27"/>
      <c r="AY432" s="27"/>
      <c r="AZ432" s="27"/>
      <c r="BA432" s="27"/>
      <c r="BB432" s="27"/>
      <c r="BC432" s="27"/>
      <c r="BD432" s="27"/>
      <c r="BE432" s="27">
        <v>0</v>
      </c>
      <c r="BF432" s="27"/>
      <c r="BG432" s="27"/>
      <c r="BH432" s="27">
        <v>0</v>
      </c>
      <c r="BI432" s="27"/>
      <c r="BJ432" s="27">
        <v>0</v>
      </c>
      <c r="BK432" s="27">
        <v>0</v>
      </c>
      <c r="BL432" s="27">
        <v>0</v>
      </c>
      <c r="BM432" s="27"/>
      <c r="BN432" s="27">
        <v>0</v>
      </c>
      <c r="BO432" s="27">
        <v>0</v>
      </c>
      <c r="BP432" s="27">
        <v>0</v>
      </c>
      <c r="BQ432" s="27"/>
      <c r="BR432" s="27"/>
      <c r="BS432" s="27"/>
      <c r="BT432" s="27">
        <v>6.25</v>
      </c>
      <c r="BU432" s="27"/>
      <c r="BV432" s="27"/>
      <c r="BW432" s="27" t="s">
        <v>4</v>
      </c>
      <c r="BX432" s="79">
        <v>9511</v>
      </c>
      <c r="BY432" s="27"/>
      <c r="BZ432" s="27"/>
      <c r="CA432" s="27"/>
      <c r="CB432" s="27">
        <f>CC432+K432+M432+Q432+AE432+AJ432</f>
        <v>100</v>
      </c>
      <c r="CC432" s="27">
        <f>100-(K432+M432+Q432+AJ432+AE432+AI432)</f>
        <v>1.2999999999999972</v>
      </c>
      <c r="CD432" s="27"/>
    </row>
    <row r="433" spans="1:82" s="16" customFormat="1" ht="15" x14ac:dyDescent="0.3">
      <c r="A433" s="10" t="s">
        <v>1219</v>
      </c>
      <c r="D433" s="27">
        <v>25</v>
      </c>
      <c r="E433" s="144"/>
      <c r="F433" s="44" t="s">
        <v>1214</v>
      </c>
      <c r="I433" s="27">
        <v>1</v>
      </c>
      <c r="J433" s="27">
        <f>(M433*17)+(Q433*37)+(CC433*17)+(AI433*29)+(AE433*8)</f>
        <v>0</v>
      </c>
      <c r="K433" s="27">
        <v>0.2</v>
      </c>
      <c r="L433" s="27"/>
      <c r="M433" s="27">
        <v>0</v>
      </c>
      <c r="N433" s="27">
        <v>0</v>
      </c>
      <c r="O433" s="27">
        <v>0</v>
      </c>
      <c r="P433" s="27">
        <v>0</v>
      </c>
      <c r="Q433" s="27">
        <v>0</v>
      </c>
      <c r="R433" s="27"/>
      <c r="S433" s="27">
        <v>0</v>
      </c>
      <c r="T433" s="27">
        <v>0</v>
      </c>
      <c r="U433" s="27">
        <v>0</v>
      </c>
      <c r="V433" s="27">
        <v>0</v>
      </c>
      <c r="W433" s="27">
        <f>Y433/1.1</f>
        <v>0</v>
      </c>
      <c r="X433" s="27"/>
      <c r="Y433" s="27">
        <v>0</v>
      </c>
      <c r="Z433" s="27"/>
      <c r="AA433" s="27"/>
      <c r="AB433" s="27">
        <v>0</v>
      </c>
      <c r="AC433" s="27">
        <v>0</v>
      </c>
      <c r="AD433" s="27"/>
      <c r="AE433" s="27"/>
      <c r="AF433" s="27"/>
      <c r="AG433" s="27">
        <v>0</v>
      </c>
      <c r="AH433" s="27"/>
      <c r="AI433" s="27"/>
      <c r="AJ433" s="27">
        <v>99.8</v>
      </c>
      <c r="AK433" s="27">
        <v>10</v>
      </c>
      <c r="AL433" s="27">
        <v>0.3</v>
      </c>
      <c r="AM433" s="27">
        <v>76</v>
      </c>
      <c r="AN433" s="27">
        <v>1</v>
      </c>
      <c r="AO433" s="27">
        <v>89</v>
      </c>
      <c r="AP433" s="27">
        <v>39300</v>
      </c>
      <c r="AQ433" s="27">
        <v>0.1</v>
      </c>
      <c r="AR433" s="27">
        <v>0.08</v>
      </c>
      <c r="AS433" s="27"/>
      <c r="AT433" s="27" t="s">
        <v>501</v>
      </c>
      <c r="AU433" s="27"/>
      <c r="AV433" s="27"/>
      <c r="AW433" s="27">
        <v>0</v>
      </c>
      <c r="AX433" s="27">
        <v>0</v>
      </c>
      <c r="AY433" s="27"/>
      <c r="AZ433" s="27"/>
      <c r="BA433" s="27"/>
      <c r="BB433" s="27"/>
      <c r="BC433" s="27"/>
      <c r="BD433" s="27"/>
      <c r="BE433" s="27"/>
      <c r="BF433" s="27">
        <v>0</v>
      </c>
      <c r="BG433" s="27"/>
      <c r="BH433" s="27">
        <v>0</v>
      </c>
      <c r="BI433" s="27"/>
      <c r="BJ433" s="27">
        <v>0</v>
      </c>
      <c r="BK433" s="27">
        <v>1</v>
      </c>
      <c r="BL433" s="27">
        <v>0</v>
      </c>
      <c r="BM433" s="27"/>
      <c r="BN433" s="27">
        <v>0</v>
      </c>
      <c r="BO433" s="27">
        <v>0</v>
      </c>
      <c r="BP433" s="27">
        <v>0</v>
      </c>
      <c r="BQ433" s="27">
        <v>0</v>
      </c>
      <c r="BR433" s="27"/>
      <c r="BS433" s="27"/>
      <c r="BT433" s="27">
        <v>6.25</v>
      </c>
      <c r="BU433" s="27"/>
      <c r="BV433" s="27"/>
      <c r="BW433" s="27" t="s">
        <v>8</v>
      </c>
      <c r="BX433" s="79">
        <v>1226</v>
      </c>
      <c r="BY433" s="27"/>
      <c r="BZ433" s="27"/>
      <c r="CA433" s="27"/>
      <c r="CB433" s="27">
        <f>CC433+K433+M433+Q433+AE433+AJ433</f>
        <v>100</v>
      </c>
      <c r="CC433" s="27">
        <f>100-(K433+M433+Q433+AJ433+AE433+AI433)</f>
        <v>0</v>
      </c>
      <c r="CD433" s="27"/>
    </row>
    <row r="434" spans="1:82" s="16" customFormat="1" ht="15" x14ac:dyDescent="0.3">
      <c r="A434" s="10"/>
      <c r="D434" s="27">
        <f>SUM(D430:D433)</f>
        <v>3062.5</v>
      </c>
      <c r="E434" s="144"/>
      <c r="F434" s="5" t="s">
        <v>550</v>
      </c>
      <c r="BS434" s="121"/>
      <c r="BT434" s="121"/>
      <c r="BU434" s="121"/>
      <c r="BV434" s="121"/>
      <c r="BX434" s="328"/>
    </row>
    <row r="435" spans="1:82" s="16" customFormat="1" ht="15" x14ac:dyDescent="0.3">
      <c r="A435" s="10"/>
      <c r="D435" s="27">
        <f>D434*D436</f>
        <v>3039.9401473296502</v>
      </c>
      <c r="E435" s="144"/>
      <c r="F435" s="5" t="s">
        <v>551</v>
      </c>
      <c r="BS435" s="121"/>
      <c r="BT435" s="121"/>
      <c r="BU435" s="121"/>
      <c r="BV435" s="121"/>
      <c r="BX435" s="328"/>
    </row>
    <row r="436" spans="1:82" s="16" customFormat="1" ht="15" x14ac:dyDescent="0.3">
      <c r="A436" s="10"/>
      <c r="D436" s="27">
        <v>0.99263351749539597</v>
      </c>
      <c r="E436" s="144"/>
      <c r="F436" s="5" t="s">
        <v>337</v>
      </c>
      <c r="BS436" s="121"/>
      <c r="BT436" s="121"/>
      <c r="BU436" s="121"/>
      <c r="BV436" s="121"/>
      <c r="BX436" s="328"/>
    </row>
    <row r="437" spans="1:82" s="16" customFormat="1" ht="15" x14ac:dyDescent="0.3">
      <c r="A437" s="10"/>
      <c r="D437" s="27"/>
      <c r="E437" s="144"/>
      <c r="F437" s="5" t="s">
        <v>82</v>
      </c>
      <c r="BS437" s="121"/>
      <c r="BT437" s="121"/>
      <c r="BU437" s="121"/>
      <c r="BV437" s="121"/>
      <c r="BX437" s="328"/>
    </row>
    <row r="438" spans="1:82" s="16" customFormat="1" ht="15" x14ac:dyDescent="0.3">
      <c r="A438" s="10"/>
      <c r="E438" s="144"/>
      <c r="F438" s="5" t="s">
        <v>115</v>
      </c>
      <c r="BS438" s="121"/>
      <c r="BT438" s="121"/>
      <c r="BU438" s="121"/>
      <c r="BV438" s="121"/>
      <c r="BX438" s="328"/>
    </row>
    <row r="439" spans="1:82" s="16" customFormat="1" ht="15" x14ac:dyDescent="0.3">
      <c r="A439" s="10"/>
      <c r="E439" s="144"/>
      <c r="F439" s="5"/>
      <c r="BS439" s="121"/>
      <c r="BT439" s="121"/>
      <c r="BU439" s="121"/>
      <c r="BV439" s="121"/>
      <c r="BX439" s="328"/>
    </row>
    <row r="440" spans="1:82" s="396" customFormat="1" ht="15" x14ac:dyDescent="0.3">
      <c r="A440" s="34"/>
      <c r="F440" s="167" t="s">
        <v>235</v>
      </c>
      <c r="K440" s="164">
        <f>+K430*$D$430/100</f>
        <v>1962.0000000000002</v>
      </c>
      <c r="L440" s="164">
        <f>+L430*$D$430/100</f>
        <v>92.4</v>
      </c>
      <c r="M440" s="164">
        <f>+M430*$D$430/100</f>
        <v>576</v>
      </c>
      <c r="N440" s="164">
        <f t="shared" ref="N440:BR440" si="237">+N430*$D$430/100</f>
        <v>0</v>
      </c>
      <c r="O440" s="164">
        <f t="shared" si="237"/>
        <v>576</v>
      </c>
      <c r="P440" s="164">
        <f t="shared" si="237"/>
        <v>2.2799999999999998</v>
      </c>
      <c r="Q440" s="164">
        <f t="shared" si="237"/>
        <v>426</v>
      </c>
      <c r="R440" s="164">
        <f t="shared" si="237"/>
        <v>0</v>
      </c>
      <c r="S440" s="164">
        <f t="shared" si="237"/>
        <v>178.5</v>
      </c>
      <c r="T440" s="164">
        <f t="shared" si="237"/>
        <v>158.69999999999999</v>
      </c>
      <c r="U440" s="164">
        <f t="shared" si="237"/>
        <v>19.2</v>
      </c>
      <c r="V440" s="164">
        <f t="shared" si="237"/>
        <v>0</v>
      </c>
      <c r="W440" s="164">
        <f t="shared" si="237"/>
        <v>0</v>
      </c>
      <c r="X440" s="164">
        <f t="shared" si="237"/>
        <v>0</v>
      </c>
      <c r="Y440" s="164">
        <f t="shared" si="237"/>
        <v>0</v>
      </c>
      <c r="Z440" s="164">
        <f t="shared" si="237"/>
        <v>0</v>
      </c>
      <c r="AA440" s="164">
        <f t="shared" si="237"/>
        <v>0</v>
      </c>
      <c r="AB440" s="164">
        <f t="shared" si="237"/>
        <v>0</v>
      </c>
      <c r="AC440" s="164">
        <f t="shared" si="237"/>
        <v>0</v>
      </c>
      <c r="AD440" s="164">
        <f t="shared" si="237"/>
        <v>0</v>
      </c>
      <c r="AE440" s="164">
        <f t="shared" si="237"/>
        <v>0</v>
      </c>
      <c r="AF440" s="164">
        <f t="shared" si="237"/>
        <v>0</v>
      </c>
      <c r="AG440" s="164">
        <f t="shared" si="237"/>
        <v>0</v>
      </c>
      <c r="AH440" s="164">
        <f t="shared" si="237"/>
        <v>0</v>
      </c>
      <c r="AI440" s="164">
        <f t="shared" si="237"/>
        <v>0</v>
      </c>
      <c r="AJ440" s="164">
        <f t="shared" si="237"/>
        <v>27</v>
      </c>
      <c r="AK440" s="164">
        <f t="shared" si="237"/>
        <v>390</v>
      </c>
      <c r="AL440" s="164">
        <f t="shared" si="237"/>
        <v>21</v>
      </c>
      <c r="AM440" s="164">
        <f t="shared" si="237"/>
        <v>570</v>
      </c>
      <c r="AN440" s="164">
        <f t="shared" si="237"/>
        <v>4920</v>
      </c>
      <c r="AO440" s="164">
        <f t="shared" si="237"/>
        <v>8220</v>
      </c>
      <c r="AP440" s="164">
        <f t="shared" si="237"/>
        <v>2550</v>
      </c>
      <c r="AQ440" s="164">
        <f t="shared" si="237"/>
        <v>102.6</v>
      </c>
      <c r="AR440" s="164">
        <f t="shared" si="237"/>
        <v>9.6</v>
      </c>
      <c r="AS440" s="164">
        <f t="shared" si="237"/>
        <v>258</v>
      </c>
      <c r="AT440" s="164">
        <f t="shared" si="237"/>
        <v>510</v>
      </c>
      <c r="AU440" s="164">
        <f t="shared" si="237"/>
        <v>0</v>
      </c>
      <c r="AV440" s="164">
        <f t="shared" si="237"/>
        <v>0</v>
      </c>
      <c r="AW440" s="164">
        <f t="shared" si="237"/>
        <v>0</v>
      </c>
      <c r="AX440" s="164">
        <f t="shared" si="237"/>
        <v>0</v>
      </c>
      <c r="AY440" s="164">
        <f t="shared" si="237"/>
        <v>0</v>
      </c>
      <c r="AZ440" s="164">
        <f t="shared" si="237"/>
        <v>0</v>
      </c>
      <c r="BA440" s="164">
        <f t="shared" si="237"/>
        <v>0</v>
      </c>
      <c r="BB440" s="164">
        <f t="shared" si="237"/>
        <v>0</v>
      </c>
      <c r="BC440" s="164">
        <f t="shared" si="237"/>
        <v>0</v>
      </c>
      <c r="BD440" s="164">
        <f t="shared" si="237"/>
        <v>0</v>
      </c>
      <c r="BE440" s="164">
        <f t="shared" si="237"/>
        <v>18.600000000000001</v>
      </c>
      <c r="BF440" s="164">
        <f t="shared" si="237"/>
        <v>0</v>
      </c>
      <c r="BG440" s="164">
        <f t="shared" si="237"/>
        <v>0</v>
      </c>
      <c r="BH440" s="164">
        <f t="shared" si="237"/>
        <v>4.8</v>
      </c>
      <c r="BI440" s="164">
        <f t="shared" si="237"/>
        <v>0</v>
      </c>
      <c r="BJ440" s="164">
        <f t="shared" si="237"/>
        <v>3.9</v>
      </c>
      <c r="BK440" s="164">
        <f t="shared" si="237"/>
        <v>2.4</v>
      </c>
      <c r="BL440" s="164">
        <f t="shared" si="237"/>
        <v>162.00000000000003</v>
      </c>
      <c r="BM440" s="164">
        <f t="shared" si="237"/>
        <v>0</v>
      </c>
      <c r="BN440" s="164">
        <f t="shared" si="237"/>
        <v>6.36</v>
      </c>
      <c r="BO440" s="164">
        <f t="shared" si="237"/>
        <v>300</v>
      </c>
      <c r="BP440" s="164">
        <f t="shared" si="237"/>
        <v>30</v>
      </c>
      <c r="BQ440" s="164">
        <f t="shared" si="237"/>
        <v>0</v>
      </c>
      <c r="BR440" s="164">
        <f t="shared" si="237"/>
        <v>0</v>
      </c>
      <c r="BS440" s="164"/>
      <c r="BT440" s="164"/>
      <c r="BU440" s="164"/>
      <c r="BV440" s="164"/>
      <c r="BW440" s="164"/>
      <c r="BX440" s="166"/>
      <c r="BY440" s="164"/>
      <c r="BZ440" s="164"/>
      <c r="CA440" s="164"/>
      <c r="CB440" s="164">
        <f t="shared" ref="CB440:CC443" si="238">+CB430</f>
        <v>100</v>
      </c>
      <c r="CC440" s="164">
        <f t="shared" si="238"/>
        <v>0.29999999999998295</v>
      </c>
      <c r="CD440" s="164"/>
    </row>
    <row r="441" spans="1:82" s="396" customFormat="1" ht="15" x14ac:dyDescent="0.3">
      <c r="A441" s="34"/>
      <c r="F441" s="167" t="s">
        <v>1213</v>
      </c>
      <c r="K441" s="164">
        <f>+K431*$D$431/100</f>
        <v>0</v>
      </c>
      <c r="L441" s="166" t="s">
        <v>501</v>
      </c>
      <c r="M441" s="164">
        <f>+M431*$D$431/100</f>
        <v>0</v>
      </c>
      <c r="N441" s="164">
        <f t="shared" ref="N441:BR441" si="239">+N431*$D$431/100</f>
        <v>0</v>
      </c>
      <c r="O441" s="164">
        <f t="shared" si="239"/>
        <v>0</v>
      </c>
      <c r="P441" s="164">
        <f t="shared" si="239"/>
        <v>0</v>
      </c>
      <c r="Q441" s="164">
        <f t="shared" si="239"/>
        <v>12.5</v>
      </c>
      <c r="R441" s="164">
        <f t="shared" si="239"/>
        <v>0</v>
      </c>
      <c r="S441" s="164">
        <f t="shared" si="239"/>
        <v>1.58125</v>
      </c>
      <c r="T441" s="164">
        <f t="shared" si="239"/>
        <v>2.32125</v>
      </c>
      <c r="U441" s="164">
        <f t="shared" si="239"/>
        <v>8.0274999999999999</v>
      </c>
      <c r="V441" s="164">
        <f t="shared" si="239"/>
        <v>0</v>
      </c>
      <c r="W441" s="164">
        <f t="shared" si="239"/>
        <v>0</v>
      </c>
      <c r="X441" s="164">
        <f t="shared" si="239"/>
        <v>0</v>
      </c>
      <c r="Y441" s="164">
        <f t="shared" si="239"/>
        <v>0</v>
      </c>
      <c r="Z441" s="164">
        <f t="shared" si="239"/>
        <v>0</v>
      </c>
      <c r="AA441" s="164">
        <f t="shared" si="239"/>
        <v>0</v>
      </c>
      <c r="AB441" s="164">
        <f t="shared" si="239"/>
        <v>0</v>
      </c>
      <c r="AC441" s="164">
        <f t="shared" si="239"/>
        <v>0</v>
      </c>
      <c r="AD441" s="164">
        <f t="shared" si="239"/>
        <v>0</v>
      </c>
      <c r="AE441" s="164">
        <f t="shared" si="239"/>
        <v>0</v>
      </c>
      <c r="AF441" s="164">
        <f t="shared" si="239"/>
        <v>0</v>
      </c>
      <c r="AG441" s="164">
        <f t="shared" si="239"/>
        <v>0</v>
      </c>
      <c r="AH441" s="164">
        <f t="shared" si="239"/>
        <v>0</v>
      </c>
      <c r="AI441" s="164">
        <f t="shared" si="239"/>
        <v>0</v>
      </c>
      <c r="AJ441" s="164">
        <f t="shared" si="239"/>
        <v>0</v>
      </c>
      <c r="AK441" s="164">
        <f t="shared" si="239"/>
        <v>0</v>
      </c>
      <c r="AL441" s="164">
        <f t="shared" si="239"/>
        <v>0</v>
      </c>
      <c r="AM441" s="164">
        <f t="shared" si="239"/>
        <v>0</v>
      </c>
      <c r="AN441" s="164">
        <f t="shared" si="239"/>
        <v>0</v>
      </c>
      <c r="AO441" s="164">
        <f t="shared" si="239"/>
        <v>0</v>
      </c>
      <c r="AP441" s="164">
        <f t="shared" si="239"/>
        <v>0</v>
      </c>
      <c r="AQ441" s="164">
        <f t="shared" si="239"/>
        <v>0</v>
      </c>
      <c r="AR441" s="164">
        <f t="shared" si="239"/>
        <v>0</v>
      </c>
      <c r="AS441" s="164">
        <f t="shared" si="239"/>
        <v>0</v>
      </c>
      <c r="AT441" s="164">
        <f t="shared" si="239"/>
        <v>0</v>
      </c>
      <c r="AU441" s="164">
        <f t="shared" si="239"/>
        <v>0</v>
      </c>
      <c r="AV441" s="164">
        <f t="shared" si="239"/>
        <v>0.375</v>
      </c>
      <c r="AW441" s="164">
        <f t="shared" si="239"/>
        <v>0</v>
      </c>
      <c r="AX441" s="164">
        <f t="shared" si="239"/>
        <v>0</v>
      </c>
      <c r="AY441" s="164">
        <f t="shared" si="239"/>
        <v>0</v>
      </c>
      <c r="AZ441" s="164">
        <f t="shared" si="239"/>
        <v>0</v>
      </c>
      <c r="BA441" s="164">
        <f t="shared" si="239"/>
        <v>0</v>
      </c>
      <c r="BB441" s="164">
        <f t="shared" si="239"/>
        <v>0</v>
      </c>
      <c r="BC441" s="164">
        <f t="shared" si="239"/>
        <v>0</v>
      </c>
      <c r="BD441" s="164">
        <f t="shared" si="239"/>
        <v>0</v>
      </c>
      <c r="BE441" s="164">
        <f t="shared" si="239"/>
        <v>0</v>
      </c>
      <c r="BF441" s="164">
        <f t="shared" si="239"/>
        <v>0</v>
      </c>
      <c r="BG441" s="164">
        <f t="shared" si="239"/>
        <v>0</v>
      </c>
      <c r="BH441" s="164">
        <f t="shared" si="239"/>
        <v>4.9024999999999999</v>
      </c>
      <c r="BI441" s="164">
        <f t="shared" si="239"/>
        <v>0</v>
      </c>
      <c r="BJ441" s="164">
        <f t="shared" si="239"/>
        <v>0</v>
      </c>
      <c r="BK441" s="164">
        <f t="shared" si="239"/>
        <v>0</v>
      </c>
      <c r="BL441" s="164">
        <f t="shared" si="239"/>
        <v>0</v>
      </c>
      <c r="BM441" s="164">
        <f t="shared" si="239"/>
        <v>0</v>
      </c>
      <c r="BN441" s="164">
        <f t="shared" si="239"/>
        <v>0</v>
      </c>
      <c r="BO441" s="164">
        <f t="shared" si="239"/>
        <v>0</v>
      </c>
      <c r="BP441" s="164">
        <f t="shared" si="239"/>
        <v>0</v>
      </c>
      <c r="BQ441" s="164">
        <f t="shared" si="239"/>
        <v>0</v>
      </c>
      <c r="BR441" s="164">
        <f t="shared" si="239"/>
        <v>0</v>
      </c>
      <c r="BS441" s="164"/>
      <c r="BT441" s="164"/>
      <c r="BU441" s="164"/>
      <c r="BV441" s="164"/>
      <c r="BW441" s="164"/>
      <c r="BX441" s="166"/>
      <c r="BY441" s="164"/>
      <c r="BZ441" s="164"/>
      <c r="CA441" s="164"/>
      <c r="CB441" s="164">
        <f t="shared" si="238"/>
        <v>100</v>
      </c>
      <c r="CC441" s="164">
        <f t="shared" si="238"/>
        <v>0</v>
      </c>
      <c r="CD441" s="164"/>
    </row>
    <row r="442" spans="1:82" s="396" customFormat="1" ht="15" x14ac:dyDescent="0.3">
      <c r="A442" s="34"/>
      <c r="F442" s="167" t="s">
        <v>341</v>
      </c>
      <c r="K442" s="164">
        <f>+K432*$D$432/100</f>
        <v>24.5</v>
      </c>
      <c r="L442" s="164">
        <f>+L432*$D$432/100</f>
        <v>1.7500000000000002E-2</v>
      </c>
      <c r="M442" s="164">
        <f>+M432*$D$432/100</f>
        <v>0.1</v>
      </c>
      <c r="N442" s="164">
        <f t="shared" ref="N442:BR442" si="240">+N432*$D$432/100</f>
        <v>0.1</v>
      </c>
      <c r="O442" s="164">
        <f t="shared" si="240"/>
        <v>0</v>
      </c>
      <c r="P442" s="164">
        <f t="shared" si="240"/>
        <v>0</v>
      </c>
      <c r="Q442" s="164">
        <f t="shared" si="240"/>
        <v>0</v>
      </c>
      <c r="R442" s="164">
        <f t="shared" si="240"/>
        <v>0</v>
      </c>
      <c r="S442" s="164">
        <f t="shared" si="240"/>
        <v>0</v>
      </c>
      <c r="T442" s="164">
        <f t="shared" si="240"/>
        <v>0</v>
      </c>
      <c r="U442" s="164">
        <f t="shared" si="240"/>
        <v>0</v>
      </c>
      <c r="V442" s="164">
        <f t="shared" si="240"/>
        <v>0</v>
      </c>
      <c r="W442" s="164">
        <f t="shared" si="240"/>
        <v>0.15</v>
      </c>
      <c r="X442" s="164">
        <f t="shared" si="240"/>
        <v>0</v>
      </c>
      <c r="Y442" s="164">
        <f t="shared" si="240"/>
        <v>0</v>
      </c>
      <c r="Z442" s="164">
        <f t="shared" si="240"/>
        <v>0</v>
      </c>
      <c r="AA442" s="164">
        <f t="shared" si="240"/>
        <v>0.15</v>
      </c>
      <c r="AB442" s="164">
        <f t="shared" si="240"/>
        <v>0</v>
      </c>
      <c r="AC442" s="164">
        <f t="shared" si="240"/>
        <v>0</v>
      </c>
      <c r="AD442" s="164">
        <f t="shared" si="240"/>
        <v>0</v>
      </c>
      <c r="AE442" s="164">
        <f t="shared" si="240"/>
        <v>0</v>
      </c>
      <c r="AF442" s="164">
        <f t="shared" si="240"/>
        <v>0</v>
      </c>
      <c r="AG442" s="164">
        <f t="shared" si="240"/>
        <v>0</v>
      </c>
      <c r="AH442" s="164">
        <f t="shared" si="240"/>
        <v>0</v>
      </c>
      <c r="AI442" s="164">
        <f t="shared" si="240"/>
        <v>0</v>
      </c>
      <c r="AJ442" s="164">
        <f t="shared" si="240"/>
        <v>7.4999999999999997E-2</v>
      </c>
      <c r="AK442" s="164">
        <f t="shared" si="240"/>
        <v>3.75</v>
      </c>
      <c r="AL442" s="164">
        <f t="shared" si="240"/>
        <v>0.125</v>
      </c>
      <c r="AM442" s="164">
        <f t="shared" si="240"/>
        <v>5.5</v>
      </c>
      <c r="AN442" s="164">
        <f t="shared" si="240"/>
        <v>8</v>
      </c>
      <c r="AO442" s="164">
        <f t="shared" si="240"/>
        <v>22.25</v>
      </c>
      <c r="AP442" s="164">
        <f t="shared" si="240"/>
        <v>5</v>
      </c>
      <c r="AQ442" s="164">
        <f t="shared" si="240"/>
        <v>2.5000000000000001E-2</v>
      </c>
      <c r="AR442" s="164">
        <f t="shared" si="240"/>
        <v>0.01</v>
      </c>
      <c r="AS442" s="164">
        <f t="shared" si="240"/>
        <v>0.25</v>
      </c>
      <c r="AT442" s="164">
        <f t="shared" si="240"/>
        <v>2.5</v>
      </c>
      <c r="AU442" s="164">
        <f t="shared" si="240"/>
        <v>0</v>
      </c>
      <c r="AV442" s="164">
        <f t="shared" si="240"/>
        <v>0</v>
      </c>
      <c r="AW442" s="164">
        <f t="shared" si="240"/>
        <v>0</v>
      </c>
      <c r="AX442" s="164">
        <f t="shared" si="240"/>
        <v>0</v>
      </c>
      <c r="AY442" s="164">
        <f t="shared" si="240"/>
        <v>0</v>
      </c>
      <c r="AZ442" s="164">
        <f t="shared" si="240"/>
        <v>0</v>
      </c>
      <c r="BA442" s="164">
        <f t="shared" si="240"/>
        <v>0</v>
      </c>
      <c r="BB442" s="164">
        <f t="shared" si="240"/>
        <v>0</v>
      </c>
      <c r="BC442" s="164">
        <f t="shared" si="240"/>
        <v>0</v>
      </c>
      <c r="BD442" s="164">
        <f t="shared" si="240"/>
        <v>0</v>
      </c>
      <c r="BE442" s="164">
        <f t="shared" si="240"/>
        <v>0</v>
      </c>
      <c r="BF442" s="164">
        <f t="shared" si="240"/>
        <v>0</v>
      </c>
      <c r="BG442" s="164">
        <f t="shared" si="240"/>
        <v>0</v>
      </c>
      <c r="BH442" s="164">
        <f t="shared" si="240"/>
        <v>0</v>
      </c>
      <c r="BI442" s="164">
        <f t="shared" si="240"/>
        <v>0</v>
      </c>
      <c r="BJ442" s="164">
        <f t="shared" si="240"/>
        <v>0</v>
      </c>
      <c r="BK442" s="164">
        <f t="shared" si="240"/>
        <v>0</v>
      </c>
      <c r="BL442" s="164">
        <f t="shared" si="240"/>
        <v>0</v>
      </c>
      <c r="BM442" s="164">
        <f t="shared" si="240"/>
        <v>0</v>
      </c>
      <c r="BN442" s="164">
        <f t="shared" si="240"/>
        <v>0</v>
      </c>
      <c r="BO442" s="164">
        <f t="shared" si="240"/>
        <v>0</v>
      </c>
      <c r="BP442" s="164">
        <f t="shared" si="240"/>
        <v>0</v>
      </c>
      <c r="BQ442" s="164">
        <f t="shared" si="240"/>
        <v>0</v>
      </c>
      <c r="BR442" s="164">
        <f t="shared" si="240"/>
        <v>0</v>
      </c>
      <c r="BS442" s="164"/>
      <c r="BT442" s="164"/>
      <c r="BU442" s="164"/>
      <c r="BV442" s="164"/>
      <c r="BW442" s="164"/>
      <c r="BX442" s="166"/>
      <c r="BY442" s="164"/>
      <c r="BZ442" s="164"/>
      <c r="CA442" s="164"/>
      <c r="CB442" s="164">
        <f t="shared" si="238"/>
        <v>100</v>
      </c>
      <c r="CC442" s="164">
        <f t="shared" si="238"/>
        <v>1.2999999999999972</v>
      </c>
      <c r="CD442" s="164"/>
    </row>
    <row r="443" spans="1:82" s="396" customFormat="1" ht="15" x14ac:dyDescent="0.3">
      <c r="A443" s="34"/>
      <c r="F443" s="167" t="s">
        <v>1214</v>
      </c>
      <c r="K443" s="164">
        <f>+K433*$D$432/100</f>
        <v>0.05</v>
      </c>
      <c r="L443" s="164"/>
      <c r="M443" s="164">
        <f>+M433*$D$433/100</f>
        <v>0</v>
      </c>
      <c r="N443" s="164">
        <f t="shared" ref="N443:BR443" si="241">+N433*$D$433/100</f>
        <v>0</v>
      </c>
      <c r="O443" s="164">
        <f t="shared" si="241"/>
        <v>0</v>
      </c>
      <c r="P443" s="164">
        <f t="shared" si="241"/>
        <v>0</v>
      </c>
      <c r="Q443" s="164">
        <f t="shared" si="241"/>
        <v>0</v>
      </c>
      <c r="R443" s="164">
        <f t="shared" si="241"/>
        <v>0</v>
      </c>
      <c r="S443" s="164">
        <f t="shared" si="241"/>
        <v>0</v>
      </c>
      <c r="T443" s="164">
        <f t="shared" si="241"/>
        <v>0</v>
      </c>
      <c r="U443" s="164">
        <f t="shared" si="241"/>
        <v>0</v>
      </c>
      <c r="V443" s="164">
        <f t="shared" si="241"/>
        <v>0</v>
      </c>
      <c r="W443" s="164">
        <f t="shared" si="241"/>
        <v>0</v>
      </c>
      <c r="X443" s="164">
        <f t="shared" si="241"/>
        <v>0</v>
      </c>
      <c r="Y443" s="164">
        <f t="shared" si="241"/>
        <v>0</v>
      </c>
      <c r="Z443" s="164">
        <f t="shared" si="241"/>
        <v>0</v>
      </c>
      <c r="AA443" s="164">
        <f t="shared" si="241"/>
        <v>0</v>
      </c>
      <c r="AB443" s="164">
        <f t="shared" si="241"/>
        <v>0</v>
      </c>
      <c r="AC443" s="164">
        <f t="shared" si="241"/>
        <v>0</v>
      </c>
      <c r="AD443" s="164">
        <f t="shared" si="241"/>
        <v>0</v>
      </c>
      <c r="AE443" s="164">
        <f t="shared" si="241"/>
        <v>0</v>
      </c>
      <c r="AF443" s="164">
        <f t="shared" si="241"/>
        <v>0</v>
      </c>
      <c r="AG443" s="164">
        <f t="shared" si="241"/>
        <v>0</v>
      </c>
      <c r="AH443" s="164">
        <f t="shared" si="241"/>
        <v>0</v>
      </c>
      <c r="AI443" s="164">
        <f t="shared" si="241"/>
        <v>0</v>
      </c>
      <c r="AJ443" s="164">
        <f t="shared" si="241"/>
        <v>24.95</v>
      </c>
      <c r="AK443" s="164">
        <f t="shared" si="241"/>
        <v>2.5</v>
      </c>
      <c r="AL443" s="164">
        <f t="shared" si="241"/>
        <v>7.4999999999999997E-2</v>
      </c>
      <c r="AM443" s="164">
        <f t="shared" si="241"/>
        <v>19</v>
      </c>
      <c r="AN443" s="164">
        <f t="shared" si="241"/>
        <v>0.25</v>
      </c>
      <c r="AO443" s="164">
        <f t="shared" si="241"/>
        <v>22.25</v>
      </c>
      <c r="AP443" s="164">
        <f t="shared" si="241"/>
        <v>9825</v>
      </c>
      <c r="AQ443" s="164">
        <f t="shared" si="241"/>
        <v>2.5000000000000001E-2</v>
      </c>
      <c r="AR443" s="164">
        <f t="shared" si="241"/>
        <v>0.02</v>
      </c>
      <c r="AS443" s="164">
        <f t="shared" si="241"/>
        <v>0</v>
      </c>
      <c r="AT443" s="166" t="s">
        <v>501</v>
      </c>
      <c r="AU443" s="164">
        <f t="shared" si="241"/>
        <v>0</v>
      </c>
      <c r="AV443" s="164">
        <f t="shared" si="241"/>
        <v>0</v>
      </c>
      <c r="AW443" s="164">
        <f t="shared" si="241"/>
        <v>0</v>
      </c>
      <c r="AX443" s="164">
        <f t="shared" si="241"/>
        <v>0</v>
      </c>
      <c r="AY443" s="164">
        <f t="shared" si="241"/>
        <v>0</v>
      </c>
      <c r="AZ443" s="164">
        <f t="shared" si="241"/>
        <v>0</v>
      </c>
      <c r="BA443" s="164">
        <f t="shared" si="241"/>
        <v>0</v>
      </c>
      <c r="BB443" s="164">
        <f t="shared" si="241"/>
        <v>0</v>
      </c>
      <c r="BC443" s="164">
        <f t="shared" si="241"/>
        <v>0</v>
      </c>
      <c r="BD443" s="164">
        <f t="shared" si="241"/>
        <v>0</v>
      </c>
      <c r="BE443" s="164">
        <f t="shared" si="241"/>
        <v>0</v>
      </c>
      <c r="BF443" s="164">
        <f t="shared" si="241"/>
        <v>0</v>
      </c>
      <c r="BG443" s="164">
        <f t="shared" si="241"/>
        <v>0</v>
      </c>
      <c r="BH443" s="164">
        <f t="shared" si="241"/>
        <v>0</v>
      </c>
      <c r="BI443" s="164">
        <f t="shared" si="241"/>
        <v>0</v>
      </c>
      <c r="BJ443" s="164">
        <f t="shared" si="241"/>
        <v>0</v>
      </c>
      <c r="BK443" s="164">
        <f t="shared" si="241"/>
        <v>0.25</v>
      </c>
      <c r="BL443" s="164">
        <f t="shared" si="241"/>
        <v>0</v>
      </c>
      <c r="BM443" s="164">
        <f t="shared" si="241"/>
        <v>0</v>
      </c>
      <c r="BN443" s="164">
        <f t="shared" si="241"/>
        <v>0</v>
      </c>
      <c r="BO443" s="164">
        <f t="shared" si="241"/>
        <v>0</v>
      </c>
      <c r="BP443" s="164">
        <f t="shared" si="241"/>
        <v>0</v>
      </c>
      <c r="BQ443" s="164">
        <f t="shared" si="241"/>
        <v>0</v>
      </c>
      <c r="BR443" s="164">
        <f t="shared" si="241"/>
        <v>0</v>
      </c>
      <c r="BS443" s="164"/>
      <c r="BT443" s="164"/>
      <c r="BU443" s="164"/>
      <c r="BV443" s="164"/>
      <c r="BW443" s="164"/>
      <c r="BX443" s="166"/>
      <c r="BY443" s="164"/>
      <c r="BZ443" s="164"/>
      <c r="CA443" s="164"/>
      <c r="CB443" s="164">
        <f t="shared" si="238"/>
        <v>100</v>
      </c>
      <c r="CC443" s="164">
        <f t="shared" si="238"/>
        <v>0</v>
      </c>
      <c r="CD443" s="164"/>
    </row>
    <row r="444" spans="1:82" s="396" customFormat="1" ht="15" x14ac:dyDescent="0.3">
      <c r="A444" s="34"/>
      <c r="F444" s="36"/>
      <c r="K444" s="168">
        <f>SUM(K440:K443)</f>
        <v>1986.5500000000002</v>
      </c>
      <c r="L444" s="168">
        <f>SUM(L440:L443)</f>
        <v>92.417500000000004</v>
      </c>
      <c r="M444" s="168">
        <f>SUM(M440:M443)</f>
        <v>576.1</v>
      </c>
      <c r="N444" s="168">
        <f t="shared" ref="N444:BR444" si="242">SUM(N440:N443)</f>
        <v>0.1</v>
      </c>
      <c r="O444" s="168">
        <f t="shared" si="242"/>
        <v>576</v>
      </c>
      <c r="P444" s="168">
        <f t="shared" si="242"/>
        <v>2.2799999999999998</v>
      </c>
      <c r="Q444" s="168">
        <f t="shared" si="242"/>
        <v>438.5</v>
      </c>
      <c r="R444" s="168">
        <f t="shared" si="242"/>
        <v>0</v>
      </c>
      <c r="S444" s="168">
        <f t="shared" si="242"/>
        <v>180.08125000000001</v>
      </c>
      <c r="T444" s="168">
        <f t="shared" si="242"/>
        <v>161.02124999999998</v>
      </c>
      <c r="U444" s="168">
        <f t="shared" si="242"/>
        <v>27.227499999999999</v>
      </c>
      <c r="V444" s="168">
        <f t="shared" si="242"/>
        <v>0</v>
      </c>
      <c r="W444" s="168">
        <f t="shared" si="242"/>
        <v>0.15</v>
      </c>
      <c r="X444" s="168">
        <f t="shared" si="242"/>
        <v>0</v>
      </c>
      <c r="Y444" s="168">
        <f t="shared" si="242"/>
        <v>0</v>
      </c>
      <c r="Z444" s="168">
        <f t="shared" si="242"/>
        <v>0</v>
      </c>
      <c r="AA444" s="168">
        <f t="shared" si="242"/>
        <v>0.15</v>
      </c>
      <c r="AB444" s="168">
        <f t="shared" si="242"/>
        <v>0</v>
      </c>
      <c r="AC444" s="168">
        <f t="shared" si="242"/>
        <v>0</v>
      </c>
      <c r="AD444" s="168">
        <f t="shared" si="242"/>
        <v>0</v>
      </c>
      <c r="AE444" s="168">
        <f t="shared" si="242"/>
        <v>0</v>
      </c>
      <c r="AF444" s="168">
        <f t="shared" si="242"/>
        <v>0</v>
      </c>
      <c r="AG444" s="168">
        <f t="shared" si="242"/>
        <v>0</v>
      </c>
      <c r="AH444" s="168">
        <f t="shared" si="242"/>
        <v>0</v>
      </c>
      <c r="AI444" s="168">
        <f t="shared" si="242"/>
        <v>0</v>
      </c>
      <c r="AJ444" s="168">
        <f t="shared" si="242"/>
        <v>52.024999999999999</v>
      </c>
      <c r="AK444" s="168">
        <f t="shared" si="242"/>
        <v>396.25</v>
      </c>
      <c r="AL444" s="168">
        <f t="shared" si="242"/>
        <v>21.2</v>
      </c>
      <c r="AM444" s="168">
        <f t="shared" si="242"/>
        <v>594.5</v>
      </c>
      <c r="AN444" s="168">
        <f t="shared" si="242"/>
        <v>4928.25</v>
      </c>
      <c r="AO444" s="168">
        <f t="shared" si="242"/>
        <v>8264.5</v>
      </c>
      <c r="AP444" s="168">
        <f t="shared" si="242"/>
        <v>12380</v>
      </c>
      <c r="AQ444" s="168">
        <f t="shared" si="242"/>
        <v>102.65</v>
      </c>
      <c r="AR444" s="168">
        <f t="shared" si="242"/>
        <v>9.629999999999999</v>
      </c>
      <c r="AS444" s="168">
        <f t="shared" si="242"/>
        <v>258.25</v>
      </c>
      <c r="AT444" s="168">
        <f t="shared" si="242"/>
        <v>512.5</v>
      </c>
      <c r="AU444" s="168">
        <f t="shared" si="242"/>
        <v>0</v>
      </c>
      <c r="AV444" s="168">
        <f t="shared" si="242"/>
        <v>0.375</v>
      </c>
      <c r="AW444" s="168">
        <f t="shared" si="242"/>
        <v>0</v>
      </c>
      <c r="AX444" s="168">
        <f t="shared" si="242"/>
        <v>0</v>
      </c>
      <c r="AY444" s="168">
        <f t="shared" si="242"/>
        <v>0</v>
      </c>
      <c r="AZ444" s="168">
        <f t="shared" si="242"/>
        <v>0</v>
      </c>
      <c r="BA444" s="168">
        <f t="shared" si="242"/>
        <v>0</v>
      </c>
      <c r="BB444" s="168">
        <f t="shared" si="242"/>
        <v>0</v>
      </c>
      <c r="BC444" s="168">
        <f t="shared" si="242"/>
        <v>0</v>
      </c>
      <c r="BD444" s="168">
        <f t="shared" si="242"/>
        <v>0</v>
      </c>
      <c r="BE444" s="168">
        <f t="shared" si="242"/>
        <v>18.600000000000001</v>
      </c>
      <c r="BF444" s="168">
        <f t="shared" si="242"/>
        <v>0</v>
      </c>
      <c r="BG444" s="168">
        <f t="shared" si="242"/>
        <v>0</v>
      </c>
      <c r="BH444" s="168">
        <f t="shared" si="242"/>
        <v>9.7025000000000006</v>
      </c>
      <c r="BI444" s="168">
        <f t="shared" si="242"/>
        <v>0</v>
      </c>
      <c r="BJ444" s="168">
        <f t="shared" si="242"/>
        <v>3.9</v>
      </c>
      <c r="BK444" s="168">
        <f t="shared" si="242"/>
        <v>2.65</v>
      </c>
      <c r="BL444" s="168">
        <f t="shared" si="242"/>
        <v>162.00000000000003</v>
      </c>
      <c r="BM444" s="168">
        <f t="shared" si="242"/>
        <v>0</v>
      </c>
      <c r="BN444" s="168">
        <f t="shared" si="242"/>
        <v>6.36</v>
      </c>
      <c r="BO444" s="168">
        <f t="shared" si="242"/>
        <v>300</v>
      </c>
      <c r="BP444" s="168">
        <f t="shared" si="242"/>
        <v>30</v>
      </c>
      <c r="BQ444" s="168">
        <f t="shared" si="242"/>
        <v>0</v>
      </c>
      <c r="BR444" s="168">
        <f t="shared" si="242"/>
        <v>0</v>
      </c>
      <c r="BS444" s="168"/>
      <c r="BT444" s="168"/>
      <c r="BU444" s="168"/>
      <c r="BV444" s="168"/>
      <c r="BW444" s="168"/>
      <c r="BX444" s="333"/>
      <c r="BY444" s="168"/>
      <c r="BZ444" s="168"/>
      <c r="CA444" s="168"/>
      <c r="CB444" s="168">
        <f>(CB440+CB441+CB442+CB443)</f>
        <v>400</v>
      </c>
      <c r="CC444" s="168">
        <f>(CC440+CC441+CC442+CC443)</f>
        <v>1.5999999999999801</v>
      </c>
      <c r="CD444" s="168"/>
    </row>
    <row r="445" spans="1:82" s="396" customFormat="1" ht="15" x14ac:dyDescent="0.3">
      <c r="A445" s="34"/>
      <c r="F445" s="36"/>
      <c r="BX445" s="397"/>
      <c r="CB445" s="35"/>
      <c r="CC445" s="35"/>
    </row>
    <row r="446" spans="1:82" s="396" customFormat="1" ht="15" x14ac:dyDescent="0.3">
      <c r="A446" s="34"/>
      <c r="F446" s="36"/>
      <c r="K446" s="164">
        <f>(K444-($D$434-$D$435))/$D$435*100</f>
        <v>64.6062110484268</v>
      </c>
      <c r="L446" s="170">
        <f>L444/$D$435*100*L390</f>
        <v>3.0401091969255232</v>
      </c>
      <c r="M446" s="170">
        <f>M444/$D$435*100*M390</f>
        <v>18.95103100980652</v>
      </c>
      <c r="N446" s="170">
        <f t="shared" ref="N446:BR446" si="243">N444/$D$435*100*N390</f>
        <v>3.289538449888304E-3</v>
      </c>
      <c r="O446" s="170">
        <f t="shared" si="243"/>
        <v>18.947741471356629</v>
      </c>
      <c r="P446" s="170">
        <f t="shared" si="243"/>
        <v>7.5001476657453325E-2</v>
      </c>
      <c r="Q446" s="170">
        <f t="shared" si="243"/>
        <v>14.424626102760213</v>
      </c>
      <c r="R446" s="170">
        <f t="shared" si="243"/>
        <v>0</v>
      </c>
      <c r="S446" s="170">
        <f t="shared" si="243"/>
        <v>5.923841959789482</v>
      </c>
      <c r="T446" s="170">
        <f t="shared" si="243"/>
        <v>5.2968559312407706</v>
      </c>
      <c r="U446" s="170">
        <f t="shared" si="243"/>
        <v>0.89565908144333783</v>
      </c>
      <c r="V446" s="170">
        <f t="shared" si="243"/>
        <v>0</v>
      </c>
      <c r="W446" s="170">
        <f t="shared" si="243"/>
        <v>4.9343076748324562E-3</v>
      </c>
      <c r="X446" s="170">
        <f t="shared" si="243"/>
        <v>0</v>
      </c>
      <c r="Y446" s="170">
        <f t="shared" si="243"/>
        <v>0</v>
      </c>
      <c r="Z446" s="170">
        <f t="shared" si="243"/>
        <v>0</v>
      </c>
      <c r="AA446" s="170">
        <f t="shared" si="243"/>
        <v>4.9343076748324562E-3</v>
      </c>
      <c r="AB446" s="170">
        <f t="shared" si="243"/>
        <v>0</v>
      </c>
      <c r="AC446" s="170">
        <f t="shared" si="243"/>
        <v>0</v>
      </c>
      <c r="AD446" s="170">
        <f t="shared" si="243"/>
        <v>0</v>
      </c>
      <c r="AE446" s="170">
        <f t="shared" si="243"/>
        <v>0</v>
      </c>
      <c r="AF446" s="170">
        <f t="shared" si="243"/>
        <v>0</v>
      </c>
      <c r="AG446" s="170">
        <f t="shared" si="243"/>
        <v>0</v>
      </c>
      <c r="AH446" s="170">
        <f t="shared" si="243"/>
        <v>0</v>
      </c>
      <c r="AI446" s="170">
        <f t="shared" si="243"/>
        <v>0</v>
      </c>
      <c r="AJ446" s="170">
        <f t="shared" si="243"/>
        <v>1.71138237855439</v>
      </c>
      <c r="AK446" s="170">
        <f t="shared" si="243"/>
        <v>13.034796107682403</v>
      </c>
      <c r="AL446" s="170">
        <f t="shared" si="243"/>
        <v>0.69738215137632042</v>
      </c>
      <c r="AM446" s="170">
        <f t="shared" si="243"/>
        <v>19.556306084585966</v>
      </c>
      <c r="AN446" s="170">
        <f t="shared" si="243"/>
        <v>162.11667865662034</v>
      </c>
      <c r="AO446" s="170">
        <f t="shared" si="243"/>
        <v>271.86390519101889</v>
      </c>
      <c r="AP446" s="170">
        <f t="shared" si="243"/>
        <v>407.24486009617198</v>
      </c>
      <c r="AQ446" s="170">
        <f t="shared" si="243"/>
        <v>3.3767112188103443</v>
      </c>
      <c r="AR446" s="170">
        <f t="shared" si="243"/>
        <v>0.3167825527242436</v>
      </c>
      <c r="AS446" s="170">
        <f t="shared" si="243"/>
        <v>8.4952330468365442</v>
      </c>
      <c r="AT446" s="170">
        <f t="shared" si="243"/>
        <v>16.858884555677559</v>
      </c>
      <c r="AU446" s="170">
        <f t="shared" si="243"/>
        <v>0</v>
      </c>
      <c r="AV446" s="170">
        <f t="shared" si="243"/>
        <v>1.2335769187081139E-2</v>
      </c>
      <c r="AW446" s="170">
        <f t="shared" si="243"/>
        <v>0</v>
      </c>
      <c r="AX446" s="170">
        <f t="shared" si="243"/>
        <v>0</v>
      </c>
      <c r="AY446" s="170">
        <f t="shared" si="243"/>
        <v>0</v>
      </c>
      <c r="AZ446" s="170">
        <f t="shared" si="243"/>
        <v>0</v>
      </c>
      <c r="BA446" s="170">
        <f t="shared" si="243"/>
        <v>0</v>
      </c>
      <c r="BB446" s="170">
        <f t="shared" si="243"/>
        <v>0</v>
      </c>
      <c r="BC446" s="170">
        <f t="shared" si="243"/>
        <v>0</v>
      </c>
      <c r="BD446" s="170">
        <f t="shared" si="243"/>
        <v>0</v>
      </c>
      <c r="BE446" s="170">
        <f t="shared" si="243"/>
        <v>0.61185415167922463</v>
      </c>
      <c r="BF446" s="170">
        <f t="shared" si="243"/>
        <v>0</v>
      </c>
      <c r="BG446" s="170">
        <f t="shared" si="243"/>
        <v>0</v>
      </c>
      <c r="BH446" s="170">
        <f t="shared" si="243"/>
        <v>0.25533397448033018</v>
      </c>
      <c r="BI446" s="170">
        <f t="shared" si="243"/>
        <v>0</v>
      </c>
      <c r="BJ446" s="170">
        <f t="shared" si="243"/>
        <v>0.10263359963651508</v>
      </c>
      <c r="BK446" s="170">
        <f t="shared" si="243"/>
        <v>6.9738215137632051E-2</v>
      </c>
      <c r="BL446" s="170">
        <f t="shared" si="243"/>
        <v>4.2632418310552431</v>
      </c>
      <c r="BM446" s="170">
        <f t="shared" si="243"/>
        <v>0</v>
      </c>
      <c r="BN446" s="170">
        <f t="shared" si="243"/>
        <v>0.16737171633031692</v>
      </c>
      <c r="BO446" s="170">
        <f t="shared" si="243"/>
        <v>9.8686153496649123</v>
      </c>
      <c r="BP446" s="170">
        <f t="shared" si="243"/>
        <v>0.78948922797319299</v>
      </c>
      <c r="BQ446" s="170">
        <f t="shared" si="243"/>
        <v>0</v>
      </c>
      <c r="BR446" s="170">
        <f t="shared" si="243"/>
        <v>0</v>
      </c>
      <c r="BS446" s="170"/>
      <c r="BT446" s="170"/>
      <c r="BU446" s="170"/>
      <c r="BV446" s="170"/>
      <c r="BW446" s="170"/>
      <c r="BX446" s="204"/>
      <c r="BY446" s="170"/>
      <c r="BZ446" s="170"/>
      <c r="CA446" s="170"/>
      <c r="CB446" s="170">
        <f>CB444/4</f>
        <v>100</v>
      </c>
      <c r="CC446" s="168">
        <f>CC444</f>
        <v>1.5999999999999801</v>
      </c>
      <c r="CD446" s="170"/>
    </row>
    <row r="447" spans="1:82" s="16" customFormat="1" ht="15" x14ac:dyDescent="0.3">
      <c r="A447" s="10"/>
      <c r="E447" s="144"/>
      <c r="F447" s="44"/>
      <c r="BS447" s="121"/>
      <c r="BT447" s="121"/>
      <c r="BU447" s="121"/>
      <c r="BV447" s="121"/>
      <c r="BX447" s="328"/>
    </row>
    <row r="448" spans="1:82" x14ac:dyDescent="0.25">
      <c r="F448" s="22"/>
    </row>
    <row r="449" spans="1:98" s="7" customFormat="1" ht="15" x14ac:dyDescent="0.3">
      <c r="A449" s="120" t="s">
        <v>667</v>
      </c>
      <c r="F449" s="186" t="s">
        <v>544</v>
      </c>
      <c r="J449" s="7">
        <f>(M449*17)+(Q449*37)+(W449*17)+(AI449*29)+(AE449*8)</f>
        <v>673.08446866484996</v>
      </c>
      <c r="K449" s="183">
        <f>+K468</f>
        <v>70.269754768392374</v>
      </c>
      <c r="L449" s="183">
        <f>+L468</f>
        <v>2.1801089918256129</v>
      </c>
      <c r="M449" s="183">
        <f>+M468</f>
        <v>13.73841961852861</v>
      </c>
      <c r="N449" s="183">
        <f t="shared" ref="N449:BQ449" si="244">+N468</f>
        <v>0.31880108991825612</v>
      </c>
      <c r="O449" s="183">
        <f t="shared" si="244"/>
        <v>13.419618528610355</v>
      </c>
      <c r="P449" s="183">
        <f t="shared" si="244"/>
        <v>4.0871934604904625E-2</v>
      </c>
      <c r="Q449" s="183">
        <f t="shared" si="244"/>
        <v>11.098092643051769</v>
      </c>
      <c r="R449" s="183">
        <f t="shared" si="244"/>
        <v>0</v>
      </c>
      <c r="S449" s="183">
        <f t="shared" si="244"/>
        <v>4.7100817438692104</v>
      </c>
      <c r="T449" s="183">
        <f t="shared" si="244"/>
        <v>4.7092643051771121</v>
      </c>
      <c r="U449" s="183">
        <f t="shared" si="244"/>
        <v>0.36566757493188012</v>
      </c>
      <c r="V449" s="183">
        <f t="shared" si="244"/>
        <v>0.54495912806539504</v>
      </c>
      <c r="W449" s="183">
        <f t="shared" si="244"/>
        <v>1.5013623978201633</v>
      </c>
      <c r="X449" s="183">
        <f t="shared" si="244"/>
        <v>0</v>
      </c>
      <c r="Y449" s="183">
        <f t="shared" si="244"/>
        <v>0</v>
      </c>
      <c r="Z449" s="183">
        <f t="shared" si="244"/>
        <v>0</v>
      </c>
      <c r="AA449" s="183">
        <f t="shared" si="244"/>
        <v>1.2888283378746594</v>
      </c>
      <c r="AB449" s="183">
        <f t="shared" si="244"/>
        <v>0</v>
      </c>
      <c r="AC449" s="183">
        <f t="shared" si="244"/>
        <v>0</v>
      </c>
      <c r="AD449" s="183">
        <f t="shared" si="244"/>
        <v>0</v>
      </c>
      <c r="AE449" s="183">
        <f t="shared" si="244"/>
        <v>0.42234332425068122</v>
      </c>
      <c r="AF449" s="183">
        <f t="shared" si="244"/>
        <v>0</v>
      </c>
      <c r="AG449" s="183">
        <f t="shared" si="244"/>
        <v>0.13079019073569481</v>
      </c>
      <c r="AH449" s="183">
        <f t="shared" si="244"/>
        <v>0</v>
      </c>
      <c r="AI449" s="183">
        <f t="shared" si="244"/>
        <v>0</v>
      </c>
      <c r="AJ449" s="183">
        <f t="shared" si="244"/>
        <v>2.1689373297002725</v>
      </c>
      <c r="AK449" s="183">
        <f t="shared" si="244"/>
        <v>10.899182561307901</v>
      </c>
      <c r="AL449" s="183">
        <f t="shared" si="244"/>
        <v>1.0531335149863761</v>
      </c>
      <c r="AM449" s="183">
        <f t="shared" si="244"/>
        <v>16.594005449591283</v>
      </c>
      <c r="AN449" s="183">
        <f t="shared" si="244"/>
        <v>118.5149863760218</v>
      </c>
      <c r="AO449" s="183">
        <f t="shared" si="244"/>
        <v>255.98092643051774</v>
      </c>
      <c r="AP449" s="183">
        <f t="shared" si="244"/>
        <v>592.50681198910081</v>
      </c>
      <c r="AQ449" s="183">
        <f t="shared" si="244"/>
        <v>2.7269754768392374</v>
      </c>
      <c r="AR449" s="183">
        <f t="shared" si="244"/>
        <v>3.1607629427792924E-2</v>
      </c>
      <c r="AS449" s="183">
        <f t="shared" si="244"/>
        <v>4.9264305177111707</v>
      </c>
      <c r="AT449" s="183">
        <f t="shared" si="244"/>
        <v>34.332425068119896</v>
      </c>
      <c r="AU449" s="183">
        <f t="shared" si="244"/>
        <v>0</v>
      </c>
      <c r="AV449" s="183">
        <f t="shared" si="244"/>
        <v>10.626702997275205</v>
      </c>
      <c r="AW449" s="183">
        <f t="shared" si="244"/>
        <v>0</v>
      </c>
      <c r="AX449" s="183">
        <f t="shared" si="244"/>
        <v>62.94277929155313</v>
      </c>
      <c r="AY449" s="183">
        <f t="shared" si="244"/>
        <v>0</v>
      </c>
      <c r="AZ449" s="183">
        <f t="shared" si="244"/>
        <v>0</v>
      </c>
      <c r="BA449" s="183">
        <f t="shared" si="244"/>
        <v>0</v>
      </c>
      <c r="BB449" s="183">
        <f t="shared" si="244"/>
        <v>0</v>
      </c>
      <c r="BC449" s="183">
        <f t="shared" si="244"/>
        <v>0</v>
      </c>
      <c r="BD449" s="183">
        <f t="shared" si="244"/>
        <v>0</v>
      </c>
      <c r="BE449" s="183">
        <f t="shared" si="244"/>
        <v>0</v>
      </c>
      <c r="BF449" s="183">
        <f t="shared" si="244"/>
        <v>0.4768392370572207</v>
      </c>
      <c r="BG449" s="183">
        <f t="shared" si="244"/>
        <v>0</v>
      </c>
      <c r="BH449" s="183">
        <f t="shared" si="244"/>
        <v>0.27574931880108994</v>
      </c>
      <c r="BI449" s="183">
        <f t="shared" si="244"/>
        <v>0</v>
      </c>
      <c r="BJ449" s="183">
        <f t="shared" si="244"/>
        <v>4.3378746594005452E-2</v>
      </c>
      <c r="BK449" s="183">
        <f t="shared" si="244"/>
        <v>8.4577656675749333E-2</v>
      </c>
      <c r="BL449" s="183">
        <f t="shared" si="244"/>
        <v>3.363487738419618</v>
      </c>
      <c r="BM449" s="183">
        <f t="shared" si="244"/>
        <v>0</v>
      </c>
      <c r="BN449" s="183">
        <f t="shared" si="244"/>
        <v>0.22910081743869212</v>
      </c>
      <c r="BO449" s="183">
        <f t="shared" si="244"/>
        <v>14.604904632152591</v>
      </c>
      <c r="BP449" s="183">
        <f t="shared" si="244"/>
        <v>1.0899182561307901</v>
      </c>
      <c r="BQ449" s="183">
        <f t="shared" si="244"/>
        <v>5.9400544959128068</v>
      </c>
      <c r="BR449" s="51"/>
      <c r="BS449" s="118"/>
      <c r="BT449" s="118"/>
      <c r="BU449" s="118"/>
      <c r="BV449" s="118"/>
      <c r="BW449" s="51"/>
      <c r="BX449" s="339"/>
      <c r="BY449" s="51"/>
      <c r="BZ449" s="51"/>
      <c r="CA449" s="51"/>
      <c r="CB449" s="183">
        <f>+CB468</f>
        <v>100</v>
      </c>
      <c r="CC449" s="183">
        <f>+CC468</f>
        <v>12.599999999999994</v>
      </c>
      <c r="CD449" s="51"/>
      <c r="CE449" s="51"/>
      <c r="CF449" s="51"/>
      <c r="CG449" s="51"/>
      <c r="CH449" s="51"/>
      <c r="CI449" s="51" t="s">
        <v>524</v>
      </c>
      <c r="CJ449" s="51"/>
      <c r="CK449" s="51"/>
      <c r="CL449" s="51"/>
      <c r="CM449" s="51"/>
      <c r="CN449" s="51"/>
      <c r="CO449" s="51"/>
      <c r="CP449" s="51"/>
      <c r="CQ449" s="51"/>
      <c r="CR449" s="51"/>
      <c r="CS449" s="51"/>
      <c r="CT449" s="51"/>
    </row>
    <row r="450" spans="1:98" ht="15" x14ac:dyDescent="0.3">
      <c r="A450" s="10" t="s">
        <v>668</v>
      </c>
      <c r="D450">
        <v>250</v>
      </c>
      <c r="F450" s="44" t="s">
        <v>237</v>
      </c>
      <c r="I450" s="27">
        <v>1</v>
      </c>
      <c r="J450" s="76">
        <f>(M450*17)+(Q450*37)+(CC450*17)+(AI450*29)+(AE450*8)</f>
        <v>954.69999999999982</v>
      </c>
      <c r="K450" s="27">
        <v>62</v>
      </c>
      <c r="L450" s="27">
        <v>3.15</v>
      </c>
      <c r="M450" s="27">
        <v>19.7</v>
      </c>
      <c r="N450" s="27">
        <v>0</v>
      </c>
      <c r="O450" s="27">
        <v>19.7</v>
      </c>
      <c r="P450" s="27">
        <v>0.06</v>
      </c>
      <c r="Q450" s="27">
        <v>16.2</v>
      </c>
      <c r="R450" s="27"/>
      <c r="S450" s="27">
        <v>6.9</v>
      </c>
      <c r="T450" s="27">
        <v>6.9</v>
      </c>
      <c r="U450" s="27">
        <v>0.5</v>
      </c>
      <c r="V450" s="27">
        <v>0.8</v>
      </c>
      <c r="W450" s="27">
        <f>Y450/1.1</f>
        <v>0</v>
      </c>
      <c r="X450" s="27"/>
      <c r="Y450" s="27">
        <v>0</v>
      </c>
      <c r="Z450" s="27">
        <f>AB450/1.1</f>
        <v>0</v>
      </c>
      <c r="AA450" s="27">
        <f>AC450/1.05</f>
        <v>0</v>
      </c>
      <c r="AB450" s="27">
        <v>0</v>
      </c>
      <c r="AC450" s="27">
        <v>0</v>
      </c>
      <c r="AD450" s="27"/>
      <c r="AE450" s="27">
        <v>0</v>
      </c>
      <c r="AF450" s="27"/>
      <c r="AG450" s="27">
        <v>0</v>
      </c>
      <c r="AH450" s="27"/>
      <c r="AI450" s="27"/>
      <c r="AJ450" s="27">
        <v>0.9</v>
      </c>
      <c r="AK450" s="27">
        <v>9</v>
      </c>
      <c r="AL450" s="27">
        <v>1.4</v>
      </c>
      <c r="AM450" s="27">
        <v>17</v>
      </c>
      <c r="AN450" s="27">
        <v>160</v>
      </c>
      <c r="AO450" s="27">
        <v>260</v>
      </c>
      <c r="AP450" s="27">
        <v>80</v>
      </c>
      <c r="AQ450" s="27">
        <v>3.9</v>
      </c>
      <c r="AR450" s="27" t="s">
        <v>501</v>
      </c>
      <c r="AS450" s="27">
        <v>7</v>
      </c>
      <c r="AT450" s="27" t="s">
        <v>501</v>
      </c>
      <c r="AU450" s="27"/>
      <c r="AV450" s="27"/>
      <c r="AW450" s="27" t="s">
        <v>501</v>
      </c>
      <c r="AX450" s="27" t="s">
        <v>501</v>
      </c>
      <c r="AY450" s="27"/>
      <c r="AZ450" s="27"/>
      <c r="BA450" s="27"/>
      <c r="BB450" s="27"/>
      <c r="BC450" s="27"/>
      <c r="BD450" s="27"/>
      <c r="BE450" s="27"/>
      <c r="BF450" s="27">
        <v>0.7</v>
      </c>
      <c r="BG450" s="27"/>
      <c r="BH450" s="27">
        <v>0.17</v>
      </c>
      <c r="BI450" s="27"/>
      <c r="BJ450" s="27">
        <v>0.06</v>
      </c>
      <c r="BK450" s="27">
        <v>0.13</v>
      </c>
      <c r="BL450" s="27">
        <v>5.8</v>
      </c>
      <c r="BM450" s="27"/>
      <c r="BN450" s="27">
        <v>0.37</v>
      </c>
      <c r="BO450" s="27">
        <v>14</v>
      </c>
      <c r="BP450" s="27">
        <v>2</v>
      </c>
      <c r="BQ450" s="27">
        <v>0</v>
      </c>
      <c r="BR450" s="27"/>
      <c r="BS450" s="27"/>
      <c r="BT450" s="27">
        <v>6.25</v>
      </c>
      <c r="BU450" s="27"/>
      <c r="BV450" s="27"/>
      <c r="BW450" s="27" t="s">
        <v>8</v>
      </c>
      <c r="BX450" s="79">
        <v>416</v>
      </c>
      <c r="BY450" s="27"/>
      <c r="BZ450" s="27"/>
      <c r="CA450" s="27"/>
      <c r="CB450" s="27">
        <f>CC450+K450+M450+Q450+AE450+AJ450</f>
        <v>100</v>
      </c>
      <c r="CC450" s="27">
        <f>100-(K450+M450+Q450+AJ450+AE450+AI450)</f>
        <v>1.1999999999999886</v>
      </c>
    </row>
    <row r="451" spans="1:98" ht="15" x14ac:dyDescent="0.25">
      <c r="A451" s="10" t="s">
        <v>869</v>
      </c>
      <c r="D451">
        <v>30</v>
      </c>
      <c r="F451" s="40" t="s">
        <v>1489</v>
      </c>
      <c r="I451">
        <v>1</v>
      </c>
      <c r="J451" s="50">
        <v>175.5</v>
      </c>
      <c r="K451" s="50">
        <v>88.6</v>
      </c>
      <c r="L451" s="50">
        <v>0.14000000000000001</v>
      </c>
      <c r="M451" s="50">
        <v>0.9</v>
      </c>
      <c r="N451" s="50">
        <v>0.9</v>
      </c>
      <c r="O451" s="50">
        <v>0</v>
      </c>
      <c r="P451" s="50">
        <v>0</v>
      </c>
      <c r="Q451" s="50">
        <v>0.1</v>
      </c>
      <c r="S451" s="50">
        <v>0.02</v>
      </c>
      <c r="T451" s="50">
        <v>0.01</v>
      </c>
      <c r="U451" s="50">
        <v>0.04</v>
      </c>
      <c r="W451" s="50">
        <v>8.6999999999999993</v>
      </c>
      <c r="Z451" s="50" t="s">
        <v>501</v>
      </c>
      <c r="AA451" s="50">
        <v>6.1</v>
      </c>
      <c r="AD451" s="50">
        <v>0</v>
      </c>
      <c r="AE451" s="50">
        <v>1.5</v>
      </c>
      <c r="AG451" s="50">
        <v>1.6</v>
      </c>
      <c r="AJ451" s="50">
        <v>0.4</v>
      </c>
      <c r="AK451" s="50">
        <v>30</v>
      </c>
      <c r="AL451" s="50">
        <v>0.5</v>
      </c>
      <c r="AM451" s="50">
        <v>12</v>
      </c>
      <c r="AN451" s="50">
        <v>33</v>
      </c>
      <c r="AO451" s="50">
        <v>180</v>
      </c>
      <c r="AP451" s="50">
        <v>15</v>
      </c>
      <c r="AQ451" s="50">
        <v>0.31</v>
      </c>
      <c r="AR451" s="50">
        <v>0.14000000000000001</v>
      </c>
      <c r="AS451" s="50">
        <v>0.6</v>
      </c>
      <c r="AT451" s="50">
        <v>220</v>
      </c>
      <c r="AV451" s="50">
        <v>0</v>
      </c>
      <c r="AW451" s="50">
        <v>0</v>
      </c>
      <c r="AX451" s="50">
        <v>0</v>
      </c>
      <c r="BE451" s="50">
        <v>0</v>
      </c>
      <c r="BH451" s="50">
        <v>0</v>
      </c>
      <c r="BJ451" s="50">
        <v>0.03</v>
      </c>
      <c r="BK451" s="50">
        <v>0.01</v>
      </c>
      <c r="BL451" s="50">
        <v>0.1</v>
      </c>
      <c r="BN451" s="50">
        <v>0.12</v>
      </c>
      <c r="BO451" s="50">
        <v>2</v>
      </c>
      <c r="BP451" s="50">
        <v>0</v>
      </c>
      <c r="BQ451" s="50">
        <v>6</v>
      </c>
      <c r="BT451" s="27">
        <v>6.25</v>
      </c>
      <c r="BW451" s="50" t="s">
        <v>1419</v>
      </c>
      <c r="BX451" s="194">
        <v>3755</v>
      </c>
      <c r="CB451" s="50">
        <v>100</v>
      </c>
      <c r="CC451" s="50">
        <v>8.5</v>
      </c>
    </row>
    <row r="452" spans="1:98" ht="15" x14ac:dyDescent="0.25">
      <c r="A452" s="10" t="s">
        <v>894</v>
      </c>
      <c r="D452">
        <v>40</v>
      </c>
      <c r="F452" s="40" t="s">
        <v>1273</v>
      </c>
      <c r="I452">
        <v>1</v>
      </c>
      <c r="J452" s="50">
        <v>80.800000000000097</v>
      </c>
      <c r="K452" s="50">
        <v>94.3</v>
      </c>
      <c r="L452" s="50">
        <v>0.14000000000000001</v>
      </c>
      <c r="M452" s="50">
        <v>0.9</v>
      </c>
      <c r="N452" s="50">
        <v>0.9</v>
      </c>
      <c r="O452" s="50">
        <v>0</v>
      </c>
      <c r="P452" s="50">
        <v>0</v>
      </c>
      <c r="Q452" s="50">
        <v>0.2</v>
      </c>
      <c r="S452" s="50">
        <v>0.03</v>
      </c>
      <c r="T452" s="50">
        <v>0.03</v>
      </c>
      <c r="U452" s="50">
        <v>0.08</v>
      </c>
      <c r="W452" s="50">
        <v>2.9</v>
      </c>
      <c r="Z452" s="50" t="s">
        <v>501</v>
      </c>
      <c r="AA452" s="50">
        <v>2.9</v>
      </c>
      <c r="AD452" s="50">
        <v>0</v>
      </c>
      <c r="AE452" s="50">
        <v>1.1000000000000001</v>
      </c>
      <c r="AJ452" s="50">
        <v>0.6</v>
      </c>
      <c r="AK452" s="50">
        <v>8</v>
      </c>
      <c r="AL452" s="50">
        <v>0.2</v>
      </c>
      <c r="AM452" s="50">
        <v>11</v>
      </c>
      <c r="AN452" s="50">
        <v>25</v>
      </c>
      <c r="AO452" s="50">
        <v>231</v>
      </c>
      <c r="AP452" s="50">
        <v>5</v>
      </c>
      <c r="AQ452" s="50">
        <v>0.16</v>
      </c>
      <c r="AR452" s="50">
        <v>7.0000000000000007E-2</v>
      </c>
      <c r="AS452" s="50">
        <v>0.4</v>
      </c>
      <c r="AT452" s="50">
        <v>60</v>
      </c>
      <c r="AV452" s="50">
        <v>39</v>
      </c>
      <c r="AW452" s="50">
        <v>0</v>
      </c>
      <c r="AX452" s="50">
        <v>231</v>
      </c>
      <c r="BE452" s="50">
        <v>0</v>
      </c>
      <c r="BH452" s="50">
        <v>0.84</v>
      </c>
      <c r="BJ452" s="50">
        <v>0.04</v>
      </c>
      <c r="BK452" s="50">
        <v>0.01</v>
      </c>
      <c r="BL452" s="50">
        <v>0.9</v>
      </c>
      <c r="BN452" s="50">
        <v>0.09</v>
      </c>
      <c r="BO452" s="50">
        <v>18</v>
      </c>
      <c r="BP452" s="50">
        <v>0</v>
      </c>
      <c r="BQ452" s="50">
        <v>20</v>
      </c>
      <c r="BT452" s="27">
        <v>6.25</v>
      </c>
      <c r="BW452" s="50" t="s">
        <v>1420</v>
      </c>
      <c r="BX452" s="194">
        <v>3750</v>
      </c>
      <c r="CB452" s="27">
        <f>CC452+K452+M452+Q452+AE452+AJ452</f>
        <v>100</v>
      </c>
      <c r="CC452" s="27">
        <f>100-(K452+M452+Q452+AJ452+AE452+AI452)</f>
        <v>2.9000000000000057</v>
      </c>
    </row>
    <row r="453" spans="1:98" ht="15" x14ac:dyDescent="0.25">
      <c r="A453" s="10" t="s">
        <v>888</v>
      </c>
      <c r="D453">
        <v>60</v>
      </c>
      <c r="F453" s="40" t="s">
        <v>1516</v>
      </c>
      <c r="I453">
        <v>1</v>
      </c>
      <c r="J453" s="50">
        <v>80.800000000000097</v>
      </c>
      <c r="K453" s="50">
        <v>94.3</v>
      </c>
      <c r="L453" s="50">
        <v>0.14000000000000001</v>
      </c>
      <c r="M453" s="50">
        <v>0.9</v>
      </c>
      <c r="N453" s="50">
        <v>0.9</v>
      </c>
      <c r="O453" s="50">
        <v>0</v>
      </c>
      <c r="P453" s="50">
        <v>0</v>
      </c>
      <c r="Q453" s="50">
        <v>0.2</v>
      </c>
      <c r="S453" s="50">
        <v>0.03</v>
      </c>
      <c r="T453" s="50">
        <v>0.03</v>
      </c>
      <c r="U453" s="50">
        <v>0.08</v>
      </c>
      <c r="W453" s="50">
        <v>2.9</v>
      </c>
      <c r="Z453" s="50" t="s">
        <v>501</v>
      </c>
      <c r="AA453" s="50">
        <v>2.9</v>
      </c>
      <c r="AD453" s="50">
        <v>0</v>
      </c>
      <c r="AE453" s="50">
        <v>1.1000000000000001</v>
      </c>
      <c r="AJ453" s="50">
        <v>0.6</v>
      </c>
      <c r="AK453" s="50">
        <v>8</v>
      </c>
      <c r="AL453" s="50">
        <v>0.2</v>
      </c>
      <c r="AM453" s="50">
        <v>11</v>
      </c>
      <c r="AN453" s="50">
        <v>25</v>
      </c>
      <c r="AO453" s="50">
        <v>231</v>
      </c>
      <c r="AP453" s="50">
        <v>5</v>
      </c>
      <c r="AQ453" s="50">
        <v>0.16</v>
      </c>
      <c r="AR453" s="50">
        <v>7.0000000000000007E-2</v>
      </c>
      <c r="AS453" s="50">
        <v>0.4</v>
      </c>
      <c r="AT453" s="50">
        <v>60</v>
      </c>
      <c r="AV453" s="50">
        <v>39</v>
      </c>
      <c r="AW453" s="50">
        <v>0</v>
      </c>
      <c r="AX453" s="50">
        <v>231</v>
      </c>
      <c r="BE453" s="50">
        <v>0</v>
      </c>
      <c r="BH453" s="50">
        <v>0.84</v>
      </c>
      <c r="BJ453" s="50">
        <v>0.04</v>
      </c>
      <c r="BK453" s="50">
        <v>0.01</v>
      </c>
      <c r="BL453" s="50">
        <v>0.9</v>
      </c>
      <c r="BN453" s="50">
        <v>0.09</v>
      </c>
      <c r="BO453" s="50">
        <v>18</v>
      </c>
      <c r="BP453" s="50">
        <v>0</v>
      </c>
      <c r="BQ453" s="50">
        <v>20</v>
      </c>
      <c r="BT453" s="27">
        <v>6.25</v>
      </c>
      <c r="BW453" s="50" t="s">
        <v>1420</v>
      </c>
      <c r="BX453" s="194">
        <v>3750</v>
      </c>
      <c r="CB453" s="27">
        <v>100</v>
      </c>
      <c r="CC453" s="27">
        <v>0</v>
      </c>
    </row>
    <row r="454" spans="1:98" ht="15" x14ac:dyDescent="0.3">
      <c r="A454" s="10" t="s">
        <v>1219</v>
      </c>
      <c r="D454">
        <v>5</v>
      </c>
      <c r="F454" s="44" t="s">
        <v>1214</v>
      </c>
      <c r="I454">
        <v>1</v>
      </c>
      <c r="J454" s="50">
        <v>0</v>
      </c>
      <c r="K454" s="50">
        <v>0.2</v>
      </c>
      <c r="M454" s="50">
        <v>0</v>
      </c>
      <c r="N454" s="50">
        <v>0</v>
      </c>
      <c r="O454" s="50">
        <v>0</v>
      </c>
      <c r="P454" s="50">
        <v>0</v>
      </c>
      <c r="Q454" s="50">
        <v>0</v>
      </c>
      <c r="S454" s="50">
        <v>0</v>
      </c>
      <c r="T454" s="50">
        <v>0</v>
      </c>
      <c r="U454" s="50">
        <v>0</v>
      </c>
      <c r="V454" s="50">
        <v>0</v>
      </c>
      <c r="W454" s="50">
        <v>0</v>
      </c>
      <c r="Y454" s="50">
        <v>0</v>
      </c>
      <c r="AB454" s="50">
        <v>0</v>
      </c>
      <c r="AC454" s="50">
        <v>0</v>
      </c>
      <c r="AG454" s="50">
        <v>0</v>
      </c>
      <c r="AJ454" s="50">
        <v>99.8</v>
      </c>
      <c r="AK454" s="50">
        <v>10</v>
      </c>
      <c r="AL454" s="50">
        <v>0.3</v>
      </c>
      <c r="AM454" s="50">
        <v>76</v>
      </c>
      <c r="AN454" s="50">
        <v>1</v>
      </c>
      <c r="AO454" s="50">
        <v>89</v>
      </c>
      <c r="AP454" s="50">
        <v>39300</v>
      </c>
      <c r="AQ454" s="50">
        <v>0.1</v>
      </c>
      <c r="AR454" s="50">
        <v>0.08</v>
      </c>
      <c r="AT454" s="50" t="s">
        <v>501</v>
      </c>
      <c r="AW454" s="50">
        <v>0</v>
      </c>
      <c r="AX454" s="50">
        <v>0</v>
      </c>
      <c r="BF454" s="50">
        <v>0</v>
      </c>
      <c r="BH454" s="50">
        <v>0</v>
      </c>
      <c r="BJ454" s="50">
        <v>0</v>
      </c>
      <c r="BK454" s="50">
        <v>1</v>
      </c>
      <c r="BL454" s="50">
        <v>0</v>
      </c>
      <c r="BN454" s="50">
        <v>0</v>
      </c>
      <c r="BO454" s="50">
        <v>0</v>
      </c>
      <c r="BP454" s="50">
        <v>0</v>
      </c>
      <c r="BQ454" s="50">
        <v>0</v>
      </c>
      <c r="BT454" s="27">
        <v>6.25</v>
      </c>
      <c r="BW454" s="50" t="s">
        <v>8</v>
      </c>
      <c r="BX454" s="194">
        <v>1226</v>
      </c>
      <c r="CB454" s="50">
        <v>100</v>
      </c>
      <c r="CC454" s="50">
        <v>0</v>
      </c>
    </row>
    <row r="455" spans="1:98" ht="15" x14ac:dyDescent="0.25">
      <c r="D455">
        <f>SUM(D450:D454)</f>
        <v>385</v>
      </c>
      <c r="F455" s="5" t="s">
        <v>550</v>
      </c>
      <c r="J455" s="50">
        <f>SUM(J451:J454)</f>
        <v>337.10000000000014</v>
      </c>
      <c r="K455" s="50">
        <f t="shared" ref="K455:BQ455" si="245">SUM(K451:K454)</f>
        <v>277.39999999999998</v>
      </c>
      <c r="L455" s="50">
        <f t="shared" si="245"/>
        <v>0.42000000000000004</v>
      </c>
      <c r="M455" s="50">
        <f t="shared" si="245"/>
        <v>2.7</v>
      </c>
      <c r="N455" s="50">
        <f t="shared" si="245"/>
        <v>2.7</v>
      </c>
      <c r="O455" s="50">
        <f t="shared" si="245"/>
        <v>0</v>
      </c>
      <c r="P455" s="50">
        <f t="shared" si="245"/>
        <v>0</v>
      </c>
      <c r="Q455" s="50">
        <f t="shared" si="245"/>
        <v>0.5</v>
      </c>
      <c r="R455" s="50">
        <f t="shared" si="245"/>
        <v>0</v>
      </c>
      <c r="S455" s="50">
        <f t="shared" si="245"/>
        <v>0.08</v>
      </c>
      <c r="T455" s="50">
        <f t="shared" si="245"/>
        <v>7.0000000000000007E-2</v>
      </c>
      <c r="U455" s="50">
        <f t="shared" si="245"/>
        <v>0.2</v>
      </c>
      <c r="V455" s="50">
        <f t="shared" si="245"/>
        <v>0</v>
      </c>
      <c r="W455" s="50">
        <f t="shared" si="245"/>
        <v>14.5</v>
      </c>
      <c r="X455" s="50">
        <f t="shared" si="245"/>
        <v>0</v>
      </c>
      <c r="Y455" s="50">
        <f t="shared" si="245"/>
        <v>0</v>
      </c>
      <c r="Z455" s="50">
        <f t="shared" si="245"/>
        <v>0</v>
      </c>
      <c r="AA455" s="50">
        <f t="shared" si="245"/>
        <v>11.9</v>
      </c>
      <c r="AB455" s="50">
        <f t="shared" si="245"/>
        <v>0</v>
      </c>
      <c r="AC455" s="50">
        <f t="shared" si="245"/>
        <v>0</v>
      </c>
      <c r="AD455" s="50">
        <f t="shared" si="245"/>
        <v>0</v>
      </c>
      <c r="AE455" s="50">
        <f t="shared" si="245"/>
        <v>3.7</v>
      </c>
      <c r="AF455" s="50">
        <f t="shared" si="245"/>
        <v>0</v>
      </c>
      <c r="AG455" s="50">
        <f t="shared" si="245"/>
        <v>1.6</v>
      </c>
      <c r="AH455" s="50">
        <f t="shared" si="245"/>
        <v>0</v>
      </c>
      <c r="AI455" s="50">
        <f t="shared" si="245"/>
        <v>0</v>
      </c>
      <c r="AJ455" s="50">
        <f t="shared" si="245"/>
        <v>101.39999999999999</v>
      </c>
      <c r="AK455" s="50">
        <f t="shared" si="245"/>
        <v>56</v>
      </c>
      <c r="AL455" s="50">
        <f t="shared" si="245"/>
        <v>1.2</v>
      </c>
      <c r="AM455" s="50">
        <f t="shared" si="245"/>
        <v>110</v>
      </c>
      <c r="AN455" s="50">
        <f t="shared" si="245"/>
        <v>84</v>
      </c>
      <c r="AO455" s="50">
        <f t="shared" si="245"/>
        <v>731</v>
      </c>
      <c r="AP455" s="50">
        <f t="shared" si="245"/>
        <v>39325</v>
      </c>
      <c r="AQ455" s="50">
        <f t="shared" si="245"/>
        <v>0.73</v>
      </c>
      <c r="AR455" s="50">
        <f t="shared" si="245"/>
        <v>0.36000000000000004</v>
      </c>
      <c r="AS455" s="50">
        <f t="shared" si="245"/>
        <v>1.4</v>
      </c>
      <c r="AT455" s="50">
        <f t="shared" si="245"/>
        <v>340</v>
      </c>
      <c r="AU455" s="50">
        <f t="shared" si="245"/>
        <v>0</v>
      </c>
      <c r="AV455" s="50">
        <f t="shared" si="245"/>
        <v>78</v>
      </c>
      <c r="AW455" s="50">
        <f t="shared" si="245"/>
        <v>0</v>
      </c>
      <c r="AX455" s="50">
        <f t="shared" si="245"/>
        <v>462</v>
      </c>
      <c r="AY455" s="50">
        <f t="shared" si="245"/>
        <v>0</v>
      </c>
      <c r="AZ455" s="50">
        <f t="shared" si="245"/>
        <v>0</v>
      </c>
      <c r="BA455" s="50">
        <f t="shared" si="245"/>
        <v>0</v>
      </c>
      <c r="BB455" s="50">
        <f t="shared" si="245"/>
        <v>0</v>
      </c>
      <c r="BC455" s="50">
        <f t="shared" si="245"/>
        <v>0</v>
      </c>
      <c r="BD455" s="50">
        <f t="shared" si="245"/>
        <v>0</v>
      </c>
      <c r="BE455" s="50">
        <f t="shared" si="245"/>
        <v>0</v>
      </c>
      <c r="BF455" s="50">
        <f t="shared" si="245"/>
        <v>0</v>
      </c>
      <c r="BG455" s="50">
        <f t="shared" si="245"/>
        <v>0</v>
      </c>
      <c r="BH455" s="50">
        <f t="shared" si="245"/>
        <v>1.68</v>
      </c>
      <c r="BI455" s="50">
        <f t="shared" si="245"/>
        <v>0</v>
      </c>
      <c r="BJ455" s="50">
        <f t="shared" si="245"/>
        <v>0.11000000000000001</v>
      </c>
      <c r="BK455" s="50">
        <f t="shared" si="245"/>
        <v>1.03</v>
      </c>
      <c r="BL455" s="50">
        <f t="shared" si="245"/>
        <v>1.9</v>
      </c>
      <c r="BM455" s="50">
        <f t="shared" si="245"/>
        <v>0</v>
      </c>
      <c r="BN455" s="50">
        <f t="shared" si="245"/>
        <v>0.3</v>
      </c>
      <c r="BO455" s="50">
        <f t="shared" si="245"/>
        <v>38</v>
      </c>
      <c r="BP455" s="50">
        <f t="shared" si="245"/>
        <v>0</v>
      </c>
      <c r="BQ455" s="50">
        <f t="shared" si="245"/>
        <v>46</v>
      </c>
    </row>
    <row r="456" spans="1:98" ht="15" x14ac:dyDescent="0.25">
      <c r="D456">
        <f>D455-18</f>
        <v>367</v>
      </c>
      <c r="F456" s="5" t="s">
        <v>551</v>
      </c>
      <c r="K456">
        <f>K455-(D455-D456)</f>
        <v>259.39999999999998</v>
      </c>
    </row>
    <row r="457" spans="1:98" ht="15" x14ac:dyDescent="0.25">
      <c r="D457">
        <f>D456/D455</f>
        <v>0.95324675324675323</v>
      </c>
      <c r="F457" s="5" t="s">
        <v>337</v>
      </c>
    </row>
    <row r="458" spans="1:98" ht="15" x14ac:dyDescent="0.25">
      <c r="F458" s="5" t="s">
        <v>82</v>
      </c>
      <c r="J458" s="50">
        <f>J455/$D$456*100*J389</f>
        <v>91.852861035422379</v>
      </c>
      <c r="L458" s="50">
        <f t="shared" ref="L458:AQ458" si="246">L455/$D$456*100*L389</f>
        <v>0.11444141689373299</v>
      </c>
      <c r="M458" s="50">
        <f t="shared" si="246"/>
        <v>0.73569482288828336</v>
      </c>
      <c r="N458" s="50">
        <f t="shared" si="246"/>
        <v>0.73569482288828336</v>
      </c>
      <c r="O458" s="50">
        <f t="shared" si="246"/>
        <v>0</v>
      </c>
      <c r="P458" s="50">
        <f t="shared" si="246"/>
        <v>0</v>
      </c>
      <c r="Q458" s="50">
        <f t="shared" si="246"/>
        <v>0.13623978201634876</v>
      </c>
      <c r="R458" s="50">
        <f t="shared" si="246"/>
        <v>0</v>
      </c>
      <c r="S458" s="50">
        <f t="shared" si="246"/>
        <v>2.1798365122615803E-2</v>
      </c>
      <c r="T458" s="50">
        <f t="shared" si="246"/>
        <v>1.9073569482288832E-2</v>
      </c>
      <c r="U458" s="50">
        <f t="shared" si="246"/>
        <v>5.4495912806539509E-2</v>
      </c>
      <c r="V458" s="50">
        <f t="shared" si="246"/>
        <v>0</v>
      </c>
      <c r="W458" s="50">
        <f t="shared" si="246"/>
        <v>3.9509536784741144</v>
      </c>
      <c r="X458" s="50">
        <f t="shared" si="246"/>
        <v>0</v>
      </c>
      <c r="Y458" s="50">
        <f t="shared" si="246"/>
        <v>0</v>
      </c>
      <c r="Z458" s="50">
        <f t="shared" si="246"/>
        <v>0</v>
      </c>
      <c r="AA458" s="50">
        <f t="shared" si="246"/>
        <v>3.242506811989101</v>
      </c>
      <c r="AB458" s="50">
        <f t="shared" si="246"/>
        <v>0</v>
      </c>
      <c r="AC458" s="50">
        <f t="shared" si="246"/>
        <v>0</v>
      </c>
      <c r="AD458" s="50">
        <f t="shared" si="246"/>
        <v>0</v>
      </c>
      <c r="AE458" s="50">
        <f t="shared" si="246"/>
        <v>1.0081743869209809</v>
      </c>
      <c r="AF458" s="50">
        <f t="shared" si="246"/>
        <v>0</v>
      </c>
      <c r="AG458" s="50">
        <f t="shared" si="246"/>
        <v>0.43596730245231607</v>
      </c>
      <c r="AH458" s="50">
        <f t="shared" si="246"/>
        <v>0</v>
      </c>
      <c r="AI458" s="50">
        <f t="shared" si="246"/>
        <v>0</v>
      </c>
      <c r="AJ458" s="50">
        <f t="shared" si="246"/>
        <v>27.629427792915529</v>
      </c>
      <c r="AK458" s="50">
        <f t="shared" si="246"/>
        <v>15.258855585831062</v>
      </c>
      <c r="AL458" s="50">
        <f t="shared" si="246"/>
        <v>0.326975476839237</v>
      </c>
      <c r="AM458" s="50">
        <f t="shared" si="246"/>
        <v>29.972752043596728</v>
      </c>
      <c r="AN458" s="50">
        <f t="shared" si="246"/>
        <v>22.888283378746593</v>
      </c>
      <c r="AO458" s="50">
        <f t="shared" si="246"/>
        <v>199.18256130790189</v>
      </c>
      <c r="AP458" s="50">
        <f t="shared" si="246"/>
        <v>10715.258855585831</v>
      </c>
      <c r="AQ458" s="50">
        <f t="shared" si="246"/>
        <v>0.1989100817438692</v>
      </c>
      <c r="AR458" s="50">
        <f t="shared" ref="AR458:BQ458" si="247">AR455/$D$456*100*AR389</f>
        <v>9.8092643051771136E-2</v>
      </c>
      <c r="AS458" s="50">
        <f t="shared" si="247"/>
        <v>0.38147138964577654</v>
      </c>
      <c r="AT458" s="50">
        <f t="shared" si="247"/>
        <v>92.643051771117172</v>
      </c>
      <c r="AU458" s="50">
        <f t="shared" si="247"/>
        <v>0</v>
      </c>
      <c r="AV458" s="50">
        <f t="shared" si="247"/>
        <v>21.253405994550409</v>
      </c>
      <c r="AW458" s="50">
        <f t="shared" si="247"/>
        <v>0</v>
      </c>
      <c r="AX458" s="50">
        <f t="shared" si="247"/>
        <v>125.88555858310626</v>
      </c>
      <c r="AY458" s="50">
        <f t="shared" si="247"/>
        <v>0</v>
      </c>
      <c r="AZ458" s="50">
        <f t="shared" si="247"/>
        <v>0</v>
      </c>
      <c r="BA458" s="50">
        <f t="shared" si="247"/>
        <v>0</v>
      </c>
      <c r="BB458" s="50">
        <f t="shared" si="247"/>
        <v>0</v>
      </c>
      <c r="BC458" s="50">
        <f t="shared" si="247"/>
        <v>0</v>
      </c>
      <c r="BD458" s="50">
        <f t="shared" si="247"/>
        <v>0</v>
      </c>
      <c r="BE458" s="50">
        <f t="shared" si="247"/>
        <v>0</v>
      </c>
      <c r="BF458" s="50">
        <f t="shared" si="247"/>
        <v>0</v>
      </c>
      <c r="BG458" s="50">
        <f t="shared" si="247"/>
        <v>0</v>
      </c>
      <c r="BH458" s="50">
        <f t="shared" si="247"/>
        <v>0.45776566757493187</v>
      </c>
      <c r="BI458" s="50">
        <f t="shared" si="247"/>
        <v>0</v>
      </c>
      <c r="BJ458" s="50">
        <f t="shared" si="247"/>
        <v>1.798365122615804E-2</v>
      </c>
      <c r="BK458" s="50">
        <f t="shared" si="247"/>
        <v>0.1683923705722071</v>
      </c>
      <c r="BL458" s="50">
        <f t="shared" si="247"/>
        <v>0.31062670299727518</v>
      </c>
      <c r="BM458" s="50">
        <f t="shared" si="247"/>
        <v>0</v>
      </c>
      <c r="BN458" s="50">
        <f t="shared" si="247"/>
        <v>4.9046321525885547E-2</v>
      </c>
      <c r="BO458" s="50">
        <f t="shared" si="247"/>
        <v>5.1771117166212539</v>
      </c>
      <c r="BP458" s="50">
        <f t="shared" si="247"/>
        <v>0</v>
      </c>
      <c r="BQ458" s="50">
        <f t="shared" si="247"/>
        <v>12.534059945504087</v>
      </c>
    </row>
    <row r="459" spans="1:98" ht="15" x14ac:dyDescent="0.25">
      <c r="F459" s="5" t="s">
        <v>115</v>
      </c>
      <c r="K459" s="25">
        <f>(K455-(D455-D456))/D456*100</f>
        <v>70.681198910081733</v>
      </c>
    </row>
    <row r="461" spans="1:98" s="35" customFormat="1" ht="15" x14ac:dyDescent="0.3">
      <c r="F461" s="167" t="s">
        <v>237</v>
      </c>
      <c r="J461" s="392"/>
      <c r="K461" s="164">
        <f>+K450*$D$450/100</f>
        <v>155</v>
      </c>
      <c r="L461" s="164">
        <f>+L450*$D$450/100</f>
        <v>7.875</v>
      </c>
      <c r="M461" s="164">
        <f t="shared" ref="M461:BQ461" si="248">+M450*$D$450/100</f>
        <v>49.25</v>
      </c>
      <c r="N461" s="164">
        <f t="shared" si="248"/>
        <v>0</v>
      </c>
      <c r="O461" s="164">
        <f t="shared" si="248"/>
        <v>49.25</v>
      </c>
      <c r="P461" s="164">
        <f t="shared" si="248"/>
        <v>0.15</v>
      </c>
      <c r="Q461" s="164">
        <f t="shared" si="248"/>
        <v>40.5</v>
      </c>
      <c r="R461" s="164">
        <f t="shared" si="248"/>
        <v>0</v>
      </c>
      <c r="S461" s="164">
        <f t="shared" si="248"/>
        <v>17.25</v>
      </c>
      <c r="T461" s="164">
        <f t="shared" si="248"/>
        <v>17.25</v>
      </c>
      <c r="U461" s="164">
        <f t="shared" si="248"/>
        <v>1.25</v>
      </c>
      <c r="V461" s="164">
        <f t="shared" si="248"/>
        <v>2</v>
      </c>
      <c r="W461" s="164">
        <f t="shared" si="248"/>
        <v>0</v>
      </c>
      <c r="X461" s="164">
        <f t="shared" si="248"/>
        <v>0</v>
      </c>
      <c r="Y461" s="164">
        <f t="shared" si="248"/>
        <v>0</v>
      </c>
      <c r="Z461" s="164">
        <f t="shared" si="248"/>
        <v>0</v>
      </c>
      <c r="AA461" s="164">
        <f t="shared" si="248"/>
        <v>0</v>
      </c>
      <c r="AB461" s="164">
        <f t="shared" si="248"/>
        <v>0</v>
      </c>
      <c r="AC461" s="164">
        <f t="shared" si="248"/>
        <v>0</v>
      </c>
      <c r="AD461" s="164">
        <f t="shared" si="248"/>
        <v>0</v>
      </c>
      <c r="AE461" s="164">
        <f t="shared" si="248"/>
        <v>0</v>
      </c>
      <c r="AF461" s="164">
        <f t="shared" si="248"/>
        <v>0</v>
      </c>
      <c r="AG461" s="164">
        <f t="shared" si="248"/>
        <v>0</v>
      </c>
      <c r="AH461" s="164">
        <f t="shared" si="248"/>
        <v>0</v>
      </c>
      <c r="AI461" s="164">
        <f t="shared" si="248"/>
        <v>0</v>
      </c>
      <c r="AJ461" s="164">
        <f t="shared" si="248"/>
        <v>2.25</v>
      </c>
      <c r="AK461" s="164">
        <f t="shared" si="248"/>
        <v>22.5</v>
      </c>
      <c r="AL461" s="164">
        <f t="shared" si="248"/>
        <v>3.5</v>
      </c>
      <c r="AM461" s="164">
        <f t="shared" si="248"/>
        <v>42.5</v>
      </c>
      <c r="AN461" s="164">
        <f t="shared" si="248"/>
        <v>400</v>
      </c>
      <c r="AO461" s="164">
        <f t="shared" si="248"/>
        <v>650</v>
      </c>
      <c r="AP461" s="164">
        <f t="shared" si="248"/>
        <v>200</v>
      </c>
      <c r="AQ461" s="164">
        <f t="shared" si="248"/>
        <v>9.75</v>
      </c>
      <c r="AR461" s="164" t="s">
        <v>501</v>
      </c>
      <c r="AS461" s="164">
        <f t="shared" si="248"/>
        <v>17.5</v>
      </c>
      <c r="AT461" s="164" t="s">
        <v>501</v>
      </c>
      <c r="AU461" s="164">
        <f t="shared" si="248"/>
        <v>0</v>
      </c>
      <c r="AV461" s="164">
        <f t="shared" si="248"/>
        <v>0</v>
      </c>
      <c r="AW461" s="164" t="s">
        <v>501</v>
      </c>
      <c r="AX461" s="164" t="s">
        <v>501</v>
      </c>
      <c r="AY461" s="164">
        <f t="shared" si="248"/>
        <v>0</v>
      </c>
      <c r="AZ461" s="164">
        <f t="shared" si="248"/>
        <v>0</v>
      </c>
      <c r="BA461" s="164">
        <f t="shared" si="248"/>
        <v>0</v>
      </c>
      <c r="BB461" s="164">
        <f t="shared" si="248"/>
        <v>0</v>
      </c>
      <c r="BC461" s="164">
        <f t="shared" si="248"/>
        <v>0</v>
      </c>
      <c r="BD461" s="164">
        <f t="shared" si="248"/>
        <v>0</v>
      </c>
      <c r="BE461" s="164">
        <f t="shared" si="248"/>
        <v>0</v>
      </c>
      <c r="BF461" s="164">
        <f t="shared" si="248"/>
        <v>1.75</v>
      </c>
      <c r="BG461" s="164">
        <f t="shared" si="248"/>
        <v>0</v>
      </c>
      <c r="BH461" s="164">
        <f t="shared" si="248"/>
        <v>0.42499999999999999</v>
      </c>
      <c r="BI461" s="164">
        <f t="shared" si="248"/>
        <v>0</v>
      </c>
      <c r="BJ461" s="164">
        <f t="shared" si="248"/>
        <v>0.15</v>
      </c>
      <c r="BK461" s="164">
        <f t="shared" si="248"/>
        <v>0.32500000000000001</v>
      </c>
      <c r="BL461" s="164">
        <f t="shared" si="248"/>
        <v>14.5</v>
      </c>
      <c r="BM461" s="164">
        <f t="shared" si="248"/>
        <v>0</v>
      </c>
      <c r="BN461" s="164">
        <f t="shared" si="248"/>
        <v>0.92500000000000004</v>
      </c>
      <c r="BO461" s="164">
        <f t="shared" si="248"/>
        <v>35</v>
      </c>
      <c r="BP461" s="164">
        <f t="shared" si="248"/>
        <v>5</v>
      </c>
      <c r="BQ461" s="164">
        <f t="shared" si="248"/>
        <v>0</v>
      </c>
      <c r="BR461" s="392"/>
      <c r="BS461" s="393"/>
      <c r="BT461" s="393"/>
      <c r="BU461" s="393"/>
      <c r="BV461" s="393"/>
      <c r="BW461" s="392"/>
      <c r="BX461" s="394"/>
      <c r="BY461" s="392"/>
      <c r="BZ461" s="392"/>
      <c r="CA461" s="392"/>
      <c r="CB461" s="164">
        <f t="shared" ref="CB461:CC465" si="249">+CB450</f>
        <v>100</v>
      </c>
      <c r="CC461" s="164">
        <f t="shared" si="249"/>
        <v>1.1999999999999886</v>
      </c>
      <c r="CD461" s="392"/>
      <c r="CE461" s="392"/>
      <c r="CF461" s="392"/>
      <c r="CG461" s="392"/>
      <c r="CH461" s="392"/>
      <c r="CI461" s="392"/>
      <c r="CJ461" s="392"/>
      <c r="CK461" s="392"/>
      <c r="CL461" s="392"/>
      <c r="CM461" s="392"/>
      <c r="CN461" s="392"/>
      <c r="CO461" s="392"/>
      <c r="CP461" s="392"/>
      <c r="CQ461" s="392"/>
      <c r="CR461" s="392"/>
      <c r="CS461" s="392"/>
      <c r="CT461" s="392"/>
    </row>
    <row r="462" spans="1:98" s="35" customFormat="1" ht="15" x14ac:dyDescent="0.25">
      <c r="F462" s="163" t="s">
        <v>1489</v>
      </c>
      <c r="J462" s="392"/>
      <c r="K462" s="164">
        <f t="shared" ref="K462:Y462" si="250">+K451*$D$451/100</f>
        <v>26.58</v>
      </c>
      <c r="L462" s="164">
        <f t="shared" si="250"/>
        <v>4.2000000000000003E-2</v>
      </c>
      <c r="M462" s="164">
        <f t="shared" si="250"/>
        <v>0.27</v>
      </c>
      <c r="N462" s="164">
        <f t="shared" si="250"/>
        <v>0.27</v>
      </c>
      <c r="O462" s="164">
        <f t="shared" si="250"/>
        <v>0</v>
      </c>
      <c r="P462" s="164">
        <f t="shared" si="250"/>
        <v>0</v>
      </c>
      <c r="Q462" s="164">
        <f t="shared" si="250"/>
        <v>0.03</v>
      </c>
      <c r="R462" s="164">
        <f t="shared" si="250"/>
        <v>0</v>
      </c>
      <c r="S462" s="164">
        <f t="shared" si="250"/>
        <v>6.0000000000000001E-3</v>
      </c>
      <c r="T462" s="164">
        <f t="shared" si="250"/>
        <v>3.0000000000000001E-3</v>
      </c>
      <c r="U462" s="164">
        <f t="shared" si="250"/>
        <v>1.2E-2</v>
      </c>
      <c r="V462" s="164">
        <f t="shared" si="250"/>
        <v>0</v>
      </c>
      <c r="W462" s="164">
        <f t="shared" si="250"/>
        <v>2.61</v>
      </c>
      <c r="X462" s="164">
        <f t="shared" si="250"/>
        <v>0</v>
      </c>
      <c r="Y462" s="164">
        <f t="shared" si="250"/>
        <v>0</v>
      </c>
      <c r="Z462" s="164" t="s">
        <v>501</v>
      </c>
      <c r="AA462" s="164">
        <f t="shared" ref="AA462:BQ462" si="251">+AA451*$D$451/100</f>
        <v>1.83</v>
      </c>
      <c r="AB462" s="164">
        <f t="shared" si="251"/>
        <v>0</v>
      </c>
      <c r="AC462" s="164">
        <f t="shared" si="251"/>
        <v>0</v>
      </c>
      <c r="AD462" s="164">
        <f t="shared" si="251"/>
        <v>0</v>
      </c>
      <c r="AE462" s="164">
        <f t="shared" si="251"/>
        <v>0.45</v>
      </c>
      <c r="AF462" s="164">
        <f t="shared" si="251"/>
        <v>0</v>
      </c>
      <c r="AG462" s="164">
        <f t="shared" si="251"/>
        <v>0.48</v>
      </c>
      <c r="AH462" s="164">
        <f t="shared" si="251"/>
        <v>0</v>
      </c>
      <c r="AI462" s="164">
        <f t="shared" si="251"/>
        <v>0</v>
      </c>
      <c r="AJ462" s="164">
        <f t="shared" si="251"/>
        <v>0.12</v>
      </c>
      <c r="AK462" s="164">
        <f t="shared" si="251"/>
        <v>9</v>
      </c>
      <c r="AL462" s="164">
        <f t="shared" si="251"/>
        <v>0.15</v>
      </c>
      <c r="AM462" s="164">
        <f t="shared" si="251"/>
        <v>3.6</v>
      </c>
      <c r="AN462" s="164">
        <f t="shared" si="251"/>
        <v>9.9</v>
      </c>
      <c r="AO462" s="164">
        <f t="shared" si="251"/>
        <v>54</v>
      </c>
      <c r="AP462" s="164">
        <f t="shared" si="251"/>
        <v>4.5</v>
      </c>
      <c r="AQ462" s="164">
        <f t="shared" si="251"/>
        <v>9.3000000000000013E-2</v>
      </c>
      <c r="AR462" s="164">
        <f t="shared" si="251"/>
        <v>4.2000000000000003E-2</v>
      </c>
      <c r="AS462" s="164">
        <f t="shared" si="251"/>
        <v>0.18</v>
      </c>
      <c r="AT462" s="164">
        <f t="shared" si="251"/>
        <v>66</v>
      </c>
      <c r="AU462" s="164">
        <f t="shared" si="251"/>
        <v>0</v>
      </c>
      <c r="AV462" s="164">
        <f t="shared" si="251"/>
        <v>0</v>
      </c>
      <c r="AW462" s="164">
        <f t="shared" si="251"/>
        <v>0</v>
      </c>
      <c r="AX462" s="164">
        <f t="shared" si="251"/>
        <v>0</v>
      </c>
      <c r="AY462" s="164">
        <f t="shared" si="251"/>
        <v>0</v>
      </c>
      <c r="AZ462" s="164">
        <f t="shared" si="251"/>
        <v>0</v>
      </c>
      <c r="BA462" s="164">
        <f t="shared" si="251"/>
        <v>0</v>
      </c>
      <c r="BB462" s="164">
        <f t="shared" si="251"/>
        <v>0</v>
      </c>
      <c r="BC462" s="164">
        <f t="shared" si="251"/>
        <v>0</v>
      </c>
      <c r="BD462" s="164">
        <f t="shared" si="251"/>
        <v>0</v>
      </c>
      <c r="BE462" s="164">
        <f t="shared" si="251"/>
        <v>0</v>
      </c>
      <c r="BF462" s="164">
        <f t="shared" si="251"/>
        <v>0</v>
      </c>
      <c r="BG462" s="164">
        <f t="shared" si="251"/>
        <v>0</v>
      </c>
      <c r="BH462" s="164">
        <f t="shared" si="251"/>
        <v>0</v>
      </c>
      <c r="BI462" s="164">
        <f t="shared" si="251"/>
        <v>0</v>
      </c>
      <c r="BJ462" s="164">
        <f t="shared" si="251"/>
        <v>8.9999999999999993E-3</v>
      </c>
      <c r="BK462" s="164">
        <f t="shared" si="251"/>
        <v>3.0000000000000001E-3</v>
      </c>
      <c r="BL462" s="164">
        <f t="shared" si="251"/>
        <v>0.03</v>
      </c>
      <c r="BM462" s="164">
        <f t="shared" si="251"/>
        <v>0</v>
      </c>
      <c r="BN462" s="164">
        <f t="shared" si="251"/>
        <v>3.5999999999999997E-2</v>
      </c>
      <c r="BO462" s="164">
        <f t="shared" si="251"/>
        <v>0.6</v>
      </c>
      <c r="BP462" s="164">
        <f t="shared" si="251"/>
        <v>0</v>
      </c>
      <c r="BQ462" s="164">
        <f t="shared" si="251"/>
        <v>1.8</v>
      </c>
      <c r="BR462" s="392"/>
      <c r="BS462" s="393"/>
      <c r="BT462" s="393"/>
      <c r="BU462" s="393"/>
      <c r="BV462" s="393"/>
      <c r="BW462" s="392"/>
      <c r="BX462" s="394"/>
      <c r="BY462" s="392"/>
      <c r="BZ462" s="392"/>
      <c r="CA462" s="392"/>
      <c r="CB462" s="164">
        <f t="shared" si="249"/>
        <v>100</v>
      </c>
      <c r="CC462" s="164">
        <f t="shared" si="249"/>
        <v>8.5</v>
      </c>
      <c r="CD462" s="392"/>
      <c r="CE462" s="392"/>
      <c r="CF462" s="392"/>
      <c r="CG462" s="392"/>
      <c r="CH462" s="392"/>
      <c r="CI462" s="392"/>
      <c r="CJ462" s="392"/>
      <c r="CK462" s="392"/>
      <c r="CL462" s="392"/>
      <c r="CM462" s="392"/>
      <c r="CN462" s="392"/>
      <c r="CO462" s="392"/>
      <c r="CP462" s="392"/>
      <c r="CQ462" s="392"/>
      <c r="CR462" s="392"/>
      <c r="CS462" s="392"/>
      <c r="CT462" s="392"/>
    </row>
    <row r="463" spans="1:98" s="35" customFormat="1" ht="15" x14ac:dyDescent="0.25">
      <c r="F463" s="163" t="s">
        <v>1273</v>
      </c>
      <c r="J463" s="392"/>
      <c r="K463" s="164">
        <f>+K452*$D$452/100</f>
        <v>37.72</v>
      </c>
      <c r="L463" s="166" t="s">
        <v>501</v>
      </c>
      <c r="M463" s="164">
        <f>+M452*$D$452/100</f>
        <v>0.36</v>
      </c>
      <c r="N463" s="164">
        <f t="shared" ref="N463:BQ463" si="252">+N452*$D$452/100</f>
        <v>0.36</v>
      </c>
      <c r="O463" s="164">
        <f t="shared" si="252"/>
        <v>0</v>
      </c>
      <c r="P463" s="164">
        <f t="shared" si="252"/>
        <v>0</v>
      </c>
      <c r="Q463" s="164">
        <f t="shared" si="252"/>
        <v>0.08</v>
      </c>
      <c r="R463" s="164">
        <f t="shared" si="252"/>
        <v>0</v>
      </c>
      <c r="S463" s="164">
        <f t="shared" si="252"/>
        <v>1.2E-2</v>
      </c>
      <c r="T463" s="164">
        <f t="shared" si="252"/>
        <v>1.2E-2</v>
      </c>
      <c r="U463" s="164">
        <f t="shared" si="252"/>
        <v>3.2000000000000001E-2</v>
      </c>
      <c r="V463" s="164">
        <f t="shared" si="252"/>
        <v>0</v>
      </c>
      <c r="W463" s="164">
        <f t="shared" si="252"/>
        <v>1.1599999999999999</v>
      </c>
      <c r="X463" s="164">
        <f t="shared" si="252"/>
        <v>0</v>
      </c>
      <c r="Y463" s="164">
        <f t="shared" si="252"/>
        <v>0</v>
      </c>
      <c r="Z463" s="164" t="s">
        <v>501</v>
      </c>
      <c r="AA463" s="164">
        <f t="shared" si="252"/>
        <v>1.1599999999999999</v>
      </c>
      <c r="AB463" s="164">
        <f t="shared" si="252"/>
        <v>0</v>
      </c>
      <c r="AC463" s="164">
        <f t="shared" si="252"/>
        <v>0</v>
      </c>
      <c r="AD463" s="164">
        <f t="shared" si="252"/>
        <v>0</v>
      </c>
      <c r="AE463" s="164">
        <f t="shared" si="252"/>
        <v>0.44</v>
      </c>
      <c r="AF463" s="164">
        <f t="shared" si="252"/>
        <v>0</v>
      </c>
      <c r="AG463" s="164">
        <f t="shared" si="252"/>
        <v>0</v>
      </c>
      <c r="AH463" s="164">
        <f t="shared" si="252"/>
        <v>0</v>
      </c>
      <c r="AI463" s="164">
        <f t="shared" si="252"/>
        <v>0</v>
      </c>
      <c r="AJ463" s="164">
        <f t="shared" si="252"/>
        <v>0.24</v>
      </c>
      <c r="AK463" s="164">
        <f t="shared" si="252"/>
        <v>3.2</v>
      </c>
      <c r="AL463" s="164">
        <f t="shared" si="252"/>
        <v>0.08</v>
      </c>
      <c r="AM463" s="164">
        <f t="shared" si="252"/>
        <v>4.4000000000000004</v>
      </c>
      <c r="AN463" s="164">
        <f t="shared" si="252"/>
        <v>10</v>
      </c>
      <c r="AO463" s="164">
        <f t="shared" si="252"/>
        <v>92.4</v>
      </c>
      <c r="AP463" s="164">
        <f t="shared" si="252"/>
        <v>2</v>
      </c>
      <c r="AQ463" s="164">
        <f t="shared" si="252"/>
        <v>6.4000000000000001E-2</v>
      </c>
      <c r="AR463" s="164">
        <f t="shared" si="252"/>
        <v>2.8000000000000004E-2</v>
      </c>
      <c r="AS463" s="164">
        <f t="shared" si="252"/>
        <v>0.16</v>
      </c>
      <c r="AT463" s="164">
        <f t="shared" si="252"/>
        <v>24</v>
      </c>
      <c r="AU463" s="164">
        <f t="shared" si="252"/>
        <v>0</v>
      </c>
      <c r="AV463" s="164">
        <f t="shared" si="252"/>
        <v>15.6</v>
      </c>
      <c r="AW463" s="164">
        <f t="shared" si="252"/>
        <v>0</v>
      </c>
      <c r="AX463" s="164">
        <f t="shared" si="252"/>
        <v>92.4</v>
      </c>
      <c r="AY463" s="164">
        <f t="shared" si="252"/>
        <v>0</v>
      </c>
      <c r="AZ463" s="164">
        <f t="shared" si="252"/>
        <v>0</v>
      </c>
      <c r="BA463" s="164">
        <f t="shared" si="252"/>
        <v>0</v>
      </c>
      <c r="BB463" s="164">
        <f t="shared" si="252"/>
        <v>0</v>
      </c>
      <c r="BC463" s="164">
        <f t="shared" si="252"/>
        <v>0</v>
      </c>
      <c r="BD463" s="164">
        <f t="shared" si="252"/>
        <v>0</v>
      </c>
      <c r="BE463" s="164">
        <f t="shared" si="252"/>
        <v>0</v>
      </c>
      <c r="BF463" s="164">
        <f t="shared" si="252"/>
        <v>0</v>
      </c>
      <c r="BG463" s="164">
        <f t="shared" si="252"/>
        <v>0</v>
      </c>
      <c r="BH463" s="164">
        <f t="shared" si="252"/>
        <v>0.33600000000000002</v>
      </c>
      <c r="BI463" s="164">
        <f t="shared" si="252"/>
        <v>0</v>
      </c>
      <c r="BJ463" s="164">
        <f t="shared" si="252"/>
        <v>1.6E-2</v>
      </c>
      <c r="BK463" s="164">
        <f t="shared" si="252"/>
        <v>4.0000000000000001E-3</v>
      </c>
      <c r="BL463" s="164">
        <f t="shared" si="252"/>
        <v>0.36</v>
      </c>
      <c r="BM463" s="164">
        <f t="shared" si="252"/>
        <v>0</v>
      </c>
      <c r="BN463" s="164">
        <f t="shared" si="252"/>
        <v>3.5999999999999997E-2</v>
      </c>
      <c r="BO463" s="164">
        <f t="shared" si="252"/>
        <v>7.2</v>
      </c>
      <c r="BP463" s="164">
        <f t="shared" si="252"/>
        <v>0</v>
      </c>
      <c r="BQ463" s="164">
        <f t="shared" si="252"/>
        <v>8</v>
      </c>
      <c r="BR463" s="392"/>
      <c r="BS463" s="393"/>
      <c r="BT463" s="393"/>
      <c r="BU463" s="393"/>
      <c r="BV463" s="393"/>
      <c r="BW463" s="392"/>
      <c r="BX463" s="394"/>
      <c r="BY463" s="392"/>
      <c r="BZ463" s="392"/>
      <c r="CA463" s="392"/>
      <c r="CB463" s="164">
        <f t="shared" si="249"/>
        <v>100</v>
      </c>
      <c r="CC463" s="164">
        <f t="shared" si="249"/>
        <v>2.9000000000000057</v>
      </c>
      <c r="CD463" s="392"/>
      <c r="CE463" s="392"/>
      <c r="CF463" s="392"/>
      <c r="CG463" s="392"/>
      <c r="CH463" s="392"/>
      <c r="CI463" s="392"/>
      <c r="CJ463" s="392"/>
      <c r="CK463" s="392"/>
      <c r="CL463" s="392"/>
      <c r="CM463" s="392"/>
      <c r="CN463" s="392"/>
      <c r="CO463" s="392"/>
      <c r="CP463" s="392"/>
      <c r="CQ463" s="392"/>
      <c r="CR463" s="392"/>
      <c r="CS463" s="392"/>
      <c r="CT463" s="392"/>
    </row>
    <row r="464" spans="1:98" s="35" customFormat="1" ht="15" x14ac:dyDescent="0.25">
      <c r="F464" s="163" t="s">
        <v>1516</v>
      </c>
      <c r="J464" s="392"/>
      <c r="K464" s="164">
        <f>+K453*$D$453/100</f>
        <v>56.58</v>
      </c>
      <c r="L464" s="164">
        <f>+L453*$D$453/100</f>
        <v>8.4000000000000005E-2</v>
      </c>
      <c r="M464" s="164">
        <f t="shared" ref="M464:BQ464" si="253">+M453*$D$453/100</f>
        <v>0.54</v>
      </c>
      <c r="N464" s="164">
        <f t="shared" si="253"/>
        <v>0.54</v>
      </c>
      <c r="O464" s="164">
        <f t="shared" si="253"/>
        <v>0</v>
      </c>
      <c r="P464" s="164">
        <f t="shared" si="253"/>
        <v>0</v>
      </c>
      <c r="Q464" s="164">
        <f t="shared" si="253"/>
        <v>0.12</v>
      </c>
      <c r="R464" s="164">
        <f t="shared" si="253"/>
        <v>0</v>
      </c>
      <c r="S464" s="164">
        <f t="shared" si="253"/>
        <v>1.7999999999999999E-2</v>
      </c>
      <c r="T464" s="164">
        <f t="shared" si="253"/>
        <v>1.7999999999999999E-2</v>
      </c>
      <c r="U464" s="164">
        <f t="shared" si="253"/>
        <v>4.8000000000000001E-2</v>
      </c>
      <c r="V464" s="164">
        <f t="shared" si="253"/>
        <v>0</v>
      </c>
      <c r="W464" s="164">
        <f t="shared" si="253"/>
        <v>1.74</v>
      </c>
      <c r="X464" s="164">
        <f t="shared" si="253"/>
        <v>0</v>
      </c>
      <c r="Y464" s="164">
        <f t="shared" si="253"/>
        <v>0</v>
      </c>
      <c r="Z464" s="164" t="s">
        <v>501</v>
      </c>
      <c r="AA464" s="164">
        <f t="shared" si="253"/>
        <v>1.74</v>
      </c>
      <c r="AB464" s="164">
        <f t="shared" si="253"/>
        <v>0</v>
      </c>
      <c r="AC464" s="164">
        <f t="shared" si="253"/>
        <v>0</v>
      </c>
      <c r="AD464" s="164">
        <f t="shared" si="253"/>
        <v>0</v>
      </c>
      <c r="AE464" s="164">
        <f t="shared" si="253"/>
        <v>0.66</v>
      </c>
      <c r="AF464" s="164">
        <f t="shared" si="253"/>
        <v>0</v>
      </c>
      <c r="AG464" s="164">
        <f t="shared" si="253"/>
        <v>0</v>
      </c>
      <c r="AH464" s="164">
        <f t="shared" si="253"/>
        <v>0</v>
      </c>
      <c r="AI464" s="164">
        <f t="shared" si="253"/>
        <v>0</v>
      </c>
      <c r="AJ464" s="164">
        <f t="shared" si="253"/>
        <v>0.36</v>
      </c>
      <c r="AK464" s="164">
        <f t="shared" si="253"/>
        <v>4.8</v>
      </c>
      <c r="AL464" s="164">
        <f t="shared" si="253"/>
        <v>0.12</v>
      </c>
      <c r="AM464" s="164">
        <f t="shared" si="253"/>
        <v>6.6</v>
      </c>
      <c r="AN464" s="164">
        <f t="shared" si="253"/>
        <v>15</v>
      </c>
      <c r="AO464" s="164">
        <f t="shared" si="253"/>
        <v>138.6</v>
      </c>
      <c r="AP464" s="164">
        <f t="shared" si="253"/>
        <v>3</v>
      </c>
      <c r="AQ464" s="164">
        <f t="shared" si="253"/>
        <v>9.6000000000000002E-2</v>
      </c>
      <c r="AR464" s="164">
        <f t="shared" si="253"/>
        <v>4.2000000000000003E-2</v>
      </c>
      <c r="AS464" s="164">
        <f t="shared" si="253"/>
        <v>0.24</v>
      </c>
      <c r="AT464" s="164">
        <f t="shared" si="253"/>
        <v>36</v>
      </c>
      <c r="AU464" s="164">
        <f t="shared" si="253"/>
        <v>0</v>
      </c>
      <c r="AV464" s="164">
        <f t="shared" si="253"/>
        <v>23.4</v>
      </c>
      <c r="AW464" s="164">
        <f t="shared" si="253"/>
        <v>0</v>
      </c>
      <c r="AX464" s="164">
        <f t="shared" si="253"/>
        <v>138.6</v>
      </c>
      <c r="AY464" s="164">
        <f t="shared" si="253"/>
        <v>0</v>
      </c>
      <c r="AZ464" s="164">
        <f t="shared" si="253"/>
        <v>0</v>
      </c>
      <c r="BA464" s="164">
        <f t="shared" si="253"/>
        <v>0</v>
      </c>
      <c r="BB464" s="164">
        <f t="shared" si="253"/>
        <v>0</v>
      </c>
      <c r="BC464" s="164">
        <f t="shared" si="253"/>
        <v>0</v>
      </c>
      <c r="BD464" s="164">
        <f t="shared" si="253"/>
        <v>0</v>
      </c>
      <c r="BE464" s="164">
        <f t="shared" si="253"/>
        <v>0</v>
      </c>
      <c r="BF464" s="164">
        <f t="shared" si="253"/>
        <v>0</v>
      </c>
      <c r="BG464" s="164">
        <f t="shared" si="253"/>
        <v>0</v>
      </c>
      <c r="BH464" s="164">
        <f t="shared" si="253"/>
        <v>0.504</v>
      </c>
      <c r="BI464" s="164">
        <f t="shared" si="253"/>
        <v>0</v>
      </c>
      <c r="BJ464" s="164">
        <f t="shared" si="253"/>
        <v>2.4E-2</v>
      </c>
      <c r="BK464" s="164">
        <f t="shared" si="253"/>
        <v>6.0000000000000001E-3</v>
      </c>
      <c r="BL464" s="164">
        <f t="shared" si="253"/>
        <v>0.54</v>
      </c>
      <c r="BM464" s="164">
        <f t="shared" si="253"/>
        <v>0</v>
      </c>
      <c r="BN464" s="164">
        <f t="shared" si="253"/>
        <v>5.3999999999999992E-2</v>
      </c>
      <c r="BO464" s="164">
        <f t="shared" si="253"/>
        <v>10.8</v>
      </c>
      <c r="BP464" s="164">
        <f t="shared" si="253"/>
        <v>0</v>
      </c>
      <c r="BQ464" s="164">
        <f t="shared" si="253"/>
        <v>12</v>
      </c>
      <c r="BR464" s="392"/>
      <c r="BS464" s="393"/>
      <c r="BT464" s="393"/>
      <c r="BU464" s="393"/>
      <c r="BV464" s="393"/>
      <c r="BW464" s="392"/>
      <c r="BX464" s="394"/>
      <c r="BY464" s="392"/>
      <c r="BZ464" s="392"/>
      <c r="CA464" s="392"/>
      <c r="CB464" s="164">
        <f t="shared" si="249"/>
        <v>100</v>
      </c>
      <c r="CC464" s="164">
        <f t="shared" si="249"/>
        <v>0</v>
      </c>
      <c r="CD464" s="392"/>
      <c r="CE464" s="392"/>
      <c r="CF464" s="392"/>
      <c r="CG464" s="392"/>
      <c r="CH464" s="392"/>
      <c r="CI464" s="392"/>
      <c r="CJ464" s="392"/>
      <c r="CK464" s="392"/>
      <c r="CL464" s="392"/>
      <c r="CM464" s="392"/>
      <c r="CN464" s="392"/>
      <c r="CO464" s="392"/>
      <c r="CP464" s="392"/>
      <c r="CQ464" s="392"/>
      <c r="CR464" s="392"/>
      <c r="CS464" s="392"/>
      <c r="CT464" s="392"/>
    </row>
    <row r="465" spans="1:98" s="35" customFormat="1" ht="15" x14ac:dyDescent="0.3">
      <c r="F465" s="167" t="s">
        <v>1214</v>
      </c>
      <c r="J465" s="392"/>
      <c r="K465" s="164">
        <f>+K454*$D$454/100</f>
        <v>0.01</v>
      </c>
      <c r="L465" s="164"/>
      <c r="M465" s="164">
        <f t="shared" ref="M465:BQ465" si="254">+M454*$D$454/100</f>
        <v>0</v>
      </c>
      <c r="N465" s="164">
        <f t="shared" si="254"/>
        <v>0</v>
      </c>
      <c r="O465" s="164">
        <f t="shared" si="254"/>
        <v>0</v>
      </c>
      <c r="P465" s="164">
        <f t="shared" si="254"/>
        <v>0</v>
      </c>
      <c r="Q465" s="164">
        <f t="shared" si="254"/>
        <v>0</v>
      </c>
      <c r="R465" s="164">
        <f t="shared" si="254"/>
        <v>0</v>
      </c>
      <c r="S465" s="164">
        <f t="shared" si="254"/>
        <v>0</v>
      </c>
      <c r="T465" s="164">
        <f t="shared" si="254"/>
        <v>0</v>
      </c>
      <c r="U465" s="164">
        <f t="shared" si="254"/>
        <v>0</v>
      </c>
      <c r="V465" s="164">
        <f t="shared" si="254"/>
        <v>0</v>
      </c>
      <c r="W465" s="164">
        <f t="shared" si="254"/>
        <v>0</v>
      </c>
      <c r="X465" s="164">
        <f t="shared" si="254"/>
        <v>0</v>
      </c>
      <c r="Y465" s="164">
        <f t="shared" si="254"/>
        <v>0</v>
      </c>
      <c r="Z465" s="164">
        <f t="shared" si="254"/>
        <v>0</v>
      </c>
      <c r="AA465" s="164">
        <f t="shared" si="254"/>
        <v>0</v>
      </c>
      <c r="AB465" s="164">
        <f t="shared" si="254"/>
        <v>0</v>
      </c>
      <c r="AC465" s="164">
        <f t="shared" si="254"/>
        <v>0</v>
      </c>
      <c r="AD465" s="164">
        <f t="shared" si="254"/>
        <v>0</v>
      </c>
      <c r="AE465" s="164">
        <f t="shared" si="254"/>
        <v>0</v>
      </c>
      <c r="AF465" s="164">
        <f t="shared" si="254"/>
        <v>0</v>
      </c>
      <c r="AG465" s="164">
        <f t="shared" si="254"/>
        <v>0</v>
      </c>
      <c r="AH465" s="164">
        <f t="shared" si="254"/>
        <v>0</v>
      </c>
      <c r="AI465" s="164">
        <f t="shared" si="254"/>
        <v>0</v>
      </c>
      <c r="AJ465" s="164">
        <f t="shared" si="254"/>
        <v>4.99</v>
      </c>
      <c r="AK465" s="164">
        <f t="shared" si="254"/>
        <v>0.5</v>
      </c>
      <c r="AL465" s="164">
        <f t="shared" si="254"/>
        <v>1.4999999999999999E-2</v>
      </c>
      <c r="AM465" s="164">
        <f t="shared" si="254"/>
        <v>3.8</v>
      </c>
      <c r="AN465" s="164">
        <f t="shared" si="254"/>
        <v>0.05</v>
      </c>
      <c r="AO465" s="164">
        <f t="shared" si="254"/>
        <v>4.45</v>
      </c>
      <c r="AP465" s="164">
        <f t="shared" si="254"/>
        <v>1965</v>
      </c>
      <c r="AQ465" s="164">
        <f t="shared" si="254"/>
        <v>5.0000000000000001E-3</v>
      </c>
      <c r="AR465" s="164">
        <f t="shared" si="254"/>
        <v>4.0000000000000001E-3</v>
      </c>
      <c r="AS465" s="164">
        <f t="shared" si="254"/>
        <v>0</v>
      </c>
      <c r="AT465" s="164" t="s">
        <v>501</v>
      </c>
      <c r="AU465" s="164">
        <f t="shared" si="254"/>
        <v>0</v>
      </c>
      <c r="AV465" s="164">
        <f t="shared" si="254"/>
        <v>0</v>
      </c>
      <c r="AW465" s="164">
        <f t="shared" si="254"/>
        <v>0</v>
      </c>
      <c r="AX465" s="164">
        <f t="shared" si="254"/>
        <v>0</v>
      </c>
      <c r="AY465" s="164">
        <f t="shared" si="254"/>
        <v>0</v>
      </c>
      <c r="AZ465" s="164">
        <f t="shared" si="254"/>
        <v>0</v>
      </c>
      <c r="BA465" s="164">
        <f t="shared" si="254"/>
        <v>0</v>
      </c>
      <c r="BB465" s="164">
        <f t="shared" si="254"/>
        <v>0</v>
      </c>
      <c r="BC465" s="164">
        <f t="shared" si="254"/>
        <v>0</v>
      </c>
      <c r="BD465" s="164">
        <f t="shared" si="254"/>
        <v>0</v>
      </c>
      <c r="BE465" s="164">
        <f t="shared" si="254"/>
        <v>0</v>
      </c>
      <c r="BF465" s="164">
        <f t="shared" si="254"/>
        <v>0</v>
      </c>
      <c r="BG465" s="164">
        <f t="shared" si="254"/>
        <v>0</v>
      </c>
      <c r="BH465" s="164">
        <f t="shared" si="254"/>
        <v>0</v>
      </c>
      <c r="BI465" s="164">
        <f t="shared" si="254"/>
        <v>0</v>
      </c>
      <c r="BJ465" s="164">
        <f t="shared" si="254"/>
        <v>0</v>
      </c>
      <c r="BK465" s="164">
        <f t="shared" si="254"/>
        <v>0.05</v>
      </c>
      <c r="BL465" s="164">
        <f t="shared" si="254"/>
        <v>0</v>
      </c>
      <c r="BM465" s="164">
        <f t="shared" si="254"/>
        <v>0</v>
      </c>
      <c r="BN465" s="164">
        <f t="shared" si="254"/>
        <v>0</v>
      </c>
      <c r="BO465" s="164">
        <f t="shared" si="254"/>
        <v>0</v>
      </c>
      <c r="BP465" s="164">
        <f t="shared" si="254"/>
        <v>0</v>
      </c>
      <c r="BQ465" s="164">
        <f t="shared" si="254"/>
        <v>0</v>
      </c>
      <c r="BR465" s="392"/>
      <c r="BS465" s="393"/>
      <c r="BT465" s="393"/>
      <c r="BU465" s="393"/>
      <c r="BV465" s="393"/>
      <c r="BW465" s="392"/>
      <c r="BX465" s="394"/>
      <c r="BY465" s="392"/>
      <c r="BZ465" s="392"/>
      <c r="CA465" s="392"/>
      <c r="CB465" s="164">
        <f t="shared" si="249"/>
        <v>100</v>
      </c>
      <c r="CC465" s="164">
        <f t="shared" si="249"/>
        <v>0</v>
      </c>
      <c r="CD465" s="392"/>
      <c r="CE465" s="392"/>
      <c r="CF465" s="392"/>
      <c r="CG465" s="392"/>
      <c r="CH465" s="392"/>
      <c r="CI465" s="392"/>
      <c r="CJ465" s="392"/>
      <c r="CK465" s="392"/>
      <c r="CL465" s="392"/>
      <c r="CM465" s="392"/>
      <c r="CN465" s="392"/>
      <c r="CO465" s="392"/>
      <c r="CP465" s="392"/>
      <c r="CQ465" s="392"/>
      <c r="CR465" s="392"/>
      <c r="CS465" s="392"/>
      <c r="CT465" s="392"/>
    </row>
    <row r="466" spans="1:98" s="35" customFormat="1" ht="13" x14ac:dyDescent="0.3">
      <c r="J466" s="392"/>
      <c r="K466" s="168">
        <f>SUM(K461:K465)</f>
        <v>275.89</v>
      </c>
      <c r="L466" s="168">
        <f>SUM(L461:L465)</f>
        <v>8.0009999999999994</v>
      </c>
      <c r="M466" s="168">
        <f t="shared" ref="M466:BQ466" si="255">SUM(M461:M465)</f>
        <v>50.42</v>
      </c>
      <c r="N466" s="168">
        <f t="shared" si="255"/>
        <v>1.17</v>
      </c>
      <c r="O466" s="168">
        <f t="shared" si="255"/>
        <v>49.25</v>
      </c>
      <c r="P466" s="168">
        <f t="shared" si="255"/>
        <v>0.15</v>
      </c>
      <c r="Q466" s="168">
        <f t="shared" si="255"/>
        <v>40.729999999999997</v>
      </c>
      <c r="R466" s="168">
        <f t="shared" si="255"/>
        <v>0</v>
      </c>
      <c r="S466" s="168">
        <f t="shared" si="255"/>
        <v>17.286000000000001</v>
      </c>
      <c r="T466" s="168">
        <f t="shared" si="255"/>
        <v>17.283000000000001</v>
      </c>
      <c r="U466" s="168">
        <f t="shared" si="255"/>
        <v>1.3420000000000001</v>
      </c>
      <c r="V466" s="168">
        <f t="shared" si="255"/>
        <v>2</v>
      </c>
      <c r="W466" s="168">
        <f t="shared" si="255"/>
        <v>5.51</v>
      </c>
      <c r="X466" s="168">
        <f t="shared" si="255"/>
        <v>0</v>
      </c>
      <c r="Y466" s="168">
        <f t="shared" si="255"/>
        <v>0</v>
      </c>
      <c r="Z466" s="168">
        <f t="shared" si="255"/>
        <v>0</v>
      </c>
      <c r="AA466" s="168">
        <f t="shared" si="255"/>
        <v>4.7300000000000004</v>
      </c>
      <c r="AB466" s="168">
        <f t="shared" si="255"/>
        <v>0</v>
      </c>
      <c r="AC466" s="168">
        <f t="shared" si="255"/>
        <v>0</v>
      </c>
      <c r="AD466" s="168">
        <f t="shared" si="255"/>
        <v>0</v>
      </c>
      <c r="AE466" s="168">
        <f t="shared" si="255"/>
        <v>1.55</v>
      </c>
      <c r="AF466" s="168">
        <f t="shared" si="255"/>
        <v>0</v>
      </c>
      <c r="AG466" s="168">
        <f t="shared" si="255"/>
        <v>0.48</v>
      </c>
      <c r="AH466" s="168">
        <f t="shared" si="255"/>
        <v>0</v>
      </c>
      <c r="AI466" s="168">
        <f t="shared" si="255"/>
        <v>0</v>
      </c>
      <c r="AJ466" s="168">
        <f t="shared" si="255"/>
        <v>7.9600000000000009</v>
      </c>
      <c r="AK466" s="168">
        <f t="shared" si="255"/>
        <v>40</v>
      </c>
      <c r="AL466" s="168">
        <f t="shared" si="255"/>
        <v>3.8650000000000002</v>
      </c>
      <c r="AM466" s="168">
        <f t="shared" si="255"/>
        <v>60.9</v>
      </c>
      <c r="AN466" s="168">
        <f t="shared" si="255"/>
        <v>434.95</v>
      </c>
      <c r="AO466" s="168">
        <f t="shared" si="255"/>
        <v>939.45</v>
      </c>
      <c r="AP466" s="168">
        <f t="shared" si="255"/>
        <v>2174.5</v>
      </c>
      <c r="AQ466" s="168">
        <f t="shared" si="255"/>
        <v>10.008000000000001</v>
      </c>
      <c r="AR466" s="168">
        <f t="shared" si="255"/>
        <v>0.11600000000000002</v>
      </c>
      <c r="AS466" s="168">
        <f t="shared" si="255"/>
        <v>18.079999999999998</v>
      </c>
      <c r="AT466" s="168">
        <f t="shared" si="255"/>
        <v>126</v>
      </c>
      <c r="AU466" s="168">
        <f t="shared" si="255"/>
        <v>0</v>
      </c>
      <c r="AV466" s="168">
        <f t="shared" si="255"/>
        <v>39</v>
      </c>
      <c r="AW466" s="168">
        <f t="shared" si="255"/>
        <v>0</v>
      </c>
      <c r="AX466" s="168">
        <f t="shared" si="255"/>
        <v>231</v>
      </c>
      <c r="AY466" s="168">
        <f t="shared" si="255"/>
        <v>0</v>
      </c>
      <c r="AZ466" s="168">
        <f t="shared" si="255"/>
        <v>0</v>
      </c>
      <c r="BA466" s="168">
        <f t="shared" si="255"/>
        <v>0</v>
      </c>
      <c r="BB466" s="168">
        <f t="shared" si="255"/>
        <v>0</v>
      </c>
      <c r="BC466" s="168">
        <f t="shared" si="255"/>
        <v>0</v>
      </c>
      <c r="BD466" s="168">
        <f t="shared" si="255"/>
        <v>0</v>
      </c>
      <c r="BE466" s="168">
        <f t="shared" si="255"/>
        <v>0</v>
      </c>
      <c r="BF466" s="168">
        <f t="shared" si="255"/>
        <v>1.75</v>
      </c>
      <c r="BG466" s="168">
        <f t="shared" si="255"/>
        <v>0</v>
      </c>
      <c r="BH466" s="168">
        <f t="shared" si="255"/>
        <v>1.2650000000000001</v>
      </c>
      <c r="BI466" s="168">
        <f t="shared" si="255"/>
        <v>0</v>
      </c>
      <c r="BJ466" s="168">
        <f t="shared" si="255"/>
        <v>0.19899999999999998</v>
      </c>
      <c r="BK466" s="168">
        <f t="shared" si="255"/>
        <v>0.38800000000000001</v>
      </c>
      <c r="BL466" s="168">
        <f t="shared" si="255"/>
        <v>15.43</v>
      </c>
      <c r="BM466" s="168">
        <f t="shared" si="255"/>
        <v>0</v>
      </c>
      <c r="BN466" s="168">
        <f t="shared" si="255"/>
        <v>1.0510000000000002</v>
      </c>
      <c r="BO466" s="168">
        <f t="shared" si="255"/>
        <v>53.600000000000009</v>
      </c>
      <c r="BP466" s="168">
        <f t="shared" si="255"/>
        <v>5</v>
      </c>
      <c r="BQ466" s="168">
        <f t="shared" si="255"/>
        <v>21.8</v>
      </c>
      <c r="BR466" s="392"/>
      <c r="BS466" s="393"/>
      <c r="BT466" s="393"/>
      <c r="BU466" s="393"/>
      <c r="BV466" s="393"/>
      <c r="BW466" s="392"/>
      <c r="BX466" s="394"/>
      <c r="BY466" s="392"/>
      <c r="BZ466" s="392"/>
      <c r="CA466" s="392"/>
      <c r="CB466" s="168">
        <f>(CB461+CB462+CB463+CB464+CB465)</f>
        <v>500</v>
      </c>
      <c r="CC466" s="168">
        <f>(CC461+CC462+CC463+CC464+CC465)</f>
        <v>12.599999999999994</v>
      </c>
      <c r="CD466" s="392"/>
      <c r="CE466" s="392"/>
      <c r="CF466" s="392"/>
      <c r="CG466" s="392"/>
      <c r="CH466" s="392"/>
      <c r="CI466" s="392"/>
      <c r="CJ466" s="392"/>
      <c r="CK466" s="392"/>
      <c r="CL466" s="392"/>
      <c r="CM466" s="392"/>
      <c r="CN466" s="392"/>
      <c r="CO466" s="392"/>
      <c r="CP466" s="392"/>
      <c r="CQ466" s="392"/>
      <c r="CR466" s="392"/>
      <c r="CS466" s="392"/>
      <c r="CT466" s="392"/>
    </row>
    <row r="467" spans="1:98" s="35" customFormat="1" x14ac:dyDescent="0.25">
      <c r="J467" s="392"/>
      <c r="BR467" s="392"/>
      <c r="BS467" s="393"/>
      <c r="BT467" s="393"/>
      <c r="BU467" s="393"/>
      <c r="BV467" s="393"/>
      <c r="BW467" s="392"/>
      <c r="BX467" s="394"/>
      <c r="BY467" s="392"/>
      <c r="BZ467" s="392"/>
      <c r="CA467" s="392"/>
      <c r="CD467" s="392"/>
      <c r="CE467" s="392"/>
      <c r="CF467" s="392"/>
      <c r="CG467" s="392"/>
      <c r="CH467" s="392"/>
      <c r="CI467" s="392"/>
      <c r="CJ467" s="392"/>
      <c r="CK467" s="392"/>
      <c r="CL467" s="392"/>
      <c r="CM467" s="392"/>
      <c r="CN467" s="392"/>
      <c r="CO467" s="392"/>
      <c r="CP467" s="392"/>
      <c r="CQ467" s="392"/>
      <c r="CR467" s="392"/>
      <c r="CS467" s="392"/>
      <c r="CT467" s="392"/>
    </row>
    <row r="468" spans="1:98" s="35" customFormat="1" ht="13" x14ac:dyDescent="0.3">
      <c r="J468" s="392"/>
      <c r="K468" s="164">
        <f>(K466-($D$455-$D$456))/$D$456*100</f>
        <v>70.269754768392374</v>
      </c>
      <c r="L468" s="170">
        <f>L466/$D$456*100*L390</f>
        <v>2.1801089918256129</v>
      </c>
      <c r="M468" s="170">
        <f>M466/$D$456*100*M390</f>
        <v>13.73841961852861</v>
      </c>
      <c r="N468" s="170">
        <f t="shared" ref="N468:BQ468" si="256">N466/$D$456*100*N390</f>
        <v>0.31880108991825612</v>
      </c>
      <c r="O468" s="170">
        <f t="shared" si="256"/>
        <v>13.419618528610355</v>
      </c>
      <c r="P468" s="170">
        <f t="shared" si="256"/>
        <v>4.0871934604904625E-2</v>
      </c>
      <c r="Q468" s="170">
        <f t="shared" si="256"/>
        <v>11.098092643051769</v>
      </c>
      <c r="R468" s="170">
        <f t="shared" si="256"/>
        <v>0</v>
      </c>
      <c r="S468" s="170">
        <f t="shared" si="256"/>
        <v>4.7100817438692104</v>
      </c>
      <c r="T468" s="170">
        <f t="shared" si="256"/>
        <v>4.7092643051771121</v>
      </c>
      <c r="U468" s="170">
        <f t="shared" si="256"/>
        <v>0.36566757493188012</v>
      </c>
      <c r="V468" s="170">
        <f t="shared" si="256"/>
        <v>0.54495912806539504</v>
      </c>
      <c r="W468" s="170">
        <f t="shared" si="256"/>
        <v>1.5013623978201633</v>
      </c>
      <c r="X468" s="170">
        <f t="shared" si="256"/>
        <v>0</v>
      </c>
      <c r="Y468" s="170">
        <f t="shared" si="256"/>
        <v>0</v>
      </c>
      <c r="Z468" s="170">
        <f t="shared" si="256"/>
        <v>0</v>
      </c>
      <c r="AA468" s="170">
        <f t="shared" si="256"/>
        <v>1.2888283378746594</v>
      </c>
      <c r="AB468" s="170">
        <f t="shared" si="256"/>
        <v>0</v>
      </c>
      <c r="AC468" s="170">
        <f t="shared" si="256"/>
        <v>0</v>
      </c>
      <c r="AD468" s="170">
        <f t="shared" si="256"/>
        <v>0</v>
      </c>
      <c r="AE468" s="170">
        <f t="shared" si="256"/>
        <v>0.42234332425068122</v>
      </c>
      <c r="AF468" s="170">
        <f t="shared" si="256"/>
        <v>0</v>
      </c>
      <c r="AG468" s="170">
        <f t="shared" si="256"/>
        <v>0.13079019073569481</v>
      </c>
      <c r="AH468" s="170">
        <f t="shared" si="256"/>
        <v>0</v>
      </c>
      <c r="AI468" s="170">
        <f t="shared" si="256"/>
        <v>0</v>
      </c>
      <c r="AJ468" s="170">
        <f t="shared" si="256"/>
        <v>2.1689373297002725</v>
      </c>
      <c r="AK468" s="170">
        <f t="shared" si="256"/>
        <v>10.899182561307901</v>
      </c>
      <c r="AL468" s="170">
        <f t="shared" si="256"/>
        <v>1.0531335149863761</v>
      </c>
      <c r="AM468" s="170">
        <f t="shared" si="256"/>
        <v>16.594005449591283</v>
      </c>
      <c r="AN468" s="170">
        <f t="shared" si="256"/>
        <v>118.5149863760218</v>
      </c>
      <c r="AO468" s="170">
        <f t="shared" si="256"/>
        <v>255.98092643051774</v>
      </c>
      <c r="AP468" s="170">
        <f t="shared" si="256"/>
        <v>592.50681198910081</v>
      </c>
      <c r="AQ468" s="170">
        <f t="shared" si="256"/>
        <v>2.7269754768392374</v>
      </c>
      <c r="AR468" s="170">
        <f t="shared" si="256"/>
        <v>3.1607629427792924E-2</v>
      </c>
      <c r="AS468" s="170">
        <f t="shared" si="256"/>
        <v>4.9264305177111707</v>
      </c>
      <c r="AT468" s="170">
        <f t="shared" si="256"/>
        <v>34.332425068119896</v>
      </c>
      <c r="AU468" s="170">
        <f t="shared" si="256"/>
        <v>0</v>
      </c>
      <c r="AV468" s="170">
        <f t="shared" si="256"/>
        <v>10.626702997275205</v>
      </c>
      <c r="AW468" s="170">
        <f t="shared" si="256"/>
        <v>0</v>
      </c>
      <c r="AX468" s="170">
        <f t="shared" si="256"/>
        <v>62.94277929155313</v>
      </c>
      <c r="AY468" s="170">
        <f t="shared" si="256"/>
        <v>0</v>
      </c>
      <c r="AZ468" s="170">
        <f t="shared" si="256"/>
        <v>0</v>
      </c>
      <c r="BA468" s="170">
        <f t="shared" si="256"/>
        <v>0</v>
      </c>
      <c r="BB468" s="170">
        <f t="shared" si="256"/>
        <v>0</v>
      </c>
      <c r="BC468" s="170">
        <f t="shared" si="256"/>
        <v>0</v>
      </c>
      <c r="BD468" s="170">
        <f t="shared" si="256"/>
        <v>0</v>
      </c>
      <c r="BE468" s="170">
        <f t="shared" si="256"/>
        <v>0</v>
      </c>
      <c r="BF468" s="170">
        <f t="shared" si="256"/>
        <v>0.4768392370572207</v>
      </c>
      <c r="BG468" s="170">
        <f t="shared" si="256"/>
        <v>0</v>
      </c>
      <c r="BH468" s="170">
        <f t="shared" si="256"/>
        <v>0.27574931880108994</v>
      </c>
      <c r="BI468" s="170">
        <f t="shared" si="256"/>
        <v>0</v>
      </c>
      <c r="BJ468" s="170">
        <f t="shared" si="256"/>
        <v>4.3378746594005452E-2</v>
      </c>
      <c r="BK468" s="170">
        <f t="shared" si="256"/>
        <v>8.4577656675749333E-2</v>
      </c>
      <c r="BL468" s="170">
        <f t="shared" si="256"/>
        <v>3.363487738419618</v>
      </c>
      <c r="BM468" s="170">
        <f t="shared" si="256"/>
        <v>0</v>
      </c>
      <c r="BN468" s="170">
        <f t="shared" si="256"/>
        <v>0.22910081743869212</v>
      </c>
      <c r="BO468" s="170">
        <f t="shared" si="256"/>
        <v>14.604904632152591</v>
      </c>
      <c r="BP468" s="170">
        <f t="shared" si="256"/>
        <v>1.0899182561307901</v>
      </c>
      <c r="BQ468" s="170">
        <f t="shared" si="256"/>
        <v>5.9400544959128068</v>
      </c>
      <c r="BR468" s="170"/>
      <c r="BS468" s="393"/>
      <c r="BT468" s="393"/>
      <c r="BU468" s="393"/>
      <c r="BV468" s="393"/>
      <c r="BW468" s="392"/>
      <c r="BX468" s="394"/>
      <c r="BY468" s="392"/>
      <c r="BZ468" s="392"/>
      <c r="CA468" s="392"/>
      <c r="CB468" s="170">
        <f>CB466/5</f>
        <v>100</v>
      </c>
      <c r="CC468" s="168">
        <f>CC466</f>
        <v>12.599999999999994</v>
      </c>
      <c r="CD468" s="392"/>
      <c r="CE468" s="392"/>
      <c r="CF468" s="392"/>
      <c r="CG468" s="392"/>
      <c r="CH468" s="392"/>
      <c r="CI468" s="392"/>
      <c r="CJ468" s="392"/>
      <c r="CK468" s="392"/>
      <c r="CL468" s="392"/>
      <c r="CM468" s="392"/>
      <c r="CN468" s="392"/>
      <c r="CO468" s="392"/>
      <c r="CP468" s="392"/>
      <c r="CQ468" s="392"/>
      <c r="CR468" s="392"/>
      <c r="CS468" s="392"/>
      <c r="CT468" s="392"/>
    </row>
    <row r="471" spans="1:98" s="7" customFormat="1" ht="15" x14ac:dyDescent="0.3">
      <c r="A471" s="120" t="s">
        <v>676</v>
      </c>
      <c r="F471" s="186" t="s">
        <v>348</v>
      </c>
      <c r="G471" s="118"/>
      <c r="H471" s="118"/>
      <c r="J471" s="7">
        <f>(M471*17)+(Q471*37)+(W471*17)+(AI471*29)+(AE471*8)</f>
        <v>723.53201396973225</v>
      </c>
      <c r="K471" s="180">
        <f>+K494</f>
        <v>69.577803647652331</v>
      </c>
      <c r="L471" s="180">
        <f>+L494</f>
        <v>2.4175397749320915</v>
      </c>
      <c r="M471" s="180">
        <f>+M494</f>
        <v>15.075669383003493</v>
      </c>
      <c r="N471" s="180">
        <f t="shared" ref="N471:BQ471" si="257">+N494</f>
        <v>0.17462165308498254</v>
      </c>
      <c r="O471" s="180">
        <f t="shared" si="257"/>
        <v>14.90104772991851</v>
      </c>
      <c r="P471" s="180">
        <f t="shared" si="257"/>
        <v>5.8983313930927442E-2</v>
      </c>
      <c r="Q471" s="180">
        <f t="shared" si="257"/>
        <v>12.010089251067132</v>
      </c>
      <c r="R471" s="180">
        <f t="shared" si="257"/>
        <v>0</v>
      </c>
      <c r="S471" s="180">
        <f t="shared" si="257"/>
        <v>4.7437524253007375</v>
      </c>
      <c r="T471" s="180">
        <f t="shared" si="257"/>
        <v>4.28826154443151</v>
      </c>
      <c r="U471" s="180">
        <f t="shared" si="257"/>
        <v>1.1274738067520373</v>
      </c>
      <c r="V471" s="180">
        <f t="shared" si="257"/>
        <v>0</v>
      </c>
      <c r="W471" s="180">
        <f t="shared" si="257"/>
        <v>1.1850989522700814</v>
      </c>
      <c r="X471" s="180">
        <f t="shared" si="257"/>
        <v>0</v>
      </c>
      <c r="Y471" s="180">
        <f t="shared" si="257"/>
        <v>0</v>
      </c>
      <c r="Z471" s="180">
        <f t="shared" si="257"/>
        <v>1.2417539774932092E-2</v>
      </c>
      <c r="AA471" s="180">
        <f t="shared" si="257"/>
        <v>0.97865735351183536</v>
      </c>
      <c r="AB471" s="180">
        <f t="shared" si="257"/>
        <v>0</v>
      </c>
      <c r="AC471" s="180">
        <f t="shared" si="257"/>
        <v>0</v>
      </c>
      <c r="AD471" s="180">
        <f t="shared" si="257"/>
        <v>0</v>
      </c>
      <c r="AE471" s="180">
        <f t="shared" si="257"/>
        <v>0.34070624757469931</v>
      </c>
      <c r="AF471" s="180">
        <f t="shared" si="257"/>
        <v>0</v>
      </c>
      <c r="AG471" s="180">
        <f t="shared" si="257"/>
        <v>0.11175785797438882</v>
      </c>
      <c r="AH471" s="180">
        <f t="shared" si="257"/>
        <v>0</v>
      </c>
      <c r="AI471" s="180">
        <f t="shared" si="257"/>
        <v>0</v>
      </c>
      <c r="AJ471" s="180">
        <f t="shared" si="257"/>
        <v>1.5917733798991074</v>
      </c>
      <c r="AK471" s="180">
        <f t="shared" si="257"/>
        <v>14.326736515327902</v>
      </c>
      <c r="AL471" s="180">
        <f t="shared" si="257"/>
        <v>0.63019014357780356</v>
      </c>
      <c r="AM471" s="180">
        <f t="shared" si="257"/>
        <v>17.516492045013582</v>
      </c>
      <c r="AN471" s="180">
        <f t="shared" si="257"/>
        <v>132.57275902211873</v>
      </c>
      <c r="AO471" s="180">
        <f t="shared" si="257"/>
        <v>255.28133488552581</v>
      </c>
      <c r="AP471" s="180">
        <f t="shared" si="257"/>
        <v>373.89988358556462</v>
      </c>
      <c r="AQ471" s="180">
        <f t="shared" si="257"/>
        <v>2.7083430345362829</v>
      </c>
      <c r="AR471" s="180">
        <f t="shared" si="257"/>
        <v>0.26461001164144354</v>
      </c>
      <c r="AS471" s="180">
        <f t="shared" si="257"/>
        <v>6.8032596041909201</v>
      </c>
      <c r="AT471" s="180">
        <f t="shared" si="257"/>
        <v>39.115250291036091</v>
      </c>
      <c r="AU471" s="180">
        <f t="shared" si="257"/>
        <v>0</v>
      </c>
      <c r="AV471" s="180">
        <f t="shared" si="257"/>
        <v>204.23554520760572</v>
      </c>
      <c r="AW471" s="180">
        <f t="shared" si="257"/>
        <v>0</v>
      </c>
      <c r="AX471" s="180">
        <f t="shared" si="257"/>
        <v>1225.0523864959255</v>
      </c>
      <c r="AY471" s="180">
        <f t="shared" si="257"/>
        <v>0</v>
      </c>
      <c r="AZ471" s="180">
        <f t="shared" si="257"/>
        <v>0</v>
      </c>
      <c r="BA471" s="180">
        <f t="shared" si="257"/>
        <v>0</v>
      </c>
      <c r="BB471" s="180">
        <f t="shared" si="257"/>
        <v>0</v>
      </c>
      <c r="BC471" s="180">
        <f t="shared" si="257"/>
        <v>0</v>
      </c>
      <c r="BD471" s="180">
        <f t="shared" si="257"/>
        <v>0</v>
      </c>
      <c r="BE471" s="180">
        <f t="shared" si="257"/>
        <v>0.48117966627861852</v>
      </c>
      <c r="BF471" s="180">
        <f t="shared" si="257"/>
        <v>0</v>
      </c>
      <c r="BG471" s="180">
        <f t="shared" si="257"/>
        <v>0</v>
      </c>
      <c r="BH471" s="180">
        <f t="shared" si="257"/>
        <v>0.58102444703143186</v>
      </c>
      <c r="BI471" s="180">
        <f t="shared" si="257"/>
        <v>0</v>
      </c>
      <c r="BJ471" s="180">
        <f t="shared" si="257"/>
        <v>6.4400465657741546E-2</v>
      </c>
      <c r="BK471" s="180">
        <f t="shared" si="257"/>
        <v>4.717112922002329E-2</v>
      </c>
      <c r="BL471" s="180">
        <f t="shared" si="257"/>
        <v>2.5746216530849821</v>
      </c>
      <c r="BM471" s="180">
        <f t="shared" si="257"/>
        <v>0</v>
      </c>
      <c r="BN471" s="180">
        <f t="shared" si="257"/>
        <v>0.10933643771827707</v>
      </c>
      <c r="BO471" s="180">
        <f t="shared" si="257"/>
        <v>4.8195576251455181</v>
      </c>
      <c r="BP471" s="180">
        <f t="shared" si="257"/>
        <v>0.77609623593325572</v>
      </c>
      <c r="BQ471" s="180">
        <f t="shared" si="257"/>
        <v>1.909196740395809</v>
      </c>
      <c r="BR471" s="180"/>
      <c r="BS471" s="180"/>
      <c r="BT471" s="180"/>
      <c r="BU471" s="180"/>
      <c r="BV471" s="180"/>
      <c r="BW471" s="180"/>
      <c r="BX471" s="335"/>
      <c r="BY471" s="180"/>
      <c r="BZ471" s="180"/>
      <c r="CA471" s="180"/>
      <c r="CB471" s="180">
        <f>+CB494</f>
        <v>100</v>
      </c>
      <c r="CC471" s="180">
        <f>+CC494</f>
        <v>18.09999999999998</v>
      </c>
      <c r="CD471" s="180"/>
      <c r="CE471" s="116"/>
      <c r="CF471" s="116"/>
      <c r="CG471" s="116"/>
      <c r="CH471" s="116"/>
      <c r="CI471" s="116" t="s">
        <v>279</v>
      </c>
      <c r="CJ471" s="116"/>
      <c r="CK471" s="116"/>
      <c r="CL471" s="116"/>
      <c r="CM471" s="116"/>
      <c r="CN471" s="116"/>
      <c r="CO471" s="116"/>
      <c r="CP471" s="116"/>
      <c r="CQ471" s="116"/>
      <c r="CR471" s="116"/>
      <c r="CS471" s="116"/>
      <c r="CT471" s="116"/>
    </row>
    <row r="472" spans="1:98" ht="15" x14ac:dyDescent="0.3">
      <c r="A472" s="10" t="s">
        <v>567</v>
      </c>
      <c r="D472">
        <v>50</v>
      </c>
      <c r="F472" s="2" t="s">
        <v>1391</v>
      </c>
      <c r="G472" s="14"/>
      <c r="H472" s="14"/>
      <c r="I472" s="27">
        <v>1</v>
      </c>
      <c r="J472" s="27">
        <f t="shared" ref="J472:J478" si="258">(M472*17)+(Q472*37)+(CC472*17)+(AI472*29)+(AE472*8)</f>
        <v>0</v>
      </c>
      <c r="K472" s="27">
        <v>99.9</v>
      </c>
      <c r="L472" s="27"/>
      <c r="M472" s="27">
        <v>0</v>
      </c>
      <c r="N472" s="27">
        <v>0</v>
      </c>
      <c r="O472" s="27">
        <v>0</v>
      </c>
      <c r="P472" s="27">
        <v>0</v>
      </c>
      <c r="Q472" s="27">
        <v>0</v>
      </c>
      <c r="R472" s="27">
        <v>0</v>
      </c>
      <c r="S472" s="27">
        <v>0</v>
      </c>
      <c r="T472" s="27">
        <v>0</v>
      </c>
      <c r="U472" s="27">
        <v>0</v>
      </c>
      <c r="V472" s="27"/>
      <c r="W472" s="27">
        <v>0</v>
      </c>
      <c r="X472" s="27">
        <v>0</v>
      </c>
      <c r="Y472" s="27"/>
      <c r="Z472" s="27">
        <v>0</v>
      </c>
      <c r="AA472" s="27">
        <v>0</v>
      </c>
      <c r="AB472" s="27"/>
      <c r="AC472" s="27"/>
      <c r="AD472" s="27">
        <v>0</v>
      </c>
      <c r="AE472" s="27">
        <v>0</v>
      </c>
      <c r="AF472" s="27">
        <v>0</v>
      </c>
      <c r="AG472" s="27">
        <v>0</v>
      </c>
      <c r="AH472" s="27">
        <v>0</v>
      </c>
      <c r="AI472" s="27">
        <v>0</v>
      </c>
      <c r="AJ472" s="27">
        <v>0.1</v>
      </c>
      <c r="AK472" s="27">
        <v>2</v>
      </c>
      <c r="AL472" s="27">
        <v>0</v>
      </c>
      <c r="AM472" s="27">
        <v>1</v>
      </c>
      <c r="AN472" s="27">
        <v>0</v>
      </c>
      <c r="AO472" s="27">
        <v>0</v>
      </c>
      <c r="AP472" s="27">
        <v>2</v>
      </c>
      <c r="AQ472" s="27">
        <v>0</v>
      </c>
      <c r="AR472" s="27">
        <v>7.0000000000000001E-3</v>
      </c>
      <c r="AS472" s="27">
        <v>0</v>
      </c>
      <c r="AT472" s="27">
        <v>0</v>
      </c>
      <c r="AU472" s="27"/>
      <c r="AV472" s="27">
        <v>0</v>
      </c>
      <c r="AW472" s="27">
        <v>0</v>
      </c>
      <c r="AX472" s="27">
        <v>0</v>
      </c>
      <c r="AY472" s="27">
        <v>0</v>
      </c>
      <c r="AZ472" s="27">
        <v>0</v>
      </c>
      <c r="BA472" s="27">
        <v>0</v>
      </c>
      <c r="BB472" s="27">
        <v>0</v>
      </c>
      <c r="BC472" s="27"/>
      <c r="BD472" s="27"/>
      <c r="BE472" s="27">
        <v>0</v>
      </c>
      <c r="BF472" s="27"/>
      <c r="BG472" s="27">
        <v>0</v>
      </c>
      <c r="BH472" s="27">
        <v>0</v>
      </c>
      <c r="BI472" s="27">
        <v>0</v>
      </c>
      <c r="BJ472" s="27">
        <v>0</v>
      </c>
      <c r="BK472" s="27">
        <v>0</v>
      </c>
      <c r="BL472" s="27">
        <v>0</v>
      </c>
      <c r="BM472" s="27">
        <v>0</v>
      </c>
      <c r="BN472" s="27">
        <v>0</v>
      </c>
      <c r="BO472" s="27">
        <v>0</v>
      </c>
      <c r="BP472" s="27">
        <v>0</v>
      </c>
      <c r="BQ472" s="27">
        <v>0</v>
      </c>
      <c r="BR472" s="27">
        <v>0</v>
      </c>
      <c r="BS472" s="27">
        <v>1</v>
      </c>
      <c r="BT472" s="14">
        <v>6.25</v>
      </c>
      <c r="BU472" s="27"/>
      <c r="BV472" s="27"/>
      <c r="BW472" s="27" t="s">
        <v>7</v>
      </c>
      <c r="BX472" s="79" t="s">
        <v>1411</v>
      </c>
      <c r="BY472" s="27"/>
      <c r="BZ472" s="27"/>
      <c r="CA472" s="27"/>
      <c r="CB472" s="27">
        <f>CC472+K472+M472+Q472+AE472+AJ472</f>
        <v>100</v>
      </c>
      <c r="CC472" s="27">
        <f t="shared" ref="CC472:CC478" si="259">100-(K472+M472+Q472+AJ472+AE472+AI472)</f>
        <v>0</v>
      </c>
      <c r="CD472" s="27"/>
      <c r="CE472" s="25"/>
      <c r="CF472" s="25"/>
      <c r="CG472" s="25"/>
      <c r="CH472" s="25"/>
      <c r="CI472" s="25"/>
      <c r="CJ472" s="25"/>
      <c r="CK472" s="25"/>
      <c r="CL472" s="25"/>
      <c r="CM472" s="25"/>
      <c r="CN472" s="25"/>
      <c r="CO472" s="25"/>
      <c r="CP472" s="25"/>
      <c r="CQ472" s="25"/>
      <c r="CR472" s="25"/>
      <c r="CS472" s="25"/>
      <c r="CT472" s="25"/>
    </row>
    <row r="473" spans="1:98" ht="15" x14ac:dyDescent="0.3">
      <c r="A473" s="10" t="s">
        <v>657</v>
      </c>
      <c r="D473">
        <v>1000</v>
      </c>
      <c r="F473" s="44" t="s">
        <v>235</v>
      </c>
      <c r="I473" s="27">
        <v>1</v>
      </c>
      <c r="J473" s="27">
        <f t="shared" si="258"/>
        <v>856.89999999999964</v>
      </c>
      <c r="K473" s="27">
        <v>65.400000000000006</v>
      </c>
      <c r="L473" s="27">
        <v>3.08</v>
      </c>
      <c r="M473" s="27">
        <v>19.2</v>
      </c>
      <c r="N473" s="27">
        <v>0</v>
      </c>
      <c r="O473" s="27">
        <v>19.2</v>
      </c>
      <c r="P473" s="27">
        <v>7.5999999999999998E-2</v>
      </c>
      <c r="Q473" s="27">
        <v>14.2</v>
      </c>
      <c r="R473" s="27"/>
      <c r="S473" s="27">
        <v>5.95</v>
      </c>
      <c r="T473" s="27">
        <v>5.29</v>
      </c>
      <c r="U473" s="27">
        <v>0.64</v>
      </c>
      <c r="V473" s="27"/>
      <c r="W473" s="27">
        <v>0</v>
      </c>
      <c r="X473" s="27"/>
      <c r="Y473" s="27"/>
      <c r="Z473" s="27">
        <v>0</v>
      </c>
      <c r="AA473" s="27">
        <v>0</v>
      </c>
      <c r="AB473" s="27"/>
      <c r="AC473" s="27"/>
      <c r="AD473" s="27"/>
      <c r="AE473" s="27">
        <v>0</v>
      </c>
      <c r="AF473" s="27"/>
      <c r="AG473" s="27"/>
      <c r="AH473" s="27"/>
      <c r="AI473" s="27"/>
      <c r="AJ473" s="27">
        <v>0.9</v>
      </c>
      <c r="AK473" s="27">
        <v>13</v>
      </c>
      <c r="AL473" s="27">
        <v>0.7</v>
      </c>
      <c r="AM473" s="27">
        <v>19</v>
      </c>
      <c r="AN473" s="27">
        <v>164</v>
      </c>
      <c r="AO473" s="27">
        <v>274</v>
      </c>
      <c r="AP473" s="27">
        <v>85</v>
      </c>
      <c r="AQ473" s="27">
        <v>3.42</v>
      </c>
      <c r="AR473" s="27">
        <v>0.32</v>
      </c>
      <c r="AS473" s="27">
        <v>8.6</v>
      </c>
      <c r="AT473" s="27">
        <v>17</v>
      </c>
      <c r="AU473" s="27"/>
      <c r="AV473" s="27">
        <v>0</v>
      </c>
      <c r="AW473" s="27">
        <v>0</v>
      </c>
      <c r="AX473" s="27">
        <v>0</v>
      </c>
      <c r="AY473" s="27"/>
      <c r="AZ473" s="27"/>
      <c r="BA473" s="27"/>
      <c r="BB473" s="27"/>
      <c r="BC473" s="27"/>
      <c r="BD473" s="27"/>
      <c r="BE473" s="27">
        <v>0.62</v>
      </c>
      <c r="BF473" s="27"/>
      <c r="BG473" s="27"/>
      <c r="BH473" s="27">
        <v>0.16</v>
      </c>
      <c r="BI473" s="27"/>
      <c r="BJ473" s="27">
        <v>0.13</v>
      </c>
      <c r="BK473" s="27">
        <v>0.08</v>
      </c>
      <c r="BL473" s="27">
        <v>5.4</v>
      </c>
      <c r="BM473" s="27"/>
      <c r="BN473" s="27">
        <v>0.21199999999999999</v>
      </c>
      <c r="BO473" s="27">
        <v>10</v>
      </c>
      <c r="BP473" s="27">
        <v>1</v>
      </c>
      <c r="BQ473" s="27">
        <v>0</v>
      </c>
      <c r="BR473" s="27"/>
      <c r="BS473" s="27"/>
      <c r="BT473" s="27">
        <v>6.25</v>
      </c>
      <c r="BU473" s="27"/>
      <c r="BV473" s="27"/>
      <c r="BW473" s="27" t="s">
        <v>186</v>
      </c>
      <c r="BX473" s="79">
        <v>4360</v>
      </c>
      <c r="BY473" s="27"/>
      <c r="BZ473" s="27"/>
      <c r="CA473" s="27"/>
      <c r="CB473" s="27">
        <v>100</v>
      </c>
      <c r="CC473" s="76">
        <f t="shared" si="259"/>
        <v>0.29999999999998295</v>
      </c>
      <c r="CD473" s="27"/>
      <c r="CE473" s="27"/>
      <c r="CF473" s="27"/>
      <c r="CG473" s="27"/>
      <c r="CH473" s="25"/>
      <c r="CI473" s="25"/>
      <c r="CJ473" s="25"/>
      <c r="CK473" s="25"/>
      <c r="CL473" s="25"/>
      <c r="CM473" s="25"/>
      <c r="CN473" s="25"/>
      <c r="CO473" s="25"/>
      <c r="CP473" s="25"/>
      <c r="CQ473" s="25"/>
      <c r="CR473" s="25"/>
      <c r="CS473" s="25"/>
      <c r="CT473" s="25"/>
    </row>
    <row r="474" spans="1:98" ht="15" x14ac:dyDescent="0.25">
      <c r="A474" s="10" t="s">
        <v>869</v>
      </c>
      <c r="D474">
        <v>90</v>
      </c>
      <c r="F474" s="5" t="s">
        <v>273</v>
      </c>
      <c r="I474" s="27">
        <v>1</v>
      </c>
      <c r="J474" s="27">
        <f t="shared" si="258"/>
        <v>175.5</v>
      </c>
      <c r="K474" s="27">
        <v>88.6</v>
      </c>
      <c r="L474" s="27">
        <v>0.14000000000000001</v>
      </c>
      <c r="M474" s="27">
        <v>0.9</v>
      </c>
      <c r="N474" s="27">
        <v>0.9</v>
      </c>
      <c r="O474" s="27">
        <v>0</v>
      </c>
      <c r="P474" s="27">
        <v>0</v>
      </c>
      <c r="Q474" s="27">
        <v>0.1</v>
      </c>
      <c r="R474" s="27"/>
      <c r="S474" s="27">
        <v>0.02</v>
      </c>
      <c r="T474" s="27">
        <v>0.01</v>
      </c>
      <c r="U474" s="27">
        <v>0.04</v>
      </c>
      <c r="V474" s="27"/>
      <c r="W474" s="27">
        <v>8.6999999999999993</v>
      </c>
      <c r="X474" s="27"/>
      <c r="Y474" s="27"/>
      <c r="Z474" s="79" t="s">
        <v>501</v>
      </c>
      <c r="AA474" s="27">
        <v>6.1</v>
      </c>
      <c r="AB474" s="27"/>
      <c r="AC474" s="27"/>
      <c r="AD474" s="27">
        <v>0</v>
      </c>
      <c r="AE474" s="27">
        <v>1.5</v>
      </c>
      <c r="AF474" s="27"/>
      <c r="AG474" s="27">
        <v>1.6</v>
      </c>
      <c r="AH474" s="27"/>
      <c r="AI474" s="27"/>
      <c r="AJ474" s="27">
        <v>0.4</v>
      </c>
      <c r="AK474" s="27">
        <v>30</v>
      </c>
      <c r="AL474" s="27">
        <v>0.5</v>
      </c>
      <c r="AM474" s="27">
        <v>12</v>
      </c>
      <c r="AN474" s="27">
        <v>33</v>
      </c>
      <c r="AO474" s="27">
        <v>180</v>
      </c>
      <c r="AP474" s="27">
        <v>15</v>
      </c>
      <c r="AQ474" s="27">
        <v>0.31</v>
      </c>
      <c r="AR474" s="27">
        <v>0.14000000000000001</v>
      </c>
      <c r="AS474" s="27">
        <v>0.6</v>
      </c>
      <c r="AT474" s="27">
        <v>220</v>
      </c>
      <c r="AU474" s="27"/>
      <c r="AV474" s="27">
        <v>0</v>
      </c>
      <c r="AW474" s="27">
        <v>0</v>
      </c>
      <c r="AX474" s="27">
        <v>0</v>
      </c>
      <c r="AY474" s="27"/>
      <c r="AZ474" s="27"/>
      <c r="BA474" s="27"/>
      <c r="BB474" s="27"/>
      <c r="BC474" s="27"/>
      <c r="BD474" s="27"/>
      <c r="BE474" s="27">
        <v>0</v>
      </c>
      <c r="BF474" s="27"/>
      <c r="BG474" s="27"/>
      <c r="BH474" s="27">
        <v>0</v>
      </c>
      <c r="BI474" s="27"/>
      <c r="BJ474" s="27">
        <v>0.03</v>
      </c>
      <c r="BK474" s="27">
        <v>0.01</v>
      </c>
      <c r="BL474" s="27">
        <v>0.1</v>
      </c>
      <c r="BM474" s="27"/>
      <c r="BN474" s="27">
        <v>0.12</v>
      </c>
      <c r="BO474" s="27">
        <v>2</v>
      </c>
      <c r="BP474" s="27">
        <v>0</v>
      </c>
      <c r="BQ474" s="27">
        <v>6</v>
      </c>
      <c r="BR474" s="27"/>
      <c r="BS474" s="27"/>
      <c r="BT474" s="27">
        <v>6.25</v>
      </c>
      <c r="BU474" s="27"/>
      <c r="BV474" s="27"/>
      <c r="BW474" s="27" t="s">
        <v>1419</v>
      </c>
      <c r="BX474" s="79">
        <v>3755</v>
      </c>
      <c r="BY474" s="27"/>
      <c r="BZ474" s="27"/>
      <c r="CA474" s="27"/>
      <c r="CB474" s="27">
        <f>CC474+K474+M474+Q474+AE474+AJ474</f>
        <v>100</v>
      </c>
      <c r="CC474" s="27">
        <f t="shared" si="259"/>
        <v>8.5</v>
      </c>
      <c r="CD474" s="27"/>
      <c r="CE474" s="25"/>
      <c r="CF474" s="25"/>
      <c r="CG474" s="25"/>
      <c r="CH474" s="25"/>
      <c r="CI474" s="25"/>
      <c r="CJ474" s="25"/>
      <c r="CK474" s="25"/>
      <c r="CL474" s="25"/>
      <c r="CM474" s="25"/>
      <c r="CN474" s="25"/>
      <c r="CO474" s="25"/>
      <c r="CP474" s="25"/>
      <c r="CQ474" s="25"/>
      <c r="CR474" s="25"/>
      <c r="CS474" s="25"/>
      <c r="CT474" s="25"/>
    </row>
    <row r="475" spans="1:98" ht="15" x14ac:dyDescent="0.25">
      <c r="A475" s="10" t="s">
        <v>825</v>
      </c>
      <c r="D475">
        <v>80</v>
      </c>
      <c r="F475" s="40" t="s">
        <v>302</v>
      </c>
      <c r="I475" s="27">
        <v>1</v>
      </c>
      <c r="J475" s="27">
        <f t="shared" si="258"/>
        <v>145.69999999999985</v>
      </c>
      <c r="K475" s="27">
        <v>89.2</v>
      </c>
      <c r="L475" s="27">
        <v>0.14000000000000001</v>
      </c>
      <c r="M475" s="27">
        <v>0.9</v>
      </c>
      <c r="N475" s="27">
        <v>0.9</v>
      </c>
      <c r="O475" s="27">
        <v>0</v>
      </c>
      <c r="P475" s="27">
        <v>0</v>
      </c>
      <c r="Q475" s="27">
        <v>0</v>
      </c>
      <c r="R475" s="27"/>
      <c r="S475" s="27" t="s">
        <v>501</v>
      </c>
      <c r="T475" s="27" t="s">
        <v>501</v>
      </c>
      <c r="U475" s="27" t="s">
        <v>501</v>
      </c>
      <c r="V475" s="27"/>
      <c r="W475" s="27">
        <v>6.4</v>
      </c>
      <c r="X475" s="27"/>
      <c r="Y475" s="27"/>
      <c r="Z475" s="79">
        <v>0.2</v>
      </c>
      <c r="AA475" s="27">
        <v>6</v>
      </c>
      <c r="AB475" s="27"/>
      <c r="AC475" s="27"/>
      <c r="AD475" s="27">
        <v>0</v>
      </c>
      <c r="AE475" s="27">
        <v>2.7</v>
      </c>
      <c r="AF475" s="27"/>
      <c r="AG475" s="27"/>
      <c r="AH475" s="27"/>
      <c r="AI475" s="27"/>
      <c r="AJ475" s="27">
        <v>0.8</v>
      </c>
      <c r="AK475" s="27">
        <v>24</v>
      </c>
      <c r="AL475" s="27">
        <v>0.6</v>
      </c>
      <c r="AM475" s="27">
        <v>10</v>
      </c>
      <c r="AN475" s="27">
        <v>23</v>
      </c>
      <c r="AO475" s="27">
        <v>242</v>
      </c>
      <c r="AP475" s="27">
        <v>24</v>
      </c>
      <c r="AQ475" s="27">
        <v>0.35</v>
      </c>
      <c r="AR475" s="27">
        <v>0.02</v>
      </c>
      <c r="AS475" s="27">
        <v>1</v>
      </c>
      <c r="AT475" s="27">
        <v>110</v>
      </c>
      <c r="AU475" s="27"/>
      <c r="AV475" s="27">
        <v>3250</v>
      </c>
      <c r="AW475" s="27">
        <v>0</v>
      </c>
      <c r="AX475" s="27">
        <v>19500</v>
      </c>
      <c r="AY475" s="27"/>
      <c r="AZ475" s="27"/>
      <c r="BA475" s="27"/>
      <c r="BB475" s="27"/>
      <c r="BC475" s="27"/>
      <c r="BD475" s="27"/>
      <c r="BE475" s="27">
        <v>0</v>
      </c>
      <c r="BF475" s="27"/>
      <c r="BG475" s="27"/>
      <c r="BH475" s="27">
        <v>0.39</v>
      </c>
      <c r="BI475" s="27"/>
      <c r="BJ475" s="27">
        <v>0.03</v>
      </c>
      <c r="BK475" s="27">
        <v>0.12</v>
      </c>
      <c r="BL475" s="27">
        <v>0.6</v>
      </c>
      <c r="BM475" s="27"/>
      <c r="BN475" s="27">
        <v>0.06</v>
      </c>
      <c r="BO475" s="27">
        <v>10</v>
      </c>
      <c r="BP475" s="27">
        <v>0</v>
      </c>
      <c r="BQ475" s="27">
        <v>4</v>
      </c>
      <c r="BR475" s="27"/>
      <c r="BS475" s="27"/>
      <c r="BT475" s="27">
        <v>6.25</v>
      </c>
      <c r="BU475" s="27"/>
      <c r="BV475" s="27"/>
      <c r="BW475" s="27" t="s">
        <v>1420</v>
      </c>
      <c r="BX475" s="79">
        <v>3709</v>
      </c>
      <c r="BY475" s="27"/>
      <c r="BZ475" s="27"/>
      <c r="CA475" s="27"/>
      <c r="CB475" s="27">
        <f>CC475+K475+M475+Q475+AE475+AJ475</f>
        <v>100</v>
      </c>
      <c r="CC475" s="27">
        <f t="shared" si="259"/>
        <v>6.3999999999999915</v>
      </c>
      <c r="CD475" s="27"/>
      <c r="CE475" s="25"/>
      <c r="CF475" s="25"/>
      <c r="CG475" s="25"/>
      <c r="CH475" s="25"/>
      <c r="CI475" s="25"/>
      <c r="CJ475" s="25"/>
      <c r="CK475" s="25"/>
      <c r="CL475" s="25"/>
      <c r="CM475" s="25"/>
      <c r="CN475" s="25"/>
      <c r="CO475" s="25"/>
      <c r="CP475" s="25"/>
      <c r="CQ475" s="25"/>
      <c r="CR475" s="25"/>
      <c r="CS475" s="25"/>
      <c r="CT475" s="25"/>
    </row>
    <row r="476" spans="1:98" ht="15" x14ac:dyDescent="0.25">
      <c r="A476" s="10" t="s">
        <v>894</v>
      </c>
      <c r="D476">
        <v>80</v>
      </c>
      <c r="F476" s="40" t="s">
        <v>1273</v>
      </c>
      <c r="I476" s="27">
        <v>1</v>
      </c>
      <c r="J476" s="27">
        <f t="shared" si="258"/>
        <v>80.800000000000097</v>
      </c>
      <c r="K476" s="27">
        <v>94.3</v>
      </c>
      <c r="L476" s="27">
        <v>0.14000000000000001</v>
      </c>
      <c r="M476" s="27">
        <v>0.9</v>
      </c>
      <c r="N476" s="27">
        <v>0.9</v>
      </c>
      <c r="O476" s="27">
        <v>0</v>
      </c>
      <c r="P476" s="27">
        <v>0</v>
      </c>
      <c r="Q476" s="27">
        <v>0.2</v>
      </c>
      <c r="R476" s="27"/>
      <c r="S476" s="27">
        <v>0.03</v>
      </c>
      <c r="T476" s="27">
        <v>0.03</v>
      </c>
      <c r="U476" s="27">
        <v>0.08</v>
      </c>
      <c r="V476" s="27"/>
      <c r="W476" s="27">
        <v>2.9</v>
      </c>
      <c r="X476" s="27"/>
      <c r="Y476" s="27"/>
      <c r="Z476" s="79" t="s">
        <v>501</v>
      </c>
      <c r="AA476" s="27">
        <v>2.9</v>
      </c>
      <c r="AB476" s="27"/>
      <c r="AC476" s="27"/>
      <c r="AD476" s="27">
        <v>0</v>
      </c>
      <c r="AE476" s="27">
        <v>1.1000000000000001</v>
      </c>
      <c r="AF476" s="27"/>
      <c r="AG476" s="27"/>
      <c r="AH476" s="27"/>
      <c r="AI476" s="27"/>
      <c r="AJ476" s="27">
        <v>0.6</v>
      </c>
      <c r="AK476" s="27">
        <v>8</v>
      </c>
      <c r="AL476" s="27">
        <v>0.2</v>
      </c>
      <c r="AM476" s="27">
        <v>11</v>
      </c>
      <c r="AN476" s="27">
        <v>25</v>
      </c>
      <c r="AO476" s="27">
        <v>231</v>
      </c>
      <c r="AP476" s="27">
        <v>5</v>
      </c>
      <c r="AQ476" s="27">
        <v>0.16</v>
      </c>
      <c r="AR476" s="27">
        <v>7.0000000000000007E-2</v>
      </c>
      <c r="AS476" s="27">
        <v>0.4</v>
      </c>
      <c r="AT476" s="27">
        <v>60</v>
      </c>
      <c r="AU476" s="27"/>
      <c r="AV476" s="27">
        <v>39</v>
      </c>
      <c r="AW476" s="27">
        <v>0</v>
      </c>
      <c r="AX476" s="27">
        <v>231</v>
      </c>
      <c r="AY476" s="27"/>
      <c r="AZ476" s="27"/>
      <c r="BA476" s="27"/>
      <c r="BB476" s="27"/>
      <c r="BC476" s="27"/>
      <c r="BD476" s="27"/>
      <c r="BE476" s="27">
        <v>0</v>
      </c>
      <c r="BF476" s="27"/>
      <c r="BG476" s="27"/>
      <c r="BH476" s="27">
        <v>0.84</v>
      </c>
      <c r="BI476" s="27"/>
      <c r="BJ476" s="27">
        <v>0.04</v>
      </c>
      <c r="BK476" s="27">
        <v>0.01</v>
      </c>
      <c r="BL476" s="27">
        <v>0.9</v>
      </c>
      <c r="BM476" s="27"/>
      <c r="BN476" s="27">
        <v>0.09</v>
      </c>
      <c r="BO476" s="27">
        <v>18</v>
      </c>
      <c r="BP476" s="27">
        <v>0</v>
      </c>
      <c r="BQ476" s="27">
        <v>20</v>
      </c>
      <c r="BR476" s="27"/>
      <c r="BS476" s="27"/>
      <c r="BT476" s="27">
        <v>6.25</v>
      </c>
      <c r="BU476" s="27"/>
      <c r="BV476" s="27"/>
      <c r="BW476" s="27" t="s">
        <v>1420</v>
      </c>
      <c r="BX476" s="79">
        <v>3750</v>
      </c>
      <c r="BY476" s="27"/>
      <c r="BZ476" s="27"/>
      <c r="CA476" s="27"/>
      <c r="CB476" s="27">
        <f>CC476+K476+M476+Q476+AE476+AJ476</f>
        <v>100</v>
      </c>
      <c r="CC476" s="27">
        <f t="shared" si="259"/>
        <v>2.9000000000000057</v>
      </c>
      <c r="CD476" s="27"/>
      <c r="CE476" s="25"/>
      <c r="CF476" s="25"/>
      <c r="CG476" s="25"/>
      <c r="CH476" s="25"/>
      <c r="CI476" s="25"/>
      <c r="CJ476" s="25"/>
      <c r="CK476" s="25"/>
      <c r="CL476" s="25"/>
      <c r="CM476" s="25"/>
      <c r="CN476" s="25"/>
      <c r="CO476" s="25"/>
      <c r="CP476" s="25"/>
      <c r="CQ476" s="25"/>
      <c r="CR476" s="25"/>
      <c r="CS476" s="25"/>
      <c r="CT476" s="25"/>
    </row>
    <row r="477" spans="1:98" ht="15" x14ac:dyDescent="0.3">
      <c r="A477" s="10" t="s">
        <v>1212</v>
      </c>
      <c r="D477">
        <v>12.5</v>
      </c>
      <c r="F477" s="2" t="s">
        <v>1213</v>
      </c>
      <c r="I477" s="27">
        <v>1</v>
      </c>
      <c r="J477" s="27">
        <f t="shared" si="258"/>
        <v>3700</v>
      </c>
      <c r="K477" s="27">
        <v>0</v>
      </c>
      <c r="L477" s="27" t="s">
        <v>501</v>
      </c>
      <c r="M477" s="27">
        <v>0</v>
      </c>
      <c r="N477" s="27">
        <v>0</v>
      </c>
      <c r="O477" s="27">
        <v>0</v>
      </c>
      <c r="P477" s="27">
        <v>0</v>
      </c>
      <c r="Q477" s="27">
        <v>100</v>
      </c>
      <c r="R477" s="27"/>
      <c r="S477" s="27">
        <v>12.65</v>
      </c>
      <c r="T477" s="27">
        <v>18.57</v>
      </c>
      <c r="U477" s="27">
        <v>64.22</v>
      </c>
      <c r="V477" s="27"/>
      <c r="W477" s="27">
        <v>0</v>
      </c>
      <c r="X477" s="27"/>
      <c r="Y477" s="27"/>
      <c r="Z477" s="79">
        <v>0</v>
      </c>
      <c r="AA477" s="27"/>
      <c r="AB477" s="27"/>
      <c r="AC477" s="27"/>
      <c r="AD477" s="27"/>
      <c r="AE477" s="27">
        <v>0</v>
      </c>
      <c r="AF477" s="27"/>
      <c r="AG477" s="27"/>
      <c r="AH477" s="27"/>
      <c r="AI477" s="27"/>
      <c r="AJ477" s="27">
        <v>0</v>
      </c>
      <c r="AK477" s="27">
        <v>0</v>
      </c>
      <c r="AL477" s="27">
        <v>0</v>
      </c>
      <c r="AM477" s="27">
        <v>0</v>
      </c>
      <c r="AN477" s="27">
        <v>0</v>
      </c>
      <c r="AO477" s="27">
        <v>0</v>
      </c>
      <c r="AP477" s="27">
        <v>0</v>
      </c>
      <c r="AQ477" s="27">
        <v>0</v>
      </c>
      <c r="AR477" s="27">
        <v>0</v>
      </c>
      <c r="AS477" s="27"/>
      <c r="AT477" s="27"/>
      <c r="AU477" s="27"/>
      <c r="AV477" s="27">
        <v>3</v>
      </c>
      <c r="AW477" s="27"/>
      <c r="AX477" s="27"/>
      <c r="AY477" s="27"/>
      <c r="AZ477" s="27"/>
      <c r="BA477" s="27"/>
      <c r="BB477" s="27"/>
      <c r="BC477" s="27"/>
      <c r="BD477" s="27"/>
      <c r="BE477" s="27"/>
      <c r="BF477" s="27"/>
      <c r="BG477" s="27">
        <v>0</v>
      </c>
      <c r="BH477" s="27">
        <v>39.22</v>
      </c>
      <c r="BI477" s="27"/>
      <c r="BJ477" s="27">
        <v>0</v>
      </c>
      <c r="BK477" s="27">
        <v>0</v>
      </c>
      <c r="BL477" s="27">
        <v>0</v>
      </c>
      <c r="BM477" s="27"/>
      <c r="BN477" s="27">
        <v>0</v>
      </c>
      <c r="BO477" s="27">
        <v>0</v>
      </c>
      <c r="BP477" s="27">
        <v>0</v>
      </c>
      <c r="BQ477" s="27"/>
      <c r="BR477" s="27"/>
      <c r="BS477" s="27"/>
      <c r="BT477" s="27">
        <v>6.25</v>
      </c>
      <c r="BU477" s="27"/>
      <c r="BV477" s="27"/>
      <c r="BW477" s="27" t="s">
        <v>4</v>
      </c>
      <c r="BX477" s="79">
        <v>6536</v>
      </c>
      <c r="BY477" s="27"/>
      <c r="BZ477" s="27"/>
      <c r="CA477" s="27"/>
      <c r="CB477" s="27">
        <f>CC477+K477+M477+Q477+AE477+AJ477</f>
        <v>100</v>
      </c>
      <c r="CC477" s="27">
        <f t="shared" si="259"/>
        <v>0</v>
      </c>
      <c r="CD477" s="27"/>
      <c r="CE477" s="27"/>
      <c r="CF477" s="25"/>
      <c r="CG477" s="25"/>
      <c r="CH477" s="25"/>
      <c r="CI477" s="25"/>
      <c r="CJ477" s="25"/>
      <c r="CK477" s="25"/>
      <c r="CL477" s="25"/>
      <c r="CM477" s="25"/>
      <c r="CN477" s="25"/>
      <c r="CO477" s="25"/>
      <c r="CP477" s="25"/>
      <c r="CQ477" s="25"/>
      <c r="CR477" s="25"/>
      <c r="CS477" s="25"/>
      <c r="CT477" s="25"/>
    </row>
    <row r="478" spans="1:98" ht="15" x14ac:dyDescent="0.3">
      <c r="A478" s="10" t="s">
        <v>1219</v>
      </c>
      <c r="D478">
        <v>10</v>
      </c>
      <c r="F478" s="2" t="s">
        <v>1214</v>
      </c>
      <c r="I478" s="27">
        <v>1</v>
      </c>
      <c r="J478" s="27">
        <f t="shared" si="258"/>
        <v>0</v>
      </c>
      <c r="K478" s="27">
        <v>0.2</v>
      </c>
      <c r="L478" s="27"/>
      <c r="M478" s="27">
        <v>0</v>
      </c>
      <c r="N478" s="27">
        <v>0</v>
      </c>
      <c r="O478" s="27">
        <v>0</v>
      </c>
      <c r="P478" s="27">
        <v>0</v>
      </c>
      <c r="Q478" s="27">
        <v>0</v>
      </c>
      <c r="R478" s="27"/>
      <c r="S478" s="27">
        <v>0</v>
      </c>
      <c r="T478" s="27">
        <v>0</v>
      </c>
      <c r="U478" s="27">
        <v>0</v>
      </c>
      <c r="V478" s="27">
        <v>0</v>
      </c>
      <c r="W478" s="27">
        <f>Y478/1.1</f>
        <v>0</v>
      </c>
      <c r="X478" s="27"/>
      <c r="Y478" s="27">
        <v>0</v>
      </c>
      <c r="Z478" s="79"/>
      <c r="AA478" s="27"/>
      <c r="AB478" s="27">
        <v>0</v>
      </c>
      <c r="AC478" s="27">
        <v>0</v>
      </c>
      <c r="AD478" s="27"/>
      <c r="AE478" s="27"/>
      <c r="AF478" s="27"/>
      <c r="AG478" s="27">
        <v>0</v>
      </c>
      <c r="AH478" s="27"/>
      <c r="AI478" s="27"/>
      <c r="AJ478" s="27">
        <v>99.8</v>
      </c>
      <c r="AK478" s="27">
        <v>10</v>
      </c>
      <c r="AL478" s="27">
        <v>0.3</v>
      </c>
      <c r="AM478" s="27">
        <v>76</v>
      </c>
      <c r="AN478" s="27">
        <v>1</v>
      </c>
      <c r="AO478" s="27">
        <v>89</v>
      </c>
      <c r="AP478" s="27">
        <v>39300</v>
      </c>
      <c r="AQ478" s="27">
        <v>0.1</v>
      </c>
      <c r="AR478" s="27">
        <v>0.08</v>
      </c>
      <c r="AS478" s="27"/>
      <c r="AT478" s="27" t="s">
        <v>501</v>
      </c>
      <c r="AU478" s="27"/>
      <c r="AV478" s="27"/>
      <c r="AW478" s="27">
        <v>0</v>
      </c>
      <c r="AX478" s="27">
        <v>0</v>
      </c>
      <c r="AY478" s="27"/>
      <c r="AZ478" s="27"/>
      <c r="BA478" s="27"/>
      <c r="BB478" s="27"/>
      <c r="BC478" s="27"/>
      <c r="BD478" s="27"/>
      <c r="BE478" s="27"/>
      <c r="BF478" s="27">
        <v>0</v>
      </c>
      <c r="BG478" s="27"/>
      <c r="BH478" s="27">
        <v>0</v>
      </c>
      <c r="BI478" s="27"/>
      <c r="BJ478" s="27">
        <v>0</v>
      </c>
      <c r="BK478" s="27">
        <v>1</v>
      </c>
      <c r="BL478" s="27">
        <v>0</v>
      </c>
      <c r="BM478" s="27"/>
      <c r="BN478" s="27">
        <v>0</v>
      </c>
      <c r="BO478" s="27">
        <v>0</v>
      </c>
      <c r="BP478" s="27">
        <v>0</v>
      </c>
      <c r="BQ478" s="27">
        <v>0</v>
      </c>
      <c r="BR478" s="27"/>
      <c r="BS478" s="27"/>
      <c r="BT478" s="27">
        <v>6.25</v>
      </c>
      <c r="BU478" s="27"/>
      <c r="BV478" s="27"/>
      <c r="BW478" s="27" t="s">
        <v>8</v>
      </c>
      <c r="BX478" s="79">
        <v>1226</v>
      </c>
      <c r="BY478" s="27"/>
      <c r="BZ478" s="27"/>
      <c r="CA478" s="27"/>
      <c r="CB478" s="27">
        <f>CC478+K478+M478+Q478+AE478+AJ478</f>
        <v>100</v>
      </c>
      <c r="CC478" s="27">
        <f t="shared" si="259"/>
        <v>0</v>
      </c>
      <c r="CD478" s="27"/>
      <c r="CE478" s="25"/>
      <c r="CF478" s="25"/>
      <c r="CG478" s="25"/>
      <c r="CH478" s="25"/>
      <c r="CI478" s="25"/>
      <c r="CJ478" s="25"/>
      <c r="CK478" s="25"/>
      <c r="CL478" s="25"/>
      <c r="CM478" s="25"/>
      <c r="CN478" s="25"/>
      <c r="CO478" s="25"/>
      <c r="CP478" s="25"/>
      <c r="CQ478" s="25"/>
      <c r="CR478" s="25"/>
      <c r="CS478" s="25"/>
      <c r="CT478" s="25"/>
    </row>
    <row r="479" spans="1:98" ht="15" x14ac:dyDescent="0.25">
      <c r="A479" s="10"/>
      <c r="D479">
        <f>SUM(D472:D478)</f>
        <v>1322.5</v>
      </c>
      <c r="F479" s="5" t="s">
        <v>550</v>
      </c>
      <c r="J479" s="25"/>
      <c r="K479" s="25"/>
      <c r="L479" s="25"/>
      <c r="M479" s="25"/>
      <c r="N479" s="25"/>
      <c r="O479" s="14"/>
      <c r="P479" s="14"/>
      <c r="Q479" s="25"/>
      <c r="R479" s="25"/>
      <c r="S479" s="25"/>
      <c r="T479" s="25"/>
      <c r="U479" s="25"/>
      <c r="V479" s="25"/>
      <c r="W479" s="25"/>
      <c r="X479" s="25"/>
      <c r="Y479" s="25"/>
      <c r="Z479" s="49"/>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W479" s="25"/>
      <c r="BX479" s="49"/>
      <c r="BY479" s="25"/>
      <c r="BZ479" s="25"/>
      <c r="CA479" s="25"/>
      <c r="CB479" s="25"/>
      <c r="CC479" s="25"/>
      <c r="CD479" s="25"/>
      <c r="CE479" s="25"/>
      <c r="CF479" s="25"/>
      <c r="CG479" s="25"/>
      <c r="CH479" s="25"/>
      <c r="CI479" s="25"/>
      <c r="CJ479" s="25"/>
      <c r="CK479" s="25"/>
      <c r="CL479" s="25"/>
      <c r="CM479" s="25"/>
      <c r="CN479" s="25"/>
      <c r="CO479" s="25"/>
      <c r="CP479" s="25"/>
      <c r="CQ479" s="25"/>
      <c r="CR479" s="25"/>
      <c r="CS479" s="25"/>
      <c r="CT479" s="25"/>
    </row>
    <row r="480" spans="1:98" ht="15" x14ac:dyDescent="0.25">
      <c r="A480" s="10"/>
      <c r="D480">
        <f>D479-34</f>
        <v>1288.5</v>
      </c>
      <c r="F480" s="5" t="s">
        <v>551</v>
      </c>
      <c r="J480" s="25"/>
      <c r="K480" s="25"/>
      <c r="L480" s="25"/>
      <c r="M480" s="25"/>
      <c r="N480" s="25"/>
      <c r="O480" s="14"/>
      <c r="P480" s="14"/>
      <c r="Q480" s="25" t="s">
        <v>197</v>
      </c>
      <c r="R480" s="25"/>
      <c r="S480" s="25"/>
      <c r="T480" s="25"/>
      <c r="U480" s="25"/>
      <c r="V480" s="25"/>
      <c r="W480" s="25"/>
      <c r="X480" s="25"/>
      <c r="Y480" s="25"/>
      <c r="Z480" s="49"/>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W480" s="25"/>
      <c r="BX480" s="49"/>
      <c r="BY480" s="25"/>
      <c r="BZ480" s="25"/>
      <c r="CA480" s="25"/>
      <c r="CB480" s="25"/>
      <c r="CC480" s="25"/>
      <c r="CD480" s="25"/>
      <c r="CE480" s="25"/>
      <c r="CF480" s="25"/>
      <c r="CG480" s="25"/>
      <c r="CH480" s="25"/>
      <c r="CI480" s="25"/>
      <c r="CJ480" s="25"/>
      <c r="CK480" s="25"/>
      <c r="CL480" s="25"/>
      <c r="CM480" s="25"/>
      <c r="CN480" s="25"/>
      <c r="CO480" s="25"/>
      <c r="CP480" s="25"/>
      <c r="CQ480" s="25"/>
      <c r="CR480" s="25"/>
      <c r="CS480" s="25"/>
      <c r="CT480" s="25"/>
    </row>
    <row r="481" spans="1:98" ht="15" x14ac:dyDescent="0.25">
      <c r="A481" s="10"/>
      <c r="D481">
        <f>1-(D479-D480)/D479</f>
        <v>0.97429111531190926</v>
      </c>
      <c r="F481" s="5" t="s">
        <v>337</v>
      </c>
      <c r="J481" s="25"/>
      <c r="K481" s="25"/>
      <c r="L481" s="25"/>
      <c r="M481" s="25"/>
      <c r="N481" s="25"/>
      <c r="O481" s="14"/>
      <c r="P481" s="14"/>
      <c r="Q481" s="25"/>
      <c r="R481" s="25"/>
      <c r="S481" s="25"/>
      <c r="T481" s="25"/>
      <c r="U481" s="25"/>
      <c r="V481" s="25"/>
      <c r="W481" s="25"/>
      <c r="X481" s="25"/>
      <c r="Y481" s="25"/>
      <c r="Z481" s="49"/>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W481" s="25"/>
      <c r="BX481" s="49"/>
      <c r="BY481" s="25"/>
      <c r="BZ481" s="25"/>
      <c r="CA481" s="25"/>
      <c r="CB481" s="25"/>
      <c r="CC481" s="25"/>
      <c r="CD481" s="25"/>
      <c r="CE481" s="25"/>
      <c r="CF481" s="25"/>
      <c r="CG481" s="25"/>
      <c r="CH481" s="25"/>
      <c r="CI481" s="25"/>
      <c r="CJ481" s="25"/>
      <c r="CK481" s="25"/>
      <c r="CL481" s="25"/>
      <c r="CM481" s="25"/>
      <c r="CN481" s="25"/>
      <c r="CO481" s="25"/>
      <c r="CP481" s="25"/>
      <c r="CQ481" s="25"/>
      <c r="CR481" s="25"/>
      <c r="CS481" s="25"/>
      <c r="CT481" s="25"/>
    </row>
    <row r="482" spans="1:98" ht="15" x14ac:dyDescent="0.25">
      <c r="F482" s="5" t="s">
        <v>82</v>
      </c>
      <c r="J482" s="25"/>
      <c r="K482" s="25"/>
      <c r="L482" s="25"/>
      <c r="M482" s="25"/>
      <c r="N482" s="25"/>
      <c r="O482" s="14"/>
      <c r="P482" s="14"/>
      <c r="Q482" s="25"/>
      <c r="R482" s="25"/>
      <c r="S482" s="25"/>
      <c r="T482" s="25"/>
      <c r="U482" s="25"/>
      <c r="V482" s="25"/>
      <c r="W482" s="25"/>
      <c r="X482" s="25"/>
      <c r="Y482" s="25"/>
      <c r="Z482" s="49"/>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W482" s="25"/>
      <c r="BX482" s="49"/>
      <c r="BY482" s="25"/>
      <c r="BZ482" s="25"/>
      <c r="CA482" s="25"/>
      <c r="CB482" s="25"/>
      <c r="CC482" s="25"/>
      <c r="CD482" s="25"/>
      <c r="CE482" s="25"/>
      <c r="CF482" s="25"/>
      <c r="CG482" s="25"/>
      <c r="CH482" s="25"/>
      <c r="CI482" s="25"/>
      <c r="CJ482" s="25"/>
      <c r="CK482" s="25"/>
      <c r="CL482" s="25"/>
      <c r="CM482" s="25"/>
      <c r="CN482" s="25"/>
      <c r="CO482" s="25"/>
      <c r="CP482" s="25"/>
      <c r="CQ482" s="25"/>
      <c r="CR482" s="25"/>
      <c r="CS482" s="25"/>
      <c r="CT482" s="25"/>
    </row>
    <row r="483" spans="1:98" ht="15" x14ac:dyDescent="0.25">
      <c r="F483" s="5" t="s">
        <v>115</v>
      </c>
      <c r="J483" s="25"/>
      <c r="K483" s="25"/>
      <c r="L483" s="25"/>
      <c r="M483" s="25"/>
      <c r="N483" s="25"/>
      <c r="O483" s="14"/>
      <c r="P483" s="14"/>
      <c r="Q483" s="25"/>
      <c r="R483" s="25"/>
      <c r="S483" s="25"/>
      <c r="T483" s="25"/>
      <c r="U483" s="25"/>
      <c r="V483" s="25"/>
      <c r="W483" s="25"/>
      <c r="X483" s="25"/>
      <c r="Y483" s="25"/>
      <c r="Z483" s="49"/>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W483" s="25"/>
      <c r="BX483" s="49"/>
      <c r="BY483" s="25"/>
      <c r="BZ483" s="25"/>
      <c r="CA483" s="25"/>
      <c r="CB483" s="25"/>
      <c r="CC483" s="25"/>
      <c r="CD483" s="25"/>
      <c r="CE483" s="25"/>
      <c r="CF483" s="25"/>
      <c r="CG483" s="25"/>
      <c r="CH483" s="25"/>
      <c r="CI483" s="25"/>
      <c r="CJ483" s="25"/>
      <c r="CK483" s="25"/>
      <c r="CL483" s="25"/>
      <c r="CM483" s="25"/>
      <c r="CN483" s="25"/>
      <c r="CO483" s="25"/>
      <c r="CP483" s="25"/>
      <c r="CQ483" s="25"/>
      <c r="CR483" s="25"/>
      <c r="CS483" s="25"/>
      <c r="CT483" s="25"/>
    </row>
    <row r="484" spans="1:98" ht="15" x14ac:dyDescent="0.25">
      <c r="F484" s="5"/>
      <c r="J484" s="25"/>
      <c r="K484" s="25"/>
      <c r="L484" s="25"/>
      <c r="M484" s="25"/>
      <c r="N484" s="25"/>
      <c r="O484" s="25"/>
      <c r="P484" s="25"/>
      <c r="Q484" s="25"/>
      <c r="R484" s="25"/>
      <c r="S484" s="25"/>
      <c r="T484" s="25"/>
      <c r="U484" s="25"/>
      <c r="V484" s="25"/>
      <c r="W484" s="25"/>
      <c r="X484" s="25"/>
      <c r="Y484" s="25"/>
      <c r="Z484" s="49"/>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W484" s="25"/>
      <c r="BX484" s="49"/>
      <c r="BY484" s="25"/>
      <c r="BZ484" s="25"/>
      <c r="CA484" s="25"/>
      <c r="CB484" s="25"/>
      <c r="CC484" s="25"/>
      <c r="CD484" s="25"/>
      <c r="CE484" s="25"/>
      <c r="CF484" s="25"/>
      <c r="CG484" s="25"/>
      <c r="CH484" s="25"/>
      <c r="CI484" s="25"/>
      <c r="CJ484" s="25"/>
      <c r="CK484" s="25"/>
      <c r="CL484" s="25"/>
      <c r="CM484" s="25"/>
      <c r="CN484" s="25"/>
      <c r="CO484" s="25"/>
      <c r="CP484" s="25"/>
      <c r="CQ484" s="25"/>
      <c r="CR484" s="25"/>
      <c r="CS484" s="25"/>
      <c r="CT484" s="25"/>
    </row>
    <row r="485" spans="1:98" s="35" customFormat="1" ht="15" x14ac:dyDescent="0.3">
      <c r="F485" s="38" t="s">
        <v>1391</v>
      </c>
      <c r="J485" s="388"/>
      <c r="K485" s="164">
        <f>+K472*$D$472/100</f>
        <v>49.95</v>
      </c>
      <c r="L485" s="164"/>
      <c r="M485" s="164">
        <f>+M472*$D$472/100</f>
        <v>0</v>
      </c>
      <c r="N485" s="164">
        <f t="shared" ref="N485:V485" si="260">+N472*$D$472/100</f>
        <v>0</v>
      </c>
      <c r="O485" s="164">
        <f t="shared" si="260"/>
        <v>0</v>
      </c>
      <c r="P485" s="164">
        <f t="shared" si="260"/>
        <v>0</v>
      </c>
      <c r="Q485" s="164">
        <f t="shared" si="260"/>
        <v>0</v>
      </c>
      <c r="R485" s="164">
        <f t="shared" si="260"/>
        <v>0</v>
      </c>
      <c r="S485" s="164">
        <f t="shared" si="260"/>
        <v>0</v>
      </c>
      <c r="T485" s="164">
        <f t="shared" si="260"/>
        <v>0</v>
      </c>
      <c r="U485" s="164">
        <f t="shared" si="260"/>
        <v>0</v>
      </c>
      <c r="V485" s="164">
        <f t="shared" si="260"/>
        <v>0</v>
      </c>
      <c r="W485" s="164">
        <f t="shared" ref="W485:BR485" si="261">+W472*$D$472/100</f>
        <v>0</v>
      </c>
      <c r="X485" s="164">
        <f t="shared" si="261"/>
        <v>0</v>
      </c>
      <c r="Y485" s="164">
        <f t="shared" si="261"/>
        <v>0</v>
      </c>
      <c r="Z485" s="166">
        <f t="shared" si="261"/>
        <v>0</v>
      </c>
      <c r="AA485" s="164">
        <f t="shared" si="261"/>
        <v>0</v>
      </c>
      <c r="AB485" s="164">
        <f t="shared" si="261"/>
        <v>0</v>
      </c>
      <c r="AC485" s="164">
        <f t="shared" si="261"/>
        <v>0</v>
      </c>
      <c r="AD485" s="164">
        <f t="shared" si="261"/>
        <v>0</v>
      </c>
      <c r="AE485" s="164">
        <f t="shared" si="261"/>
        <v>0</v>
      </c>
      <c r="AF485" s="164">
        <f t="shared" si="261"/>
        <v>0</v>
      </c>
      <c r="AG485" s="164">
        <f t="shared" si="261"/>
        <v>0</v>
      </c>
      <c r="AH485" s="164">
        <f t="shared" si="261"/>
        <v>0</v>
      </c>
      <c r="AI485" s="164">
        <f t="shared" si="261"/>
        <v>0</v>
      </c>
      <c r="AJ485" s="164">
        <f t="shared" si="261"/>
        <v>0.05</v>
      </c>
      <c r="AK485" s="164">
        <f t="shared" si="261"/>
        <v>1</v>
      </c>
      <c r="AL485" s="164">
        <f t="shared" si="261"/>
        <v>0</v>
      </c>
      <c r="AM485" s="164">
        <f t="shared" si="261"/>
        <v>0.5</v>
      </c>
      <c r="AN485" s="164">
        <f t="shared" si="261"/>
        <v>0</v>
      </c>
      <c r="AO485" s="164">
        <f t="shared" si="261"/>
        <v>0</v>
      </c>
      <c r="AP485" s="164">
        <f t="shared" si="261"/>
        <v>1</v>
      </c>
      <c r="AQ485" s="164">
        <f t="shared" si="261"/>
        <v>0</v>
      </c>
      <c r="AR485" s="164">
        <f t="shared" si="261"/>
        <v>3.5000000000000005E-3</v>
      </c>
      <c r="AS485" s="164">
        <f t="shared" si="261"/>
        <v>0</v>
      </c>
      <c r="AT485" s="164">
        <f t="shared" si="261"/>
        <v>0</v>
      </c>
      <c r="AU485" s="164">
        <f t="shared" si="261"/>
        <v>0</v>
      </c>
      <c r="AV485" s="164">
        <f t="shared" si="261"/>
        <v>0</v>
      </c>
      <c r="AW485" s="164">
        <f t="shared" si="261"/>
        <v>0</v>
      </c>
      <c r="AX485" s="164">
        <f t="shared" si="261"/>
        <v>0</v>
      </c>
      <c r="AY485" s="164">
        <f t="shared" si="261"/>
        <v>0</v>
      </c>
      <c r="AZ485" s="164">
        <f t="shared" si="261"/>
        <v>0</v>
      </c>
      <c r="BA485" s="164">
        <f t="shared" si="261"/>
        <v>0</v>
      </c>
      <c r="BB485" s="164">
        <f t="shared" si="261"/>
        <v>0</v>
      </c>
      <c r="BC485" s="164">
        <f t="shared" si="261"/>
        <v>0</v>
      </c>
      <c r="BD485" s="164">
        <f t="shared" si="261"/>
        <v>0</v>
      </c>
      <c r="BE485" s="164">
        <f t="shared" si="261"/>
        <v>0</v>
      </c>
      <c r="BF485" s="164">
        <f t="shared" si="261"/>
        <v>0</v>
      </c>
      <c r="BG485" s="164">
        <f t="shared" si="261"/>
        <v>0</v>
      </c>
      <c r="BH485" s="164">
        <f t="shared" si="261"/>
        <v>0</v>
      </c>
      <c r="BI485" s="164">
        <f t="shared" si="261"/>
        <v>0</v>
      </c>
      <c r="BJ485" s="164">
        <f t="shared" si="261"/>
        <v>0</v>
      </c>
      <c r="BK485" s="164">
        <f t="shared" si="261"/>
        <v>0</v>
      </c>
      <c r="BL485" s="164">
        <f t="shared" si="261"/>
        <v>0</v>
      </c>
      <c r="BM485" s="164">
        <f t="shared" si="261"/>
        <v>0</v>
      </c>
      <c r="BN485" s="164">
        <f t="shared" si="261"/>
        <v>0</v>
      </c>
      <c r="BO485" s="164">
        <f t="shared" si="261"/>
        <v>0</v>
      </c>
      <c r="BP485" s="164">
        <f t="shared" si="261"/>
        <v>0</v>
      </c>
      <c r="BQ485" s="164">
        <f t="shared" si="261"/>
        <v>0</v>
      </c>
      <c r="BR485" s="164">
        <f t="shared" si="261"/>
        <v>0</v>
      </c>
      <c r="BS485" s="164"/>
      <c r="BT485" s="164"/>
      <c r="BU485" s="164"/>
      <c r="BV485" s="164"/>
      <c r="BW485" s="164"/>
      <c r="BX485" s="166"/>
      <c r="BY485" s="164"/>
      <c r="BZ485" s="164"/>
      <c r="CA485" s="164"/>
      <c r="CB485" s="164"/>
      <c r="CC485" s="164"/>
      <c r="CD485" s="164"/>
      <c r="CE485" s="164"/>
      <c r="CF485" s="164"/>
      <c r="CG485" s="388"/>
      <c r="CH485" s="388"/>
      <c r="CI485" s="388"/>
      <c r="CJ485" s="388"/>
      <c r="CK485" s="388"/>
      <c r="CL485" s="388"/>
      <c r="CM485" s="388"/>
      <c r="CN485" s="388"/>
      <c r="CO485" s="388"/>
      <c r="CP485" s="388"/>
      <c r="CQ485" s="388"/>
      <c r="CR485" s="388"/>
      <c r="CS485" s="388"/>
      <c r="CT485" s="388"/>
    </row>
    <row r="486" spans="1:98" s="35" customFormat="1" ht="15" x14ac:dyDescent="0.3">
      <c r="F486" s="167" t="s">
        <v>235</v>
      </c>
      <c r="J486" s="388"/>
      <c r="K486" s="164">
        <f>+K473*$D$473/100</f>
        <v>654.00000000000011</v>
      </c>
      <c r="L486" s="164">
        <f>+L473*$D$473/100</f>
        <v>30.8</v>
      </c>
      <c r="M486" s="164">
        <f>+M473*$D$473/100</f>
        <v>192</v>
      </c>
      <c r="N486" s="164">
        <f t="shared" ref="N486:V486" si="262">+N473*$D$473/100</f>
        <v>0</v>
      </c>
      <c r="O486" s="164">
        <f t="shared" si="262"/>
        <v>192</v>
      </c>
      <c r="P486" s="164">
        <f t="shared" si="262"/>
        <v>0.76</v>
      </c>
      <c r="Q486" s="164">
        <f t="shared" si="262"/>
        <v>142</v>
      </c>
      <c r="R486" s="164">
        <f t="shared" si="262"/>
        <v>0</v>
      </c>
      <c r="S486" s="164">
        <f t="shared" si="262"/>
        <v>59.5</v>
      </c>
      <c r="T486" s="164">
        <f t="shared" si="262"/>
        <v>52.9</v>
      </c>
      <c r="U486" s="164">
        <f t="shared" si="262"/>
        <v>6.4</v>
      </c>
      <c r="V486" s="164">
        <f t="shared" si="262"/>
        <v>0</v>
      </c>
      <c r="W486" s="164">
        <f t="shared" ref="W486:BR486" si="263">+W473*$D$473/100</f>
        <v>0</v>
      </c>
      <c r="X486" s="164">
        <f t="shared" si="263"/>
        <v>0</v>
      </c>
      <c r="Y486" s="164">
        <f t="shared" si="263"/>
        <v>0</v>
      </c>
      <c r="Z486" s="166">
        <f t="shared" si="263"/>
        <v>0</v>
      </c>
      <c r="AA486" s="164">
        <f t="shared" si="263"/>
        <v>0</v>
      </c>
      <c r="AB486" s="164">
        <f t="shared" si="263"/>
        <v>0</v>
      </c>
      <c r="AC486" s="164">
        <f t="shared" si="263"/>
        <v>0</v>
      </c>
      <c r="AD486" s="164">
        <f t="shared" si="263"/>
        <v>0</v>
      </c>
      <c r="AE486" s="164">
        <f t="shared" si="263"/>
        <v>0</v>
      </c>
      <c r="AF486" s="164">
        <f t="shared" si="263"/>
        <v>0</v>
      </c>
      <c r="AG486" s="164">
        <f t="shared" si="263"/>
        <v>0</v>
      </c>
      <c r="AH486" s="164">
        <f t="shared" si="263"/>
        <v>0</v>
      </c>
      <c r="AI486" s="164">
        <f t="shared" si="263"/>
        <v>0</v>
      </c>
      <c r="AJ486" s="164">
        <f t="shared" si="263"/>
        <v>9</v>
      </c>
      <c r="AK486" s="164">
        <f t="shared" si="263"/>
        <v>130</v>
      </c>
      <c r="AL486" s="164">
        <f t="shared" si="263"/>
        <v>7</v>
      </c>
      <c r="AM486" s="164">
        <f t="shared" si="263"/>
        <v>190</v>
      </c>
      <c r="AN486" s="164">
        <f t="shared" si="263"/>
        <v>1640</v>
      </c>
      <c r="AO486" s="164">
        <f t="shared" si="263"/>
        <v>2740</v>
      </c>
      <c r="AP486" s="164">
        <f t="shared" si="263"/>
        <v>850</v>
      </c>
      <c r="AQ486" s="164">
        <f t="shared" si="263"/>
        <v>34.200000000000003</v>
      </c>
      <c r="AR486" s="164">
        <f t="shared" si="263"/>
        <v>3.2</v>
      </c>
      <c r="AS486" s="164">
        <f t="shared" si="263"/>
        <v>86</v>
      </c>
      <c r="AT486" s="164">
        <f t="shared" si="263"/>
        <v>170</v>
      </c>
      <c r="AU486" s="164">
        <f t="shared" si="263"/>
        <v>0</v>
      </c>
      <c r="AV486" s="164">
        <f t="shared" si="263"/>
        <v>0</v>
      </c>
      <c r="AW486" s="164">
        <f t="shared" si="263"/>
        <v>0</v>
      </c>
      <c r="AX486" s="164">
        <f t="shared" si="263"/>
        <v>0</v>
      </c>
      <c r="AY486" s="164">
        <f t="shared" si="263"/>
        <v>0</v>
      </c>
      <c r="AZ486" s="164">
        <f t="shared" si="263"/>
        <v>0</v>
      </c>
      <c r="BA486" s="164">
        <f t="shared" si="263"/>
        <v>0</v>
      </c>
      <c r="BB486" s="164">
        <f t="shared" si="263"/>
        <v>0</v>
      </c>
      <c r="BC486" s="164">
        <f t="shared" si="263"/>
        <v>0</v>
      </c>
      <c r="BD486" s="164">
        <f t="shared" si="263"/>
        <v>0</v>
      </c>
      <c r="BE486" s="164">
        <f t="shared" si="263"/>
        <v>6.2</v>
      </c>
      <c r="BF486" s="164">
        <f t="shared" si="263"/>
        <v>0</v>
      </c>
      <c r="BG486" s="164">
        <f t="shared" si="263"/>
        <v>0</v>
      </c>
      <c r="BH486" s="164">
        <f t="shared" si="263"/>
        <v>1.6</v>
      </c>
      <c r="BI486" s="164">
        <f t="shared" si="263"/>
        <v>0</v>
      </c>
      <c r="BJ486" s="164">
        <f t="shared" si="263"/>
        <v>1.3</v>
      </c>
      <c r="BK486" s="164">
        <f t="shared" si="263"/>
        <v>0.8</v>
      </c>
      <c r="BL486" s="164">
        <f t="shared" si="263"/>
        <v>54</v>
      </c>
      <c r="BM486" s="164">
        <f t="shared" si="263"/>
        <v>0</v>
      </c>
      <c r="BN486" s="164">
        <f t="shared" si="263"/>
        <v>2.12</v>
      </c>
      <c r="BO486" s="164">
        <f t="shared" si="263"/>
        <v>100</v>
      </c>
      <c r="BP486" s="164">
        <f t="shared" si="263"/>
        <v>10</v>
      </c>
      <c r="BQ486" s="164">
        <f t="shared" si="263"/>
        <v>0</v>
      </c>
      <c r="BR486" s="164">
        <f t="shared" si="263"/>
        <v>0</v>
      </c>
      <c r="BS486" s="164"/>
      <c r="BT486" s="164"/>
      <c r="BU486" s="164"/>
      <c r="BV486" s="164"/>
      <c r="BW486" s="164"/>
      <c r="BX486" s="166"/>
      <c r="BY486" s="164"/>
      <c r="BZ486" s="164"/>
      <c r="CA486" s="164"/>
      <c r="CB486" s="164">
        <f t="shared" ref="CB486:CC491" si="264">+CB473</f>
        <v>100</v>
      </c>
      <c r="CC486" s="164">
        <f t="shared" si="264"/>
        <v>0.29999999999998295</v>
      </c>
      <c r="CD486" s="164"/>
      <c r="CE486" s="164"/>
      <c r="CF486" s="164"/>
      <c r="CG486" s="388"/>
      <c r="CH486" s="388"/>
      <c r="CI486" s="388"/>
      <c r="CJ486" s="388"/>
      <c r="CK486" s="388"/>
      <c r="CL486" s="388"/>
      <c r="CM486" s="388"/>
      <c r="CN486" s="388"/>
      <c r="CO486" s="388"/>
      <c r="CP486" s="388"/>
      <c r="CQ486" s="388"/>
      <c r="CR486" s="388"/>
      <c r="CS486" s="388"/>
      <c r="CT486" s="388"/>
    </row>
    <row r="487" spans="1:98" s="35" customFormat="1" ht="15" x14ac:dyDescent="0.25">
      <c r="F487" s="36" t="s">
        <v>273</v>
      </c>
      <c r="J487" s="388"/>
      <c r="K487" s="164">
        <f>+K474*$D$474/100</f>
        <v>79.739999999999995</v>
      </c>
      <c r="L487" s="164">
        <f>+L474*$D$474/100</f>
        <v>0.126</v>
      </c>
      <c r="M487" s="164">
        <f>+M474*$D$474/100</f>
        <v>0.81</v>
      </c>
      <c r="N487" s="164">
        <f t="shared" ref="N487:V487" si="265">+N474*$D$474/100</f>
        <v>0.81</v>
      </c>
      <c r="O487" s="164">
        <f t="shared" si="265"/>
        <v>0</v>
      </c>
      <c r="P487" s="164">
        <f t="shared" si="265"/>
        <v>0</v>
      </c>
      <c r="Q487" s="164">
        <f t="shared" si="265"/>
        <v>0.09</v>
      </c>
      <c r="R487" s="164">
        <f t="shared" si="265"/>
        <v>0</v>
      </c>
      <c r="S487" s="164">
        <f t="shared" si="265"/>
        <v>1.8000000000000002E-2</v>
      </c>
      <c r="T487" s="164">
        <f t="shared" si="265"/>
        <v>9.0000000000000011E-3</v>
      </c>
      <c r="U487" s="164">
        <f t="shared" si="265"/>
        <v>3.6000000000000004E-2</v>
      </c>
      <c r="V487" s="164">
        <f t="shared" si="265"/>
        <v>0</v>
      </c>
      <c r="W487" s="164">
        <f t="shared" ref="W487:BR487" si="266">+W474*$D$474/100</f>
        <v>7.8299999999999992</v>
      </c>
      <c r="X487" s="164">
        <f t="shared" si="266"/>
        <v>0</v>
      </c>
      <c r="Y487" s="164">
        <f t="shared" si="266"/>
        <v>0</v>
      </c>
      <c r="Z487" s="166" t="s">
        <v>501</v>
      </c>
      <c r="AA487" s="164">
        <f t="shared" si="266"/>
        <v>5.49</v>
      </c>
      <c r="AB487" s="164">
        <f t="shared" si="266"/>
        <v>0</v>
      </c>
      <c r="AC487" s="164">
        <f t="shared" si="266"/>
        <v>0</v>
      </c>
      <c r="AD487" s="164">
        <f t="shared" si="266"/>
        <v>0</v>
      </c>
      <c r="AE487" s="164">
        <f t="shared" si="266"/>
        <v>1.35</v>
      </c>
      <c r="AF487" s="164">
        <f t="shared" si="266"/>
        <v>0</v>
      </c>
      <c r="AG487" s="164">
        <f t="shared" si="266"/>
        <v>1.44</v>
      </c>
      <c r="AH487" s="164">
        <f t="shared" si="266"/>
        <v>0</v>
      </c>
      <c r="AI487" s="164">
        <f t="shared" si="266"/>
        <v>0</v>
      </c>
      <c r="AJ487" s="164">
        <f t="shared" si="266"/>
        <v>0.36</v>
      </c>
      <c r="AK487" s="164">
        <f t="shared" si="266"/>
        <v>27</v>
      </c>
      <c r="AL487" s="164">
        <f t="shared" si="266"/>
        <v>0.45</v>
      </c>
      <c r="AM487" s="164">
        <f t="shared" si="266"/>
        <v>10.8</v>
      </c>
      <c r="AN487" s="164">
        <f t="shared" si="266"/>
        <v>29.7</v>
      </c>
      <c r="AO487" s="164">
        <f t="shared" si="266"/>
        <v>162</v>
      </c>
      <c r="AP487" s="164">
        <f t="shared" si="266"/>
        <v>13.5</v>
      </c>
      <c r="AQ487" s="164">
        <f t="shared" si="266"/>
        <v>0.27899999999999997</v>
      </c>
      <c r="AR487" s="164">
        <f t="shared" si="266"/>
        <v>0.126</v>
      </c>
      <c r="AS487" s="164">
        <f t="shared" si="266"/>
        <v>0.54</v>
      </c>
      <c r="AT487" s="164">
        <f t="shared" si="266"/>
        <v>198</v>
      </c>
      <c r="AU487" s="164">
        <f t="shared" si="266"/>
        <v>0</v>
      </c>
      <c r="AV487" s="164">
        <f t="shared" si="266"/>
        <v>0</v>
      </c>
      <c r="AW487" s="164">
        <f t="shared" si="266"/>
        <v>0</v>
      </c>
      <c r="AX487" s="164">
        <f t="shared" si="266"/>
        <v>0</v>
      </c>
      <c r="AY487" s="164">
        <f t="shared" si="266"/>
        <v>0</v>
      </c>
      <c r="AZ487" s="164">
        <f t="shared" si="266"/>
        <v>0</v>
      </c>
      <c r="BA487" s="164">
        <f t="shared" si="266"/>
        <v>0</v>
      </c>
      <c r="BB487" s="164">
        <f t="shared" si="266"/>
        <v>0</v>
      </c>
      <c r="BC487" s="164">
        <f t="shared" si="266"/>
        <v>0</v>
      </c>
      <c r="BD487" s="164">
        <f t="shared" si="266"/>
        <v>0</v>
      </c>
      <c r="BE487" s="164">
        <f t="shared" si="266"/>
        <v>0</v>
      </c>
      <c r="BF487" s="164">
        <f t="shared" si="266"/>
        <v>0</v>
      </c>
      <c r="BG487" s="164">
        <f t="shared" si="266"/>
        <v>0</v>
      </c>
      <c r="BH487" s="164">
        <f t="shared" si="266"/>
        <v>0</v>
      </c>
      <c r="BI487" s="164">
        <f t="shared" si="266"/>
        <v>0</v>
      </c>
      <c r="BJ487" s="164">
        <f t="shared" si="266"/>
        <v>2.6999999999999996E-2</v>
      </c>
      <c r="BK487" s="164">
        <f t="shared" si="266"/>
        <v>9.0000000000000011E-3</v>
      </c>
      <c r="BL487" s="164">
        <f t="shared" si="266"/>
        <v>0.09</v>
      </c>
      <c r="BM487" s="164">
        <f t="shared" si="266"/>
        <v>0</v>
      </c>
      <c r="BN487" s="164">
        <f t="shared" si="266"/>
        <v>0.10799999999999998</v>
      </c>
      <c r="BO487" s="164">
        <f t="shared" si="266"/>
        <v>1.8</v>
      </c>
      <c r="BP487" s="164">
        <f t="shared" si="266"/>
        <v>0</v>
      </c>
      <c r="BQ487" s="164">
        <f t="shared" si="266"/>
        <v>5.4</v>
      </c>
      <c r="BR487" s="164">
        <f t="shared" si="266"/>
        <v>0</v>
      </c>
      <c r="BS487" s="164"/>
      <c r="BT487" s="164"/>
      <c r="BU487" s="164"/>
      <c r="BV487" s="164"/>
      <c r="BW487" s="164"/>
      <c r="BX487" s="166"/>
      <c r="BY487" s="164"/>
      <c r="BZ487" s="164"/>
      <c r="CA487" s="164"/>
      <c r="CB487" s="164">
        <f t="shared" si="264"/>
        <v>100</v>
      </c>
      <c r="CC487" s="164">
        <f t="shared" si="264"/>
        <v>8.5</v>
      </c>
      <c r="CD487" s="164"/>
      <c r="CE487" s="164"/>
      <c r="CF487" s="164"/>
      <c r="CG487" s="388"/>
      <c r="CH487" s="388"/>
      <c r="CI487" s="388"/>
      <c r="CJ487" s="388"/>
      <c r="CK487" s="388"/>
      <c r="CL487" s="388"/>
      <c r="CM487" s="388"/>
      <c r="CN487" s="388"/>
      <c r="CO487" s="388"/>
      <c r="CP487" s="388"/>
      <c r="CQ487" s="388"/>
      <c r="CR487" s="388"/>
      <c r="CS487" s="388"/>
      <c r="CT487" s="388"/>
    </row>
    <row r="488" spans="1:98" s="35" customFormat="1" ht="15" x14ac:dyDescent="0.25">
      <c r="F488" s="163" t="s">
        <v>302</v>
      </c>
      <c r="J488" s="388"/>
      <c r="K488" s="164">
        <f>+K475*$D$475/100</f>
        <v>71.36</v>
      </c>
      <c r="L488" s="164">
        <f>+L475*$D$475/100</f>
        <v>0.11200000000000002</v>
      </c>
      <c r="M488" s="164">
        <f>+M475*$D$475/100</f>
        <v>0.72</v>
      </c>
      <c r="N488" s="164">
        <f t="shared" ref="N488:V488" si="267">+N475*$D$475/100</f>
        <v>0.72</v>
      </c>
      <c r="O488" s="164">
        <f t="shared" si="267"/>
        <v>0</v>
      </c>
      <c r="P488" s="164">
        <f t="shared" si="267"/>
        <v>0</v>
      </c>
      <c r="Q488" s="164">
        <f t="shared" si="267"/>
        <v>0</v>
      </c>
      <c r="R488" s="164">
        <f t="shared" si="267"/>
        <v>0</v>
      </c>
      <c r="S488" s="166" t="s">
        <v>501</v>
      </c>
      <c r="T488" s="166" t="s">
        <v>501</v>
      </c>
      <c r="U488" s="166" t="s">
        <v>501</v>
      </c>
      <c r="V488" s="164">
        <f t="shared" si="267"/>
        <v>0</v>
      </c>
      <c r="W488" s="164">
        <f t="shared" ref="W488:BR488" si="268">+W475*$D$475/100</f>
        <v>5.12</v>
      </c>
      <c r="X488" s="164">
        <f t="shared" si="268"/>
        <v>0</v>
      </c>
      <c r="Y488" s="164">
        <f t="shared" si="268"/>
        <v>0</v>
      </c>
      <c r="Z488" s="166">
        <f t="shared" si="268"/>
        <v>0.16</v>
      </c>
      <c r="AA488" s="164">
        <f t="shared" si="268"/>
        <v>4.8</v>
      </c>
      <c r="AB488" s="164">
        <f t="shared" si="268"/>
        <v>0</v>
      </c>
      <c r="AC488" s="164">
        <f t="shared" si="268"/>
        <v>0</v>
      </c>
      <c r="AD488" s="164">
        <f t="shared" si="268"/>
        <v>0</v>
      </c>
      <c r="AE488" s="164">
        <f t="shared" si="268"/>
        <v>2.16</v>
      </c>
      <c r="AF488" s="164">
        <f t="shared" si="268"/>
        <v>0</v>
      </c>
      <c r="AG488" s="164">
        <f t="shared" si="268"/>
        <v>0</v>
      </c>
      <c r="AH488" s="164">
        <f t="shared" si="268"/>
        <v>0</v>
      </c>
      <c r="AI488" s="164">
        <f t="shared" si="268"/>
        <v>0</v>
      </c>
      <c r="AJ488" s="164">
        <f t="shared" si="268"/>
        <v>0.64</v>
      </c>
      <c r="AK488" s="164">
        <f t="shared" si="268"/>
        <v>19.2</v>
      </c>
      <c r="AL488" s="164">
        <f t="shared" si="268"/>
        <v>0.48</v>
      </c>
      <c r="AM488" s="164">
        <f t="shared" si="268"/>
        <v>8</v>
      </c>
      <c r="AN488" s="164">
        <f t="shared" si="268"/>
        <v>18.399999999999999</v>
      </c>
      <c r="AO488" s="164">
        <f t="shared" si="268"/>
        <v>193.6</v>
      </c>
      <c r="AP488" s="164">
        <f t="shared" si="268"/>
        <v>19.2</v>
      </c>
      <c r="AQ488" s="164">
        <f t="shared" si="268"/>
        <v>0.28000000000000003</v>
      </c>
      <c r="AR488" s="164">
        <f t="shared" si="268"/>
        <v>1.6E-2</v>
      </c>
      <c r="AS488" s="164">
        <f t="shared" si="268"/>
        <v>0.8</v>
      </c>
      <c r="AT488" s="164">
        <f t="shared" si="268"/>
        <v>88</v>
      </c>
      <c r="AU488" s="164">
        <f t="shared" si="268"/>
        <v>0</v>
      </c>
      <c r="AV488" s="164">
        <f t="shared" si="268"/>
        <v>2600</v>
      </c>
      <c r="AW488" s="164">
        <f t="shared" si="268"/>
        <v>0</v>
      </c>
      <c r="AX488" s="164">
        <f t="shared" si="268"/>
        <v>15600</v>
      </c>
      <c r="AY488" s="164">
        <f t="shared" si="268"/>
        <v>0</v>
      </c>
      <c r="AZ488" s="164">
        <f t="shared" si="268"/>
        <v>0</v>
      </c>
      <c r="BA488" s="164">
        <f t="shared" si="268"/>
        <v>0</v>
      </c>
      <c r="BB488" s="164">
        <f t="shared" si="268"/>
        <v>0</v>
      </c>
      <c r="BC488" s="164">
        <f t="shared" si="268"/>
        <v>0</v>
      </c>
      <c r="BD488" s="164">
        <f t="shared" si="268"/>
        <v>0</v>
      </c>
      <c r="BE488" s="164">
        <f t="shared" si="268"/>
        <v>0</v>
      </c>
      <c r="BF488" s="164">
        <f t="shared" si="268"/>
        <v>0</v>
      </c>
      <c r="BG488" s="164">
        <f t="shared" si="268"/>
        <v>0</v>
      </c>
      <c r="BH488" s="164">
        <f t="shared" si="268"/>
        <v>0.31200000000000006</v>
      </c>
      <c r="BI488" s="164">
        <f t="shared" si="268"/>
        <v>0</v>
      </c>
      <c r="BJ488" s="164">
        <f t="shared" si="268"/>
        <v>2.4E-2</v>
      </c>
      <c r="BK488" s="164">
        <f t="shared" si="268"/>
        <v>9.6000000000000002E-2</v>
      </c>
      <c r="BL488" s="164">
        <f t="shared" si="268"/>
        <v>0.48</v>
      </c>
      <c r="BM488" s="164">
        <f t="shared" si="268"/>
        <v>0</v>
      </c>
      <c r="BN488" s="164">
        <f t="shared" si="268"/>
        <v>4.8000000000000001E-2</v>
      </c>
      <c r="BO488" s="164">
        <f t="shared" si="268"/>
        <v>8</v>
      </c>
      <c r="BP488" s="164">
        <f t="shared" si="268"/>
        <v>0</v>
      </c>
      <c r="BQ488" s="164">
        <f t="shared" si="268"/>
        <v>3.2</v>
      </c>
      <c r="BR488" s="164">
        <f t="shared" si="268"/>
        <v>0</v>
      </c>
      <c r="BS488" s="164"/>
      <c r="BT488" s="164"/>
      <c r="BU488" s="164"/>
      <c r="BV488" s="164"/>
      <c r="BW488" s="164"/>
      <c r="BX488" s="166"/>
      <c r="BY488" s="164"/>
      <c r="BZ488" s="164"/>
      <c r="CA488" s="164"/>
      <c r="CB488" s="164">
        <f t="shared" si="264"/>
        <v>100</v>
      </c>
      <c r="CC488" s="164">
        <f t="shared" si="264"/>
        <v>6.3999999999999915</v>
      </c>
      <c r="CD488" s="164"/>
      <c r="CE488" s="164"/>
      <c r="CF488" s="164"/>
      <c r="CG488" s="388"/>
      <c r="CH488" s="388"/>
      <c r="CI488" s="388"/>
      <c r="CJ488" s="388"/>
      <c r="CK488" s="388"/>
      <c r="CL488" s="388"/>
      <c r="CM488" s="388"/>
      <c r="CN488" s="388"/>
      <c r="CO488" s="388"/>
      <c r="CP488" s="388"/>
      <c r="CQ488" s="388"/>
      <c r="CR488" s="388"/>
      <c r="CS488" s="388"/>
      <c r="CT488" s="388"/>
    </row>
    <row r="489" spans="1:98" s="35" customFormat="1" ht="15" x14ac:dyDescent="0.25">
      <c r="F489" s="163" t="s">
        <v>1273</v>
      </c>
      <c r="J489" s="388"/>
      <c r="K489" s="164">
        <f>+K476*$D$476/100</f>
        <v>75.44</v>
      </c>
      <c r="L489" s="164">
        <f>+L476*$D$476/100</f>
        <v>0.11200000000000002</v>
      </c>
      <c r="M489" s="164">
        <f>+M476*$D$476/100</f>
        <v>0.72</v>
      </c>
      <c r="N489" s="164">
        <f t="shared" ref="N489:V489" si="269">+N476*$D$476/100</f>
        <v>0.72</v>
      </c>
      <c r="O489" s="164">
        <f t="shared" si="269"/>
        <v>0</v>
      </c>
      <c r="P489" s="164">
        <f t="shared" si="269"/>
        <v>0</v>
      </c>
      <c r="Q489" s="164">
        <f t="shared" si="269"/>
        <v>0.16</v>
      </c>
      <c r="R489" s="164">
        <f t="shared" si="269"/>
        <v>0</v>
      </c>
      <c r="S489" s="164">
        <f t="shared" si="269"/>
        <v>2.4E-2</v>
      </c>
      <c r="T489" s="164">
        <f t="shared" si="269"/>
        <v>2.4E-2</v>
      </c>
      <c r="U489" s="164">
        <f t="shared" si="269"/>
        <v>6.4000000000000001E-2</v>
      </c>
      <c r="V489" s="164">
        <f t="shared" si="269"/>
        <v>0</v>
      </c>
      <c r="W489" s="164">
        <f t="shared" ref="W489:BR489" si="270">+W476*$D$476/100</f>
        <v>2.3199999999999998</v>
      </c>
      <c r="X489" s="164">
        <f t="shared" si="270"/>
        <v>0</v>
      </c>
      <c r="Y489" s="164">
        <f t="shared" si="270"/>
        <v>0</v>
      </c>
      <c r="Z489" s="166" t="s">
        <v>501</v>
      </c>
      <c r="AA489" s="164">
        <f t="shared" si="270"/>
        <v>2.3199999999999998</v>
      </c>
      <c r="AB489" s="164">
        <f t="shared" si="270"/>
        <v>0</v>
      </c>
      <c r="AC489" s="164">
        <f t="shared" si="270"/>
        <v>0</v>
      </c>
      <c r="AD489" s="164">
        <f t="shared" si="270"/>
        <v>0</v>
      </c>
      <c r="AE489" s="164">
        <f t="shared" si="270"/>
        <v>0.88</v>
      </c>
      <c r="AF489" s="164">
        <f t="shared" si="270"/>
        <v>0</v>
      </c>
      <c r="AG489" s="164">
        <f t="shared" si="270"/>
        <v>0</v>
      </c>
      <c r="AH489" s="164">
        <f t="shared" si="270"/>
        <v>0</v>
      </c>
      <c r="AI489" s="164">
        <f t="shared" si="270"/>
        <v>0</v>
      </c>
      <c r="AJ489" s="164">
        <f t="shared" si="270"/>
        <v>0.48</v>
      </c>
      <c r="AK489" s="164">
        <f t="shared" si="270"/>
        <v>6.4</v>
      </c>
      <c r="AL489" s="164">
        <f t="shared" si="270"/>
        <v>0.16</v>
      </c>
      <c r="AM489" s="164">
        <f t="shared" si="270"/>
        <v>8.8000000000000007</v>
      </c>
      <c r="AN489" s="164">
        <f t="shared" si="270"/>
        <v>20</v>
      </c>
      <c r="AO489" s="164">
        <f t="shared" si="270"/>
        <v>184.8</v>
      </c>
      <c r="AP489" s="164">
        <f t="shared" si="270"/>
        <v>4</v>
      </c>
      <c r="AQ489" s="164">
        <f t="shared" si="270"/>
        <v>0.128</v>
      </c>
      <c r="AR489" s="164">
        <f t="shared" si="270"/>
        <v>5.6000000000000008E-2</v>
      </c>
      <c r="AS489" s="164">
        <f t="shared" si="270"/>
        <v>0.32</v>
      </c>
      <c r="AT489" s="164">
        <f t="shared" si="270"/>
        <v>48</v>
      </c>
      <c r="AU489" s="164">
        <f t="shared" si="270"/>
        <v>0</v>
      </c>
      <c r="AV489" s="164">
        <f t="shared" si="270"/>
        <v>31.2</v>
      </c>
      <c r="AW489" s="164">
        <f t="shared" si="270"/>
        <v>0</v>
      </c>
      <c r="AX489" s="164">
        <f t="shared" si="270"/>
        <v>184.8</v>
      </c>
      <c r="AY489" s="164">
        <f t="shared" si="270"/>
        <v>0</v>
      </c>
      <c r="AZ489" s="164">
        <f t="shared" si="270"/>
        <v>0</v>
      </c>
      <c r="BA489" s="164">
        <f t="shared" si="270"/>
        <v>0</v>
      </c>
      <c r="BB489" s="164">
        <f t="shared" si="270"/>
        <v>0</v>
      </c>
      <c r="BC489" s="164">
        <f t="shared" si="270"/>
        <v>0</v>
      </c>
      <c r="BD489" s="164">
        <f t="shared" si="270"/>
        <v>0</v>
      </c>
      <c r="BE489" s="164">
        <f t="shared" si="270"/>
        <v>0</v>
      </c>
      <c r="BF489" s="164">
        <f t="shared" si="270"/>
        <v>0</v>
      </c>
      <c r="BG489" s="164">
        <f t="shared" si="270"/>
        <v>0</v>
      </c>
      <c r="BH489" s="164">
        <f t="shared" si="270"/>
        <v>0.67200000000000004</v>
      </c>
      <c r="BI489" s="164">
        <f t="shared" si="270"/>
        <v>0</v>
      </c>
      <c r="BJ489" s="164">
        <f t="shared" si="270"/>
        <v>3.2000000000000001E-2</v>
      </c>
      <c r="BK489" s="164">
        <f t="shared" si="270"/>
        <v>8.0000000000000002E-3</v>
      </c>
      <c r="BL489" s="164">
        <f t="shared" si="270"/>
        <v>0.72</v>
      </c>
      <c r="BM489" s="164">
        <f t="shared" si="270"/>
        <v>0</v>
      </c>
      <c r="BN489" s="164">
        <f t="shared" si="270"/>
        <v>7.1999999999999995E-2</v>
      </c>
      <c r="BO489" s="164">
        <f t="shared" si="270"/>
        <v>14.4</v>
      </c>
      <c r="BP489" s="164">
        <f t="shared" si="270"/>
        <v>0</v>
      </c>
      <c r="BQ489" s="164">
        <f t="shared" si="270"/>
        <v>16</v>
      </c>
      <c r="BR489" s="164">
        <f t="shared" si="270"/>
        <v>0</v>
      </c>
      <c r="BS489" s="164"/>
      <c r="BT489" s="164"/>
      <c r="BU489" s="164"/>
      <c r="BV489" s="164"/>
      <c r="BW489" s="164"/>
      <c r="BX489" s="166"/>
      <c r="BY489" s="164"/>
      <c r="BZ489" s="164"/>
      <c r="CA489" s="164"/>
      <c r="CB489" s="164">
        <f t="shared" si="264"/>
        <v>100</v>
      </c>
      <c r="CC489" s="164">
        <f t="shared" si="264"/>
        <v>2.9000000000000057</v>
      </c>
      <c r="CD489" s="164"/>
      <c r="CE489" s="164"/>
      <c r="CF489" s="164"/>
      <c r="CG489" s="388"/>
      <c r="CH489" s="388"/>
      <c r="CI489" s="388"/>
      <c r="CJ489" s="388"/>
      <c r="CK489" s="388"/>
      <c r="CL489" s="388"/>
      <c r="CM489" s="388"/>
      <c r="CN489" s="388"/>
      <c r="CO489" s="388"/>
      <c r="CP489" s="388"/>
      <c r="CQ489" s="388"/>
      <c r="CR489" s="388"/>
      <c r="CS489" s="388"/>
      <c r="CT489" s="388"/>
    </row>
    <row r="490" spans="1:98" s="35" customFormat="1" ht="15" x14ac:dyDescent="0.3">
      <c r="F490" s="38" t="s">
        <v>1213</v>
      </c>
      <c r="J490" s="388"/>
      <c r="K490" s="164">
        <f>+K477*$D$477/100</f>
        <v>0</v>
      </c>
      <c r="L490" s="166" t="s">
        <v>501</v>
      </c>
      <c r="M490" s="164">
        <f>+M477*$D$477/100</f>
        <v>0</v>
      </c>
      <c r="N490" s="164">
        <f t="shared" ref="N490:V490" si="271">+N477*$D$477/100</f>
        <v>0</v>
      </c>
      <c r="O490" s="164">
        <f t="shared" si="271"/>
        <v>0</v>
      </c>
      <c r="P490" s="164">
        <f t="shared" si="271"/>
        <v>0</v>
      </c>
      <c r="Q490" s="164">
        <f t="shared" si="271"/>
        <v>12.5</v>
      </c>
      <c r="R490" s="164">
        <f t="shared" si="271"/>
        <v>0</v>
      </c>
      <c r="S490" s="164">
        <f t="shared" si="271"/>
        <v>1.58125</v>
      </c>
      <c r="T490" s="164">
        <f t="shared" si="271"/>
        <v>2.32125</v>
      </c>
      <c r="U490" s="164">
        <f t="shared" si="271"/>
        <v>8.0274999999999999</v>
      </c>
      <c r="V490" s="164">
        <f t="shared" si="271"/>
        <v>0</v>
      </c>
      <c r="W490" s="164">
        <f t="shared" ref="W490:BR490" si="272">+W477*$D$477/100</f>
        <v>0</v>
      </c>
      <c r="X490" s="164">
        <f t="shared" si="272"/>
        <v>0</v>
      </c>
      <c r="Y490" s="164">
        <f t="shared" si="272"/>
        <v>0</v>
      </c>
      <c r="Z490" s="166">
        <f t="shared" si="272"/>
        <v>0</v>
      </c>
      <c r="AA490" s="164">
        <f t="shared" si="272"/>
        <v>0</v>
      </c>
      <c r="AB490" s="164">
        <f t="shared" si="272"/>
        <v>0</v>
      </c>
      <c r="AC490" s="164">
        <f t="shared" si="272"/>
        <v>0</v>
      </c>
      <c r="AD490" s="164">
        <f t="shared" si="272"/>
        <v>0</v>
      </c>
      <c r="AE490" s="164">
        <f t="shared" si="272"/>
        <v>0</v>
      </c>
      <c r="AF490" s="164">
        <f t="shared" si="272"/>
        <v>0</v>
      </c>
      <c r="AG490" s="164">
        <f t="shared" si="272"/>
        <v>0</v>
      </c>
      <c r="AH490" s="164">
        <f t="shared" si="272"/>
        <v>0</v>
      </c>
      <c r="AI490" s="164">
        <f t="shared" si="272"/>
        <v>0</v>
      </c>
      <c r="AJ490" s="164">
        <f t="shared" si="272"/>
        <v>0</v>
      </c>
      <c r="AK490" s="164">
        <f t="shared" si="272"/>
        <v>0</v>
      </c>
      <c r="AL490" s="164">
        <f t="shared" si="272"/>
        <v>0</v>
      </c>
      <c r="AM490" s="164">
        <f t="shared" si="272"/>
        <v>0</v>
      </c>
      <c r="AN490" s="164">
        <f t="shared" si="272"/>
        <v>0</v>
      </c>
      <c r="AO490" s="164">
        <f t="shared" si="272"/>
        <v>0</v>
      </c>
      <c r="AP490" s="164">
        <f t="shared" si="272"/>
        <v>0</v>
      </c>
      <c r="AQ490" s="164">
        <f t="shared" si="272"/>
        <v>0</v>
      </c>
      <c r="AR490" s="164">
        <f t="shared" si="272"/>
        <v>0</v>
      </c>
      <c r="AS490" s="164">
        <f t="shared" si="272"/>
        <v>0</v>
      </c>
      <c r="AT490" s="164">
        <f t="shared" si="272"/>
        <v>0</v>
      </c>
      <c r="AU490" s="164">
        <f t="shared" si="272"/>
        <v>0</v>
      </c>
      <c r="AV490" s="164">
        <f t="shared" si="272"/>
        <v>0.375</v>
      </c>
      <c r="AW490" s="164">
        <f t="shared" si="272"/>
        <v>0</v>
      </c>
      <c r="AX490" s="164">
        <f t="shared" si="272"/>
        <v>0</v>
      </c>
      <c r="AY490" s="164">
        <f t="shared" si="272"/>
        <v>0</v>
      </c>
      <c r="AZ490" s="164">
        <f t="shared" si="272"/>
        <v>0</v>
      </c>
      <c r="BA490" s="164">
        <f t="shared" si="272"/>
        <v>0</v>
      </c>
      <c r="BB490" s="164">
        <f t="shared" si="272"/>
        <v>0</v>
      </c>
      <c r="BC490" s="164">
        <f t="shared" si="272"/>
        <v>0</v>
      </c>
      <c r="BD490" s="164">
        <f t="shared" si="272"/>
        <v>0</v>
      </c>
      <c r="BE490" s="164">
        <f t="shared" si="272"/>
        <v>0</v>
      </c>
      <c r="BF490" s="164">
        <f t="shared" si="272"/>
        <v>0</v>
      </c>
      <c r="BG490" s="164">
        <f t="shared" si="272"/>
        <v>0</v>
      </c>
      <c r="BH490" s="164">
        <f t="shared" si="272"/>
        <v>4.9024999999999999</v>
      </c>
      <c r="BI490" s="164">
        <f t="shared" si="272"/>
        <v>0</v>
      </c>
      <c r="BJ490" s="164">
        <f t="shared" si="272"/>
        <v>0</v>
      </c>
      <c r="BK490" s="164">
        <f t="shared" si="272"/>
        <v>0</v>
      </c>
      <c r="BL490" s="164">
        <f t="shared" si="272"/>
        <v>0</v>
      </c>
      <c r="BM490" s="164">
        <f t="shared" si="272"/>
        <v>0</v>
      </c>
      <c r="BN490" s="164">
        <f t="shared" si="272"/>
        <v>0</v>
      </c>
      <c r="BO490" s="164">
        <f t="shared" si="272"/>
        <v>0</v>
      </c>
      <c r="BP490" s="164">
        <f t="shared" si="272"/>
        <v>0</v>
      </c>
      <c r="BQ490" s="164">
        <f t="shared" si="272"/>
        <v>0</v>
      </c>
      <c r="BR490" s="164">
        <f t="shared" si="272"/>
        <v>0</v>
      </c>
      <c r="BS490" s="164"/>
      <c r="BT490" s="164"/>
      <c r="BU490" s="164"/>
      <c r="BV490" s="164"/>
      <c r="BW490" s="164"/>
      <c r="BX490" s="166"/>
      <c r="BY490" s="164"/>
      <c r="BZ490" s="164"/>
      <c r="CA490" s="164"/>
      <c r="CB490" s="164">
        <f t="shared" si="264"/>
        <v>100</v>
      </c>
      <c r="CC490" s="164">
        <f t="shared" si="264"/>
        <v>0</v>
      </c>
      <c r="CD490" s="166"/>
      <c r="CE490" s="166"/>
      <c r="CF490" s="166"/>
      <c r="CG490" s="388"/>
      <c r="CH490" s="388"/>
      <c r="CI490" s="388"/>
      <c r="CJ490" s="388"/>
      <c r="CK490" s="388"/>
      <c r="CL490" s="388"/>
      <c r="CM490" s="388"/>
      <c r="CN490" s="388"/>
      <c r="CO490" s="388"/>
      <c r="CP490" s="388"/>
      <c r="CQ490" s="388"/>
      <c r="CR490" s="388"/>
      <c r="CS490" s="388"/>
      <c r="CT490" s="388"/>
    </row>
    <row r="491" spans="1:98" s="35" customFormat="1" ht="15" x14ac:dyDescent="0.3">
      <c r="F491" s="38" t="s">
        <v>1214</v>
      </c>
      <c r="J491" s="388"/>
      <c r="K491" s="164">
        <f>+K478*$D$478/100</f>
        <v>0.02</v>
      </c>
      <c r="L491" s="164"/>
      <c r="M491" s="164">
        <f>+M478*$D$478/100</f>
        <v>0</v>
      </c>
      <c r="N491" s="164">
        <f t="shared" ref="N491:V491" si="273">+N478*$D$478/100</f>
        <v>0</v>
      </c>
      <c r="O491" s="164">
        <f t="shared" si="273"/>
        <v>0</v>
      </c>
      <c r="P491" s="164">
        <f t="shared" si="273"/>
        <v>0</v>
      </c>
      <c r="Q491" s="164">
        <f t="shared" si="273"/>
        <v>0</v>
      </c>
      <c r="R491" s="164">
        <f t="shared" si="273"/>
        <v>0</v>
      </c>
      <c r="S491" s="164">
        <f t="shared" si="273"/>
        <v>0</v>
      </c>
      <c r="T491" s="164">
        <f t="shared" si="273"/>
        <v>0</v>
      </c>
      <c r="U491" s="164">
        <f t="shared" si="273"/>
        <v>0</v>
      </c>
      <c r="V491" s="164">
        <f t="shared" si="273"/>
        <v>0</v>
      </c>
      <c r="W491" s="164">
        <f t="shared" ref="W491:BR491" si="274">+W478*$D$478/100</f>
        <v>0</v>
      </c>
      <c r="X491" s="164">
        <f t="shared" si="274"/>
        <v>0</v>
      </c>
      <c r="Y491" s="164">
        <f t="shared" si="274"/>
        <v>0</v>
      </c>
      <c r="Z491" s="164">
        <f t="shared" si="274"/>
        <v>0</v>
      </c>
      <c r="AA491" s="164">
        <f t="shared" si="274"/>
        <v>0</v>
      </c>
      <c r="AB491" s="164">
        <f t="shared" si="274"/>
        <v>0</v>
      </c>
      <c r="AC491" s="164">
        <f t="shared" si="274"/>
        <v>0</v>
      </c>
      <c r="AD491" s="164">
        <f t="shared" si="274"/>
        <v>0</v>
      </c>
      <c r="AE491" s="164">
        <f t="shared" si="274"/>
        <v>0</v>
      </c>
      <c r="AF491" s="164">
        <f t="shared" si="274"/>
        <v>0</v>
      </c>
      <c r="AG491" s="164">
        <f t="shared" si="274"/>
        <v>0</v>
      </c>
      <c r="AH491" s="164">
        <f t="shared" si="274"/>
        <v>0</v>
      </c>
      <c r="AI491" s="164">
        <f t="shared" si="274"/>
        <v>0</v>
      </c>
      <c r="AJ491" s="164">
        <f t="shared" si="274"/>
        <v>9.98</v>
      </c>
      <c r="AK491" s="164">
        <f t="shared" si="274"/>
        <v>1</v>
      </c>
      <c r="AL491" s="164">
        <f t="shared" si="274"/>
        <v>0.03</v>
      </c>
      <c r="AM491" s="164">
        <f t="shared" si="274"/>
        <v>7.6</v>
      </c>
      <c r="AN491" s="164">
        <f t="shared" si="274"/>
        <v>0.1</v>
      </c>
      <c r="AO491" s="164">
        <f t="shared" si="274"/>
        <v>8.9</v>
      </c>
      <c r="AP491" s="164">
        <f t="shared" si="274"/>
        <v>3930</v>
      </c>
      <c r="AQ491" s="164">
        <f t="shared" si="274"/>
        <v>0.01</v>
      </c>
      <c r="AR491" s="164">
        <f t="shared" si="274"/>
        <v>8.0000000000000002E-3</v>
      </c>
      <c r="AS491" s="164">
        <f t="shared" si="274"/>
        <v>0</v>
      </c>
      <c r="AT491" s="166" t="s">
        <v>501</v>
      </c>
      <c r="AU491" s="164">
        <f t="shared" si="274"/>
        <v>0</v>
      </c>
      <c r="AV491" s="164">
        <f t="shared" si="274"/>
        <v>0</v>
      </c>
      <c r="AW491" s="164">
        <f t="shared" si="274"/>
        <v>0</v>
      </c>
      <c r="AX491" s="164">
        <f t="shared" si="274"/>
        <v>0</v>
      </c>
      <c r="AY491" s="164">
        <f t="shared" si="274"/>
        <v>0</v>
      </c>
      <c r="AZ491" s="164">
        <f t="shared" si="274"/>
        <v>0</v>
      </c>
      <c r="BA491" s="164">
        <f t="shared" si="274"/>
        <v>0</v>
      </c>
      <c r="BB491" s="164">
        <f t="shared" si="274"/>
        <v>0</v>
      </c>
      <c r="BC491" s="164">
        <f t="shared" si="274"/>
        <v>0</v>
      </c>
      <c r="BD491" s="164">
        <f t="shared" si="274"/>
        <v>0</v>
      </c>
      <c r="BE491" s="164">
        <f t="shared" si="274"/>
        <v>0</v>
      </c>
      <c r="BF491" s="164">
        <f t="shared" si="274"/>
        <v>0</v>
      </c>
      <c r="BG491" s="164">
        <f t="shared" si="274"/>
        <v>0</v>
      </c>
      <c r="BH491" s="164">
        <f t="shared" si="274"/>
        <v>0</v>
      </c>
      <c r="BI491" s="164">
        <f t="shared" si="274"/>
        <v>0</v>
      </c>
      <c r="BJ491" s="164">
        <f t="shared" si="274"/>
        <v>0</v>
      </c>
      <c r="BK491" s="164">
        <f t="shared" si="274"/>
        <v>0.1</v>
      </c>
      <c r="BL491" s="164">
        <f t="shared" si="274"/>
        <v>0</v>
      </c>
      <c r="BM491" s="164">
        <f t="shared" si="274"/>
        <v>0</v>
      </c>
      <c r="BN491" s="164">
        <f t="shared" si="274"/>
        <v>0</v>
      </c>
      <c r="BO491" s="164">
        <f t="shared" si="274"/>
        <v>0</v>
      </c>
      <c r="BP491" s="164">
        <f t="shared" si="274"/>
        <v>0</v>
      </c>
      <c r="BQ491" s="164">
        <f t="shared" si="274"/>
        <v>0</v>
      </c>
      <c r="BR491" s="164">
        <f t="shared" si="274"/>
        <v>0</v>
      </c>
      <c r="BS491" s="164"/>
      <c r="BT491" s="164"/>
      <c r="BU491" s="164"/>
      <c r="BV491" s="164"/>
      <c r="BW491" s="164"/>
      <c r="BX491" s="166"/>
      <c r="BY491" s="164"/>
      <c r="BZ491" s="164"/>
      <c r="CA491" s="164"/>
      <c r="CB491" s="164">
        <f t="shared" si="264"/>
        <v>100</v>
      </c>
      <c r="CC491" s="164">
        <f t="shared" si="264"/>
        <v>0</v>
      </c>
      <c r="CD491" s="164"/>
      <c r="CE491" s="164"/>
      <c r="CF491" s="164"/>
      <c r="CG491" s="388"/>
      <c r="CH491" s="388"/>
      <c r="CI491" s="388"/>
      <c r="CJ491" s="388"/>
      <c r="CK491" s="388"/>
      <c r="CL491" s="388"/>
      <c r="CM491" s="388"/>
      <c r="CN491" s="388"/>
      <c r="CO491" s="388"/>
      <c r="CP491" s="388"/>
      <c r="CQ491" s="388"/>
      <c r="CR491" s="388"/>
      <c r="CS491" s="388"/>
      <c r="CT491" s="388"/>
    </row>
    <row r="492" spans="1:98" s="35" customFormat="1" ht="15" x14ac:dyDescent="0.3">
      <c r="F492" s="36"/>
      <c r="J492" s="388"/>
      <c r="K492" s="168">
        <f t="shared" ref="K492:AP492" si="275">SUM(K485:K491)</f>
        <v>930.51000000000022</v>
      </c>
      <c r="L492" s="168">
        <f t="shared" si="275"/>
        <v>31.15</v>
      </c>
      <c r="M492" s="168">
        <f t="shared" si="275"/>
        <v>194.25</v>
      </c>
      <c r="N492" s="168">
        <f t="shared" si="275"/>
        <v>2.25</v>
      </c>
      <c r="O492" s="168">
        <f t="shared" si="275"/>
        <v>192</v>
      </c>
      <c r="P492" s="168">
        <f t="shared" si="275"/>
        <v>0.76</v>
      </c>
      <c r="Q492" s="168">
        <f t="shared" si="275"/>
        <v>154.75</v>
      </c>
      <c r="R492" s="168">
        <f t="shared" si="275"/>
        <v>0</v>
      </c>
      <c r="S492" s="168">
        <f t="shared" si="275"/>
        <v>61.123249999999999</v>
      </c>
      <c r="T492" s="168">
        <f t="shared" si="275"/>
        <v>55.254249999999999</v>
      </c>
      <c r="U492" s="168">
        <f t="shared" si="275"/>
        <v>14.5275</v>
      </c>
      <c r="V492" s="168">
        <f t="shared" si="275"/>
        <v>0</v>
      </c>
      <c r="W492" s="168">
        <f t="shared" si="275"/>
        <v>15.27</v>
      </c>
      <c r="X492" s="168">
        <f t="shared" si="275"/>
        <v>0</v>
      </c>
      <c r="Y492" s="168">
        <f t="shared" si="275"/>
        <v>0</v>
      </c>
      <c r="Z492" s="168">
        <f t="shared" si="275"/>
        <v>0.16</v>
      </c>
      <c r="AA492" s="168">
        <f t="shared" si="275"/>
        <v>12.61</v>
      </c>
      <c r="AB492" s="168">
        <f t="shared" si="275"/>
        <v>0</v>
      </c>
      <c r="AC492" s="168">
        <f t="shared" si="275"/>
        <v>0</v>
      </c>
      <c r="AD492" s="168">
        <f t="shared" si="275"/>
        <v>0</v>
      </c>
      <c r="AE492" s="168">
        <f t="shared" si="275"/>
        <v>4.3900000000000006</v>
      </c>
      <c r="AF492" s="168">
        <f t="shared" si="275"/>
        <v>0</v>
      </c>
      <c r="AG492" s="168">
        <f t="shared" si="275"/>
        <v>1.44</v>
      </c>
      <c r="AH492" s="168">
        <f t="shared" si="275"/>
        <v>0</v>
      </c>
      <c r="AI492" s="168">
        <f t="shared" si="275"/>
        <v>0</v>
      </c>
      <c r="AJ492" s="168">
        <f t="shared" si="275"/>
        <v>20.51</v>
      </c>
      <c r="AK492" s="168">
        <f t="shared" si="275"/>
        <v>184.6</v>
      </c>
      <c r="AL492" s="168">
        <f t="shared" si="275"/>
        <v>8.1199999999999992</v>
      </c>
      <c r="AM492" s="168">
        <f t="shared" si="275"/>
        <v>225.70000000000002</v>
      </c>
      <c r="AN492" s="168">
        <f t="shared" si="275"/>
        <v>1708.2</v>
      </c>
      <c r="AO492" s="168">
        <f t="shared" si="275"/>
        <v>3289.3</v>
      </c>
      <c r="AP492" s="168">
        <f t="shared" si="275"/>
        <v>4817.7</v>
      </c>
      <c r="AQ492" s="168">
        <f t="shared" ref="AQ492:BR492" si="276">SUM(AQ485:AQ491)</f>
        <v>34.897000000000006</v>
      </c>
      <c r="AR492" s="168">
        <f t="shared" si="276"/>
        <v>3.4095</v>
      </c>
      <c r="AS492" s="168">
        <f t="shared" si="276"/>
        <v>87.66</v>
      </c>
      <c r="AT492" s="168">
        <f t="shared" si="276"/>
        <v>504</v>
      </c>
      <c r="AU492" s="168">
        <f t="shared" si="276"/>
        <v>0</v>
      </c>
      <c r="AV492" s="168">
        <f t="shared" si="276"/>
        <v>2631.5749999999998</v>
      </c>
      <c r="AW492" s="168">
        <f t="shared" si="276"/>
        <v>0</v>
      </c>
      <c r="AX492" s="168">
        <f t="shared" si="276"/>
        <v>15784.8</v>
      </c>
      <c r="AY492" s="168">
        <f t="shared" si="276"/>
        <v>0</v>
      </c>
      <c r="AZ492" s="168">
        <f t="shared" si="276"/>
        <v>0</v>
      </c>
      <c r="BA492" s="168">
        <f t="shared" si="276"/>
        <v>0</v>
      </c>
      <c r="BB492" s="168">
        <f t="shared" si="276"/>
        <v>0</v>
      </c>
      <c r="BC492" s="168">
        <f t="shared" si="276"/>
        <v>0</v>
      </c>
      <c r="BD492" s="168">
        <f t="shared" si="276"/>
        <v>0</v>
      </c>
      <c r="BE492" s="168">
        <f t="shared" si="276"/>
        <v>6.2</v>
      </c>
      <c r="BF492" s="168">
        <f t="shared" si="276"/>
        <v>0</v>
      </c>
      <c r="BG492" s="168">
        <f t="shared" si="276"/>
        <v>0</v>
      </c>
      <c r="BH492" s="168">
        <f t="shared" si="276"/>
        <v>7.4864999999999995</v>
      </c>
      <c r="BI492" s="168">
        <f t="shared" si="276"/>
        <v>0</v>
      </c>
      <c r="BJ492" s="168">
        <f t="shared" si="276"/>
        <v>1.383</v>
      </c>
      <c r="BK492" s="168">
        <f t="shared" si="276"/>
        <v>1.0130000000000001</v>
      </c>
      <c r="BL492" s="168">
        <f t="shared" si="276"/>
        <v>55.29</v>
      </c>
      <c r="BM492" s="168">
        <f t="shared" si="276"/>
        <v>0</v>
      </c>
      <c r="BN492" s="168">
        <f t="shared" si="276"/>
        <v>2.3480000000000003</v>
      </c>
      <c r="BO492" s="168">
        <f t="shared" si="276"/>
        <v>124.2</v>
      </c>
      <c r="BP492" s="168">
        <f t="shared" si="276"/>
        <v>10</v>
      </c>
      <c r="BQ492" s="168">
        <f t="shared" si="276"/>
        <v>24.6</v>
      </c>
      <c r="BR492" s="168">
        <f t="shared" si="276"/>
        <v>0</v>
      </c>
      <c r="BS492" s="168"/>
      <c r="BT492" s="168"/>
      <c r="BU492" s="168"/>
      <c r="BV492" s="168"/>
      <c r="BW492" s="168"/>
      <c r="BX492" s="333"/>
      <c r="BY492" s="168"/>
      <c r="BZ492" s="168"/>
      <c r="CA492" s="168"/>
      <c r="CB492" s="168">
        <f>(CB486+CB487+CB488+CB489+CB490+CB491)</f>
        <v>600</v>
      </c>
      <c r="CC492" s="168">
        <f>(CC486+CC487+CC488+CC489+CC490+CC491)</f>
        <v>18.09999999999998</v>
      </c>
      <c r="CD492" s="168"/>
      <c r="CE492" s="168"/>
      <c r="CF492" s="168"/>
      <c r="CG492" s="388"/>
      <c r="CH492" s="388"/>
      <c r="CI492" s="388"/>
      <c r="CJ492" s="388"/>
      <c r="CK492" s="388"/>
      <c r="CL492" s="388"/>
      <c r="CM492" s="388"/>
      <c r="CN492" s="388"/>
      <c r="CO492" s="388"/>
      <c r="CP492" s="388"/>
      <c r="CQ492" s="388"/>
      <c r="CR492" s="388"/>
      <c r="CS492" s="388"/>
      <c r="CT492" s="388"/>
    </row>
    <row r="493" spans="1:98" s="35" customFormat="1" ht="15" x14ac:dyDescent="0.25">
      <c r="F493" s="36"/>
      <c r="J493" s="388"/>
      <c r="BX493" s="332"/>
      <c r="CG493" s="388"/>
      <c r="CH493" s="388"/>
      <c r="CI493" s="388"/>
      <c r="CJ493" s="388"/>
      <c r="CK493" s="388"/>
      <c r="CL493" s="388"/>
      <c r="CM493" s="388"/>
      <c r="CN493" s="388"/>
      <c r="CO493" s="388"/>
      <c r="CP493" s="388"/>
      <c r="CQ493" s="388"/>
      <c r="CR493" s="388"/>
      <c r="CS493" s="388"/>
      <c r="CT493" s="388"/>
    </row>
    <row r="494" spans="1:98" s="35" customFormat="1" ht="15" x14ac:dyDescent="0.3">
      <c r="F494" s="36"/>
      <c r="J494" s="388"/>
      <c r="K494" s="164">
        <f>(K492-($D$479-$D$480))/$D$480*100</f>
        <v>69.577803647652331</v>
      </c>
      <c r="L494" s="170">
        <f>L492/$D$480*100*L389</f>
        <v>2.4175397749320915</v>
      </c>
      <c r="M494" s="170">
        <f>M492/$D$480*100*M389</f>
        <v>15.075669383003493</v>
      </c>
      <c r="N494" s="170">
        <f t="shared" ref="N494:V494" si="277">N492/$D$480*100*N389</f>
        <v>0.17462165308498254</v>
      </c>
      <c r="O494" s="170">
        <f t="shared" si="277"/>
        <v>14.90104772991851</v>
      </c>
      <c r="P494" s="170">
        <f t="shared" si="277"/>
        <v>5.8983313930927442E-2</v>
      </c>
      <c r="Q494" s="170">
        <f t="shared" si="277"/>
        <v>12.010089251067132</v>
      </c>
      <c r="R494" s="170">
        <f t="shared" si="277"/>
        <v>0</v>
      </c>
      <c r="S494" s="170">
        <f t="shared" si="277"/>
        <v>4.7437524253007375</v>
      </c>
      <c r="T494" s="170">
        <f t="shared" si="277"/>
        <v>4.28826154443151</v>
      </c>
      <c r="U494" s="170">
        <f t="shared" si="277"/>
        <v>1.1274738067520373</v>
      </c>
      <c r="V494" s="170">
        <f t="shared" si="277"/>
        <v>0</v>
      </c>
      <c r="W494" s="170">
        <f t="shared" ref="W494:BR494" si="278">W492/$D$480*100*W389</f>
        <v>1.1850989522700814</v>
      </c>
      <c r="X494" s="170">
        <f t="shared" si="278"/>
        <v>0</v>
      </c>
      <c r="Y494" s="170">
        <f t="shared" si="278"/>
        <v>0</v>
      </c>
      <c r="Z494" s="170">
        <f t="shared" si="278"/>
        <v>1.2417539774932092E-2</v>
      </c>
      <c r="AA494" s="170">
        <f t="shared" si="278"/>
        <v>0.97865735351183536</v>
      </c>
      <c r="AB494" s="170">
        <f t="shared" si="278"/>
        <v>0</v>
      </c>
      <c r="AC494" s="170">
        <f t="shared" si="278"/>
        <v>0</v>
      </c>
      <c r="AD494" s="170">
        <f t="shared" si="278"/>
        <v>0</v>
      </c>
      <c r="AE494" s="170">
        <f t="shared" si="278"/>
        <v>0.34070624757469931</v>
      </c>
      <c r="AF494" s="170">
        <f t="shared" si="278"/>
        <v>0</v>
      </c>
      <c r="AG494" s="170">
        <f t="shared" si="278"/>
        <v>0.11175785797438882</v>
      </c>
      <c r="AH494" s="170">
        <f t="shared" si="278"/>
        <v>0</v>
      </c>
      <c r="AI494" s="170">
        <f t="shared" si="278"/>
        <v>0</v>
      </c>
      <c r="AJ494" s="170">
        <f t="shared" si="278"/>
        <v>1.5917733798991074</v>
      </c>
      <c r="AK494" s="170">
        <f t="shared" si="278"/>
        <v>14.326736515327902</v>
      </c>
      <c r="AL494" s="170">
        <f t="shared" si="278"/>
        <v>0.63019014357780356</v>
      </c>
      <c r="AM494" s="170">
        <f t="shared" si="278"/>
        <v>17.516492045013582</v>
      </c>
      <c r="AN494" s="170">
        <f t="shared" si="278"/>
        <v>132.57275902211873</v>
      </c>
      <c r="AO494" s="170">
        <f t="shared" si="278"/>
        <v>255.28133488552581</v>
      </c>
      <c r="AP494" s="170">
        <f t="shared" si="278"/>
        <v>373.89988358556462</v>
      </c>
      <c r="AQ494" s="170">
        <f t="shared" si="278"/>
        <v>2.7083430345362829</v>
      </c>
      <c r="AR494" s="170">
        <f t="shared" si="278"/>
        <v>0.26461001164144354</v>
      </c>
      <c r="AS494" s="170">
        <f t="shared" si="278"/>
        <v>6.8032596041909201</v>
      </c>
      <c r="AT494" s="170">
        <f t="shared" si="278"/>
        <v>39.115250291036091</v>
      </c>
      <c r="AU494" s="170">
        <f t="shared" si="278"/>
        <v>0</v>
      </c>
      <c r="AV494" s="170">
        <f t="shared" si="278"/>
        <v>204.23554520760572</v>
      </c>
      <c r="AW494" s="170">
        <f t="shared" si="278"/>
        <v>0</v>
      </c>
      <c r="AX494" s="170">
        <f t="shared" si="278"/>
        <v>1225.0523864959255</v>
      </c>
      <c r="AY494" s="170">
        <f t="shared" si="278"/>
        <v>0</v>
      </c>
      <c r="AZ494" s="170">
        <f t="shared" si="278"/>
        <v>0</v>
      </c>
      <c r="BA494" s="170">
        <f t="shared" si="278"/>
        <v>0</v>
      </c>
      <c r="BB494" s="170">
        <f t="shared" si="278"/>
        <v>0</v>
      </c>
      <c r="BC494" s="170">
        <f t="shared" si="278"/>
        <v>0</v>
      </c>
      <c r="BD494" s="170">
        <f t="shared" si="278"/>
        <v>0</v>
      </c>
      <c r="BE494" s="170">
        <f t="shared" si="278"/>
        <v>0.48117966627861852</v>
      </c>
      <c r="BF494" s="170">
        <f t="shared" si="278"/>
        <v>0</v>
      </c>
      <c r="BG494" s="170">
        <f t="shared" si="278"/>
        <v>0</v>
      </c>
      <c r="BH494" s="170">
        <f t="shared" si="278"/>
        <v>0.58102444703143186</v>
      </c>
      <c r="BI494" s="170">
        <f t="shared" si="278"/>
        <v>0</v>
      </c>
      <c r="BJ494" s="170">
        <f t="shared" si="278"/>
        <v>6.4400465657741546E-2</v>
      </c>
      <c r="BK494" s="170">
        <f t="shared" si="278"/>
        <v>4.717112922002329E-2</v>
      </c>
      <c r="BL494" s="170">
        <f t="shared" si="278"/>
        <v>2.5746216530849821</v>
      </c>
      <c r="BM494" s="170">
        <f t="shared" si="278"/>
        <v>0</v>
      </c>
      <c r="BN494" s="170">
        <f t="shared" si="278"/>
        <v>0.10933643771827707</v>
      </c>
      <c r="BO494" s="170">
        <f t="shared" si="278"/>
        <v>4.8195576251455181</v>
      </c>
      <c r="BP494" s="170">
        <f t="shared" si="278"/>
        <v>0.77609623593325572</v>
      </c>
      <c r="BQ494" s="170">
        <f t="shared" si="278"/>
        <v>1.909196740395809</v>
      </c>
      <c r="BR494" s="170">
        <f t="shared" si="278"/>
        <v>0</v>
      </c>
      <c r="BS494" s="170"/>
      <c r="BT494" s="170"/>
      <c r="BU494" s="170"/>
      <c r="BV494" s="170"/>
      <c r="BW494" s="170"/>
      <c r="BX494" s="204"/>
      <c r="BY494" s="170"/>
      <c r="BZ494" s="170"/>
      <c r="CA494" s="170"/>
      <c r="CB494" s="170">
        <f>CB492/6</f>
        <v>100</v>
      </c>
      <c r="CC494" s="168">
        <f>CC492</f>
        <v>18.09999999999998</v>
      </c>
      <c r="CD494" s="170"/>
      <c r="CE494" s="170"/>
      <c r="CF494" s="170"/>
      <c r="CG494" s="388"/>
      <c r="CH494" s="388"/>
      <c r="CI494" s="388"/>
      <c r="CJ494" s="388"/>
      <c r="CK494" s="388"/>
      <c r="CL494" s="388"/>
      <c r="CM494" s="388"/>
      <c r="CN494" s="388"/>
      <c r="CO494" s="388"/>
      <c r="CP494" s="388"/>
      <c r="CQ494" s="388"/>
      <c r="CR494" s="388"/>
      <c r="CS494" s="388"/>
      <c r="CT494" s="388"/>
    </row>
    <row r="495" spans="1:98" ht="15" x14ac:dyDescent="0.25">
      <c r="F495" s="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W495" s="25"/>
      <c r="BX495" s="49"/>
      <c r="BY495" s="25"/>
      <c r="BZ495" s="25"/>
      <c r="CA495" s="25"/>
      <c r="CB495" s="25"/>
      <c r="CC495" s="25"/>
      <c r="CD495" s="25"/>
      <c r="CE495" s="25"/>
      <c r="CF495" s="25"/>
      <c r="CG495" s="25"/>
      <c r="CH495" s="25"/>
      <c r="CI495" s="25"/>
      <c r="CJ495" s="25"/>
      <c r="CK495" s="25"/>
      <c r="CL495" s="25"/>
      <c r="CM495" s="25"/>
      <c r="CN495" s="25"/>
      <c r="CO495" s="25"/>
      <c r="CP495" s="25"/>
      <c r="CQ495" s="25"/>
      <c r="CR495" s="25"/>
      <c r="CS495" s="25"/>
      <c r="CT495" s="25"/>
    </row>
    <row r="496" spans="1:98" s="7" customFormat="1" ht="15" x14ac:dyDescent="0.3">
      <c r="A496" s="120" t="s">
        <v>700</v>
      </c>
      <c r="F496" s="186" t="s">
        <v>1142</v>
      </c>
      <c r="J496" s="7">
        <f>(M496*17)+(Q496*37)+(W496*17)+(AI496*29)+(AE496*8)</f>
        <v>221.31741579439469</v>
      </c>
      <c r="K496" s="180">
        <f>+K513</f>
        <v>87.582974162504854</v>
      </c>
      <c r="L496" s="180">
        <f>+L513</f>
        <v>0.87594353606531217</v>
      </c>
      <c r="M496" s="180">
        <f t="shared" ref="M496:BR496" si="279">+M513</f>
        <v>5.4726232012952956</v>
      </c>
      <c r="N496" s="180">
        <f t="shared" si="279"/>
        <v>0</v>
      </c>
      <c r="O496" s="180">
        <f t="shared" si="279"/>
        <v>5.4726232012952956</v>
      </c>
      <c r="P496" s="180">
        <f t="shared" si="279"/>
        <v>0</v>
      </c>
      <c r="Q496" s="180">
        <f t="shared" si="279"/>
        <v>3.3515769309707886</v>
      </c>
      <c r="R496" s="180">
        <f t="shared" si="279"/>
        <v>0</v>
      </c>
      <c r="S496" s="180">
        <f t="shared" si="279"/>
        <v>1.0022348407105883</v>
      </c>
      <c r="T496" s="180">
        <f t="shared" si="279"/>
        <v>1.4993044628400722</v>
      </c>
      <c r="U496" s="180">
        <f t="shared" si="279"/>
        <v>0.70269777200063854</v>
      </c>
      <c r="V496" s="180">
        <f t="shared" si="279"/>
        <v>0</v>
      </c>
      <c r="W496" s="180">
        <f t="shared" si="279"/>
        <v>0</v>
      </c>
      <c r="X496" s="180">
        <f t="shared" si="279"/>
        <v>0</v>
      </c>
      <c r="Y496" s="180">
        <f t="shared" si="279"/>
        <v>0</v>
      </c>
      <c r="Z496" s="180">
        <f t="shared" si="279"/>
        <v>0</v>
      </c>
      <c r="AA496" s="180">
        <f t="shared" si="279"/>
        <v>0</v>
      </c>
      <c r="AB496" s="180">
        <f t="shared" si="279"/>
        <v>0</v>
      </c>
      <c r="AC496" s="180">
        <f t="shared" si="279"/>
        <v>0</v>
      </c>
      <c r="AD496" s="180">
        <f t="shared" si="279"/>
        <v>0</v>
      </c>
      <c r="AE496" s="180">
        <f t="shared" si="279"/>
        <v>0.53430936580693722</v>
      </c>
      <c r="AF496" s="180">
        <f t="shared" si="279"/>
        <v>0</v>
      </c>
      <c r="AG496" s="180">
        <f t="shared" si="279"/>
        <v>0</v>
      </c>
      <c r="AH496" s="180">
        <f t="shared" si="279"/>
        <v>0</v>
      </c>
      <c r="AI496" s="180">
        <f t="shared" si="279"/>
        <v>0</v>
      </c>
      <c r="AJ496" s="180">
        <f t="shared" si="279"/>
        <v>3.0585163394221344</v>
      </c>
      <c r="AK496" s="180">
        <f t="shared" si="279"/>
        <v>1.7000752548402547</v>
      </c>
      <c r="AL496" s="180">
        <f t="shared" si="279"/>
        <v>2.428678935486078E-3</v>
      </c>
      <c r="AM496" s="180">
        <f t="shared" si="279"/>
        <v>1.4248249754851661</v>
      </c>
      <c r="AN496" s="180">
        <f t="shared" si="279"/>
        <v>8.0955964516202603E-3</v>
      </c>
      <c r="AO496" s="180">
        <f t="shared" si="279"/>
        <v>0.7205080841942032</v>
      </c>
      <c r="AP496" s="180">
        <f t="shared" si="279"/>
        <v>319.77605983900031</v>
      </c>
      <c r="AQ496" s="180">
        <f t="shared" si="279"/>
        <v>8.0955964516202608E-4</v>
      </c>
      <c r="AR496" s="180">
        <f t="shared" si="279"/>
        <v>6.314565232263804E-3</v>
      </c>
      <c r="AS496" s="180">
        <f t="shared" si="279"/>
        <v>0</v>
      </c>
      <c r="AT496" s="180">
        <f t="shared" si="279"/>
        <v>0</v>
      </c>
      <c r="AU496" s="180">
        <f t="shared" si="279"/>
        <v>0</v>
      </c>
      <c r="AV496" s="180">
        <f t="shared" si="279"/>
        <v>0</v>
      </c>
      <c r="AW496" s="180">
        <f t="shared" si="279"/>
        <v>0</v>
      </c>
      <c r="AX496" s="180">
        <f t="shared" si="279"/>
        <v>0</v>
      </c>
      <c r="AY496" s="180">
        <f t="shared" si="279"/>
        <v>0</v>
      </c>
      <c r="AZ496" s="180">
        <f t="shared" si="279"/>
        <v>0</v>
      </c>
      <c r="BA496" s="180">
        <f t="shared" si="279"/>
        <v>0</v>
      </c>
      <c r="BB496" s="180">
        <f t="shared" si="279"/>
        <v>0</v>
      </c>
      <c r="BC496" s="180">
        <f t="shared" si="279"/>
        <v>0</v>
      </c>
      <c r="BD496" s="180">
        <f t="shared" si="279"/>
        <v>0</v>
      </c>
      <c r="BE496" s="180">
        <f t="shared" si="279"/>
        <v>0</v>
      </c>
      <c r="BF496" s="180">
        <f t="shared" si="279"/>
        <v>0</v>
      </c>
      <c r="BG496" s="180">
        <f t="shared" si="279"/>
        <v>0</v>
      </c>
      <c r="BH496" s="180">
        <f t="shared" si="279"/>
        <v>0</v>
      </c>
      <c r="BI496" s="180">
        <f t="shared" si="279"/>
        <v>0</v>
      </c>
      <c r="BJ496" s="180">
        <f t="shared" si="279"/>
        <v>0</v>
      </c>
      <c r="BK496" s="180">
        <f t="shared" si="279"/>
        <v>4.857357870972156E-3</v>
      </c>
      <c r="BL496" s="180">
        <f t="shared" si="279"/>
        <v>0</v>
      </c>
      <c r="BM496" s="180">
        <f t="shared" si="279"/>
        <v>0</v>
      </c>
      <c r="BN496" s="180">
        <f t="shared" si="279"/>
        <v>0</v>
      </c>
      <c r="BO496" s="180">
        <f t="shared" si="279"/>
        <v>0</v>
      </c>
      <c r="BP496" s="180">
        <f t="shared" si="279"/>
        <v>0</v>
      </c>
      <c r="BQ496" s="180">
        <f t="shared" si="279"/>
        <v>0</v>
      </c>
      <c r="BR496" s="180">
        <f t="shared" si="279"/>
        <v>0</v>
      </c>
      <c r="BS496" s="180"/>
      <c r="BT496" s="180"/>
      <c r="BU496" s="180"/>
      <c r="BV496" s="180"/>
      <c r="BW496" s="180"/>
      <c r="BX496" s="335"/>
      <c r="BY496" s="180"/>
      <c r="BZ496" s="180"/>
      <c r="CA496" s="180"/>
      <c r="CB496" s="180">
        <f>+CB513</f>
        <v>100</v>
      </c>
      <c r="CC496" s="180">
        <f>+CC513</f>
        <v>0</v>
      </c>
      <c r="CD496" s="180"/>
      <c r="CE496" s="116"/>
      <c r="CF496" s="116"/>
      <c r="CG496" s="116"/>
      <c r="CH496" s="116"/>
      <c r="CI496" s="116"/>
      <c r="CJ496" s="116"/>
      <c r="CK496" s="116"/>
      <c r="CL496" s="116"/>
      <c r="CM496" s="116"/>
      <c r="CN496" s="116"/>
      <c r="CO496" s="116"/>
      <c r="CP496" s="116"/>
      <c r="CQ496" s="116"/>
      <c r="CR496" s="116"/>
      <c r="CS496" s="116"/>
      <c r="CT496" s="116"/>
    </row>
    <row r="497" spans="1:98" ht="15" x14ac:dyDescent="0.3">
      <c r="A497" s="10" t="s">
        <v>567</v>
      </c>
      <c r="D497">
        <v>500</v>
      </c>
      <c r="F497" s="2" t="s">
        <v>1391</v>
      </c>
      <c r="I497" s="27">
        <v>1</v>
      </c>
      <c r="J497" s="27">
        <f>(M497*17)+(Q497*37)+(CC497*17)+(AI497*29)+(AE497*8)</f>
        <v>0</v>
      </c>
      <c r="K497" s="27">
        <v>99.9</v>
      </c>
      <c r="L497" s="27"/>
      <c r="M497" s="27">
        <v>0</v>
      </c>
      <c r="N497" s="27">
        <v>0</v>
      </c>
      <c r="O497" s="27">
        <v>0</v>
      </c>
      <c r="P497" s="27">
        <v>0</v>
      </c>
      <c r="Q497" s="27">
        <v>0</v>
      </c>
      <c r="R497" s="27">
        <v>0</v>
      </c>
      <c r="S497" s="27">
        <v>0</v>
      </c>
      <c r="T497" s="27">
        <v>0</v>
      </c>
      <c r="U497" s="27">
        <v>0</v>
      </c>
      <c r="V497" s="27"/>
      <c r="W497" s="27">
        <v>0</v>
      </c>
      <c r="X497" s="27">
        <v>0</v>
      </c>
      <c r="Y497" s="27"/>
      <c r="Z497" s="27">
        <v>0</v>
      </c>
      <c r="AA497" s="27">
        <v>0</v>
      </c>
      <c r="AB497" s="27"/>
      <c r="AC497" s="27"/>
      <c r="AD497" s="27">
        <v>0</v>
      </c>
      <c r="AE497" s="27">
        <v>0</v>
      </c>
      <c r="AF497" s="27">
        <v>0</v>
      </c>
      <c r="AG497" s="27">
        <v>0</v>
      </c>
      <c r="AH497" s="27">
        <v>0</v>
      </c>
      <c r="AI497" s="27">
        <v>0</v>
      </c>
      <c r="AJ497" s="27">
        <v>0.1</v>
      </c>
      <c r="AK497" s="27">
        <v>2</v>
      </c>
      <c r="AL497" s="27">
        <v>0</v>
      </c>
      <c r="AM497" s="27">
        <v>1</v>
      </c>
      <c r="AN497" s="27">
        <v>0</v>
      </c>
      <c r="AO497" s="27">
        <v>0</v>
      </c>
      <c r="AP497" s="27">
        <v>2</v>
      </c>
      <c r="AQ497" s="27">
        <v>0</v>
      </c>
      <c r="AR497" s="27">
        <v>7.0000000000000001E-3</v>
      </c>
      <c r="AS497" s="27">
        <v>0</v>
      </c>
      <c r="AT497" s="27">
        <v>0</v>
      </c>
      <c r="AU497" s="27"/>
      <c r="AV497" s="27">
        <v>0</v>
      </c>
      <c r="AW497" s="27">
        <v>0</v>
      </c>
      <c r="AX497" s="27">
        <v>0</v>
      </c>
      <c r="AY497" s="27">
        <v>0</v>
      </c>
      <c r="AZ497" s="27">
        <v>0</v>
      </c>
      <c r="BA497" s="27">
        <v>0</v>
      </c>
      <c r="BB497" s="27">
        <v>0</v>
      </c>
      <c r="BC497" s="27"/>
      <c r="BD497" s="27"/>
      <c r="BE497" s="27">
        <v>0</v>
      </c>
      <c r="BF497" s="27"/>
      <c r="BG497" s="27">
        <v>0</v>
      </c>
      <c r="BH497" s="27">
        <v>0</v>
      </c>
      <c r="BI497" s="27">
        <v>0</v>
      </c>
      <c r="BJ497" s="27">
        <v>0</v>
      </c>
      <c r="BK497" s="27">
        <v>0</v>
      </c>
      <c r="BL497" s="27">
        <v>0</v>
      </c>
      <c r="BM497" s="27">
        <v>0</v>
      </c>
      <c r="BN497" s="27">
        <v>0</v>
      </c>
      <c r="BO497" s="27">
        <v>0</v>
      </c>
      <c r="BP497" s="27">
        <v>0</v>
      </c>
      <c r="BQ497" s="27">
        <v>0</v>
      </c>
      <c r="BR497" s="27">
        <v>0</v>
      </c>
      <c r="BS497" s="27">
        <v>1</v>
      </c>
      <c r="BT497" s="14">
        <v>6.25</v>
      </c>
      <c r="BU497" s="27"/>
      <c r="BV497" s="27"/>
      <c r="BW497" s="27" t="s">
        <v>7</v>
      </c>
      <c r="BX497" s="79" t="s">
        <v>1411</v>
      </c>
      <c r="BY497" s="27"/>
      <c r="BZ497" s="27"/>
      <c r="CA497" s="27"/>
      <c r="CB497" s="27">
        <f>CC497+K497+M497+Q497+AE497+AJ497</f>
        <v>100</v>
      </c>
      <c r="CC497" s="27">
        <f>100-(K497+M497+Q497+AJ497+AE497+AI497)</f>
        <v>0</v>
      </c>
      <c r="CD497" s="27"/>
      <c r="CE497" s="25"/>
      <c r="CF497" s="25"/>
      <c r="CG497" s="25"/>
      <c r="CH497" s="25"/>
      <c r="CI497" s="25"/>
      <c r="CJ497" s="25"/>
      <c r="CK497" s="25"/>
      <c r="CL497" s="25"/>
      <c r="CM497" s="25"/>
      <c r="CN497" s="25"/>
      <c r="CO497" s="25"/>
      <c r="CP497" s="25"/>
      <c r="CQ497" s="25"/>
      <c r="CR497" s="25"/>
      <c r="CS497" s="25"/>
      <c r="CT497" s="25"/>
    </row>
    <row r="498" spans="1:98" ht="15" x14ac:dyDescent="0.3">
      <c r="A498" s="10" t="s">
        <v>695</v>
      </c>
      <c r="D498">
        <v>100</v>
      </c>
      <c r="F498" s="44" t="s">
        <v>1137</v>
      </c>
      <c r="I498" s="27">
        <v>1</v>
      </c>
      <c r="J498" s="27">
        <f>(M498*17)+(Q498*37)+(CC498*17)+(AI498*29)+(AE498*8)</f>
        <v>844.40000000000009</v>
      </c>
      <c r="K498" s="27">
        <v>55.7</v>
      </c>
      <c r="L498" s="27">
        <v>3.25</v>
      </c>
      <c r="M498" s="27">
        <v>20.3</v>
      </c>
      <c r="N498" s="27">
        <v>0</v>
      </c>
      <c r="O498" s="27">
        <v>20.3</v>
      </c>
      <c r="P498" s="27"/>
      <c r="Q498" s="27">
        <v>13.3</v>
      </c>
      <c r="R498" s="27"/>
      <c r="S498" s="27">
        <v>3.98</v>
      </c>
      <c r="T498" s="27">
        <v>5.95</v>
      </c>
      <c r="U498" s="27">
        <v>2.79</v>
      </c>
      <c r="V498" s="27"/>
      <c r="W498" s="27">
        <v>0</v>
      </c>
      <c r="X498" s="27"/>
      <c r="Y498" s="27"/>
      <c r="Z498" s="27">
        <v>0</v>
      </c>
      <c r="AA498" s="27">
        <v>0</v>
      </c>
      <c r="AB498" s="27"/>
      <c r="AC498" s="27"/>
      <c r="AD498" s="27"/>
      <c r="AE498" s="27">
        <v>0.9</v>
      </c>
      <c r="AF498" s="27"/>
      <c r="AG498" s="27"/>
      <c r="AH498" s="27"/>
      <c r="AI498" s="27"/>
      <c r="AJ498" s="27">
        <v>9.8000000000000007</v>
      </c>
      <c r="AK498" s="27"/>
      <c r="AL498" s="27"/>
      <c r="AM498" s="27"/>
      <c r="AN498" s="27"/>
      <c r="AO498" s="27"/>
      <c r="AP498" s="27"/>
      <c r="AQ498" s="27"/>
      <c r="AR498" s="27"/>
      <c r="AS498" s="27"/>
      <c r="AT498" s="27"/>
      <c r="AU498" s="27"/>
      <c r="AV498" s="27"/>
      <c r="AW498" s="27"/>
      <c r="AX498" s="27"/>
      <c r="AY498" s="27"/>
      <c r="AZ498" s="27"/>
      <c r="BA498" s="27"/>
      <c r="BB498" s="27"/>
      <c r="BC498" s="27"/>
      <c r="BD498" s="27"/>
      <c r="BE498" s="27"/>
      <c r="BF498" s="27"/>
      <c r="BG498" s="27"/>
      <c r="BH498" s="27"/>
      <c r="BI498" s="27"/>
      <c r="BJ498" s="27"/>
      <c r="BK498" s="27"/>
      <c r="BL498" s="27"/>
      <c r="BM498" s="27"/>
      <c r="BN498" s="27"/>
      <c r="BO498" s="27"/>
      <c r="BP498" s="27"/>
      <c r="BQ498" s="27"/>
      <c r="BR498" s="27"/>
      <c r="BS498" s="27"/>
      <c r="BT498" s="27">
        <v>6.25</v>
      </c>
      <c r="BU498" s="27"/>
      <c r="BV498" s="27"/>
      <c r="BW498" s="27" t="s">
        <v>186</v>
      </c>
      <c r="BX498" s="79">
        <v>2997</v>
      </c>
      <c r="BY498" s="27"/>
      <c r="BZ498" s="27"/>
      <c r="CA498" s="27"/>
      <c r="CB498" s="27">
        <f>CC498+K498+M498+Q498+AE498+AJ498</f>
        <v>100</v>
      </c>
      <c r="CC498" s="27">
        <f>100-(K498+M498+Q498+AJ498+AE498+AI498)</f>
        <v>0</v>
      </c>
      <c r="CD498" s="27"/>
      <c r="CE498" s="27"/>
      <c r="CF498" s="27"/>
      <c r="CG498" s="25"/>
      <c r="CH498" s="25"/>
      <c r="CI498" s="25"/>
      <c r="CJ498" s="25"/>
      <c r="CK498" s="25"/>
      <c r="CL498" s="25"/>
      <c r="CM498" s="25"/>
      <c r="CN498" s="25"/>
      <c r="CO498" s="25"/>
      <c r="CP498" s="25"/>
      <c r="CQ498" s="25"/>
      <c r="CR498" s="25"/>
      <c r="CS498" s="25"/>
      <c r="CT498" s="25"/>
    </row>
    <row r="499" spans="1:98" ht="15" x14ac:dyDescent="0.3">
      <c r="A499" s="10" t="s">
        <v>698</v>
      </c>
      <c r="D499">
        <v>100</v>
      </c>
      <c r="F499" s="44" t="s">
        <v>1140</v>
      </c>
      <c r="I499" s="27">
        <v>1</v>
      </c>
      <c r="J499" s="27">
        <f>(M499*17)+(Q499*37)+(CC499*17)+(AI499*29)+(AE499*8)</f>
        <v>522.5</v>
      </c>
      <c r="K499" s="27">
        <v>73.099999999999994</v>
      </c>
      <c r="L499" s="27">
        <v>2.16</v>
      </c>
      <c r="M499" s="27">
        <v>13.5</v>
      </c>
      <c r="N499" s="27">
        <v>0</v>
      </c>
      <c r="O499" s="27">
        <v>13.5</v>
      </c>
      <c r="P499" s="27"/>
      <c r="Q499" s="27">
        <v>7.4</v>
      </c>
      <c r="R499" s="27"/>
      <c r="S499" s="27">
        <v>2.21</v>
      </c>
      <c r="T499" s="27">
        <v>3.31</v>
      </c>
      <c r="U499" s="27">
        <v>1.55</v>
      </c>
      <c r="V499" s="27"/>
      <c r="W499" s="27">
        <v>0</v>
      </c>
      <c r="X499" s="27"/>
      <c r="Y499" s="27"/>
      <c r="Z499" s="27">
        <v>0</v>
      </c>
      <c r="AA499" s="27">
        <v>0</v>
      </c>
      <c r="AB499" s="27"/>
      <c r="AC499" s="27"/>
      <c r="AD499" s="27"/>
      <c r="AE499" s="27">
        <v>2.4</v>
      </c>
      <c r="AF499" s="27"/>
      <c r="AG499" s="27"/>
      <c r="AH499" s="27"/>
      <c r="AI499" s="27"/>
      <c r="AJ499" s="27">
        <v>3.6</v>
      </c>
      <c r="AK499" s="27"/>
      <c r="AL499" s="27"/>
      <c r="AM499" s="27"/>
      <c r="AN499" s="27"/>
      <c r="AO499" s="27"/>
      <c r="AP499" s="27"/>
      <c r="AQ499" s="27"/>
      <c r="AR499" s="27"/>
      <c r="AS499" s="27"/>
      <c r="AT499" s="27"/>
      <c r="AU499" s="27"/>
      <c r="AV499" s="27"/>
      <c r="AW499" s="27"/>
      <c r="AX499" s="27"/>
      <c r="AY499" s="27"/>
      <c r="AZ499" s="27"/>
      <c r="BA499" s="27"/>
      <c r="BB499" s="27"/>
      <c r="BC499" s="27"/>
      <c r="BD499" s="27"/>
      <c r="BE499" s="27"/>
      <c r="BF499" s="27"/>
      <c r="BG499" s="27"/>
      <c r="BH499" s="27"/>
      <c r="BI499" s="27"/>
      <c r="BJ499" s="27"/>
      <c r="BK499" s="27"/>
      <c r="BL499" s="27"/>
      <c r="BM499" s="27"/>
      <c r="BN499" s="27"/>
      <c r="BO499" s="27"/>
      <c r="BP499" s="27"/>
      <c r="BQ499" s="27"/>
      <c r="BR499" s="27"/>
      <c r="BS499" s="27"/>
      <c r="BT499" s="27">
        <v>6.25</v>
      </c>
      <c r="BU499" s="27"/>
      <c r="BV499" s="27"/>
      <c r="BW499" s="27" t="s">
        <v>186</v>
      </c>
      <c r="BX499" s="79">
        <v>2999</v>
      </c>
      <c r="BY499" s="27"/>
      <c r="BZ499" s="27"/>
      <c r="CA499" s="27"/>
      <c r="CB499" s="27">
        <f>CC499+K499+M499+Q499+AE499+AJ499</f>
        <v>100</v>
      </c>
      <c r="CC499" s="27">
        <f>100-(K499+M499+Q499+AJ499+AE499+AI499)</f>
        <v>0</v>
      </c>
      <c r="CD499" s="27"/>
      <c r="CE499" s="25"/>
      <c r="CF499" s="25"/>
      <c r="CG499" s="25"/>
      <c r="CH499" s="25"/>
      <c r="CI499" s="25"/>
      <c r="CJ499" s="25"/>
      <c r="CK499" s="25"/>
      <c r="CL499" s="25"/>
      <c r="CM499" s="25"/>
      <c r="CN499" s="25"/>
      <c r="CO499" s="25"/>
      <c r="CP499" s="25"/>
      <c r="CQ499" s="25"/>
      <c r="CR499" s="25"/>
      <c r="CS499" s="25"/>
      <c r="CT499" s="25"/>
    </row>
    <row r="500" spans="1:98" ht="15" x14ac:dyDescent="0.3">
      <c r="A500" s="10" t="s">
        <v>1219</v>
      </c>
      <c r="D500">
        <v>5</v>
      </c>
      <c r="F500" s="2" t="s">
        <v>1214</v>
      </c>
      <c r="I500" s="27">
        <v>1</v>
      </c>
      <c r="J500" s="27">
        <f>(M500*17)+(Q500*37)+(CC500*17)+(AI500*29)+(AE500*8)</f>
        <v>0</v>
      </c>
      <c r="K500" s="27">
        <v>0.2</v>
      </c>
      <c r="L500" s="27"/>
      <c r="M500" s="27">
        <v>0</v>
      </c>
      <c r="N500" s="27">
        <v>0</v>
      </c>
      <c r="O500" s="27">
        <v>0</v>
      </c>
      <c r="P500" s="27">
        <v>0</v>
      </c>
      <c r="Q500" s="27">
        <v>0</v>
      </c>
      <c r="R500" s="27"/>
      <c r="S500" s="27">
        <v>0</v>
      </c>
      <c r="T500" s="27">
        <v>0</v>
      </c>
      <c r="U500" s="27">
        <v>0</v>
      </c>
      <c r="V500" s="27">
        <v>0</v>
      </c>
      <c r="W500" s="27">
        <f>Y500/1.1</f>
        <v>0</v>
      </c>
      <c r="X500" s="27"/>
      <c r="Y500" s="27">
        <v>0</v>
      </c>
      <c r="Z500" s="27"/>
      <c r="AA500" s="27"/>
      <c r="AB500" s="27">
        <v>0</v>
      </c>
      <c r="AC500" s="27">
        <v>0</v>
      </c>
      <c r="AD500" s="27"/>
      <c r="AE500" s="27"/>
      <c r="AF500" s="27"/>
      <c r="AG500" s="27">
        <v>0</v>
      </c>
      <c r="AH500" s="27"/>
      <c r="AI500" s="27"/>
      <c r="AJ500" s="27">
        <v>99.8</v>
      </c>
      <c r="AK500" s="27">
        <v>10</v>
      </c>
      <c r="AL500" s="27">
        <v>0.3</v>
      </c>
      <c r="AM500" s="27">
        <v>76</v>
      </c>
      <c r="AN500" s="27">
        <v>1</v>
      </c>
      <c r="AO500" s="27">
        <v>89</v>
      </c>
      <c r="AP500" s="27">
        <v>39300</v>
      </c>
      <c r="AQ500" s="27">
        <v>0.1</v>
      </c>
      <c r="AR500" s="27">
        <v>0.08</v>
      </c>
      <c r="AS500" s="27"/>
      <c r="AT500" s="27" t="s">
        <v>501</v>
      </c>
      <c r="AU500" s="27"/>
      <c r="AV500" s="27"/>
      <c r="AW500" s="27">
        <v>0</v>
      </c>
      <c r="AX500" s="27">
        <v>0</v>
      </c>
      <c r="AY500" s="27"/>
      <c r="AZ500" s="27"/>
      <c r="BA500" s="27"/>
      <c r="BB500" s="27"/>
      <c r="BC500" s="27"/>
      <c r="BD500" s="27"/>
      <c r="BE500" s="27"/>
      <c r="BF500" s="27">
        <v>0</v>
      </c>
      <c r="BG500" s="27"/>
      <c r="BH500" s="27">
        <v>0</v>
      </c>
      <c r="BI500" s="27"/>
      <c r="BJ500" s="27">
        <v>0</v>
      </c>
      <c r="BK500" s="27">
        <v>1</v>
      </c>
      <c r="BL500" s="27">
        <v>0</v>
      </c>
      <c r="BM500" s="27"/>
      <c r="BN500" s="27">
        <v>0</v>
      </c>
      <c r="BO500" s="27">
        <v>0</v>
      </c>
      <c r="BP500" s="27">
        <v>0</v>
      </c>
      <c r="BQ500" s="27">
        <v>0</v>
      </c>
      <c r="BR500" s="27"/>
      <c r="BS500" s="27"/>
      <c r="BT500" s="27">
        <v>6.25</v>
      </c>
      <c r="BU500" s="27"/>
      <c r="BV500" s="27"/>
      <c r="BW500" s="27" t="s">
        <v>8</v>
      </c>
      <c r="BX500" s="79">
        <v>1226</v>
      </c>
      <c r="BY500" s="27"/>
      <c r="BZ500" s="27"/>
      <c r="CA500" s="27"/>
      <c r="CB500" s="27">
        <f>CC500+K500+M500+Q500+AE500+AJ500</f>
        <v>100</v>
      </c>
      <c r="CC500" s="27">
        <f>100-(K500+M500+Q500+AJ500+AE500+AI500)</f>
        <v>0</v>
      </c>
      <c r="CD500" s="27"/>
      <c r="CE500" s="25"/>
      <c r="CF500" s="25"/>
      <c r="CG500" s="25"/>
      <c r="CH500" s="25"/>
      <c r="CI500" s="25"/>
      <c r="CJ500" s="25"/>
      <c r="CK500" s="25"/>
      <c r="CL500" s="25"/>
      <c r="CM500" s="25"/>
      <c r="CN500" s="25"/>
      <c r="CO500" s="25"/>
      <c r="CP500" s="25"/>
      <c r="CQ500" s="25"/>
      <c r="CR500" s="25"/>
      <c r="CS500" s="25"/>
      <c r="CT500" s="25"/>
    </row>
    <row r="501" spans="1:98" ht="15" x14ac:dyDescent="0.25">
      <c r="A501" s="119"/>
      <c r="D501">
        <f>SUM(D497:D500)</f>
        <v>705</v>
      </c>
      <c r="F501" s="5" t="s">
        <v>550</v>
      </c>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W501" s="25"/>
      <c r="BX501" s="49"/>
      <c r="BY501" s="25"/>
      <c r="BZ501" s="25"/>
      <c r="CA501" s="25"/>
      <c r="CB501" s="25"/>
      <c r="CC501" s="25"/>
      <c r="CD501" s="25"/>
      <c r="CE501" s="25"/>
      <c r="CF501" s="25"/>
      <c r="CG501" s="25"/>
      <c r="CH501" s="25"/>
      <c r="CI501" s="25"/>
      <c r="CJ501" s="25"/>
      <c r="CK501" s="25"/>
      <c r="CL501" s="25"/>
      <c r="CM501" s="25"/>
      <c r="CN501" s="25"/>
      <c r="CO501" s="25"/>
      <c r="CP501" s="25"/>
      <c r="CQ501" s="25"/>
      <c r="CR501" s="25"/>
      <c r="CS501" s="25"/>
      <c r="CT501" s="25"/>
    </row>
    <row r="502" spans="1:98" ht="15" x14ac:dyDescent="0.25">
      <c r="A502" s="119"/>
      <c r="D502">
        <f>D501*D503</f>
        <v>617.61971830985908</v>
      </c>
      <c r="F502" s="5" t="s">
        <v>551</v>
      </c>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A502" s="25"/>
      <c r="BB502" s="25"/>
      <c r="BC502" s="25"/>
      <c r="BD502" s="25"/>
      <c r="BE502" s="25"/>
      <c r="BF502" s="25"/>
      <c r="BG502" s="25"/>
      <c r="BH502" s="25"/>
      <c r="BI502" s="25"/>
      <c r="BJ502" s="25"/>
      <c r="BK502" s="25"/>
      <c r="BL502" s="25"/>
      <c r="BM502" s="25"/>
      <c r="BN502" s="25"/>
      <c r="BO502" s="25"/>
      <c r="BP502" s="25"/>
      <c r="BQ502" s="25"/>
      <c r="BR502" s="25"/>
      <c r="BW502" s="25"/>
      <c r="BX502" s="49"/>
      <c r="BY502" s="25"/>
      <c r="BZ502" s="25"/>
      <c r="CA502" s="25"/>
      <c r="CB502" s="25"/>
      <c r="CC502" s="25"/>
      <c r="CD502" s="25"/>
      <c r="CE502" s="25"/>
      <c r="CF502" s="25"/>
      <c r="CG502" s="25"/>
      <c r="CH502" s="25"/>
      <c r="CI502" s="25"/>
      <c r="CJ502" s="25"/>
      <c r="CK502" s="25"/>
      <c r="CL502" s="25"/>
      <c r="CM502" s="25"/>
      <c r="CN502" s="25"/>
      <c r="CO502" s="25"/>
      <c r="CP502" s="25"/>
      <c r="CQ502" s="25"/>
      <c r="CR502" s="25"/>
      <c r="CS502" s="25"/>
      <c r="CT502" s="25"/>
    </row>
    <row r="503" spans="1:98" ht="15" x14ac:dyDescent="0.25">
      <c r="A503" s="119"/>
      <c r="D503">
        <v>0.87605633802816896</v>
      </c>
      <c r="F503" s="5" t="s">
        <v>337</v>
      </c>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A503" s="25"/>
      <c r="BB503" s="25"/>
      <c r="BC503" s="25"/>
      <c r="BD503" s="25"/>
      <c r="BE503" s="25"/>
      <c r="BF503" s="25"/>
      <c r="BG503" s="25"/>
      <c r="BH503" s="25"/>
      <c r="BI503" s="25"/>
      <c r="BJ503" s="25"/>
      <c r="BK503" s="25"/>
      <c r="BL503" s="25"/>
      <c r="BM503" s="25"/>
      <c r="BN503" s="25"/>
      <c r="BO503" s="25"/>
      <c r="BP503" s="25"/>
      <c r="BQ503" s="25"/>
      <c r="BR503" s="25"/>
      <c r="BW503" s="25"/>
      <c r="BX503" s="49"/>
      <c r="BY503" s="25"/>
      <c r="BZ503" s="25"/>
      <c r="CA503" s="25"/>
      <c r="CB503" s="25"/>
      <c r="CC503" s="25"/>
      <c r="CD503" s="25"/>
      <c r="CE503" s="25"/>
      <c r="CF503" s="25"/>
      <c r="CG503" s="25"/>
      <c r="CH503" s="25"/>
      <c r="CI503" s="25"/>
      <c r="CJ503" s="25"/>
      <c r="CK503" s="25"/>
      <c r="CL503" s="25"/>
      <c r="CM503" s="25"/>
      <c r="CN503" s="25"/>
      <c r="CO503" s="25"/>
      <c r="CP503" s="25"/>
      <c r="CQ503" s="25"/>
      <c r="CR503" s="25"/>
      <c r="CS503" s="25"/>
      <c r="CT503" s="25"/>
    </row>
    <row r="504" spans="1:98" ht="15" x14ac:dyDescent="0.25">
      <c r="A504" s="119"/>
      <c r="F504" s="5" t="s">
        <v>82</v>
      </c>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A504" s="25"/>
      <c r="BB504" s="25"/>
      <c r="BC504" s="25"/>
      <c r="BD504" s="25"/>
      <c r="BE504" s="25"/>
      <c r="BF504" s="25"/>
      <c r="BG504" s="25"/>
      <c r="BH504" s="25"/>
      <c r="BI504" s="25"/>
      <c r="BJ504" s="25"/>
      <c r="BK504" s="25"/>
      <c r="BL504" s="25"/>
      <c r="BM504" s="25"/>
      <c r="BN504" s="25"/>
      <c r="BO504" s="25"/>
      <c r="BP504" s="25"/>
      <c r="BQ504" s="25"/>
      <c r="BR504" s="25"/>
      <c r="BW504" s="25"/>
      <c r="BX504" s="49"/>
      <c r="BY504" s="25"/>
      <c r="BZ504" s="25"/>
      <c r="CA504" s="25"/>
      <c r="CB504" s="25"/>
      <c r="CC504" s="25"/>
      <c r="CD504" s="25"/>
      <c r="CE504" s="25"/>
      <c r="CF504" s="25"/>
      <c r="CG504" s="25"/>
      <c r="CH504" s="25"/>
      <c r="CI504" s="25"/>
      <c r="CJ504" s="25"/>
      <c r="CK504" s="25"/>
      <c r="CL504" s="25"/>
      <c r="CM504" s="25"/>
      <c r="CN504" s="25"/>
      <c r="CO504" s="25"/>
      <c r="CP504" s="25"/>
      <c r="CQ504" s="25"/>
      <c r="CR504" s="25"/>
      <c r="CS504" s="25"/>
      <c r="CT504" s="25"/>
    </row>
    <row r="505" spans="1:98" ht="15" x14ac:dyDescent="0.25">
      <c r="A505" s="119"/>
      <c r="F505" s="5" t="s">
        <v>115</v>
      </c>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A505" s="25"/>
      <c r="BB505" s="25"/>
      <c r="BC505" s="25"/>
      <c r="BD505" s="25"/>
      <c r="BE505" s="25"/>
      <c r="BF505" s="25"/>
      <c r="BG505" s="25"/>
      <c r="BH505" s="25"/>
      <c r="BI505" s="25"/>
      <c r="BJ505" s="25"/>
      <c r="BK505" s="25"/>
      <c r="BL505" s="25"/>
      <c r="BM505" s="25"/>
      <c r="BN505" s="25"/>
      <c r="BO505" s="25"/>
      <c r="BP505" s="25"/>
      <c r="BQ505" s="25"/>
      <c r="BR505" s="25"/>
      <c r="BW505" s="25"/>
      <c r="BX505" s="49"/>
      <c r="BY505" s="25"/>
      <c r="BZ505" s="25"/>
      <c r="CA505" s="25"/>
      <c r="CB505" s="25"/>
      <c r="CC505" s="25"/>
      <c r="CD505" s="25"/>
      <c r="CE505" s="25"/>
      <c r="CF505" s="25"/>
      <c r="CG505" s="25"/>
      <c r="CH505" s="25"/>
      <c r="CI505" s="25"/>
      <c r="CJ505" s="25"/>
      <c r="CK505" s="25"/>
      <c r="CL505" s="25"/>
      <c r="CM505" s="25"/>
      <c r="CN505" s="25"/>
      <c r="CO505" s="25"/>
      <c r="CP505" s="25"/>
      <c r="CQ505" s="25"/>
      <c r="CR505" s="25"/>
      <c r="CS505" s="25"/>
      <c r="CT505" s="25"/>
    </row>
    <row r="506" spans="1:98" ht="15" x14ac:dyDescent="0.25">
      <c r="A506" s="119"/>
      <c r="F506" s="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A506" s="25"/>
      <c r="BB506" s="25"/>
      <c r="BC506" s="25"/>
      <c r="BD506" s="25"/>
      <c r="BE506" s="25"/>
      <c r="BF506" s="25"/>
      <c r="BG506" s="25"/>
      <c r="BH506" s="25"/>
      <c r="BI506" s="25"/>
      <c r="BJ506" s="25"/>
      <c r="BK506" s="25"/>
      <c r="BL506" s="25"/>
      <c r="BM506" s="25"/>
      <c r="BN506" s="25"/>
      <c r="BO506" s="25"/>
      <c r="BP506" s="25"/>
      <c r="BQ506" s="25"/>
      <c r="BR506" s="25"/>
      <c r="BW506" s="25"/>
      <c r="BX506" s="49"/>
      <c r="BY506" s="25"/>
      <c r="BZ506" s="25"/>
      <c r="CA506" s="25"/>
      <c r="CB506" s="25"/>
      <c r="CC506" s="25"/>
      <c r="CD506" s="25"/>
      <c r="CE506" s="25"/>
      <c r="CF506" s="25"/>
      <c r="CG506" s="25"/>
      <c r="CH506" s="25"/>
      <c r="CI506" s="25"/>
      <c r="CJ506" s="25"/>
      <c r="CK506" s="25"/>
      <c r="CL506" s="25"/>
      <c r="CM506" s="25"/>
      <c r="CN506" s="25"/>
      <c r="CO506" s="25"/>
      <c r="CP506" s="25"/>
      <c r="CQ506" s="25"/>
      <c r="CR506" s="25"/>
      <c r="CS506" s="25"/>
      <c r="CT506" s="25"/>
    </row>
    <row r="507" spans="1:98" s="35" customFormat="1" ht="15" x14ac:dyDescent="0.3">
      <c r="A507" s="398"/>
      <c r="F507" s="38" t="s">
        <v>1391</v>
      </c>
      <c r="J507" s="388"/>
      <c r="K507" s="164">
        <f>+K497*$D$497/100</f>
        <v>499.5</v>
      </c>
      <c r="L507" s="164"/>
      <c r="M507" s="164">
        <f>+M497*$D$497/100</f>
        <v>0</v>
      </c>
      <c r="N507" s="164">
        <f t="shared" ref="N507:BR507" si="280">+N497*$D$497/100</f>
        <v>0</v>
      </c>
      <c r="O507" s="164">
        <f t="shared" si="280"/>
        <v>0</v>
      </c>
      <c r="P507" s="164">
        <f t="shared" si="280"/>
        <v>0</v>
      </c>
      <c r="Q507" s="164">
        <f t="shared" si="280"/>
        <v>0</v>
      </c>
      <c r="R507" s="164">
        <f t="shared" si="280"/>
        <v>0</v>
      </c>
      <c r="S507" s="164">
        <f t="shared" si="280"/>
        <v>0</v>
      </c>
      <c r="T507" s="164">
        <f t="shared" si="280"/>
        <v>0</v>
      </c>
      <c r="U507" s="164">
        <f t="shared" si="280"/>
        <v>0</v>
      </c>
      <c r="V507" s="164">
        <f t="shared" si="280"/>
        <v>0</v>
      </c>
      <c r="W507" s="164">
        <f t="shared" si="280"/>
        <v>0</v>
      </c>
      <c r="X507" s="164">
        <f t="shared" si="280"/>
        <v>0</v>
      </c>
      <c r="Y507" s="164">
        <f t="shared" si="280"/>
        <v>0</v>
      </c>
      <c r="Z507" s="164">
        <f t="shared" si="280"/>
        <v>0</v>
      </c>
      <c r="AA507" s="164">
        <f t="shared" si="280"/>
        <v>0</v>
      </c>
      <c r="AB507" s="164">
        <f t="shared" si="280"/>
        <v>0</v>
      </c>
      <c r="AC507" s="164">
        <f t="shared" si="280"/>
        <v>0</v>
      </c>
      <c r="AD507" s="164">
        <f t="shared" si="280"/>
        <v>0</v>
      </c>
      <c r="AE507" s="164">
        <f t="shared" si="280"/>
        <v>0</v>
      </c>
      <c r="AF507" s="164">
        <f t="shared" si="280"/>
        <v>0</v>
      </c>
      <c r="AG507" s="164">
        <f t="shared" si="280"/>
        <v>0</v>
      </c>
      <c r="AH507" s="164">
        <f t="shared" si="280"/>
        <v>0</v>
      </c>
      <c r="AI507" s="164">
        <f t="shared" si="280"/>
        <v>0</v>
      </c>
      <c r="AJ507" s="164">
        <f t="shared" si="280"/>
        <v>0.5</v>
      </c>
      <c r="AK507" s="164">
        <f t="shared" si="280"/>
        <v>10</v>
      </c>
      <c r="AL507" s="164">
        <f t="shared" si="280"/>
        <v>0</v>
      </c>
      <c r="AM507" s="164">
        <f t="shared" si="280"/>
        <v>5</v>
      </c>
      <c r="AN507" s="164">
        <f t="shared" si="280"/>
        <v>0</v>
      </c>
      <c r="AO507" s="164">
        <f t="shared" si="280"/>
        <v>0</v>
      </c>
      <c r="AP507" s="164">
        <f t="shared" si="280"/>
        <v>10</v>
      </c>
      <c r="AQ507" s="164">
        <f t="shared" si="280"/>
        <v>0</v>
      </c>
      <c r="AR507" s="164">
        <f t="shared" si="280"/>
        <v>3.5000000000000003E-2</v>
      </c>
      <c r="AS507" s="164">
        <f t="shared" si="280"/>
        <v>0</v>
      </c>
      <c r="AT507" s="164">
        <f t="shared" si="280"/>
        <v>0</v>
      </c>
      <c r="AU507" s="164">
        <f t="shared" si="280"/>
        <v>0</v>
      </c>
      <c r="AV507" s="164">
        <f t="shared" si="280"/>
        <v>0</v>
      </c>
      <c r="AW507" s="164">
        <f t="shared" si="280"/>
        <v>0</v>
      </c>
      <c r="AX507" s="164">
        <f t="shared" si="280"/>
        <v>0</v>
      </c>
      <c r="AY507" s="164">
        <f t="shared" si="280"/>
        <v>0</v>
      </c>
      <c r="AZ507" s="164">
        <f t="shared" si="280"/>
        <v>0</v>
      </c>
      <c r="BA507" s="164">
        <f t="shared" si="280"/>
        <v>0</v>
      </c>
      <c r="BB507" s="164">
        <f t="shared" si="280"/>
        <v>0</v>
      </c>
      <c r="BC507" s="164">
        <f t="shared" si="280"/>
        <v>0</v>
      </c>
      <c r="BD507" s="164">
        <f t="shared" si="280"/>
        <v>0</v>
      </c>
      <c r="BE507" s="164">
        <f t="shared" si="280"/>
        <v>0</v>
      </c>
      <c r="BF507" s="164">
        <f t="shared" si="280"/>
        <v>0</v>
      </c>
      <c r="BG507" s="164">
        <f t="shared" si="280"/>
        <v>0</v>
      </c>
      <c r="BH507" s="164">
        <f t="shared" si="280"/>
        <v>0</v>
      </c>
      <c r="BI507" s="164">
        <f t="shared" si="280"/>
        <v>0</v>
      </c>
      <c r="BJ507" s="164">
        <f t="shared" si="280"/>
        <v>0</v>
      </c>
      <c r="BK507" s="164">
        <f t="shared" si="280"/>
        <v>0</v>
      </c>
      <c r="BL507" s="164">
        <f t="shared" si="280"/>
        <v>0</v>
      </c>
      <c r="BM507" s="164">
        <f t="shared" si="280"/>
        <v>0</v>
      </c>
      <c r="BN507" s="164">
        <f t="shared" si="280"/>
        <v>0</v>
      </c>
      <c r="BO507" s="164">
        <f t="shared" si="280"/>
        <v>0</v>
      </c>
      <c r="BP507" s="164">
        <f t="shared" si="280"/>
        <v>0</v>
      </c>
      <c r="BQ507" s="164">
        <f t="shared" si="280"/>
        <v>0</v>
      </c>
      <c r="BR507" s="164">
        <f t="shared" si="280"/>
        <v>0</v>
      </c>
      <c r="BS507" s="164"/>
      <c r="BT507" s="164"/>
      <c r="BU507" s="164"/>
      <c r="BV507" s="164"/>
      <c r="BW507" s="164"/>
      <c r="BX507" s="166"/>
      <c r="BY507" s="164"/>
      <c r="BZ507" s="164"/>
      <c r="CA507" s="164"/>
      <c r="CB507" s="164"/>
      <c r="CC507" s="164"/>
      <c r="CD507" s="164"/>
      <c r="CE507" s="388"/>
      <c r="CF507" s="388"/>
      <c r="CG507" s="388"/>
      <c r="CH507" s="388"/>
      <c r="CI507" s="388"/>
      <c r="CJ507" s="388"/>
      <c r="CK507" s="388"/>
      <c r="CL507" s="388"/>
      <c r="CM507" s="388"/>
      <c r="CN507" s="388"/>
      <c r="CO507" s="388"/>
      <c r="CP507" s="388"/>
      <c r="CQ507" s="388"/>
      <c r="CR507" s="388"/>
      <c r="CS507" s="388"/>
      <c r="CT507" s="388"/>
    </row>
    <row r="508" spans="1:98" s="35" customFormat="1" ht="15" x14ac:dyDescent="0.3">
      <c r="A508" s="398"/>
      <c r="F508" s="167" t="s">
        <v>1137</v>
      </c>
      <c r="J508" s="388"/>
      <c r="K508" s="164">
        <f>+K498*$D$498/100</f>
        <v>55.7</v>
      </c>
      <c r="L508" s="164">
        <f>+L498*$D$498/100</f>
        <v>3.25</v>
      </c>
      <c r="M508" s="164">
        <f>+M498*$D$498/100</f>
        <v>20.3</v>
      </c>
      <c r="N508" s="164">
        <f t="shared" ref="N508:BR508" si="281">+N498*$D$498/100</f>
        <v>0</v>
      </c>
      <c r="O508" s="164">
        <f t="shared" si="281"/>
        <v>20.3</v>
      </c>
      <c r="P508" s="164">
        <f t="shared" si="281"/>
        <v>0</v>
      </c>
      <c r="Q508" s="164">
        <f t="shared" si="281"/>
        <v>13.3</v>
      </c>
      <c r="R508" s="164">
        <f t="shared" si="281"/>
        <v>0</v>
      </c>
      <c r="S508" s="164">
        <f t="shared" si="281"/>
        <v>3.98</v>
      </c>
      <c r="T508" s="164">
        <f t="shared" si="281"/>
        <v>5.95</v>
      </c>
      <c r="U508" s="164">
        <f t="shared" si="281"/>
        <v>2.79</v>
      </c>
      <c r="V508" s="164">
        <f t="shared" si="281"/>
        <v>0</v>
      </c>
      <c r="W508" s="164">
        <f t="shared" si="281"/>
        <v>0</v>
      </c>
      <c r="X508" s="164">
        <f t="shared" si="281"/>
        <v>0</v>
      </c>
      <c r="Y508" s="164">
        <f t="shared" si="281"/>
        <v>0</v>
      </c>
      <c r="Z508" s="164">
        <f t="shared" si="281"/>
        <v>0</v>
      </c>
      <c r="AA508" s="164">
        <f t="shared" si="281"/>
        <v>0</v>
      </c>
      <c r="AB508" s="164">
        <f t="shared" si="281"/>
        <v>0</v>
      </c>
      <c r="AC508" s="164">
        <f t="shared" si="281"/>
        <v>0</v>
      </c>
      <c r="AD508" s="164">
        <f t="shared" si="281"/>
        <v>0</v>
      </c>
      <c r="AE508" s="164">
        <f t="shared" si="281"/>
        <v>0.9</v>
      </c>
      <c r="AF508" s="164">
        <f t="shared" si="281"/>
        <v>0</v>
      </c>
      <c r="AG508" s="164">
        <f t="shared" si="281"/>
        <v>0</v>
      </c>
      <c r="AH508" s="164">
        <f t="shared" si="281"/>
        <v>0</v>
      </c>
      <c r="AI508" s="164">
        <f t="shared" si="281"/>
        <v>0</v>
      </c>
      <c r="AJ508" s="164">
        <f t="shared" si="281"/>
        <v>9.8000000000000007</v>
      </c>
      <c r="AK508" s="164">
        <f t="shared" si="281"/>
        <v>0</v>
      </c>
      <c r="AL508" s="164">
        <f t="shared" si="281"/>
        <v>0</v>
      </c>
      <c r="AM508" s="164">
        <f t="shared" si="281"/>
        <v>0</v>
      </c>
      <c r="AN508" s="164">
        <f t="shared" si="281"/>
        <v>0</v>
      </c>
      <c r="AO508" s="164">
        <f t="shared" si="281"/>
        <v>0</v>
      </c>
      <c r="AP508" s="164">
        <f t="shared" si="281"/>
        <v>0</v>
      </c>
      <c r="AQ508" s="164">
        <f t="shared" si="281"/>
        <v>0</v>
      </c>
      <c r="AR508" s="164">
        <f t="shared" si="281"/>
        <v>0</v>
      </c>
      <c r="AS508" s="164">
        <f t="shared" si="281"/>
        <v>0</v>
      </c>
      <c r="AT508" s="164">
        <f t="shared" si="281"/>
        <v>0</v>
      </c>
      <c r="AU508" s="164">
        <f t="shared" si="281"/>
        <v>0</v>
      </c>
      <c r="AV508" s="164">
        <f t="shared" si="281"/>
        <v>0</v>
      </c>
      <c r="AW508" s="164">
        <f t="shared" si="281"/>
        <v>0</v>
      </c>
      <c r="AX508" s="164">
        <f t="shared" si="281"/>
        <v>0</v>
      </c>
      <c r="AY508" s="164">
        <f t="shared" si="281"/>
        <v>0</v>
      </c>
      <c r="AZ508" s="164">
        <f t="shared" si="281"/>
        <v>0</v>
      </c>
      <c r="BA508" s="164">
        <f t="shared" si="281"/>
        <v>0</v>
      </c>
      <c r="BB508" s="164">
        <f t="shared" si="281"/>
        <v>0</v>
      </c>
      <c r="BC508" s="164">
        <f t="shared" si="281"/>
        <v>0</v>
      </c>
      <c r="BD508" s="164">
        <f t="shared" si="281"/>
        <v>0</v>
      </c>
      <c r="BE508" s="164">
        <f t="shared" si="281"/>
        <v>0</v>
      </c>
      <c r="BF508" s="164">
        <f t="shared" si="281"/>
        <v>0</v>
      </c>
      <c r="BG508" s="164">
        <f t="shared" si="281"/>
        <v>0</v>
      </c>
      <c r="BH508" s="164">
        <f t="shared" si="281"/>
        <v>0</v>
      </c>
      <c r="BI508" s="164">
        <f t="shared" si="281"/>
        <v>0</v>
      </c>
      <c r="BJ508" s="164">
        <f t="shared" si="281"/>
        <v>0</v>
      </c>
      <c r="BK508" s="164">
        <f t="shared" si="281"/>
        <v>0</v>
      </c>
      <c r="BL508" s="164">
        <f t="shared" si="281"/>
        <v>0</v>
      </c>
      <c r="BM508" s="164">
        <f t="shared" si="281"/>
        <v>0</v>
      </c>
      <c r="BN508" s="164">
        <f t="shared" si="281"/>
        <v>0</v>
      </c>
      <c r="BO508" s="164">
        <f t="shared" si="281"/>
        <v>0</v>
      </c>
      <c r="BP508" s="164">
        <f t="shared" si="281"/>
        <v>0</v>
      </c>
      <c r="BQ508" s="164">
        <f t="shared" si="281"/>
        <v>0</v>
      </c>
      <c r="BR508" s="164">
        <f t="shared" si="281"/>
        <v>0</v>
      </c>
      <c r="BS508" s="164"/>
      <c r="BT508" s="164"/>
      <c r="BU508" s="164"/>
      <c r="BV508" s="164"/>
      <c r="BW508" s="164"/>
      <c r="BX508" s="166"/>
      <c r="BY508" s="164"/>
      <c r="BZ508" s="164"/>
      <c r="CA508" s="164"/>
      <c r="CB508" s="164">
        <f t="shared" ref="CB508:CC510" si="282">+CB498</f>
        <v>100</v>
      </c>
      <c r="CC508" s="164">
        <f t="shared" si="282"/>
        <v>0</v>
      </c>
      <c r="CD508" s="164"/>
      <c r="CE508" s="388"/>
      <c r="CF508" s="388"/>
      <c r="CG508" s="388"/>
      <c r="CH508" s="388"/>
      <c r="CI508" s="388"/>
      <c r="CJ508" s="388"/>
      <c r="CK508" s="388"/>
      <c r="CL508" s="388"/>
      <c r="CM508" s="388"/>
      <c r="CN508" s="388"/>
      <c r="CO508" s="388"/>
      <c r="CP508" s="388"/>
      <c r="CQ508" s="388"/>
      <c r="CR508" s="388"/>
      <c r="CS508" s="388"/>
      <c r="CT508" s="388"/>
    </row>
    <row r="509" spans="1:98" s="35" customFormat="1" ht="15" x14ac:dyDescent="0.3">
      <c r="A509" s="398"/>
      <c r="F509" s="167" t="s">
        <v>1140</v>
      </c>
      <c r="J509" s="388"/>
      <c r="K509" s="164">
        <f>+K499*$D$499/100</f>
        <v>73.099999999999994</v>
      </c>
      <c r="L509" s="164">
        <f>+L499*$D$499/100</f>
        <v>2.16</v>
      </c>
      <c r="M509" s="164">
        <f>+M499*$D$499/100</f>
        <v>13.5</v>
      </c>
      <c r="N509" s="164">
        <f t="shared" ref="N509:BR509" si="283">+N499*$D$499/100</f>
        <v>0</v>
      </c>
      <c r="O509" s="164">
        <f t="shared" si="283"/>
        <v>13.5</v>
      </c>
      <c r="P509" s="164">
        <f t="shared" si="283"/>
        <v>0</v>
      </c>
      <c r="Q509" s="164">
        <f t="shared" si="283"/>
        <v>7.4</v>
      </c>
      <c r="R509" s="164">
        <f t="shared" si="283"/>
        <v>0</v>
      </c>
      <c r="S509" s="164">
        <f t="shared" si="283"/>
        <v>2.21</v>
      </c>
      <c r="T509" s="164">
        <f t="shared" si="283"/>
        <v>3.31</v>
      </c>
      <c r="U509" s="164">
        <f t="shared" si="283"/>
        <v>1.55</v>
      </c>
      <c r="V509" s="164">
        <f t="shared" si="283"/>
        <v>0</v>
      </c>
      <c r="W509" s="164">
        <f t="shared" si="283"/>
        <v>0</v>
      </c>
      <c r="X509" s="164">
        <f t="shared" si="283"/>
        <v>0</v>
      </c>
      <c r="Y509" s="164">
        <f t="shared" si="283"/>
        <v>0</v>
      </c>
      <c r="Z509" s="164">
        <f t="shared" si="283"/>
        <v>0</v>
      </c>
      <c r="AA509" s="164">
        <f t="shared" si="283"/>
        <v>0</v>
      </c>
      <c r="AB509" s="164">
        <f t="shared" si="283"/>
        <v>0</v>
      </c>
      <c r="AC509" s="164">
        <f t="shared" si="283"/>
        <v>0</v>
      </c>
      <c r="AD509" s="164">
        <f t="shared" si="283"/>
        <v>0</v>
      </c>
      <c r="AE509" s="164">
        <f t="shared" si="283"/>
        <v>2.4</v>
      </c>
      <c r="AF509" s="164">
        <f t="shared" si="283"/>
        <v>0</v>
      </c>
      <c r="AG509" s="164">
        <f t="shared" si="283"/>
        <v>0</v>
      </c>
      <c r="AH509" s="164">
        <f t="shared" si="283"/>
        <v>0</v>
      </c>
      <c r="AI509" s="164">
        <f t="shared" si="283"/>
        <v>0</v>
      </c>
      <c r="AJ509" s="164">
        <f t="shared" si="283"/>
        <v>3.6</v>
      </c>
      <c r="AK509" s="164">
        <f t="shared" si="283"/>
        <v>0</v>
      </c>
      <c r="AL509" s="164">
        <f t="shared" si="283"/>
        <v>0</v>
      </c>
      <c r="AM509" s="164">
        <f t="shared" si="283"/>
        <v>0</v>
      </c>
      <c r="AN509" s="164">
        <f t="shared" si="283"/>
        <v>0</v>
      </c>
      <c r="AO509" s="164">
        <f t="shared" si="283"/>
        <v>0</v>
      </c>
      <c r="AP509" s="164">
        <f t="shared" si="283"/>
        <v>0</v>
      </c>
      <c r="AQ509" s="164">
        <f t="shared" si="283"/>
        <v>0</v>
      </c>
      <c r="AR509" s="164">
        <f t="shared" si="283"/>
        <v>0</v>
      </c>
      <c r="AS509" s="164">
        <f t="shared" si="283"/>
        <v>0</v>
      </c>
      <c r="AT509" s="164">
        <f t="shared" si="283"/>
        <v>0</v>
      </c>
      <c r="AU509" s="164">
        <f t="shared" si="283"/>
        <v>0</v>
      </c>
      <c r="AV509" s="164">
        <f t="shared" si="283"/>
        <v>0</v>
      </c>
      <c r="AW509" s="164">
        <f t="shared" si="283"/>
        <v>0</v>
      </c>
      <c r="AX509" s="164">
        <f t="shared" si="283"/>
        <v>0</v>
      </c>
      <c r="AY509" s="164">
        <f t="shared" si="283"/>
        <v>0</v>
      </c>
      <c r="AZ509" s="164">
        <f t="shared" si="283"/>
        <v>0</v>
      </c>
      <c r="BA509" s="164">
        <f t="shared" si="283"/>
        <v>0</v>
      </c>
      <c r="BB509" s="164">
        <f t="shared" si="283"/>
        <v>0</v>
      </c>
      <c r="BC509" s="164">
        <f t="shared" si="283"/>
        <v>0</v>
      </c>
      <c r="BD509" s="164">
        <f t="shared" si="283"/>
        <v>0</v>
      </c>
      <c r="BE509" s="164">
        <f t="shared" si="283"/>
        <v>0</v>
      </c>
      <c r="BF509" s="164">
        <f t="shared" si="283"/>
        <v>0</v>
      </c>
      <c r="BG509" s="164">
        <f t="shared" si="283"/>
        <v>0</v>
      </c>
      <c r="BH509" s="164">
        <f t="shared" si="283"/>
        <v>0</v>
      </c>
      <c r="BI509" s="164">
        <f t="shared" si="283"/>
        <v>0</v>
      </c>
      <c r="BJ509" s="164">
        <f t="shared" si="283"/>
        <v>0</v>
      </c>
      <c r="BK509" s="164">
        <f t="shared" si="283"/>
        <v>0</v>
      </c>
      <c r="BL509" s="164">
        <f t="shared" si="283"/>
        <v>0</v>
      </c>
      <c r="BM509" s="164">
        <f t="shared" si="283"/>
        <v>0</v>
      </c>
      <c r="BN509" s="164">
        <f t="shared" si="283"/>
        <v>0</v>
      </c>
      <c r="BO509" s="164">
        <f t="shared" si="283"/>
        <v>0</v>
      </c>
      <c r="BP509" s="164">
        <f t="shared" si="283"/>
        <v>0</v>
      </c>
      <c r="BQ509" s="164">
        <f t="shared" si="283"/>
        <v>0</v>
      </c>
      <c r="BR509" s="164">
        <f t="shared" si="283"/>
        <v>0</v>
      </c>
      <c r="BS509" s="164"/>
      <c r="BT509" s="164"/>
      <c r="BU509" s="164"/>
      <c r="BV509" s="164"/>
      <c r="BW509" s="164"/>
      <c r="BX509" s="166"/>
      <c r="BY509" s="164"/>
      <c r="BZ509" s="164"/>
      <c r="CA509" s="164"/>
      <c r="CB509" s="164">
        <f t="shared" si="282"/>
        <v>100</v>
      </c>
      <c r="CC509" s="164">
        <f t="shared" si="282"/>
        <v>0</v>
      </c>
      <c r="CD509" s="164"/>
      <c r="CE509" s="388"/>
      <c r="CF509" s="388"/>
      <c r="CG509" s="388"/>
      <c r="CH509" s="388"/>
      <c r="CI509" s="388"/>
      <c r="CJ509" s="388"/>
      <c r="CK509" s="388"/>
      <c r="CL509" s="388"/>
      <c r="CM509" s="388"/>
      <c r="CN509" s="388"/>
      <c r="CO509" s="388"/>
      <c r="CP509" s="388"/>
      <c r="CQ509" s="388"/>
      <c r="CR509" s="388"/>
      <c r="CS509" s="388"/>
      <c r="CT509" s="388"/>
    </row>
    <row r="510" spans="1:98" s="35" customFormat="1" ht="15" x14ac:dyDescent="0.3">
      <c r="A510" s="398"/>
      <c r="F510" s="38" t="s">
        <v>1214</v>
      </c>
      <c r="J510" s="388"/>
      <c r="K510" s="164">
        <f>+K500*$D$500/100</f>
        <v>0.01</v>
      </c>
      <c r="L510" s="164"/>
      <c r="M510" s="164">
        <f>+M500*$D$500/100</f>
        <v>0</v>
      </c>
      <c r="N510" s="164">
        <f t="shared" ref="N510:BR510" si="284">+N500*$D$500/100</f>
        <v>0</v>
      </c>
      <c r="O510" s="164">
        <f t="shared" si="284"/>
        <v>0</v>
      </c>
      <c r="P510" s="164">
        <f t="shared" si="284"/>
        <v>0</v>
      </c>
      <c r="Q510" s="164">
        <f t="shared" si="284"/>
        <v>0</v>
      </c>
      <c r="R510" s="164">
        <f t="shared" si="284"/>
        <v>0</v>
      </c>
      <c r="S510" s="164">
        <f t="shared" si="284"/>
        <v>0</v>
      </c>
      <c r="T510" s="164">
        <f t="shared" si="284"/>
        <v>0</v>
      </c>
      <c r="U510" s="164">
        <f t="shared" si="284"/>
        <v>0</v>
      </c>
      <c r="V510" s="164">
        <f t="shared" si="284"/>
        <v>0</v>
      </c>
      <c r="W510" s="164">
        <f t="shared" si="284"/>
        <v>0</v>
      </c>
      <c r="X510" s="164">
        <f t="shared" si="284"/>
        <v>0</v>
      </c>
      <c r="Y510" s="164">
        <f t="shared" si="284"/>
        <v>0</v>
      </c>
      <c r="Z510" s="164">
        <f t="shared" si="284"/>
        <v>0</v>
      </c>
      <c r="AA510" s="164">
        <f t="shared" si="284"/>
        <v>0</v>
      </c>
      <c r="AB510" s="164">
        <f t="shared" si="284"/>
        <v>0</v>
      </c>
      <c r="AC510" s="164">
        <f t="shared" si="284"/>
        <v>0</v>
      </c>
      <c r="AD510" s="164">
        <f t="shared" si="284"/>
        <v>0</v>
      </c>
      <c r="AE510" s="164">
        <f t="shared" si="284"/>
        <v>0</v>
      </c>
      <c r="AF510" s="164">
        <f t="shared" si="284"/>
        <v>0</v>
      </c>
      <c r="AG510" s="164">
        <f t="shared" si="284"/>
        <v>0</v>
      </c>
      <c r="AH510" s="164">
        <f t="shared" si="284"/>
        <v>0</v>
      </c>
      <c r="AI510" s="164">
        <f t="shared" si="284"/>
        <v>0</v>
      </c>
      <c r="AJ510" s="164">
        <f t="shared" si="284"/>
        <v>4.99</v>
      </c>
      <c r="AK510" s="164">
        <f t="shared" si="284"/>
        <v>0.5</v>
      </c>
      <c r="AL510" s="164">
        <f t="shared" si="284"/>
        <v>1.4999999999999999E-2</v>
      </c>
      <c r="AM510" s="164">
        <f t="shared" si="284"/>
        <v>3.8</v>
      </c>
      <c r="AN510" s="164">
        <f t="shared" si="284"/>
        <v>0.05</v>
      </c>
      <c r="AO510" s="164">
        <f t="shared" si="284"/>
        <v>4.45</v>
      </c>
      <c r="AP510" s="164">
        <f t="shared" si="284"/>
        <v>1965</v>
      </c>
      <c r="AQ510" s="164">
        <f t="shared" si="284"/>
        <v>5.0000000000000001E-3</v>
      </c>
      <c r="AR510" s="164">
        <f t="shared" si="284"/>
        <v>4.0000000000000001E-3</v>
      </c>
      <c r="AS510" s="164">
        <f t="shared" si="284"/>
        <v>0</v>
      </c>
      <c r="AT510" s="166" t="s">
        <v>501</v>
      </c>
      <c r="AU510" s="164">
        <f t="shared" si="284"/>
        <v>0</v>
      </c>
      <c r="AV510" s="164">
        <f t="shared" si="284"/>
        <v>0</v>
      </c>
      <c r="AW510" s="164">
        <f t="shared" si="284"/>
        <v>0</v>
      </c>
      <c r="AX510" s="164">
        <f t="shared" si="284"/>
        <v>0</v>
      </c>
      <c r="AY510" s="164">
        <f t="shared" si="284"/>
        <v>0</v>
      </c>
      <c r="AZ510" s="164">
        <f t="shared" si="284"/>
        <v>0</v>
      </c>
      <c r="BA510" s="164">
        <f t="shared" si="284"/>
        <v>0</v>
      </c>
      <c r="BB510" s="164">
        <f t="shared" si="284"/>
        <v>0</v>
      </c>
      <c r="BC510" s="164">
        <f t="shared" si="284"/>
        <v>0</v>
      </c>
      <c r="BD510" s="164">
        <f t="shared" si="284"/>
        <v>0</v>
      </c>
      <c r="BE510" s="164">
        <f t="shared" si="284"/>
        <v>0</v>
      </c>
      <c r="BF510" s="164">
        <f t="shared" si="284"/>
        <v>0</v>
      </c>
      <c r="BG510" s="164">
        <f t="shared" si="284"/>
        <v>0</v>
      </c>
      <c r="BH510" s="164">
        <f t="shared" si="284"/>
        <v>0</v>
      </c>
      <c r="BI510" s="164">
        <f t="shared" si="284"/>
        <v>0</v>
      </c>
      <c r="BJ510" s="164">
        <f t="shared" si="284"/>
        <v>0</v>
      </c>
      <c r="BK510" s="164">
        <f t="shared" si="284"/>
        <v>0.05</v>
      </c>
      <c r="BL510" s="164">
        <f t="shared" si="284"/>
        <v>0</v>
      </c>
      <c r="BM510" s="164">
        <f t="shared" si="284"/>
        <v>0</v>
      </c>
      <c r="BN510" s="164">
        <f t="shared" si="284"/>
        <v>0</v>
      </c>
      <c r="BO510" s="164">
        <f t="shared" si="284"/>
        <v>0</v>
      </c>
      <c r="BP510" s="164">
        <f t="shared" si="284"/>
        <v>0</v>
      </c>
      <c r="BQ510" s="164">
        <f t="shared" si="284"/>
        <v>0</v>
      </c>
      <c r="BR510" s="164">
        <f t="shared" si="284"/>
        <v>0</v>
      </c>
      <c r="BS510" s="164"/>
      <c r="BT510" s="164"/>
      <c r="BU510" s="164"/>
      <c r="BV510" s="164"/>
      <c r="BW510" s="164"/>
      <c r="BX510" s="166"/>
      <c r="BY510" s="164"/>
      <c r="BZ510" s="164"/>
      <c r="CA510" s="164"/>
      <c r="CB510" s="164">
        <f t="shared" si="282"/>
        <v>100</v>
      </c>
      <c r="CC510" s="164">
        <f t="shared" si="282"/>
        <v>0</v>
      </c>
      <c r="CD510" s="164"/>
      <c r="CE510" s="388"/>
      <c r="CF510" s="388"/>
      <c r="CG510" s="388"/>
      <c r="CH510" s="388"/>
      <c r="CI510" s="388"/>
      <c r="CJ510" s="388"/>
      <c r="CK510" s="388"/>
      <c r="CL510" s="388"/>
      <c r="CM510" s="388"/>
      <c r="CN510" s="388"/>
      <c r="CO510" s="388"/>
      <c r="CP510" s="388"/>
      <c r="CQ510" s="388"/>
      <c r="CR510" s="388"/>
      <c r="CS510" s="388"/>
      <c r="CT510" s="388"/>
    </row>
    <row r="511" spans="1:98" s="35" customFormat="1" ht="15" x14ac:dyDescent="0.3">
      <c r="A511" s="398"/>
      <c r="F511" s="36"/>
      <c r="J511" s="388"/>
      <c r="K511" s="168">
        <f>SUM(K507:K510)</f>
        <v>628.31000000000006</v>
      </c>
      <c r="L511" s="168">
        <f>SUM(L507:L510)</f>
        <v>5.41</v>
      </c>
      <c r="M511" s="168">
        <f>SUM(M507:M510)</f>
        <v>33.799999999999997</v>
      </c>
      <c r="N511" s="168">
        <f t="shared" ref="N511:BR511" si="285">SUM(N507:N510)</f>
        <v>0</v>
      </c>
      <c r="O511" s="168">
        <f t="shared" si="285"/>
        <v>33.799999999999997</v>
      </c>
      <c r="P511" s="168">
        <f t="shared" si="285"/>
        <v>0</v>
      </c>
      <c r="Q511" s="168">
        <f t="shared" si="285"/>
        <v>20.700000000000003</v>
      </c>
      <c r="R511" s="168">
        <f t="shared" si="285"/>
        <v>0</v>
      </c>
      <c r="S511" s="168">
        <f t="shared" si="285"/>
        <v>6.1899999999999995</v>
      </c>
      <c r="T511" s="168">
        <f t="shared" si="285"/>
        <v>9.26</v>
      </c>
      <c r="U511" s="168">
        <f t="shared" si="285"/>
        <v>4.34</v>
      </c>
      <c r="V511" s="168">
        <f t="shared" si="285"/>
        <v>0</v>
      </c>
      <c r="W511" s="168">
        <f t="shared" si="285"/>
        <v>0</v>
      </c>
      <c r="X511" s="168">
        <f t="shared" si="285"/>
        <v>0</v>
      </c>
      <c r="Y511" s="168">
        <f t="shared" si="285"/>
        <v>0</v>
      </c>
      <c r="Z511" s="168">
        <f t="shared" si="285"/>
        <v>0</v>
      </c>
      <c r="AA511" s="168">
        <f t="shared" si="285"/>
        <v>0</v>
      </c>
      <c r="AB511" s="168">
        <f t="shared" si="285"/>
        <v>0</v>
      </c>
      <c r="AC511" s="168">
        <f t="shared" si="285"/>
        <v>0</v>
      </c>
      <c r="AD511" s="168">
        <f t="shared" si="285"/>
        <v>0</v>
      </c>
      <c r="AE511" s="168">
        <f t="shared" si="285"/>
        <v>3.3</v>
      </c>
      <c r="AF511" s="168">
        <f t="shared" si="285"/>
        <v>0</v>
      </c>
      <c r="AG511" s="168">
        <f t="shared" si="285"/>
        <v>0</v>
      </c>
      <c r="AH511" s="168">
        <f t="shared" si="285"/>
        <v>0</v>
      </c>
      <c r="AI511" s="168">
        <f t="shared" si="285"/>
        <v>0</v>
      </c>
      <c r="AJ511" s="168">
        <f t="shared" si="285"/>
        <v>18.89</v>
      </c>
      <c r="AK511" s="168">
        <f t="shared" si="285"/>
        <v>10.5</v>
      </c>
      <c r="AL511" s="168">
        <f t="shared" si="285"/>
        <v>1.4999999999999999E-2</v>
      </c>
      <c r="AM511" s="168">
        <f t="shared" si="285"/>
        <v>8.8000000000000007</v>
      </c>
      <c r="AN511" s="168">
        <f t="shared" si="285"/>
        <v>0.05</v>
      </c>
      <c r="AO511" s="168">
        <f t="shared" si="285"/>
        <v>4.45</v>
      </c>
      <c r="AP511" s="168">
        <f t="shared" si="285"/>
        <v>1975</v>
      </c>
      <c r="AQ511" s="168">
        <f t="shared" si="285"/>
        <v>5.0000000000000001E-3</v>
      </c>
      <c r="AR511" s="168">
        <f t="shared" si="285"/>
        <v>3.9000000000000007E-2</v>
      </c>
      <c r="AS511" s="168">
        <f t="shared" si="285"/>
        <v>0</v>
      </c>
      <c r="AT511" s="168">
        <f t="shared" si="285"/>
        <v>0</v>
      </c>
      <c r="AU511" s="168">
        <f t="shared" si="285"/>
        <v>0</v>
      </c>
      <c r="AV511" s="168">
        <f t="shared" si="285"/>
        <v>0</v>
      </c>
      <c r="AW511" s="168">
        <f t="shared" si="285"/>
        <v>0</v>
      </c>
      <c r="AX511" s="168">
        <f t="shared" si="285"/>
        <v>0</v>
      </c>
      <c r="AY511" s="168">
        <f t="shared" si="285"/>
        <v>0</v>
      </c>
      <c r="AZ511" s="168">
        <f t="shared" si="285"/>
        <v>0</v>
      </c>
      <c r="BA511" s="168">
        <f t="shared" si="285"/>
        <v>0</v>
      </c>
      <c r="BB511" s="168">
        <f t="shared" si="285"/>
        <v>0</v>
      </c>
      <c r="BC511" s="168">
        <f t="shared" si="285"/>
        <v>0</v>
      </c>
      <c r="BD511" s="168">
        <f t="shared" si="285"/>
        <v>0</v>
      </c>
      <c r="BE511" s="168">
        <f t="shared" si="285"/>
        <v>0</v>
      </c>
      <c r="BF511" s="168">
        <f t="shared" si="285"/>
        <v>0</v>
      </c>
      <c r="BG511" s="168">
        <f t="shared" si="285"/>
        <v>0</v>
      </c>
      <c r="BH511" s="168">
        <f t="shared" si="285"/>
        <v>0</v>
      </c>
      <c r="BI511" s="168">
        <f t="shared" si="285"/>
        <v>0</v>
      </c>
      <c r="BJ511" s="168">
        <f t="shared" si="285"/>
        <v>0</v>
      </c>
      <c r="BK511" s="168">
        <f t="shared" si="285"/>
        <v>0.05</v>
      </c>
      <c r="BL511" s="168">
        <f t="shared" si="285"/>
        <v>0</v>
      </c>
      <c r="BM511" s="168">
        <f t="shared" si="285"/>
        <v>0</v>
      </c>
      <c r="BN511" s="168">
        <f t="shared" si="285"/>
        <v>0</v>
      </c>
      <c r="BO511" s="168">
        <f t="shared" si="285"/>
        <v>0</v>
      </c>
      <c r="BP511" s="168">
        <f t="shared" si="285"/>
        <v>0</v>
      </c>
      <c r="BQ511" s="168">
        <f t="shared" si="285"/>
        <v>0</v>
      </c>
      <c r="BR511" s="168">
        <f t="shared" si="285"/>
        <v>0</v>
      </c>
      <c r="BS511" s="168"/>
      <c r="BT511" s="168"/>
      <c r="BU511" s="168"/>
      <c r="BV511" s="168"/>
      <c r="BW511" s="168"/>
      <c r="BX511" s="333"/>
      <c r="BY511" s="168"/>
      <c r="BZ511" s="168"/>
      <c r="CA511" s="168"/>
      <c r="CB511" s="168">
        <f>(CB508+CB509+CB510)</f>
        <v>300</v>
      </c>
      <c r="CC511" s="168">
        <f>(CC508+CC509+CC510)</f>
        <v>0</v>
      </c>
      <c r="CD511" s="168"/>
      <c r="CE511" s="388"/>
      <c r="CF511" s="388"/>
      <c r="CG511" s="388"/>
      <c r="CH511" s="388"/>
      <c r="CI511" s="388"/>
      <c r="CJ511" s="388"/>
      <c r="CK511" s="388"/>
      <c r="CL511" s="388"/>
      <c r="CM511" s="388"/>
      <c r="CN511" s="388"/>
      <c r="CO511" s="388"/>
      <c r="CP511" s="388"/>
      <c r="CQ511" s="388"/>
      <c r="CR511" s="388"/>
      <c r="CS511" s="388"/>
      <c r="CT511" s="388"/>
    </row>
    <row r="512" spans="1:98" s="35" customFormat="1" ht="15" x14ac:dyDescent="0.25">
      <c r="A512" s="398"/>
      <c r="F512" s="36"/>
      <c r="J512" s="388"/>
      <c r="BX512" s="332"/>
      <c r="CE512" s="388"/>
      <c r="CF512" s="388"/>
      <c r="CG512" s="388"/>
      <c r="CH512" s="388"/>
      <c r="CI512" s="388"/>
      <c r="CJ512" s="388"/>
      <c r="CK512" s="388"/>
      <c r="CL512" s="388"/>
      <c r="CM512" s="388"/>
      <c r="CN512" s="388"/>
      <c r="CO512" s="388"/>
      <c r="CP512" s="388"/>
      <c r="CQ512" s="388"/>
      <c r="CR512" s="388"/>
      <c r="CS512" s="388"/>
      <c r="CT512" s="388"/>
    </row>
    <row r="513" spans="1:98" s="35" customFormat="1" ht="15" x14ac:dyDescent="0.3">
      <c r="A513" s="398"/>
      <c r="F513" s="36"/>
      <c r="J513" s="388"/>
      <c r="K513" s="164">
        <f>(K511-($D$501-$D$502))/$D$502*100</f>
        <v>87.582974162504854</v>
      </c>
      <c r="L513" s="170">
        <f>L511/$D$502*100*L389</f>
        <v>0.87594353606531217</v>
      </c>
      <c r="M513" s="170">
        <f>M511/$D$502*100*M389</f>
        <v>5.4726232012952956</v>
      </c>
      <c r="N513" s="170">
        <f t="shared" ref="N513:BR513" si="286">N511/$D$502*100*N389</f>
        <v>0</v>
      </c>
      <c r="O513" s="170">
        <f t="shared" si="286"/>
        <v>5.4726232012952956</v>
      </c>
      <c r="P513" s="170">
        <f t="shared" si="286"/>
        <v>0</v>
      </c>
      <c r="Q513" s="170">
        <f t="shared" si="286"/>
        <v>3.3515769309707886</v>
      </c>
      <c r="R513" s="170">
        <f t="shared" si="286"/>
        <v>0</v>
      </c>
      <c r="S513" s="170">
        <f t="shared" si="286"/>
        <v>1.0022348407105883</v>
      </c>
      <c r="T513" s="170">
        <f t="shared" si="286"/>
        <v>1.4993044628400722</v>
      </c>
      <c r="U513" s="170">
        <f t="shared" si="286"/>
        <v>0.70269777200063854</v>
      </c>
      <c r="V513" s="170">
        <f t="shared" si="286"/>
        <v>0</v>
      </c>
      <c r="W513" s="170">
        <f t="shared" si="286"/>
        <v>0</v>
      </c>
      <c r="X513" s="170">
        <f t="shared" si="286"/>
        <v>0</v>
      </c>
      <c r="Y513" s="170">
        <f t="shared" si="286"/>
        <v>0</v>
      </c>
      <c r="Z513" s="170">
        <f t="shared" si="286"/>
        <v>0</v>
      </c>
      <c r="AA513" s="170">
        <f t="shared" si="286"/>
        <v>0</v>
      </c>
      <c r="AB513" s="170">
        <f t="shared" si="286"/>
        <v>0</v>
      </c>
      <c r="AC513" s="170">
        <f t="shared" si="286"/>
        <v>0</v>
      </c>
      <c r="AD513" s="170">
        <f t="shared" si="286"/>
        <v>0</v>
      </c>
      <c r="AE513" s="170">
        <f t="shared" si="286"/>
        <v>0.53430936580693722</v>
      </c>
      <c r="AF513" s="170">
        <f t="shared" si="286"/>
        <v>0</v>
      </c>
      <c r="AG513" s="170">
        <f t="shared" si="286"/>
        <v>0</v>
      </c>
      <c r="AH513" s="170">
        <f t="shared" si="286"/>
        <v>0</v>
      </c>
      <c r="AI513" s="170">
        <f t="shared" si="286"/>
        <v>0</v>
      </c>
      <c r="AJ513" s="170">
        <f t="shared" si="286"/>
        <v>3.0585163394221344</v>
      </c>
      <c r="AK513" s="170">
        <f t="shared" si="286"/>
        <v>1.7000752548402547</v>
      </c>
      <c r="AL513" s="170">
        <f t="shared" si="286"/>
        <v>2.428678935486078E-3</v>
      </c>
      <c r="AM513" s="170">
        <f t="shared" si="286"/>
        <v>1.4248249754851661</v>
      </c>
      <c r="AN513" s="170">
        <f t="shared" si="286"/>
        <v>8.0955964516202603E-3</v>
      </c>
      <c r="AO513" s="170">
        <f t="shared" si="286"/>
        <v>0.7205080841942032</v>
      </c>
      <c r="AP513" s="170">
        <f t="shared" si="286"/>
        <v>319.77605983900031</v>
      </c>
      <c r="AQ513" s="170">
        <f t="shared" si="286"/>
        <v>8.0955964516202608E-4</v>
      </c>
      <c r="AR513" s="170">
        <f t="shared" si="286"/>
        <v>6.314565232263804E-3</v>
      </c>
      <c r="AS513" s="170">
        <f t="shared" si="286"/>
        <v>0</v>
      </c>
      <c r="AT513" s="170">
        <f t="shared" si="286"/>
        <v>0</v>
      </c>
      <c r="AU513" s="170">
        <f t="shared" si="286"/>
        <v>0</v>
      </c>
      <c r="AV513" s="170">
        <f t="shared" si="286"/>
        <v>0</v>
      </c>
      <c r="AW513" s="170">
        <f t="shared" si="286"/>
        <v>0</v>
      </c>
      <c r="AX513" s="170">
        <f t="shared" si="286"/>
        <v>0</v>
      </c>
      <c r="AY513" s="170">
        <f t="shared" si="286"/>
        <v>0</v>
      </c>
      <c r="AZ513" s="170">
        <f t="shared" si="286"/>
        <v>0</v>
      </c>
      <c r="BA513" s="170">
        <f t="shared" si="286"/>
        <v>0</v>
      </c>
      <c r="BB513" s="170">
        <f t="shared" si="286"/>
        <v>0</v>
      </c>
      <c r="BC513" s="170">
        <f t="shared" si="286"/>
        <v>0</v>
      </c>
      <c r="BD513" s="170">
        <f t="shared" si="286"/>
        <v>0</v>
      </c>
      <c r="BE513" s="170">
        <f t="shared" si="286"/>
        <v>0</v>
      </c>
      <c r="BF513" s="170">
        <f t="shared" si="286"/>
        <v>0</v>
      </c>
      <c r="BG513" s="170">
        <f t="shared" si="286"/>
        <v>0</v>
      </c>
      <c r="BH513" s="170">
        <f t="shared" si="286"/>
        <v>0</v>
      </c>
      <c r="BI513" s="170">
        <f t="shared" si="286"/>
        <v>0</v>
      </c>
      <c r="BJ513" s="170">
        <f t="shared" si="286"/>
        <v>0</v>
      </c>
      <c r="BK513" s="170">
        <f t="shared" si="286"/>
        <v>4.857357870972156E-3</v>
      </c>
      <c r="BL513" s="170">
        <f t="shared" si="286"/>
        <v>0</v>
      </c>
      <c r="BM513" s="170">
        <f t="shared" si="286"/>
        <v>0</v>
      </c>
      <c r="BN513" s="170">
        <f t="shared" si="286"/>
        <v>0</v>
      </c>
      <c r="BO513" s="170">
        <f t="shared" si="286"/>
        <v>0</v>
      </c>
      <c r="BP513" s="170">
        <f t="shared" si="286"/>
        <v>0</v>
      </c>
      <c r="BQ513" s="170">
        <f t="shared" si="286"/>
        <v>0</v>
      </c>
      <c r="BR513" s="170">
        <f t="shared" si="286"/>
        <v>0</v>
      </c>
      <c r="BS513" s="170"/>
      <c r="BT513" s="170"/>
      <c r="BU513" s="170"/>
      <c r="BV513" s="170"/>
      <c r="BW513" s="170"/>
      <c r="BX513" s="204"/>
      <c r="BY513" s="170"/>
      <c r="BZ513" s="170"/>
      <c r="CA513" s="170"/>
      <c r="CB513" s="170">
        <f>CB511/3</f>
        <v>100</v>
      </c>
      <c r="CC513" s="168">
        <f>CC511</f>
        <v>0</v>
      </c>
      <c r="CD513" s="170"/>
      <c r="CE513" s="388"/>
      <c r="CF513" s="388"/>
      <c r="CG513" s="388"/>
      <c r="CH513" s="388"/>
      <c r="CI513" s="388"/>
      <c r="CJ513" s="388"/>
      <c r="CK513" s="388"/>
      <c r="CL513" s="388"/>
      <c r="CM513" s="388"/>
      <c r="CN513" s="388"/>
      <c r="CO513" s="388"/>
      <c r="CP513" s="388"/>
      <c r="CQ513" s="388"/>
      <c r="CR513" s="388"/>
      <c r="CS513" s="388"/>
      <c r="CT513" s="388"/>
    </row>
    <row r="514" spans="1:98" ht="15" x14ac:dyDescent="0.3">
      <c r="A514" s="119"/>
      <c r="E514"/>
      <c r="F514" s="5"/>
      <c r="J514" s="25"/>
      <c r="K514" s="178"/>
      <c r="L514" s="153"/>
      <c r="M514" s="153"/>
      <c r="N514" s="153"/>
      <c r="O514" s="153"/>
      <c r="P514" s="153"/>
      <c r="Q514" s="153"/>
      <c r="R514" s="153"/>
      <c r="S514" s="153"/>
      <c r="T514" s="153"/>
      <c r="U514" s="153"/>
      <c r="V514" s="153"/>
      <c r="W514" s="153"/>
      <c r="X514" s="153"/>
      <c r="Y514" s="153"/>
      <c r="Z514" s="153"/>
      <c r="AA514" s="153"/>
      <c r="AB514" s="153"/>
      <c r="AC514" s="153"/>
      <c r="AD514" s="153"/>
      <c r="AE514" s="153"/>
      <c r="AF514" s="153"/>
      <c r="AG514" s="153"/>
      <c r="AH514" s="153"/>
      <c r="AI514" s="153"/>
      <c r="AJ514" s="153"/>
      <c r="AK514" s="153"/>
      <c r="AL514" s="153"/>
      <c r="AM514" s="153"/>
      <c r="AN514" s="153"/>
      <c r="AO514" s="153"/>
      <c r="AP514" s="153"/>
      <c r="AQ514" s="153"/>
      <c r="AR514" s="153"/>
      <c r="AS514" s="153"/>
      <c r="AT514" s="153"/>
      <c r="AU514" s="153"/>
      <c r="AV514" s="153"/>
      <c r="AW514" s="153"/>
      <c r="AX514" s="153"/>
      <c r="AY514" s="153"/>
      <c r="AZ514" s="153"/>
      <c r="BA514" s="153"/>
      <c r="BB514" s="153"/>
      <c r="BC514" s="153"/>
      <c r="BD514" s="153"/>
      <c r="BE514" s="153"/>
      <c r="BF514" s="153"/>
      <c r="BG514" s="153"/>
      <c r="BH514" s="153"/>
      <c r="BI514" s="153"/>
      <c r="BJ514" s="153"/>
      <c r="BK514" s="153"/>
      <c r="BL514" s="153"/>
      <c r="BM514" s="153"/>
      <c r="BN514" s="153"/>
      <c r="BO514" s="153"/>
      <c r="BP514" s="153"/>
      <c r="BQ514" s="153"/>
      <c r="BR514" s="153"/>
      <c r="BS514" s="153"/>
      <c r="BT514" s="153"/>
      <c r="BU514" s="153"/>
      <c r="BV514" s="153"/>
      <c r="BW514" s="153"/>
      <c r="BX514" s="334"/>
      <c r="BY514" s="153"/>
      <c r="BZ514" s="153"/>
      <c r="CA514" s="153"/>
      <c r="CB514" s="153"/>
      <c r="CC514" s="155"/>
      <c r="CD514" s="153"/>
      <c r="CE514" s="25"/>
      <c r="CF514" s="25"/>
      <c r="CG514" s="25"/>
      <c r="CH514" s="25"/>
      <c r="CI514" s="25"/>
      <c r="CJ514" s="25"/>
      <c r="CK514" s="25"/>
      <c r="CL514" s="25"/>
      <c r="CM514" s="25"/>
      <c r="CN514" s="25"/>
      <c r="CO514" s="25"/>
      <c r="CP514" s="25"/>
      <c r="CQ514" s="25"/>
      <c r="CR514" s="25"/>
      <c r="CS514" s="25"/>
      <c r="CT514" s="25"/>
    </row>
    <row r="515" spans="1:98" s="358" customFormat="1" ht="13" x14ac:dyDescent="0.3">
      <c r="A515" s="357" t="s">
        <v>662</v>
      </c>
      <c r="F515" s="359" t="s">
        <v>1124</v>
      </c>
      <c r="J515" s="360"/>
      <c r="K515" s="361"/>
      <c r="L515" s="153"/>
      <c r="M515" s="362"/>
      <c r="N515" s="362"/>
      <c r="O515" s="362"/>
      <c r="P515" s="362"/>
      <c r="Q515" s="362"/>
      <c r="R515" s="362"/>
      <c r="S515" s="362"/>
      <c r="T515" s="362"/>
      <c r="U515" s="362"/>
      <c r="V515" s="362"/>
      <c r="W515" s="362"/>
      <c r="X515" s="362"/>
      <c r="Y515" s="362"/>
      <c r="Z515" s="362"/>
      <c r="AA515" s="362"/>
      <c r="AB515" s="362"/>
      <c r="AC515" s="362"/>
      <c r="AD515" s="362"/>
      <c r="AE515" s="362"/>
      <c r="AF515" s="362"/>
      <c r="AG515" s="362"/>
      <c r="AH515" s="362"/>
      <c r="AI515" s="362"/>
      <c r="AJ515" s="362"/>
      <c r="AK515" s="362"/>
      <c r="AL515" s="362"/>
      <c r="AM515" s="362"/>
      <c r="AN515" s="362"/>
      <c r="AO515" s="362"/>
      <c r="AP515" s="362"/>
      <c r="AQ515" s="362"/>
      <c r="AR515" s="362"/>
      <c r="AS515" s="362"/>
      <c r="AT515" s="362"/>
      <c r="AU515" s="362"/>
      <c r="AV515" s="362"/>
      <c r="AW515" s="362"/>
      <c r="AX515" s="362"/>
      <c r="AY515" s="362"/>
      <c r="AZ515" s="362"/>
      <c r="BA515" s="362"/>
      <c r="BB515" s="362"/>
      <c r="BC515" s="362"/>
      <c r="BD515" s="362"/>
      <c r="BE515" s="362"/>
      <c r="BF515" s="362"/>
      <c r="BG515" s="362"/>
      <c r="BH515" s="362"/>
      <c r="BI515" s="362"/>
      <c r="BJ515" s="362"/>
      <c r="BK515" s="362"/>
      <c r="BL515" s="362"/>
      <c r="BM515" s="362"/>
      <c r="BN515" s="362"/>
      <c r="BO515" s="362"/>
      <c r="BP515" s="362"/>
      <c r="BQ515" s="362"/>
      <c r="BR515" s="362"/>
      <c r="BS515" s="362"/>
      <c r="BT515" s="362"/>
      <c r="BU515" s="362"/>
      <c r="BV515" s="362"/>
      <c r="BW515" s="362"/>
      <c r="BX515" s="363"/>
      <c r="BY515" s="362"/>
      <c r="BZ515" s="362"/>
      <c r="CA515" s="362"/>
      <c r="CB515" s="362"/>
      <c r="CC515" s="364"/>
      <c r="CD515" s="362"/>
      <c r="CE515" s="360"/>
      <c r="CF515" s="360"/>
      <c r="CG515" s="360"/>
      <c r="CH515" s="360"/>
      <c r="CI515" s="360"/>
      <c r="CJ515" s="360"/>
      <c r="CK515" s="360"/>
      <c r="CL515" s="360"/>
      <c r="CM515" s="360"/>
      <c r="CN515" s="360"/>
      <c r="CO515" s="360"/>
      <c r="CP515" s="360"/>
      <c r="CQ515" s="360"/>
      <c r="CR515" s="360"/>
      <c r="CS515" s="360"/>
      <c r="CT515" s="360"/>
    </row>
    <row r="516" spans="1:98" ht="15" x14ac:dyDescent="0.3">
      <c r="A516" s="54" t="s">
        <v>567</v>
      </c>
      <c r="D516">
        <v>300</v>
      </c>
      <c r="E516"/>
      <c r="F516" s="5" t="s">
        <v>1391</v>
      </c>
      <c r="I516">
        <v>1</v>
      </c>
      <c r="J516" s="25">
        <v>0</v>
      </c>
      <c r="K516" s="150">
        <v>99.9</v>
      </c>
      <c r="L516" s="153"/>
      <c r="M516" s="153">
        <v>0</v>
      </c>
      <c r="N516" s="153">
        <v>0</v>
      </c>
      <c r="O516" s="153">
        <v>0</v>
      </c>
      <c r="P516" s="153">
        <v>0</v>
      </c>
      <c r="Q516" s="153">
        <v>0</v>
      </c>
      <c r="R516" s="153">
        <v>0</v>
      </c>
      <c r="S516" s="153">
        <v>0</v>
      </c>
      <c r="T516" s="153">
        <v>0</v>
      </c>
      <c r="U516" s="153">
        <v>0</v>
      </c>
      <c r="V516" s="153"/>
      <c r="W516" s="153">
        <v>0</v>
      </c>
      <c r="X516" s="153">
        <v>0</v>
      </c>
      <c r="Y516" s="153"/>
      <c r="Z516" s="153">
        <v>0</v>
      </c>
      <c r="AA516" s="153">
        <v>0</v>
      </c>
      <c r="AB516" s="153"/>
      <c r="AC516" s="153"/>
      <c r="AD516" s="153">
        <v>0</v>
      </c>
      <c r="AE516" s="153">
        <v>0</v>
      </c>
      <c r="AF516" s="153">
        <v>0</v>
      </c>
      <c r="AG516" s="153">
        <v>0</v>
      </c>
      <c r="AH516" s="153">
        <v>0</v>
      </c>
      <c r="AI516" s="153">
        <v>0</v>
      </c>
      <c r="AJ516" s="153">
        <v>0.1</v>
      </c>
      <c r="AK516" s="153">
        <v>2</v>
      </c>
      <c r="AL516" s="153">
        <v>0</v>
      </c>
      <c r="AM516" s="153">
        <v>1</v>
      </c>
      <c r="AN516" s="153">
        <v>0</v>
      </c>
      <c r="AO516" s="153">
        <v>0</v>
      </c>
      <c r="AP516" s="153">
        <v>2</v>
      </c>
      <c r="AQ516" s="153">
        <v>0</v>
      </c>
      <c r="AR516" s="153">
        <v>7.0000000000000001E-3</v>
      </c>
      <c r="AS516" s="153">
        <v>0</v>
      </c>
      <c r="AT516" s="153">
        <v>0</v>
      </c>
      <c r="AU516" s="153"/>
      <c r="AV516" s="153">
        <v>0</v>
      </c>
      <c r="AW516" s="153">
        <v>0</v>
      </c>
      <c r="AX516" s="153">
        <v>0</v>
      </c>
      <c r="AY516" s="153">
        <v>0</v>
      </c>
      <c r="AZ516" s="153">
        <v>0</v>
      </c>
      <c r="BA516" s="153">
        <v>0</v>
      </c>
      <c r="BB516" s="153">
        <v>0</v>
      </c>
      <c r="BC516" s="153"/>
      <c r="BD516" s="153"/>
      <c r="BE516" s="153">
        <v>0</v>
      </c>
      <c r="BF516" s="153"/>
      <c r="BG516" s="153">
        <v>0</v>
      </c>
      <c r="BH516" s="153">
        <v>0</v>
      </c>
      <c r="BI516" s="153">
        <v>0</v>
      </c>
      <c r="BJ516" s="153">
        <v>0</v>
      </c>
      <c r="BK516" s="153">
        <v>0</v>
      </c>
      <c r="BL516" s="153">
        <v>0</v>
      </c>
      <c r="BM516" s="153">
        <v>0</v>
      </c>
      <c r="BN516" s="153">
        <v>0</v>
      </c>
      <c r="BO516" s="153">
        <v>0</v>
      </c>
      <c r="BP516" s="153">
        <v>0</v>
      </c>
      <c r="BQ516" s="153">
        <v>0</v>
      </c>
      <c r="BR516" s="153">
        <v>0</v>
      </c>
      <c r="BS516" s="153"/>
      <c r="BT516" s="14">
        <v>6.25</v>
      </c>
      <c r="BU516" s="153"/>
      <c r="BV516" s="153"/>
      <c r="BW516" s="153" t="s">
        <v>7</v>
      </c>
      <c r="BX516" s="334" t="s">
        <v>1411</v>
      </c>
      <c r="BY516" s="153"/>
      <c r="BZ516" s="153"/>
      <c r="CA516" s="153"/>
      <c r="CB516" s="153">
        <v>100</v>
      </c>
      <c r="CC516" s="155">
        <v>0</v>
      </c>
      <c r="CD516" s="153"/>
      <c r="CE516" s="25"/>
      <c r="CF516" s="25"/>
      <c r="CG516" s="25"/>
      <c r="CH516" s="25"/>
      <c r="CI516" s="25"/>
      <c r="CJ516" s="25"/>
      <c r="CK516" s="25"/>
      <c r="CL516" s="25"/>
      <c r="CM516" s="25"/>
      <c r="CN516" s="25"/>
      <c r="CO516" s="25"/>
      <c r="CP516" s="25"/>
      <c r="CQ516" s="25"/>
      <c r="CR516" s="25"/>
      <c r="CS516" s="25"/>
      <c r="CT516" s="25"/>
    </row>
    <row r="517" spans="1:98" ht="13" x14ac:dyDescent="0.3">
      <c r="A517" s="10" t="s">
        <v>680</v>
      </c>
      <c r="D517">
        <v>100</v>
      </c>
      <c r="E517"/>
      <c r="F517" s="16" t="s">
        <v>187</v>
      </c>
      <c r="I517">
        <v>1</v>
      </c>
      <c r="J517" s="25">
        <v>582.9</v>
      </c>
      <c r="K517" s="150">
        <v>69</v>
      </c>
      <c r="L517" s="153">
        <v>3.2</v>
      </c>
      <c r="M517" s="153">
        <v>20</v>
      </c>
      <c r="N517" s="153">
        <v>0</v>
      </c>
      <c r="O517" s="153">
        <v>20</v>
      </c>
      <c r="P517" s="153">
        <v>0.35399999999999998</v>
      </c>
      <c r="Q517" s="153">
        <v>3.9</v>
      </c>
      <c r="R517" s="153"/>
      <c r="S517" s="153">
        <v>1.5</v>
      </c>
      <c r="T517" s="153">
        <v>0.51</v>
      </c>
      <c r="U517" s="153">
        <v>0.84</v>
      </c>
      <c r="V517" s="153" t="s">
        <v>501</v>
      </c>
      <c r="W517" s="153">
        <v>5.8</v>
      </c>
      <c r="X517" s="153"/>
      <c r="Y517" s="153"/>
      <c r="Z517" s="153">
        <v>5.8</v>
      </c>
      <c r="AA517" s="153" t="s">
        <v>501</v>
      </c>
      <c r="AB517" s="153"/>
      <c r="AC517" s="153"/>
      <c r="AD517" s="153"/>
      <c r="AE517" s="153">
        <v>0</v>
      </c>
      <c r="AF517" s="153"/>
      <c r="AG517" s="153"/>
      <c r="AH517" s="153"/>
      <c r="AI517" s="153"/>
      <c r="AJ517" s="153">
        <v>1.3</v>
      </c>
      <c r="AK517" s="153">
        <v>6</v>
      </c>
      <c r="AL517" s="153">
        <v>6.8</v>
      </c>
      <c r="AM517" s="153">
        <v>19</v>
      </c>
      <c r="AN517" s="153">
        <v>318</v>
      </c>
      <c r="AO517" s="153">
        <v>323</v>
      </c>
      <c r="AP517" s="153">
        <v>73</v>
      </c>
      <c r="AQ517" s="153">
        <v>3.92</v>
      </c>
      <c r="AR517" s="153">
        <v>3.34</v>
      </c>
      <c r="AS517" s="153">
        <v>41.3</v>
      </c>
      <c r="AT517" s="153">
        <v>264</v>
      </c>
      <c r="AU517" s="153"/>
      <c r="AV517" s="153">
        <v>10503</v>
      </c>
      <c r="AW517" s="153">
        <v>10316</v>
      </c>
      <c r="AX517" s="153">
        <v>1119</v>
      </c>
      <c r="AY517" s="153"/>
      <c r="AZ517" s="153"/>
      <c r="BA517" s="153"/>
      <c r="BB517" s="153"/>
      <c r="BC517" s="153"/>
      <c r="BD517" s="153"/>
      <c r="BE517" s="153">
        <v>1.1000000000000001</v>
      </c>
      <c r="BF517" s="153"/>
      <c r="BG517" s="153"/>
      <c r="BH517" s="153">
        <v>0.67</v>
      </c>
      <c r="BI517" s="153"/>
      <c r="BJ517" s="153">
        <v>0.26</v>
      </c>
      <c r="BK517" s="153">
        <v>2.78</v>
      </c>
      <c r="BL517" s="153">
        <v>12.8</v>
      </c>
      <c r="BM517" s="153"/>
      <c r="BN517" s="153">
        <v>0.94</v>
      </c>
      <c r="BO517" s="153">
        <v>248</v>
      </c>
      <c r="BP517" s="153">
        <v>69.2</v>
      </c>
      <c r="BQ517" s="153">
        <v>22</v>
      </c>
      <c r="BR517" s="153"/>
      <c r="BS517" s="153"/>
      <c r="BT517" s="27">
        <v>6.25</v>
      </c>
      <c r="BU517" s="153"/>
      <c r="BV517" s="153"/>
      <c r="BW517" s="153"/>
      <c r="BX517" s="334"/>
      <c r="BY517" s="153"/>
      <c r="BZ517" s="153"/>
      <c r="CA517" s="153"/>
      <c r="CB517" s="153"/>
      <c r="CC517" s="155"/>
      <c r="CD517" s="153"/>
      <c r="CE517" s="25"/>
      <c r="CF517" s="25"/>
      <c r="CG517" s="25"/>
      <c r="CH517" s="25"/>
      <c r="CI517" s="25"/>
      <c r="CJ517" s="25"/>
      <c r="CK517" s="25"/>
      <c r="CL517" s="25"/>
      <c r="CM517" s="25"/>
      <c r="CN517" s="25"/>
      <c r="CO517" s="25"/>
      <c r="CP517" s="25"/>
      <c r="CQ517" s="25"/>
      <c r="CR517" s="25"/>
      <c r="CS517" s="25"/>
      <c r="CT517" s="25"/>
    </row>
    <row r="518" spans="1:98" ht="15" x14ac:dyDescent="0.3">
      <c r="A518" s="54" t="s">
        <v>1219</v>
      </c>
      <c r="D518">
        <v>5</v>
      </c>
      <c r="E518"/>
      <c r="F518" s="5" t="s">
        <v>1214</v>
      </c>
      <c r="I518">
        <v>1</v>
      </c>
      <c r="J518" s="25">
        <v>0</v>
      </c>
      <c r="K518" s="150">
        <v>0.2</v>
      </c>
      <c r="L518" s="153"/>
      <c r="M518" s="153">
        <v>0</v>
      </c>
      <c r="N518" s="153">
        <v>0</v>
      </c>
      <c r="O518" s="153">
        <v>0</v>
      </c>
      <c r="P518" s="153">
        <v>0</v>
      </c>
      <c r="Q518" s="153">
        <v>0</v>
      </c>
      <c r="R518" s="153"/>
      <c r="S518" s="153">
        <v>0</v>
      </c>
      <c r="T518" s="153">
        <v>0</v>
      </c>
      <c r="U518" s="153">
        <v>0</v>
      </c>
      <c r="V518" s="153">
        <v>0</v>
      </c>
      <c r="W518" s="153">
        <v>0</v>
      </c>
      <c r="X518" s="153"/>
      <c r="Y518" s="153">
        <v>0</v>
      </c>
      <c r="Z518" s="153"/>
      <c r="AA518" s="153"/>
      <c r="AB518" s="153">
        <v>0</v>
      </c>
      <c r="AC518" s="153">
        <v>0</v>
      </c>
      <c r="AD518" s="153"/>
      <c r="AE518" s="153"/>
      <c r="AF518" s="153"/>
      <c r="AG518" s="153">
        <v>0</v>
      </c>
      <c r="AH518" s="153"/>
      <c r="AI518" s="153"/>
      <c r="AJ518" s="153">
        <v>99.8</v>
      </c>
      <c r="AK518" s="153">
        <v>10</v>
      </c>
      <c r="AL518" s="153">
        <v>0.3</v>
      </c>
      <c r="AM518" s="153">
        <v>76</v>
      </c>
      <c r="AN518" s="153">
        <v>1</v>
      </c>
      <c r="AO518" s="153">
        <v>89</v>
      </c>
      <c r="AP518" s="153">
        <v>39300</v>
      </c>
      <c r="AQ518" s="153">
        <v>0.1</v>
      </c>
      <c r="AR518" s="153">
        <v>0.08</v>
      </c>
      <c r="AS518" s="153"/>
      <c r="AT518" s="153" t="s">
        <v>501</v>
      </c>
      <c r="AU518" s="153"/>
      <c r="AV518" s="153"/>
      <c r="AW518" s="153">
        <v>0</v>
      </c>
      <c r="AX518" s="153">
        <v>0</v>
      </c>
      <c r="AY518" s="153"/>
      <c r="AZ518" s="153"/>
      <c r="BA518" s="153"/>
      <c r="BB518" s="153"/>
      <c r="BC518" s="153"/>
      <c r="BD518" s="153"/>
      <c r="BE518" s="153"/>
      <c r="BF518" s="153">
        <v>0</v>
      </c>
      <c r="BG518" s="153"/>
      <c r="BH518" s="153">
        <v>0</v>
      </c>
      <c r="BI518" s="153"/>
      <c r="BJ518" s="153">
        <v>0</v>
      </c>
      <c r="BK518" s="153">
        <v>1</v>
      </c>
      <c r="BL518" s="153">
        <v>0</v>
      </c>
      <c r="BM518" s="153"/>
      <c r="BN518" s="153">
        <v>0</v>
      </c>
      <c r="BO518" s="153">
        <v>0</v>
      </c>
      <c r="BP518" s="153">
        <v>0</v>
      </c>
      <c r="BQ518" s="153">
        <v>0</v>
      </c>
      <c r="BR518" s="153"/>
      <c r="BS518" s="153"/>
      <c r="BT518" s="27">
        <v>6.25</v>
      </c>
      <c r="BU518" s="153"/>
      <c r="BV518" s="153"/>
      <c r="BW518" s="153" t="s">
        <v>8</v>
      </c>
      <c r="BX518" s="334">
        <v>1226</v>
      </c>
      <c r="BY518" s="153"/>
      <c r="BZ518" s="153"/>
      <c r="CA518" s="153"/>
      <c r="CB518" s="153">
        <v>100</v>
      </c>
      <c r="CC518" s="155">
        <v>0</v>
      </c>
      <c r="CD518" s="153"/>
      <c r="CE518" s="25"/>
      <c r="CF518" s="25"/>
      <c r="CG518" s="25"/>
      <c r="CH518" s="25"/>
      <c r="CI518" s="25"/>
      <c r="CJ518" s="25"/>
      <c r="CK518" s="25"/>
      <c r="CL518" s="25"/>
      <c r="CM518" s="25"/>
      <c r="CN518" s="25"/>
      <c r="CO518" s="25"/>
      <c r="CP518" s="25"/>
      <c r="CQ518" s="25"/>
      <c r="CR518" s="25"/>
      <c r="CS518" s="25"/>
      <c r="CT518" s="25"/>
    </row>
    <row r="519" spans="1:98" ht="15" x14ac:dyDescent="0.3">
      <c r="A519" s="119"/>
      <c r="D519">
        <f>SUM(D516:D518)</f>
        <v>405</v>
      </c>
      <c r="E519"/>
      <c r="F519" s="5" t="s">
        <v>550</v>
      </c>
      <c r="J519" s="25"/>
      <c r="K519" s="178"/>
      <c r="L519" s="153"/>
      <c r="M519" s="153"/>
      <c r="N519" s="153"/>
      <c r="O519" s="153"/>
      <c r="P519" s="153"/>
      <c r="Q519" s="153"/>
      <c r="R519" s="153"/>
      <c r="S519" s="153"/>
      <c r="T519" s="153"/>
      <c r="U519" s="153"/>
      <c r="V519" s="153"/>
      <c r="W519" s="153"/>
      <c r="X519" s="153"/>
      <c r="Y519" s="153"/>
      <c r="Z519" s="153"/>
      <c r="AA519" s="153"/>
      <c r="AB519" s="153"/>
      <c r="AC519" s="153"/>
      <c r="AD519" s="153"/>
      <c r="AE519" s="153"/>
      <c r="AF519" s="153"/>
      <c r="AG519" s="153"/>
      <c r="AH519" s="153"/>
      <c r="AI519" s="153"/>
      <c r="AJ519" s="153"/>
      <c r="AK519" s="153"/>
      <c r="AL519" s="153"/>
      <c r="AM519" s="153"/>
      <c r="AN519" s="153"/>
      <c r="AO519" s="153"/>
      <c r="AP519" s="153"/>
      <c r="AQ519" s="153"/>
      <c r="AR519" s="153"/>
      <c r="AS519" s="153"/>
      <c r="AT519" s="153"/>
      <c r="AU519" s="153"/>
      <c r="AV519" s="153"/>
      <c r="AW519" s="153"/>
      <c r="AX519" s="153"/>
      <c r="AY519" s="153"/>
      <c r="AZ519" s="153"/>
      <c r="BA519" s="153"/>
      <c r="BB519" s="153"/>
      <c r="BC519" s="153"/>
      <c r="BD519" s="153"/>
      <c r="BE519" s="153"/>
      <c r="BF519" s="153"/>
      <c r="BG519" s="153"/>
      <c r="BH519" s="153"/>
      <c r="BI519" s="153"/>
      <c r="BJ519" s="153"/>
      <c r="BK519" s="153"/>
      <c r="BL519" s="153"/>
      <c r="BM519" s="153"/>
      <c r="BN519" s="153"/>
      <c r="BO519" s="153"/>
      <c r="BP519" s="153"/>
      <c r="BQ519" s="153"/>
      <c r="BR519" s="153"/>
      <c r="BS519" s="153"/>
      <c r="BT519" s="153"/>
      <c r="BU519" s="153"/>
      <c r="BV519" s="153"/>
      <c r="BW519" s="153"/>
      <c r="BX519" s="334"/>
      <c r="BY519" s="153"/>
      <c r="BZ519" s="153"/>
      <c r="CA519" s="153"/>
      <c r="CB519" s="153"/>
      <c r="CC519" s="155"/>
      <c r="CD519" s="153"/>
      <c r="CE519" s="25"/>
      <c r="CF519" s="25"/>
      <c r="CG519" s="25"/>
      <c r="CH519" s="25"/>
      <c r="CI519" s="25"/>
      <c r="CJ519" s="25"/>
      <c r="CK519" s="25"/>
      <c r="CL519" s="25"/>
      <c r="CM519" s="25"/>
      <c r="CN519" s="25"/>
      <c r="CO519" s="25"/>
      <c r="CP519" s="25"/>
      <c r="CQ519" s="25"/>
      <c r="CR519" s="25"/>
      <c r="CS519" s="25"/>
      <c r="CT519" s="25"/>
    </row>
    <row r="520" spans="1:98" ht="15" x14ac:dyDescent="0.3">
      <c r="A520" s="119"/>
      <c r="D520">
        <f>D519*D521</f>
        <v>354.80281690140845</v>
      </c>
      <c r="E520"/>
      <c r="F520" s="5" t="s">
        <v>551</v>
      </c>
      <c r="J520" s="25"/>
      <c r="K520" s="178"/>
      <c r="L520" s="153"/>
      <c r="M520" s="153"/>
      <c r="N520" s="153"/>
      <c r="O520" s="153"/>
      <c r="P520" s="153"/>
      <c r="Q520" s="153"/>
      <c r="R520" s="153"/>
      <c r="S520" s="153"/>
      <c r="T520" s="153"/>
      <c r="U520" s="153"/>
      <c r="V520" s="153"/>
      <c r="W520" s="153"/>
      <c r="X520" s="153"/>
      <c r="Y520" s="153"/>
      <c r="Z520" s="153"/>
      <c r="AA520" s="153"/>
      <c r="AB520" s="153"/>
      <c r="AC520" s="153"/>
      <c r="AD520" s="153"/>
      <c r="AE520" s="153"/>
      <c r="AF520" s="153"/>
      <c r="AG520" s="153"/>
      <c r="AH520" s="153"/>
      <c r="AI520" s="153"/>
      <c r="AJ520" s="153"/>
      <c r="AK520" s="153"/>
      <c r="AL520" s="153"/>
      <c r="AM520" s="153"/>
      <c r="AN520" s="153"/>
      <c r="AO520" s="153"/>
      <c r="AP520" s="153"/>
      <c r="AQ520" s="153"/>
      <c r="AR520" s="153"/>
      <c r="AS520" s="153"/>
      <c r="AT520" s="153"/>
      <c r="AU520" s="153"/>
      <c r="AV520" s="153"/>
      <c r="AW520" s="153"/>
      <c r="AX520" s="153"/>
      <c r="AY520" s="153"/>
      <c r="AZ520" s="153"/>
      <c r="BA520" s="153"/>
      <c r="BB520" s="153"/>
      <c r="BC520" s="153"/>
      <c r="BD520" s="153"/>
      <c r="BE520" s="153"/>
      <c r="BF520" s="153"/>
      <c r="BG520" s="153"/>
      <c r="BH520" s="153"/>
      <c r="BI520" s="153"/>
      <c r="BJ520" s="153"/>
      <c r="BK520" s="153"/>
      <c r="BL520" s="153"/>
      <c r="BM520" s="153"/>
      <c r="BN520" s="153"/>
      <c r="BO520" s="153"/>
      <c r="BP520" s="153"/>
      <c r="BQ520" s="153"/>
      <c r="BR520" s="153"/>
      <c r="BS520" s="153"/>
      <c r="BT520" s="153"/>
      <c r="BU520" s="153"/>
      <c r="BV520" s="153"/>
      <c r="BW520" s="153"/>
      <c r="BX520" s="334"/>
      <c r="BY520" s="153"/>
      <c r="BZ520" s="153"/>
      <c r="CA520" s="153"/>
      <c r="CB520" s="153"/>
      <c r="CC520" s="155"/>
      <c r="CD520" s="153"/>
      <c r="CE520" s="25"/>
      <c r="CF520" s="25"/>
      <c r="CG520" s="25"/>
      <c r="CH520" s="25"/>
      <c r="CI520" s="25"/>
      <c r="CJ520" s="25"/>
      <c r="CK520" s="25"/>
      <c r="CL520" s="25"/>
      <c r="CM520" s="25"/>
      <c r="CN520" s="25"/>
      <c r="CO520" s="25"/>
      <c r="CP520" s="25"/>
      <c r="CQ520" s="25"/>
      <c r="CR520" s="25"/>
      <c r="CS520" s="25"/>
      <c r="CT520" s="25"/>
    </row>
    <row r="521" spans="1:98" ht="15" x14ac:dyDescent="0.3">
      <c r="A521" s="119"/>
      <c r="D521">
        <v>0.87605633802816896</v>
      </c>
      <c r="E521"/>
      <c r="F521" s="5" t="s">
        <v>337</v>
      </c>
      <c r="J521" s="25"/>
      <c r="K521" s="178"/>
      <c r="L521" s="153"/>
      <c r="M521" s="153"/>
      <c r="N521" s="153"/>
      <c r="O521" s="153"/>
      <c r="P521" s="153"/>
      <c r="Q521" s="153"/>
      <c r="R521" s="153"/>
      <c r="S521" s="153"/>
      <c r="T521" s="153"/>
      <c r="U521" s="153"/>
      <c r="V521" s="153"/>
      <c r="W521" s="153"/>
      <c r="X521" s="153"/>
      <c r="Y521" s="153"/>
      <c r="Z521" s="153"/>
      <c r="AA521" s="153"/>
      <c r="AB521" s="153"/>
      <c r="AC521" s="153"/>
      <c r="AD521" s="153"/>
      <c r="AE521" s="153"/>
      <c r="AF521" s="153"/>
      <c r="AG521" s="153"/>
      <c r="AH521" s="153"/>
      <c r="AI521" s="153"/>
      <c r="AJ521" s="153"/>
      <c r="AK521" s="153"/>
      <c r="AL521" s="153"/>
      <c r="AM521" s="153"/>
      <c r="AN521" s="153"/>
      <c r="AO521" s="153"/>
      <c r="AP521" s="153"/>
      <c r="AQ521" s="153"/>
      <c r="AR521" s="153"/>
      <c r="AS521" s="153"/>
      <c r="AT521" s="153"/>
      <c r="AU521" s="153"/>
      <c r="AV521" s="153"/>
      <c r="AW521" s="153"/>
      <c r="AX521" s="153"/>
      <c r="AY521" s="153"/>
      <c r="AZ521" s="153"/>
      <c r="BA521" s="153"/>
      <c r="BB521" s="153"/>
      <c r="BC521" s="153"/>
      <c r="BD521" s="153"/>
      <c r="BE521" s="153"/>
      <c r="BF521" s="153"/>
      <c r="BG521" s="153"/>
      <c r="BH521" s="153"/>
      <c r="BI521" s="153"/>
      <c r="BJ521" s="153"/>
      <c r="BK521" s="153"/>
      <c r="BL521" s="153"/>
      <c r="BM521" s="153"/>
      <c r="BN521" s="153"/>
      <c r="BO521" s="153"/>
      <c r="BP521" s="153"/>
      <c r="BQ521" s="153"/>
      <c r="BR521" s="153"/>
      <c r="BS521" s="153"/>
      <c r="BT521" s="153"/>
      <c r="BU521" s="153"/>
      <c r="BV521" s="153"/>
      <c r="BW521" s="153"/>
      <c r="BX521" s="334"/>
      <c r="BY521" s="153"/>
      <c r="BZ521" s="153"/>
      <c r="CA521" s="153"/>
      <c r="CB521" s="153"/>
      <c r="CC521" s="155"/>
      <c r="CD521" s="153"/>
      <c r="CE521" s="25"/>
      <c r="CF521" s="25"/>
      <c r="CG521" s="25"/>
      <c r="CH521" s="25"/>
      <c r="CI521" s="25"/>
      <c r="CJ521" s="25"/>
      <c r="CK521" s="25"/>
      <c r="CL521" s="25"/>
      <c r="CM521" s="25"/>
      <c r="CN521" s="25"/>
      <c r="CO521" s="25"/>
      <c r="CP521" s="25"/>
      <c r="CQ521" s="25"/>
      <c r="CR521" s="25"/>
      <c r="CS521" s="25"/>
      <c r="CT521" s="25"/>
    </row>
    <row r="522" spans="1:98" ht="15" x14ac:dyDescent="0.3">
      <c r="A522" s="119"/>
      <c r="E522"/>
      <c r="F522" s="5" t="s">
        <v>82</v>
      </c>
      <c r="J522" s="25"/>
      <c r="K522" s="178"/>
      <c r="L522" s="153"/>
      <c r="M522" s="153"/>
      <c r="N522" s="153"/>
      <c r="O522" s="153"/>
      <c r="P522" s="153"/>
      <c r="Q522" s="153"/>
      <c r="R522" s="153"/>
      <c r="S522" s="153"/>
      <c r="T522" s="153"/>
      <c r="U522" s="153"/>
      <c r="V522" s="153"/>
      <c r="W522" s="153"/>
      <c r="X522" s="153"/>
      <c r="Y522" s="153"/>
      <c r="Z522" s="153"/>
      <c r="AA522" s="153"/>
      <c r="AB522" s="153"/>
      <c r="AC522" s="153"/>
      <c r="AD522" s="153"/>
      <c r="AE522" s="153"/>
      <c r="AF522" s="153"/>
      <c r="AG522" s="153"/>
      <c r="AH522" s="153"/>
      <c r="AI522" s="153"/>
      <c r="AJ522" s="153"/>
      <c r="AK522" s="153"/>
      <c r="AL522" s="153"/>
      <c r="AM522" s="153"/>
      <c r="AN522" s="153"/>
      <c r="AO522" s="153"/>
      <c r="AP522" s="153"/>
      <c r="AQ522" s="153"/>
      <c r="AR522" s="153"/>
      <c r="AS522" s="153"/>
      <c r="AT522" s="153"/>
      <c r="AU522" s="153"/>
      <c r="AV522" s="153"/>
      <c r="AW522" s="153"/>
      <c r="AX522" s="153"/>
      <c r="AY522" s="153"/>
      <c r="AZ522" s="153"/>
      <c r="BA522" s="153"/>
      <c r="BB522" s="153"/>
      <c r="BC522" s="153"/>
      <c r="BD522" s="153"/>
      <c r="BE522" s="153"/>
      <c r="BF522" s="153"/>
      <c r="BG522" s="153"/>
      <c r="BH522" s="153"/>
      <c r="BI522" s="153"/>
      <c r="BJ522" s="153"/>
      <c r="BK522" s="153"/>
      <c r="BL522" s="153"/>
      <c r="BM522" s="153"/>
      <c r="BN522" s="153"/>
      <c r="BO522" s="153"/>
      <c r="BP522" s="153"/>
      <c r="BQ522" s="153"/>
      <c r="BR522" s="153"/>
      <c r="BS522" s="153"/>
      <c r="BT522" s="153"/>
      <c r="BU522" s="153"/>
      <c r="BV522" s="153"/>
      <c r="BW522" s="153"/>
      <c r="BX522" s="334"/>
      <c r="BY522" s="153"/>
      <c r="BZ522" s="153"/>
      <c r="CA522" s="153"/>
      <c r="CB522" s="153"/>
      <c r="CC522" s="155"/>
      <c r="CD522" s="153"/>
      <c r="CE522" s="25"/>
      <c r="CF522" s="25"/>
      <c r="CG522" s="25"/>
      <c r="CH522" s="25"/>
      <c r="CI522" s="25"/>
      <c r="CJ522" s="25"/>
      <c r="CK522" s="25"/>
      <c r="CL522" s="25"/>
      <c r="CM522" s="25"/>
      <c r="CN522" s="25"/>
      <c r="CO522" s="25"/>
      <c r="CP522" s="25"/>
      <c r="CQ522" s="25"/>
      <c r="CR522" s="25"/>
      <c r="CS522" s="25"/>
      <c r="CT522" s="25"/>
    </row>
    <row r="523" spans="1:98" ht="15" x14ac:dyDescent="0.3">
      <c r="A523" s="119"/>
      <c r="E523"/>
      <c r="F523" s="5" t="s">
        <v>115</v>
      </c>
      <c r="J523" s="25"/>
      <c r="K523" s="178"/>
      <c r="L523" s="153"/>
      <c r="M523" s="153"/>
      <c r="N523" s="153"/>
      <c r="O523" s="153"/>
      <c r="P523" s="153"/>
      <c r="Q523" s="153"/>
      <c r="R523" s="153"/>
      <c r="S523" s="153"/>
      <c r="T523" s="153"/>
      <c r="U523" s="153"/>
      <c r="V523" s="153"/>
      <c r="W523" s="153"/>
      <c r="X523" s="153"/>
      <c r="Y523" s="153"/>
      <c r="Z523" s="153"/>
      <c r="AA523" s="153"/>
      <c r="AB523" s="153"/>
      <c r="AC523" s="153"/>
      <c r="AD523" s="153"/>
      <c r="AE523" s="153"/>
      <c r="AF523" s="153"/>
      <c r="AG523" s="153"/>
      <c r="AH523" s="153"/>
      <c r="AI523" s="153"/>
      <c r="AJ523" s="153"/>
      <c r="AK523" s="153"/>
      <c r="AL523" s="153"/>
      <c r="AM523" s="153"/>
      <c r="AN523" s="153"/>
      <c r="AO523" s="153"/>
      <c r="AP523" s="153"/>
      <c r="AQ523" s="153"/>
      <c r="AR523" s="153"/>
      <c r="AS523" s="153"/>
      <c r="AT523" s="153"/>
      <c r="AU523" s="153"/>
      <c r="AV523" s="153"/>
      <c r="AW523" s="153"/>
      <c r="AX523" s="153"/>
      <c r="AY523" s="153"/>
      <c r="AZ523" s="153"/>
      <c r="BA523" s="153"/>
      <c r="BB523" s="153"/>
      <c r="BC523" s="153"/>
      <c r="BD523" s="153"/>
      <c r="BE523" s="153"/>
      <c r="BF523" s="153"/>
      <c r="BG523" s="153"/>
      <c r="BH523" s="153"/>
      <c r="BI523" s="153"/>
      <c r="BJ523" s="153"/>
      <c r="BK523" s="153"/>
      <c r="BL523" s="153"/>
      <c r="BM523" s="153"/>
      <c r="BN523" s="153"/>
      <c r="BO523" s="153"/>
      <c r="BP523" s="153"/>
      <c r="BQ523" s="153"/>
      <c r="BR523" s="153"/>
      <c r="BS523" s="153"/>
      <c r="BT523" s="153"/>
      <c r="BU523" s="153"/>
      <c r="BV523" s="153"/>
      <c r="BW523" s="153"/>
      <c r="BX523" s="334"/>
      <c r="BY523" s="153"/>
      <c r="BZ523" s="153"/>
      <c r="CA523" s="153"/>
      <c r="CB523" s="153"/>
      <c r="CC523" s="155"/>
      <c r="CD523" s="153"/>
      <c r="CE523" s="25"/>
      <c r="CF523" s="25"/>
      <c r="CG523" s="25"/>
      <c r="CH523" s="25"/>
      <c r="CI523" s="25"/>
      <c r="CJ523" s="25"/>
      <c r="CK523" s="25"/>
      <c r="CL523" s="25"/>
      <c r="CM523" s="25"/>
      <c r="CN523" s="25"/>
      <c r="CO523" s="25"/>
      <c r="CP523" s="25"/>
      <c r="CQ523" s="25"/>
      <c r="CR523" s="25"/>
      <c r="CS523" s="25"/>
      <c r="CT523" s="25"/>
    </row>
    <row r="524" spans="1:98" x14ac:dyDescent="0.25">
      <c r="E524"/>
    </row>
    <row r="525" spans="1:98" s="35" customFormat="1" ht="15" x14ac:dyDescent="0.3">
      <c r="A525" s="398"/>
      <c r="F525" s="36" t="s">
        <v>1391</v>
      </c>
      <c r="J525" s="388"/>
      <c r="K525" s="164">
        <f>+K516*$D$516/100</f>
        <v>299.7</v>
      </c>
      <c r="L525" s="164"/>
      <c r="M525" s="164">
        <f t="shared" ref="M525:BQ525" si="287">+M516*$D$516/100</f>
        <v>0</v>
      </c>
      <c r="N525" s="164">
        <f t="shared" si="287"/>
        <v>0</v>
      </c>
      <c r="O525" s="164">
        <f t="shared" si="287"/>
        <v>0</v>
      </c>
      <c r="P525" s="164">
        <f t="shared" si="287"/>
        <v>0</v>
      </c>
      <c r="Q525" s="164">
        <f t="shared" si="287"/>
        <v>0</v>
      </c>
      <c r="R525" s="164">
        <f t="shared" si="287"/>
        <v>0</v>
      </c>
      <c r="S525" s="164">
        <f t="shared" si="287"/>
        <v>0</v>
      </c>
      <c r="T525" s="164">
        <f t="shared" si="287"/>
        <v>0</v>
      </c>
      <c r="U525" s="164">
        <f t="shared" si="287"/>
        <v>0</v>
      </c>
      <c r="V525" s="164"/>
      <c r="W525" s="164">
        <f t="shared" si="287"/>
        <v>0</v>
      </c>
      <c r="X525" s="164">
        <f t="shared" si="287"/>
        <v>0</v>
      </c>
      <c r="Y525" s="164"/>
      <c r="Z525" s="164">
        <f t="shared" si="287"/>
        <v>0</v>
      </c>
      <c r="AA525" s="164">
        <f t="shared" si="287"/>
        <v>0</v>
      </c>
      <c r="AB525" s="164"/>
      <c r="AC525" s="164"/>
      <c r="AD525" s="164">
        <f t="shared" si="287"/>
        <v>0</v>
      </c>
      <c r="AE525" s="164">
        <f t="shared" si="287"/>
        <v>0</v>
      </c>
      <c r="AF525" s="164">
        <f t="shared" si="287"/>
        <v>0</v>
      </c>
      <c r="AG525" s="164"/>
      <c r="AH525" s="164">
        <f t="shared" si="287"/>
        <v>0</v>
      </c>
      <c r="AI525" s="164">
        <f t="shared" si="287"/>
        <v>0</v>
      </c>
      <c r="AJ525" s="164">
        <f t="shared" si="287"/>
        <v>0.3</v>
      </c>
      <c r="AK525" s="164">
        <f t="shared" si="287"/>
        <v>6</v>
      </c>
      <c r="AL525" s="164">
        <f t="shared" si="287"/>
        <v>0</v>
      </c>
      <c r="AM525" s="164">
        <f t="shared" si="287"/>
        <v>3</v>
      </c>
      <c r="AN525" s="164">
        <f t="shared" si="287"/>
        <v>0</v>
      </c>
      <c r="AO525" s="164">
        <f t="shared" si="287"/>
        <v>0</v>
      </c>
      <c r="AP525" s="164">
        <f t="shared" si="287"/>
        <v>6</v>
      </c>
      <c r="AQ525" s="164">
        <f t="shared" si="287"/>
        <v>0</v>
      </c>
      <c r="AR525" s="164">
        <f t="shared" si="287"/>
        <v>2.1000000000000001E-2</v>
      </c>
      <c r="AS525" s="164">
        <f t="shared" si="287"/>
        <v>0</v>
      </c>
      <c r="AT525" s="164">
        <f t="shared" si="287"/>
        <v>0</v>
      </c>
      <c r="AU525" s="164"/>
      <c r="AV525" s="164">
        <f t="shared" si="287"/>
        <v>0</v>
      </c>
      <c r="AW525" s="164">
        <f t="shared" si="287"/>
        <v>0</v>
      </c>
      <c r="AX525" s="164">
        <f t="shared" si="287"/>
        <v>0</v>
      </c>
      <c r="AY525" s="164">
        <f t="shared" si="287"/>
        <v>0</v>
      </c>
      <c r="AZ525" s="164">
        <f t="shared" si="287"/>
        <v>0</v>
      </c>
      <c r="BA525" s="164">
        <f t="shared" si="287"/>
        <v>0</v>
      </c>
      <c r="BB525" s="164">
        <f t="shared" si="287"/>
        <v>0</v>
      </c>
      <c r="BC525" s="164"/>
      <c r="BD525" s="164"/>
      <c r="BE525" s="164">
        <f t="shared" si="287"/>
        <v>0</v>
      </c>
      <c r="BF525" s="164"/>
      <c r="BG525" s="164">
        <f t="shared" si="287"/>
        <v>0</v>
      </c>
      <c r="BH525" s="164">
        <f t="shared" si="287"/>
        <v>0</v>
      </c>
      <c r="BI525" s="164">
        <f t="shared" si="287"/>
        <v>0</v>
      </c>
      <c r="BJ525" s="164">
        <f t="shared" si="287"/>
        <v>0</v>
      </c>
      <c r="BK525" s="164">
        <f t="shared" si="287"/>
        <v>0</v>
      </c>
      <c r="BL525" s="164">
        <f t="shared" si="287"/>
        <v>0</v>
      </c>
      <c r="BM525" s="164">
        <f t="shared" si="287"/>
        <v>0</v>
      </c>
      <c r="BN525" s="164">
        <f t="shared" si="287"/>
        <v>0</v>
      </c>
      <c r="BO525" s="164">
        <f t="shared" si="287"/>
        <v>0</v>
      </c>
      <c r="BP525" s="164">
        <f t="shared" si="287"/>
        <v>0</v>
      </c>
      <c r="BQ525" s="164">
        <f t="shared" si="287"/>
        <v>0</v>
      </c>
      <c r="BR525" s="164">
        <v>0</v>
      </c>
      <c r="BS525" s="170"/>
      <c r="BT525" s="170"/>
      <c r="BU525" s="170"/>
      <c r="BV525" s="170"/>
      <c r="BW525" s="170"/>
      <c r="BX525" s="204"/>
      <c r="BY525" s="170"/>
      <c r="BZ525" s="170"/>
      <c r="CA525" s="170"/>
      <c r="CB525" s="170"/>
      <c r="CC525" s="168"/>
      <c r="CD525" s="170"/>
      <c r="CE525" s="388"/>
      <c r="CF525" s="388"/>
      <c r="CG525" s="388"/>
      <c r="CH525" s="388"/>
      <c r="CI525" s="388"/>
      <c r="CJ525" s="388"/>
      <c r="CK525" s="388"/>
      <c r="CL525" s="388"/>
      <c r="CM525" s="388"/>
      <c r="CN525" s="388"/>
      <c r="CO525" s="388"/>
      <c r="CP525" s="388"/>
      <c r="CQ525" s="388"/>
      <c r="CR525" s="388"/>
      <c r="CS525" s="388"/>
      <c r="CT525" s="388"/>
    </row>
    <row r="526" spans="1:98" s="35" customFormat="1" ht="13" x14ac:dyDescent="0.3">
      <c r="A526" s="398"/>
      <c r="F526" s="396" t="s">
        <v>187</v>
      </c>
      <c r="J526" s="388"/>
      <c r="K526" s="164">
        <f>+K517*$D$517/100</f>
        <v>69</v>
      </c>
      <c r="L526" s="164">
        <f t="shared" ref="L526:BQ526" si="288">+L517*$D$517/100</f>
        <v>3.2</v>
      </c>
      <c r="M526" s="164">
        <f t="shared" si="288"/>
        <v>20</v>
      </c>
      <c r="N526" s="164">
        <f t="shared" si="288"/>
        <v>0</v>
      </c>
      <c r="O526" s="164">
        <f t="shared" si="288"/>
        <v>20</v>
      </c>
      <c r="P526" s="164">
        <f t="shared" si="288"/>
        <v>0.35399999999999998</v>
      </c>
      <c r="Q526" s="164">
        <f t="shared" si="288"/>
        <v>3.9</v>
      </c>
      <c r="R526" s="164"/>
      <c r="S526" s="164">
        <f t="shared" si="288"/>
        <v>1.5</v>
      </c>
      <c r="T526" s="164">
        <f t="shared" si="288"/>
        <v>0.51</v>
      </c>
      <c r="U526" s="164">
        <f t="shared" si="288"/>
        <v>0.84</v>
      </c>
      <c r="V526" s="164" t="s">
        <v>501</v>
      </c>
      <c r="W526" s="164">
        <f t="shared" si="288"/>
        <v>5.8</v>
      </c>
      <c r="X526" s="164"/>
      <c r="Y526" s="164"/>
      <c r="Z526" s="164">
        <f t="shared" si="288"/>
        <v>5.8</v>
      </c>
      <c r="AA526" s="164" t="s">
        <v>501</v>
      </c>
      <c r="AB526" s="164"/>
      <c r="AC526" s="164"/>
      <c r="AD526" s="164"/>
      <c r="AE526" s="164">
        <f t="shared" si="288"/>
        <v>0</v>
      </c>
      <c r="AF526" s="164"/>
      <c r="AG526" s="164">
        <f t="shared" si="288"/>
        <v>0</v>
      </c>
      <c r="AH526" s="164"/>
      <c r="AI526" s="164"/>
      <c r="AJ526" s="164">
        <f t="shared" si="288"/>
        <v>1.3</v>
      </c>
      <c r="AK526" s="164">
        <f t="shared" si="288"/>
        <v>6</v>
      </c>
      <c r="AL526" s="164">
        <f t="shared" si="288"/>
        <v>6.8</v>
      </c>
      <c r="AM526" s="164">
        <f t="shared" si="288"/>
        <v>19</v>
      </c>
      <c r="AN526" s="164">
        <f t="shared" si="288"/>
        <v>318</v>
      </c>
      <c r="AO526" s="164">
        <f t="shared" si="288"/>
        <v>323</v>
      </c>
      <c r="AP526" s="164">
        <f t="shared" si="288"/>
        <v>73</v>
      </c>
      <c r="AQ526" s="164">
        <f t="shared" si="288"/>
        <v>3.92</v>
      </c>
      <c r="AR526" s="164">
        <f t="shared" si="288"/>
        <v>3.34</v>
      </c>
      <c r="AS526" s="164">
        <f t="shared" si="288"/>
        <v>41.3</v>
      </c>
      <c r="AT526" s="164">
        <f t="shared" si="288"/>
        <v>264</v>
      </c>
      <c r="AU526" s="164"/>
      <c r="AV526" s="164">
        <f t="shared" si="288"/>
        <v>10503</v>
      </c>
      <c r="AW526" s="164">
        <f t="shared" si="288"/>
        <v>10316</v>
      </c>
      <c r="AX526" s="164">
        <f t="shared" si="288"/>
        <v>1119</v>
      </c>
      <c r="AY526" s="164"/>
      <c r="AZ526" s="164"/>
      <c r="BA526" s="164"/>
      <c r="BB526" s="164"/>
      <c r="BC526" s="164"/>
      <c r="BD526" s="164"/>
      <c r="BE526" s="164">
        <f t="shared" si="288"/>
        <v>1.1000000000000001</v>
      </c>
      <c r="BF526" s="164"/>
      <c r="BG526" s="164"/>
      <c r="BH526" s="164">
        <f t="shared" si="288"/>
        <v>0.67</v>
      </c>
      <c r="BI526" s="164"/>
      <c r="BJ526" s="164">
        <f t="shared" si="288"/>
        <v>0.26</v>
      </c>
      <c r="BK526" s="164">
        <f t="shared" si="288"/>
        <v>2.78</v>
      </c>
      <c r="BL526" s="164">
        <f t="shared" si="288"/>
        <v>12.8</v>
      </c>
      <c r="BM526" s="164">
        <f t="shared" si="288"/>
        <v>0</v>
      </c>
      <c r="BN526" s="164">
        <f t="shared" si="288"/>
        <v>0.94</v>
      </c>
      <c r="BO526" s="164">
        <f t="shared" si="288"/>
        <v>248</v>
      </c>
      <c r="BP526" s="164">
        <f t="shared" si="288"/>
        <v>69.2</v>
      </c>
      <c r="BQ526" s="164">
        <f t="shared" si="288"/>
        <v>22</v>
      </c>
      <c r="BR526" s="164"/>
      <c r="BS526" s="170"/>
      <c r="BT526" s="170"/>
      <c r="BU526" s="170"/>
      <c r="BV526" s="170"/>
      <c r="BW526" s="170"/>
      <c r="BX526" s="204"/>
      <c r="BY526" s="170"/>
      <c r="BZ526" s="170"/>
      <c r="CA526" s="170"/>
      <c r="CB526" s="170"/>
      <c r="CC526" s="168"/>
      <c r="CD526" s="170"/>
      <c r="CE526" s="388"/>
      <c r="CF526" s="388"/>
      <c r="CG526" s="388"/>
      <c r="CH526" s="388"/>
      <c r="CI526" s="388"/>
      <c r="CJ526" s="388"/>
      <c r="CK526" s="388"/>
      <c r="CL526" s="388"/>
      <c r="CM526" s="388"/>
      <c r="CN526" s="388"/>
      <c r="CO526" s="388"/>
      <c r="CP526" s="388"/>
      <c r="CQ526" s="388"/>
      <c r="CR526" s="388"/>
      <c r="CS526" s="388"/>
      <c r="CT526" s="388"/>
    </row>
    <row r="527" spans="1:98" s="35" customFormat="1" ht="15" x14ac:dyDescent="0.3">
      <c r="A527" s="398"/>
      <c r="F527" s="36" t="s">
        <v>1214</v>
      </c>
      <c r="J527" s="388"/>
      <c r="K527" s="164">
        <f>+K518*$D$518/100</f>
        <v>0.01</v>
      </c>
      <c r="L527" s="164"/>
      <c r="M527" s="164">
        <f t="shared" ref="M527:BQ527" si="289">+M518*$D$518/100</f>
        <v>0</v>
      </c>
      <c r="N527" s="164">
        <f t="shared" si="289"/>
        <v>0</v>
      </c>
      <c r="O527" s="164">
        <f t="shared" si="289"/>
        <v>0</v>
      </c>
      <c r="P527" s="164">
        <f t="shared" si="289"/>
        <v>0</v>
      </c>
      <c r="Q527" s="164">
        <f t="shared" si="289"/>
        <v>0</v>
      </c>
      <c r="R527" s="164"/>
      <c r="S527" s="164">
        <f t="shared" si="289"/>
        <v>0</v>
      </c>
      <c r="T527" s="164">
        <f t="shared" si="289"/>
        <v>0</v>
      </c>
      <c r="U527" s="164">
        <f t="shared" si="289"/>
        <v>0</v>
      </c>
      <c r="V527" s="164">
        <f t="shared" si="289"/>
        <v>0</v>
      </c>
      <c r="W527" s="164">
        <f t="shared" si="289"/>
        <v>0</v>
      </c>
      <c r="X527" s="164"/>
      <c r="Y527" s="164">
        <f t="shared" si="289"/>
        <v>0</v>
      </c>
      <c r="Z527" s="164"/>
      <c r="AA527" s="164"/>
      <c r="AB527" s="164">
        <f t="shared" si="289"/>
        <v>0</v>
      </c>
      <c r="AC527" s="164">
        <f t="shared" si="289"/>
        <v>0</v>
      </c>
      <c r="AD527" s="164"/>
      <c r="AE527" s="164"/>
      <c r="AF527" s="164"/>
      <c r="AG527" s="164"/>
      <c r="AH527" s="164"/>
      <c r="AI527" s="164"/>
      <c r="AJ527" s="164">
        <f t="shared" si="289"/>
        <v>4.99</v>
      </c>
      <c r="AK527" s="164">
        <f t="shared" si="289"/>
        <v>0.5</v>
      </c>
      <c r="AL527" s="164">
        <f t="shared" si="289"/>
        <v>1.4999999999999999E-2</v>
      </c>
      <c r="AM527" s="164">
        <f t="shared" si="289"/>
        <v>3.8</v>
      </c>
      <c r="AN527" s="164">
        <f t="shared" si="289"/>
        <v>0.05</v>
      </c>
      <c r="AO527" s="164">
        <f t="shared" si="289"/>
        <v>4.45</v>
      </c>
      <c r="AP527" s="164">
        <f t="shared" si="289"/>
        <v>1965</v>
      </c>
      <c r="AQ527" s="164">
        <f t="shared" si="289"/>
        <v>5.0000000000000001E-3</v>
      </c>
      <c r="AR527" s="164">
        <f t="shared" si="289"/>
        <v>4.0000000000000001E-3</v>
      </c>
      <c r="AS527" s="164"/>
      <c r="AT527" s="164" t="s">
        <v>501</v>
      </c>
      <c r="AU527" s="164"/>
      <c r="AV527" s="164"/>
      <c r="AW527" s="164">
        <f t="shared" si="289"/>
        <v>0</v>
      </c>
      <c r="AX527" s="164">
        <f t="shared" si="289"/>
        <v>0</v>
      </c>
      <c r="AY527" s="164"/>
      <c r="AZ527" s="164"/>
      <c r="BA527" s="164"/>
      <c r="BB527" s="164"/>
      <c r="BC527" s="164"/>
      <c r="BD527" s="164"/>
      <c r="BE527" s="164"/>
      <c r="BF527" s="164">
        <f t="shared" si="289"/>
        <v>0</v>
      </c>
      <c r="BG527" s="164"/>
      <c r="BH527" s="164">
        <f t="shared" si="289"/>
        <v>0</v>
      </c>
      <c r="BI527" s="164"/>
      <c r="BJ527" s="164">
        <f t="shared" si="289"/>
        <v>0</v>
      </c>
      <c r="BK527" s="164">
        <f t="shared" si="289"/>
        <v>0.05</v>
      </c>
      <c r="BL527" s="164">
        <f t="shared" si="289"/>
        <v>0</v>
      </c>
      <c r="BM527" s="164">
        <f t="shared" si="289"/>
        <v>0</v>
      </c>
      <c r="BN527" s="164">
        <f t="shared" si="289"/>
        <v>0</v>
      </c>
      <c r="BO527" s="164">
        <f t="shared" si="289"/>
        <v>0</v>
      </c>
      <c r="BP527" s="164">
        <f t="shared" si="289"/>
        <v>0</v>
      </c>
      <c r="BQ527" s="164">
        <f t="shared" si="289"/>
        <v>0</v>
      </c>
      <c r="BR527" s="170"/>
      <c r="BS527" s="170"/>
      <c r="BT527" s="170"/>
      <c r="BU527" s="170"/>
      <c r="BV527" s="170"/>
      <c r="BW527" s="170"/>
      <c r="BX527" s="204"/>
      <c r="BY527" s="170"/>
      <c r="BZ527" s="170"/>
      <c r="CA527" s="170"/>
      <c r="CB527" s="170"/>
      <c r="CC527" s="168"/>
      <c r="CD527" s="170"/>
      <c r="CE527" s="388"/>
      <c r="CF527" s="388"/>
      <c r="CG527" s="388"/>
      <c r="CH527" s="388"/>
      <c r="CI527" s="388"/>
      <c r="CJ527" s="388"/>
      <c r="CK527" s="388"/>
      <c r="CL527" s="388"/>
      <c r="CM527" s="388"/>
      <c r="CN527" s="388"/>
      <c r="CO527" s="388"/>
      <c r="CP527" s="388"/>
      <c r="CQ527" s="388"/>
      <c r="CR527" s="388"/>
      <c r="CS527" s="388"/>
      <c r="CT527" s="388"/>
    </row>
    <row r="528" spans="1:98" s="396" customFormat="1" ht="15" x14ac:dyDescent="0.3">
      <c r="A528" s="399"/>
      <c r="F528" s="36"/>
      <c r="K528" s="168">
        <f>SUM(K525:K527)</f>
        <v>368.71</v>
      </c>
      <c r="L528" s="168">
        <f t="shared" ref="L528:BR528" si="290">SUM(L525:L527)</f>
        <v>3.2</v>
      </c>
      <c r="M528" s="168">
        <f t="shared" si="290"/>
        <v>20</v>
      </c>
      <c r="N528" s="168">
        <f t="shared" si="290"/>
        <v>0</v>
      </c>
      <c r="O528" s="168">
        <f t="shared" si="290"/>
        <v>20</v>
      </c>
      <c r="P528" s="168">
        <f t="shared" si="290"/>
        <v>0.35399999999999998</v>
      </c>
      <c r="Q528" s="168">
        <f t="shared" si="290"/>
        <v>3.9</v>
      </c>
      <c r="R528" s="168">
        <f t="shared" si="290"/>
        <v>0</v>
      </c>
      <c r="S528" s="168">
        <f t="shared" si="290"/>
        <v>1.5</v>
      </c>
      <c r="T528" s="168">
        <f t="shared" si="290"/>
        <v>0.51</v>
      </c>
      <c r="U528" s="168">
        <f t="shared" si="290"/>
        <v>0.84</v>
      </c>
      <c r="V528" s="168">
        <f t="shared" si="290"/>
        <v>0</v>
      </c>
      <c r="W528" s="168">
        <f t="shared" si="290"/>
        <v>5.8</v>
      </c>
      <c r="X528" s="168">
        <f t="shared" si="290"/>
        <v>0</v>
      </c>
      <c r="Y528" s="168">
        <f t="shared" si="290"/>
        <v>0</v>
      </c>
      <c r="Z528" s="168">
        <f t="shared" si="290"/>
        <v>5.8</v>
      </c>
      <c r="AA528" s="168">
        <f t="shared" si="290"/>
        <v>0</v>
      </c>
      <c r="AB528" s="168">
        <f t="shared" si="290"/>
        <v>0</v>
      </c>
      <c r="AC528" s="168">
        <f t="shared" si="290"/>
        <v>0</v>
      </c>
      <c r="AD528" s="168">
        <f t="shared" si="290"/>
        <v>0</v>
      </c>
      <c r="AE528" s="168">
        <f t="shared" si="290"/>
        <v>0</v>
      </c>
      <c r="AF528" s="168">
        <f t="shared" si="290"/>
        <v>0</v>
      </c>
      <c r="AG528" s="168">
        <f t="shared" si="290"/>
        <v>0</v>
      </c>
      <c r="AH528" s="168">
        <f t="shared" si="290"/>
        <v>0</v>
      </c>
      <c r="AI528" s="168">
        <f t="shared" si="290"/>
        <v>0</v>
      </c>
      <c r="AJ528" s="168">
        <f t="shared" si="290"/>
        <v>6.59</v>
      </c>
      <c r="AK528" s="168">
        <f t="shared" si="290"/>
        <v>12.5</v>
      </c>
      <c r="AL528" s="168">
        <f t="shared" si="290"/>
        <v>6.8149999999999995</v>
      </c>
      <c r="AM528" s="168">
        <f t="shared" si="290"/>
        <v>25.8</v>
      </c>
      <c r="AN528" s="168">
        <f t="shared" si="290"/>
        <v>318.05</v>
      </c>
      <c r="AO528" s="168">
        <f t="shared" si="290"/>
        <v>327.45</v>
      </c>
      <c r="AP528" s="168">
        <f t="shared" si="290"/>
        <v>2044</v>
      </c>
      <c r="AQ528" s="168">
        <f t="shared" si="290"/>
        <v>3.9249999999999998</v>
      </c>
      <c r="AR528" s="168">
        <f t="shared" si="290"/>
        <v>3.3649999999999998</v>
      </c>
      <c r="AS528" s="168">
        <f t="shared" si="290"/>
        <v>41.3</v>
      </c>
      <c r="AT528" s="168">
        <f t="shared" si="290"/>
        <v>264</v>
      </c>
      <c r="AU528" s="168"/>
      <c r="AV528" s="168">
        <f t="shared" si="290"/>
        <v>10503</v>
      </c>
      <c r="AW528" s="168">
        <f t="shared" si="290"/>
        <v>10316</v>
      </c>
      <c r="AX528" s="168">
        <f t="shared" si="290"/>
        <v>1119</v>
      </c>
      <c r="AY528" s="168">
        <f t="shared" si="290"/>
        <v>0</v>
      </c>
      <c r="AZ528" s="168">
        <f t="shared" si="290"/>
        <v>0</v>
      </c>
      <c r="BA528" s="168">
        <f t="shared" si="290"/>
        <v>0</v>
      </c>
      <c r="BB528" s="168">
        <f t="shared" si="290"/>
        <v>0</v>
      </c>
      <c r="BC528" s="168"/>
      <c r="BD528" s="168"/>
      <c r="BE528" s="168">
        <f t="shared" si="290"/>
        <v>1.1000000000000001</v>
      </c>
      <c r="BF528" s="168">
        <f t="shared" si="290"/>
        <v>0</v>
      </c>
      <c r="BG528" s="168">
        <f t="shared" si="290"/>
        <v>0</v>
      </c>
      <c r="BH528" s="168">
        <f t="shared" si="290"/>
        <v>0.67</v>
      </c>
      <c r="BI528" s="168">
        <f t="shared" si="290"/>
        <v>0</v>
      </c>
      <c r="BJ528" s="168">
        <f t="shared" si="290"/>
        <v>0.26</v>
      </c>
      <c r="BK528" s="168">
        <f t="shared" si="290"/>
        <v>2.8299999999999996</v>
      </c>
      <c r="BL528" s="168">
        <f t="shared" si="290"/>
        <v>12.8</v>
      </c>
      <c r="BM528" s="168">
        <f t="shared" si="290"/>
        <v>0</v>
      </c>
      <c r="BN528" s="168">
        <f t="shared" si="290"/>
        <v>0.94</v>
      </c>
      <c r="BO528" s="168">
        <f t="shared" si="290"/>
        <v>248</v>
      </c>
      <c r="BP528" s="168">
        <f t="shared" si="290"/>
        <v>69.2</v>
      </c>
      <c r="BQ528" s="168">
        <f t="shared" si="290"/>
        <v>22</v>
      </c>
      <c r="BR528" s="168">
        <f t="shared" si="290"/>
        <v>0</v>
      </c>
      <c r="BS528" s="168"/>
      <c r="BT528" s="168"/>
      <c r="BU528" s="168"/>
      <c r="BV528" s="168"/>
      <c r="BW528" s="168"/>
      <c r="BX528" s="333"/>
      <c r="BY528" s="168"/>
      <c r="BZ528" s="168"/>
      <c r="CA528" s="168"/>
      <c r="CB528" s="168"/>
      <c r="CC528" s="168"/>
      <c r="CD528" s="168"/>
    </row>
    <row r="529" spans="1:98" s="35" customFormat="1" ht="15" x14ac:dyDescent="0.3">
      <c r="A529" s="398"/>
      <c r="F529" s="36"/>
      <c r="J529" s="388"/>
      <c r="K529" s="164"/>
      <c r="L529" s="170"/>
      <c r="M529" s="170"/>
      <c r="N529" s="170"/>
      <c r="O529" s="170"/>
      <c r="P529" s="170"/>
      <c r="Q529" s="170"/>
      <c r="R529" s="170"/>
      <c r="S529" s="170"/>
      <c r="T529" s="170"/>
      <c r="U529" s="170"/>
      <c r="V529" s="170"/>
      <c r="W529" s="170"/>
      <c r="X529" s="170"/>
      <c r="Y529" s="170"/>
      <c r="Z529" s="170"/>
      <c r="AA529" s="170"/>
      <c r="AB529" s="170"/>
      <c r="AC529" s="170"/>
      <c r="AD529" s="170"/>
      <c r="AE529" s="170"/>
      <c r="AF529" s="170"/>
      <c r="AG529" s="170"/>
      <c r="AH529" s="170"/>
      <c r="AI529" s="170"/>
      <c r="AJ529" s="170"/>
      <c r="AK529" s="170"/>
      <c r="AL529" s="170"/>
      <c r="AM529" s="170"/>
      <c r="AN529" s="170"/>
      <c r="AO529" s="170"/>
      <c r="AP529" s="170"/>
      <c r="AQ529" s="170"/>
      <c r="AR529" s="170"/>
      <c r="AS529" s="170"/>
      <c r="AT529" s="170"/>
      <c r="AU529" s="170"/>
      <c r="AV529" s="170"/>
      <c r="AW529" s="170"/>
      <c r="AX529" s="170"/>
      <c r="AY529" s="170"/>
      <c r="AZ529" s="170"/>
      <c r="BA529" s="170"/>
      <c r="BB529" s="170"/>
      <c r="BC529" s="170"/>
      <c r="BD529" s="170"/>
      <c r="BE529" s="170"/>
      <c r="BF529" s="170"/>
      <c r="BG529" s="170"/>
      <c r="BH529" s="170"/>
      <c r="BI529" s="170"/>
      <c r="BJ529" s="170"/>
      <c r="BK529" s="170"/>
      <c r="BL529" s="170"/>
      <c r="BM529" s="170"/>
      <c r="BN529" s="170"/>
      <c r="BO529" s="170"/>
      <c r="BP529" s="170"/>
      <c r="BQ529" s="170"/>
      <c r="BR529" s="170"/>
      <c r="BS529" s="170"/>
      <c r="BT529" s="170"/>
      <c r="BU529" s="170"/>
      <c r="BV529" s="170"/>
      <c r="BW529" s="170"/>
      <c r="BX529" s="204"/>
      <c r="BY529" s="170"/>
      <c r="BZ529" s="170"/>
      <c r="CA529" s="170"/>
      <c r="CB529" s="170"/>
      <c r="CC529" s="168"/>
      <c r="CD529" s="170"/>
      <c r="CE529" s="388"/>
      <c r="CF529" s="388"/>
      <c r="CG529" s="388"/>
      <c r="CH529" s="388"/>
      <c r="CI529" s="388"/>
      <c r="CJ529" s="388"/>
      <c r="CK529" s="388"/>
      <c r="CL529" s="388"/>
      <c r="CM529" s="388"/>
      <c r="CN529" s="388"/>
      <c r="CO529" s="388"/>
      <c r="CP529" s="388"/>
      <c r="CQ529" s="388"/>
      <c r="CR529" s="388"/>
      <c r="CS529" s="388"/>
      <c r="CT529" s="388"/>
    </row>
    <row r="530" spans="1:98" s="35" customFormat="1" ht="15" x14ac:dyDescent="0.3">
      <c r="A530" s="398"/>
      <c r="F530" s="36"/>
      <c r="J530" s="388"/>
      <c r="K530" s="164">
        <f>(K528-($D$501-$D$502))/$D$502*100</f>
        <v>45.550637385692447</v>
      </c>
      <c r="L530" s="170">
        <f>L528/$D$520*100*L389</f>
        <v>0.90190941209162012</v>
      </c>
      <c r="M530" s="170"/>
      <c r="N530" s="170"/>
      <c r="O530" s="170"/>
      <c r="P530" s="170"/>
      <c r="Q530" s="170"/>
      <c r="R530" s="170"/>
      <c r="S530" s="170"/>
      <c r="T530" s="170"/>
      <c r="U530" s="170"/>
      <c r="V530" s="170"/>
      <c r="W530" s="170"/>
      <c r="X530" s="170"/>
      <c r="Y530" s="170"/>
      <c r="Z530" s="170"/>
      <c r="AA530" s="170"/>
      <c r="AB530" s="170"/>
      <c r="AC530" s="170"/>
      <c r="AD530" s="170"/>
      <c r="AE530" s="170"/>
      <c r="AF530" s="170"/>
      <c r="AG530" s="170"/>
      <c r="AH530" s="170"/>
      <c r="AI530" s="170"/>
      <c r="AJ530" s="170"/>
      <c r="AK530" s="170"/>
      <c r="AL530" s="170"/>
      <c r="AM530" s="170"/>
      <c r="AN530" s="170"/>
      <c r="AO530" s="170"/>
      <c r="AP530" s="170"/>
      <c r="AQ530" s="170"/>
      <c r="AR530" s="170"/>
      <c r="AS530" s="170"/>
      <c r="AT530" s="170"/>
      <c r="AU530" s="170"/>
      <c r="AV530" s="170"/>
      <c r="AW530" s="170"/>
      <c r="AX530" s="170"/>
      <c r="AY530" s="170"/>
      <c r="AZ530" s="170"/>
      <c r="BA530" s="170"/>
      <c r="BB530" s="170"/>
      <c r="BC530" s="170"/>
      <c r="BD530" s="170"/>
      <c r="BE530" s="170"/>
      <c r="BF530" s="170"/>
      <c r="BG530" s="170"/>
      <c r="BH530" s="170"/>
      <c r="BI530" s="170"/>
      <c r="BJ530" s="170"/>
      <c r="BK530" s="170"/>
      <c r="BL530" s="170"/>
      <c r="BM530" s="170"/>
      <c r="BN530" s="170"/>
      <c r="BO530" s="170"/>
      <c r="BP530" s="170"/>
      <c r="BQ530" s="170"/>
      <c r="BR530" s="170"/>
      <c r="BS530" s="170"/>
      <c r="BT530" s="170"/>
      <c r="BU530" s="170"/>
      <c r="BV530" s="170"/>
      <c r="BW530" s="170"/>
      <c r="BX530" s="204"/>
      <c r="BY530" s="170"/>
      <c r="BZ530" s="170"/>
      <c r="CA530" s="170"/>
      <c r="CB530" s="170"/>
      <c r="CC530" s="168"/>
      <c r="CD530" s="170"/>
      <c r="CE530" s="388"/>
      <c r="CF530" s="388"/>
      <c r="CG530" s="388"/>
      <c r="CH530" s="388"/>
      <c r="CI530" s="388"/>
      <c r="CJ530" s="388"/>
      <c r="CK530" s="388"/>
      <c r="CL530" s="388"/>
      <c r="CM530" s="388"/>
      <c r="CN530" s="388"/>
      <c r="CO530" s="388"/>
      <c r="CP530" s="388"/>
      <c r="CQ530" s="388"/>
      <c r="CR530" s="388"/>
      <c r="CS530" s="388"/>
      <c r="CT530" s="388"/>
    </row>
    <row r="531" spans="1:98" s="35" customFormat="1" ht="15" x14ac:dyDescent="0.3">
      <c r="A531" s="398"/>
      <c r="F531" s="36"/>
      <c r="J531" s="388"/>
      <c r="K531" s="164"/>
      <c r="L531" s="170"/>
      <c r="M531" s="170"/>
      <c r="N531" s="170"/>
      <c r="O531" s="170"/>
      <c r="P531" s="170"/>
      <c r="Q531" s="170"/>
      <c r="R531" s="170"/>
      <c r="S531" s="170"/>
      <c r="T531" s="170"/>
      <c r="U531" s="170"/>
      <c r="V531" s="170"/>
      <c r="W531" s="170"/>
      <c r="X531" s="170"/>
      <c r="Y531" s="170"/>
      <c r="Z531" s="170"/>
      <c r="AA531" s="170"/>
      <c r="AB531" s="170"/>
      <c r="AC531" s="170"/>
      <c r="AD531" s="170"/>
      <c r="AE531" s="170"/>
      <c r="AF531" s="170"/>
      <c r="AG531" s="170"/>
      <c r="AH531" s="170"/>
      <c r="AI531" s="170"/>
      <c r="AJ531" s="170"/>
      <c r="AK531" s="170"/>
      <c r="AL531" s="170"/>
      <c r="AM531" s="170"/>
      <c r="AN531" s="170"/>
      <c r="AO531" s="170"/>
      <c r="AP531" s="170"/>
      <c r="AQ531" s="170"/>
      <c r="AR531" s="170"/>
      <c r="AS531" s="170"/>
      <c r="AT531" s="170"/>
      <c r="AU531" s="170"/>
      <c r="AV531" s="170"/>
      <c r="AW531" s="170"/>
      <c r="AX531" s="170"/>
      <c r="AY531" s="170"/>
      <c r="AZ531" s="170"/>
      <c r="BA531" s="170"/>
      <c r="BB531" s="170"/>
      <c r="BC531" s="170"/>
      <c r="BD531" s="170"/>
      <c r="BE531" s="170"/>
      <c r="BF531" s="170"/>
      <c r="BG531" s="170"/>
      <c r="BH531" s="170"/>
      <c r="BI531" s="170"/>
      <c r="BJ531" s="170"/>
      <c r="BK531" s="170"/>
      <c r="BL531" s="170"/>
      <c r="BM531" s="170"/>
      <c r="BN531" s="170"/>
      <c r="BO531" s="170"/>
      <c r="BP531" s="170"/>
      <c r="BQ531" s="170"/>
      <c r="BR531" s="170"/>
      <c r="BS531" s="170"/>
      <c r="BT531" s="170"/>
      <c r="BU531" s="170"/>
      <c r="BV531" s="170"/>
      <c r="BW531" s="170"/>
      <c r="BX531" s="204"/>
      <c r="BY531" s="170"/>
      <c r="BZ531" s="170"/>
      <c r="CA531" s="170"/>
      <c r="CB531" s="170"/>
      <c r="CC531" s="168"/>
      <c r="CD531" s="170"/>
      <c r="CE531" s="388"/>
      <c r="CF531" s="388"/>
      <c r="CG531" s="388"/>
      <c r="CH531" s="388"/>
      <c r="CI531" s="388"/>
      <c r="CJ531" s="388"/>
      <c r="CK531" s="388"/>
      <c r="CL531" s="388"/>
      <c r="CM531" s="388"/>
      <c r="CN531" s="388"/>
      <c r="CO531" s="388"/>
      <c r="CP531" s="388"/>
      <c r="CQ531" s="388"/>
      <c r="CR531" s="388"/>
      <c r="CS531" s="388"/>
      <c r="CT531" s="388"/>
    </row>
    <row r="533" spans="1:98" ht="15" x14ac:dyDescent="0.25">
      <c r="A533" s="119"/>
      <c r="E533" s="147"/>
      <c r="F533" s="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A533" s="25"/>
      <c r="BB533" s="25"/>
      <c r="BC533" s="25"/>
      <c r="BD533" s="25"/>
      <c r="BE533" s="25"/>
      <c r="BF533" s="25"/>
      <c r="BG533" s="25"/>
      <c r="BH533" s="25"/>
      <c r="BI533" s="25"/>
      <c r="BJ533" s="25"/>
      <c r="BK533" s="25"/>
      <c r="BL533" s="25"/>
      <c r="BM533" s="25"/>
      <c r="BN533" s="25"/>
      <c r="BO533" s="25"/>
      <c r="BP533" s="25"/>
      <c r="BQ533" s="25"/>
      <c r="BR533" s="25"/>
      <c r="BW533" s="25"/>
      <c r="BX533" s="49"/>
      <c r="BY533" s="25"/>
      <c r="BZ533" s="25"/>
      <c r="CA533" s="25"/>
      <c r="CB533" s="25"/>
      <c r="CC533" s="25"/>
      <c r="CD533" s="25"/>
      <c r="CE533" s="25"/>
      <c r="CF533" s="25"/>
      <c r="CG533" s="25"/>
      <c r="CH533" s="25"/>
      <c r="CI533" s="25"/>
      <c r="CJ533" s="25"/>
      <c r="CK533" s="25"/>
      <c r="CL533" s="25"/>
      <c r="CM533" s="25"/>
      <c r="CN533" s="25"/>
      <c r="CO533" s="25"/>
      <c r="CP533" s="25"/>
      <c r="CQ533" s="25"/>
      <c r="CR533" s="25"/>
      <c r="CS533" s="25"/>
      <c r="CT533" s="25"/>
    </row>
    <row r="534" spans="1:98" s="7" customFormat="1" ht="15" x14ac:dyDescent="0.3">
      <c r="A534" s="120" t="s">
        <v>683</v>
      </c>
      <c r="F534" s="186" t="s">
        <v>189</v>
      </c>
      <c r="J534" s="7">
        <f>(M534*17)+(Q534*37)+(W534*17)+(AI534*29)+(AE534*8)</f>
        <v>127.39549839228296</v>
      </c>
      <c r="K534" s="183">
        <f>+K549</f>
        <v>92.334405144694514</v>
      </c>
      <c r="L534" s="183">
        <f>+L549</f>
        <v>0.74919614147909963</v>
      </c>
      <c r="M534" s="183">
        <f t="shared" ref="M534:BR534" si="291">+M549</f>
        <v>4.694533762057878</v>
      </c>
      <c r="N534" s="183">
        <f t="shared" si="291"/>
        <v>0</v>
      </c>
      <c r="O534" s="183">
        <f t="shared" si="291"/>
        <v>4.694533762057878</v>
      </c>
      <c r="P534" s="183">
        <f t="shared" si="291"/>
        <v>3.0546623794212219E-2</v>
      </c>
      <c r="Q534" s="183">
        <f t="shared" si="291"/>
        <v>1.2861736334405145</v>
      </c>
      <c r="R534" s="183">
        <f t="shared" si="291"/>
        <v>0</v>
      </c>
      <c r="S534" s="183">
        <f t="shared" si="291"/>
        <v>0.65273311897106101</v>
      </c>
      <c r="T534" s="183">
        <f t="shared" si="291"/>
        <v>0.42122186495176844</v>
      </c>
      <c r="U534" s="183">
        <f t="shared" si="291"/>
        <v>2.2508038585209007E-2</v>
      </c>
      <c r="V534" s="183">
        <f t="shared" si="291"/>
        <v>0</v>
      </c>
      <c r="W534" s="183">
        <f t="shared" si="291"/>
        <v>0</v>
      </c>
      <c r="X534" s="183">
        <f t="shared" si="291"/>
        <v>0</v>
      </c>
      <c r="Y534" s="183">
        <f t="shared" si="291"/>
        <v>0</v>
      </c>
      <c r="Z534" s="183">
        <f t="shared" si="291"/>
        <v>0</v>
      </c>
      <c r="AA534" s="183">
        <f t="shared" si="291"/>
        <v>0</v>
      </c>
      <c r="AB534" s="183">
        <f t="shared" si="291"/>
        <v>0</v>
      </c>
      <c r="AC534" s="183">
        <f t="shared" si="291"/>
        <v>0</v>
      </c>
      <c r="AD534" s="183">
        <f t="shared" si="291"/>
        <v>0</v>
      </c>
      <c r="AE534" s="183">
        <f t="shared" si="291"/>
        <v>0</v>
      </c>
      <c r="AF534" s="183">
        <f t="shared" si="291"/>
        <v>0</v>
      </c>
      <c r="AG534" s="183">
        <f t="shared" si="291"/>
        <v>0</v>
      </c>
      <c r="AH534" s="183">
        <f t="shared" si="291"/>
        <v>0</v>
      </c>
      <c r="AI534" s="183">
        <f t="shared" si="291"/>
        <v>0</v>
      </c>
      <c r="AJ534" s="183">
        <f t="shared" si="291"/>
        <v>1.8135048231511255</v>
      </c>
      <c r="AK534" s="183">
        <f t="shared" si="291"/>
        <v>4.662379421221865</v>
      </c>
      <c r="AL534" s="183">
        <f t="shared" si="291"/>
        <v>0.64790996784565924</v>
      </c>
      <c r="AM534" s="183">
        <f t="shared" si="291"/>
        <v>4.598070739549839</v>
      </c>
      <c r="AN534" s="183">
        <f t="shared" si="291"/>
        <v>25.418006430868168</v>
      </c>
      <c r="AO534" s="183">
        <f t="shared" si="291"/>
        <v>88.247588424437296</v>
      </c>
      <c r="AP534" s="183">
        <f t="shared" si="291"/>
        <v>648.23151125401932</v>
      </c>
      <c r="AQ534" s="183">
        <f t="shared" si="291"/>
        <v>0.79581993569131837</v>
      </c>
      <c r="AR534" s="183">
        <f t="shared" si="291"/>
        <v>3.5852090032154345E-2</v>
      </c>
      <c r="AS534" s="183">
        <f t="shared" si="291"/>
        <v>0</v>
      </c>
      <c r="AT534" s="183">
        <f t="shared" si="291"/>
        <v>3.215434083601286</v>
      </c>
      <c r="AU534" s="183">
        <f t="shared" si="291"/>
        <v>0</v>
      </c>
      <c r="AV534" s="183">
        <f t="shared" si="291"/>
        <v>0</v>
      </c>
      <c r="AW534" s="183">
        <f t="shared" si="291"/>
        <v>0</v>
      </c>
      <c r="AX534" s="183">
        <f t="shared" si="291"/>
        <v>0</v>
      </c>
      <c r="AY534" s="183">
        <f t="shared" si="291"/>
        <v>0</v>
      </c>
      <c r="AZ534" s="183">
        <f t="shared" si="291"/>
        <v>0</v>
      </c>
      <c r="BA534" s="183">
        <f t="shared" si="291"/>
        <v>0</v>
      </c>
      <c r="BB534" s="183">
        <f t="shared" si="291"/>
        <v>0</v>
      </c>
      <c r="BC534" s="183">
        <f t="shared" si="291"/>
        <v>0</v>
      </c>
      <c r="BD534" s="183">
        <f t="shared" si="291"/>
        <v>0</v>
      </c>
      <c r="BE534" s="183">
        <f t="shared" si="291"/>
        <v>0</v>
      </c>
      <c r="BF534" s="183">
        <f t="shared" si="291"/>
        <v>0</v>
      </c>
      <c r="BG534" s="183">
        <f t="shared" si="291"/>
        <v>0</v>
      </c>
      <c r="BH534" s="183">
        <f t="shared" si="291"/>
        <v>2.5723472668810289E-2</v>
      </c>
      <c r="BI534" s="183">
        <f t="shared" si="291"/>
        <v>0</v>
      </c>
      <c r="BJ534" s="183">
        <f t="shared" si="291"/>
        <v>1.9292604501607716E-3</v>
      </c>
      <c r="BK534" s="183">
        <f t="shared" si="291"/>
        <v>4.2443729903536988E-2</v>
      </c>
      <c r="BL534" s="183">
        <f t="shared" si="291"/>
        <v>1.9292604501607715E-2</v>
      </c>
      <c r="BM534" s="183">
        <f t="shared" si="291"/>
        <v>0</v>
      </c>
      <c r="BN534" s="183">
        <f t="shared" si="291"/>
        <v>7.7170418006430866E-3</v>
      </c>
      <c r="BO534" s="183">
        <f t="shared" si="291"/>
        <v>0.32154340836012862</v>
      </c>
      <c r="BP534" s="183">
        <f t="shared" si="291"/>
        <v>0.48231511254019299</v>
      </c>
      <c r="BQ534" s="183">
        <f t="shared" si="291"/>
        <v>0.96463022508038598</v>
      </c>
      <c r="BR534" s="183">
        <f t="shared" si="291"/>
        <v>0</v>
      </c>
      <c r="BS534" s="118"/>
      <c r="BT534" s="118"/>
      <c r="BU534" s="118"/>
      <c r="BV534" s="118"/>
      <c r="BW534" s="51"/>
      <c r="BX534" s="339"/>
      <c r="BY534" s="51"/>
      <c r="BZ534" s="51"/>
      <c r="CA534" s="51"/>
      <c r="CB534" s="183">
        <f>+CB549</f>
        <v>100</v>
      </c>
      <c r="CC534" s="183">
        <f>+CC549</f>
        <v>-0.40000000000000568</v>
      </c>
      <c r="CD534" s="51"/>
      <c r="CE534" s="51"/>
      <c r="CF534" s="51"/>
      <c r="CG534" s="51"/>
      <c r="CH534" s="51"/>
      <c r="CI534" s="51"/>
      <c r="CJ534" s="51"/>
      <c r="CK534" s="51"/>
      <c r="CL534" s="51"/>
      <c r="CM534" s="51"/>
      <c r="CN534" s="51"/>
      <c r="CO534" s="51"/>
      <c r="CP534" s="51"/>
      <c r="CQ534" s="51"/>
      <c r="CR534" s="51"/>
      <c r="CS534" s="51"/>
      <c r="CT534" s="51"/>
    </row>
    <row r="535" spans="1:98" ht="15" x14ac:dyDescent="0.25">
      <c r="A535" s="10" t="s">
        <v>567</v>
      </c>
      <c r="D535">
        <v>250</v>
      </c>
      <c r="F535" s="40" t="s">
        <v>1391</v>
      </c>
      <c r="I535">
        <v>1</v>
      </c>
      <c r="J535" s="50">
        <v>0</v>
      </c>
      <c r="K535" s="50">
        <v>99.9</v>
      </c>
      <c r="M535" s="50">
        <v>0</v>
      </c>
      <c r="P535" s="50">
        <v>0</v>
      </c>
      <c r="Q535" s="50">
        <v>0</v>
      </c>
      <c r="R535" s="50">
        <v>0</v>
      </c>
      <c r="S535" s="50">
        <v>0</v>
      </c>
      <c r="T535" s="50">
        <v>0</v>
      </c>
      <c r="U535" s="50">
        <v>0</v>
      </c>
      <c r="W535" s="50">
        <v>0</v>
      </c>
      <c r="X535" s="50">
        <v>0</v>
      </c>
      <c r="Z535" s="50">
        <v>0</v>
      </c>
      <c r="AA535" s="50">
        <v>0</v>
      </c>
      <c r="AD535" s="50">
        <v>0</v>
      </c>
      <c r="AE535" s="50">
        <v>0</v>
      </c>
      <c r="AF535" s="50">
        <v>0</v>
      </c>
      <c r="AG535" s="50">
        <v>0</v>
      </c>
      <c r="AH535" s="50">
        <v>0</v>
      </c>
      <c r="AI535" s="50">
        <v>0</v>
      </c>
      <c r="AJ535" s="50">
        <v>0.1</v>
      </c>
      <c r="AK535" s="50">
        <v>2</v>
      </c>
      <c r="AL535" s="50">
        <v>0</v>
      </c>
      <c r="AM535" s="50">
        <v>1</v>
      </c>
      <c r="AN535" s="50">
        <v>0</v>
      </c>
      <c r="AO535" s="50">
        <v>0</v>
      </c>
      <c r="AP535" s="50">
        <v>2</v>
      </c>
      <c r="AQ535" s="50">
        <v>0</v>
      </c>
      <c r="AR535" s="50">
        <v>7.0000000000000001E-3</v>
      </c>
      <c r="AS535" s="50">
        <v>0</v>
      </c>
      <c r="AT535" s="50">
        <v>0</v>
      </c>
      <c r="AV535" s="50">
        <v>0</v>
      </c>
      <c r="AW535" s="50">
        <v>0</v>
      </c>
      <c r="AX535" s="50">
        <v>0</v>
      </c>
      <c r="AY535" s="50">
        <v>0</v>
      </c>
      <c r="AZ535" s="50">
        <v>0</v>
      </c>
      <c r="BA535" s="50">
        <v>0</v>
      </c>
      <c r="BB535" s="50">
        <v>0</v>
      </c>
      <c r="BE535" s="50">
        <v>0</v>
      </c>
      <c r="BG535" s="50">
        <v>0</v>
      </c>
      <c r="BH535" s="50">
        <v>0</v>
      </c>
      <c r="BI535" s="50">
        <v>0</v>
      </c>
      <c r="BJ535" s="50">
        <v>0</v>
      </c>
      <c r="BK535" s="50">
        <v>0</v>
      </c>
      <c r="BL535" s="50">
        <v>0</v>
      </c>
      <c r="BM535" s="50">
        <v>0</v>
      </c>
      <c r="BN535" s="50">
        <v>0</v>
      </c>
      <c r="BO535" s="50">
        <v>0</v>
      </c>
      <c r="BP535" s="50">
        <v>0</v>
      </c>
      <c r="BQ535" s="50">
        <v>0</v>
      </c>
      <c r="BR535" s="50">
        <v>0</v>
      </c>
      <c r="BS535" s="14">
        <v>1</v>
      </c>
      <c r="BT535" s="14">
        <v>6.25</v>
      </c>
      <c r="BW535" s="50" t="s">
        <v>7</v>
      </c>
      <c r="BX535" s="194" t="s">
        <v>1411</v>
      </c>
      <c r="CC535" s="50">
        <v>0</v>
      </c>
    </row>
    <row r="536" spans="1:98" ht="15" x14ac:dyDescent="0.3">
      <c r="A536" s="10" t="s">
        <v>682</v>
      </c>
      <c r="D536">
        <v>100</v>
      </c>
      <c r="F536" s="44" t="s">
        <v>188</v>
      </c>
      <c r="I536">
        <v>1</v>
      </c>
      <c r="J536" s="50">
        <v>389.4</v>
      </c>
      <c r="K536" s="50">
        <v>81.400000000000006</v>
      </c>
      <c r="L536" s="50">
        <v>2.33</v>
      </c>
      <c r="M536" s="50">
        <v>14.6</v>
      </c>
      <c r="N536" s="50">
        <v>0</v>
      </c>
      <c r="O536" s="50">
        <v>14.6</v>
      </c>
      <c r="P536" s="50">
        <v>9.5000000000000001E-2</v>
      </c>
      <c r="Q536" s="50">
        <v>4</v>
      </c>
      <c r="S536" s="50">
        <v>2.0299999999999998</v>
      </c>
      <c r="T536" s="50">
        <v>1.31</v>
      </c>
      <c r="U536" s="50">
        <v>7.0000000000000007E-2</v>
      </c>
      <c r="V536" s="50" t="s">
        <v>501</v>
      </c>
      <c r="W536" s="50">
        <v>0</v>
      </c>
      <c r="Z536" s="50">
        <v>0</v>
      </c>
      <c r="AA536" s="50">
        <v>0</v>
      </c>
      <c r="AE536" s="50">
        <v>0</v>
      </c>
      <c r="AJ536" s="50">
        <v>0.4</v>
      </c>
      <c r="AK536" s="50">
        <v>9</v>
      </c>
      <c r="AL536" s="50">
        <v>2</v>
      </c>
      <c r="AM536" s="50">
        <v>8</v>
      </c>
      <c r="AN536" s="50">
        <v>79</v>
      </c>
      <c r="AO536" s="50">
        <v>270</v>
      </c>
      <c r="AP536" s="50">
        <v>46</v>
      </c>
      <c r="AQ536" s="50">
        <v>2.4700000000000002</v>
      </c>
      <c r="AR536" s="50">
        <v>0.09</v>
      </c>
      <c r="AT536" s="50">
        <v>10</v>
      </c>
      <c r="AV536" s="50">
        <v>0</v>
      </c>
      <c r="AW536" s="50">
        <v>0</v>
      </c>
      <c r="AX536" s="50">
        <v>0</v>
      </c>
      <c r="BE536" s="50" t="s">
        <v>501</v>
      </c>
      <c r="BH536" s="50">
        <v>0.08</v>
      </c>
      <c r="BJ536" s="50">
        <v>0.01</v>
      </c>
      <c r="BK536" s="50">
        <v>0.17</v>
      </c>
      <c r="BL536" s="50">
        <v>0.1</v>
      </c>
      <c r="BN536" s="50">
        <v>0.04</v>
      </c>
      <c r="BO536" s="50">
        <v>2</v>
      </c>
      <c r="BP536" s="50">
        <v>1.5</v>
      </c>
      <c r="BQ536" s="50">
        <v>3</v>
      </c>
      <c r="BT536" s="27">
        <v>6.25</v>
      </c>
      <c r="BW536" s="50" t="s">
        <v>186</v>
      </c>
      <c r="BX536" s="194">
        <v>4342</v>
      </c>
      <c r="CB536" s="50">
        <v>100</v>
      </c>
      <c r="CC536" s="50">
        <v>-0.40000000000000568</v>
      </c>
    </row>
    <row r="537" spans="1:98" ht="15" x14ac:dyDescent="0.3">
      <c r="A537" s="10" t="s">
        <v>1219</v>
      </c>
      <c r="D537">
        <v>5</v>
      </c>
      <c r="F537" s="44" t="s">
        <v>1214</v>
      </c>
      <c r="I537">
        <v>1</v>
      </c>
      <c r="J537" s="50">
        <v>0</v>
      </c>
      <c r="K537" s="50">
        <v>0.2</v>
      </c>
      <c r="M537" s="50">
        <v>0</v>
      </c>
      <c r="N537" s="50">
        <v>0</v>
      </c>
      <c r="O537" s="50">
        <v>0</v>
      </c>
      <c r="P537" s="50">
        <v>0</v>
      </c>
      <c r="Q537" s="50">
        <v>0</v>
      </c>
      <c r="S537" s="50">
        <v>0</v>
      </c>
      <c r="T537" s="50">
        <v>0</v>
      </c>
      <c r="U537" s="50">
        <v>0</v>
      </c>
      <c r="V537" s="50">
        <v>0</v>
      </c>
      <c r="W537" s="50">
        <v>0</v>
      </c>
      <c r="Y537" s="50">
        <v>0</v>
      </c>
      <c r="AB537" s="50">
        <v>0</v>
      </c>
      <c r="AC537" s="50">
        <v>0</v>
      </c>
      <c r="AG537" s="50">
        <v>0</v>
      </c>
      <c r="AJ537" s="50">
        <v>99.8</v>
      </c>
      <c r="AK537" s="50">
        <v>10</v>
      </c>
      <c r="AL537" s="50">
        <v>0.3</v>
      </c>
      <c r="AM537" s="50">
        <v>76</v>
      </c>
      <c r="AN537" s="50">
        <v>1</v>
      </c>
      <c r="AO537" s="50">
        <v>89</v>
      </c>
      <c r="AP537" s="50">
        <v>39300</v>
      </c>
      <c r="AQ537" s="50">
        <v>0.1</v>
      </c>
      <c r="AR537" s="50">
        <v>0.08</v>
      </c>
      <c r="AT537" s="50" t="s">
        <v>501</v>
      </c>
      <c r="AW537" s="50">
        <v>0</v>
      </c>
      <c r="AX537" s="50">
        <v>0</v>
      </c>
      <c r="BF537" s="50">
        <v>0</v>
      </c>
      <c r="BH537" s="50">
        <v>0</v>
      </c>
      <c r="BJ537" s="50">
        <v>0</v>
      </c>
      <c r="BK537" s="50">
        <v>1</v>
      </c>
      <c r="BL537" s="50">
        <v>0</v>
      </c>
      <c r="BN537" s="50">
        <v>0</v>
      </c>
      <c r="BO537" s="50">
        <v>0</v>
      </c>
      <c r="BP537" s="50">
        <v>0</v>
      </c>
      <c r="BQ537" s="50">
        <v>0</v>
      </c>
      <c r="BT537" s="27">
        <v>6.25</v>
      </c>
      <c r="BW537" s="50" t="s">
        <v>8</v>
      </c>
      <c r="BX537" s="194">
        <v>1226</v>
      </c>
      <c r="CB537" s="50">
        <v>100</v>
      </c>
      <c r="CC537" s="50">
        <v>0</v>
      </c>
    </row>
    <row r="538" spans="1:98" ht="15" x14ac:dyDescent="0.25">
      <c r="A538" s="10"/>
      <c r="D538">
        <f>SUM(D535:D537)</f>
        <v>355</v>
      </c>
      <c r="F538" s="5" t="s">
        <v>550</v>
      </c>
      <c r="J538" s="50">
        <f>SUM(J535:J537)</f>
        <v>389.4</v>
      </c>
      <c r="K538" s="50">
        <f t="shared" ref="K538:BQ538" si="292">SUM(K535:K537)</f>
        <v>181.5</v>
      </c>
      <c r="L538" s="50">
        <f t="shared" si="292"/>
        <v>2.33</v>
      </c>
      <c r="M538" s="50">
        <f t="shared" si="292"/>
        <v>14.6</v>
      </c>
      <c r="N538" s="50">
        <f t="shared" si="292"/>
        <v>0</v>
      </c>
      <c r="O538" s="50">
        <f t="shared" si="292"/>
        <v>14.6</v>
      </c>
      <c r="P538" s="50">
        <f t="shared" si="292"/>
        <v>9.5000000000000001E-2</v>
      </c>
      <c r="Q538" s="50">
        <f t="shared" si="292"/>
        <v>4</v>
      </c>
      <c r="R538" s="50">
        <f t="shared" si="292"/>
        <v>0</v>
      </c>
      <c r="S538" s="50">
        <f t="shared" si="292"/>
        <v>2.0299999999999998</v>
      </c>
      <c r="T538" s="50">
        <f t="shared" si="292"/>
        <v>1.31</v>
      </c>
      <c r="U538" s="50">
        <f t="shared" si="292"/>
        <v>7.0000000000000007E-2</v>
      </c>
      <c r="V538" s="50">
        <f t="shared" si="292"/>
        <v>0</v>
      </c>
      <c r="W538" s="50">
        <f t="shared" si="292"/>
        <v>0</v>
      </c>
      <c r="X538" s="50">
        <f t="shared" si="292"/>
        <v>0</v>
      </c>
      <c r="Y538" s="50">
        <f t="shared" si="292"/>
        <v>0</v>
      </c>
      <c r="Z538" s="50">
        <f t="shared" si="292"/>
        <v>0</v>
      </c>
      <c r="AA538" s="50">
        <f t="shared" si="292"/>
        <v>0</v>
      </c>
      <c r="AB538" s="50">
        <f t="shared" si="292"/>
        <v>0</v>
      </c>
      <c r="AC538" s="50">
        <f t="shared" si="292"/>
        <v>0</v>
      </c>
      <c r="AD538" s="50">
        <f t="shared" si="292"/>
        <v>0</v>
      </c>
      <c r="AE538" s="50">
        <f t="shared" si="292"/>
        <v>0</v>
      </c>
      <c r="AF538" s="50">
        <f t="shared" si="292"/>
        <v>0</v>
      </c>
      <c r="AG538" s="50">
        <f t="shared" si="292"/>
        <v>0</v>
      </c>
      <c r="AH538" s="50">
        <f t="shared" si="292"/>
        <v>0</v>
      </c>
      <c r="AI538" s="50">
        <f t="shared" si="292"/>
        <v>0</v>
      </c>
      <c r="AJ538" s="50">
        <f t="shared" si="292"/>
        <v>100.3</v>
      </c>
      <c r="AK538" s="50">
        <f t="shared" si="292"/>
        <v>21</v>
      </c>
      <c r="AL538" s="50">
        <f t="shared" si="292"/>
        <v>2.2999999999999998</v>
      </c>
      <c r="AM538" s="50">
        <f t="shared" si="292"/>
        <v>85</v>
      </c>
      <c r="AN538" s="50">
        <f t="shared" si="292"/>
        <v>80</v>
      </c>
      <c r="AO538" s="50">
        <f t="shared" si="292"/>
        <v>359</v>
      </c>
      <c r="AP538" s="50">
        <f t="shared" si="292"/>
        <v>39348</v>
      </c>
      <c r="AQ538" s="50">
        <f t="shared" si="292"/>
        <v>2.5700000000000003</v>
      </c>
      <c r="AR538" s="50">
        <f t="shared" si="292"/>
        <v>0.17699999999999999</v>
      </c>
      <c r="AS538" s="50">
        <f t="shared" si="292"/>
        <v>0</v>
      </c>
      <c r="AT538" s="50">
        <f t="shared" si="292"/>
        <v>10</v>
      </c>
      <c r="AU538" s="50">
        <f t="shared" si="292"/>
        <v>0</v>
      </c>
      <c r="AV538" s="50">
        <f t="shared" si="292"/>
        <v>0</v>
      </c>
      <c r="AW538" s="50">
        <f t="shared" si="292"/>
        <v>0</v>
      </c>
      <c r="AX538" s="50">
        <f t="shared" si="292"/>
        <v>0</v>
      </c>
      <c r="AY538" s="50">
        <f t="shared" si="292"/>
        <v>0</v>
      </c>
      <c r="AZ538" s="50">
        <f t="shared" si="292"/>
        <v>0</v>
      </c>
      <c r="BA538" s="50">
        <f t="shared" si="292"/>
        <v>0</v>
      </c>
      <c r="BB538" s="50">
        <f t="shared" si="292"/>
        <v>0</v>
      </c>
      <c r="BC538" s="50">
        <f t="shared" si="292"/>
        <v>0</v>
      </c>
      <c r="BD538" s="50">
        <f t="shared" si="292"/>
        <v>0</v>
      </c>
      <c r="BE538" s="50">
        <f t="shared" si="292"/>
        <v>0</v>
      </c>
      <c r="BF538" s="50">
        <f t="shared" si="292"/>
        <v>0</v>
      </c>
      <c r="BG538" s="50">
        <f t="shared" si="292"/>
        <v>0</v>
      </c>
      <c r="BH538" s="50">
        <f t="shared" si="292"/>
        <v>0.08</v>
      </c>
      <c r="BI538" s="50">
        <f t="shared" si="292"/>
        <v>0</v>
      </c>
      <c r="BJ538" s="50">
        <f t="shared" si="292"/>
        <v>0.01</v>
      </c>
      <c r="BK538" s="50">
        <f t="shared" si="292"/>
        <v>1.17</v>
      </c>
      <c r="BL538" s="50">
        <f t="shared" si="292"/>
        <v>0.1</v>
      </c>
      <c r="BM538" s="50">
        <f t="shared" si="292"/>
        <v>0</v>
      </c>
      <c r="BN538" s="50">
        <f t="shared" si="292"/>
        <v>0.04</v>
      </c>
      <c r="BO538" s="50">
        <f t="shared" si="292"/>
        <v>2</v>
      </c>
      <c r="BP538" s="50">
        <f t="shared" si="292"/>
        <v>1.5</v>
      </c>
      <c r="BQ538" s="50">
        <f t="shared" si="292"/>
        <v>3</v>
      </c>
    </row>
    <row r="539" spans="1:98" ht="15" x14ac:dyDescent="0.25">
      <c r="A539" s="10"/>
      <c r="D539">
        <f>D538-44</f>
        <v>311</v>
      </c>
      <c r="F539" s="5" t="s">
        <v>551</v>
      </c>
      <c r="K539">
        <f>K538-(D538-D539)</f>
        <v>137.5</v>
      </c>
    </row>
    <row r="540" spans="1:98" ht="15" x14ac:dyDescent="0.25">
      <c r="A540" s="10"/>
      <c r="D540">
        <f>1-(D538-D539)/D538</f>
        <v>0.87605633802816896</v>
      </c>
      <c r="F540" s="5" t="s">
        <v>337</v>
      </c>
    </row>
    <row r="541" spans="1:98" ht="15" x14ac:dyDescent="0.25">
      <c r="A541" s="10"/>
      <c r="F541" s="5" t="s">
        <v>82</v>
      </c>
      <c r="J541" s="50">
        <f>J538/$D$539*100*J389</f>
        <v>125.20900321543407</v>
      </c>
      <c r="L541" s="50">
        <f t="shared" ref="L541:AQ541" si="293">L538/$D$539*100*L389</f>
        <v>0.74919614147909963</v>
      </c>
      <c r="M541" s="50">
        <f t="shared" si="293"/>
        <v>4.694533762057878</v>
      </c>
      <c r="N541" s="50">
        <f t="shared" si="293"/>
        <v>0</v>
      </c>
      <c r="O541" s="50">
        <f t="shared" si="293"/>
        <v>4.694533762057878</v>
      </c>
      <c r="P541" s="50">
        <f t="shared" si="293"/>
        <v>3.0546623794212219E-2</v>
      </c>
      <c r="Q541" s="50">
        <f t="shared" si="293"/>
        <v>1.2861736334405145</v>
      </c>
      <c r="R541" s="50">
        <f t="shared" si="293"/>
        <v>0</v>
      </c>
      <c r="S541" s="50">
        <f t="shared" si="293"/>
        <v>0.65273311897106101</v>
      </c>
      <c r="T541" s="50">
        <f t="shared" si="293"/>
        <v>0.42122186495176844</v>
      </c>
      <c r="U541" s="50">
        <f t="shared" si="293"/>
        <v>2.2508038585209007E-2</v>
      </c>
      <c r="V541" s="50">
        <f t="shared" si="293"/>
        <v>0</v>
      </c>
      <c r="W541" s="50">
        <f t="shared" si="293"/>
        <v>0</v>
      </c>
      <c r="X541" s="50">
        <f t="shared" si="293"/>
        <v>0</v>
      </c>
      <c r="Y541" s="50">
        <f t="shared" si="293"/>
        <v>0</v>
      </c>
      <c r="Z541" s="50">
        <f t="shared" si="293"/>
        <v>0</v>
      </c>
      <c r="AA541" s="50">
        <f t="shared" si="293"/>
        <v>0</v>
      </c>
      <c r="AB541" s="50">
        <f t="shared" si="293"/>
        <v>0</v>
      </c>
      <c r="AC541" s="50">
        <f t="shared" si="293"/>
        <v>0</v>
      </c>
      <c r="AD541" s="50">
        <f t="shared" si="293"/>
        <v>0</v>
      </c>
      <c r="AE541" s="50">
        <f t="shared" si="293"/>
        <v>0</v>
      </c>
      <c r="AF541" s="50">
        <f t="shared" si="293"/>
        <v>0</v>
      </c>
      <c r="AG541" s="50">
        <f t="shared" si="293"/>
        <v>0</v>
      </c>
      <c r="AH541" s="50">
        <f t="shared" si="293"/>
        <v>0</v>
      </c>
      <c r="AI541" s="50">
        <f t="shared" si="293"/>
        <v>0</v>
      </c>
      <c r="AJ541" s="50">
        <f t="shared" si="293"/>
        <v>32.250803858520896</v>
      </c>
      <c r="AK541" s="50">
        <f t="shared" si="293"/>
        <v>6.7524115755627019</v>
      </c>
      <c r="AL541" s="50">
        <f t="shared" si="293"/>
        <v>0.73954983922829576</v>
      </c>
      <c r="AM541" s="50">
        <f t="shared" si="293"/>
        <v>27.331189710610932</v>
      </c>
      <c r="AN541" s="50">
        <f t="shared" si="293"/>
        <v>25.723472668810288</v>
      </c>
      <c r="AO541" s="50">
        <f t="shared" si="293"/>
        <v>115.43408360128618</v>
      </c>
      <c r="AP541" s="50">
        <f t="shared" si="293"/>
        <v>12652.090032154341</v>
      </c>
      <c r="AQ541" s="50">
        <f t="shared" si="293"/>
        <v>0.82636655948553051</v>
      </c>
      <c r="AR541" s="50">
        <f t="shared" ref="AR541:BQ541" si="294">AR538/$D$539*100*AR389</f>
        <v>5.6913183279742763E-2</v>
      </c>
      <c r="AS541" s="50">
        <f t="shared" si="294"/>
        <v>0</v>
      </c>
      <c r="AT541" s="50">
        <f t="shared" si="294"/>
        <v>3.215434083601286</v>
      </c>
      <c r="AU541" s="50">
        <f t="shared" si="294"/>
        <v>0</v>
      </c>
      <c r="AV541" s="50">
        <f t="shared" si="294"/>
        <v>0</v>
      </c>
      <c r="AW541" s="50">
        <f t="shared" si="294"/>
        <v>0</v>
      </c>
      <c r="AX541" s="50">
        <f t="shared" si="294"/>
        <v>0</v>
      </c>
      <c r="AY541" s="50">
        <f t="shared" si="294"/>
        <v>0</v>
      </c>
      <c r="AZ541" s="50">
        <f t="shared" si="294"/>
        <v>0</v>
      </c>
      <c r="BA541" s="50">
        <f t="shared" si="294"/>
        <v>0</v>
      </c>
      <c r="BB541" s="50">
        <f t="shared" si="294"/>
        <v>0</v>
      </c>
      <c r="BC541" s="50">
        <f t="shared" si="294"/>
        <v>0</v>
      </c>
      <c r="BD541" s="50">
        <f t="shared" si="294"/>
        <v>0</v>
      </c>
      <c r="BE541" s="50">
        <f t="shared" si="294"/>
        <v>0</v>
      </c>
      <c r="BF541" s="50">
        <f t="shared" si="294"/>
        <v>0</v>
      </c>
      <c r="BG541" s="50">
        <f t="shared" si="294"/>
        <v>0</v>
      </c>
      <c r="BH541" s="50">
        <f t="shared" si="294"/>
        <v>2.5723472668810289E-2</v>
      </c>
      <c r="BI541" s="50">
        <f t="shared" si="294"/>
        <v>0</v>
      </c>
      <c r="BJ541" s="50">
        <f t="shared" si="294"/>
        <v>1.9292604501607716E-3</v>
      </c>
      <c r="BK541" s="50">
        <f t="shared" si="294"/>
        <v>0.22572347266881027</v>
      </c>
      <c r="BL541" s="50">
        <f t="shared" si="294"/>
        <v>1.9292604501607715E-2</v>
      </c>
      <c r="BM541" s="50">
        <f t="shared" si="294"/>
        <v>0</v>
      </c>
      <c r="BN541" s="50">
        <f t="shared" si="294"/>
        <v>7.7170418006430866E-3</v>
      </c>
      <c r="BO541" s="50">
        <f t="shared" si="294"/>
        <v>0.32154340836012862</v>
      </c>
      <c r="BP541" s="50">
        <f t="shared" si="294"/>
        <v>0.48231511254019299</v>
      </c>
      <c r="BQ541" s="50">
        <f t="shared" si="294"/>
        <v>0.96463022508038598</v>
      </c>
    </row>
    <row r="542" spans="1:98" ht="15" x14ac:dyDescent="0.25">
      <c r="A542" s="10"/>
      <c r="F542" s="5" t="s">
        <v>115</v>
      </c>
      <c r="K542" s="25">
        <f>(K538-(D538-D539))/D539*100</f>
        <v>44.212218649517688</v>
      </c>
    </row>
    <row r="543" spans="1:98" ht="15" x14ac:dyDescent="0.25">
      <c r="A543" s="10"/>
      <c r="F543" s="5"/>
      <c r="K543" s="25"/>
    </row>
    <row r="544" spans="1:98" s="35" customFormat="1" ht="15" x14ac:dyDescent="0.25">
      <c r="A544" s="34"/>
      <c r="F544" s="163" t="s">
        <v>1391</v>
      </c>
      <c r="J544" s="392"/>
      <c r="K544" s="164">
        <f>+K535*$D$535/100</f>
        <v>249.75</v>
      </c>
      <c r="L544" s="164"/>
      <c r="M544" s="164">
        <f t="shared" ref="M544:BR544" si="295">+M535*$D$535/100</f>
        <v>0</v>
      </c>
      <c r="N544" s="164">
        <f t="shared" si="295"/>
        <v>0</v>
      </c>
      <c r="O544" s="164">
        <f t="shared" si="295"/>
        <v>0</v>
      </c>
      <c r="P544" s="164">
        <f t="shared" si="295"/>
        <v>0</v>
      </c>
      <c r="Q544" s="164">
        <f t="shared" si="295"/>
        <v>0</v>
      </c>
      <c r="R544" s="164">
        <f t="shared" si="295"/>
        <v>0</v>
      </c>
      <c r="S544" s="164">
        <f t="shared" si="295"/>
        <v>0</v>
      </c>
      <c r="T544" s="164">
        <f t="shared" si="295"/>
        <v>0</v>
      </c>
      <c r="U544" s="164">
        <f t="shared" si="295"/>
        <v>0</v>
      </c>
      <c r="V544" s="164">
        <f t="shared" si="295"/>
        <v>0</v>
      </c>
      <c r="W544" s="164">
        <f t="shared" si="295"/>
        <v>0</v>
      </c>
      <c r="X544" s="164">
        <f t="shared" si="295"/>
        <v>0</v>
      </c>
      <c r="Y544" s="164">
        <f t="shared" si="295"/>
        <v>0</v>
      </c>
      <c r="Z544" s="164">
        <f t="shared" si="295"/>
        <v>0</v>
      </c>
      <c r="AA544" s="164">
        <f t="shared" si="295"/>
        <v>0</v>
      </c>
      <c r="AB544" s="164">
        <f t="shared" si="295"/>
        <v>0</v>
      </c>
      <c r="AC544" s="164">
        <f t="shared" si="295"/>
        <v>0</v>
      </c>
      <c r="AD544" s="164">
        <f t="shared" si="295"/>
        <v>0</v>
      </c>
      <c r="AE544" s="164">
        <f t="shared" si="295"/>
        <v>0</v>
      </c>
      <c r="AF544" s="164">
        <f t="shared" si="295"/>
        <v>0</v>
      </c>
      <c r="AG544" s="164">
        <f t="shared" si="295"/>
        <v>0</v>
      </c>
      <c r="AH544" s="164">
        <f t="shared" si="295"/>
        <v>0</v>
      </c>
      <c r="AI544" s="164">
        <f t="shared" si="295"/>
        <v>0</v>
      </c>
      <c r="AJ544" s="164">
        <f t="shared" si="295"/>
        <v>0.25</v>
      </c>
      <c r="AK544" s="164">
        <f t="shared" si="295"/>
        <v>5</v>
      </c>
      <c r="AL544" s="164">
        <f t="shared" si="295"/>
        <v>0</v>
      </c>
      <c r="AM544" s="164">
        <f t="shared" si="295"/>
        <v>2.5</v>
      </c>
      <c r="AN544" s="164">
        <f t="shared" si="295"/>
        <v>0</v>
      </c>
      <c r="AO544" s="164">
        <f t="shared" si="295"/>
        <v>0</v>
      </c>
      <c r="AP544" s="164">
        <f t="shared" si="295"/>
        <v>5</v>
      </c>
      <c r="AQ544" s="164">
        <f t="shared" si="295"/>
        <v>0</v>
      </c>
      <c r="AR544" s="164">
        <f t="shared" si="295"/>
        <v>1.7500000000000002E-2</v>
      </c>
      <c r="AS544" s="164">
        <f t="shared" si="295"/>
        <v>0</v>
      </c>
      <c r="AT544" s="164">
        <f t="shared" si="295"/>
        <v>0</v>
      </c>
      <c r="AU544" s="164">
        <f t="shared" si="295"/>
        <v>0</v>
      </c>
      <c r="AV544" s="164">
        <f t="shared" si="295"/>
        <v>0</v>
      </c>
      <c r="AW544" s="164">
        <f t="shared" si="295"/>
        <v>0</v>
      </c>
      <c r="AX544" s="164">
        <f t="shared" si="295"/>
        <v>0</v>
      </c>
      <c r="AY544" s="164">
        <f t="shared" si="295"/>
        <v>0</v>
      </c>
      <c r="AZ544" s="164">
        <f t="shared" si="295"/>
        <v>0</v>
      </c>
      <c r="BA544" s="164">
        <f t="shared" si="295"/>
        <v>0</v>
      </c>
      <c r="BB544" s="164">
        <f t="shared" si="295"/>
        <v>0</v>
      </c>
      <c r="BC544" s="164">
        <f t="shared" si="295"/>
        <v>0</v>
      </c>
      <c r="BD544" s="164">
        <f t="shared" si="295"/>
        <v>0</v>
      </c>
      <c r="BE544" s="164">
        <f t="shared" si="295"/>
        <v>0</v>
      </c>
      <c r="BF544" s="164">
        <f t="shared" si="295"/>
        <v>0</v>
      </c>
      <c r="BG544" s="164">
        <f t="shared" si="295"/>
        <v>0</v>
      </c>
      <c r="BH544" s="164">
        <f t="shared" si="295"/>
        <v>0</v>
      </c>
      <c r="BI544" s="164">
        <f t="shared" si="295"/>
        <v>0</v>
      </c>
      <c r="BJ544" s="164">
        <f t="shared" si="295"/>
        <v>0</v>
      </c>
      <c r="BK544" s="164">
        <f t="shared" si="295"/>
        <v>0</v>
      </c>
      <c r="BL544" s="164">
        <f t="shared" si="295"/>
        <v>0</v>
      </c>
      <c r="BM544" s="164">
        <f t="shared" si="295"/>
        <v>0</v>
      </c>
      <c r="BN544" s="164">
        <f t="shared" si="295"/>
        <v>0</v>
      </c>
      <c r="BO544" s="164">
        <f t="shared" si="295"/>
        <v>0</v>
      </c>
      <c r="BP544" s="164">
        <f t="shared" si="295"/>
        <v>0</v>
      </c>
      <c r="BQ544" s="164">
        <f t="shared" si="295"/>
        <v>0</v>
      </c>
      <c r="BR544" s="164">
        <f t="shared" si="295"/>
        <v>0</v>
      </c>
      <c r="BS544" s="393"/>
      <c r="BT544" s="393"/>
      <c r="BU544" s="393"/>
      <c r="BV544" s="393"/>
      <c r="BW544" s="392"/>
      <c r="BX544" s="394"/>
      <c r="BY544" s="392"/>
      <c r="BZ544" s="392"/>
      <c r="CA544" s="392"/>
      <c r="CB544" s="164"/>
      <c r="CC544" s="164"/>
      <c r="CD544" s="392"/>
      <c r="CE544" s="392"/>
      <c r="CF544" s="392"/>
      <c r="CG544" s="392"/>
      <c r="CH544" s="392"/>
      <c r="CI544" s="392"/>
      <c r="CJ544" s="392"/>
      <c r="CK544" s="392"/>
      <c r="CL544" s="392"/>
      <c r="CM544" s="392"/>
      <c r="CN544" s="392"/>
      <c r="CO544" s="392"/>
      <c r="CP544" s="392"/>
      <c r="CQ544" s="392"/>
      <c r="CR544" s="392"/>
      <c r="CS544" s="392"/>
      <c r="CT544" s="392"/>
    </row>
    <row r="545" spans="1:124" s="35" customFormat="1" ht="15" x14ac:dyDescent="0.3">
      <c r="A545" s="34"/>
      <c r="F545" s="167" t="s">
        <v>188</v>
      </c>
      <c r="J545" s="392"/>
      <c r="K545" s="164">
        <f>+K536*$D$536/100</f>
        <v>81.400000000000006</v>
      </c>
      <c r="L545" s="164">
        <f>+L536*$D$536/100</f>
        <v>2.33</v>
      </c>
      <c r="M545" s="164">
        <f t="shared" ref="M545:BR545" si="296">+M536*$D$536/100</f>
        <v>14.6</v>
      </c>
      <c r="N545" s="164">
        <f t="shared" si="296"/>
        <v>0</v>
      </c>
      <c r="O545" s="164">
        <f t="shared" si="296"/>
        <v>14.6</v>
      </c>
      <c r="P545" s="164">
        <f t="shared" si="296"/>
        <v>9.5000000000000001E-2</v>
      </c>
      <c r="Q545" s="164">
        <f t="shared" si="296"/>
        <v>4</v>
      </c>
      <c r="R545" s="164">
        <f t="shared" si="296"/>
        <v>0</v>
      </c>
      <c r="S545" s="164">
        <f t="shared" si="296"/>
        <v>2.0299999999999998</v>
      </c>
      <c r="T545" s="164">
        <f t="shared" si="296"/>
        <v>1.31</v>
      </c>
      <c r="U545" s="164">
        <f t="shared" si="296"/>
        <v>7.0000000000000007E-2</v>
      </c>
      <c r="V545" s="166" t="s">
        <v>501</v>
      </c>
      <c r="W545" s="164">
        <f t="shared" si="296"/>
        <v>0</v>
      </c>
      <c r="X545" s="164">
        <f t="shared" si="296"/>
        <v>0</v>
      </c>
      <c r="Y545" s="164">
        <f t="shared" si="296"/>
        <v>0</v>
      </c>
      <c r="Z545" s="164">
        <f t="shared" si="296"/>
        <v>0</v>
      </c>
      <c r="AA545" s="164">
        <f t="shared" si="296"/>
        <v>0</v>
      </c>
      <c r="AB545" s="164">
        <f t="shared" si="296"/>
        <v>0</v>
      </c>
      <c r="AC545" s="164">
        <f t="shared" si="296"/>
        <v>0</v>
      </c>
      <c r="AD545" s="164">
        <f t="shared" si="296"/>
        <v>0</v>
      </c>
      <c r="AE545" s="164">
        <f t="shared" si="296"/>
        <v>0</v>
      </c>
      <c r="AF545" s="164">
        <f t="shared" si="296"/>
        <v>0</v>
      </c>
      <c r="AG545" s="164">
        <f t="shared" si="296"/>
        <v>0</v>
      </c>
      <c r="AH545" s="164">
        <f t="shared" si="296"/>
        <v>0</v>
      </c>
      <c r="AI545" s="164">
        <f t="shared" si="296"/>
        <v>0</v>
      </c>
      <c r="AJ545" s="164">
        <f t="shared" si="296"/>
        <v>0.4</v>
      </c>
      <c r="AK545" s="164">
        <f t="shared" si="296"/>
        <v>9</v>
      </c>
      <c r="AL545" s="164">
        <f t="shared" si="296"/>
        <v>2</v>
      </c>
      <c r="AM545" s="164">
        <f t="shared" si="296"/>
        <v>8</v>
      </c>
      <c r="AN545" s="164">
        <f t="shared" si="296"/>
        <v>79</v>
      </c>
      <c r="AO545" s="164">
        <f t="shared" si="296"/>
        <v>270</v>
      </c>
      <c r="AP545" s="164">
        <f t="shared" si="296"/>
        <v>46</v>
      </c>
      <c r="AQ545" s="164">
        <f t="shared" si="296"/>
        <v>2.4700000000000002</v>
      </c>
      <c r="AR545" s="164">
        <f t="shared" si="296"/>
        <v>0.09</v>
      </c>
      <c r="AS545" s="164">
        <f t="shared" si="296"/>
        <v>0</v>
      </c>
      <c r="AT545" s="164">
        <f t="shared" si="296"/>
        <v>10</v>
      </c>
      <c r="AU545" s="164">
        <f t="shared" si="296"/>
        <v>0</v>
      </c>
      <c r="AV545" s="164">
        <f t="shared" si="296"/>
        <v>0</v>
      </c>
      <c r="AW545" s="164">
        <f t="shared" si="296"/>
        <v>0</v>
      </c>
      <c r="AX545" s="164">
        <f t="shared" si="296"/>
        <v>0</v>
      </c>
      <c r="AY545" s="164">
        <f t="shared" si="296"/>
        <v>0</v>
      </c>
      <c r="AZ545" s="164">
        <f t="shared" si="296"/>
        <v>0</v>
      </c>
      <c r="BA545" s="164">
        <f t="shared" si="296"/>
        <v>0</v>
      </c>
      <c r="BB545" s="164">
        <f t="shared" si="296"/>
        <v>0</v>
      </c>
      <c r="BC545" s="164">
        <f t="shared" si="296"/>
        <v>0</v>
      </c>
      <c r="BD545" s="164">
        <f t="shared" si="296"/>
        <v>0</v>
      </c>
      <c r="BE545" s="166" t="s">
        <v>501</v>
      </c>
      <c r="BF545" s="164">
        <f t="shared" si="296"/>
        <v>0</v>
      </c>
      <c r="BG545" s="164">
        <f t="shared" si="296"/>
        <v>0</v>
      </c>
      <c r="BH545" s="164">
        <f t="shared" si="296"/>
        <v>0.08</v>
      </c>
      <c r="BI545" s="164">
        <f t="shared" si="296"/>
        <v>0</v>
      </c>
      <c r="BJ545" s="164">
        <f t="shared" si="296"/>
        <v>0.01</v>
      </c>
      <c r="BK545" s="164">
        <f t="shared" si="296"/>
        <v>0.17</v>
      </c>
      <c r="BL545" s="164">
        <f t="shared" si="296"/>
        <v>0.1</v>
      </c>
      <c r="BM545" s="164">
        <f t="shared" si="296"/>
        <v>0</v>
      </c>
      <c r="BN545" s="164">
        <f t="shared" si="296"/>
        <v>0.04</v>
      </c>
      <c r="BO545" s="164">
        <f t="shared" si="296"/>
        <v>2</v>
      </c>
      <c r="BP545" s="164">
        <f t="shared" si="296"/>
        <v>1.5</v>
      </c>
      <c r="BQ545" s="164">
        <f t="shared" si="296"/>
        <v>3</v>
      </c>
      <c r="BR545" s="164">
        <f t="shared" si="296"/>
        <v>0</v>
      </c>
      <c r="BS545" s="393"/>
      <c r="BT545" s="393"/>
      <c r="BU545" s="393"/>
      <c r="BV545" s="393"/>
      <c r="BW545" s="392"/>
      <c r="BX545" s="394"/>
      <c r="BY545" s="392"/>
      <c r="BZ545" s="392"/>
      <c r="CA545" s="392"/>
      <c r="CB545" s="164">
        <f>+CB536</f>
        <v>100</v>
      </c>
      <c r="CC545" s="164">
        <f>+CC536</f>
        <v>-0.40000000000000568</v>
      </c>
      <c r="CD545" s="392"/>
      <c r="CE545" s="392"/>
      <c r="CF545" s="392"/>
      <c r="CG545" s="392"/>
      <c r="CH545" s="392"/>
      <c r="CI545" s="392"/>
      <c r="CJ545" s="392"/>
      <c r="CK545" s="392"/>
      <c r="CL545" s="392"/>
      <c r="CM545" s="392"/>
      <c r="CN545" s="392"/>
      <c r="CO545" s="392"/>
      <c r="CP545" s="392"/>
      <c r="CQ545" s="392"/>
      <c r="CR545" s="392"/>
      <c r="CS545" s="392"/>
      <c r="CT545" s="392"/>
    </row>
    <row r="546" spans="1:124" s="35" customFormat="1" ht="15" x14ac:dyDescent="0.3">
      <c r="A546" s="34"/>
      <c r="F546" s="167" t="s">
        <v>1214</v>
      </c>
      <c r="J546" s="392"/>
      <c r="K546" s="164">
        <f>+K537*$D$537/100</f>
        <v>0.01</v>
      </c>
      <c r="L546" s="164"/>
      <c r="M546" s="164">
        <f t="shared" ref="M546:BR546" si="297">+M537*$D$537/100</f>
        <v>0</v>
      </c>
      <c r="N546" s="164">
        <f t="shared" si="297"/>
        <v>0</v>
      </c>
      <c r="O546" s="164">
        <f t="shared" si="297"/>
        <v>0</v>
      </c>
      <c r="P546" s="164">
        <f t="shared" si="297"/>
        <v>0</v>
      </c>
      <c r="Q546" s="164">
        <f t="shared" si="297"/>
        <v>0</v>
      </c>
      <c r="R546" s="164">
        <f t="shared" si="297"/>
        <v>0</v>
      </c>
      <c r="S546" s="164">
        <f t="shared" si="297"/>
        <v>0</v>
      </c>
      <c r="T546" s="164">
        <f t="shared" si="297"/>
        <v>0</v>
      </c>
      <c r="U546" s="164">
        <f t="shared" si="297"/>
        <v>0</v>
      </c>
      <c r="V546" s="164">
        <f t="shared" si="297"/>
        <v>0</v>
      </c>
      <c r="W546" s="164">
        <f t="shared" si="297"/>
        <v>0</v>
      </c>
      <c r="X546" s="164">
        <f t="shared" si="297"/>
        <v>0</v>
      </c>
      <c r="Y546" s="164">
        <f t="shared" si="297"/>
        <v>0</v>
      </c>
      <c r="Z546" s="164">
        <f t="shared" si="297"/>
        <v>0</v>
      </c>
      <c r="AA546" s="164">
        <f t="shared" si="297"/>
        <v>0</v>
      </c>
      <c r="AB546" s="164">
        <f t="shared" si="297"/>
        <v>0</v>
      </c>
      <c r="AC546" s="164">
        <f t="shared" si="297"/>
        <v>0</v>
      </c>
      <c r="AD546" s="164">
        <f t="shared" si="297"/>
        <v>0</v>
      </c>
      <c r="AE546" s="164">
        <f t="shared" si="297"/>
        <v>0</v>
      </c>
      <c r="AF546" s="164">
        <f t="shared" si="297"/>
        <v>0</v>
      </c>
      <c r="AG546" s="164">
        <f t="shared" si="297"/>
        <v>0</v>
      </c>
      <c r="AH546" s="164">
        <f t="shared" si="297"/>
        <v>0</v>
      </c>
      <c r="AI546" s="164">
        <f t="shared" si="297"/>
        <v>0</v>
      </c>
      <c r="AJ546" s="164">
        <f t="shared" si="297"/>
        <v>4.99</v>
      </c>
      <c r="AK546" s="164">
        <f t="shared" si="297"/>
        <v>0.5</v>
      </c>
      <c r="AL546" s="164">
        <f t="shared" si="297"/>
        <v>1.4999999999999999E-2</v>
      </c>
      <c r="AM546" s="164">
        <f t="shared" si="297"/>
        <v>3.8</v>
      </c>
      <c r="AN546" s="164">
        <f t="shared" si="297"/>
        <v>0.05</v>
      </c>
      <c r="AO546" s="164">
        <f t="shared" si="297"/>
        <v>4.45</v>
      </c>
      <c r="AP546" s="164">
        <f t="shared" si="297"/>
        <v>1965</v>
      </c>
      <c r="AQ546" s="164">
        <f t="shared" si="297"/>
        <v>5.0000000000000001E-3</v>
      </c>
      <c r="AR546" s="164">
        <f t="shared" si="297"/>
        <v>4.0000000000000001E-3</v>
      </c>
      <c r="AS546" s="164">
        <f t="shared" si="297"/>
        <v>0</v>
      </c>
      <c r="AT546" s="164" t="s">
        <v>501</v>
      </c>
      <c r="AU546" s="164">
        <f t="shared" si="297"/>
        <v>0</v>
      </c>
      <c r="AV546" s="164">
        <f t="shared" si="297"/>
        <v>0</v>
      </c>
      <c r="AW546" s="164">
        <f t="shared" si="297"/>
        <v>0</v>
      </c>
      <c r="AX546" s="164">
        <f t="shared" si="297"/>
        <v>0</v>
      </c>
      <c r="AY546" s="164">
        <f t="shared" si="297"/>
        <v>0</v>
      </c>
      <c r="AZ546" s="164">
        <f t="shared" si="297"/>
        <v>0</v>
      </c>
      <c r="BA546" s="164">
        <f t="shared" si="297"/>
        <v>0</v>
      </c>
      <c r="BB546" s="164">
        <f t="shared" si="297"/>
        <v>0</v>
      </c>
      <c r="BC546" s="164">
        <f t="shared" si="297"/>
        <v>0</v>
      </c>
      <c r="BD546" s="164">
        <f t="shared" si="297"/>
        <v>0</v>
      </c>
      <c r="BE546" s="164">
        <f t="shared" si="297"/>
        <v>0</v>
      </c>
      <c r="BF546" s="164">
        <f t="shared" si="297"/>
        <v>0</v>
      </c>
      <c r="BG546" s="164">
        <f t="shared" si="297"/>
        <v>0</v>
      </c>
      <c r="BH546" s="164">
        <f t="shared" si="297"/>
        <v>0</v>
      </c>
      <c r="BI546" s="164">
        <f t="shared" si="297"/>
        <v>0</v>
      </c>
      <c r="BJ546" s="164">
        <f t="shared" si="297"/>
        <v>0</v>
      </c>
      <c r="BK546" s="164">
        <f t="shared" si="297"/>
        <v>0.05</v>
      </c>
      <c r="BL546" s="164">
        <f t="shared" si="297"/>
        <v>0</v>
      </c>
      <c r="BM546" s="164">
        <f t="shared" si="297"/>
        <v>0</v>
      </c>
      <c r="BN546" s="164">
        <f t="shared" si="297"/>
        <v>0</v>
      </c>
      <c r="BO546" s="164">
        <f t="shared" si="297"/>
        <v>0</v>
      </c>
      <c r="BP546" s="164">
        <f t="shared" si="297"/>
        <v>0</v>
      </c>
      <c r="BQ546" s="164">
        <f t="shared" si="297"/>
        <v>0</v>
      </c>
      <c r="BR546" s="164">
        <f t="shared" si="297"/>
        <v>0</v>
      </c>
      <c r="BS546" s="393"/>
      <c r="BT546" s="393"/>
      <c r="BU546" s="393"/>
      <c r="BV546" s="393"/>
      <c r="BW546" s="392"/>
      <c r="BX546" s="394"/>
      <c r="BY546" s="392"/>
      <c r="BZ546" s="392"/>
      <c r="CA546" s="392"/>
      <c r="CB546" s="164">
        <f>+CB537</f>
        <v>100</v>
      </c>
      <c r="CC546" s="164">
        <f>+CC537</f>
        <v>0</v>
      </c>
      <c r="CD546" s="392"/>
      <c r="CE546" s="392"/>
      <c r="CF546" s="392"/>
      <c r="CG546" s="392"/>
      <c r="CH546" s="392"/>
      <c r="CI546" s="392"/>
      <c r="CJ546" s="392"/>
      <c r="CK546" s="392"/>
      <c r="CL546" s="392"/>
      <c r="CM546" s="392"/>
      <c r="CN546" s="392"/>
      <c r="CO546" s="392"/>
      <c r="CP546" s="392"/>
      <c r="CQ546" s="392"/>
      <c r="CR546" s="392"/>
      <c r="CS546" s="392"/>
      <c r="CT546" s="392"/>
    </row>
    <row r="547" spans="1:124" s="35" customFormat="1" ht="15" x14ac:dyDescent="0.3">
      <c r="A547" s="34"/>
      <c r="F547" s="36"/>
      <c r="J547" s="392"/>
      <c r="K547" s="168">
        <f>SUM(K544:K546)</f>
        <v>331.15999999999997</v>
      </c>
      <c r="L547" s="168">
        <f>SUM(L544:L546)</f>
        <v>2.33</v>
      </c>
      <c r="M547" s="168">
        <f t="shared" ref="M547:BR547" si="298">SUM(M544:M546)</f>
        <v>14.6</v>
      </c>
      <c r="N547" s="168">
        <f t="shared" si="298"/>
        <v>0</v>
      </c>
      <c r="O547" s="168">
        <f t="shared" si="298"/>
        <v>14.6</v>
      </c>
      <c r="P547" s="168">
        <f t="shared" si="298"/>
        <v>9.5000000000000001E-2</v>
      </c>
      <c r="Q547" s="168">
        <f t="shared" si="298"/>
        <v>4</v>
      </c>
      <c r="R547" s="168">
        <f t="shared" si="298"/>
        <v>0</v>
      </c>
      <c r="S547" s="168">
        <f t="shared" si="298"/>
        <v>2.0299999999999998</v>
      </c>
      <c r="T547" s="168">
        <f t="shared" si="298"/>
        <v>1.31</v>
      </c>
      <c r="U547" s="168">
        <f t="shared" si="298"/>
        <v>7.0000000000000007E-2</v>
      </c>
      <c r="V547" s="168">
        <f t="shared" si="298"/>
        <v>0</v>
      </c>
      <c r="W547" s="168">
        <f t="shared" si="298"/>
        <v>0</v>
      </c>
      <c r="X547" s="168">
        <f t="shared" si="298"/>
        <v>0</v>
      </c>
      <c r="Y547" s="168">
        <f t="shared" si="298"/>
        <v>0</v>
      </c>
      <c r="Z547" s="168">
        <f t="shared" si="298"/>
        <v>0</v>
      </c>
      <c r="AA547" s="168">
        <f t="shared" si="298"/>
        <v>0</v>
      </c>
      <c r="AB547" s="168">
        <f t="shared" si="298"/>
        <v>0</v>
      </c>
      <c r="AC547" s="168">
        <f t="shared" si="298"/>
        <v>0</v>
      </c>
      <c r="AD547" s="168">
        <f t="shared" si="298"/>
        <v>0</v>
      </c>
      <c r="AE547" s="168">
        <f t="shared" si="298"/>
        <v>0</v>
      </c>
      <c r="AF547" s="168">
        <f t="shared" si="298"/>
        <v>0</v>
      </c>
      <c r="AG547" s="168">
        <f t="shared" si="298"/>
        <v>0</v>
      </c>
      <c r="AH547" s="168">
        <f t="shared" si="298"/>
        <v>0</v>
      </c>
      <c r="AI547" s="168">
        <f t="shared" si="298"/>
        <v>0</v>
      </c>
      <c r="AJ547" s="168">
        <f t="shared" si="298"/>
        <v>5.6400000000000006</v>
      </c>
      <c r="AK547" s="168">
        <f t="shared" si="298"/>
        <v>14.5</v>
      </c>
      <c r="AL547" s="168">
        <f t="shared" si="298"/>
        <v>2.0150000000000001</v>
      </c>
      <c r="AM547" s="168">
        <f t="shared" si="298"/>
        <v>14.3</v>
      </c>
      <c r="AN547" s="168">
        <f t="shared" si="298"/>
        <v>79.05</v>
      </c>
      <c r="AO547" s="168">
        <f t="shared" si="298"/>
        <v>274.45</v>
      </c>
      <c r="AP547" s="168">
        <f t="shared" si="298"/>
        <v>2016</v>
      </c>
      <c r="AQ547" s="168">
        <f t="shared" si="298"/>
        <v>2.4750000000000001</v>
      </c>
      <c r="AR547" s="168">
        <f t="shared" si="298"/>
        <v>0.1115</v>
      </c>
      <c r="AS547" s="168">
        <f t="shared" si="298"/>
        <v>0</v>
      </c>
      <c r="AT547" s="168">
        <f t="shared" si="298"/>
        <v>10</v>
      </c>
      <c r="AU547" s="168">
        <f t="shared" si="298"/>
        <v>0</v>
      </c>
      <c r="AV547" s="168">
        <f t="shared" si="298"/>
        <v>0</v>
      </c>
      <c r="AW547" s="168">
        <f t="shared" si="298"/>
        <v>0</v>
      </c>
      <c r="AX547" s="168">
        <f t="shared" si="298"/>
        <v>0</v>
      </c>
      <c r="AY547" s="168">
        <f t="shared" si="298"/>
        <v>0</v>
      </c>
      <c r="AZ547" s="168">
        <f t="shared" si="298"/>
        <v>0</v>
      </c>
      <c r="BA547" s="168">
        <f t="shared" si="298"/>
        <v>0</v>
      </c>
      <c r="BB547" s="168">
        <f t="shared" si="298"/>
        <v>0</v>
      </c>
      <c r="BC547" s="168">
        <f t="shared" si="298"/>
        <v>0</v>
      </c>
      <c r="BD547" s="168">
        <f t="shared" si="298"/>
        <v>0</v>
      </c>
      <c r="BE547" s="168">
        <f t="shared" si="298"/>
        <v>0</v>
      </c>
      <c r="BF547" s="168">
        <f t="shared" si="298"/>
        <v>0</v>
      </c>
      <c r="BG547" s="168">
        <f t="shared" si="298"/>
        <v>0</v>
      </c>
      <c r="BH547" s="168">
        <f t="shared" si="298"/>
        <v>0.08</v>
      </c>
      <c r="BI547" s="168">
        <f t="shared" si="298"/>
        <v>0</v>
      </c>
      <c r="BJ547" s="168">
        <f t="shared" si="298"/>
        <v>0.01</v>
      </c>
      <c r="BK547" s="168">
        <f t="shared" si="298"/>
        <v>0.22000000000000003</v>
      </c>
      <c r="BL547" s="168">
        <f t="shared" si="298"/>
        <v>0.1</v>
      </c>
      <c r="BM547" s="168">
        <f t="shared" si="298"/>
        <v>0</v>
      </c>
      <c r="BN547" s="168">
        <f t="shared" si="298"/>
        <v>0.04</v>
      </c>
      <c r="BO547" s="168">
        <f t="shared" si="298"/>
        <v>2</v>
      </c>
      <c r="BP547" s="168">
        <f t="shared" si="298"/>
        <v>1.5</v>
      </c>
      <c r="BQ547" s="168">
        <f t="shared" si="298"/>
        <v>3</v>
      </c>
      <c r="BR547" s="168">
        <f t="shared" si="298"/>
        <v>0</v>
      </c>
      <c r="BS547" s="393"/>
      <c r="BT547" s="393"/>
      <c r="BU547" s="393"/>
      <c r="BV547" s="393"/>
      <c r="BW547" s="392"/>
      <c r="BX547" s="394"/>
      <c r="BY547" s="392"/>
      <c r="BZ547" s="392"/>
      <c r="CA547" s="392"/>
      <c r="CB547" s="168">
        <f>(CB545+CB546)</f>
        <v>200</v>
      </c>
      <c r="CC547" s="168">
        <f>(CC545+CC546)</f>
        <v>-0.40000000000000568</v>
      </c>
      <c r="CD547" s="392"/>
      <c r="CE547" s="392"/>
      <c r="CF547" s="392"/>
      <c r="CG547" s="392"/>
      <c r="CH547" s="392"/>
      <c r="CI547" s="392"/>
      <c r="CJ547" s="392"/>
      <c r="CK547" s="392"/>
      <c r="CL547" s="392"/>
      <c r="CM547" s="392"/>
      <c r="CN547" s="392"/>
      <c r="CO547" s="392"/>
      <c r="CP547" s="392"/>
      <c r="CQ547" s="392"/>
      <c r="CR547" s="392"/>
      <c r="CS547" s="392"/>
      <c r="CT547" s="392"/>
    </row>
    <row r="548" spans="1:124" s="35" customFormat="1" ht="15" x14ac:dyDescent="0.25">
      <c r="A548" s="34"/>
      <c r="F548" s="36"/>
      <c r="J548" s="392"/>
      <c r="BS548" s="393"/>
      <c r="BT548" s="393"/>
      <c r="BU548" s="393"/>
      <c r="BV548" s="393"/>
      <c r="BW548" s="392"/>
      <c r="BX548" s="394"/>
      <c r="BY548" s="392"/>
      <c r="BZ548" s="392"/>
      <c r="CA548" s="392"/>
      <c r="CD548" s="392"/>
      <c r="CE548" s="392"/>
      <c r="CF548" s="392"/>
      <c r="CG548" s="392"/>
      <c r="CH548" s="392"/>
      <c r="CI548" s="392"/>
      <c r="CJ548" s="392"/>
      <c r="CK548" s="392"/>
      <c r="CL548" s="392"/>
      <c r="CM548" s="392"/>
      <c r="CN548" s="392"/>
      <c r="CO548" s="392"/>
      <c r="CP548" s="392"/>
      <c r="CQ548" s="392"/>
      <c r="CR548" s="392"/>
      <c r="CS548" s="392"/>
      <c r="CT548" s="392"/>
    </row>
    <row r="549" spans="1:124" s="35" customFormat="1" ht="15" x14ac:dyDescent="0.3">
      <c r="A549" s="34"/>
      <c r="F549" s="36"/>
      <c r="J549" s="392"/>
      <c r="K549" s="164">
        <f>(K547-($D$538-$D$539))/$D$539*100</f>
        <v>92.334405144694514</v>
      </c>
      <c r="L549" s="170">
        <f t="shared" ref="L549:AQ549" si="299">L547/$D$539*100*L389</f>
        <v>0.74919614147909963</v>
      </c>
      <c r="M549" s="170">
        <f t="shared" si="299"/>
        <v>4.694533762057878</v>
      </c>
      <c r="N549" s="170">
        <f t="shared" si="299"/>
        <v>0</v>
      </c>
      <c r="O549" s="170">
        <f t="shared" si="299"/>
        <v>4.694533762057878</v>
      </c>
      <c r="P549" s="170">
        <f t="shared" si="299"/>
        <v>3.0546623794212219E-2</v>
      </c>
      <c r="Q549" s="170">
        <f t="shared" si="299"/>
        <v>1.2861736334405145</v>
      </c>
      <c r="R549" s="170">
        <f t="shared" si="299"/>
        <v>0</v>
      </c>
      <c r="S549" s="170">
        <f t="shared" si="299"/>
        <v>0.65273311897106101</v>
      </c>
      <c r="T549" s="170">
        <f t="shared" si="299"/>
        <v>0.42122186495176844</v>
      </c>
      <c r="U549" s="170">
        <f t="shared" si="299"/>
        <v>2.2508038585209007E-2</v>
      </c>
      <c r="V549" s="170">
        <f t="shared" si="299"/>
        <v>0</v>
      </c>
      <c r="W549" s="170">
        <f t="shared" si="299"/>
        <v>0</v>
      </c>
      <c r="X549" s="170">
        <f t="shared" si="299"/>
        <v>0</v>
      </c>
      <c r="Y549" s="170">
        <f t="shared" si="299"/>
        <v>0</v>
      </c>
      <c r="Z549" s="170">
        <f t="shared" si="299"/>
        <v>0</v>
      </c>
      <c r="AA549" s="170">
        <f t="shared" si="299"/>
        <v>0</v>
      </c>
      <c r="AB549" s="170">
        <f t="shared" si="299"/>
        <v>0</v>
      </c>
      <c r="AC549" s="170">
        <f t="shared" si="299"/>
        <v>0</v>
      </c>
      <c r="AD549" s="170">
        <f t="shared" si="299"/>
        <v>0</v>
      </c>
      <c r="AE549" s="170">
        <f t="shared" si="299"/>
        <v>0</v>
      </c>
      <c r="AF549" s="170">
        <f t="shared" si="299"/>
        <v>0</v>
      </c>
      <c r="AG549" s="170">
        <f t="shared" si="299"/>
        <v>0</v>
      </c>
      <c r="AH549" s="170">
        <f t="shared" si="299"/>
        <v>0</v>
      </c>
      <c r="AI549" s="170">
        <f t="shared" si="299"/>
        <v>0</v>
      </c>
      <c r="AJ549" s="170">
        <f t="shared" si="299"/>
        <v>1.8135048231511255</v>
      </c>
      <c r="AK549" s="170">
        <f t="shared" si="299"/>
        <v>4.662379421221865</v>
      </c>
      <c r="AL549" s="170">
        <f t="shared" si="299"/>
        <v>0.64790996784565924</v>
      </c>
      <c r="AM549" s="170">
        <f t="shared" si="299"/>
        <v>4.598070739549839</v>
      </c>
      <c r="AN549" s="170">
        <f t="shared" si="299"/>
        <v>25.418006430868168</v>
      </c>
      <c r="AO549" s="170">
        <f t="shared" si="299"/>
        <v>88.247588424437296</v>
      </c>
      <c r="AP549" s="170">
        <f t="shared" si="299"/>
        <v>648.23151125401932</v>
      </c>
      <c r="AQ549" s="170">
        <f t="shared" si="299"/>
        <v>0.79581993569131837</v>
      </c>
      <c r="AR549" s="170">
        <f t="shared" ref="AR549:BR549" si="300">AR547/$D$539*100*AR389</f>
        <v>3.5852090032154345E-2</v>
      </c>
      <c r="AS549" s="170">
        <f t="shared" si="300"/>
        <v>0</v>
      </c>
      <c r="AT549" s="170">
        <f t="shared" si="300"/>
        <v>3.215434083601286</v>
      </c>
      <c r="AU549" s="170">
        <f t="shared" si="300"/>
        <v>0</v>
      </c>
      <c r="AV549" s="170">
        <f t="shared" si="300"/>
        <v>0</v>
      </c>
      <c r="AW549" s="170">
        <f t="shared" si="300"/>
        <v>0</v>
      </c>
      <c r="AX549" s="170">
        <f t="shared" si="300"/>
        <v>0</v>
      </c>
      <c r="AY549" s="170">
        <f t="shared" si="300"/>
        <v>0</v>
      </c>
      <c r="AZ549" s="170">
        <f t="shared" si="300"/>
        <v>0</v>
      </c>
      <c r="BA549" s="170">
        <f t="shared" si="300"/>
        <v>0</v>
      </c>
      <c r="BB549" s="170">
        <f t="shared" si="300"/>
        <v>0</v>
      </c>
      <c r="BC549" s="170">
        <f t="shared" si="300"/>
        <v>0</v>
      </c>
      <c r="BD549" s="170">
        <f t="shared" si="300"/>
        <v>0</v>
      </c>
      <c r="BE549" s="170">
        <f t="shared" si="300"/>
        <v>0</v>
      </c>
      <c r="BF549" s="170">
        <f t="shared" si="300"/>
        <v>0</v>
      </c>
      <c r="BG549" s="170">
        <f t="shared" si="300"/>
        <v>0</v>
      </c>
      <c r="BH549" s="170">
        <f t="shared" si="300"/>
        <v>2.5723472668810289E-2</v>
      </c>
      <c r="BI549" s="170">
        <f t="shared" si="300"/>
        <v>0</v>
      </c>
      <c r="BJ549" s="170">
        <f t="shared" si="300"/>
        <v>1.9292604501607716E-3</v>
      </c>
      <c r="BK549" s="170">
        <f t="shared" si="300"/>
        <v>4.2443729903536988E-2</v>
      </c>
      <c r="BL549" s="170">
        <f t="shared" si="300"/>
        <v>1.9292604501607715E-2</v>
      </c>
      <c r="BM549" s="170">
        <f t="shared" si="300"/>
        <v>0</v>
      </c>
      <c r="BN549" s="170">
        <f t="shared" si="300"/>
        <v>7.7170418006430866E-3</v>
      </c>
      <c r="BO549" s="170">
        <f t="shared" si="300"/>
        <v>0.32154340836012862</v>
      </c>
      <c r="BP549" s="170">
        <f t="shared" si="300"/>
        <v>0.48231511254019299</v>
      </c>
      <c r="BQ549" s="170">
        <f t="shared" si="300"/>
        <v>0.96463022508038598</v>
      </c>
      <c r="BR549" s="170">
        <f t="shared" si="300"/>
        <v>0</v>
      </c>
      <c r="BS549" s="393"/>
      <c r="BT549" s="393"/>
      <c r="BU549" s="393"/>
      <c r="BV549" s="393"/>
      <c r="BW549" s="392"/>
      <c r="BX549" s="394"/>
      <c r="BY549" s="392"/>
      <c r="BZ549" s="392"/>
      <c r="CA549" s="392"/>
      <c r="CB549" s="170">
        <f>CB547/2</f>
        <v>100</v>
      </c>
      <c r="CC549" s="168">
        <f>CC547</f>
        <v>-0.40000000000000568</v>
      </c>
      <c r="CD549" s="392"/>
      <c r="CE549" s="392"/>
      <c r="CF549" s="392"/>
      <c r="CG549" s="392"/>
      <c r="CH549" s="392"/>
      <c r="CI549" s="392"/>
      <c r="CJ549" s="392"/>
      <c r="CK549" s="392"/>
      <c r="CL549" s="392"/>
      <c r="CM549" s="392"/>
      <c r="CN549" s="392"/>
      <c r="CO549" s="392"/>
      <c r="CP549" s="392"/>
      <c r="CQ549" s="392"/>
      <c r="CR549" s="392"/>
      <c r="CS549" s="392"/>
      <c r="CT549" s="392"/>
    </row>
    <row r="550" spans="1:124" ht="15" x14ac:dyDescent="0.25">
      <c r="A550" s="119"/>
      <c r="F550" s="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A550" s="25"/>
      <c r="BB550" s="25"/>
      <c r="BC550" s="25"/>
      <c r="BD550" s="25"/>
      <c r="BE550" s="25"/>
      <c r="BF550" s="25"/>
      <c r="BG550" s="25"/>
      <c r="BH550" s="25"/>
      <c r="BI550" s="25"/>
      <c r="BJ550" s="25"/>
      <c r="BK550" s="25"/>
      <c r="BL550" s="25"/>
      <c r="BM550" s="25"/>
      <c r="BN550" s="25"/>
      <c r="BO550" s="25"/>
      <c r="BP550" s="25"/>
      <c r="BQ550" s="25"/>
      <c r="BR550" s="25"/>
      <c r="BW550" s="25"/>
      <c r="BX550" s="49"/>
      <c r="BY550" s="25"/>
      <c r="BZ550" s="25"/>
      <c r="CA550" s="25"/>
      <c r="CB550" s="25"/>
      <c r="CC550" s="25"/>
      <c r="CD550" s="25"/>
      <c r="CE550" s="25"/>
      <c r="CF550" s="25"/>
      <c r="CG550" s="25"/>
      <c r="CH550" s="25"/>
      <c r="CI550" s="25"/>
      <c r="CJ550" s="25"/>
      <c r="CK550" s="25"/>
      <c r="CL550" s="25"/>
      <c r="CM550" s="25"/>
      <c r="CN550" s="25"/>
      <c r="CO550" s="25"/>
      <c r="CP550" s="25"/>
      <c r="CQ550" s="25"/>
      <c r="CR550" s="25"/>
      <c r="CS550" s="25"/>
      <c r="CT550" s="25"/>
    </row>
    <row r="551" spans="1:124" s="7" customFormat="1" ht="15" x14ac:dyDescent="0.3">
      <c r="A551" s="120" t="s">
        <v>693</v>
      </c>
      <c r="F551" s="186" t="s">
        <v>457</v>
      </c>
      <c r="I551" s="7">
        <v>1</v>
      </c>
      <c r="J551" s="7">
        <f>(M551*17)+(Q551*37)+(W551*17)+(AI551*29)+(AE551*8)</f>
        <v>454.08706099815151</v>
      </c>
      <c r="K551" s="180">
        <f>+K574</f>
        <v>77.45785582255084</v>
      </c>
      <c r="L551" s="180">
        <f>+L574</f>
        <v>2.7283918669131237</v>
      </c>
      <c r="M551" s="180">
        <f t="shared" ref="M551:BR551" si="301">+M574</f>
        <v>17.170240295748613</v>
      </c>
      <c r="N551" s="180">
        <f t="shared" si="301"/>
        <v>0.16469500924214417</v>
      </c>
      <c r="O551" s="180">
        <f t="shared" si="301"/>
        <v>17.005545286506468</v>
      </c>
      <c r="P551" s="180">
        <f t="shared" si="301"/>
        <v>3.0314232902033268E-2</v>
      </c>
      <c r="Q551" s="180">
        <f t="shared" si="301"/>
        <v>3.9767097966728273</v>
      </c>
      <c r="R551" s="180">
        <f t="shared" si="301"/>
        <v>0</v>
      </c>
      <c r="S551" s="180">
        <f t="shared" si="301"/>
        <v>0.7998706099815156</v>
      </c>
      <c r="T551" s="180">
        <f t="shared" si="301"/>
        <v>1.1644916820702405</v>
      </c>
      <c r="U551" s="180">
        <f t="shared" si="301"/>
        <v>1.7384658040665433</v>
      </c>
      <c r="V551" s="180">
        <f t="shared" si="301"/>
        <v>0</v>
      </c>
      <c r="W551" s="180">
        <f t="shared" si="301"/>
        <v>0.78336414048059133</v>
      </c>
      <c r="X551" s="180">
        <f t="shared" si="301"/>
        <v>0</v>
      </c>
      <c r="Y551" s="180">
        <f t="shared" si="301"/>
        <v>0</v>
      </c>
      <c r="Z551" s="180">
        <f t="shared" si="301"/>
        <v>0</v>
      </c>
      <c r="AA551" s="180">
        <f t="shared" si="301"/>
        <v>0.28170055452865067</v>
      </c>
      <c r="AB551" s="180">
        <f t="shared" si="301"/>
        <v>0</v>
      </c>
      <c r="AC551" s="180">
        <f t="shared" si="301"/>
        <v>0</v>
      </c>
      <c r="AD551" s="180">
        <f t="shared" si="301"/>
        <v>0</v>
      </c>
      <c r="AE551" s="180">
        <f t="shared" si="301"/>
        <v>0.21719038817005543</v>
      </c>
      <c r="AF551" s="180">
        <f t="shared" si="301"/>
        <v>0</v>
      </c>
      <c r="AG551" s="180">
        <f t="shared" si="301"/>
        <v>7.0979667282809619E-2</v>
      </c>
      <c r="AH551" s="180">
        <f t="shared" si="301"/>
        <v>0</v>
      </c>
      <c r="AI551" s="180">
        <f t="shared" si="301"/>
        <v>0</v>
      </c>
      <c r="AJ551" s="180">
        <f t="shared" si="301"/>
        <v>1.6444547134935306</v>
      </c>
      <c r="AK551" s="180">
        <f t="shared" si="301"/>
        <v>16.820702402957487</v>
      </c>
      <c r="AL551" s="180">
        <f t="shared" si="301"/>
        <v>1.120517560073937</v>
      </c>
      <c r="AM551" s="180">
        <f t="shared" si="301"/>
        <v>24.735674676524955</v>
      </c>
      <c r="AN551" s="180">
        <f t="shared" si="301"/>
        <v>170.90757855822551</v>
      </c>
      <c r="AO551" s="180">
        <f t="shared" si="301"/>
        <v>253.01478743068392</v>
      </c>
      <c r="AP551" s="180">
        <f t="shared" si="301"/>
        <v>324.25138632162663</v>
      </c>
      <c r="AQ551" s="180">
        <f t="shared" si="301"/>
        <v>0.60090573012939008</v>
      </c>
      <c r="AR551" s="180">
        <f t="shared" si="301"/>
        <v>6.0776340110905727E-2</v>
      </c>
      <c r="AS551" s="180">
        <f t="shared" si="301"/>
        <v>8.9175600739371532</v>
      </c>
      <c r="AT551" s="180">
        <f t="shared" si="301"/>
        <v>116.13678373382625</v>
      </c>
      <c r="AU551" s="180">
        <f t="shared" si="301"/>
        <v>9.1127541589648793</v>
      </c>
      <c r="AV551" s="180">
        <f t="shared" si="301"/>
        <v>5.9704251386321623</v>
      </c>
      <c r="AW551" s="180">
        <f t="shared" si="301"/>
        <v>0.91497227356746769</v>
      </c>
      <c r="AX551" s="180">
        <f t="shared" si="301"/>
        <v>0</v>
      </c>
      <c r="AY551" s="180">
        <f t="shared" si="301"/>
        <v>0</v>
      </c>
      <c r="AZ551" s="180">
        <f t="shared" si="301"/>
        <v>0</v>
      </c>
      <c r="BA551" s="180">
        <f t="shared" si="301"/>
        <v>0</v>
      </c>
      <c r="BB551" s="180">
        <f t="shared" si="301"/>
        <v>0</v>
      </c>
      <c r="BC551" s="180">
        <f t="shared" si="301"/>
        <v>0</v>
      </c>
      <c r="BD551" s="180">
        <f t="shared" si="301"/>
        <v>0</v>
      </c>
      <c r="BE551" s="180">
        <f t="shared" si="301"/>
        <v>0.14787430683918668</v>
      </c>
      <c r="BF551" s="180">
        <f t="shared" si="301"/>
        <v>0</v>
      </c>
      <c r="BG551" s="180">
        <f t="shared" si="301"/>
        <v>0</v>
      </c>
      <c r="BH551" s="180">
        <f t="shared" si="301"/>
        <v>0.82107208872458404</v>
      </c>
      <c r="BI551" s="180">
        <f t="shared" si="301"/>
        <v>0</v>
      </c>
      <c r="BJ551" s="180">
        <f t="shared" si="301"/>
        <v>5.98558225508318E-2</v>
      </c>
      <c r="BK551" s="180">
        <f t="shared" si="301"/>
        <v>4.1744916820702409E-2</v>
      </c>
      <c r="BL551" s="180">
        <f t="shared" si="301"/>
        <v>2.5507208872458409</v>
      </c>
      <c r="BM551" s="180">
        <f t="shared" si="301"/>
        <v>0</v>
      </c>
      <c r="BN551" s="180">
        <f t="shared" si="301"/>
        <v>3.0255083179297593E-2</v>
      </c>
      <c r="BO551" s="180">
        <f t="shared" si="301"/>
        <v>0.4140480591497227</v>
      </c>
      <c r="BP551" s="180">
        <f t="shared" si="301"/>
        <v>0.14787430683918668</v>
      </c>
      <c r="BQ551" s="180">
        <f t="shared" si="301"/>
        <v>1.1072088724584104</v>
      </c>
      <c r="BR551" s="180">
        <f t="shared" si="301"/>
        <v>0</v>
      </c>
      <c r="BS551" s="180"/>
      <c r="BT551" s="180"/>
      <c r="BU551" s="180"/>
      <c r="BV551" s="180"/>
      <c r="BW551" s="180"/>
      <c r="BX551" s="335"/>
      <c r="BY551" s="180"/>
      <c r="BZ551" s="180"/>
      <c r="CA551" s="180"/>
      <c r="CB551" s="180">
        <f>+CB574</f>
        <v>100</v>
      </c>
      <c r="CC551" s="180">
        <f>+CC574</f>
        <v>50.23</v>
      </c>
      <c r="CD551" s="180"/>
      <c r="CE551" s="116"/>
      <c r="CF551" s="116"/>
      <c r="CG551" s="116"/>
      <c r="CH551" s="116"/>
      <c r="CI551" s="116" t="s">
        <v>280</v>
      </c>
      <c r="CJ551" s="116"/>
      <c r="CK551" s="116"/>
      <c r="CL551" s="116"/>
      <c r="CM551" s="116"/>
      <c r="CN551" s="116"/>
      <c r="CO551" s="116"/>
      <c r="CP551" s="116"/>
      <c r="CQ551" s="116"/>
      <c r="CR551" s="116"/>
      <c r="CS551" s="116"/>
      <c r="CT551" s="116"/>
    </row>
    <row r="552" spans="1:124" ht="15" x14ac:dyDescent="0.3">
      <c r="A552" s="10" t="s">
        <v>567</v>
      </c>
      <c r="D552">
        <v>250</v>
      </c>
      <c r="F552" s="2" t="s">
        <v>1391</v>
      </c>
      <c r="I552" s="27">
        <v>1</v>
      </c>
      <c r="J552" s="27">
        <f>(M552*17)+(Q552*37)+(CC552*17)+(AI552*29)+(AE552*8)</f>
        <v>0</v>
      </c>
      <c r="K552" s="27">
        <v>99.9</v>
      </c>
      <c r="L552" s="27"/>
      <c r="M552" s="27">
        <v>0</v>
      </c>
      <c r="N552" s="27">
        <v>0</v>
      </c>
      <c r="O552" s="27">
        <v>0</v>
      </c>
      <c r="P552" s="27">
        <v>0</v>
      </c>
      <c r="Q552" s="27">
        <v>0</v>
      </c>
      <c r="R552" s="27">
        <v>0</v>
      </c>
      <c r="S552" s="27">
        <v>0</v>
      </c>
      <c r="T552" s="27">
        <v>0</v>
      </c>
      <c r="U552" s="27">
        <v>0</v>
      </c>
      <c r="V552" s="27"/>
      <c r="W552" s="27">
        <v>0</v>
      </c>
      <c r="X552" s="27">
        <v>0</v>
      </c>
      <c r="Y552" s="27"/>
      <c r="Z552" s="27">
        <v>0</v>
      </c>
      <c r="AA552" s="27">
        <v>0</v>
      </c>
      <c r="AB552" s="27"/>
      <c r="AC552" s="27"/>
      <c r="AD552" s="27">
        <v>0</v>
      </c>
      <c r="AE552" s="27">
        <v>0</v>
      </c>
      <c r="AF552" s="27">
        <v>0</v>
      </c>
      <c r="AG552" s="27">
        <v>0</v>
      </c>
      <c r="AH552" s="27">
        <v>0</v>
      </c>
      <c r="AI552" s="27">
        <v>0</v>
      </c>
      <c r="AJ552" s="27">
        <v>0.1</v>
      </c>
      <c r="AK552" s="27">
        <v>2</v>
      </c>
      <c r="AL552" s="27">
        <v>0</v>
      </c>
      <c r="AM552" s="27">
        <v>1</v>
      </c>
      <c r="AN552" s="27">
        <v>0</v>
      </c>
      <c r="AO552" s="27">
        <v>0</v>
      </c>
      <c r="AP552" s="27">
        <v>2</v>
      </c>
      <c r="AQ552" s="27">
        <v>0</v>
      </c>
      <c r="AR552" s="27">
        <v>7.0000000000000001E-3</v>
      </c>
      <c r="AS552" s="27">
        <v>0</v>
      </c>
      <c r="AT552" s="27">
        <v>0</v>
      </c>
      <c r="AU552" s="27"/>
      <c r="AV552" s="27">
        <v>0</v>
      </c>
      <c r="AW552" s="27">
        <v>0</v>
      </c>
      <c r="AX552" s="27">
        <v>0</v>
      </c>
      <c r="AY552" s="27">
        <v>0</v>
      </c>
      <c r="AZ552" s="27">
        <v>0</v>
      </c>
      <c r="BA552" s="27">
        <v>0</v>
      </c>
      <c r="BB552" s="27">
        <v>0</v>
      </c>
      <c r="BC552" s="27"/>
      <c r="BD552" s="27"/>
      <c r="BE552" s="27">
        <v>0</v>
      </c>
      <c r="BF552" s="27"/>
      <c r="BG552" s="27">
        <v>0</v>
      </c>
      <c r="BH552" s="27">
        <v>0</v>
      </c>
      <c r="BI552" s="27">
        <v>0</v>
      </c>
      <c r="BJ552" s="27">
        <v>0</v>
      </c>
      <c r="BK552" s="27">
        <v>0</v>
      </c>
      <c r="BL552" s="27">
        <v>0</v>
      </c>
      <c r="BM552" s="27">
        <v>0</v>
      </c>
      <c r="BN552" s="27">
        <v>0</v>
      </c>
      <c r="BO552" s="27">
        <v>0</v>
      </c>
      <c r="BP552" s="27">
        <v>0</v>
      </c>
      <c r="BQ552" s="27">
        <v>0</v>
      </c>
      <c r="BR552" s="27">
        <v>0</v>
      </c>
      <c r="BS552" s="27"/>
      <c r="BT552" s="14">
        <v>6.25</v>
      </c>
      <c r="BU552" s="27"/>
      <c r="BV552" s="27"/>
      <c r="BW552" s="27" t="s">
        <v>7</v>
      </c>
      <c r="BX552" s="79" t="s">
        <v>1411</v>
      </c>
      <c r="BY552" s="27"/>
      <c r="BZ552" s="27"/>
      <c r="CA552" s="27"/>
      <c r="CB552" s="27">
        <f>CC552+K552+M552+Q552+AE552+AJ552</f>
        <v>100</v>
      </c>
      <c r="CC552" s="27">
        <f>100-(K552+M552+Q552+AJ552+AE552+AI552)</f>
        <v>0</v>
      </c>
      <c r="CD552" s="27"/>
      <c r="CE552" s="27"/>
      <c r="CF552" s="27"/>
      <c r="CG552" s="27"/>
      <c r="CH552" s="27"/>
      <c r="CI552" s="27"/>
      <c r="CJ552" s="27"/>
      <c r="CK552" s="27"/>
      <c r="CL552" s="27"/>
      <c r="CM552" s="27"/>
      <c r="CN552" s="27"/>
      <c r="CO552" s="27"/>
      <c r="CP552" s="27"/>
      <c r="CQ552" s="27"/>
      <c r="CR552" s="27"/>
      <c r="CS552" s="27"/>
      <c r="CT552" s="27"/>
      <c r="CU552" s="27"/>
      <c r="CV552" s="27"/>
      <c r="CW552" s="27"/>
      <c r="CX552" s="27"/>
      <c r="CY552" s="27"/>
      <c r="CZ552" s="27"/>
      <c r="DA552" s="27"/>
      <c r="DB552" s="27"/>
      <c r="DC552" s="27"/>
      <c r="DD552" s="27"/>
      <c r="DE552" s="27"/>
      <c r="DF552" s="27"/>
      <c r="DG552" s="27"/>
      <c r="DH552" s="27"/>
      <c r="DI552" s="27"/>
      <c r="DJ552" s="27"/>
      <c r="DK552" s="27"/>
      <c r="DL552" s="27"/>
      <c r="DM552" s="27"/>
      <c r="DN552" s="27"/>
      <c r="DO552" s="27"/>
      <c r="DP552" s="27"/>
      <c r="DQ552" s="27"/>
      <c r="DR552" s="27"/>
      <c r="DS552" s="27"/>
      <c r="DT552" s="27"/>
    </row>
    <row r="553" spans="1:124" ht="15" x14ac:dyDescent="0.3">
      <c r="A553" s="10" t="s">
        <v>688</v>
      </c>
      <c r="D553">
        <v>1000</v>
      </c>
      <c r="F553" s="44" t="s">
        <v>365</v>
      </c>
      <c r="I553">
        <v>1</v>
      </c>
      <c r="J553" s="25">
        <v>462</v>
      </c>
      <c r="K553" s="25">
        <v>74.900000000000006</v>
      </c>
      <c r="L553" s="25">
        <v>3.68</v>
      </c>
      <c r="M553" s="25">
        <v>23</v>
      </c>
      <c r="N553" s="25">
        <v>0</v>
      </c>
      <c r="O553" s="25">
        <v>23</v>
      </c>
      <c r="P553" s="27">
        <v>4.1000000000000002E-2</v>
      </c>
      <c r="Q553" s="25">
        <v>2.7</v>
      </c>
      <c r="R553" s="25"/>
      <c r="S553" s="25">
        <v>0.75</v>
      </c>
      <c r="T553" s="25">
        <v>1.05</v>
      </c>
      <c r="U553" s="25">
        <v>0.68</v>
      </c>
      <c r="V553" s="25"/>
      <c r="W553" s="25">
        <v>0</v>
      </c>
      <c r="X553" s="25"/>
      <c r="Y553" s="25"/>
      <c r="Z553" s="25">
        <v>0</v>
      </c>
      <c r="AA553" s="25">
        <v>0</v>
      </c>
      <c r="AB553" s="25"/>
      <c r="AC553" s="25"/>
      <c r="AD553" s="25"/>
      <c r="AE553" s="25">
        <v>0</v>
      </c>
      <c r="AF553" s="25"/>
      <c r="AG553" s="25"/>
      <c r="AH553" s="25"/>
      <c r="AI553" s="25"/>
      <c r="AJ553" s="25">
        <v>1.1000000000000001</v>
      </c>
      <c r="AK553" s="25">
        <v>14</v>
      </c>
      <c r="AL553" s="25">
        <v>1.1000000000000001</v>
      </c>
      <c r="AM553" s="25">
        <v>28</v>
      </c>
      <c r="AN553" s="25">
        <v>224</v>
      </c>
      <c r="AO553" s="25">
        <v>309</v>
      </c>
      <c r="AP553" s="25">
        <v>43</v>
      </c>
      <c r="AQ553" s="25">
        <v>0.74</v>
      </c>
      <c r="AR553" s="25">
        <v>0.06</v>
      </c>
      <c r="AS553" s="25">
        <v>12</v>
      </c>
      <c r="AT553" s="25">
        <v>90</v>
      </c>
      <c r="AU553" s="25"/>
      <c r="AV553" s="25">
        <v>8</v>
      </c>
      <c r="AW553" s="25" t="s">
        <v>501</v>
      </c>
      <c r="AX553" s="25" t="s">
        <v>501</v>
      </c>
      <c r="AY553" s="25"/>
      <c r="AZ553" s="25"/>
      <c r="BA553" s="25"/>
      <c r="BB553" s="25"/>
      <c r="BC553" s="25"/>
      <c r="BD553" s="25"/>
      <c r="BE553" s="25">
        <v>0.2</v>
      </c>
      <c r="BF553" s="25"/>
      <c r="BG553" s="25"/>
      <c r="BH553" s="25">
        <v>0.13</v>
      </c>
      <c r="BI553" s="25"/>
      <c r="BJ553" s="25">
        <v>0.13</v>
      </c>
      <c r="BK553" s="25">
        <v>0.08</v>
      </c>
      <c r="BL553" s="25">
        <v>5.7</v>
      </c>
      <c r="BM553" s="25"/>
      <c r="BN553" s="25">
        <v>6.0999999999999999E-2</v>
      </c>
      <c r="BO553" s="25">
        <v>1</v>
      </c>
      <c r="BP553" s="25">
        <v>0.2</v>
      </c>
      <c r="BQ553" s="25">
        <v>1</v>
      </c>
      <c r="BR553" s="25"/>
      <c r="BT553" s="27">
        <v>6.25</v>
      </c>
      <c r="BW553" s="25"/>
      <c r="BX553" s="49"/>
      <c r="BY553" s="25"/>
      <c r="BZ553" s="25"/>
      <c r="CA553" s="25"/>
      <c r="CB553" s="27">
        <f>CC553+K553+M553+Q553+AE553+AJ553</f>
        <v>100</v>
      </c>
      <c r="CC553" s="27">
        <f>100-(K553+M553+Q553+AJ553+AE553+AI553)</f>
        <v>-1.7000000000000028</v>
      </c>
      <c r="CD553" s="25"/>
      <c r="CE553" s="25"/>
      <c r="CF553" s="25"/>
      <c r="CG553" s="25"/>
      <c r="CH553" s="25"/>
      <c r="CI553" s="25"/>
      <c r="CJ553" s="25"/>
      <c r="CK553" s="25"/>
      <c r="CL553" s="25"/>
      <c r="CM553" s="25"/>
      <c r="CN553" s="25"/>
      <c r="CO553" s="25"/>
      <c r="CP553" s="25"/>
      <c r="CQ553" s="25"/>
      <c r="CR553" s="25"/>
      <c r="CS553" s="25"/>
      <c r="CT553" s="25"/>
    </row>
    <row r="554" spans="1:124" ht="15" x14ac:dyDescent="0.25">
      <c r="A554" s="10" t="s">
        <v>869</v>
      </c>
      <c r="D554">
        <v>60</v>
      </c>
      <c r="F554" s="5" t="s">
        <v>273</v>
      </c>
      <c r="I554">
        <v>1</v>
      </c>
      <c r="J554" s="25">
        <v>175.5</v>
      </c>
      <c r="K554" s="25">
        <v>88.6</v>
      </c>
      <c r="L554" s="25">
        <v>0.14000000000000001</v>
      </c>
      <c r="M554" s="25">
        <v>0.9</v>
      </c>
      <c r="N554" s="25">
        <v>0.9</v>
      </c>
      <c r="O554" s="25">
        <v>0</v>
      </c>
      <c r="P554" s="25">
        <v>0</v>
      </c>
      <c r="Q554" s="25">
        <v>0.1</v>
      </c>
      <c r="R554" s="25"/>
      <c r="S554" s="25">
        <v>0.02</v>
      </c>
      <c r="T554" s="25">
        <v>0.01</v>
      </c>
      <c r="U554" s="25">
        <v>0.04</v>
      </c>
      <c r="V554" s="25"/>
      <c r="W554" s="25">
        <v>8.6999999999999993</v>
      </c>
      <c r="X554" s="25"/>
      <c r="Y554" s="25"/>
      <c r="Z554" s="25" t="s">
        <v>501</v>
      </c>
      <c r="AA554" s="25">
        <v>6.1</v>
      </c>
      <c r="AB554" s="25"/>
      <c r="AC554" s="25"/>
      <c r="AD554" s="25">
        <v>0</v>
      </c>
      <c r="AE554" s="25">
        <v>1.5</v>
      </c>
      <c r="AF554" s="25"/>
      <c r="AG554" s="25">
        <v>1.6</v>
      </c>
      <c r="AH554" s="25"/>
      <c r="AI554" s="25"/>
      <c r="AJ554" s="25">
        <v>0.4</v>
      </c>
      <c r="AK554" s="25">
        <v>30</v>
      </c>
      <c r="AL554" s="25">
        <v>0.5</v>
      </c>
      <c r="AM554" s="25">
        <v>12</v>
      </c>
      <c r="AN554" s="25">
        <v>33</v>
      </c>
      <c r="AO554" s="25">
        <v>180</v>
      </c>
      <c r="AP554" s="25">
        <v>15</v>
      </c>
      <c r="AQ554" s="25">
        <v>0.31</v>
      </c>
      <c r="AR554" s="25">
        <v>0.14000000000000001</v>
      </c>
      <c r="AS554" s="25">
        <v>0.6</v>
      </c>
      <c r="AT554" s="25">
        <v>220</v>
      </c>
      <c r="AU554" s="25"/>
      <c r="AV554" s="25">
        <v>0</v>
      </c>
      <c r="AW554" s="25">
        <v>0</v>
      </c>
      <c r="AX554" s="25">
        <v>0</v>
      </c>
      <c r="AY554" s="25"/>
      <c r="AZ554" s="25"/>
      <c r="BA554" s="25"/>
      <c r="BB554" s="25"/>
      <c r="BC554" s="25"/>
      <c r="BD554" s="25"/>
      <c r="BE554" s="25">
        <v>0</v>
      </c>
      <c r="BF554" s="25"/>
      <c r="BG554" s="25"/>
      <c r="BH554" s="25">
        <v>0</v>
      </c>
      <c r="BI554" s="25"/>
      <c r="BJ554" s="25">
        <v>0.03</v>
      </c>
      <c r="BK554" s="25">
        <v>0.01</v>
      </c>
      <c r="BL554" s="25">
        <v>0.1</v>
      </c>
      <c r="BM554" s="25"/>
      <c r="BN554" s="25">
        <v>0.12</v>
      </c>
      <c r="BO554" s="25">
        <v>2</v>
      </c>
      <c r="BP554" s="25">
        <v>0</v>
      </c>
      <c r="BQ554" s="25">
        <v>6</v>
      </c>
      <c r="BR554" s="25"/>
      <c r="BT554" s="27">
        <v>6.25</v>
      </c>
      <c r="BW554" s="25" t="s">
        <v>1419</v>
      </c>
      <c r="BX554" s="49">
        <v>3755</v>
      </c>
      <c r="BY554" s="25"/>
      <c r="BZ554" s="25"/>
      <c r="CA554" s="25"/>
      <c r="CB554" s="25">
        <v>100</v>
      </c>
      <c r="CC554" s="25">
        <v>8.5</v>
      </c>
      <c r="CD554" s="25"/>
      <c r="CE554" s="25"/>
      <c r="CF554" s="25"/>
      <c r="CG554" s="25"/>
      <c r="CH554" s="25"/>
      <c r="CI554" s="25"/>
      <c r="CJ554" s="25"/>
      <c r="CK554" s="25"/>
      <c r="CL554" s="25"/>
      <c r="CM554" s="25"/>
      <c r="CN554" s="25"/>
      <c r="CO554" s="25"/>
      <c r="CP554" s="25"/>
      <c r="CQ554" s="25"/>
      <c r="CR554" s="25"/>
      <c r="CS554" s="25"/>
      <c r="CT554" s="25"/>
    </row>
    <row r="555" spans="1:124" ht="15" x14ac:dyDescent="0.3">
      <c r="A555" s="10" t="s">
        <v>1221</v>
      </c>
      <c r="D555">
        <v>25</v>
      </c>
      <c r="F555" s="44" t="s">
        <v>341</v>
      </c>
      <c r="I555" s="27">
        <v>1</v>
      </c>
      <c r="J555" s="27">
        <f>(M555*17)+(Q555*37)+(CC555*17)+(AI555*29)+(AE555*8)</f>
        <v>28.899999999999952</v>
      </c>
      <c r="K555" s="27">
        <v>98</v>
      </c>
      <c r="L555" s="27">
        <v>7.0000000000000007E-2</v>
      </c>
      <c r="M555" s="27">
        <v>0.4</v>
      </c>
      <c r="N555" s="27">
        <v>0.4</v>
      </c>
      <c r="O555" s="27">
        <v>0</v>
      </c>
      <c r="P555" s="27">
        <v>0</v>
      </c>
      <c r="Q555" s="27">
        <v>0</v>
      </c>
      <c r="R555" s="27"/>
      <c r="S555" s="27">
        <v>0</v>
      </c>
      <c r="T555" s="27">
        <v>0</v>
      </c>
      <c r="U555" s="27">
        <v>0</v>
      </c>
      <c r="V555" s="27"/>
      <c r="W555" s="27">
        <v>0.6</v>
      </c>
      <c r="X555" s="27"/>
      <c r="Y555" s="27"/>
      <c r="Z555" s="27"/>
      <c r="AA555" s="27">
        <v>0.6</v>
      </c>
      <c r="AB555" s="27"/>
      <c r="AC555" s="27"/>
      <c r="AD555" s="27"/>
      <c r="AE555" s="27">
        <v>0</v>
      </c>
      <c r="AF555" s="27"/>
      <c r="AG555" s="27"/>
      <c r="AH555" s="27"/>
      <c r="AI555" s="27"/>
      <c r="AJ555" s="27">
        <v>0.3</v>
      </c>
      <c r="AK555" s="27">
        <v>15</v>
      </c>
      <c r="AL555" s="27">
        <v>0.5</v>
      </c>
      <c r="AM555" s="27">
        <v>22</v>
      </c>
      <c r="AN555" s="27">
        <v>32</v>
      </c>
      <c r="AO555" s="27">
        <v>89</v>
      </c>
      <c r="AP555" s="27">
        <v>20</v>
      </c>
      <c r="AQ555" s="27">
        <v>0.1</v>
      </c>
      <c r="AR555" s="27">
        <v>0.04</v>
      </c>
      <c r="AS555" s="27">
        <v>1</v>
      </c>
      <c r="AT555" s="27">
        <v>10</v>
      </c>
      <c r="AU555" s="27"/>
      <c r="AV555" s="27">
        <v>0</v>
      </c>
      <c r="AW555" s="27">
        <v>0</v>
      </c>
      <c r="AX555" s="27"/>
      <c r="AY555" s="27"/>
      <c r="AZ555" s="27"/>
      <c r="BA555" s="27"/>
      <c r="BB555" s="27"/>
      <c r="BC555" s="27"/>
      <c r="BD555" s="27"/>
      <c r="BE555" s="27">
        <v>0</v>
      </c>
      <c r="BF555" s="27"/>
      <c r="BG555" s="27"/>
      <c r="BH555" s="27">
        <v>0</v>
      </c>
      <c r="BI555" s="27"/>
      <c r="BJ555" s="27">
        <v>0</v>
      </c>
      <c r="BK555" s="27">
        <v>0</v>
      </c>
      <c r="BL555" s="27">
        <v>0</v>
      </c>
      <c r="BM555" s="27"/>
      <c r="BN555" s="27">
        <v>0</v>
      </c>
      <c r="BO555" s="27">
        <v>0</v>
      </c>
      <c r="BP555" s="27">
        <v>0</v>
      </c>
      <c r="BQ555" s="27"/>
      <c r="BR555" s="27"/>
      <c r="BS555" s="27"/>
      <c r="BT555" s="27">
        <v>6.25</v>
      </c>
      <c r="BU555" s="27"/>
      <c r="BV555" s="27"/>
      <c r="BW555" s="27" t="s">
        <v>4</v>
      </c>
      <c r="BX555" s="79">
        <v>9511</v>
      </c>
      <c r="BY555" s="27"/>
      <c r="BZ555" s="27"/>
      <c r="CA555" s="27"/>
      <c r="CB555" s="27">
        <f>CC555+K555+M555+Q555+AE555+AJ555</f>
        <v>100</v>
      </c>
      <c r="CC555" s="27">
        <f>100-(K555+M555+Q555+AJ555+AE555+AI555)</f>
        <v>1.2999999999999972</v>
      </c>
      <c r="CD555" s="27"/>
      <c r="CE555" s="27"/>
      <c r="CF555" s="25"/>
      <c r="CG555" s="25"/>
      <c r="CH555" s="25"/>
      <c r="CI555" s="25"/>
      <c r="CJ555" s="25"/>
      <c r="CK555" s="25"/>
      <c r="CL555" s="25"/>
      <c r="CM555" s="25"/>
      <c r="CN555" s="25"/>
      <c r="CO555" s="25"/>
      <c r="CP555" s="25"/>
      <c r="CQ555" s="25"/>
      <c r="CR555" s="25"/>
      <c r="CS555" s="25"/>
      <c r="CT555" s="25"/>
    </row>
    <row r="556" spans="1:124" ht="15" x14ac:dyDescent="0.3">
      <c r="A556" s="10" t="s">
        <v>1216</v>
      </c>
      <c r="D556">
        <v>12.5</v>
      </c>
      <c r="F556" s="44" t="s">
        <v>339</v>
      </c>
      <c r="I556">
        <v>1</v>
      </c>
      <c r="J556" s="25">
        <v>1573.11</v>
      </c>
      <c r="K556" s="25">
        <v>9.5</v>
      </c>
      <c r="L556" s="25"/>
      <c r="M556" s="25">
        <v>12.7</v>
      </c>
      <c r="N556" s="25">
        <v>12.7</v>
      </c>
      <c r="O556" s="25">
        <v>0</v>
      </c>
      <c r="P556" s="25">
        <v>0</v>
      </c>
      <c r="Q556" s="25">
        <v>13.8</v>
      </c>
      <c r="R556" s="25"/>
      <c r="S556" s="25">
        <v>1.1499999999999999</v>
      </c>
      <c r="T556" s="25">
        <v>4.8099999999999996</v>
      </c>
      <c r="U556" s="25">
        <v>5.07</v>
      </c>
      <c r="V556" s="25"/>
      <c r="W556" s="25">
        <v>41.8</v>
      </c>
      <c r="X556" s="25"/>
      <c r="Y556" s="25"/>
      <c r="Z556" s="25"/>
      <c r="AA556" s="25">
        <v>0</v>
      </c>
      <c r="AB556" s="25"/>
      <c r="AC556" s="25"/>
      <c r="AD556" s="25"/>
      <c r="AE556" s="25">
        <v>16.3</v>
      </c>
      <c r="AF556" s="25"/>
      <c r="AG556" s="25"/>
      <c r="AH556" s="25"/>
      <c r="AI556" s="25"/>
      <c r="AJ556" s="25">
        <v>5.57</v>
      </c>
      <c r="AK556" s="25">
        <v>478</v>
      </c>
      <c r="AL556" s="25">
        <v>29.6</v>
      </c>
      <c r="AM556" s="25">
        <v>254</v>
      </c>
      <c r="AN556" s="25">
        <v>349</v>
      </c>
      <c r="AO556" s="25">
        <v>1543</v>
      </c>
      <c r="AP556" s="25">
        <v>52</v>
      </c>
      <c r="AQ556" s="25">
        <v>4.05</v>
      </c>
      <c r="AR556" s="25">
        <v>0.82</v>
      </c>
      <c r="AS556" s="25"/>
      <c r="AT556" s="25">
        <v>4290</v>
      </c>
      <c r="AU556" s="25">
        <v>986</v>
      </c>
      <c r="AV556" s="25"/>
      <c r="AW556" s="25">
        <v>99</v>
      </c>
      <c r="AX556" s="25"/>
      <c r="AY556" s="25"/>
      <c r="AZ556" s="25"/>
      <c r="BA556" s="25"/>
      <c r="BB556" s="25"/>
      <c r="BC556" s="25">
        <v>0</v>
      </c>
      <c r="BD556" s="25"/>
      <c r="BE556" s="25">
        <v>0</v>
      </c>
      <c r="BF556" s="25"/>
      <c r="BG556" s="25"/>
      <c r="BH556" s="25"/>
      <c r="BI556" s="25"/>
      <c r="BJ556" s="25">
        <v>0.25</v>
      </c>
      <c r="BK556" s="25">
        <v>0.28000000000000003</v>
      </c>
      <c r="BL556" s="25">
        <v>3.5</v>
      </c>
      <c r="BM556" s="25"/>
      <c r="BN556" s="25"/>
      <c r="BO556" s="25">
        <v>0</v>
      </c>
      <c r="BP556" s="25">
        <v>0</v>
      </c>
      <c r="BQ556" s="25">
        <v>11</v>
      </c>
      <c r="BR556" s="25"/>
      <c r="BT556" s="27">
        <v>6.25</v>
      </c>
      <c r="BW556" s="25" t="s">
        <v>4</v>
      </c>
      <c r="BX556" s="49">
        <v>9522</v>
      </c>
      <c r="BY556" s="25"/>
      <c r="BZ556" s="25"/>
      <c r="CA556" s="25"/>
      <c r="CB556" s="25">
        <v>100</v>
      </c>
      <c r="CC556" s="25">
        <v>42.13</v>
      </c>
      <c r="CD556" s="25"/>
      <c r="CE556" s="25"/>
      <c r="CF556" s="25"/>
      <c r="CG556" s="25"/>
      <c r="CH556" s="25"/>
      <c r="CI556" s="25"/>
      <c r="CJ556" s="25"/>
      <c r="CK556" s="25"/>
      <c r="CL556" s="25"/>
      <c r="CM556" s="25"/>
      <c r="CN556" s="25"/>
      <c r="CO556" s="25"/>
      <c r="CP556" s="25"/>
      <c r="CQ556" s="25"/>
      <c r="CR556" s="25"/>
      <c r="CS556" s="25"/>
      <c r="CT556" s="25"/>
    </row>
    <row r="557" spans="1:124" ht="15" x14ac:dyDescent="0.3">
      <c r="A557" s="10" t="s">
        <v>1212</v>
      </c>
      <c r="D557">
        <v>25</v>
      </c>
      <c r="F557" s="2" t="s">
        <v>1213</v>
      </c>
      <c r="I557">
        <v>1</v>
      </c>
      <c r="J557" s="25">
        <v>3700</v>
      </c>
      <c r="K557" s="25">
        <v>0</v>
      </c>
      <c r="L557" s="25" t="s">
        <v>501</v>
      </c>
      <c r="M557" s="25">
        <v>0</v>
      </c>
      <c r="N557" s="25">
        <v>0</v>
      </c>
      <c r="O557" s="25">
        <v>0</v>
      </c>
      <c r="P557" s="25">
        <v>0</v>
      </c>
      <c r="Q557" s="25">
        <v>100</v>
      </c>
      <c r="R557" s="25"/>
      <c r="S557" s="25">
        <v>12.65</v>
      </c>
      <c r="T557" s="25">
        <v>18.57</v>
      </c>
      <c r="U557" s="25">
        <v>64.22</v>
      </c>
      <c r="V557" s="25"/>
      <c r="W557" s="25">
        <v>0</v>
      </c>
      <c r="X557" s="25"/>
      <c r="Y557" s="25"/>
      <c r="Z557" s="25">
        <v>0</v>
      </c>
      <c r="AA557" s="25"/>
      <c r="AB557" s="25"/>
      <c r="AC557" s="25"/>
      <c r="AD557" s="25"/>
      <c r="AE557" s="25">
        <v>0</v>
      </c>
      <c r="AF557" s="25"/>
      <c r="AG557" s="25"/>
      <c r="AH557" s="25"/>
      <c r="AI557" s="25"/>
      <c r="AJ557" s="25">
        <v>0</v>
      </c>
      <c r="AK557" s="25">
        <v>0</v>
      </c>
      <c r="AL557" s="25">
        <v>0</v>
      </c>
      <c r="AM557" s="25">
        <v>0</v>
      </c>
      <c r="AN557" s="25">
        <v>0</v>
      </c>
      <c r="AO557" s="25">
        <v>0</v>
      </c>
      <c r="AP557" s="25">
        <v>0</v>
      </c>
      <c r="AQ557" s="25">
        <v>0</v>
      </c>
      <c r="AR557" s="25">
        <v>0</v>
      </c>
      <c r="AS557" s="25"/>
      <c r="AT557" s="25"/>
      <c r="AU557" s="25"/>
      <c r="AV557" s="25">
        <v>3</v>
      </c>
      <c r="AW557" s="25"/>
      <c r="AX557" s="25"/>
      <c r="AY557" s="25"/>
      <c r="AZ557" s="25"/>
      <c r="BA557" s="25"/>
      <c r="BB557" s="25"/>
      <c r="BC557" s="25"/>
      <c r="BD557" s="25"/>
      <c r="BE557" s="25"/>
      <c r="BF557" s="25"/>
      <c r="BG557" s="25">
        <v>0</v>
      </c>
      <c r="BH557" s="25">
        <v>39.22</v>
      </c>
      <c r="BI557" s="25"/>
      <c r="BJ557" s="25">
        <v>0</v>
      </c>
      <c r="BK557" s="25">
        <v>0</v>
      </c>
      <c r="BL557" s="25">
        <v>0</v>
      </c>
      <c r="BM557" s="25"/>
      <c r="BN557" s="25">
        <v>0</v>
      </c>
      <c r="BO557" s="25">
        <v>0</v>
      </c>
      <c r="BP557" s="25">
        <v>0</v>
      </c>
      <c r="BQ557" s="25"/>
      <c r="BR557" s="25"/>
      <c r="BT557" s="27">
        <v>6.25</v>
      </c>
      <c r="BW557" s="25" t="s">
        <v>4</v>
      </c>
      <c r="BX557" s="49">
        <v>6536</v>
      </c>
      <c r="BY557" s="25"/>
      <c r="BZ557" s="25"/>
      <c r="CA557" s="25"/>
      <c r="CB557" s="25">
        <v>100</v>
      </c>
      <c r="CC557" s="25">
        <v>0</v>
      </c>
      <c r="CD557" s="25"/>
      <c r="CE557" s="25"/>
      <c r="CF557" s="25"/>
      <c r="CG557" s="25"/>
      <c r="CH557" s="25"/>
      <c r="CI557" s="25"/>
      <c r="CJ557" s="25"/>
      <c r="CK557" s="25"/>
      <c r="CL557" s="25"/>
      <c r="CM557" s="25"/>
      <c r="CN557" s="25"/>
      <c r="CO557" s="25"/>
      <c r="CP557" s="25"/>
      <c r="CQ557" s="25"/>
      <c r="CR557" s="25"/>
      <c r="CS557" s="25"/>
      <c r="CT557" s="25"/>
    </row>
    <row r="558" spans="1:124" ht="15" x14ac:dyDescent="0.3">
      <c r="A558" s="10" t="s">
        <v>1219</v>
      </c>
      <c r="D558">
        <v>10</v>
      </c>
      <c r="F558" s="2" t="s">
        <v>1214</v>
      </c>
      <c r="I558">
        <v>1</v>
      </c>
      <c r="J558" s="25">
        <v>0</v>
      </c>
      <c r="K558" s="25">
        <v>0.2</v>
      </c>
      <c r="L558" s="25"/>
      <c r="M558" s="25">
        <v>0</v>
      </c>
      <c r="N558" s="25">
        <v>0</v>
      </c>
      <c r="O558" s="25">
        <v>0</v>
      </c>
      <c r="P558" s="25">
        <v>0</v>
      </c>
      <c r="Q558" s="25">
        <v>0</v>
      </c>
      <c r="R558" s="25"/>
      <c r="S558" s="25">
        <v>0</v>
      </c>
      <c r="T558" s="25">
        <v>0</v>
      </c>
      <c r="U558" s="25">
        <v>0</v>
      </c>
      <c r="V558" s="25">
        <v>0</v>
      </c>
      <c r="W558" s="25">
        <v>0</v>
      </c>
      <c r="X558" s="25"/>
      <c r="Y558" s="25">
        <v>0</v>
      </c>
      <c r="Z558" s="25"/>
      <c r="AA558" s="25"/>
      <c r="AB558" s="25">
        <v>0</v>
      </c>
      <c r="AC558" s="25">
        <v>0</v>
      </c>
      <c r="AD558" s="25"/>
      <c r="AE558" s="25"/>
      <c r="AF558" s="25"/>
      <c r="AG558" s="25">
        <v>0</v>
      </c>
      <c r="AH558" s="25"/>
      <c r="AI558" s="25"/>
      <c r="AJ558" s="25">
        <v>99.8</v>
      </c>
      <c r="AK558" s="25">
        <v>10</v>
      </c>
      <c r="AL558" s="25">
        <v>0.3</v>
      </c>
      <c r="AM558" s="25">
        <v>76</v>
      </c>
      <c r="AN558" s="25">
        <v>1</v>
      </c>
      <c r="AO558" s="25">
        <v>89</v>
      </c>
      <c r="AP558" s="25">
        <v>39300</v>
      </c>
      <c r="AQ558" s="25">
        <v>0.1</v>
      </c>
      <c r="AR558" s="25">
        <v>0.08</v>
      </c>
      <c r="AS558" s="25"/>
      <c r="AT558" s="25" t="s">
        <v>501</v>
      </c>
      <c r="AU558" s="25"/>
      <c r="AV558" s="25"/>
      <c r="AW558" s="25">
        <v>0</v>
      </c>
      <c r="AX558" s="25">
        <v>0</v>
      </c>
      <c r="AY558" s="25"/>
      <c r="AZ558" s="25"/>
      <c r="BA558" s="25"/>
      <c r="BB558" s="25"/>
      <c r="BC558" s="25"/>
      <c r="BD558" s="25"/>
      <c r="BE558" s="25"/>
      <c r="BF558" s="25">
        <v>0</v>
      </c>
      <c r="BG558" s="25"/>
      <c r="BH558" s="25">
        <v>0</v>
      </c>
      <c r="BI558" s="25"/>
      <c r="BJ558" s="25">
        <v>0</v>
      </c>
      <c r="BK558" s="25">
        <v>1</v>
      </c>
      <c r="BL558" s="25">
        <v>0</v>
      </c>
      <c r="BM558" s="25"/>
      <c r="BN558" s="25">
        <v>0</v>
      </c>
      <c r="BO558" s="25">
        <v>0</v>
      </c>
      <c r="BP558" s="25">
        <v>0</v>
      </c>
      <c r="BQ558" s="25">
        <v>0</v>
      </c>
      <c r="BR558" s="25"/>
      <c r="BT558" s="27">
        <v>6.25</v>
      </c>
      <c r="BW558" s="25" t="s">
        <v>8</v>
      </c>
      <c r="BX558" s="49">
        <v>1226</v>
      </c>
      <c r="BY558" s="25"/>
      <c r="BZ558" s="25"/>
      <c r="CA558" s="25"/>
      <c r="CB558" s="25">
        <v>100</v>
      </c>
      <c r="CC558" s="25">
        <v>0</v>
      </c>
      <c r="CD558" s="25"/>
      <c r="CE558" s="25"/>
      <c r="CF558" s="25"/>
      <c r="CG558" s="25"/>
      <c r="CH558" s="25"/>
      <c r="CI558" s="25"/>
      <c r="CJ558" s="25"/>
      <c r="CK558" s="25"/>
      <c r="CL558" s="25"/>
      <c r="CM558" s="25"/>
      <c r="CN558" s="25"/>
      <c r="CO558" s="25"/>
      <c r="CP558" s="25"/>
      <c r="CQ558" s="25"/>
      <c r="CR558" s="25"/>
      <c r="CS558" s="25"/>
      <c r="CT558" s="25"/>
    </row>
    <row r="559" spans="1:124" ht="15" x14ac:dyDescent="0.25">
      <c r="A559" s="10"/>
      <c r="D559">
        <f>SUM(D552:D558)</f>
        <v>1382.5</v>
      </c>
      <c r="F559" s="5" t="s">
        <v>550</v>
      </c>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A559" s="25"/>
      <c r="BB559" s="25"/>
      <c r="BC559" s="25"/>
      <c r="BD559" s="25"/>
      <c r="BE559" s="25"/>
      <c r="BF559" s="25"/>
      <c r="BG559" s="25"/>
      <c r="BH559" s="25"/>
      <c r="BI559" s="25"/>
      <c r="BJ559" s="25"/>
      <c r="BK559" s="25"/>
      <c r="BL559" s="25"/>
      <c r="BM559" s="25"/>
      <c r="BN559" s="25"/>
      <c r="BO559" s="25"/>
      <c r="BP559" s="25"/>
      <c r="BQ559" s="25"/>
      <c r="BR559" s="25"/>
      <c r="BW559" s="25"/>
      <c r="BX559" s="49"/>
      <c r="BY559" s="25"/>
      <c r="BZ559" s="25"/>
      <c r="CA559" s="25"/>
      <c r="CB559" s="25"/>
      <c r="CC559" s="25"/>
      <c r="CD559" s="25"/>
      <c r="CE559" s="25"/>
      <c r="CF559" s="25"/>
      <c r="CG559" s="25"/>
      <c r="CH559" s="25"/>
      <c r="CI559" s="25"/>
      <c r="CJ559" s="25"/>
      <c r="CK559" s="25"/>
      <c r="CL559" s="25"/>
      <c r="CM559" s="25"/>
      <c r="CN559" s="25"/>
      <c r="CO559" s="25"/>
      <c r="CP559" s="25"/>
      <c r="CQ559" s="25"/>
      <c r="CR559" s="25"/>
      <c r="CS559" s="25"/>
      <c r="CT559" s="25"/>
    </row>
    <row r="560" spans="1:124" ht="15" x14ac:dyDescent="0.25">
      <c r="A560" s="10"/>
      <c r="D560">
        <f>D559-30</f>
        <v>1352.5</v>
      </c>
      <c r="F560" s="5" t="s">
        <v>551</v>
      </c>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A560" s="25"/>
      <c r="BB560" s="25"/>
      <c r="BC560" s="25"/>
      <c r="BD560" s="25"/>
      <c r="BE560" s="25"/>
      <c r="BF560" s="25"/>
      <c r="BG560" s="25"/>
      <c r="BH560" s="25"/>
      <c r="BI560" s="25"/>
      <c r="BJ560" s="25"/>
      <c r="BK560" s="25"/>
      <c r="BL560" s="25"/>
      <c r="BM560" s="25"/>
      <c r="BN560" s="25"/>
      <c r="BO560" s="25"/>
      <c r="BP560" s="25"/>
      <c r="BQ560" s="25"/>
      <c r="BR560" s="25"/>
      <c r="BW560" s="25"/>
      <c r="BX560" s="49"/>
      <c r="BY560" s="25"/>
      <c r="BZ560" s="25"/>
      <c r="CA560" s="25"/>
      <c r="CB560" s="25"/>
      <c r="CC560" s="25"/>
      <c r="CD560" s="25"/>
      <c r="CE560" s="25"/>
      <c r="CF560" s="25"/>
      <c r="CG560" s="25"/>
      <c r="CH560" s="25"/>
      <c r="CI560" s="25"/>
      <c r="CJ560" s="25"/>
      <c r="CK560" s="25"/>
      <c r="CL560" s="25"/>
      <c r="CM560" s="25"/>
      <c r="CN560" s="25"/>
      <c r="CO560" s="25"/>
      <c r="CP560" s="25"/>
      <c r="CQ560" s="25"/>
      <c r="CR560" s="25"/>
      <c r="CS560" s="25"/>
      <c r="CT560" s="25"/>
    </row>
    <row r="561" spans="1:98" ht="15" x14ac:dyDescent="0.25">
      <c r="A561" s="10"/>
      <c r="D561">
        <f>1-(D559-D560)/D559</f>
        <v>0.97830018083182635</v>
      </c>
      <c r="F561" s="5" t="s">
        <v>337</v>
      </c>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A561" s="25"/>
      <c r="BB561" s="25"/>
      <c r="BC561" s="25"/>
      <c r="BD561" s="25"/>
      <c r="BE561" s="25"/>
      <c r="BF561" s="25"/>
      <c r="BG561" s="25"/>
      <c r="BH561" s="25"/>
      <c r="BI561" s="25"/>
      <c r="BJ561" s="25"/>
      <c r="BK561" s="25"/>
      <c r="BL561" s="25"/>
      <c r="BM561" s="25"/>
      <c r="BN561" s="25"/>
      <c r="BO561" s="25"/>
      <c r="BP561" s="25"/>
      <c r="BQ561" s="25"/>
      <c r="BR561" s="25"/>
      <c r="BW561" s="25"/>
      <c r="BX561" s="49"/>
      <c r="BY561" s="25"/>
      <c r="BZ561" s="25"/>
      <c r="CA561" s="25"/>
      <c r="CB561" s="25"/>
      <c r="CC561" s="25"/>
      <c r="CD561" s="25"/>
      <c r="CE561" s="25"/>
      <c r="CF561" s="25"/>
      <c r="CG561" s="25"/>
      <c r="CH561" s="25"/>
      <c r="CI561" s="25"/>
      <c r="CJ561" s="25"/>
      <c r="CK561" s="25"/>
      <c r="CL561" s="25"/>
      <c r="CM561" s="25"/>
      <c r="CN561" s="25"/>
      <c r="CO561" s="25"/>
      <c r="CP561" s="25"/>
      <c r="CQ561" s="25"/>
      <c r="CR561" s="25"/>
      <c r="CS561" s="25"/>
      <c r="CT561" s="25"/>
    </row>
    <row r="562" spans="1:98" ht="15" x14ac:dyDescent="0.25">
      <c r="A562" s="10"/>
      <c r="F562" s="5" t="s">
        <v>82</v>
      </c>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A562" s="25"/>
      <c r="BB562" s="25"/>
      <c r="BC562" s="25"/>
      <c r="BD562" s="25"/>
      <c r="BE562" s="25"/>
      <c r="BF562" s="25"/>
      <c r="BG562" s="25"/>
      <c r="BH562" s="25"/>
      <c r="BI562" s="25"/>
      <c r="BJ562" s="25"/>
      <c r="BK562" s="25"/>
      <c r="BL562" s="25"/>
      <c r="BM562" s="25"/>
      <c r="BN562" s="25"/>
      <c r="BO562" s="25"/>
      <c r="BP562" s="25"/>
      <c r="BQ562" s="25"/>
      <c r="BR562" s="25"/>
      <c r="BW562" s="25"/>
      <c r="BX562" s="49"/>
      <c r="BY562" s="25"/>
      <c r="BZ562" s="25"/>
      <c r="CA562" s="25"/>
      <c r="CB562" s="25"/>
      <c r="CC562" s="25"/>
      <c r="CD562" s="25"/>
      <c r="CE562" s="25"/>
      <c r="CF562" s="25"/>
      <c r="CG562" s="25"/>
      <c r="CH562" s="25"/>
      <c r="CI562" s="25"/>
      <c r="CJ562" s="25"/>
      <c r="CK562" s="25"/>
      <c r="CL562" s="25"/>
      <c r="CM562" s="25"/>
      <c r="CN562" s="25"/>
      <c r="CO562" s="25"/>
      <c r="CP562" s="25"/>
      <c r="CQ562" s="25"/>
      <c r="CR562" s="25"/>
      <c r="CS562" s="25"/>
      <c r="CT562" s="25"/>
    </row>
    <row r="563" spans="1:98" ht="15" x14ac:dyDescent="0.25">
      <c r="A563" s="10"/>
      <c r="F563" s="5" t="s">
        <v>115</v>
      </c>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A563" s="25"/>
      <c r="BB563" s="25"/>
      <c r="BC563" s="25"/>
      <c r="BD563" s="25"/>
      <c r="BE563" s="25"/>
      <c r="BF563" s="25"/>
      <c r="BG563" s="25"/>
      <c r="BH563" s="25"/>
      <c r="BI563" s="25"/>
      <c r="BJ563" s="25"/>
      <c r="BK563" s="25"/>
      <c r="BL563" s="25"/>
      <c r="BM563" s="25"/>
      <c r="BN563" s="25"/>
      <c r="BO563" s="25"/>
      <c r="BP563" s="25"/>
      <c r="BQ563" s="25"/>
      <c r="BR563" s="25"/>
      <c r="BW563" s="25"/>
      <c r="BX563" s="49"/>
      <c r="BY563" s="25"/>
      <c r="BZ563" s="25"/>
      <c r="CA563" s="25"/>
      <c r="CB563" s="25"/>
      <c r="CC563" s="25"/>
      <c r="CD563" s="25"/>
      <c r="CE563" s="25"/>
      <c r="CF563" s="25"/>
      <c r="CG563" s="25"/>
      <c r="CH563" s="25"/>
      <c r="CI563" s="25"/>
      <c r="CJ563" s="25"/>
      <c r="CK563" s="25"/>
      <c r="CL563" s="25"/>
      <c r="CM563" s="25"/>
      <c r="CN563" s="25"/>
      <c r="CO563" s="25"/>
      <c r="CP563" s="25"/>
      <c r="CQ563" s="25"/>
      <c r="CR563" s="25"/>
      <c r="CS563" s="25"/>
      <c r="CT563" s="25"/>
    </row>
    <row r="564" spans="1:98" ht="15" x14ac:dyDescent="0.25">
      <c r="A564" s="10"/>
      <c r="F564" s="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A564" s="25"/>
      <c r="BB564" s="25"/>
      <c r="BC564" s="25"/>
      <c r="BD564" s="25"/>
      <c r="BE564" s="25"/>
      <c r="BF564" s="25"/>
      <c r="BG564" s="25"/>
      <c r="BH564" s="25"/>
      <c r="BI564" s="25"/>
      <c r="BJ564" s="25"/>
      <c r="BK564" s="25"/>
      <c r="BL564" s="25"/>
      <c r="BM564" s="25"/>
      <c r="BN564" s="25"/>
      <c r="BO564" s="25"/>
      <c r="BP564" s="25"/>
      <c r="BQ564" s="25"/>
      <c r="BR564" s="25"/>
      <c r="BW564" s="25"/>
      <c r="BX564" s="49"/>
      <c r="BY564" s="25"/>
      <c r="BZ564" s="25"/>
      <c r="CA564" s="25"/>
      <c r="CB564" s="25"/>
      <c r="CC564" s="25"/>
      <c r="CD564" s="25"/>
      <c r="CE564" s="25"/>
      <c r="CF564" s="25"/>
      <c r="CG564" s="25"/>
      <c r="CH564" s="25"/>
      <c r="CI564" s="25"/>
      <c r="CJ564" s="25"/>
      <c r="CK564" s="25"/>
      <c r="CL564" s="25"/>
      <c r="CM564" s="25"/>
      <c r="CN564" s="25"/>
      <c r="CO564" s="25"/>
      <c r="CP564" s="25"/>
      <c r="CQ564" s="25"/>
      <c r="CR564" s="25"/>
      <c r="CS564" s="25"/>
      <c r="CT564" s="25"/>
    </row>
    <row r="565" spans="1:98" s="35" customFormat="1" ht="15" x14ac:dyDescent="0.3">
      <c r="A565" s="34"/>
      <c r="F565" s="38" t="s">
        <v>1391</v>
      </c>
      <c r="J565" s="388"/>
      <c r="K565" s="164">
        <f>+K552*$D$552/100</f>
        <v>249.75</v>
      </c>
      <c r="L565" s="164"/>
      <c r="M565" s="164">
        <f t="shared" ref="M565:BR565" si="302">+M552*$D$552/100</f>
        <v>0</v>
      </c>
      <c r="N565" s="164">
        <f t="shared" si="302"/>
        <v>0</v>
      </c>
      <c r="O565" s="164">
        <f t="shared" si="302"/>
        <v>0</v>
      </c>
      <c r="P565" s="164">
        <f t="shared" si="302"/>
        <v>0</v>
      </c>
      <c r="Q565" s="164">
        <f t="shared" si="302"/>
        <v>0</v>
      </c>
      <c r="R565" s="164">
        <f t="shared" si="302"/>
        <v>0</v>
      </c>
      <c r="S565" s="164">
        <f t="shared" si="302"/>
        <v>0</v>
      </c>
      <c r="T565" s="164">
        <f t="shared" si="302"/>
        <v>0</v>
      </c>
      <c r="U565" s="164">
        <f t="shared" si="302"/>
        <v>0</v>
      </c>
      <c r="V565" s="164">
        <f t="shared" si="302"/>
        <v>0</v>
      </c>
      <c r="W565" s="164">
        <f t="shared" si="302"/>
        <v>0</v>
      </c>
      <c r="X565" s="164">
        <f t="shared" si="302"/>
        <v>0</v>
      </c>
      <c r="Y565" s="164">
        <f t="shared" si="302"/>
        <v>0</v>
      </c>
      <c r="Z565" s="164">
        <f t="shared" si="302"/>
        <v>0</v>
      </c>
      <c r="AA565" s="164">
        <f t="shared" si="302"/>
        <v>0</v>
      </c>
      <c r="AB565" s="164">
        <f t="shared" si="302"/>
        <v>0</v>
      </c>
      <c r="AC565" s="164">
        <f t="shared" si="302"/>
        <v>0</v>
      </c>
      <c r="AD565" s="164">
        <f t="shared" si="302"/>
        <v>0</v>
      </c>
      <c r="AE565" s="164">
        <f t="shared" si="302"/>
        <v>0</v>
      </c>
      <c r="AF565" s="164">
        <f t="shared" si="302"/>
        <v>0</v>
      </c>
      <c r="AG565" s="164">
        <f t="shared" si="302"/>
        <v>0</v>
      </c>
      <c r="AH565" s="164">
        <f t="shared" si="302"/>
        <v>0</v>
      </c>
      <c r="AI565" s="164">
        <f t="shared" si="302"/>
        <v>0</v>
      </c>
      <c r="AJ565" s="164">
        <f t="shared" si="302"/>
        <v>0.25</v>
      </c>
      <c r="AK565" s="164">
        <f t="shared" si="302"/>
        <v>5</v>
      </c>
      <c r="AL565" s="164">
        <f t="shared" si="302"/>
        <v>0</v>
      </c>
      <c r="AM565" s="164">
        <f t="shared" si="302"/>
        <v>2.5</v>
      </c>
      <c r="AN565" s="164">
        <f t="shared" si="302"/>
        <v>0</v>
      </c>
      <c r="AO565" s="164">
        <f t="shared" si="302"/>
        <v>0</v>
      </c>
      <c r="AP565" s="164">
        <f t="shared" si="302"/>
        <v>5</v>
      </c>
      <c r="AQ565" s="164">
        <f t="shared" si="302"/>
        <v>0</v>
      </c>
      <c r="AR565" s="164">
        <f t="shared" si="302"/>
        <v>1.7500000000000002E-2</v>
      </c>
      <c r="AS565" s="164">
        <f t="shared" si="302"/>
        <v>0</v>
      </c>
      <c r="AT565" s="164">
        <f t="shared" si="302"/>
        <v>0</v>
      </c>
      <c r="AU565" s="164">
        <f t="shared" si="302"/>
        <v>0</v>
      </c>
      <c r="AV565" s="164">
        <f t="shared" si="302"/>
        <v>0</v>
      </c>
      <c r="AW565" s="164">
        <f t="shared" si="302"/>
        <v>0</v>
      </c>
      <c r="AX565" s="164">
        <f t="shared" si="302"/>
        <v>0</v>
      </c>
      <c r="AY565" s="164">
        <f t="shared" si="302"/>
        <v>0</v>
      </c>
      <c r="AZ565" s="164">
        <f t="shared" si="302"/>
        <v>0</v>
      </c>
      <c r="BA565" s="164">
        <f t="shared" si="302"/>
        <v>0</v>
      </c>
      <c r="BB565" s="164">
        <f t="shared" si="302"/>
        <v>0</v>
      </c>
      <c r="BC565" s="164">
        <f t="shared" si="302"/>
        <v>0</v>
      </c>
      <c r="BD565" s="164">
        <f t="shared" si="302"/>
        <v>0</v>
      </c>
      <c r="BE565" s="164">
        <f t="shared" si="302"/>
        <v>0</v>
      </c>
      <c r="BF565" s="164">
        <f t="shared" si="302"/>
        <v>0</v>
      </c>
      <c r="BG565" s="164">
        <f t="shared" si="302"/>
        <v>0</v>
      </c>
      <c r="BH565" s="164">
        <f t="shared" si="302"/>
        <v>0</v>
      </c>
      <c r="BI565" s="164">
        <f t="shared" si="302"/>
        <v>0</v>
      </c>
      <c r="BJ565" s="164">
        <f t="shared" si="302"/>
        <v>0</v>
      </c>
      <c r="BK565" s="164">
        <f t="shared" si="302"/>
        <v>0</v>
      </c>
      <c r="BL565" s="164">
        <f t="shared" si="302"/>
        <v>0</v>
      </c>
      <c r="BM565" s="164">
        <f t="shared" si="302"/>
        <v>0</v>
      </c>
      <c r="BN565" s="164">
        <f t="shared" si="302"/>
        <v>0</v>
      </c>
      <c r="BO565" s="164">
        <f t="shared" si="302"/>
        <v>0</v>
      </c>
      <c r="BP565" s="164">
        <f t="shared" si="302"/>
        <v>0</v>
      </c>
      <c r="BQ565" s="164">
        <f t="shared" si="302"/>
        <v>0</v>
      </c>
      <c r="BR565" s="164">
        <f t="shared" si="302"/>
        <v>0</v>
      </c>
      <c r="BS565" s="393"/>
      <c r="BT565" s="393"/>
      <c r="BU565" s="393"/>
      <c r="BV565" s="393"/>
      <c r="BW565" s="388"/>
      <c r="BX565" s="389"/>
      <c r="BY565" s="388"/>
      <c r="BZ565" s="388"/>
      <c r="CA565" s="388"/>
      <c r="CB565" s="164"/>
      <c r="CC565" s="164"/>
      <c r="CE565" s="392"/>
      <c r="CF565" s="388"/>
      <c r="CG565" s="388"/>
      <c r="CH565" s="388"/>
      <c r="CI565" s="388"/>
      <c r="CJ565" s="388"/>
      <c r="CK565" s="388"/>
      <c r="CL565" s="388"/>
      <c r="CM565" s="388"/>
      <c r="CN565" s="388"/>
      <c r="CO565" s="388"/>
      <c r="CP565" s="388"/>
      <c r="CQ565" s="388"/>
      <c r="CR565" s="388"/>
      <c r="CS565" s="388"/>
      <c r="CT565" s="388"/>
    </row>
    <row r="566" spans="1:98" s="35" customFormat="1" ht="15" x14ac:dyDescent="0.3">
      <c r="A566" s="34"/>
      <c r="F566" s="167" t="s">
        <v>365</v>
      </c>
      <c r="J566" s="388"/>
      <c r="K566" s="164">
        <f>+K553*$D$553/100</f>
        <v>749</v>
      </c>
      <c r="L566" s="164">
        <f>+L553*$D$553/100</f>
        <v>36.799999999999997</v>
      </c>
      <c r="M566" s="164">
        <f t="shared" ref="M566:BR566" si="303">+M553*$D$553/100</f>
        <v>230</v>
      </c>
      <c r="N566" s="164">
        <f t="shared" si="303"/>
        <v>0</v>
      </c>
      <c r="O566" s="164">
        <f t="shared" si="303"/>
        <v>230</v>
      </c>
      <c r="P566" s="164">
        <f t="shared" si="303"/>
        <v>0.41</v>
      </c>
      <c r="Q566" s="164">
        <f t="shared" si="303"/>
        <v>27</v>
      </c>
      <c r="R566" s="164">
        <f t="shared" si="303"/>
        <v>0</v>
      </c>
      <c r="S566" s="164">
        <f t="shared" si="303"/>
        <v>7.5</v>
      </c>
      <c r="T566" s="164">
        <f t="shared" si="303"/>
        <v>10.5</v>
      </c>
      <c r="U566" s="164">
        <f t="shared" si="303"/>
        <v>6.8</v>
      </c>
      <c r="V566" s="164">
        <f t="shared" si="303"/>
        <v>0</v>
      </c>
      <c r="W566" s="164">
        <f t="shared" si="303"/>
        <v>0</v>
      </c>
      <c r="X566" s="164">
        <f t="shared" si="303"/>
        <v>0</v>
      </c>
      <c r="Y566" s="164">
        <f t="shared" si="303"/>
        <v>0</v>
      </c>
      <c r="Z566" s="164">
        <f t="shared" si="303"/>
        <v>0</v>
      </c>
      <c r="AA566" s="164">
        <f t="shared" si="303"/>
        <v>0</v>
      </c>
      <c r="AB566" s="164">
        <f t="shared" si="303"/>
        <v>0</v>
      </c>
      <c r="AC566" s="164">
        <f t="shared" si="303"/>
        <v>0</v>
      </c>
      <c r="AD566" s="164">
        <f t="shared" si="303"/>
        <v>0</v>
      </c>
      <c r="AE566" s="164">
        <f t="shared" si="303"/>
        <v>0</v>
      </c>
      <c r="AF566" s="164">
        <f t="shared" si="303"/>
        <v>0</v>
      </c>
      <c r="AG566" s="164">
        <f t="shared" si="303"/>
        <v>0</v>
      </c>
      <c r="AH566" s="164">
        <f t="shared" si="303"/>
        <v>0</v>
      </c>
      <c r="AI566" s="164">
        <f t="shared" si="303"/>
        <v>0</v>
      </c>
      <c r="AJ566" s="164">
        <f t="shared" si="303"/>
        <v>11</v>
      </c>
      <c r="AK566" s="164">
        <f t="shared" si="303"/>
        <v>140</v>
      </c>
      <c r="AL566" s="164">
        <f t="shared" si="303"/>
        <v>11</v>
      </c>
      <c r="AM566" s="164">
        <f t="shared" si="303"/>
        <v>280</v>
      </c>
      <c r="AN566" s="164">
        <f t="shared" si="303"/>
        <v>2240</v>
      </c>
      <c r="AO566" s="164">
        <f t="shared" si="303"/>
        <v>3090</v>
      </c>
      <c r="AP566" s="164">
        <f t="shared" si="303"/>
        <v>430</v>
      </c>
      <c r="AQ566" s="164">
        <f t="shared" si="303"/>
        <v>7.4</v>
      </c>
      <c r="AR566" s="164">
        <f t="shared" si="303"/>
        <v>0.6</v>
      </c>
      <c r="AS566" s="164">
        <f t="shared" si="303"/>
        <v>120</v>
      </c>
      <c r="AT566" s="164">
        <f t="shared" si="303"/>
        <v>900</v>
      </c>
      <c r="AU566" s="164">
        <f t="shared" si="303"/>
        <v>0</v>
      </c>
      <c r="AV566" s="164">
        <f t="shared" si="303"/>
        <v>80</v>
      </c>
      <c r="AW566" s="166" t="s">
        <v>501</v>
      </c>
      <c r="AX566" s="166" t="s">
        <v>501</v>
      </c>
      <c r="AY566" s="164">
        <f t="shared" si="303"/>
        <v>0</v>
      </c>
      <c r="AZ566" s="164">
        <f t="shared" si="303"/>
        <v>0</v>
      </c>
      <c r="BA566" s="164">
        <f t="shared" si="303"/>
        <v>0</v>
      </c>
      <c r="BB566" s="164">
        <f t="shared" si="303"/>
        <v>0</v>
      </c>
      <c r="BC566" s="164">
        <f t="shared" si="303"/>
        <v>0</v>
      </c>
      <c r="BD566" s="164">
        <f t="shared" si="303"/>
        <v>0</v>
      </c>
      <c r="BE566" s="164">
        <f t="shared" si="303"/>
        <v>2</v>
      </c>
      <c r="BF566" s="164">
        <f t="shared" si="303"/>
        <v>0</v>
      </c>
      <c r="BG566" s="164">
        <f t="shared" si="303"/>
        <v>0</v>
      </c>
      <c r="BH566" s="164">
        <f t="shared" si="303"/>
        <v>1.3</v>
      </c>
      <c r="BI566" s="164">
        <f t="shared" si="303"/>
        <v>0</v>
      </c>
      <c r="BJ566" s="164">
        <f t="shared" si="303"/>
        <v>1.3</v>
      </c>
      <c r="BK566" s="164">
        <f t="shared" si="303"/>
        <v>0.8</v>
      </c>
      <c r="BL566" s="164">
        <f t="shared" si="303"/>
        <v>57</v>
      </c>
      <c r="BM566" s="164">
        <f t="shared" si="303"/>
        <v>0</v>
      </c>
      <c r="BN566" s="164">
        <f t="shared" si="303"/>
        <v>0.61</v>
      </c>
      <c r="BO566" s="164">
        <f t="shared" si="303"/>
        <v>10</v>
      </c>
      <c r="BP566" s="164">
        <f t="shared" si="303"/>
        <v>2</v>
      </c>
      <c r="BQ566" s="164">
        <f t="shared" si="303"/>
        <v>10</v>
      </c>
      <c r="BR566" s="164">
        <f t="shared" si="303"/>
        <v>0</v>
      </c>
      <c r="BS566" s="393"/>
      <c r="BT566" s="393"/>
      <c r="BU566" s="393"/>
      <c r="BV566" s="393"/>
      <c r="BW566" s="388"/>
      <c r="BX566" s="389"/>
      <c r="BY566" s="388"/>
      <c r="BZ566" s="388"/>
      <c r="CA566" s="388"/>
      <c r="CB566" s="164">
        <f t="shared" ref="CB566:CC571" si="304">+CB553</f>
        <v>100</v>
      </c>
      <c r="CC566" s="164">
        <f t="shared" si="304"/>
        <v>-1.7000000000000028</v>
      </c>
      <c r="CE566" s="392"/>
      <c r="CF566" s="388"/>
      <c r="CG566" s="388"/>
      <c r="CH566" s="388"/>
      <c r="CI566" s="388"/>
      <c r="CJ566" s="388"/>
      <c r="CK566" s="388"/>
      <c r="CL566" s="388"/>
      <c r="CM566" s="388"/>
      <c r="CN566" s="388"/>
      <c r="CO566" s="388"/>
      <c r="CP566" s="388"/>
      <c r="CQ566" s="388"/>
      <c r="CR566" s="388"/>
      <c r="CS566" s="388"/>
      <c r="CT566" s="388"/>
    </row>
    <row r="567" spans="1:98" s="35" customFormat="1" ht="15" x14ac:dyDescent="0.25">
      <c r="A567" s="34"/>
      <c r="F567" s="36" t="s">
        <v>273</v>
      </c>
      <c r="J567" s="388"/>
      <c r="K567" s="164">
        <f>+K554*$D$554/100</f>
        <v>53.16</v>
      </c>
      <c r="L567" s="164">
        <f>+L554*$D$554/100</f>
        <v>8.4000000000000005E-2</v>
      </c>
      <c r="M567" s="164">
        <f t="shared" ref="M567:BR567" si="305">+M554*$D$554/100</f>
        <v>0.54</v>
      </c>
      <c r="N567" s="164">
        <f t="shared" si="305"/>
        <v>0.54</v>
      </c>
      <c r="O567" s="164">
        <f t="shared" si="305"/>
        <v>0</v>
      </c>
      <c r="P567" s="164">
        <f t="shared" si="305"/>
        <v>0</v>
      </c>
      <c r="Q567" s="164">
        <f t="shared" si="305"/>
        <v>0.06</v>
      </c>
      <c r="R567" s="164">
        <f t="shared" si="305"/>
        <v>0</v>
      </c>
      <c r="S567" s="164">
        <f t="shared" si="305"/>
        <v>1.2E-2</v>
      </c>
      <c r="T567" s="164">
        <f t="shared" si="305"/>
        <v>6.0000000000000001E-3</v>
      </c>
      <c r="U567" s="164">
        <f t="shared" si="305"/>
        <v>2.4E-2</v>
      </c>
      <c r="V567" s="164">
        <f t="shared" si="305"/>
        <v>0</v>
      </c>
      <c r="W567" s="164">
        <f t="shared" si="305"/>
        <v>5.22</v>
      </c>
      <c r="X567" s="164">
        <f t="shared" si="305"/>
        <v>0</v>
      </c>
      <c r="Y567" s="164">
        <f t="shared" si="305"/>
        <v>0</v>
      </c>
      <c r="Z567" s="166" t="s">
        <v>501</v>
      </c>
      <c r="AA567" s="164">
        <f t="shared" si="305"/>
        <v>3.66</v>
      </c>
      <c r="AB567" s="164">
        <f t="shared" si="305"/>
        <v>0</v>
      </c>
      <c r="AC567" s="164">
        <f t="shared" si="305"/>
        <v>0</v>
      </c>
      <c r="AD567" s="164">
        <f t="shared" si="305"/>
        <v>0</v>
      </c>
      <c r="AE567" s="164">
        <f t="shared" si="305"/>
        <v>0.9</v>
      </c>
      <c r="AF567" s="164">
        <f t="shared" si="305"/>
        <v>0</v>
      </c>
      <c r="AG567" s="164">
        <f t="shared" si="305"/>
        <v>0.96</v>
      </c>
      <c r="AH567" s="164">
        <f t="shared" si="305"/>
        <v>0</v>
      </c>
      <c r="AI567" s="164">
        <f t="shared" si="305"/>
        <v>0</v>
      </c>
      <c r="AJ567" s="164">
        <f t="shared" si="305"/>
        <v>0.24</v>
      </c>
      <c r="AK567" s="164">
        <f t="shared" si="305"/>
        <v>18</v>
      </c>
      <c r="AL567" s="164">
        <f t="shared" si="305"/>
        <v>0.3</v>
      </c>
      <c r="AM567" s="164">
        <f t="shared" si="305"/>
        <v>7.2</v>
      </c>
      <c r="AN567" s="164">
        <f t="shared" si="305"/>
        <v>19.8</v>
      </c>
      <c r="AO567" s="164">
        <f t="shared" si="305"/>
        <v>108</v>
      </c>
      <c r="AP567" s="164">
        <f t="shared" si="305"/>
        <v>9</v>
      </c>
      <c r="AQ567" s="164">
        <f t="shared" si="305"/>
        <v>0.18600000000000003</v>
      </c>
      <c r="AR567" s="164">
        <f t="shared" si="305"/>
        <v>8.4000000000000005E-2</v>
      </c>
      <c r="AS567" s="164">
        <f t="shared" si="305"/>
        <v>0.36</v>
      </c>
      <c r="AT567" s="164">
        <f t="shared" si="305"/>
        <v>132</v>
      </c>
      <c r="AU567" s="164">
        <f t="shared" si="305"/>
        <v>0</v>
      </c>
      <c r="AV567" s="164">
        <f t="shared" si="305"/>
        <v>0</v>
      </c>
      <c r="AW567" s="164">
        <f t="shared" si="305"/>
        <v>0</v>
      </c>
      <c r="AX567" s="164">
        <f t="shared" si="305"/>
        <v>0</v>
      </c>
      <c r="AY567" s="164">
        <f t="shared" si="305"/>
        <v>0</v>
      </c>
      <c r="AZ567" s="164">
        <f t="shared" si="305"/>
        <v>0</v>
      </c>
      <c r="BA567" s="164">
        <f t="shared" si="305"/>
        <v>0</v>
      </c>
      <c r="BB567" s="164">
        <f t="shared" si="305"/>
        <v>0</v>
      </c>
      <c r="BC567" s="164">
        <f t="shared" si="305"/>
        <v>0</v>
      </c>
      <c r="BD567" s="164">
        <f t="shared" si="305"/>
        <v>0</v>
      </c>
      <c r="BE567" s="164">
        <f t="shared" si="305"/>
        <v>0</v>
      </c>
      <c r="BF567" s="164">
        <f t="shared" si="305"/>
        <v>0</v>
      </c>
      <c r="BG567" s="164">
        <f t="shared" si="305"/>
        <v>0</v>
      </c>
      <c r="BH567" s="164">
        <f t="shared" si="305"/>
        <v>0</v>
      </c>
      <c r="BI567" s="164">
        <f t="shared" si="305"/>
        <v>0</v>
      </c>
      <c r="BJ567" s="164">
        <f t="shared" si="305"/>
        <v>1.7999999999999999E-2</v>
      </c>
      <c r="BK567" s="164">
        <f t="shared" si="305"/>
        <v>6.0000000000000001E-3</v>
      </c>
      <c r="BL567" s="164">
        <f t="shared" si="305"/>
        <v>0.06</v>
      </c>
      <c r="BM567" s="164">
        <f t="shared" si="305"/>
        <v>0</v>
      </c>
      <c r="BN567" s="164">
        <f t="shared" si="305"/>
        <v>7.1999999999999995E-2</v>
      </c>
      <c r="BO567" s="164">
        <f t="shared" si="305"/>
        <v>1.2</v>
      </c>
      <c r="BP567" s="164">
        <f t="shared" si="305"/>
        <v>0</v>
      </c>
      <c r="BQ567" s="164">
        <f t="shared" si="305"/>
        <v>3.6</v>
      </c>
      <c r="BR567" s="164">
        <f t="shared" si="305"/>
        <v>0</v>
      </c>
      <c r="BS567" s="393"/>
      <c r="BT567" s="393"/>
      <c r="BU567" s="393"/>
      <c r="BV567" s="393"/>
      <c r="BW567" s="388"/>
      <c r="BX567" s="389"/>
      <c r="BY567" s="388"/>
      <c r="BZ567" s="388"/>
      <c r="CA567" s="388"/>
      <c r="CB567" s="164">
        <f t="shared" si="304"/>
        <v>100</v>
      </c>
      <c r="CC567" s="164">
        <f t="shared" si="304"/>
        <v>8.5</v>
      </c>
      <c r="CE567" s="392"/>
      <c r="CF567" s="388"/>
      <c r="CG567" s="388"/>
      <c r="CH567" s="388"/>
      <c r="CI567" s="388"/>
      <c r="CJ567" s="388"/>
      <c r="CK567" s="388"/>
      <c r="CL567" s="388"/>
      <c r="CM567" s="388"/>
      <c r="CN567" s="388"/>
      <c r="CO567" s="388"/>
      <c r="CP567" s="388"/>
      <c r="CQ567" s="388"/>
      <c r="CR567" s="388"/>
      <c r="CS567" s="388"/>
      <c r="CT567" s="388"/>
    </row>
    <row r="568" spans="1:98" s="35" customFormat="1" ht="15" x14ac:dyDescent="0.3">
      <c r="A568" s="34"/>
      <c r="F568" s="167" t="s">
        <v>341</v>
      </c>
      <c r="J568" s="388"/>
      <c r="K568" s="164">
        <f>+K555*$D$555/100</f>
        <v>24.5</v>
      </c>
      <c r="L568" s="164">
        <f>+L555*$D$555/100</f>
        <v>1.7500000000000002E-2</v>
      </c>
      <c r="M568" s="164">
        <f t="shared" ref="M568:BR568" si="306">+M555*$D$555/100</f>
        <v>0.1</v>
      </c>
      <c r="N568" s="164">
        <f t="shared" si="306"/>
        <v>0.1</v>
      </c>
      <c r="O568" s="164">
        <f t="shared" si="306"/>
        <v>0</v>
      </c>
      <c r="P568" s="164">
        <f t="shared" si="306"/>
        <v>0</v>
      </c>
      <c r="Q568" s="164">
        <f t="shared" si="306"/>
        <v>0</v>
      </c>
      <c r="R568" s="164">
        <f t="shared" si="306"/>
        <v>0</v>
      </c>
      <c r="S568" s="164">
        <f t="shared" si="306"/>
        <v>0</v>
      </c>
      <c r="T568" s="164">
        <f t="shared" si="306"/>
        <v>0</v>
      </c>
      <c r="U568" s="164">
        <f t="shared" si="306"/>
        <v>0</v>
      </c>
      <c r="V568" s="164">
        <f t="shared" si="306"/>
        <v>0</v>
      </c>
      <c r="W568" s="164">
        <f t="shared" si="306"/>
        <v>0.15</v>
      </c>
      <c r="X568" s="164">
        <f t="shared" si="306"/>
        <v>0</v>
      </c>
      <c r="Y568" s="164">
        <f t="shared" si="306"/>
        <v>0</v>
      </c>
      <c r="Z568" s="164">
        <f t="shared" si="306"/>
        <v>0</v>
      </c>
      <c r="AA568" s="164">
        <f t="shared" si="306"/>
        <v>0.15</v>
      </c>
      <c r="AB568" s="164">
        <f t="shared" si="306"/>
        <v>0</v>
      </c>
      <c r="AC568" s="164">
        <f t="shared" si="306"/>
        <v>0</v>
      </c>
      <c r="AD568" s="164">
        <f t="shared" si="306"/>
        <v>0</v>
      </c>
      <c r="AE568" s="164">
        <f t="shared" si="306"/>
        <v>0</v>
      </c>
      <c r="AF568" s="164">
        <f t="shared" si="306"/>
        <v>0</v>
      </c>
      <c r="AG568" s="164">
        <f t="shared" si="306"/>
        <v>0</v>
      </c>
      <c r="AH568" s="164">
        <f t="shared" si="306"/>
        <v>0</v>
      </c>
      <c r="AI568" s="164">
        <f t="shared" si="306"/>
        <v>0</v>
      </c>
      <c r="AJ568" s="164">
        <f t="shared" si="306"/>
        <v>7.4999999999999997E-2</v>
      </c>
      <c r="AK568" s="164">
        <f t="shared" si="306"/>
        <v>3.75</v>
      </c>
      <c r="AL568" s="164">
        <f t="shared" si="306"/>
        <v>0.125</v>
      </c>
      <c r="AM568" s="164">
        <f t="shared" si="306"/>
        <v>5.5</v>
      </c>
      <c r="AN568" s="164">
        <f t="shared" si="306"/>
        <v>8</v>
      </c>
      <c r="AO568" s="164">
        <f t="shared" si="306"/>
        <v>22.25</v>
      </c>
      <c r="AP568" s="164">
        <f t="shared" si="306"/>
        <v>5</v>
      </c>
      <c r="AQ568" s="164">
        <f t="shared" si="306"/>
        <v>2.5000000000000001E-2</v>
      </c>
      <c r="AR568" s="164">
        <f t="shared" si="306"/>
        <v>0.01</v>
      </c>
      <c r="AS568" s="164">
        <f t="shared" si="306"/>
        <v>0.25</v>
      </c>
      <c r="AT568" s="164">
        <f t="shared" si="306"/>
        <v>2.5</v>
      </c>
      <c r="AU568" s="164">
        <f t="shared" si="306"/>
        <v>0</v>
      </c>
      <c r="AV568" s="164">
        <f t="shared" si="306"/>
        <v>0</v>
      </c>
      <c r="AW568" s="164">
        <f t="shared" si="306"/>
        <v>0</v>
      </c>
      <c r="AX568" s="164">
        <f t="shared" si="306"/>
        <v>0</v>
      </c>
      <c r="AY568" s="164">
        <f t="shared" si="306"/>
        <v>0</v>
      </c>
      <c r="AZ568" s="164">
        <f t="shared" si="306"/>
        <v>0</v>
      </c>
      <c r="BA568" s="164">
        <f t="shared" si="306"/>
        <v>0</v>
      </c>
      <c r="BB568" s="164">
        <f t="shared" si="306"/>
        <v>0</v>
      </c>
      <c r="BC568" s="164">
        <f t="shared" si="306"/>
        <v>0</v>
      </c>
      <c r="BD568" s="164">
        <f t="shared" si="306"/>
        <v>0</v>
      </c>
      <c r="BE568" s="164">
        <f t="shared" si="306"/>
        <v>0</v>
      </c>
      <c r="BF568" s="164">
        <f t="shared" si="306"/>
        <v>0</v>
      </c>
      <c r="BG568" s="164">
        <f t="shared" si="306"/>
        <v>0</v>
      </c>
      <c r="BH568" s="164">
        <f t="shared" si="306"/>
        <v>0</v>
      </c>
      <c r="BI568" s="164">
        <f t="shared" si="306"/>
        <v>0</v>
      </c>
      <c r="BJ568" s="164">
        <f t="shared" si="306"/>
        <v>0</v>
      </c>
      <c r="BK568" s="164">
        <f t="shared" si="306"/>
        <v>0</v>
      </c>
      <c r="BL568" s="164">
        <f t="shared" si="306"/>
        <v>0</v>
      </c>
      <c r="BM568" s="164">
        <f t="shared" si="306"/>
        <v>0</v>
      </c>
      <c r="BN568" s="164">
        <f t="shared" si="306"/>
        <v>0</v>
      </c>
      <c r="BO568" s="164">
        <f t="shared" si="306"/>
        <v>0</v>
      </c>
      <c r="BP568" s="164">
        <f t="shared" si="306"/>
        <v>0</v>
      </c>
      <c r="BQ568" s="164">
        <f t="shared" si="306"/>
        <v>0</v>
      </c>
      <c r="BR568" s="164">
        <f t="shared" si="306"/>
        <v>0</v>
      </c>
      <c r="BS568" s="393"/>
      <c r="BT568" s="393"/>
      <c r="BU568" s="393"/>
      <c r="BV568" s="393"/>
      <c r="BW568" s="388"/>
      <c r="BX568" s="389"/>
      <c r="BY568" s="388"/>
      <c r="BZ568" s="388"/>
      <c r="CA568" s="388"/>
      <c r="CB568" s="164">
        <f t="shared" si="304"/>
        <v>100</v>
      </c>
      <c r="CC568" s="164">
        <f t="shared" si="304"/>
        <v>1.2999999999999972</v>
      </c>
      <c r="CE568" s="392"/>
      <c r="CF568" s="388"/>
      <c r="CG568" s="388"/>
      <c r="CH568" s="388"/>
      <c r="CI568" s="388"/>
      <c r="CJ568" s="388"/>
      <c r="CK568" s="388"/>
      <c r="CL568" s="388"/>
      <c r="CM568" s="388"/>
      <c r="CN568" s="388"/>
      <c r="CO568" s="388"/>
      <c r="CP568" s="388"/>
      <c r="CQ568" s="388"/>
      <c r="CR568" s="388"/>
      <c r="CS568" s="388"/>
      <c r="CT568" s="388"/>
    </row>
    <row r="569" spans="1:98" s="35" customFormat="1" ht="15" x14ac:dyDescent="0.3">
      <c r="A569" s="34"/>
      <c r="F569" s="167" t="s">
        <v>339</v>
      </c>
      <c r="J569" s="388"/>
      <c r="K569" s="164">
        <f>+K556*$D$556/100</f>
        <v>1.1875</v>
      </c>
      <c r="L569" s="164"/>
      <c r="M569" s="164">
        <f t="shared" ref="M569:BR569" si="307">+M556*$D$556/100</f>
        <v>1.5874999999999999</v>
      </c>
      <c r="N569" s="164">
        <f t="shared" si="307"/>
        <v>1.5874999999999999</v>
      </c>
      <c r="O569" s="164">
        <f t="shared" si="307"/>
        <v>0</v>
      </c>
      <c r="P569" s="164">
        <f t="shared" si="307"/>
        <v>0</v>
      </c>
      <c r="Q569" s="164">
        <f t="shared" si="307"/>
        <v>1.7250000000000001</v>
      </c>
      <c r="R569" s="164">
        <f t="shared" si="307"/>
        <v>0</v>
      </c>
      <c r="S569" s="164">
        <f t="shared" si="307"/>
        <v>0.14374999999999999</v>
      </c>
      <c r="T569" s="164">
        <f t="shared" si="307"/>
        <v>0.60124999999999995</v>
      </c>
      <c r="U569" s="164">
        <f t="shared" si="307"/>
        <v>0.63375000000000004</v>
      </c>
      <c r="V569" s="164">
        <f t="shared" si="307"/>
        <v>0</v>
      </c>
      <c r="W569" s="164">
        <f t="shared" si="307"/>
        <v>5.2249999999999996</v>
      </c>
      <c r="X569" s="164">
        <f t="shared" si="307"/>
        <v>0</v>
      </c>
      <c r="Y569" s="164">
        <f t="shared" si="307"/>
        <v>0</v>
      </c>
      <c r="Z569" s="164">
        <f t="shared" si="307"/>
        <v>0</v>
      </c>
      <c r="AA569" s="164">
        <f t="shared" si="307"/>
        <v>0</v>
      </c>
      <c r="AB569" s="164">
        <f t="shared" si="307"/>
        <v>0</v>
      </c>
      <c r="AC569" s="164">
        <f t="shared" si="307"/>
        <v>0</v>
      </c>
      <c r="AD569" s="164">
        <f t="shared" si="307"/>
        <v>0</v>
      </c>
      <c r="AE569" s="164">
        <f t="shared" si="307"/>
        <v>2.0375000000000001</v>
      </c>
      <c r="AF569" s="164">
        <f t="shared" si="307"/>
        <v>0</v>
      </c>
      <c r="AG569" s="164">
        <f t="shared" si="307"/>
        <v>0</v>
      </c>
      <c r="AH569" s="164">
        <f t="shared" si="307"/>
        <v>0</v>
      </c>
      <c r="AI569" s="164">
        <f t="shared" si="307"/>
        <v>0</v>
      </c>
      <c r="AJ569" s="164">
        <f t="shared" si="307"/>
        <v>0.69625000000000004</v>
      </c>
      <c r="AK569" s="164">
        <f t="shared" si="307"/>
        <v>59.75</v>
      </c>
      <c r="AL569" s="164">
        <f t="shared" si="307"/>
        <v>3.7</v>
      </c>
      <c r="AM569" s="164">
        <f t="shared" si="307"/>
        <v>31.75</v>
      </c>
      <c r="AN569" s="164">
        <f t="shared" si="307"/>
        <v>43.625</v>
      </c>
      <c r="AO569" s="164">
        <f t="shared" si="307"/>
        <v>192.875</v>
      </c>
      <c r="AP569" s="164">
        <f t="shared" si="307"/>
        <v>6.5</v>
      </c>
      <c r="AQ569" s="164">
        <f t="shared" si="307"/>
        <v>0.50624999999999998</v>
      </c>
      <c r="AR569" s="164">
        <f t="shared" si="307"/>
        <v>0.10249999999999999</v>
      </c>
      <c r="AS569" s="164">
        <f t="shared" si="307"/>
        <v>0</v>
      </c>
      <c r="AT569" s="164">
        <f t="shared" si="307"/>
        <v>536.25</v>
      </c>
      <c r="AU569" s="164">
        <f t="shared" si="307"/>
        <v>123.25</v>
      </c>
      <c r="AV569" s="164">
        <f t="shared" si="307"/>
        <v>0</v>
      </c>
      <c r="AW569" s="164">
        <f t="shared" si="307"/>
        <v>12.375</v>
      </c>
      <c r="AX569" s="164">
        <f t="shared" si="307"/>
        <v>0</v>
      </c>
      <c r="AY569" s="164">
        <f t="shared" si="307"/>
        <v>0</v>
      </c>
      <c r="AZ569" s="164">
        <f t="shared" si="307"/>
        <v>0</v>
      </c>
      <c r="BA569" s="164">
        <f t="shared" si="307"/>
        <v>0</v>
      </c>
      <c r="BB569" s="164">
        <f t="shared" si="307"/>
        <v>0</v>
      </c>
      <c r="BC569" s="164">
        <f t="shared" si="307"/>
        <v>0</v>
      </c>
      <c r="BD569" s="164">
        <f t="shared" si="307"/>
        <v>0</v>
      </c>
      <c r="BE569" s="164">
        <f t="shared" si="307"/>
        <v>0</v>
      </c>
      <c r="BF569" s="164">
        <f t="shared" si="307"/>
        <v>0</v>
      </c>
      <c r="BG569" s="164">
        <f t="shared" si="307"/>
        <v>0</v>
      </c>
      <c r="BH569" s="164">
        <f t="shared" si="307"/>
        <v>0</v>
      </c>
      <c r="BI569" s="164">
        <f t="shared" si="307"/>
        <v>0</v>
      </c>
      <c r="BJ569" s="164">
        <f t="shared" si="307"/>
        <v>3.125E-2</v>
      </c>
      <c r="BK569" s="164">
        <f t="shared" si="307"/>
        <v>3.5000000000000003E-2</v>
      </c>
      <c r="BL569" s="164">
        <f t="shared" si="307"/>
        <v>0.4375</v>
      </c>
      <c r="BM569" s="164">
        <f t="shared" si="307"/>
        <v>0</v>
      </c>
      <c r="BN569" s="164">
        <f t="shared" si="307"/>
        <v>0</v>
      </c>
      <c r="BO569" s="164">
        <f t="shared" si="307"/>
        <v>0</v>
      </c>
      <c r="BP569" s="164">
        <f t="shared" si="307"/>
        <v>0</v>
      </c>
      <c r="BQ569" s="164">
        <f t="shared" si="307"/>
        <v>1.375</v>
      </c>
      <c r="BR569" s="164">
        <f t="shared" si="307"/>
        <v>0</v>
      </c>
      <c r="BS569" s="393"/>
      <c r="BT569" s="393"/>
      <c r="BU569" s="393"/>
      <c r="BV569" s="393"/>
      <c r="BW569" s="388"/>
      <c r="BX569" s="389"/>
      <c r="BY569" s="388"/>
      <c r="BZ569" s="388"/>
      <c r="CA569" s="388"/>
      <c r="CB569" s="164">
        <f t="shared" si="304"/>
        <v>100</v>
      </c>
      <c r="CC569" s="164">
        <f t="shared" si="304"/>
        <v>42.13</v>
      </c>
      <c r="CE569" s="392"/>
      <c r="CF569" s="388"/>
      <c r="CG569" s="388"/>
      <c r="CH569" s="388"/>
      <c r="CI569" s="388"/>
      <c r="CJ569" s="388"/>
      <c r="CK569" s="388"/>
      <c r="CL569" s="388"/>
      <c r="CM569" s="388"/>
      <c r="CN569" s="388"/>
      <c r="CO569" s="388"/>
      <c r="CP569" s="388"/>
      <c r="CQ569" s="388"/>
      <c r="CR569" s="388"/>
      <c r="CS569" s="388"/>
      <c r="CT569" s="388"/>
    </row>
    <row r="570" spans="1:98" s="35" customFormat="1" ht="15" x14ac:dyDescent="0.3">
      <c r="A570" s="34"/>
      <c r="F570" s="38" t="s">
        <v>1213</v>
      </c>
      <c r="J570" s="388"/>
      <c r="K570" s="164">
        <f>+K557*$D$557/100</f>
        <v>0</v>
      </c>
      <c r="L570" s="166" t="s">
        <v>501</v>
      </c>
      <c r="M570" s="164">
        <f t="shared" ref="M570:AB570" si="308">+M557*$D$557/100</f>
        <v>0</v>
      </c>
      <c r="N570" s="164">
        <f t="shared" si="308"/>
        <v>0</v>
      </c>
      <c r="O570" s="164">
        <f t="shared" si="308"/>
        <v>0</v>
      </c>
      <c r="P570" s="164">
        <f t="shared" si="308"/>
        <v>0</v>
      </c>
      <c r="Q570" s="164">
        <f t="shared" si="308"/>
        <v>25</v>
      </c>
      <c r="R570" s="164">
        <f t="shared" si="308"/>
        <v>0</v>
      </c>
      <c r="S570" s="164">
        <f t="shared" si="308"/>
        <v>3.1625000000000001</v>
      </c>
      <c r="T570" s="164">
        <f t="shared" si="308"/>
        <v>4.6425000000000001</v>
      </c>
      <c r="U570" s="164">
        <f t="shared" si="308"/>
        <v>16.055</v>
      </c>
      <c r="V570" s="164">
        <f t="shared" si="308"/>
        <v>0</v>
      </c>
      <c r="W570" s="164">
        <f t="shared" si="308"/>
        <v>0</v>
      </c>
      <c r="X570" s="164">
        <f t="shared" si="308"/>
        <v>0</v>
      </c>
      <c r="Y570" s="164">
        <f t="shared" si="308"/>
        <v>0</v>
      </c>
      <c r="Z570" s="164">
        <f t="shared" si="308"/>
        <v>0</v>
      </c>
      <c r="AA570" s="164">
        <f t="shared" si="308"/>
        <v>0</v>
      </c>
      <c r="AB570" s="164">
        <f t="shared" si="308"/>
        <v>0</v>
      </c>
      <c r="AC570" s="164">
        <f>+AC557*$D$557/100</f>
        <v>0</v>
      </c>
      <c r="AD570" s="164">
        <f t="shared" ref="AD570:BR570" si="309">+AD557*$D$557/100</f>
        <v>0</v>
      </c>
      <c r="AE570" s="164">
        <f t="shared" si="309"/>
        <v>0</v>
      </c>
      <c r="AF570" s="164">
        <f t="shared" si="309"/>
        <v>0</v>
      </c>
      <c r="AG570" s="164">
        <f t="shared" si="309"/>
        <v>0</v>
      </c>
      <c r="AH570" s="164">
        <f t="shared" si="309"/>
        <v>0</v>
      </c>
      <c r="AI570" s="164">
        <f t="shared" si="309"/>
        <v>0</v>
      </c>
      <c r="AJ570" s="164">
        <f t="shared" si="309"/>
        <v>0</v>
      </c>
      <c r="AK570" s="164">
        <f t="shared" si="309"/>
        <v>0</v>
      </c>
      <c r="AL570" s="164">
        <f t="shared" si="309"/>
        <v>0</v>
      </c>
      <c r="AM570" s="164">
        <f t="shared" si="309"/>
        <v>0</v>
      </c>
      <c r="AN570" s="164">
        <f t="shared" si="309"/>
        <v>0</v>
      </c>
      <c r="AO570" s="164">
        <f t="shared" si="309"/>
        <v>0</v>
      </c>
      <c r="AP570" s="164">
        <f t="shared" si="309"/>
        <v>0</v>
      </c>
      <c r="AQ570" s="164">
        <f t="shared" si="309"/>
        <v>0</v>
      </c>
      <c r="AR570" s="164">
        <f t="shared" si="309"/>
        <v>0</v>
      </c>
      <c r="AS570" s="164">
        <f t="shared" si="309"/>
        <v>0</v>
      </c>
      <c r="AT570" s="164">
        <f t="shared" si="309"/>
        <v>0</v>
      </c>
      <c r="AU570" s="164">
        <f t="shared" si="309"/>
        <v>0</v>
      </c>
      <c r="AV570" s="164">
        <f t="shared" si="309"/>
        <v>0.75</v>
      </c>
      <c r="AW570" s="164">
        <f t="shared" si="309"/>
        <v>0</v>
      </c>
      <c r="AX570" s="164">
        <f t="shared" si="309"/>
        <v>0</v>
      </c>
      <c r="AY570" s="164">
        <f t="shared" si="309"/>
        <v>0</v>
      </c>
      <c r="AZ570" s="164">
        <f t="shared" si="309"/>
        <v>0</v>
      </c>
      <c r="BA570" s="164">
        <f t="shared" si="309"/>
        <v>0</v>
      </c>
      <c r="BB570" s="164">
        <f t="shared" si="309"/>
        <v>0</v>
      </c>
      <c r="BC570" s="164">
        <f t="shared" si="309"/>
        <v>0</v>
      </c>
      <c r="BD570" s="164">
        <f t="shared" si="309"/>
        <v>0</v>
      </c>
      <c r="BE570" s="164">
        <f t="shared" si="309"/>
        <v>0</v>
      </c>
      <c r="BF570" s="164">
        <f t="shared" si="309"/>
        <v>0</v>
      </c>
      <c r="BG570" s="164">
        <f t="shared" si="309"/>
        <v>0</v>
      </c>
      <c r="BH570" s="164">
        <f t="shared" si="309"/>
        <v>9.8049999999999997</v>
      </c>
      <c r="BI570" s="164">
        <f t="shared" si="309"/>
        <v>0</v>
      </c>
      <c r="BJ570" s="164">
        <f t="shared" si="309"/>
        <v>0</v>
      </c>
      <c r="BK570" s="164">
        <f t="shared" si="309"/>
        <v>0</v>
      </c>
      <c r="BL570" s="164">
        <f t="shared" si="309"/>
        <v>0</v>
      </c>
      <c r="BM570" s="164">
        <f t="shared" si="309"/>
        <v>0</v>
      </c>
      <c r="BN570" s="164">
        <f t="shared" si="309"/>
        <v>0</v>
      </c>
      <c r="BO570" s="164">
        <f t="shared" si="309"/>
        <v>0</v>
      </c>
      <c r="BP570" s="164">
        <f t="shared" si="309"/>
        <v>0</v>
      </c>
      <c r="BQ570" s="164">
        <f t="shared" si="309"/>
        <v>0</v>
      </c>
      <c r="BR570" s="164">
        <f t="shared" si="309"/>
        <v>0</v>
      </c>
      <c r="BS570" s="393"/>
      <c r="BT570" s="393"/>
      <c r="BU570" s="393"/>
      <c r="BV570" s="393"/>
      <c r="BW570" s="388"/>
      <c r="BX570" s="389"/>
      <c r="BY570" s="388"/>
      <c r="BZ570" s="388"/>
      <c r="CA570" s="388"/>
      <c r="CB570" s="164">
        <f t="shared" si="304"/>
        <v>100</v>
      </c>
      <c r="CC570" s="164">
        <f t="shared" si="304"/>
        <v>0</v>
      </c>
      <c r="CE570" s="388"/>
      <c r="CF570" s="388"/>
      <c r="CG570" s="388"/>
      <c r="CH570" s="388"/>
      <c r="CI570" s="388"/>
      <c r="CJ570" s="388"/>
      <c r="CK570" s="388"/>
      <c r="CL570" s="388"/>
      <c r="CM570" s="388"/>
      <c r="CN570" s="388"/>
      <c r="CO570" s="388"/>
      <c r="CP570" s="388"/>
      <c r="CQ570" s="388"/>
      <c r="CR570" s="388"/>
      <c r="CS570" s="388"/>
      <c r="CT570" s="388"/>
    </row>
    <row r="571" spans="1:98" s="35" customFormat="1" ht="15" x14ac:dyDescent="0.3">
      <c r="A571" s="34"/>
      <c r="F571" s="38" t="s">
        <v>1214</v>
      </c>
      <c r="J571" s="388"/>
      <c r="K571" s="164">
        <f>+K558*$D$558/100</f>
        <v>0.02</v>
      </c>
      <c r="L571" s="164"/>
      <c r="M571" s="164">
        <f t="shared" ref="M571:BR571" si="310">+M558*$D$558/100</f>
        <v>0</v>
      </c>
      <c r="N571" s="164">
        <f t="shared" si="310"/>
        <v>0</v>
      </c>
      <c r="O571" s="164">
        <f t="shared" si="310"/>
        <v>0</v>
      </c>
      <c r="P571" s="164">
        <f t="shared" si="310"/>
        <v>0</v>
      </c>
      <c r="Q571" s="164">
        <f t="shared" si="310"/>
        <v>0</v>
      </c>
      <c r="R571" s="164">
        <f t="shared" si="310"/>
        <v>0</v>
      </c>
      <c r="S571" s="164">
        <f t="shared" si="310"/>
        <v>0</v>
      </c>
      <c r="T571" s="164">
        <f t="shared" si="310"/>
        <v>0</v>
      </c>
      <c r="U571" s="164">
        <f t="shared" si="310"/>
        <v>0</v>
      </c>
      <c r="V571" s="164">
        <f t="shared" si="310"/>
        <v>0</v>
      </c>
      <c r="W571" s="164">
        <f t="shared" si="310"/>
        <v>0</v>
      </c>
      <c r="X571" s="164">
        <f t="shared" si="310"/>
        <v>0</v>
      </c>
      <c r="Y571" s="164">
        <f t="shared" si="310"/>
        <v>0</v>
      </c>
      <c r="Z571" s="164">
        <f t="shared" si="310"/>
        <v>0</v>
      </c>
      <c r="AA571" s="164">
        <f t="shared" si="310"/>
        <v>0</v>
      </c>
      <c r="AB571" s="164">
        <f t="shared" si="310"/>
        <v>0</v>
      </c>
      <c r="AC571" s="164">
        <f t="shared" si="310"/>
        <v>0</v>
      </c>
      <c r="AD571" s="164">
        <f t="shared" si="310"/>
        <v>0</v>
      </c>
      <c r="AE571" s="164">
        <f t="shared" si="310"/>
        <v>0</v>
      </c>
      <c r="AF571" s="164">
        <f t="shared" si="310"/>
        <v>0</v>
      </c>
      <c r="AG571" s="164">
        <f t="shared" si="310"/>
        <v>0</v>
      </c>
      <c r="AH571" s="164">
        <f t="shared" si="310"/>
        <v>0</v>
      </c>
      <c r="AI571" s="164">
        <f t="shared" si="310"/>
        <v>0</v>
      </c>
      <c r="AJ571" s="164">
        <f t="shared" si="310"/>
        <v>9.98</v>
      </c>
      <c r="AK571" s="164">
        <f t="shared" si="310"/>
        <v>1</v>
      </c>
      <c r="AL571" s="164">
        <f t="shared" si="310"/>
        <v>0.03</v>
      </c>
      <c r="AM571" s="164">
        <f t="shared" si="310"/>
        <v>7.6</v>
      </c>
      <c r="AN571" s="164">
        <f t="shared" si="310"/>
        <v>0.1</v>
      </c>
      <c r="AO571" s="164">
        <f t="shared" si="310"/>
        <v>8.9</v>
      </c>
      <c r="AP571" s="164">
        <f t="shared" si="310"/>
        <v>3930</v>
      </c>
      <c r="AQ571" s="164">
        <f t="shared" si="310"/>
        <v>0.01</v>
      </c>
      <c r="AR571" s="164">
        <f t="shared" si="310"/>
        <v>8.0000000000000002E-3</v>
      </c>
      <c r="AS571" s="164">
        <f t="shared" si="310"/>
        <v>0</v>
      </c>
      <c r="AT571" s="166" t="s">
        <v>501</v>
      </c>
      <c r="AU571" s="164">
        <f t="shared" si="310"/>
        <v>0</v>
      </c>
      <c r="AV571" s="164">
        <f t="shared" si="310"/>
        <v>0</v>
      </c>
      <c r="AW571" s="164">
        <f t="shared" si="310"/>
        <v>0</v>
      </c>
      <c r="AX571" s="164">
        <f t="shared" si="310"/>
        <v>0</v>
      </c>
      <c r="AY571" s="164">
        <f t="shared" si="310"/>
        <v>0</v>
      </c>
      <c r="AZ571" s="164">
        <f t="shared" si="310"/>
        <v>0</v>
      </c>
      <c r="BA571" s="164">
        <f t="shared" si="310"/>
        <v>0</v>
      </c>
      <c r="BB571" s="164">
        <f t="shared" si="310"/>
        <v>0</v>
      </c>
      <c r="BC571" s="164">
        <f t="shared" si="310"/>
        <v>0</v>
      </c>
      <c r="BD571" s="164">
        <f t="shared" si="310"/>
        <v>0</v>
      </c>
      <c r="BE571" s="164">
        <f t="shared" si="310"/>
        <v>0</v>
      </c>
      <c r="BF571" s="164">
        <f t="shared" si="310"/>
        <v>0</v>
      </c>
      <c r="BG571" s="164">
        <f t="shared" si="310"/>
        <v>0</v>
      </c>
      <c r="BH571" s="164">
        <f t="shared" si="310"/>
        <v>0</v>
      </c>
      <c r="BI571" s="164">
        <f t="shared" si="310"/>
        <v>0</v>
      </c>
      <c r="BJ571" s="164">
        <f t="shared" si="310"/>
        <v>0</v>
      </c>
      <c r="BK571" s="164">
        <f t="shared" si="310"/>
        <v>0.1</v>
      </c>
      <c r="BL571" s="164">
        <f t="shared" si="310"/>
        <v>0</v>
      </c>
      <c r="BM571" s="164">
        <f t="shared" si="310"/>
        <v>0</v>
      </c>
      <c r="BN571" s="164">
        <f t="shared" si="310"/>
        <v>0</v>
      </c>
      <c r="BO571" s="164">
        <f t="shared" si="310"/>
        <v>0</v>
      </c>
      <c r="BP571" s="164">
        <f t="shared" si="310"/>
        <v>0</v>
      </c>
      <c r="BQ571" s="164">
        <f t="shared" si="310"/>
        <v>0</v>
      </c>
      <c r="BR571" s="164">
        <f t="shared" si="310"/>
        <v>0</v>
      </c>
      <c r="BS571" s="393"/>
      <c r="BT571" s="393"/>
      <c r="BU571" s="393"/>
      <c r="BV571" s="393"/>
      <c r="BW571" s="388"/>
      <c r="BX571" s="389"/>
      <c r="BY571" s="388"/>
      <c r="BZ571" s="388"/>
      <c r="CA571" s="388"/>
      <c r="CB571" s="164">
        <f t="shared" si="304"/>
        <v>100</v>
      </c>
      <c r="CC571" s="164">
        <f t="shared" si="304"/>
        <v>0</v>
      </c>
      <c r="CE571" s="388"/>
      <c r="CF571" s="388"/>
      <c r="CG571" s="388"/>
      <c r="CH571" s="388"/>
      <c r="CI571" s="388"/>
      <c r="CJ571" s="388"/>
      <c r="CK571" s="388"/>
      <c r="CL571" s="388"/>
      <c r="CM571" s="388"/>
      <c r="CN571" s="388"/>
      <c r="CO571" s="388"/>
      <c r="CP571" s="388"/>
      <c r="CQ571" s="388"/>
      <c r="CR571" s="388"/>
      <c r="CS571" s="388"/>
      <c r="CT571" s="388"/>
    </row>
    <row r="572" spans="1:98" s="35" customFormat="1" ht="15" x14ac:dyDescent="0.3">
      <c r="A572" s="34"/>
      <c r="F572" s="38"/>
      <c r="J572" s="388"/>
      <c r="K572" s="168">
        <f>SUM(K565:K571)</f>
        <v>1077.6175000000001</v>
      </c>
      <c r="L572" s="168">
        <f>SUM(L565:L571)</f>
        <v>36.901499999999999</v>
      </c>
      <c r="M572" s="168">
        <f t="shared" ref="M572:BR572" si="311">SUM(M565:M571)</f>
        <v>232.22749999999999</v>
      </c>
      <c r="N572" s="168">
        <f t="shared" si="311"/>
        <v>2.2275</v>
      </c>
      <c r="O572" s="168">
        <f t="shared" si="311"/>
        <v>230</v>
      </c>
      <c r="P572" s="168">
        <f t="shared" si="311"/>
        <v>0.41</v>
      </c>
      <c r="Q572" s="168">
        <f t="shared" si="311"/>
        <v>53.784999999999997</v>
      </c>
      <c r="R572" s="168">
        <f t="shared" si="311"/>
        <v>0</v>
      </c>
      <c r="S572" s="168">
        <f t="shared" si="311"/>
        <v>10.818249999999999</v>
      </c>
      <c r="T572" s="168">
        <f t="shared" si="311"/>
        <v>15.749750000000001</v>
      </c>
      <c r="U572" s="168">
        <f t="shared" si="311"/>
        <v>23.51275</v>
      </c>
      <c r="V572" s="168">
        <f t="shared" si="311"/>
        <v>0</v>
      </c>
      <c r="W572" s="168">
        <f t="shared" si="311"/>
        <v>10.594999999999999</v>
      </c>
      <c r="X572" s="168">
        <f t="shared" si="311"/>
        <v>0</v>
      </c>
      <c r="Y572" s="168">
        <f t="shared" si="311"/>
        <v>0</v>
      </c>
      <c r="Z572" s="168">
        <f t="shared" si="311"/>
        <v>0</v>
      </c>
      <c r="AA572" s="168">
        <f t="shared" si="311"/>
        <v>3.81</v>
      </c>
      <c r="AB572" s="168">
        <f t="shared" si="311"/>
        <v>0</v>
      </c>
      <c r="AC572" s="168">
        <f t="shared" si="311"/>
        <v>0</v>
      </c>
      <c r="AD572" s="168">
        <f t="shared" si="311"/>
        <v>0</v>
      </c>
      <c r="AE572" s="168">
        <f t="shared" si="311"/>
        <v>2.9375</v>
      </c>
      <c r="AF572" s="168">
        <f t="shared" si="311"/>
        <v>0</v>
      </c>
      <c r="AG572" s="168">
        <f t="shared" si="311"/>
        <v>0.96</v>
      </c>
      <c r="AH572" s="168">
        <f t="shared" si="311"/>
        <v>0</v>
      </c>
      <c r="AI572" s="168">
        <f t="shared" si="311"/>
        <v>0</v>
      </c>
      <c r="AJ572" s="168">
        <f t="shared" si="311"/>
        <v>22.241250000000001</v>
      </c>
      <c r="AK572" s="168">
        <f t="shared" si="311"/>
        <v>227.5</v>
      </c>
      <c r="AL572" s="168">
        <f t="shared" si="311"/>
        <v>15.154999999999999</v>
      </c>
      <c r="AM572" s="168">
        <f t="shared" si="311"/>
        <v>334.55</v>
      </c>
      <c r="AN572" s="168">
        <f t="shared" si="311"/>
        <v>2311.5250000000001</v>
      </c>
      <c r="AO572" s="168">
        <f t="shared" si="311"/>
        <v>3422.0250000000001</v>
      </c>
      <c r="AP572" s="168">
        <f t="shared" si="311"/>
        <v>4385.5</v>
      </c>
      <c r="AQ572" s="168">
        <f t="shared" si="311"/>
        <v>8.1272500000000001</v>
      </c>
      <c r="AR572" s="168">
        <f t="shared" si="311"/>
        <v>0.82199999999999995</v>
      </c>
      <c r="AS572" s="168">
        <f t="shared" si="311"/>
        <v>120.61</v>
      </c>
      <c r="AT572" s="168">
        <f t="shared" si="311"/>
        <v>1570.75</v>
      </c>
      <c r="AU572" s="168">
        <f t="shared" si="311"/>
        <v>123.25</v>
      </c>
      <c r="AV572" s="168">
        <f t="shared" si="311"/>
        <v>80.75</v>
      </c>
      <c r="AW572" s="168">
        <f t="shared" si="311"/>
        <v>12.375</v>
      </c>
      <c r="AX572" s="168">
        <f t="shared" si="311"/>
        <v>0</v>
      </c>
      <c r="AY572" s="168">
        <f t="shared" si="311"/>
        <v>0</v>
      </c>
      <c r="AZ572" s="168">
        <f t="shared" si="311"/>
        <v>0</v>
      </c>
      <c r="BA572" s="168">
        <f t="shared" si="311"/>
        <v>0</v>
      </c>
      <c r="BB572" s="168">
        <f t="shared" si="311"/>
        <v>0</v>
      </c>
      <c r="BC572" s="168">
        <f t="shared" si="311"/>
        <v>0</v>
      </c>
      <c r="BD572" s="168">
        <f t="shared" si="311"/>
        <v>0</v>
      </c>
      <c r="BE572" s="168">
        <f t="shared" si="311"/>
        <v>2</v>
      </c>
      <c r="BF572" s="168">
        <f t="shared" si="311"/>
        <v>0</v>
      </c>
      <c r="BG572" s="168">
        <f t="shared" si="311"/>
        <v>0</v>
      </c>
      <c r="BH572" s="168">
        <f t="shared" si="311"/>
        <v>11.105</v>
      </c>
      <c r="BI572" s="168">
        <f t="shared" si="311"/>
        <v>0</v>
      </c>
      <c r="BJ572" s="168">
        <f t="shared" si="311"/>
        <v>1.3492500000000001</v>
      </c>
      <c r="BK572" s="168">
        <f t="shared" si="311"/>
        <v>0.94100000000000006</v>
      </c>
      <c r="BL572" s="168">
        <f t="shared" si="311"/>
        <v>57.497500000000002</v>
      </c>
      <c r="BM572" s="168">
        <f t="shared" si="311"/>
        <v>0</v>
      </c>
      <c r="BN572" s="168">
        <f t="shared" si="311"/>
        <v>0.68199999999999994</v>
      </c>
      <c r="BO572" s="168">
        <f t="shared" si="311"/>
        <v>11.2</v>
      </c>
      <c r="BP572" s="168">
        <f t="shared" si="311"/>
        <v>2</v>
      </c>
      <c r="BQ572" s="168">
        <f t="shared" si="311"/>
        <v>14.975</v>
      </c>
      <c r="BR572" s="168">
        <f t="shared" si="311"/>
        <v>0</v>
      </c>
      <c r="BS572" s="393"/>
      <c r="BT572" s="393"/>
      <c r="BU572" s="393"/>
      <c r="BV572" s="393"/>
      <c r="BW572" s="388"/>
      <c r="BX572" s="389"/>
      <c r="BY572" s="388"/>
      <c r="BZ572" s="388"/>
      <c r="CA572" s="388"/>
      <c r="CB572" s="168">
        <f>(CB566+CB567+CB568+CB569+CB570+CB571)</f>
        <v>600</v>
      </c>
      <c r="CC572" s="168">
        <f>(CC566+CC567+CC568+CC569+CC570+CC571)</f>
        <v>50.23</v>
      </c>
      <c r="CE572" s="388"/>
      <c r="CF572" s="388"/>
      <c r="CG572" s="388"/>
      <c r="CH572" s="388"/>
      <c r="CI572" s="388"/>
      <c r="CJ572" s="388"/>
      <c r="CK572" s="388"/>
      <c r="CL572" s="388"/>
      <c r="CM572" s="388"/>
      <c r="CN572" s="388"/>
      <c r="CO572" s="388"/>
      <c r="CP572" s="388"/>
      <c r="CQ572" s="388"/>
      <c r="CR572" s="388"/>
      <c r="CS572" s="388"/>
      <c r="CT572" s="388"/>
    </row>
    <row r="573" spans="1:98" s="35" customFormat="1" ht="15" x14ac:dyDescent="0.3">
      <c r="A573" s="34"/>
      <c r="F573" s="38"/>
      <c r="J573" s="388"/>
      <c r="BS573" s="393"/>
      <c r="BT573" s="393"/>
      <c r="BU573" s="393"/>
      <c r="BV573" s="393"/>
      <c r="BW573" s="388"/>
      <c r="BX573" s="389"/>
      <c r="BY573" s="388"/>
      <c r="BZ573" s="388"/>
      <c r="CA573" s="388"/>
      <c r="CE573" s="388"/>
      <c r="CF573" s="388"/>
      <c r="CG573" s="388"/>
      <c r="CH573" s="388"/>
      <c r="CI573" s="388"/>
      <c r="CJ573" s="388"/>
      <c r="CK573" s="388"/>
      <c r="CL573" s="388"/>
      <c r="CM573" s="388"/>
      <c r="CN573" s="388"/>
      <c r="CO573" s="388"/>
      <c r="CP573" s="388"/>
      <c r="CQ573" s="388"/>
      <c r="CR573" s="388"/>
      <c r="CS573" s="388"/>
      <c r="CT573" s="388"/>
    </row>
    <row r="574" spans="1:98" s="35" customFormat="1" ht="15" x14ac:dyDescent="0.3">
      <c r="A574" s="34"/>
      <c r="F574" s="38"/>
      <c r="J574" s="388"/>
      <c r="K574" s="164">
        <f>(K572-($D$559-$D$560))/$D$560*100</f>
        <v>77.45785582255084</v>
      </c>
      <c r="L574" s="170">
        <f>L572/$D$560*100*L389</f>
        <v>2.7283918669131237</v>
      </c>
      <c r="M574" s="170">
        <f t="shared" ref="M574:BR574" si="312">M572/$D$560*100*M389</f>
        <v>17.170240295748613</v>
      </c>
      <c r="N574" s="170">
        <f t="shared" si="312"/>
        <v>0.16469500924214417</v>
      </c>
      <c r="O574" s="170">
        <f t="shared" si="312"/>
        <v>17.005545286506468</v>
      </c>
      <c r="P574" s="170">
        <f t="shared" si="312"/>
        <v>3.0314232902033268E-2</v>
      </c>
      <c r="Q574" s="170">
        <f t="shared" si="312"/>
        <v>3.9767097966728273</v>
      </c>
      <c r="R574" s="170">
        <f t="shared" si="312"/>
        <v>0</v>
      </c>
      <c r="S574" s="170">
        <f t="shared" si="312"/>
        <v>0.7998706099815156</v>
      </c>
      <c r="T574" s="170">
        <f t="shared" si="312"/>
        <v>1.1644916820702405</v>
      </c>
      <c r="U574" s="170">
        <f t="shared" si="312"/>
        <v>1.7384658040665433</v>
      </c>
      <c r="V574" s="170">
        <f t="shared" si="312"/>
        <v>0</v>
      </c>
      <c r="W574" s="170">
        <f t="shared" si="312"/>
        <v>0.78336414048059133</v>
      </c>
      <c r="X574" s="170">
        <f t="shared" si="312"/>
        <v>0</v>
      </c>
      <c r="Y574" s="170">
        <f t="shared" si="312"/>
        <v>0</v>
      </c>
      <c r="Z574" s="170">
        <f t="shared" si="312"/>
        <v>0</v>
      </c>
      <c r="AA574" s="170">
        <f t="shared" si="312"/>
        <v>0.28170055452865067</v>
      </c>
      <c r="AB574" s="170">
        <f t="shared" si="312"/>
        <v>0</v>
      </c>
      <c r="AC574" s="170">
        <f t="shared" si="312"/>
        <v>0</v>
      </c>
      <c r="AD574" s="170">
        <f t="shared" si="312"/>
        <v>0</v>
      </c>
      <c r="AE574" s="170">
        <f t="shared" si="312"/>
        <v>0.21719038817005543</v>
      </c>
      <c r="AF574" s="170">
        <f t="shared" si="312"/>
        <v>0</v>
      </c>
      <c r="AG574" s="170">
        <f t="shared" si="312"/>
        <v>7.0979667282809619E-2</v>
      </c>
      <c r="AH574" s="170">
        <f t="shared" si="312"/>
        <v>0</v>
      </c>
      <c r="AI574" s="170">
        <f t="shared" si="312"/>
        <v>0</v>
      </c>
      <c r="AJ574" s="170">
        <f t="shared" si="312"/>
        <v>1.6444547134935306</v>
      </c>
      <c r="AK574" s="170">
        <f t="shared" si="312"/>
        <v>16.820702402957487</v>
      </c>
      <c r="AL574" s="170">
        <f t="shared" si="312"/>
        <v>1.120517560073937</v>
      </c>
      <c r="AM574" s="170">
        <f t="shared" si="312"/>
        <v>24.735674676524955</v>
      </c>
      <c r="AN574" s="170">
        <f t="shared" si="312"/>
        <v>170.90757855822551</v>
      </c>
      <c r="AO574" s="170">
        <f t="shared" si="312"/>
        <v>253.01478743068392</v>
      </c>
      <c r="AP574" s="170">
        <f t="shared" si="312"/>
        <v>324.25138632162663</v>
      </c>
      <c r="AQ574" s="170">
        <f t="shared" si="312"/>
        <v>0.60090573012939008</v>
      </c>
      <c r="AR574" s="170">
        <f t="shared" si="312"/>
        <v>6.0776340110905727E-2</v>
      </c>
      <c r="AS574" s="170">
        <f t="shared" si="312"/>
        <v>8.9175600739371532</v>
      </c>
      <c r="AT574" s="170">
        <f t="shared" si="312"/>
        <v>116.13678373382625</v>
      </c>
      <c r="AU574" s="170">
        <f t="shared" si="312"/>
        <v>9.1127541589648793</v>
      </c>
      <c r="AV574" s="170">
        <f t="shared" si="312"/>
        <v>5.9704251386321623</v>
      </c>
      <c r="AW574" s="170">
        <f t="shared" si="312"/>
        <v>0.91497227356746769</v>
      </c>
      <c r="AX574" s="170">
        <f t="shared" si="312"/>
        <v>0</v>
      </c>
      <c r="AY574" s="170">
        <f t="shared" si="312"/>
        <v>0</v>
      </c>
      <c r="AZ574" s="170">
        <f t="shared" si="312"/>
        <v>0</v>
      </c>
      <c r="BA574" s="170">
        <f t="shared" si="312"/>
        <v>0</v>
      </c>
      <c r="BB574" s="170">
        <f t="shared" si="312"/>
        <v>0</v>
      </c>
      <c r="BC574" s="170">
        <f t="shared" si="312"/>
        <v>0</v>
      </c>
      <c r="BD574" s="170">
        <f t="shared" si="312"/>
        <v>0</v>
      </c>
      <c r="BE574" s="170">
        <f t="shared" si="312"/>
        <v>0.14787430683918668</v>
      </c>
      <c r="BF574" s="170">
        <f t="shared" si="312"/>
        <v>0</v>
      </c>
      <c r="BG574" s="170">
        <f t="shared" si="312"/>
        <v>0</v>
      </c>
      <c r="BH574" s="170">
        <f t="shared" si="312"/>
        <v>0.82107208872458404</v>
      </c>
      <c r="BI574" s="170">
        <f t="shared" si="312"/>
        <v>0</v>
      </c>
      <c r="BJ574" s="170">
        <f t="shared" si="312"/>
        <v>5.98558225508318E-2</v>
      </c>
      <c r="BK574" s="170">
        <f t="shared" si="312"/>
        <v>4.1744916820702409E-2</v>
      </c>
      <c r="BL574" s="170">
        <f t="shared" si="312"/>
        <v>2.5507208872458409</v>
      </c>
      <c r="BM574" s="170">
        <f t="shared" si="312"/>
        <v>0</v>
      </c>
      <c r="BN574" s="170">
        <f t="shared" si="312"/>
        <v>3.0255083179297593E-2</v>
      </c>
      <c r="BO574" s="170">
        <f t="shared" si="312"/>
        <v>0.4140480591497227</v>
      </c>
      <c r="BP574" s="170">
        <f t="shared" si="312"/>
        <v>0.14787430683918668</v>
      </c>
      <c r="BQ574" s="170">
        <f t="shared" si="312"/>
        <v>1.1072088724584104</v>
      </c>
      <c r="BR574" s="170">
        <f t="shared" si="312"/>
        <v>0</v>
      </c>
      <c r="BS574" s="393"/>
      <c r="BT574" s="393"/>
      <c r="BU574" s="393"/>
      <c r="BV574" s="393"/>
      <c r="BW574" s="388"/>
      <c r="BX574" s="389"/>
      <c r="BY574" s="388"/>
      <c r="BZ574" s="388"/>
      <c r="CA574" s="388"/>
      <c r="CB574" s="170">
        <f>CB572/6</f>
        <v>100</v>
      </c>
      <c r="CC574" s="168">
        <f>CC572</f>
        <v>50.23</v>
      </c>
      <c r="CE574" s="388"/>
      <c r="CF574" s="388"/>
      <c r="CG574" s="388"/>
      <c r="CH574" s="388"/>
      <c r="CI574" s="388"/>
      <c r="CJ574" s="388"/>
      <c r="CK574" s="388"/>
      <c r="CL574" s="388"/>
      <c r="CM574" s="388"/>
      <c r="CN574" s="388"/>
      <c r="CO574" s="388"/>
      <c r="CP574" s="388"/>
      <c r="CQ574" s="388"/>
      <c r="CR574" s="388"/>
      <c r="CS574" s="388"/>
      <c r="CT574" s="388"/>
    </row>
    <row r="575" spans="1:98" ht="15" x14ac:dyDescent="0.25">
      <c r="A575" s="10"/>
      <c r="F575" s="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A575" s="25"/>
      <c r="BB575" s="25"/>
      <c r="BC575" s="25"/>
      <c r="BD575" s="25"/>
      <c r="BE575" s="25"/>
      <c r="BF575" s="25"/>
      <c r="BG575" s="25"/>
      <c r="BH575" s="25"/>
      <c r="BI575" s="25"/>
      <c r="BJ575" s="25"/>
      <c r="BK575" s="25"/>
      <c r="BL575" s="25"/>
      <c r="BM575" s="25"/>
      <c r="BN575" s="25"/>
      <c r="BO575" s="25"/>
      <c r="BP575" s="25"/>
      <c r="BQ575" s="25"/>
      <c r="BR575" s="25"/>
      <c r="BW575" s="25"/>
      <c r="BX575" s="49"/>
      <c r="BY575" s="25"/>
      <c r="BZ575" s="25"/>
      <c r="CA575" s="25"/>
      <c r="CB575" s="25"/>
      <c r="CC575" s="25"/>
      <c r="CD575" s="25"/>
      <c r="CE575" s="25"/>
      <c r="CF575" s="25"/>
      <c r="CG575" s="25"/>
      <c r="CH575" s="25"/>
      <c r="CI575" s="25"/>
      <c r="CJ575" s="25"/>
      <c r="CK575" s="25"/>
      <c r="CL575" s="25"/>
      <c r="CM575" s="25"/>
      <c r="CN575" s="25"/>
      <c r="CO575" s="25"/>
      <c r="CP575" s="25"/>
      <c r="CQ575" s="25"/>
      <c r="CR575" s="25"/>
      <c r="CS575" s="25"/>
      <c r="CT575" s="25"/>
    </row>
    <row r="576" spans="1:98" s="7" customFormat="1" ht="15" x14ac:dyDescent="0.3">
      <c r="A576" s="120" t="s">
        <v>696</v>
      </c>
      <c r="F576" s="186" t="s">
        <v>1138</v>
      </c>
      <c r="J576" s="7">
        <f>(M576*17)+(Q576*37)+(W576*17)+(AI576*29)+(AE576*8)</f>
        <v>273.04956140750386</v>
      </c>
      <c r="K576" s="180">
        <f>+K591</f>
        <v>84.625925689769815</v>
      </c>
      <c r="L576" s="180">
        <f>+L591</f>
        <v>1.0509368481458878</v>
      </c>
      <c r="M576" s="180">
        <f t="shared" ref="M576:BR576" si="313">+M591</f>
        <v>6.5643132361112384</v>
      </c>
      <c r="N576" s="180">
        <f t="shared" si="313"/>
        <v>0</v>
      </c>
      <c r="O576" s="180">
        <f t="shared" si="313"/>
        <v>6.5643132361112384</v>
      </c>
      <c r="P576" s="180">
        <f t="shared" si="313"/>
        <v>0</v>
      </c>
      <c r="Q576" s="180">
        <f t="shared" si="313"/>
        <v>4.3007569477970176</v>
      </c>
      <c r="R576" s="180">
        <f t="shared" si="313"/>
        <v>0</v>
      </c>
      <c r="S576" s="180">
        <f t="shared" si="313"/>
        <v>1.2869934324986565</v>
      </c>
      <c r="T576" s="180">
        <f t="shared" si="313"/>
        <v>1.9240228450670871</v>
      </c>
      <c r="U576" s="180">
        <f t="shared" si="313"/>
        <v>0.90218886348523919</v>
      </c>
      <c r="V576" s="180">
        <f t="shared" si="313"/>
        <v>0</v>
      </c>
      <c r="W576" s="180">
        <f t="shared" si="313"/>
        <v>0</v>
      </c>
      <c r="X576" s="180">
        <f t="shared" si="313"/>
        <v>0</v>
      </c>
      <c r="Y576" s="180">
        <f t="shared" si="313"/>
        <v>0</v>
      </c>
      <c r="Z576" s="180">
        <f t="shared" si="313"/>
        <v>0</v>
      </c>
      <c r="AA576" s="180">
        <f t="shared" si="313"/>
        <v>0</v>
      </c>
      <c r="AB576" s="180">
        <f t="shared" si="313"/>
        <v>0</v>
      </c>
      <c r="AC576" s="180">
        <f t="shared" si="313"/>
        <v>0</v>
      </c>
      <c r="AD576" s="180">
        <f t="shared" si="313"/>
        <v>0</v>
      </c>
      <c r="AE576" s="180">
        <f t="shared" si="313"/>
        <v>0.29102866564039975</v>
      </c>
      <c r="AF576" s="180">
        <f t="shared" si="313"/>
        <v>0</v>
      </c>
      <c r="AG576" s="180">
        <f t="shared" si="313"/>
        <v>0</v>
      </c>
      <c r="AH576" s="180">
        <f t="shared" si="313"/>
        <v>0</v>
      </c>
      <c r="AI576" s="180">
        <f t="shared" si="313"/>
        <v>0</v>
      </c>
      <c r="AJ576" s="180">
        <f t="shared" si="313"/>
        <v>4.2179754606815267</v>
      </c>
      <c r="AK576" s="180">
        <f t="shared" si="313"/>
        <v>1.7138354754379095</v>
      </c>
      <c r="AL576" s="180">
        <f t="shared" si="313"/>
        <v>2.9102866564039969E-3</v>
      </c>
      <c r="AM576" s="180">
        <f t="shared" si="313"/>
        <v>1.5456855797345672</v>
      </c>
      <c r="AN576" s="180">
        <f t="shared" si="313"/>
        <v>9.7009555213466575E-3</v>
      </c>
      <c r="AO576" s="180">
        <f t="shared" si="313"/>
        <v>0.8633850413998525</v>
      </c>
      <c r="AP576" s="180">
        <f t="shared" si="313"/>
        <v>382.86437790914806</v>
      </c>
      <c r="AQ576" s="180">
        <f t="shared" si="313"/>
        <v>9.7009555213466592E-4</v>
      </c>
      <c r="AR576" s="180">
        <f t="shared" si="313"/>
        <v>6.4349671624932825E-3</v>
      </c>
      <c r="AS576" s="180">
        <f t="shared" si="313"/>
        <v>0</v>
      </c>
      <c r="AT576" s="180">
        <f t="shared" si="313"/>
        <v>0</v>
      </c>
      <c r="AU576" s="180">
        <f t="shared" si="313"/>
        <v>0</v>
      </c>
      <c r="AV576" s="180">
        <f t="shared" si="313"/>
        <v>0</v>
      </c>
      <c r="AW576" s="180">
        <f t="shared" si="313"/>
        <v>0</v>
      </c>
      <c r="AX576" s="180">
        <f t="shared" si="313"/>
        <v>0</v>
      </c>
      <c r="AY576" s="180">
        <f t="shared" si="313"/>
        <v>0</v>
      </c>
      <c r="AZ576" s="180">
        <f t="shared" si="313"/>
        <v>0</v>
      </c>
      <c r="BA576" s="180">
        <f t="shared" si="313"/>
        <v>0</v>
      </c>
      <c r="BB576" s="180">
        <f t="shared" si="313"/>
        <v>0</v>
      </c>
      <c r="BC576" s="180">
        <f t="shared" si="313"/>
        <v>0</v>
      </c>
      <c r="BD576" s="180">
        <f t="shared" si="313"/>
        <v>0</v>
      </c>
      <c r="BE576" s="180">
        <f t="shared" si="313"/>
        <v>0</v>
      </c>
      <c r="BF576" s="180">
        <f t="shared" si="313"/>
        <v>0</v>
      </c>
      <c r="BG576" s="180">
        <f t="shared" si="313"/>
        <v>0</v>
      </c>
      <c r="BH576" s="180">
        <f t="shared" si="313"/>
        <v>0</v>
      </c>
      <c r="BI576" s="180">
        <f t="shared" si="313"/>
        <v>0</v>
      </c>
      <c r="BJ576" s="180">
        <f t="shared" si="313"/>
        <v>0</v>
      </c>
      <c r="BK576" s="180">
        <f t="shared" si="313"/>
        <v>5.8205733128079947E-3</v>
      </c>
      <c r="BL576" s="180">
        <f t="shared" si="313"/>
        <v>0</v>
      </c>
      <c r="BM576" s="180">
        <f t="shared" si="313"/>
        <v>0</v>
      </c>
      <c r="BN576" s="180">
        <f t="shared" si="313"/>
        <v>0</v>
      </c>
      <c r="BO576" s="180">
        <f t="shared" si="313"/>
        <v>0</v>
      </c>
      <c r="BP576" s="180">
        <f t="shared" si="313"/>
        <v>0</v>
      </c>
      <c r="BQ576" s="180">
        <f t="shared" si="313"/>
        <v>0</v>
      </c>
      <c r="BR576" s="180">
        <f t="shared" si="313"/>
        <v>0</v>
      </c>
      <c r="BS576" s="180"/>
      <c r="BT576" s="180"/>
      <c r="BU576" s="180"/>
      <c r="BV576" s="180"/>
      <c r="BW576" s="180"/>
      <c r="BX576" s="335"/>
      <c r="BY576" s="180"/>
      <c r="BZ576" s="180"/>
      <c r="CA576" s="180"/>
      <c r="CB576" s="180">
        <f>+CB591</f>
        <v>100</v>
      </c>
      <c r="CC576" s="180">
        <f>+CC591</f>
        <v>0</v>
      </c>
      <c r="CD576" s="180"/>
      <c r="CE576" s="116"/>
      <c r="CF576" s="116"/>
      <c r="CG576" s="116"/>
      <c r="CH576" s="116"/>
      <c r="CI576" s="116" t="s">
        <v>1129</v>
      </c>
      <c r="CJ576" s="116"/>
      <c r="CK576" s="116"/>
      <c r="CL576" s="116"/>
      <c r="CM576" s="116"/>
      <c r="CN576" s="116"/>
      <c r="CO576" s="116"/>
      <c r="CP576" s="116"/>
      <c r="CQ576" s="116"/>
      <c r="CR576" s="116"/>
      <c r="CS576" s="116"/>
      <c r="CT576" s="116"/>
    </row>
    <row r="577" spans="1:98" ht="15" x14ac:dyDescent="0.25">
      <c r="A577" s="10" t="s">
        <v>567</v>
      </c>
      <c r="D577">
        <v>250</v>
      </c>
      <c r="F577" s="40" t="s">
        <v>1391</v>
      </c>
      <c r="I577" s="27">
        <v>1</v>
      </c>
      <c r="J577" s="27">
        <f>(M577*17)+(Q577*37)+(CC577*17)+(AI577*29)+(AE577*8)</f>
        <v>0</v>
      </c>
      <c r="K577" s="27">
        <v>99.9</v>
      </c>
      <c r="L577" s="27"/>
      <c r="M577" s="27">
        <v>0</v>
      </c>
      <c r="N577" s="27">
        <v>0</v>
      </c>
      <c r="O577" s="27">
        <v>0</v>
      </c>
      <c r="P577" s="27">
        <v>0</v>
      </c>
      <c r="Q577" s="27">
        <v>0</v>
      </c>
      <c r="R577" s="27">
        <v>0</v>
      </c>
      <c r="S577" s="27">
        <v>0</v>
      </c>
      <c r="T577" s="27">
        <v>0</v>
      </c>
      <c r="U577" s="27">
        <v>0</v>
      </c>
      <c r="V577" s="27"/>
      <c r="W577" s="27">
        <v>0</v>
      </c>
      <c r="X577" s="27">
        <v>0</v>
      </c>
      <c r="Y577" s="27"/>
      <c r="Z577" s="27">
        <v>0</v>
      </c>
      <c r="AA577" s="27">
        <v>0</v>
      </c>
      <c r="AB577" s="27"/>
      <c r="AC577" s="27"/>
      <c r="AD577" s="27">
        <v>0</v>
      </c>
      <c r="AE577" s="27">
        <v>0</v>
      </c>
      <c r="AF577" s="27">
        <v>0</v>
      </c>
      <c r="AG577" s="27">
        <v>0</v>
      </c>
      <c r="AH577" s="27">
        <v>0</v>
      </c>
      <c r="AI577" s="27">
        <v>0</v>
      </c>
      <c r="AJ577" s="27">
        <v>0.1</v>
      </c>
      <c r="AK577" s="27">
        <v>2</v>
      </c>
      <c r="AL577" s="27">
        <v>0</v>
      </c>
      <c r="AM577" s="27">
        <v>1</v>
      </c>
      <c r="AN577" s="27">
        <v>0</v>
      </c>
      <c r="AO577" s="27">
        <v>0</v>
      </c>
      <c r="AP577" s="27">
        <v>2</v>
      </c>
      <c r="AQ577" s="27">
        <v>0</v>
      </c>
      <c r="AR577" s="27">
        <v>7.0000000000000001E-3</v>
      </c>
      <c r="AS577" s="27">
        <v>0</v>
      </c>
      <c r="AT577" s="27">
        <v>0</v>
      </c>
      <c r="AU577" s="27"/>
      <c r="AV577" s="27">
        <v>0</v>
      </c>
      <c r="AW577" s="27">
        <v>0</v>
      </c>
      <c r="AX577" s="27">
        <v>0</v>
      </c>
      <c r="AY577" s="27">
        <v>0</v>
      </c>
      <c r="AZ577" s="27">
        <v>0</v>
      </c>
      <c r="BA577" s="27">
        <v>0</v>
      </c>
      <c r="BB577" s="27">
        <v>0</v>
      </c>
      <c r="BC577" s="27"/>
      <c r="BD577" s="27"/>
      <c r="BE577" s="27">
        <v>0</v>
      </c>
      <c r="BF577" s="27"/>
      <c r="BG577" s="27">
        <v>0</v>
      </c>
      <c r="BH577" s="27">
        <v>0</v>
      </c>
      <c r="BI577" s="27">
        <v>0</v>
      </c>
      <c r="BJ577" s="27">
        <v>0</v>
      </c>
      <c r="BK577" s="27">
        <v>0</v>
      </c>
      <c r="BL577" s="27">
        <v>0</v>
      </c>
      <c r="BM577" s="27">
        <v>0</v>
      </c>
      <c r="BN577" s="27">
        <v>0</v>
      </c>
      <c r="BO577" s="27">
        <v>0</v>
      </c>
      <c r="BP577" s="27">
        <v>0</v>
      </c>
      <c r="BQ577" s="27">
        <v>0</v>
      </c>
      <c r="BR577" s="27">
        <v>0</v>
      </c>
      <c r="BS577" s="27">
        <v>1</v>
      </c>
      <c r="BT577" s="14">
        <v>6.25</v>
      </c>
      <c r="BU577" s="27"/>
      <c r="BV577" s="27"/>
      <c r="BW577" s="27" t="s">
        <v>7</v>
      </c>
      <c r="BX577" s="79" t="s">
        <v>1411</v>
      </c>
      <c r="BY577" s="27"/>
      <c r="BZ577" s="27"/>
      <c r="CA577" s="27"/>
      <c r="CB577" s="27">
        <f>CC577+K577+M577+Q577+AE577+AJ577</f>
        <v>100</v>
      </c>
      <c r="CC577" s="27">
        <f>100-(K577+M577+Q577+AJ577+AE577+AI577)</f>
        <v>0</v>
      </c>
      <c r="CD577" s="25"/>
      <c r="CE577" s="25"/>
      <c r="CF577" s="25"/>
      <c r="CG577" s="25"/>
      <c r="CH577" s="25"/>
      <c r="CI577" s="25"/>
      <c r="CJ577" s="25"/>
      <c r="CK577" s="25"/>
      <c r="CL577" s="25"/>
      <c r="CM577" s="25"/>
      <c r="CN577" s="25"/>
      <c r="CO577" s="25"/>
      <c r="CP577" s="25"/>
      <c r="CQ577" s="25"/>
      <c r="CR577" s="25"/>
      <c r="CS577" s="25"/>
      <c r="CT577" s="25"/>
    </row>
    <row r="578" spans="1:98" ht="15" x14ac:dyDescent="0.3">
      <c r="A578" s="10" t="s">
        <v>695</v>
      </c>
      <c r="D578">
        <v>100</v>
      </c>
      <c r="F578" s="44" t="s">
        <v>1137</v>
      </c>
      <c r="I578" s="27">
        <v>1</v>
      </c>
      <c r="J578" s="27">
        <f>(M578*17)+(Q578*37)+(CC578*17)+(AI578*29)+(AE578*8)</f>
        <v>844.40000000000009</v>
      </c>
      <c r="K578" s="27">
        <v>55.7</v>
      </c>
      <c r="L578" s="27">
        <v>3.25</v>
      </c>
      <c r="M578" s="27">
        <v>20.3</v>
      </c>
      <c r="N578" s="27">
        <v>0</v>
      </c>
      <c r="O578" s="27">
        <v>20.3</v>
      </c>
      <c r="P578" s="27"/>
      <c r="Q578" s="27">
        <v>13.3</v>
      </c>
      <c r="R578" s="27"/>
      <c r="S578" s="27">
        <v>3.98</v>
      </c>
      <c r="T578" s="27">
        <v>5.95</v>
      </c>
      <c r="U578" s="27">
        <v>2.79</v>
      </c>
      <c r="V578" s="27"/>
      <c r="W578" s="27">
        <v>0</v>
      </c>
      <c r="X578" s="27"/>
      <c r="Y578" s="27"/>
      <c r="Z578" s="27">
        <v>0</v>
      </c>
      <c r="AA578" s="27">
        <v>0</v>
      </c>
      <c r="AB578" s="27"/>
      <c r="AC578" s="27"/>
      <c r="AD578" s="27"/>
      <c r="AE578" s="27">
        <v>0.9</v>
      </c>
      <c r="AF578" s="27"/>
      <c r="AG578" s="27"/>
      <c r="AH578" s="27"/>
      <c r="AI578" s="27"/>
      <c r="AJ578" s="27">
        <v>9.8000000000000007</v>
      </c>
      <c r="AK578" s="27"/>
      <c r="AL578" s="27"/>
      <c r="AM578" s="27"/>
      <c r="AN578" s="27"/>
      <c r="AO578" s="27"/>
      <c r="AP578" s="27"/>
      <c r="AQ578" s="27"/>
      <c r="AR578" s="27"/>
      <c r="AS578" s="27"/>
      <c r="AT578" s="27"/>
      <c r="AU578" s="27"/>
      <c r="AV578" s="27"/>
      <c r="AW578" s="27"/>
      <c r="AX578" s="27"/>
      <c r="AY578" s="27"/>
      <c r="AZ578" s="27"/>
      <c r="BA578" s="27"/>
      <c r="BB578" s="27"/>
      <c r="BC578" s="27"/>
      <c r="BD578" s="27"/>
      <c r="BE578" s="27"/>
      <c r="BF578" s="27"/>
      <c r="BG578" s="27"/>
      <c r="BH578" s="27"/>
      <c r="BI578" s="27"/>
      <c r="BJ578" s="27"/>
      <c r="BK578" s="27"/>
      <c r="BL578" s="27"/>
      <c r="BM578" s="27"/>
      <c r="BN578" s="27"/>
      <c r="BO578" s="27"/>
      <c r="BP578" s="27"/>
      <c r="BQ578" s="27"/>
      <c r="BR578" s="27"/>
      <c r="BS578" s="27"/>
      <c r="BT578" s="27">
        <v>6.25</v>
      </c>
      <c r="BU578" s="27"/>
      <c r="BV578" s="27"/>
      <c r="BW578" s="27" t="s">
        <v>186</v>
      </c>
      <c r="BX578" s="79">
        <v>2997</v>
      </c>
      <c r="BY578" s="27"/>
      <c r="BZ578" s="27"/>
      <c r="CA578" s="27"/>
      <c r="CB578" s="27">
        <f>CC578+K578+M578+Q578+AE578+AJ578</f>
        <v>100</v>
      </c>
      <c r="CC578" s="27">
        <f>100-(K578+M578+Q578+AJ578+AE578+AI578)</f>
        <v>0</v>
      </c>
      <c r="CD578" s="25"/>
      <c r="CE578" s="25"/>
      <c r="CF578" s="25"/>
      <c r="CG578" s="25"/>
      <c r="CH578" s="25"/>
      <c r="CI578" s="25"/>
      <c r="CJ578" s="25"/>
      <c r="CK578" s="25"/>
      <c r="CL578" s="25"/>
      <c r="CM578" s="25"/>
      <c r="CN578" s="25"/>
      <c r="CO578" s="25"/>
      <c r="CP578" s="25"/>
      <c r="CQ578" s="25"/>
      <c r="CR578" s="25"/>
      <c r="CS578" s="25"/>
      <c r="CT578" s="25"/>
    </row>
    <row r="579" spans="1:98" ht="15" x14ac:dyDescent="0.3">
      <c r="A579" s="10" t="s">
        <v>1219</v>
      </c>
      <c r="D579">
        <v>3</v>
      </c>
      <c r="F579" s="2" t="s">
        <v>1214</v>
      </c>
      <c r="I579">
        <v>1</v>
      </c>
      <c r="J579" s="25">
        <v>0</v>
      </c>
      <c r="K579" s="25">
        <v>0.2</v>
      </c>
      <c r="L579" s="25"/>
      <c r="M579" s="25">
        <v>0</v>
      </c>
      <c r="N579" s="25">
        <v>0</v>
      </c>
      <c r="O579" s="25">
        <v>0</v>
      </c>
      <c r="P579" s="25">
        <v>0</v>
      </c>
      <c r="Q579" s="25">
        <v>0</v>
      </c>
      <c r="R579" s="25"/>
      <c r="S579" s="25">
        <v>0</v>
      </c>
      <c r="T579" s="25">
        <v>0</v>
      </c>
      <c r="U579" s="25">
        <v>0</v>
      </c>
      <c r="V579" s="25">
        <v>0</v>
      </c>
      <c r="W579" s="25">
        <v>0</v>
      </c>
      <c r="X579" s="25"/>
      <c r="Y579" s="25">
        <v>0</v>
      </c>
      <c r="Z579" s="25"/>
      <c r="AA579" s="25"/>
      <c r="AB579" s="25">
        <v>0</v>
      </c>
      <c r="AC579" s="25">
        <v>0</v>
      </c>
      <c r="AD579" s="25"/>
      <c r="AE579" s="25"/>
      <c r="AF579" s="25"/>
      <c r="AG579" s="25">
        <v>0</v>
      </c>
      <c r="AH579" s="25"/>
      <c r="AI579" s="25"/>
      <c r="AJ579" s="25">
        <v>99.8</v>
      </c>
      <c r="AK579" s="25">
        <v>10</v>
      </c>
      <c r="AL579" s="25">
        <v>0.3</v>
      </c>
      <c r="AM579" s="25">
        <v>76</v>
      </c>
      <c r="AN579" s="25">
        <v>1</v>
      </c>
      <c r="AO579" s="25">
        <v>89</v>
      </c>
      <c r="AP579" s="25">
        <v>39300</v>
      </c>
      <c r="AQ579" s="25">
        <v>0.1</v>
      </c>
      <c r="AR579" s="25">
        <v>0.08</v>
      </c>
      <c r="AS579" s="25"/>
      <c r="AT579" s="25" t="s">
        <v>501</v>
      </c>
      <c r="AU579" s="25"/>
      <c r="AV579" s="25"/>
      <c r="AW579" s="25">
        <v>0</v>
      </c>
      <c r="AX579" s="25">
        <v>0</v>
      </c>
      <c r="AY579" s="25"/>
      <c r="AZ579" s="25"/>
      <c r="BA579" s="25"/>
      <c r="BB579" s="25"/>
      <c r="BC579" s="25"/>
      <c r="BD579" s="25"/>
      <c r="BE579" s="25"/>
      <c r="BF579" s="25">
        <v>0</v>
      </c>
      <c r="BG579" s="25"/>
      <c r="BH579" s="25">
        <v>0</v>
      </c>
      <c r="BI579" s="25"/>
      <c r="BJ579" s="25">
        <v>0</v>
      </c>
      <c r="BK579" s="25">
        <v>1</v>
      </c>
      <c r="BL579" s="25">
        <v>0</v>
      </c>
      <c r="BM579" s="25"/>
      <c r="BN579" s="25">
        <v>0</v>
      </c>
      <c r="BO579" s="25">
        <v>0</v>
      </c>
      <c r="BP579" s="25">
        <v>0</v>
      </c>
      <c r="BQ579" s="25">
        <v>0</v>
      </c>
      <c r="BR579" s="25"/>
      <c r="BT579" s="27">
        <v>6.25</v>
      </c>
      <c r="BW579" s="25" t="s">
        <v>8</v>
      </c>
      <c r="BX579" s="49">
        <v>1226</v>
      </c>
      <c r="BY579" s="25"/>
      <c r="BZ579" s="25"/>
      <c r="CA579" s="25"/>
      <c r="CB579" s="25">
        <v>100</v>
      </c>
      <c r="CC579" s="25">
        <v>0</v>
      </c>
      <c r="CD579" s="25"/>
      <c r="CE579" s="25"/>
      <c r="CF579" s="25"/>
      <c r="CG579" s="25"/>
      <c r="CH579" s="25"/>
      <c r="CI579" s="25"/>
      <c r="CJ579" s="25"/>
      <c r="CK579" s="25"/>
      <c r="CL579" s="25"/>
      <c r="CM579" s="25"/>
      <c r="CN579" s="25"/>
      <c r="CO579" s="25"/>
      <c r="CP579" s="25"/>
      <c r="CQ579" s="25"/>
      <c r="CR579" s="25"/>
      <c r="CS579" s="25"/>
      <c r="CT579" s="25"/>
    </row>
    <row r="580" spans="1:98" ht="15" x14ac:dyDescent="0.25">
      <c r="A580" s="119"/>
      <c r="D580">
        <f>SUM(D577:D579)</f>
        <v>353</v>
      </c>
      <c r="F580" s="5" t="s">
        <v>550</v>
      </c>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5"/>
      <c r="BF580" s="25"/>
      <c r="BG580" s="25"/>
      <c r="BH580" s="25"/>
      <c r="BI580" s="25"/>
      <c r="BJ580" s="25"/>
      <c r="BK580" s="25"/>
      <c r="BL580" s="25"/>
      <c r="BM580" s="25"/>
      <c r="BN580" s="25"/>
      <c r="BO580" s="25"/>
      <c r="BP580" s="25"/>
      <c r="BQ580" s="25"/>
      <c r="BR580" s="25"/>
      <c r="BW580" s="25"/>
      <c r="BX580" s="49"/>
      <c r="BY580" s="25"/>
      <c r="BZ580" s="25"/>
      <c r="CA580" s="25"/>
      <c r="CB580" s="25"/>
      <c r="CC580" s="25"/>
      <c r="CD580" s="25"/>
      <c r="CE580" s="25"/>
      <c r="CF580" s="25"/>
      <c r="CG580" s="25"/>
      <c r="CH580" s="25"/>
      <c r="CI580" s="25"/>
      <c r="CJ580" s="25"/>
      <c r="CK580" s="25"/>
      <c r="CL580" s="25"/>
      <c r="CM580" s="25"/>
      <c r="CN580" s="25"/>
      <c r="CO580" s="25"/>
      <c r="CP580" s="25"/>
      <c r="CQ580" s="25"/>
      <c r="CR580" s="25"/>
      <c r="CS580" s="25"/>
      <c r="CT580" s="25"/>
    </row>
    <row r="581" spans="1:98" ht="15" x14ac:dyDescent="0.25">
      <c r="A581" s="119"/>
      <c r="D581">
        <f>D580*D582</f>
        <v>309.24788732394364</v>
      </c>
      <c r="F581" s="5" t="s">
        <v>551</v>
      </c>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A581" s="25"/>
      <c r="BB581" s="25"/>
      <c r="BC581" s="25"/>
      <c r="BD581" s="25"/>
      <c r="BE581" s="25"/>
      <c r="BF581" s="25"/>
      <c r="BG581" s="25"/>
      <c r="BH581" s="25"/>
      <c r="BI581" s="25"/>
      <c r="BJ581" s="25"/>
      <c r="BK581" s="25"/>
      <c r="BL581" s="25"/>
      <c r="BM581" s="25"/>
      <c r="BN581" s="25"/>
      <c r="BO581" s="25"/>
      <c r="BP581" s="25"/>
      <c r="BQ581" s="25"/>
      <c r="BR581" s="25"/>
      <c r="BW581" s="25"/>
      <c r="BX581" s="49"/>
      <c r="BY581" s="25"/>
      <c r="BZ581" s="25"/>
      <c r="CA581" s="25"/>
      <c r="CB581" s="25"/>
      <c r="CC581" s="25"/>
      <c r="CD581" s="25"/>
      <c r="CE581" s="25"/>
      <c r="CF581" s="25"/>
      <c r="CG581" s="25"/>
      <c r="CH581" s="25"/>
      <c r="CI581" s="25"/>
      <c r="CJ581" s="25"/>
      <c r="CK581" s="25"/>
      <c r="CL581" s="25"/>
      <c r="CM581" s="25"/>
      <c r="CN581" s="25"/>
      <c r="CO581" s="25"/>
      <c r="CP581" s="25"/>
      <c r="CQ581" s="25"/>
      <c r="CR581" s="25"/>
      <c r="CS581" s="25"/>
      <c r="CT581" s="25"/>
    </row>
    <row r="582" spans="1:98" ht="15" x14ac:dyDescent="0.25">
      <c r="A582" s="119"/>
      <c r="D582">
        <v>0.87605633802816896</v>
      </c>
      <c r="F582" s="5" t="s">
        <v>337</v>
      </c>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A582" s="25"/>
      <c r="BB582" s="25"/>
      <c r="BC582" s="25"/>
      <c r="BD582" s="25"/>
      <c r="BE582" s="25"/>
      <c r="BF582" s="25"/>
      <c r="BG582" s="25"/>
      <c r="BH582" s="25"/>
      <c r="BI582" s="25"/>
      <c r="BJ582" s="25"/>
      <c r="BK582" s="25"/>
      <c r="BL582" s="25"/>
      <c r="BM582" s="25"/>
      <c r="BN582" s="25"/>
      <c r="BO582" s="25"/>
      <c r="BP582" s="25"/>
      <c r="BQ582" s="25"/>
      <c r="BR582" s="25"/>
      <c r="BW582" s="25"/>
      <c r="BX582" s="49"/>
      <c r="BY582" s="25"/>
      <c r="BZ582" s="25"/>
      <c r="CA582" s="25"/>
      <c r="CB582" s="25"/>
      <c r="CC582" s="25"/>
      <c r="CD582" s="25"/>
      <c r="CE582" s="25"/>
      <c r="CF582" s="25"/>
      <c r="CG582" s="25"/>
      <c r="CH582" s="25"/>
      <c r="CI582" s="25"/>
      <c r="CJ582" s="25"/>
      <c r="CK582" s="25"/>
      <c r="CL582" s="25"/>
      <c r="CM582" s="25"/>
      <c r="CN582" s="25"/>
      <c r="CO582" s="25"/>
      <c r="CP582" s="25"/>
      <c r="CQ582" s="25"/>
      <c r="CR582" s="25"/>
      <c r="CS582" s="25"/>
      <c r="CT582" s="25"/>
    </row>
    <row r="583" spans="1:98" ht="15" x14ac:dyDescent="0.25">
      <c r="A583" s="119"/>
      <c r="F583" s="5" t="s">
        <v>82</v>
      </c>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A583" s="25"/>
      <c r="BB583" s="25"/>
      <c r="BC583" s="25"/>
      <c r="BD583" s="25"/>
      <c r="BE583" s="25"/>
      <c r="BF583" s="25"/>
      <c r="BG583" s="25"/>
      <c r="BH583" s="25"/>
      <c r="BI583" s="25"/>
      <c r="BJ583" s="25"/>
      <c r="BK583" s="25"/>
      <c r="BL583" s="25"/>
      <c r="BM583" s="25"/>
      <c r="BN583" s="25"/>
      <c r="BO583" s="25"/>
      <c r="BP583" s="25"/>
      <c r="BQ583" s="25"/>
      <c r="BR583" s="25"/>
      <c r="BW583" s="25"/>
      <c r="BX583" s="49"/>
      <c r="BY583" s="25"/>
      <c r="BZ583" s="25"/>
      <c r="CA583" s="25"/>
      <c r="CB583" s="25"/>
      <c r="CC583" s="25"/>
      <c r="CD583" s="25"/>
      <c r="CE583" s="25"/>
      <c r="CF583" s="25"/>
      <c r="CG583" s="25"/>
      <c r="CH583" s="25"/>
      <c r="CI583" s="25"/>
      <c r="CJ583" s="25"/>
      <c r="CK583" s="25"/>
      <c r="CL583" s="25"/>
      <c r="CM583" s="25"/>
      <c r="CN583" s="25"/>
      <c r="CO583" s="25"/>
      <c r="CP583" s="25"/>
      <c r="CQ583" s="25"/>
      <c r="CR583" s="25"/>
      <c r="CS583" s="25"/>
      <c r="CT583" s="25"/>
    </row>
    <row r="584" spans="1:98" ht="15" x14ac:dyDescent="0.25">
      <c r="A584" s="119"/>
      <c r="F584" s="5" t="s">
        <v>115</v>
      </c>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A584" s="25"/>
      <c r="BB584" s="25"/>
      <c r="BC584" s="25"/>
      <c r="BD584" s="25"/>
      <c r="BE584" s="25"/>
      <c r="BF584" s="25"/>
      <c r="BG584" s="25"/>
      <c r="BH584" s="25"/>
      <c r="BI584" s="25"/>
      <c r="BJ584" s="25"/>
      <c r="BK584" s="25"/>
      <c r="BL584" s="25"/>
      <c r="BM584" s="25"/>
      <c r="BN584" s="25"/>
      <c r="BO584" s="25"/>
      <c r="BP584" s="25"/>
      <c r="BQ584" s="25"/>
      <c r="BR584" s="25"/>
      <c r="BW584" s="25"/>
      <c r="BX584" s="49"/>
      <c r="BY584" s="25"/>
      <c r="BZ584" s="25"/>
      <c r="CA584" s="25"/>
      <c r="CB584" s="25"/>
      <c r="CC584" s="25"/>
      <c r="CD584" s="25"/>
      <c r="CE584" s="25"/>
      <c r="CF584" s="25"/>
      <c r="CG584" s="25"/>
      <c r="CH584" s="25"/>
      <c r="CI584" s="25"/>
      <c r="CJ584" s="25"/>
      <c r="CK584" s="25"/>
      <c r="CL584" s="25"/>
      <c r="CM584" s="25"/>
      <c r="CN584" s="25"/>
      <c r="CO584" s="25"/>
      <c r="CP584" s="25"/>
      <c r="CQ584" s="25"/>
      <c r="CR584" s="25"/>
      <c r="CS584" s="25"/>
      <c r="CT584" s="25"/>
    </row>
    <row r="585" spans="1:98" ht="15" x14ac:dyDescent="0.25">
      <c r="A585" s="119"/>
      <c r="F585" s="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A585" s="25"/>
      <c r="BB585" s="25"/>
      <c r="BC585" s="25"/>
      <c r="BD585" s="25"/>
      <c r="BE585" s="25"/>
      <c r="BF585" s="25"/>
      <c r="BG585" s="25"/>
      <c r="BH585" s="25"/>
      <c r="BI585" s="25"/>
      <c r="BJ585" s="25"/>
      <c r="BK585" s="25"/>
      <c r="BL585" s="25"/>
      <c r="BM585" s="25"/>
      <c r="BN585" s="25"/>
      <c r="BO585" s="25"/>
      <c r="BP585" s="25"/>
      <c r="BQ585" s="25"/>
      <c r="BR585" s="25"/>
      <c r="BW585" s="25"/>
      <c r="BX585" s="49"/>
      <c r="BY585" s="25"/>
      <c r="BZ585" s="25"/>
      <c r="CA585" s="25"/>
      <c r="CB585" s="25"/>
      <c r="CC585" s="25"/>
      <c r="CD585" s="25"/>
      <c r="CE585" s="25"/>
      <c r="CF585" s="25"/>
      <c r="CG585" s="25"/>
      <c r="CH585" s="25"/>
      <c r="CI585" s="25"/>
      <c r="CJ585" s="25"/>
      <c r="CK585" s="25"/>
      <c r="CL585" s="25"/>
      <c r="CM585" s="25"/>
      <c r="CN585" s="25"/>
      <c r="CO585" s="25"/>
      <c r="CP585" s="25"/>
      <c r="CQ585" s="25"/>
      <c r="CR585" s="25"/>
      <c r="CS585" s="25"/>
      <c r="CT585" s="25"/>
    </row>
    <row r="586" spans="1:98" s="35" customFormat="1" ht="15" x14ac:dyDescent="0.25">
      <c r="A586" s="398"/>
      <c r="F586" s="163" t="s">
        <v>1391</v>
      </c>
      <c r="J586" s="388"/>
      <c r="K586" s="164">
        <f>+K577*$D$577/100</f>
        <v>249.75</v>
      </c>
      <c r="L586" s="164"/>
      <c r="M586" s="164">
        <f t="shared" ref="M586:BR586" si="314">+M577*$D$577/100</f>
        <v>0</v>
      </c>
      <c r="N586" s="164">
        <f t="shared" si="314"/>
        <v>0</v>
      </c>
      <c r="O586" s="164">
        <f t="shared" si="314"/>
        <v>0</v>
      </c>
      <c r="P586" s="164">
        <f t="shared" si="314"/>
        <v>0</v>
      </c>
      <c r="Q586" s="164">
        <f t="shared" si="314"/>
        <v>0</v>
      </c>
      <c r="R586" s="164">
        <f t="shared" si="314"/>
        <v>0</v>
      </c>
      <c r="S586" s="164">
        <f t="shared" si="314"/>
        <v>0</v>
      </c>
      <c r="T586" s="164">
        <f t="shared" si="314"/>
        <v>0</v>
      </c>
      <c r="U586" s="164">
        <f t="shared" si="314"/>
        <v>0</v>
      </c>
      <c r="V586" s="164">
        <f t="shared" si="314"/>
        <v>0</v>
      </c>
      <c r="W586" s="164">
        <f t="shared" si="314"/>
        <v>0</v>
      </c>
      <c r="X586" s="164">
        <f t="shared" si="314"/>
        <v>0</v>
      </c>
      <c r="Y586" s="164">
        <f t="shared" si="314"/>
        <v>0</v>
      </c>
      <c r="Z586" s="164">
        <f t="shared" si="314"/>
        <v>0</v>
      </c>
      <c r="AA586" s="164">
        <f t="shared" si="314"/>
        <v>0</v>
      </c>
      <c r="AB586" s="164">
        <f t="shared" si="314"/>
        <v>0</v>
      </c>
      <c r="AC586" s="164">
        <f t="shared" si="314"/>
        <v>0</v>
      </c>
      <c r="AD586" s="164">
        <f t="shared" si="314"/>
        <v>0</v>
      </c>
      <c r="AE586" s="164">
        <f t="shared" si="314"/>
        <v>0</v>
      </c>
      <c r="AF586" s="164">
        <f t="shared" si="314"/>
        <v>0</v>
      </c>
      <c r="AG586" s="164">
        <f t="shared" si="314"/>
        <v>0</v>
      </c>
      <c r="AH586" s="164">
        <f t="shared" si="314"/>
        <v>0</v>
      </c>
      <c r="AI586" s="164">
        <f t="shared" si="314"/>
        <v>0</v>
      </c>
      <c r="AJ586" s="164">
        <f t="shared" si="314"/>
        <v>0.25</v>
      </c>
      <c r="AK586" s="164">
        <f t="shared" si="314"/>
        <v>5</v>
      </c>
      <c r="AL586" s="164">
        <f t="shared" si="314"/>
        <v>0</v>
      </c>
      <c r="AM586" s="164">
        <f t="shared" si="314"/>
        <v>2.5</v>
      </c>
      <c r="AN586" s="164">
        <f t="shared" si="314"/>
        <v>0</v>
      </c>
      <c r="AO586" s="164">
        <f t="shared" si="314"/>
        <v>0</v>
      </c>
      <c r="AP586" s="164">
        <f t="shared" si="314"/>
        <v>5</v>
      </c>
      <c r="AQ586" s="164">
        <f t="shared" si="314"/>
        <v>0</v>
      </c>
      <c r="AR586" s="164">
        <f t="shared" si="314"/>
        <v>1.7500000000000002E-2</v>
      </c>
      <c r="AS586" s="164">
        <f t="shared" si="314"/>
        <v>0</v>
      </c>
      <c r="AT586" s="164">
        <f t="shared" si="314"/>
        <v>0</v>
      </c>
      <c r="AU586" s="164">
        <f t="shared" si="314"/>
        <v>0</v>
      </c>
      <c r="AV586" s="164">
        <f t="shared" si="314"/>
        <v>0</v>
      </c>
      <c r="AW586" s="164">
        <f t="shared" si="314"/>
        <v>0</v>
      </c>
      <c r="AX586" s="164">
        <f t="shared" si="314"/>
        <v>0</v>
      </c>
      <c r="AY586" s="164">
        <f t="shared" si="314"/>
        <v>0</v>
      </c>
      <c r="AZ586" s="164">
        <f t="shared" si="314"/>
        <v>0</v>
      </c>
      <c r="BA586" s="164">
        <f t="shared" si="314"/>
        <v>0</v>
      </c>
      <c r="BB586" s="164">
        <f t="shared" si="314"/>
        <v>0</v>
      </c>
      <c r="BC586" s="164">
        <f t="shared" si="314"/>
        <v>0</v>
      </c>
      <c r="BD586" s="164">
        <f t="shared" si="314"/>
        <v>0</v>
      </c>
      <c r="BE586" s="164">
        <f t="shared" si="314"/>
        <v>0</v>
      </c>
      <c r="BF586" s="164">
        <f t="shared" si="314"/>
        <v>0</v>
      </c>
      <c r="BG586" s="164">
        <f t="shared" si="314"/>
        <v>0</v>
      </c>
      <c r="BH586" s="164">
        <f t="shared" si="314"/>
        <v>0</v>
      </c>
      <c r="BI586" s="164">
        <f t="shared" si="314"/>
        <v>0</v>
      </c>
      <c r="BJ586" s="164">
        <f t="shared" si="314"/>
        <v>0</v>
      </c>
      <c r="BK586" s="164">
        <f t="shared" si="314"/>
        <v>0</v>
      </c>
      <c r="BL586" s="164">
        <f t="shared" si="314"/>
        <v>0</v>
      </c>
      <c r="BM586" s="164">
        <f t="shared" si="314"/>
        <v>0</v>
      </c>
      <c r="BN586" s="164">
        <f t="shared" si="314"/>
        <v>0</v>
      </c>
      <c r="BO586" s="164">
        <f t="shared" si="314"/>
        <v>0</v>
      </c>
      <c r="BP586" s="164">
        <f t="shared" si="314"/>
        <v>0</v>
      </c>
      <c r="BQ586" s="164">
        <f t="shared" si="314"/>
        <v>0</v>
      </c>
      <c r="BR586" s="164">
        <f t="shared" si="314"/>
        <v>0</v>
      </c>
      <c r="BS586" s="164"/>
      <c r="BT586" s="164"/>
      <c r="BU586" s="164"/>
      <c r="BV586" s="164"/>
      <c r="BW586" s="164"/>
      <c r="BX586" s="166"/>
      <c r="BY586" s="164"/>
      <c r="BZ586" s="164"/>
      <c r="CA586" s="164"/>
      <c r="CB586" s="164"/>
      <c r="CC586" s="164"/>
      <c r="CD586" s="164"/>
      <c r="CE586" s="388"/>
      <c r="CF586" s="388"/>
      <c r="CG586" s="388"/>
      <c r="CH586" s="388"/>
      <c r="CI586" s="388"/>
      <c r="CJ586" s="388"/>
      <c r="CK586" s="388"/>
      <c r="CL586" s="388"/>
      <c r="CM586" s="388"/>
      <c r="CN586" s="388"/>
      <c r="CO586" s="388"/>
      <c r="CP586" s="388"/>
      <c r="CQ586" s="388"/>
      <c r="CR586" s="388"/>
      <c r="CS586" s="388"/>
      <c r="CT586" s="388"/>
    </row>
    <row r="587" spans="1:98" s="35" customFormat="1" ht="15" x14ac:dyDescent="0.3">
      <c r="A587" s="398"/>
      <c r="F587" s="167" t="s">
        <v>1137</v>
      </c>
      <c r="J587" s="388"/>
      <c r="K587" s="164">
        <f>+K578*$D$578/100</f>
        <v>55.7</v>
      </c>
      <c r="L587" s="164">
        <f>+L578*$D$578/100</f>
        <v>3.25</v>
      </c>
      <c r="M587" s="164">
        <f t="shared" ref="M587:BR587" si="315">+M578*$D$578/100</f>
        <v>20.3</v>
      </c>
      <c r="N587" s="164">
        <f t="shared" si="315"/>
        <v>0</v>
      </c>
      <c r="O587" s="164">
        <f t="shared" si="315"/>
        <v>20.3</v>
      </c>
      <c r="P587" s="164">
        <f t="shared" si="315"/>
        <v>0</v>
      </c>
      <c r="Q587" s="164">
        <f t="shared" si="315"/>
        <v>13.3</v>
      </c>
      <c r="R587" s="164">
        <f t="shared" si="315"/>
        <v>0</v>
      </c>
      <c r="S587" s="164">
        <f t="shared" si="315"/>
        <v>3.98</v>
      </c>
      <c r="T587" s="164">
        <f t="shared" si="315"/>
        <v>5.95</v>
      </c>
      <c r="U587" s="164">
        <f t="shared" si="315"/>
        <v>2.79</v>
      </c>
      <c r="V587" s="164">
        <f t="shared" si="315"/>
        <v>0</v>
      </c>
      <c r="W587" s="164">
        <f t="shared" si="315"/>
        <v>0</v>
      </c>
      <c r="X587" s="164">
        <f t="shared" si="315"/>
        <v>0</v>
      </c>
      <c r="Y587" s="164">
        <f t="shared" si="315"/>
        <v>0</v>
      </c>
      <c r="Z587" s="164">
        <f t="shared" si="315"/>
        <v>0</v>
      </c>
      <c r="AA587" s="164">
        <f t="shared" si="315"/>
        <v>0</v>
      </c>
      <c r="AB587" s="164">
        <f t="shared" si="315"/>
        <v>0</v>
      </c>
      <c r="AC587" s="164">
        <f t="shared" si="315"/>
        <v>0</v>
      </c>
      <c r="AD587" s="164">
        <f t="shared" si="315"/>
        <v>0</v>
      </c>
      <c r="AE587" s="164">
        <f t="shared" si="315"/>
        <v>0.9</v>
      </c>
      <c r="AF587" s="164">
        <f t="shared" si="315"/>
        <v>0</v>
      </c>
      <c r="AG587" s="164">
        <f t="shared" si="315"/>
        <v>0</v>
      </c>
      <c r="AH587" s="164">
        <f t="shared" si="315"/>
        <v>0</v>
      </c>
      <c r="AI587" s="164">
        <f t="shared" si="315"/>
        <v>0</v>
      </c>
      <c r="AJ587" s="164">
        <f t="shared" si="315"/>
        <v>9.8000000000000007</v>
      </c>
      <c r="AK587" s="164">
        <f t="shared" si="315"/>
        <v>0</v>
      </c>
      <c r="AL587" s="164">
        <f t="shared" si="315"/>
        <v>0</v>
      </c>
      <c r="AM587" s="164">
        <f t="shared" si="315"/>
        <v>0</v>
      </c>
      <c r="AN587" s="164">
        <f t="shared" si="315"/>
        <v>0</v>
      </c>
      <c r="AO587" s="164">
        <f t="shared" si="315"/>
        <v>0</v>
      </c>
      <c r="AP587" s="164">
        <f t="shared" si="315"/>
        <v>0</v>
      </c>
      <c r="AQ587" s="164">
        <f t="shared" si="315"/>
        <v>0</v>
      </c>
      <c r="AR587" s="164">
        <f t="shared" si="315"/>
        <v>0</v>
      </c>
      <c r="AS587" s="164">
        <f t="shared" si="315"/>
        <v>0</v>
      </c>
      <c r="AT587" s="164">
        <f t="shared" si="315"/>
        <v>0</v>
      </c>
      <c r="AU587" s="164">
        <f t="shared" si="315"/>
        <v>0</v>
      </c>
      <c r="AV587" s="164">
        <f t="shared" si="315"/>
        <v>0</v>
      </c>
      <c r="AW587" s="164">
        <f t="shared" si="315"/>
        <v>0</v>
      </c>
      <c r="AX587" s="164">
        <f t="shared" si="315"/>
        <v>0</v>
      </c>
      <c r="AY587" s="164">
        <f t="shared" si="315"/>
        <v>0</v>
      </c>
      <c r="AZ587" s="164">
        <f t="shared" si="315"/>
        <v>0</v>
      </c>
      <c r="BA587" s="164">
        <f t="shared" si="315"/>
        <v>0</v>
      </c>
      <c r="BB587" s="164">
        <f t="shared" si="315"/>
        <v>0</v>
      </c>
      <c r="BC587" s="164">
        <f t="shared" si="315"/>
        <v>0</v>
      </c>
      <c r="BD587" s="164">
        <f t="shared" si="315"/>
        <v>0</v>
      </c>
      <c r="BE587" s="164">
        <f t="shared" si="315"/>
        <v>0</v>
      </c>
      <c r="BF587" s="164">
        <f t="shared" si="315"/>
        <v>0</v>
      </c>
      <c r="BG587" s="164">
        <f t="shared" si="315"/>
        <v>0</v>
      </c>
      <c r="BH587" s="164">
        <f t="shared" si="315"/>
        <v>0</v>
      </c>
      <c r="BI587" s="164">
        <f t="shared" si="315"/>
        <v>0</v>
      </c>
      <c r="BJ587" s="164">
        <f t="shared" si="315"/>
        <v>0</v>
      </c>
      <c r="BK587" s="164">
        <f t="shared" si="315"/>
        <v>0</v>
      </c>
      <c r="BL587" s="164">
        <f t="shared" si="315"/>
        <v>0</v>
      </c>
      <c r="BM587" s="164">
        <f t="shared" si="315"/>
        <v>0</v>
      </c>
      <c r="BN587" s="164">
        <f t="shared" si="315"/>
        <v>0</v>
      </c>
      <c r="BO587" s="164">
        <f t="shared" si="315"/>
        <v>0</v>
      </c>
      <c r="BP587" s="164">
        <f t="shared" si="315"/>
        <v>0</v>
      </c>
      <c r="BQ587" s="164">
        <f t="shared" si="315"/>
        <v>0</v>
      </c>
      <c r="BR587" s="164">
        <f t="shared" si="315"/>
        <v>0</v>
      </c>
      <c r="BS587" s="164"/>
      <c r="BT587" s="164"/>
      <c r="BU587" s="164"/>
      <c r="BV587" s="164"/>
      <c r="BW587" s="164"/>
      <c r="BX587" s="166"/>
      <c r="BY587" s="164"/>
      <c r="BZ587" s="164"/>
      <c r="CA587" s="164"/>
      <c r="CB587" s="164">
        <f>+CB578</f>
        <v>100</v>
      </c>
      <c r="CC587" s="164">
        <f>+CC578</f>
        <v>0</v>
      </c>
      <c r="CD587" s="164"/>
      <c r="CE587" s="388"/>
      <c r="CF587" s="388"/>
      <c r="CG587" s="388"/>
      <c r="CH587" s="388"/>
      <c r="CI587" s="388"/>
      <c r="CJ587" s="388"/>
      <c r="CK587" s="388"/>
      <c r="CL587" s="388"/>
      <c r="CM587" s="388"/>
      <c r="CN587" s="388"/>
      <c r="CO587" s="388"/>
      <c r="CP587" s="388"/>
      <c r="CQ587" s="388"/>
      <c r="CR587" s="388"/>
      <c r="CS587" s="388"/>
      <c r="CT587" s="388"/>
    </row>
    <row r="588" spans="1:98" s="35" customFormat="1" ht="15" x14ac:dyDescent="0.3">
      <c r="A588" s="398"/>
      <c r="F588" s="38" t="s">
        <v>1214</v>
      </c>
      <c r="J588" s="388"/>
      <c r="K588" s="164">
        <f>+K579*$D$579/100</f>
        <v>6.000000000000001E-3</v>
      </c>
      <c r="L588" s="164"/>
      <c r="M588" s="164">
        <f t="shared" ref="M588:BR588" si="316">+M579*$D$579/100</f>
        <v>0</v>
      </c>
      <c r="N588" s="164">
        <f t="shared" si="316"/>
        <v>0</v>
      </c>
      <c r="O588" s="164">
        <f t="shared" si="316"/>
        <v>0</v>
      </c>
      <c r="P588" s="164">
        <f t="shared" si="316"/>
        <v>0</v>
      </c>
      <c r="Q588" s="164">
        <f t="shared" si="316"/>
        <v>0</v>
      </c>
      <c r="R588" s="164">
        <f t="shared" si="316"/>
        <v>0</v>
      </c>
      <c r="S588" s="164">
        <f t="shared" si="316"/>
        <v>0</v>
      </c>
      <c r="T588" s="164">
        <f t="shared" si="316"/>
        <v>0</v>
      </c>
      <c r="U588" s="164">
        <f t="shared" si="316"/>
        <v>0</v>
      </c>
      <c r="V588" s="164">
        <f t="shared" si="316"/>
        <v>0</v>
      </c>
      <c r="W588" s="164">
        <f t="shared" si="316"/>
        <v>0</v>
      </c>
      <c r="X588" s="164">
        <f t="shared" si="316"/>
        <v>0</v>
      </c>
      <c r="Y588" s="164">
        <f t="shared" si="316"/>
        <v>0</v>
      </c>
      <c r="Z588" s="164">
        <f t="shared" si="316"/>
        <v>0</v>
      </c>
      <c r="AA588" s="164">
        <f t="shared" si="316"/>
        <v>0</v>
      </c>
      <c r="AB588" s="164">
        <f t="shared" si="316"/>
        <v>0</v>
      </c>
      <c r="AC588" s="164">
        <f t="shared" si="316"/>
        <v>0</v>
      </c>
      <c r="AD588" s="164">
        <f t="shared" si="316"/>
        <v>0</v>
      </c>
      <c r="AE588" s="164">
        <f t="shared" si="316"/>
        <v>0</v>
      </c>
      <c r="AF588" s="164">
        <f t="shared" si="316"/>
        <v>0</v>
      </c>
      <c r="AG588" s="164">
        <f t="shared" si="316"/>
        <v>0</v>
      </c>
      <c r="AH588" s="164">
        <f t="shared" si="316"/>
        <v>0</v>
      </c>
      <c r="AI588" s="164">
        <f t="shared" si="316"/>
        <v>0</v>
      </c>
      <c r="AJ588" s="164">
        <f t="shared" si="316"/>
        <v>2.9939999999999998</v>
      </c>
      <c r="AK588" s="164">
        <f t="shared" si="316"/>
        <v>0.3</v>
      </c>
      <c r="AL588" s="164">
        <f t="shared" si="316"/>
        <v>8.9999999999999993E-3</v>
      </c>
      <c r="AM588" s="164">
        <f t="shared" si="316"/>
        <v>2.2799999999999998</v>
      </c>
      <c r="AN588" s="164">
        <f t="shared" si="316"/>
        <v>0.03</v>
      </c>
      <c r="AO588" s="164">
        <f t="shared" si="316"/>
        <v>2.67</v>
      </c>
      <c r="AP588" s="164">
        <f t="shared" si="316"/>
        <v>1179</v>
      </c>
      <c r="AQ588" s="164">
        <f t="shared" si="316"/>
        <v>3.0000000000000005E-3</v>
      </c>
      <c r="AR588" s="164">
        <f t="shared" si="316"/>
        <v>2.3999999999999998E-3</v>
      </c>
      <c r="AS588" s="164">
        <f t="shared" si="316"/>
        <v>0</v>
      </c>
      <c r="AT588" s="166" t="s">
        <v>501</v>
      </c>
      <c r="AU588" s="164">
        <f t="shared" si="316"/>
        <v>0</v>
      </c>
      <c r="AV588" s="164">
        <f t="shared" si="316"/>
        <v>0</v>
      </c>
      <c r="AW588" s="164">
        <f t="shared" si="316"/>
        <v>0</v>
      </c>
      <c r="AX588" s="164">
        <f t="shared" si="316"/>
        <v>0</v>
      </c>
      <c r="AY588" s="164">
        <f t="shared" si="316"/>
        <v>0</v>
      </c>
      <c r="AZ588" s="164">
        <f t="shared" si="316"/>
        <v>0</v>
      </c>
      <c r="BA588" s="164">
        <f t="shared" si="316"/>
        <v>0</v>
      </c>
      <c r="BB588" s="164">
        <f t="shared" si="316"/>
        <v>0</v>
      </c>
      <c r="BC588" s="164">
        <f t="shared" si="316"/>
        <v>0</v>
      </c>
      <c r="BD588" s="164">
        <f t="shared" si="316"/>
        <v>0</v>
      </c>
      <c r="BE588" s="164">
        <f t="shared" si="316"/>
        <v>0</v>
      </c>
      <c r="BF588" s="164">
        <f t="shared" si="316"/>
        <v>0</v>
      </c>
      <c r="BG588" s="164">
        <f t="shared" si="316"/>
        <v>0</v>
      </c>
      <c r="BH588" s="164">
        <f t="shared" si="316"/>
        <v>0</v>
      </c>
      <c r="BI588" s="164">
        <f t="shared" si="316"/>
        <v>0</v>
      </c>
      <c r="BJ588" s="164">
        <f t="shared" si="316"/>
        <v>0</v>
      </c>
      <c r="BK588" s="164">
        <f t="shared" si="316"/>
        <v>0.03</v>
      </c>
      <c r="BL588" s="164">
        <f t="shared" si="316"/>
        <v>0</v>
      </c>
      <c r="BM588" s="164">
        <f t="shared" si="316"/>
        <v>0</v>
      </c>
      <c r="BN588" s="164">
        <f t="shared" si="316"/>
        <v>0</v>
      </c>
      <c r="BO588" s="164">
        <f t="shared" si="316"/>
        <v>0</v>
      </c>
      <c r="BP588" s="164">
        <f t="shared" si="316"/>
        <v>0</v>
      </c>
      <c r="BQ588" s="164">
        <f t="shared" si="316"/>
        <v>0</v>
      </c>
      <c r="BR588" s="164">
        <f t="shared" si="316"/>
        <v>0</v>
      </c>
      <c r="BS588" s="164"/>
      <c r="BT588" s="164"/>
      <c r="BU588" s="164"/>
      <c r="BV588" s="164"/>
      <c r="BW588" s="164"/>
      <c r="BX588" s="166"/>
      <c r="BY588" s="164"/>
      <c r="BZ588" s="164"/>
      <c r="CA588" s="164"/>
      <c r="CB588" s="164">
        <f>+CB579</f>
        <v>100</v>
      </c>
      <c r="CC588" s="164">
        <f>+CC579</f>
        <v>0</v>
      </c>
      <c r="CD588" s="164"/>
      <c r="CE588" s="388"/>
      <c r="CF588" s="388"/>
      <c r="CG588" s="388"/>
      <c r="CH588" s="388"/>
      <c r="CI588" s="388"/>
      <c r="CJ588" s="388"/>
      <c r="CK588" s="388"/>
      <c r="CL588" s="388"/>
      <c r="CM588" s="388"/>
      <c r="CN588" s="388"/>
      <c r="CO588" s="388"/>
      <c r="CP588" s="388"/>
      <c r="CQ588" s="388"/>
      <c r="CR588" s="388"/>
      <c r="CS588" s="388"/>
      <c r="CT588" s="388"/>
    </row>
    <row r="589" spans="1:98" s="35" customFormat="1" ht="15" x14ac:dyDescent="0.3">
      <c r="A589" s="398"/>
      <c r="F589" s="36"/>
      <c r="J589" s="388"/>
      <c r="K589" s="168">
        <f>SUM(K586:K588)</f>
        <v>305.45599999999996</v>
      </c>
      <c r="L589" s="168">
        <f>SUM(L586:L588)</f>
        <v>3.25</v>
      </c>
      <c r="M589" s="168">
        <f t="shared" ref="M589:BR589" si="317">SUM(M586:M588)</f>
        <v>20.3</v>
      </c>
      <c r="N589" s="168">
        <f t="shared" si="317"/>
        <v>0</v>
      </c>
      <c r="O589" s="168">
        <f t="shared" si="317"/>
        <v>20.3</v>
      </c>
      <c r="P589" s="168">
        <f t="shared" si="317"/>
        <v>0</v>
      </c>
      <c r="Q589" s="168">
        <f t="shared" si="317"/>
        <v>13.3</v>
      </c>
      <c r="R589" s="168">
        <f t="shared" si="317"/>
        <v>0</v>
      </c>
      <c r="S589" s="168">
        <f t="shared" si="317"/>
        <v>3.98</v>
      </c>
      <c r="T589" s="168">
        <f t="shared" si="317"/>
        <v>5.95</v>
      </c>
      <c r="U589" s="168">
        <f t="shared" si="317"/>
        <v>2.79</v>
      </c>
      <c r="V589" s="168">
        <f t="shared" si="317"/>
        <v>0</v>
      </c>
      <c r="W589" s="168">
        <f t="shared" si="317"/>
        <v>0</v>
      </c>
      <c r="X589" s="168">
        <f t="shared" si="317"/>
        <v>0</v>
      </c>
      <c r="Y589" s="168">
        <f t="shared" si="317"/>
        <v>0</v>
      </c>
      <c r="Z589" s="168">
        <f t="shared" si="317"/>
        <v>0</v>
      </c>
      <c r="AA589" s="168">
        <f t="shared" si="317"/>
        <v>0</v>
      </c>
      <c r="AB589" s="168">
        <f t="shared" si="317"/>
        <v>0</v>
      </c>
      <c r="AC589" s="168">
        <f t="shared" si="317"/>
        <v>0</v>
      </c>
      <c r="AD589" s="168">
        <f t="shared" si="317"/>
        <v>0</v>
      </c>
      <c r="AE589" s="168">
        <f t="shared" si="317"/>
        <v>0.9</v>
      </c>
      <c r="AF589" s="168">
        <f t="shared" si="317"/>
        <v>0</v>
      </c>
      <c r="AG589" s="168">
        <f t="shared" si="317"/>
        <v>0</v>
      </c>
      <c r="AH589" s="168">
        <f t="shared" si="317"/>
        <v>0</v>
      </c>
      <c r="AI589" s="168">
        <f t="shared" si="317"/>
        <v>0</v>
      </c>
      <c r="AJ589" s="168">
        <f t="shared" si="317"/>
        <v>13.044</v>
      </c>
      <c r="AK589" s="168">
        <f t="shared" si="317"/>
        <v>5.3</v>
      </c>
      <c r="AL589" s="168">
        <f t="shared" si="317"/>
        <v>8.9999999999999993E-3</v>
      </c>
      <c r="AM589" s="168">
        <f t="shared" si="317"/>
        <v>4.7799999999999994</v>
      </c>
      <c r="AN589" s="168">
        <f t="shared" si="317"/>
        <v>0.03</v>
      </c>
      <c r="AO589" s="168">
        <f t="shared" si="317"/>
        <v>2.67</v>
      </c>
      <c r="AP589" s="168">
        <f t="shared" si="317"/>
        <v>1184</v>
      </c>
      <c r="AQ589" s="168">
        <f t="shared" si="317"/>
        <v>3.0000000000000005E-3</v>
      </c>
      <c r="AR589" s="168">
        <f t="shared" si="317"/>
        <v>1.9900000000000001E-2</v>
      </c>
      <c r="AS589" s="168">
        <f t="shared" si="317"/>
        <v>0</v>
      </c>
      <c r="AT589" s="168">
        <f t="shared" si="317"/>
        <v>0</v>
      </c>
      <c r="AU589" s="168">
        <f t="shared" si="317"/>
        <v>0</v>
      </c>
      <c r="AV589" s="168">
        <f t="shared" si="317"/>
        <v>0</v>
      </c>
      <c r="AW589" s="168">
        <f t="shared" si="317"/>
        <v>0</v>
      </c>
      <c r="AX589" s="168">
        <f t="shared" si="317"/>
        <v>0</v>
      </c>
      <c r="AY589" s="168">
        <f t="shared" si="317"/>
        <v>0</v>
      </c>
      <c r="AZ589" s="168">
        <f t="shared" si="317"/>
        <v>0</v>
      </c>
      <c r="BA589" s="168">
        <f t="shared" si="317"/>
        <v>0</v>
      </c>
      <c r="BB589" s="168">
        <f t="shared" si="317"/>
        <v>0</v>
      </c>
      <c r="BC589" s="168">
        <f t="shared" si="317"/>
        <v>0</v>
      </c>
      <c r="BD589" s="168">
        <f t="shared" si="317"/>
        <v>0</v>
      </c>
      <c r="BE589" s="168">
        <f t="shared" si="317"/>
        <v>0</v>
      </c>
      <c r="BF589" s="168">
        <f t="shared" si="317"/>
        <v>0</v>
      </c>
      <c r="BG589" s="168">
        <f t="shared" si="317"/>
        <v>0</v>
      </c>
      <c r="BH589" s="168">
        <f t="shared" si="317"/>
        <v>0</v>
      </c>
      <c r="BI589" s="168">
        <f t="shared" si="317"/>
        <v>0</v>
      </c>
      <c r="BJ589" s="168">
        <f t="shared" si="317"/>
        <v>0</v>
      </c>
      <c r="BK589" s="168">
        <f t="shared" si="317"/>
        <v>0.03</v>
      </c>
      <c r="BL589" s="168">
        <f t="shared" si="317"/>
        <v>0</v>
      </c>
      <c r="BM589" s="168">
        <f t="shared" si="317"/>
        <v>0</v>
      </c>
      <c r="BN589" s="168">
        <f t="shared" si="317"/>
        <v>0</v>
      </c>
      <c r="BO589" s="168">
        <f t="shared" si="317"/>
        <v>0</v>
      </c>
      <c r="BP589" s="168">
        <f t="shared" si="317"/>
        <v>0</v>
      </c>
      <c r="BQ589" s="168">
        <f t="shared" si="317"/>
        <v>0</v>
      </c>
      <c r="BR589" s="168">
        <f t="shared" si="317"/>
        <v>0</v>
      </c>
      <c r="BS589" s="168"/>
      <c r="BT589" s="168"/>
      <c r="BU589" s="168"/>
      <c r="BV589" s="168"/>
      <c r="BW589" s="168"/>
      <c r="BX589" s="333"/>
      <c r="BY589" s="168"/>
      <c r="BZ589" s="168"/>
      <c r="CA589" s="168"/>
      <c r="CB589" s="168">
        <f>(CB587+CB588)</f>
        <v>200</v>
      </c>
      <c r="CC589" s="168">
        <f>(CC587+CC588)</f>
        <v>0</v>
      </c>
      <c r="CD589" s="168"/>
      <c r="CE589" s="388"/>
      <c r="CF589" s="388"/>
      <c r="CG589" s="388"/>
      <c r="CH589" s="388"/>
      <c r="CI589" s="388"/>
      <c r="CJ589" s="388"/>
      <c r="CK589" s="388"/>
      <c r="CL589" s="388"/>
      <c r="CM589" s="388"/>
      <c r="CN589" s="388"/>
      <c r="CO589" s="388"/>
      <c r="CP589" s="388"/>
      <c r="CQ589" s="388"/>
      <c r="CR589" s="388"/>
      <c r="CS589" s="388"/>
      <c r="CT589" s="388"/>
    </row>
    <row r="590" spans="1:98" s="35" customFormat="1" ht="15" x14ac:dyDescent="0.25">
      <c r="A590" s="398"/>
      <c r="F590" s="36"/>
      <c r="J590" s="388"/>
      <c r="BX590" s="332"/>
      <c r="CE590" s="388"/>
      <c r="CF590" s="388"/>
      <c r="CG590" s="388"/>
      <c r="CH590" s="388"/>
      <c r="CI590" s="388"/>
      <c r="CJ590" s="388"/>
      <c r="CK590" s="388"/>
      <c r="CL590" s="388"/>
      <c r="CM590" s="388"/>
      <c r="CN590" s="388"/>
      <c r="CO590" s="388"/>
      <c r="CP590" s="388"/>
      <c r="CQ590" s="388"/>
      <c r="CR590" s="388"/>
      <c r="CS590" s="388"/>
      <c r="CT590" s="388"/>
    </row>
    <row r="591" spans="1:98" s="35" customFormat="1" ht="15" x14ac:dyDescent="0.3">
      <c r="A591" s="398"/>
      <c r="F591" s="36"/>
      <c r="J591" s="388"/>
      <c r="K591" s="164">
        <f>(K589-($D$580-$D$581))/$D$581*100</f>
        <v>84.625925689769815</v>
      </c>
      <c r="L591" s="170">
        <f>L589/$D$581*100*L389</f>
        <v>1.0509368481458878</v>
      </c>
      <c r="M591" s="170">
        <f t="shared" ref="M591:BR591" si="318">M589/$D$581*100*M389</f>
        <v>6.5643132361112384</v>
      </c>
      <c r="N591" s="170">
        <f t="shared" si="318"/>
        <v>0</v>
      </c>
      <c r="O591" s="170">
        <f t="shared" si="318"/>
        <v>6.5643132361112384</v>
      </c>
      <c r="P591" s="170">
        <f t="shared" si="318"/>
        <v>0</v>
      </c>
      <c r="Q591" s="170">
        <f t="shared" si="318"/>
        <v>4.3007569477970176</v>
      </c>
      <c r="R591" s="170">
        <f t="shared" si="318"/>
        <v>0</v>
      </c>
      <c r="S591" s="170">
        <f t="shared" si="318"/>
        <v>1.2869934324986565</v>
      </c>
      <c r="T591" s="170">
        <f t="shared" si="318"/>
        <v>1.9240228450670871</v>
      </c>
      <c r="U591" s="170">
        <f t="shared" si="318"/>
        <v>0.90218886348523919</v>
      </c>
      <c r="V591" s="170">
        <f t="shared" si="318"/>
        <v>0</v>
      </c>
      <c r="W591" s="170">
        <f t="shared" si="318"/>
        <v>0</v>
      </c>
      <c r="X591" s="170">
        <f t="shared" si="318"/>
        <v>0</v>
      </c>
      <c r="Y591" s="170">
        <f t="shared" si="318"/>
        <v>0</v>
      </c>
      <c r="Z591" s="170">
        <f t="shared" si="318"/>
        <v>0</v>
      </c>
      <c r="AA591" s="170">
        <f t="shared" si="318"/>
        <v>0</v>
      </c>
      <c r="AB591" s="170">
        <f t="shared" si="318"/>
        <v>0</v>
      </c>
      <c r="AC591" s="170">
        <f t="shared" si="318"/>
        <v>0</v>
      </c>
      <c r="AD591" s="170">
        <f t="shared" si="318"/>
        <v>0</v>
      </c>
      <c r="AE591" s="170">
        <f t="shared" si="318"/>
        <v>0.29102866564039975</v>
      </c>
      <c r="AF591" s="170">
        <f t="shared" si="318"/>
        <v>0</v>
      </c>
      <c r="AG591" s="170">
        <f t="shared" si="318"/>
        <v>0</v>
      </c>
      <c r="AH591" s="170">
        <f t="shared" si="318"/>
        <v>0</v>
      </c>
      <c r="AI591" s="170">
        <f t="shared" si="318"/>
        <v>0</v>
      </c>
      <c r="AJ591" s="170">
        <f t="shared" si="318"/>
        <v>4.2179754606815267</v>
      </c>
      <c r="AK591" s="170">
        <f t="shared" si="318"/>
        <v>1.7138354754379095</v>
      </c>
      <c r="AL591" s="170">
        <f t="shared" si="318"/>
        <v>2.9102866564039969E-3</v>
      </c>
      <c r="AM591" s="170">
        <f t="shared" si="318"/>
        <v>1.5456855797345672</v>
      </c>
      <c r="AN591" s="170">
        <f t="shared" si="318"/>
        <v>9.7009555213466575E-3</v>
      </c>
      <c r="AO591" s="170">
        <f t="shared" si="318"/>
        <v>0.8633850413998525</v>
      </c>
      <c r="AP591" s="170">
        <f t="shared" si="318"/>
        <v>382.86437790914806</v>
      </c>
      <c r="AQ591" s="170">
        <f t="shared" si="318"/>
        <v>9.7009555213466592E-4</v>
      </c>
      <c r="AR591" s="170">
        <f t="shared" si="318"/>
        <v>6.4349671624932825E-3</v>
      </c>
      <c r="AS591" s="170">
        <f t="shared" si="318"/>
        <v>0</v>
      </c>
      <c r="AT591" s="170">
        <f t="shared" si="318"/>
        <v>0</v>
      </c>
      <c r="AU591" s="170">
        <f t="shared" si="318"/>
        <v>0</v>
      </c>
      <c r="AV591" s="170">
        <f t="shared" si="318"/>
        <v>0</v>
      </c>
      <c r="AW591" s="170">
        <f t="shared" si="318"/>
        <v>0</v>
      </c>
      <c r="AX591" s="170">
        <f t="shared" si="318"/>
        <v>0</v>
      </c>
      <c r="AY591" s="170">
        <f t="shared" si="318"/>
        <v>0</v>
      </c>
      <c r="AZ591" s="170">
        <f t="shared" si="318"/>
        <v>0</v>
      </c>
      <c r="BA591" s="170">
        <f t="shared" si="318"/>
        <v>0</v>
      </c>
      <c r="BB591" s="170">
        <f t="shared" si="318"/>
        <v>0</v>
      </c>
      <c r="BC591" s="170">
        <f t="shared" si="318"/>
        <v>0</v>
      </c>
      <c r="BD591" s="170">
        <f t="shared" si="318"/>
        <v>0</v>
      </c>
      <c r="BE591" s="170">
        <f t="shared" si="318"/>
        <v>0</v>
      </c>
      <c r="BF591" s="170">
        <f t="shared" si="318"/>
        <v>0</v>
      </c>
      <c r="BG591" s="170">
        <f t="shared" si="318"/>
        <v>0</v>
      </c>
      <c r="BH591" s="170">
        <f t="shared" si="318"/>
        <v>0</v>
      </c>
      <c r="BI591" s="170">
        <f t="shared" si="318"/>
        <v>0</v>
      </c>
      <c r="BJ591" s="170">
        <f t="shared" si="318"/>
        <v>0</v>
      </c>
      <c r="BK591" s="170">
        <f t="shared" si="318"/>
        <v>5.8205733128079947E-3</v>
      </c>
      <c r="BL591" s="170">
        <f t="shared" si="318"/>
        <v>0</v>
      </c>
      <c r="BM591" s="170">
        <f t="shared" si="318"/>
        <v>0</v>
      </c>
      <c r="BN591" s="170">
        <f t="shared" si="318"/>
        <v>0</v>
      </c>
      <c r="BO591" s="170">
        <f t="shared" si="318"/>
        <v>0</v>
      </c>
      <c r="BP591" s="170">
        <f t="shared" si="318"/>
        <v>0</v>
      </c>
      <c r="BQ591" s="170">
        <f t="shared" si="318"/>
        <v>0</v>
      </c>
      <c r="BR591" s="170">
        <f t="shared" si="318"/>
        <v>0</v>
      </c>
      <c r="BS591" s="170"/>
      <c r="BT591" s="170"/>
      <c r="BU591" s="170"/>
      <c r="BV591" s="170"/>
      <c r="BW591" s="170"/>
      <c r="BX591" s="204"/>
      <c r="BY591" s="170"/>
      <c r="BZ591" s="170"/>
      <c r="CA591" s="170"/>
      <c r="CB591" s="170">
        <f>CB589/2</f>
        <v>100</v>
      </c>
      <c r="CC591" s="168">
        <f>CC589</f>
        <v>0</v>
      </c>
      <c r="CD591" s="170"/>
      <c r="CE591" s="388"/>
      <c r="CF591" s="388"/>
      <c r="CG591" s="388"/>
      <c r="CH591" s="388"/>
      <c r="CI591" s="388"/>
      <c r="CJ591" s="388"/>
      <c r="CK591" s="388"/>
      <c r="CL591" s="388"/>
      <c r="CM591" s="388"/>
      <c r="CN591" s="388"/>
      <c r="CO591" s="388"/>
      <c r="CP591" s="388"/>
      <c r="CQ591" s="388"/>
      <c r="CR591" s="388"/>
      <c r="CS591" s="388"/>
      <c r="CT591" s="388"/>
    </row>
    <row r="592" spans="1:98" ht="15" x14ac:dyDescent="0.3">
      <c r="F592" s="23"/>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A592" s="25"/>
      <c r="BB592" s="25"/>
      <c r="BC592" s="25"/>
      <c r="BD592" s="25"/>
      <c r="BE592" s="25"/>
      <c r="BF592" s="25"/>
      <c r="BG592" s="25"/>
      <c r="BH592" s="25"/>
      <c r="BI592" s="25"/>
      <c r="BJ592" s="25"/>
      <c r="BK592" s="25"/>
      <c r="BL592" s="25"/>
      <c r="BM592" s="25"/>
      <c r="BN592" s="25"/>
      <c r="BO592" s="25"/>
      <c r="BP592" s="25"/>
      <c r="BQ592" s="25"/>
      <c r="BR592" s="25"/>
      <c r="BW592" s="25"/>
      <c r="BX592" s="49"/>
      <c r="BY592" s="25"/>
      <c r="BZ592" s="25"/>
      <c r="CA592" s="25"/>
      <c r="CB592" s="25"/>
      <c r="CC592" s="25"/>
      <c r="CD592" s="25"/>
      <c r="CE592" s="25"/>
      <c r="CF592" s="25"/>
      <c r="CG592" s="25"/>
      <c r="CH592" s="25"/>
      <c r="CI592" s="25"/>
      <c r="CJ592" s="25"/>
      <c r="CK592" s="25"/>
      <c r="CL592" s="25"/>
      <c r="CM592" s="25"/>
      <c r="CN592" s="25"/>
      <c r="CO592" s="25"/>
      <c r="CP592" s="25"/>
      <c r="CQ592" s="25"/>
      <c r="CR592" s="25"/>
      <c r="CS592" s="25"/>
      <c r="CT592" s="25"/>
    </row>
    <row r="593" spans="1:98" s="7" customFormat="1" ht="15" x14ac:dyDescent="0.3">
      <c r="A593" s="120" t="s">
        <v>699</v>
      </c>
      <c r="F593" s="186" t="s">
        <v>1141</v>
      </c>
      <c r="J593" s="7">
        <f>(M593*17)+(Q593*37)+(W593*17)+(AI593*29)+(AE593*8)</f>
        <v>168.95830866345429</v>
      </c>
      <c r="K593" s="180">
        <f>+K608</f>
        <v>90.252479892150873</v>
      </c>
      <c r="L593" s="180">
        <f>+L608</f>
        <v>0.69846879753695945</v>
      </c>
      <c r="M593" s="180">
        <f t="shared" ref="M593:BR593" si="319">+M608</f>
        <v>4.3654299846059956</v>
      </c>
      <c r="N593" s="180">
        <f t="shared" si="319"/>
        <v>0</v>
      </c>
      <c r="O593" s="180">
        <f t="shared" si="319"/>
        <v>4.3654299846059956</v>
      </c>
      <c r="P593" s="180">
        <f t="shared" si="319"/>
        <v>0</v>
      </c>
      <c r="Q593" s="180">
        <f t="shared" si="319"/>
        <v>2.3929023619321752</v>
      </c>
      <c r="R593" s="180">
        <f t="shared" si="319"/>
        <v>0</v>
      </c>
      <c r="S593" s="180">
        <f t="shared" si="319"/>
        <v>0.71463705673920375</v>
      </c>
      <c r="T593" s="180">
        <f t="shared" si="319"/>
        <v>1.0703387591885811</v>
      </c>
      <c r="U593" s="180">
        <f t="shared" si="319"/>
        <v>0.50121603526957725</v>
      </c>
      <c r="V593" s="180">
        <f t="shared" si="319"/>
        <v>0</v>
      </c>
      <c r="W593" s="180">
        <f t="shared" si="319"/>
        <v>0</v>
      </c>
      <c r="X593" s="180">
        <f t="shared" si="319"/>
        <v>0</v>
      </c>
      <c r="Y593" s="180">
        <f t="shared" si="319"/>
        <v>0</v>
      </c>
      <c r="Z593" s="180">
        <f t="shared" si="319"/>
        <v>0</v>
      </c>
      <c r="AA593" s="180">
        <f t="shared" si="319"/>
        <v>0</v>
      </c>
      <c r="AB593" s="180">
        <f t="shared" si="319"/>
        <v>0</v>
      </c>
      <c r="AC593" s="180">
        <f t="shared" si="319"/>
        <v>0</v>
      </c>
      <c r="AD593" s="180">
        <f t="shared" si="319"/>
        <v>0</v>
      </c>
      <c r="AE593" s="180">
        <f t="shared" si="319"/>
        <v>0.7760764417077326</v>
      </c>
      <c r="AF593" s="180">
        <f t="shared" si="319"/>
        <v>0</v>
      </c>
      <c r="AG593" s="180">
        <f t="shared" si="319"/>
        <v>0</v>
      </c>
      <c r="AH593" s="180">
        <f t="shared" si="319"/>
        <v>0</v>
      </c>
      <c r="AI593" s="180">
        <f t="shared" si="319"/>
        <v>0</v>
      </c>
      <c r="AJ593" s="180">
        <f t="shared" si="319"/>
        <v>2.2131113196032173</v>
      </c>
      <c r="AK593" s="180">
        <f t="shared" si="319"/>
        <v>1.7138354754379095</v>
      </c>
      <c r="AL593" s="180">
        <f t="shared" si="319"/>
        <v>2.9102866564039969E-3</v>
      </c>
      <c r="AM593" s="180">
        <f t="shared" si="319"/>
        <v>1.5456855797345672</v>
      </c>
      <c r="AN593" s="180">
        <f t="shared" si="319"/>
        <v>9.7009555213466575E-3</v>
      </c>
      <c r="AO593" s="180">
        <f t="shared" si="319"/>
        <v>0.8633850413998525</v>
      </c>
      <c r="AP593" s="180">
        <f t="shared" si="319"/>
        <v>382.86437790914806</v>
      </c>
      <c r="AQ593" s="180">
        <f t="shared" si="319"/>
        <v>9.7009555213466592E-4</v>
      </c>
      <c r="AR593" s="180">
        <f t="shared" si="319"/>
        <v>6.4349671624932825E-3</v>
      </c>
      <c r="AS593" s="180">
        <f t="shared" si="319"/>
        <v>0</v>
      </c>
      <c r="AT593" s="180">
        <f t="shared" si="319"/>
        <v>0</v>
      </c>
      <c r="AU593" s="180">
        <f t="shared" si="319"/>
        <v>0</v>
      </c>
      <c r="AV593" s="180">
        <f t="shared" si="319"/>
        <v>0</v>
      </c>
      <c r="AW593" s="180">
        <f t="shared" si="319"/>
        <v>0</v>
      </c>
      <c r="AX593" s="180">
        <f t="shared" si="319"/>
        <v>0</v>
      </c>
      <c r="AY593" s="180">
        <f t="shared" si="319"/>
        <v>0</v>
      </c>
      <c r="AZ593" s="180">
        <f t="shared" si="319"/>
        <v>0</v>
      </c>
      <c r="BA593" s="180">
        <f t="shared" si="319"/>
        <v>0</v>
      </c>
      <c r="BB593" s="180">
        <f t="shared" si="319"/>
        <v>0</v>
      </c>
      <c r="BC593" s="180">
        <f t="shared" si="319"/>
        <v>0</v>
      </c>
      <c r="BD593" s="180">
        <f t="shared" si="319"/>
        <v>0</v>
      </c>
      <c r="BE593" s="180">
        <f t="shared" si="319"/>
        <v>0</v>
      </c>
      <c r="BF593" s="180">
        <f t="shared" si="319"/>
        <v>0</v>
      </c>
      <c r="BG593" s="180">
        <f t="shared" si="319"/>
        <v>0</v>
      </c>
      <c r="BH593" s="180">
        <f t="shared" si="319"/>
        <v>0</v>
      </c>
      <c r="BI593" s="180">
        <f t="shared" si="319"/>
        <v>0</v>
      </c>
      <c r="BJ593" s="180">
        <f t="shared" si="319"/>
        <v>0</v>
      </c>
      <c r="BK593" s="180">
        <f t="shared" si="319"/>
        <v>5.8205733128079947E-3</v>
      </c>
      <c r="BL593" s="180">
        <f t="shared" si="319"/>
        <v>0</v>
      </c>
      <c r="BM593" s="180">
        <f t="shared" si="319"/>
        <v>0</v>
      </c>
      <c r="BN593" s="180">
        <f t="shared" si="319"/>
        <v>0</v>
      </c>
      <c r="BO593" s="180">
        <f t="shared" si="319"/>
        <v>0</v>
      </c>
      <c r="BP593" s="180">
        <f t="shared" si="319"/>
        <v>0</v>
      </c>
      <c r="BQ593" s="180">
        <f t="shared" si="319"/>
        <v>0</v>
      </c>
      <c r="BR593" s="180">
        <f t="shared" si="319"/>
        <v>0</v>
      </c>
      <c r="BS593" s="180"/>
      <c r="BT593" s="180"/>
      <c r="BU593" s="180"/>
      <c r="BV593" s="180"/>
      <c r="BW593" s="180"/>
      <c r="BX593" s="335"/>
      <c r="BY593" s="180"/>
      <c r="BZ593" s="180"/>
      <c r="CA593" s="180"/>
      <c r="CB593" s="180">
        <f>+CB608</f>
        <v>100</v>
      </c>
      <c r="CC593" s="180">
        <f>+CC608</f>
        <v>0</v>
      </c>
      <c r="CD593" s="116"/>
      <c r="CE593" s="116"/>
      <c r="CF593" s="116"/>
      <c r="CG593" s="116"/>
      <c r="CH593" s="116"/>
      <c r="CI593" s="116" t="s">
        <v>1129</v>
      </c>
      <c r="CJ593" s="116"/>
      <c r="CK593" s="116"/>
      <c r="CL593" s="116"/>
      <c r="CM593" s="116"/>
      <c r="CN593" s="116"/>
      <c r="CO593" s="116"/>
      <c r="CP593" s="116"/>
      <c r="CQ593" s="116"/>
      <c r="CR593" s="116"/>
      <c r="CS593" s="116"/>
      <c r="CT593" s="116"/>
    </row>
    <row r="594" spans="1:98" ht="15" x14ac:dyDescent="0.25">
      <c r="A594" s="10" t="s">
        <v>567</v>
      </c>
      <c r="D594">
        <v>250</v>
      </c>
      <c r="F594" s="40" t="s">
        <v>1391</v>
      </c>
      <c r="I594" s="27">
        <v>1</v>
      </c>
      <c r="J594" s="27">
        <f>(M594*17)+(Q594*37)+(CC594*17)+(AI594*29)+(AE594*8)</f>
        <v>0</v>
      </c>
      <c r="K594" s="27">
        <v>99.9</v>
      </c>
      <c r="L594" s="27"/>
      <c r="M594" s="27">
        <v>0</v>
      </c>
      <c r="N594" s="27">
        <v>0</v>
      </c>
      <c r="O594" s="27">
        <v>0</v>
      </c>
      <c r="P594" s="27">
        <v>0</v>
      </c>
      <c r="Q594" s="27">
        <v>0</v>
      </c>
      <c r="R594" s="27">
        <v>0</v>
      </c>
      <c r="S594" s="27">
        <v>0</v>
      </c>
      <c r="T594" s="27">
        <v>0</v>
      </c>
      <c r="U594" s="27">
        <v>0</v>
      </c>
      <c r="V594" s="27"/>
      <c r="W594" s="27">
        <v>0</v>
      </c>
      <c r="X594" s="27">
        <v>0</v>
      </c>
      <c r="Y594" s="27"/>
      <c r="Z594" s="27">
        <v>0</v>
      </c>
      <c r="AA594" s="27">
        <v>0</v>
      </c>
      <c r="AB594" s="27"/>
      <c r="AC594" s="27"/>
      <c r="AD594" s="27">
        <v>0</v>
      </c>
      <c r="AE594" s="27">
        <v>0</v>
      </c>
      <c r="AF594" s="27">
        <v>0</v>
      </c>
      <c r="AG594" s="27">
        <v>0</v>
      </c>
      <c r="AH594" s="27">
        <v>0</v>
      </c>
      <c r="AI594" s="27">
        <v>0</v>
      </c>
      <c r="AJ594" s="27">
        <v>0.1</v>
      </c>
      <c r="AK594" s="27">
        <v>2</v>
      </c>
      <c r="AL594" s="27">
        <v>0</v>
      </c>
      <c r="AM594" s="27">
        <v>1</v>
      </c>
      <c r="AN594" s="27">
        <v>0</v>
      </c>
      <c r="AO594" s="27">
        <v>0</v>
      </c>
      <c r="AP594" s="27">
        <v>2</v>
      </c>
      <c r="AQ594" s="27">
        <v>0</v>
      </c>
      <c r="AR594" s="27">
        <v>7.0000000000000001E-3</v>
      </c>
      <c r="AS594" s="27">
        <v>0</v>
      </c>
      <c r="AT594" s="27">
        <v>0</v>
      </c>
      <c r="AU594" s="27"/>
      <c r="AV594" s="27">
        <v>0</v>
      </c>
      <c r="AW594" s="27">
        <v>0</v>
      </c>
      <c r="AX594" s="27">
        <v>0</v>
      </c>
      <c r="AY594" s="27">
        <v>0</v>
      </c>
      <c r="AZ594" s="27">
        <v>0</v>
      </c>
      <c r="BA594" s="27">
        <v>0</v>
      </c>
      <c r="BB594" s="27">
        <v>0</v>
      </c>
      <c r="BC594" s="27"/>
      <c r="BD594" s="27"/>
      <c r="BE594" s="27">
        <v>0</v>
      </c>
      <c r="BF594" s="27"/>
      <c r="BG594" s="27">
        <v>0</v>
      </c>
      <c r="BH594" s="27">
        <v>0</v>
      </c>
      <c r="BI594" s="27">
        <v>0</v>
      </c>
      <c r="BJ594" s="27">
        <v>0</v>
      </c>
      <c r="BK594" s="27">
        <v>0</v>
      </c>
      <c r="BL594" s="27">
        <v>0</v>
      </c>
      <c r="BM594" s="27">
        <v>0</v>
      </c>
      <c r="BN594" s="27">
        <v>0</v>
      </c>
      <c r="BO594" s="27">
        <v>0</v>
      </c>
      <c r="BP594" s="27">
        <v>0</v>
      </c>
      <c r="BQ594" s="27">
        <v>0</v>
      </c>
      <c r="BR594" s="27">
        <v>0</v>
      </c>
      <c r="BS594" s="27">
        <v>1</v>
      </c>
      <c r="BT594" s="14">
        <v>6.25</v>
      </c>
      <c r="BU594" s="27"/>
      <c r="BV594" s="27"/>
      <c r="BW594" s="27" t="s">
        <v>7</v>
      </c>
      <c r="BX594" s="79" t="s">
        <v>1411</v>
      </c>
      <c r="BY594" s="27"/>
      <c r="BZ594" s="27"/>
      <c r="CA594" s="27"/>
      <c r="CB594" s="27">
        <f>CC594+K594+M594+Q594+AE594+AJ594</f>
        <v>100</v>
      </c>
      <c r="CC594" s="27">
        <f>100-(K594+M594+Q594+AJ594+AE594+AI594)</f>
        <v>0</v>
      </c>
      <c r="CD594" s="25"/>
      <c r="CE594" s="25"/>
      <c r="CF594" s="25"/>
      <c r="CG594" s="25"/>
      <c r="CH594" s="25"/>
      <c r="CI594" s="25"/>
      <c r="CJ594" s="25"/>
      <c r="CK594" s="25"/>
      <c r="CL594" s="25"/>
      <c r="CM594" s="25"/>
      <c r="CN594" s="25"/>
      <c r="CO594" s="25"/>
      <c r="CP594" s="25"/>
      <c r="CQ594" s="25"/>
      <c r="CR594" s="25"/>
      <c r="CS594" s="25"/>
      <c r="CT594" s="25"/>
    </row>
    <row r="595" spans="1:98" ht="15" x14ac:dyDescent="0.3">
      <c r="A595" s="10" t="s">
        <v>698</v>
      </c>
      <c r="D595">
        <v>100</v>
      </c>
      <c r="F595" s="44" t="s">
        <v>1140</v>
      </c>
      <c r="I595" s="27">
        <v>1</v>
      </c>
      <c r="J595" s="27">
        <f>(M595*17)+(Q595*37)+(CC595*17)+(AI595*29)+(AE595*8)</f>
        <v>522.5</v>
      </c>
      <c r="K595" s="27">
        <v>73.099999999999994</v>
      </c>
      <c r="L595" s="27">
        <v>2.16</v>
      </c>
      <c r="M595" s="27">
        <v>13.5</v>
      </c>
      <c r="N595" s="27">
        <v>0</v>
      </c>
      <c r="O595" s="27">
        <v>13.5</v>
      </c>
      <c r="P595" s="27"/>
      <c r="Q595" s="27">
        <v>7.4</v>
      </c>
      <c r="R595" s="27"/>
      <c r="S595" s="27">
        <v>2.21</v>
      </c>
      <c r="T595" s="27">
        <v>3.31</v>
      </c>
      <c r="U595" s="27">
        <v>1.55</v>
      </c>
      <c r="V595" s="27"/>
      <c r="W595" s="27">
        <v>0</v>
      </c>
      <c r="X595" s="27"/>
      <c r="Y595" s="27"/>
      <c r="Z595" s="27">
        <v>0</v>
      </c>
      <c r="AA595" s="27">
        <v>0</v>
      </c>
      <c r="AB595" s="27"/>
      <c r="AC595" s="27"/>
      <c r="AD595" s="27"/>
      <c r="AE595" s="27">
        <v>2.4</v>
      </c>
      <c r="AF595" s="27"/>
      <c r="AG595" s="27"/>
      <c r="AH595" s="27"/>
      <c r="AI595" s="27"/>
      <c r="AJ595" s="27">
        <v>3.6</v>
      </c>
      <c r="AK595" s="27"/>
      <c r="AL595" s="27"/>
      <c r="AM595" s="27"/>
      <c r="AN595" s="27"/>
      <c r="AO595" s="27"/>
      <c r="AP595" s="27"/>
      <c r="AQ595" s="27"/>
      <c r="AR595" s="27"/>
      <c r="AS595" s="27"/>
      <c r="AT595" s="27"/>
      <c r="AU595" s="27"/>
      <c r="AV595" s="27"/>
      <c r="AW595" s="27"/>
      <c r="AX595" s="27"/>
      <c r="AY595" s="27"/>
      <c r="AZ595" s="27"/>
      <c r="BA595" s="27"/>
      <c r="BB595" s="27"/>
      <c r="BC595" s="27"/>
      <c r="BD595" s="27"/>
      <c r="BE595" s="27"/>
      <c r="BF595" s="27"/>
      <c r="BG595" s="27"/>
      <c r="BH595" s="27"/>
      <c r="BI595" s="27"/>
      <c r="BJ595" s="27"/>
      <c r="BK595" s="27"/>
      <c r="BL595" s="27"/>
      <c r="BM595" s="27"/>
      <c r="BN595" s="27"/>
      <c r="BO595" s="27"/>
      <c r="BP595" s="27"/>
      <c r="BQ595" s="27"/>
      <c r="BR595" s="27"/>
      <c r="BS595" s="27"/>
      <c r="BT595" s="27">
        <v>6.25</v>
      </c>
      <c r="BU595" s="27"/>
      <c r="BV595" s="27"/>
      <c r="BW595" s="27" t="s">
        <v>186</v>
      </c>
      <c r="BX595" s="79">
        <v>2999</v>
      </c>
      <c r="BY595" s="27"/>
      <c r="BZ595" s="27"/>
      <c r="CA595" s="27"/>
      <c r="CB595" s="27">
        <f>CC595+K595+M595+Q595+AE595+AJ595</f>
        <v>100</v>
      </c>
      <c r="CC595" s="27">
        <f>100-(K595+M595+Q595+AJ595+AE595+AI595)</f>
        <v>0</v>
      </c>
      <c r="CD595" s="27"/>
      <c r="CE595" s="25"/>
      <c r="CF595" s="25"/>
      <c r="CG595" s="25"/>
      <c r="CH595" s="25"/>
      <c r="CI595" s="25"/>
      <c r="CJ595" s="25"/>
      <c r="CK595" s="25"/>
      <c r="CL595" s="25"/>
      <c r="CM595" s="25"/>
      <c r="CN595" s="25"/>
      <c r="CO595" s="25"/>
      <c r="CP595" s="25"/>
      <c r="CQ595" s="25"/>
      <c r="CR595" s="25"/>
      <c r="CS595" s="25"/>
      <c r="CT595" s="25"/>
    </row>
    <row r="596" spans="1:98" ht="15" x14ac:dyDescent="0.3">
      <c r="A596" s="10" t="s">
        <v>1219</v>
      </c>
      <c r="D596">
        <v>3</v>
      </c>
      <c r="F596" s="2" t="s">
        <v>1214</v>
      </c>
      <c r="I596">
        <v>1</v>
      </c>
      <c r="J596" s="25">
        <v>0</v>
      </c>
      <c r="K596" s="25">
        <v>0.2</v>
      </c>
      <c r="L596" s="25"/>
      <c r="M596" s="25">
        <v>0</v>
      </c>
      <c r="N596" s="25">
        <v>0</v>
      </c>
      <c r="O596" s="25">
        <v>0</v>
      </c>
      <c r="P596" s="25">
        <v>0</v>
      </c>
      <c r="Q596" s="25">
        <v>0</v>
      </c>
      <c r="R596" s="25"/>
      <c r="S596" s="25">
        <v>0</v>
      </c>
      <c r="T596" s="25">
        <v>0</v>
      </c>
      <c r="U596" s="25">
        <v>0</v>
      </c>
      <c r="V596" s="25">
        <v>0</v>
      </c>
      <c r="W596" s="25">
        <v>0</v>
      </c>
      <c r="X596" s="25"/>
      <c r="Y596" s="25">
        <v>0</v>
      </c>
      <c r="Z596" s="25"/>
      <c r="AA596" s="25"/>
      <c r="AB596" s="25">
        <v>0</v>
      </c>
      <c r="AC596" s="25">
        <v>0</v>
      </c>
      <c r="AD596" s="25"/>
      <c r="AE596" s="25"/>
      <c r="AF596" s="25"/>
      <c r="AG596" s="25">
        <v>0</v>
      </c>
      <c r="AH596" s="25"/>
      <c r="AI596" s="25"/>
      <c r="AJ596" s="25">
        <v>99.8</v>
      </c>
      <c r="AK596" s="25">
        <v>10</v>
      </c>
      <c r="AL596" s="25">
        <v>0.3</v>
      </c>
      <c r="AM596" s="25">
        <v>76</v>
      </c>
      <c r="AN596" s="25">
        <v>1</v>
      </c>
      <c r="AO596" s="25">
        <v>89</v>
      </c>
      <c r="AP596" s="25">
        <v>39300</v>
      </c>
      <c r="AQ596" s="25">
        <v>0.1</v>
      </c>
      <c r="AR596" s="25">
        <v>0.08</v>
      </c>
      <c r="AS596" s="25"/>
      <c r="AT596" s="25" t="s">
        <v>501</v>
      </c>
      <c r="AU596" s="25"/>
      <c r="AV596" s="25"/>
      <c r="AW596" s="25">
        <v>0</v>
      </c>
      <c r="AX596" s="25">
        <v>0</v>
      </c>
      <c r="AY596" s="25"/>
      <c r="AZ596" s="25"/>
      <c r="BA596" s="25"/>
      <c r="BB596" s="25"/>
      <c r="BC596" s="25"/>
      <c r="BD596" s="25"/>
      <c r="BE596" s="25"/>
      <c r="BF596" s="25">
        <v>0</v>
      </c>
      <c r="BG596" s="25"/>
      <c r="BH596" s="25">
        <v>0</v>
      </c>
      <c r="BI596" s="25"/>
      <c r="BJ596" s="25">
        <v>0</v>
      </c>
      <c r="BK596" s="25">
        <v>1</v>
      </c>
      <c r="BL596" s="25">
        <v>0</v>
      </c>
      <c r="BM596" s="25"/>
      <c r="BN596" s="25">
        <v>0</v>
      </c>
      <c r="BO596" s="25">
        <v>0</v>
      </c>
      <c r="BP596" s="25">
        <v>0</v>
      </c>
      <c r="BQ596" s="25">
        <v>0</v>
      </c>
      <c r="BR596" s="25"/>
      <c r="BT596" s="27">
        <v>6.25</v>
      </c>
      <c r="BW596" s="25" t="s">
        <v>8</v>
      </c>
      <c r="BX596" s="49">
        <v>1226</v>
      </c>
      <c r="BY596" s="25"/>
      <c r="BZ596" s="25"/>
      <c r="CA596" s="25"/>
      <c r="CB596" s="25">
        <v>100</v>
      </c>
      <c r="CC596" s="25">
        <v>0</v>
      </c>
      <c r="CD596" s="25"/>
      <c r="CE596" s="25"/>
      <c r="CF596" s="25"/>
      <c r="CG596" s="25"/>
      <c r="CH596" s="25"/>
      <c r="CI596" s="25"/>
      <c r="CJ596" s="25"/>
      <c r="CK596" s="25"/>
      <c r="CL596" s="25"/>
      <c r="CM596" s="25"/>
      <c r="CN596" s="25"/>
      <c r="CO596" s="25"/>
      <c r="CP596" s="25"/>
      <c r="CQ596" s="25"/>
      <c r="CR596" s="25"/>
      <c r="CS596" s="25"/>
      <c r="CT596" s="25"/>
    </row>
    <row r="597" spans="1:98" ht="15" x14ac:dyDescent="0.25">
      <c r="D597">
        <f>SUM(D594:D596)</f>
        <v>353</v>
      </c>
      <c r="F597" s="5" t="s">
        <v>550</v>
      </c>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W597" s="25"/>
      <c r="BX597" s="49"/>
      <c r="BY597" s="25"/>
      <c r="BZ597" s="25"/>
      <c r="CA597" s="25"/>
      <c r="CB597" s="25"/>
      <c r="CC597" s="25"/>
      <c r="CD597" s="25"/>
      <c r="CE597" s="25"/>
      <c r="CF597" s="25"/>
      <c r="CG597" s="25"/>
      <c r="CH597" s="25"/>
      <c r="CI597" s="25"/>
      <c r="CJ597" s="25"/>
      <c r="CK597" s="25"/>
      <c r="CL597" s="25"/>
      <c r="CM597" s="25"/>
      <c r="CN597" s="25"/>
      <c r="CO597" s="25"/>
      <c r="CP597" s="25"/>
      <c r="CQ597" s="25"/>
      <c r="CR597" s="25"/>
      <c r="CS597" s="25"/>
      <c r="CT597" s="25"/>
    </row>
    <row r="598" spans="1:98" ht="15" x14ac:dyDescent="0.25">
      <c r="D598">
        <f>D597*D599</f>
        <v>309.24788732394364</v>
      </c>
      <c r="F598" s="5" t="s">
        <v>551</v>
      </c>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A598" s="25"/>
      <c r="BB598" s="25"/>
      <c r="BC598" s="25"/>
      <c r="BD598" s="25"/>
      <c r="BE598" s="25"/>
      <c r="BF598" s="25"/>
      <c r="BG598" s="25"/>
      <c r="BH598" s="25"/>
      <c r="BI598" s="25"/>
      <c r="BJ598" s="25"/>
      <c r="BK598" s="25"/>
      <c r="BL598" s="25"/>
      <c r="BM598" s="25"/>
      <c r="BN598" s="25"/>
      <c r="BO598" s="25"/>
      <c r="BP598" s="25"/>
      <c r="BQ598" s="25"/>
      <c r="BR598" s="25"/>
      <c r="BW598" s="25"/>
      <c r="BX598" s="49"/>
      <c r="BY598" s="25"/>
      <c r="BZ598" s="25"/>
      <c r="CA598" s="25"/>
      <c r="CB598" s="25"/>
      <c r="CC598" s="25"/>
      <c r="CD598" s="25"/>
      <c r="CE598" s="25"/>
      <c r="CF598" s="25"/>
      <c r="CG598" s="25"/>
      <c r="CH598" s="25"/>
      <c r="CI598" s="25"/>
      <c r="CJ598" s="25"/>
      <c r="CK598" s="25"/>
      <c r="CL598" s="25"/>
      <c r="CM598" s="25"/>
      <c r="CN598" s="25"/>
      <c r="CO598" s="25"/>
      <c r="CP598" s="25"/>
      <c r="CQ598" s="25"/>
      <c r="CR598" s="25"/>
      <c r="CS598" s="25"/>
      <c r="CT598" s="25"/>
    </row>
    <row r="599" spans="1:98" ht="15" x14ac:dyDescent="0.25">
      <c r="D599">
        <v>0.87605633802816896</v>
      </c>
      <c r="F599" s="5" t="s">
        <v>337</v>
      </c>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A599" s="25"/>
      <c r="BB599" s="25"/>
      <c r="BC599" s="25"/>
      <c r="BD599" s="25"/>
      <c r="BE599" s="25"/>
      <c r="BF599" s="25"/>
      <c r="BG599" s="25"/>
      <c r="BH599" s="25"/>
      <c r="BI599" s="25"/>
      <c r="BJ599" s="25"/>
      <c r="BK599" s="25"/>
      <c r="BL599" s="25"/>
      <c r="BM599" s="25"/>
      <c r="BN599" s="25"/>
      <c r="BO599" s="25"/>
      <c r="BP599" s="25"/>
      <c r="BQ599" s="25"/>
      <c r="BR599" s="25"/>
      <c r="BW599" s="25"/>
      <c r="BX599" s="49"/>
      <c r="BY599" s="25"/>
      <c r="BZ599" s="25"/>
      <c r="CA599" s="25"/>
      <c r="CB599" s="25"/>
      <c r="CC599" s="25"/>
      <c r="CD599" s="25"/>
      <c r="CE599" s="25"/>
      <c r="CF599" s="25"/>
      <c r="CG599" s="25"/>
      <c r="CH599" s="25"/>
      <c r="CI599" s="25"/>
      <c r="CJ599" s="25"/>
      <c r="CK599" s="25"/>
      <c r="CL599" s="25"/>
      <c r="CM599" s="25"/>
      <c r="CN599" s="25"/>
      <c r="CO599" s="25"/>
      <c r="CP599" s="25"/>
      <c r="CQ599" s="25"/>
      <c r="CR599" s="25"/>
      <c r="CS599" s="25"/>
      <c r="CT599" s="25"/>
    </row>
    <row r="600" spans="1:98" ht="15" x14ac:dyDescent="0.25">
      <c r="F600" s="5" t="s">
        <v>82</v>
      </c>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A600" s="25"/>
      <c r="BB600" s="25"/>
      <c r="BC600" s="25"/>
      <c r="BD600" s="25"/>
      <c r="BE600" s="25"/>
      <c r="BF600" s="25"/>
      <c r="BG600" s="25"/>
      <c r="BH600" s="25"/>
      <c r="BI600" s="25"/>
      <c r="BJ600" s="25"/>
      <c r="BK600" s="25"/>
      <c r="BL600" s="25"/>
      <c r="BM600" s="25"/>
      <c r="BN600" s="25"/>
      <c r="BO600" s="25"/>
      <c r="BP600" s="25"/>
      <c r="BQ600" s="25"/>
      <c r="BR600" s="25"/>
      <c r="BW600" s="25"/>
      <c r="BX600" s="49"/>
      <c r="BY600" s="25"/>
      <c r="BZ600" s="25"/>
      <c r="CA600" s="25"/>
      <c r="CB600" s="25"/>
      <c r="CC600" s="25"/>
      <c r="CD600" s="25"/>
      <c r="CE600" s="25"/>
      <c r="CF600" s="25"/>
      <c r="CG600" s="25"/>
      <c r="CH600" s="25"/>
      <c r="CI600" s="25"/>
      <c r="CJ600" s="25"/>
      <c r="CK600" s="25"/>
      <c r="CL600" s="25"/>
      <c r="CM600" s="25"/>
      <c r="CN600" s="25"/>
      <c r="CO600" s="25"/>
      <c r="CP600" s="25"/>
      <c r="CQ600" s="25"/>
      <c r="CR600" s="25"/>
      <c r="CS600" s="25"/>
      <c r="CT600" s="25"/>
    </row>
    <row r="601" spans="1:98" ht="15" x14ac:dyDescent="0.25">
      <c r="F601" s="5" t="s">
        <v>115</v>
      </c>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A601" s="25"/>
      <c r="BB601" s="25"/>
      <c r="BC601" s="25"/>
      <c r="BD601" s="25"/>
      <c r="BE601" s="25"/>
      <c r="BF601" s="25"/>
      <c r="BG601" s="25"/>
      <c r="BH601" s="25"/>
      <c r="BI601" s="25"/>
      <c r="BJ601" s="25"/>
      <c r="BK601" s="25"/>
      <c r="BL601" s="25"/>
      <c r="BM601" s="25"/>
      <c r="BN601" s="25"/>
      <c r="BO601" s="25"/>
      <c r="BP601" s="25"/>
      <c r="BQ601" s="25"/>
      <c r="BR601" s="25"/>
      <c r="BW601" s="25"/>
      <c r="BX601" s="49"/>
      <c r="BY601" s="25"/>
      <c r="BZ601" s="25"/>
      <c r="CA601" s="25"/>
      <c r="CB601" s="25"/>
      <c r="CC601" s="25"/>
      <c r="CD601" s="25"/>
      <c r="CE601" s="25"/>
      <c r="CF601" s="25"/>
      <c r="CG601" s="25"/>
      <c r="CH601" s="25"/>
      <c r="CI601" s="25"/>
      <c r="CJ601" s="25"/>
      <c r="CK601" s="25"/>
      <c r="CL601" s="25"/>
      <c r="CM601" s="25"/>
      <c r="CN601" s="25"/>
      <c r="CO601" s="25"/>
      <c r="CP601" s="25"/>
      <c r="CQ601" s="25"/>
      <c r="CR601" s="25"/>
      <c r="CS601" s="25"/>
      <c r="CT601" s="25"/>
    </row>
    <row r="602" spans="1:98" ht="15" x14ac:dyDescent="0.25">
      <c r="F602" s="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A602" s="25"/>
      <c r="BB602" s="25"/>
      <c r="BC602" s="25"/>
      <c r="BD602" s="25"/>
      <c r="BE602" s="25"/>
      <c r="BF602" s="25"/>
      <c r="BG602" s="25"/>
      <c r="BH602" s="25"/>
      <c r="BI602" s="25"/>
      <c r="BJ602" s="25"/>
      <c r="BK602" s="25"/>
      <c r="BL602" s="25"/>
      <c r="BM602" s="25"/>
      <c r="BN602" s="25"/>
      <c r="BO602" s="25"/>
      <c r="BP602" s="25"/>
      <c r="BQ602" s="25"/>
      <c r="BR602" s="25"/>
      <c r="BW602" s="25"/>
      <c r="BX602" s="49"/>
      <c r="BY602" s="25"/>
      <c r="BZ602" s="25"/>
      <c r="CA602" s="25"/>
      <c r="CB602" s="25"/>
      <c r="CC602" s="25"/>
      <c r="CD602" s="25"/>
      <c r="CE602" s="25"/>
      <c r="CF602" s="25"/>
      <c r="CG602" s="25"/>
      <c r="CH602" s="25"/>
      <c r="CI602" s="25"/>
      <c r="CJ602" s="25"/>
      <c r="CK602" s="25"/>
      <c r="CL602" s="25"/>
      <c r="CM602" s="25"/>
      <c r="CN602" s="25"/>
      <c r="CO602" s="25"/>
      <c r="CP602" s="25"/>
      <c r="CQ602" s="25"/>
      <c r="CR602" s="25"/>
      <c r="CS602" s="25"/>
      <c r="CT602" s="25"/>
    </row>
    <row r="603" spans="1:98" s="35" customFormat="1" ht="15" x14ac:dyDescent="0.25">
      <c r="F603" s="163" t="s">
        <v>1391</v>
      </c>
      <c r="J603" s="388"/>
      <c r="K603" s="164">
        <f>+K594*$D$594/100</f>
        <v>249.75</v>
      </c>
      <c r="L603" s="164"/>
      <c r="M603" s="164">
        <f t="shared" ref="M603:BR603" si="320">+M594*$D$594/100</f>
        <v>0</v>
      </c>
      <c r="N603" s="164">
        <f t="shared" si="320"/>
        <v>0</v>
      </c>
      <c r="O603" s="164">
        <f t="shared" si="320"/>
        <v>0</v>
      </c>
      <c r="P603" s="164">
        <f t="shared" si="320"/>
        <v>0</v>
      </c>
      <c r="Q603" s="164">
        <f t="shared" si="320"/>
        <v>0</v>
      </c>
      <c r="R603" s="164">
        <f t="shared" si="320"/>
        <v>0</v>
      </c>
      <c r="S603" s="164">
        <f t="shared" si="320"/>
        <v>0</v>
      </c>
      <c r="T603" s="164">
        <f t="shared" si="320"/>
        <v>0</v>
      </c>
      <c r="U603" s="164">
        <f t="shared" si="320"/>
        <v>0</v>
      </c>
      <c r="V603" s="164">
        <f t="shared" si="320"/>
        <v>0</v>
      </c>
      <c r="W603" s="164">
        <f t="shared" si="320"/>
        <v>0</v>
      </c>
      <c r="X603" s="164">
        <f t="shared" si="320"/>
        <v>0</v>
      </c>
      <c r="Y603" s="164">
        <f t="shared" si="320"/>
        <v>0</v>
      </c>
      <c r="Z603" s="164">
        <f t="shared" si="320"/>
        <v>0</v>
      </c>
      <c r="AA603" s="164">
        <f t="shared" si="320"/>
        <v>0</v>
      </c>
      <c r="AB603" s="164">
        <f t="shared" si="320"/>
        <v>0</v>
      </c>
      <c r="AC603" s="164">
        <f t="shared" si="320"/>
        <v>0</v>
      </c>
      <c r="AD603" s="164">
        <f t="shared" si="320"/>
        <v>0</v>
      </c>
      <c r="AE603" s="164">
        <f t="shared" si="320"/>
        <v>0</v>
      </c>
      <c r="AF603" s="164">
        <f t="shared" si="320"/>
        <v>0</v>
      </c>
      <c r="AG603" s="164">
        <f t="shared" si="320"/>
        <v>0</v>
      </c>
      <c r="AH603" s="164">
        <f t="shared" si="320"/>
        <v>0</v>
      </c>
      <c r="AI603" s="164">
        <f t="shared" si="320"/>
        <v>0</v>
      </c>
      <c r="AJ603" s="164">
        <f t="shared" si="320"/>
        <v>0.25</v>
      </c>
      <c r="AK603" s="164">
        <f t="shared" si="320"/>
        <v>5</v>
      </c>
      <c r="AL603" s="164">
        <f t="shared" si="320"/>
        <v>0</v>
      </c>
      <c r="AM603" s="164">
        <f t="shared" si="320"/>
        <v>2.5</v>
      </c>
      <c r="AN603" s="164">
        <f t="shared" si="320"/>
        <v>0</v>
      </c>
      <c r="AO603" s="164">
        <f t="shared" si="320"/>
        <v>0</v>
      </c>
      <c r="AP603" s="164">
        <f t="shared" si="320"/>
        <v>5</v>
      </c>
      <c r="AQ603" s="164">
        <f t="shared" si="320"/>
        <v>0</v>
      </c>
      <c r="AR603" s="164">
        <f t="shared" si="320"/>
        <v>1.7500000000000002E-2</v>
      </c>
      <c r="AS603" s="164">
        <f t="shared" si="320"/>
        <v>0</v>
      </c>
      <c r="AT603" s="164">
        <f t="shared" si="320"/>
        <v>0</v>
      </c>
      <c r="AU603" s="164">
        <f t="shared" si="320"/>
        <v>0</v>
      </c>
      <c r="AV603" s="164">
        <f t="shared" si="320"/>
        <v>0</v>
      </c>
      <c r="AW603" s="164">
        <f t="shared" si="320"/>
        <v>0</v>
      </c>
      <c r="AX603" s="164">
        <f t="shared" si="320"/>
        <v>0</v>
      </c>
      <c r="AY603" s="164">
        <f t="shared" si="320"/>
        <v>0</v>
      </c>
      <c r="AZ603" s="164">
        <f t="shared" si="320"/>
        <v>0</v>
      </c>
      <c r="BA603" s="164">
        <f t="shared" si="320"/>
        <v>0</v>
      </c>
      <c r="BB603" s="164">
        <f t="shared" si="320"/>
        <v>0</v>
      </c>
      <c r="BC603" s="164">
        <f t="shared" si="320"/>
        <v>0</v>
      </c>
      <c r="BD603" s="164">
        <f t="shared" si="320"/>
        <v>0</v>
      </c>
      <c r="BE603" s="164">
        <f t="shared" si="320"/>
        <v>0</v>
      </c>
      <c r="BF603" s="164">
        <f t="shared" si="320"/>
        <v>0</v>
      </c>
      <c r="BG603" s="164">
        <f t="shared" si="320"/>
        <v>0</v>
      </c>
      <c r="BH603" s="164">
        <f t="shared" si="320"/>
        <v>0</v>
      </c>
      <c r="BI603" s="164">
        <f t="shared" si="320"/>
        <v>0</v>
      </c>
      <c r="BJ603" s="164">
        <f t="shared" si="320"/>
        <v>0</v>
      </c>
      <c r="BK603" s="164">
        <f t="shared" si="320"/>
        <v>0</v>
      </c>
      <c r="BL603" s="164">
        <f t="shared" si="320"/>
        <v>0</v>
      </c>
      <c r="BM603" s="164">
        <f t="shared" si="320"/>
        <v>0</v>
      </c>
      <c r="BN603" s="164">
        <f t="shared" si="320"/>
        <v>0</v>
      </c>
      <c r="BO603" s="164">
        <f t="shared" si="320"/>
        <v>0</v>
      </c>
      <c r="BP603" s="164">
        <f t="shared" si="320"/>
        <v>0</v>
      </c>
      <c r="BQ603" s="164">
        <f t="shared" si="320"/>
        <v>0</v>
      </c>
      <c r="BR603" s="164">
        <f t="shared" si="320"/>
        <v>0</v>
      </c>
      <c r="BS603" s="164"/>
      <c r="BT603" s="164"/>
      <c r="BU603" s="164"/>
      <c r="BV603" s="164"/>
      <c r="BW603" s="164"/>
      <c r="BX603" s="166"/>
      <c r="BY603" s="164"/>
      <c r="BZ603" s="164"/>
      <c r="CA603" s="164"/>
      <c r="CB603" s="164"/>
      <c r="CC603" s="164"/>
      <c r="CD603" s="388"/>
      <c r="CE603" s="388"/>
      <c r="CF603" s="388"/>
      <c r="CG603" s="388"/>
      <c r="CH603" s="388"/>
      <c r="CI603" s="388"/>
      <c r="CJ603" s="388"/>
      <c r="CK603" s="388"/>
      <c r="CL603" s="388"/>
      <c r="CM603" s="388"/>
      <c r="CN603" s="388"/>
      <c r="CO603" s="388"/>
      <c r="CP603" s="388"/>
      <c r="CQ603" s="388"/>
      <c r="CR603" s="388"/>
      <c r="CS603" s="388"/>
      <c r="CT603" s="388"/>
    </row>
    <row r="604" spans="1:98" s="35" customFormat="1" ht="15" x14ac:dyDescent="0.3">
      <c r="F604" s="167" t="s">
        <v>1140</v>
      </c>
      <c r="J604" s="388"/>
      <c r="K604" s="164">
        <f>+K595*$D$595/100</f>
        <v>73.099999999999994</v>
      </c>
      <c r="L604" s="164">
        <f>+L595*$D$595/100</f>
        <v>2.16</v>
      </c>
      <c r="M604" s="164">
        <f t="shared" ref="M604:BR604" si="321">+M595*$D$595/100</f>
        <v>13.5</v>
      </c>
      <c r="N604" s="164">
        <f t="shared" si="321"/>
        <v>0</v>
      </c>
      <c r="O604" s="164">
        <f t="shared" si="321"/>
        <v>13.5</v>
      </c>
      <c r="P604" s="164">
        <f t="shared" si="321"/>
        <v>0</v>
      </c>
      <c r="Q604" s="164">
        <f t="shared" si="321"/>
        <v>7.4</v>
      </c>
      <c r="R604" s="164">
        <f t="shared" si="321"/>
        <v>0</v>
      </c>
      <c r="S604" s="164">
        <f t="shared" si="321"/>
        <v>2.21</v>
      </c>
      <c r="T604" s="164">
        <f t="shared" si="321"/>
        <v>3.31</v>
      </c>
      <c r="U604" s="164">
        <f t="shared" si="321"/>
        <v>1.55</v>
      </c>
      <c r="V604" s="164">
        <f t="shared" si="321"/>
        <v>0</v>
      </c>
      <c r="W604" s="164">
        <f t="shared" si="321"/>
        <v>0</v>
      </c>
      <c r="X604" s="164">
        <f t="shared" si="321"/>
        <v>0</v>
      </c>
      <c r="Y604" s="164">
        <f t="shared" si="321"/>
        <v>0</v>
      </c>
      <c r="Z604" s="164">
        <f t="shared" si="321"/>
        <v>0</v>
      </c>
      <c r="AA604" s="164">
        <f t="shared" si="321"/>
        <v>0</v>
      </c>
      <c r="AB604" s="164">
        <f t="shared" si="321"/>
        <v>0</v>
      </c>
      <c r="AC604" s="164">
        <f t="shared" si="321"/>
        <v>0</v>
      </c>
      <c r="AD604" s="164">
        <f t="shared" si="321"/>
        <v>0</v>
      </c>
      <c r="AE604" s="164">
        <f t="shared" si="321"/>
        <v>2.4</v>
      </c>
      <c r="AF604" s="164">
        <f t="shared" si="321"/>
        <v>0</v>
      </c>
      <c r="AG604" s="164">
        <f t="shared" si="321"/>
        <v>0</v>
      </c>
      <c r="AH604" s="164">
        <f t="shared" si="321"/>
        <v>0</v>
      </c>
      <c r="AI604" s="164">
        <f t="shared" si="321"/>
        <v>0</v>
      </c>
      <c r="AJ604" s="164">
        <f t="shared" si="321"/>
        <v>3.6</v>
      </c>
      <c r="AK604" s="164">
        <f t="shared" si="321"/>
        <v>0</v>
      </c>
      <c r="AL604" s="164">
        <f t="shared" si="321"/>
        <v>0</v>
      </c>
      <c r="AM604" s="164">
        <f t="shared" si="321"/>
        <v>0</v>
      </c>
      <c r="AN604" s="164">
        <f t="shared" si="321"/>
        <v>0</v>
      </c>
      <c r="AO604" s="164">
        <f t="shared" si="321"/>
        <v>0</v>
      </c>
      <c r="AP604" s="164">
        <f t="shared" si="321"/>
        <v>0</v>
      </c>
      <c r="AQ604" s="164">
        <f t="shared" si="321"/>
        <v>0</v>
      </c>
      <c r="AR604" s="164">
        <f t="shared" si="321"/>
        <v>0</v>
      </c>
      <c r="AS604" s="164">
        <f t="shared" si="321"/>
        <v>0</v>
      </c>
      <c r="AT604" s="164">
        <f t="shared" si="321"/>
        <v>0</v>
      </c>
      <c r="AU604" s="164">
        <f t="shared" si="321"/>
        <v>0</v>
      </c>
      <c r="AV604" s="164">
        <f t="shared" si="321"/>
        <v>0</v>
      </c>
      <c r="AW604" s="164">
        <f t="shared" si="321"/>
        <v>0</v>
      </c>
      <c r="AX604" s="164">
        <f t="shared" si="321"/>
        <v>0</v>
      </c>
      <c r="AY604" s="164">
        <f t="shared" si="321"/>
        <v>0</v>
      </c>
      <c r="AZ604" s="164">
        <f t="shared" si="321"/>
        <v>0</v>
      </c>
      <c r="BA604" s="164">
        <f t="shared" si="321"/>
        <v>0</v>
      </c>
      <c r="BB604" s="164">
        <f t="shared" si="321"/>
        <v>0</v>
      </c>
      <c r="BC604" s="164">
        <f t="shared" si="321"/>
        <v>0</v>
      </c>
      <c r="BD604" s="164">
        <f t="shared" si="321"/>
        <v>0</v>
      </c>
      <c r="BE604" s="164">
        <f t="shared" si="321"/>
        <v>0</v>
      </c>
      <c r="BF604" s="164">
        <f t="shared" si="321"/>
        <v>0</v>
      </c>
      <c r="BG604" s="164">
        <f t="shared" si="321"/>
        <v>0</v>
      </c>
      <c r="BH604" s="164">
        <f t="shared" si="321"/>
        <v>0</v>
      </c>
      <c r="BI604" s="164">
        <f t="shared" si="321"/>
        <v>0</v>
      </c>
      <c r="BJ604" s="164">
        <f t="shared" si="321"/>
        <v>0</v>
      </c>
      <c r="BK604" s="164">
        <f t="shared" si="321"/>
        <v>0</v>
      </c>
      <c r="BL604" s="164">
        <f t="shared" si="321"/>
        <v>0</v>
      </c>
      <c r="BM604" s="164">
        <f t="shared" si="321"/>
        <v>0</v>
      </c>
      <c r="BN604" s="164">
        <f t="shared" si="321"/>
        <v>0</v>
      </c>
      <c r="BO604" s="164">
        <f t="shared" si="321"/>
        <v>0</v>
      </c>
      <c r="BP604" s="164">
        <f t="shared" si="321"/>
        <v>0</v>
      </c>
      <c r="BQ604" s="164">
        <f t="shared" si="321"/>
        <v>0</v>
      </c>
      <c r="BR604" s="164">
        <f t="shared" si="321"/>
        <v>0</v>
      </c>
      <c r="BS604" s="164"/>
      <c r="BT604" s="164"/>
      <c r="BU604" s="164"/>
      <c r="BV604" s="164"/>
      <c r="BW604" s="164"/>
      <c r="BX604" s="166"/>
      <c r="BY604" s="164"/>
      <c r="BZ604" s="164"/>
      <c r="CA604" s="164"/>
      <c r="CB604" s="164">
        <f>+CB595</f>
        <v>100</v>
      </c>
      <c r="CC604" s="164">
        <f>+CC595</f>
        <v>0</v>
      </c>
      <c r="CD604" s="388"/>
      <c r="CE604" s="388"/>
      <c r="CF604" s="388"/>
      <c r="CG604" s="388"/>
      <c r="CH604" s="388"/>
      <c r="CI604" s="388"/>
      <c r="CJ604" s="388"/>
      <c r="CK604" s="388"/>
      <c r="CL604" s="388"/>
      <c r="CM604" s="388"/>
      <c r="CN604" s="388"/>
      <c r="CO604" s="388"/>
      <c r="CP604" s="388"/>
      <c r="CQ604" s="388"/>
      <c r="CR604" s="388"/>
      <c r="CS604" s="388"/>
      <c r="CT604" s="388"/>
    </row>
    <row r="605" spans="1:98" s="35" customFormat="1" ht="15" x14ac:dyDescent="0.3">
      <c r="F605" s="38" t="s">
        <v>1214</v>
      </c>
      <c r="J605" s="388"/>
      <c r="K605" s="164">
        <f>+K596*$D$596/100</f>
        <v>6.000000000000001E-3</v>
      </c>
      <c r="L605" s="164"/>
      <c r="M605" s="164">
        <f t="shared" ref="M605:BR605" si="322">+M596*$D$596/100</f>
        <v>0</v>
      </c>
      <c r="N605" s="164">
        <f t="shared" si="322"/>
        <v>0</v>
      </c>
      <c r="O605" s="164">
        <f t="shared" si="322"/>
        <v>0</v>
      </c>
      <c r="P605" s="164">
        <f t="shared" si="322"/>
        <v>0</v>
      </c>
      <c r="Q605" s="164">
        <f t="shared" si="322"/>
        <v>0</v>
      </c>
      <c r="R605" s="164">
        <f t="shared" si="322"/>
        <v>0</v>
      </c>
      <c r="S605" s="164">
        <f t="shared" si="322"/>
        <v>0</v>
      </c>
      <c r="T605" s="164">
        <f t="shared" si="322"/>
        <v>0</v>
      </c>
      <c r="U605" s="164">
        <f t="shared" si="322"/>
        <v>0</v>
      </c>
      <c r="V605" s="164">
        <f t="shared" si="322"/>
        <v>0</v>
      </c>
      <c r="W605" s="164">
        <f t="shared" si="322"/>
        <v>0</v>
      </c>
      <c r="X605" s="164">
        <f t="shared" si="322"/>
        <v>0</v>
      </c>
      <c r="Y605" s="164">
        <f t="shared" si="322"/>
        <v>0</v>
      </c>
      <c r="Z605" s="164">
        <f t="shared" si="322"/>
        <v>0</v>
      </c>
      <c r="AA605" s="164">
        <f t="shared" si="322"/>
        <v>0</v>
      </c>
      <c r="AB605" s="164">
        <f t="shared" si="322"/>
        <v>0</v>
      </c>
      <c r="AC605" s="164">
        <f t="shared" si="322"/>
        <v>0</v>
      </c>
      <c r="AD605" s="164">
        <f t="shared" si="322"/>
        <v>0</v>
      </c>
      <c r="AE605" s="164">
        <f t="shared" si="322"/>
        <v>0</v>
      </c>
      <c r="AF605" s="164">
        <f t="shared" si="322"/>
        <v>0</v>
      </c>
      <c r="AG605" s="164">
        <f t="shared" si="322"/>
        <v>0</v>
      </c>
      <c r="AH605" s="164">
        <f t="shared" si="322"/>
        <v>0</v>
      </c>
      <c r="AI605" s="164">
        <f t="shared" si="322"/>
        <v>0</v>
      </c>
      <c r="AJ605" s="164">
        <f t="shared" si="322"/>
        <v>2.9939999999999998</v>
      </c>
      <c r="AK605" s="164">
        <f t="shared" si="322"/>
        <v>0.3</v>
      </c>
      <c r="AL605" s="164">
        <f t="shared" si="322"/>
        <v>8.9999999999999993E-3</v>
      </c>
      <c r="AM605" s="164">
        <f t="shared" si="322"/>
        <v>2.2799999999999998</v>
      </c>
      <c r="AN605" s="164">
        <f t="shared" si="322"/>
        <v>0.03</v>
      </c>
      <c r="AO605" s="164">
        <f t="shared" si="322"/>
        <v>2.67</v>
      </c>
      <c r="AP605" s="164">
        <f t="shared" si="322"/>
        <v>1179</v>
      </c>
      <c r="AQ605" s="164">
        <f t="shared" si="322"/>
        <v>3.0000000000000005E-3</v>
      </c>
      <c r="AR605" s="164">
        <f t="shared" si="322"/>
        <v>2.3999999999999998E-3</v>
      </c>
      <c r="AS605" s="164">
        <f t="shared" si="322"/>
        <v>0</v>
      </c>
      <c r="AT605" s="166" t="s">
        <v>501</v>
      </c>
      <c r="AU605" s="164">
        <f t="shared" si="322"/>
        <v>0</v>
      </c>
      <c r="AV605" s="164">
        <f t="shared" si="322"/>
        <v>0</v>
      </c>
      <c r="AW605" s="164">
        <f t="shared" si="322"/>
        <v>0</v>
      </c>
      <c r="AX605" s="164">
        <f t="shared" si="322"/>
        <v>0</v>
      </c>
      <c r="AY605" s="164">
        <f t="shared" si="322"/>
        <v>0</v>
      </c>
      <c r="AZ605" s="164">
        <f t="shared" si="322"/>
        <v>0</v>
      </c>
      <c r="BA605" s="164">
        <f t="shared" si="322"/>
        <v>0</v>
      </c>
      <c r="BB605" s="164">
        <f t="shared" si="322"/>
        <v>0</v>
      </c>
      <c r="BC605" s="164">
        <f t="shared" si="322"/>
        <v>0</v>
      </c>
      <c r="BD605" s="164">
        <f t="shared" si="322"/>
        <v>0</v>
      </c>
      <c r="BE605" s="164">
        <f t="shared" si="322"/>
        <v>0</v>
      </c>
      <c r="BF605" s="164">
        <f t="shared" si="322"/>
        <v>0</v>
      </c>
      <c r="BG605" s="164">
        <f t="shared" si="322"/>
        <v>0</v>
      </c>
      <c r="BH605" s="164">
        <f t="shared" si="322"/>
        <v>0</v>
      </c>
      <c r="BI605" s="164">
        <f t="shared" si="322"/>
        <v>0</v>
      </c>
      <c r="BJ605" s="164">
        <f t="shared" si="322"/>
        <v>0</v>
      </c>
      <c r="BK605" s="164">
        <f t="shared" si="322"/>
        <v>0.03</v>
      </c>
      <c r="BL605" s="164">
        <f t="shared" si="322"/>
        <v>0</v>
      </c>
      <c r="BM605" s="164">
        <f t="shared" si="322"/>
        <v>0</v>
      </c>
      <c r="BN605" s="164">
        <f t="shared" si="322"/>
        <v>0</v>
      </c>
      <c r="BO605" s="164">
        <f t="shared" si="322"/>
        <v>0</v>
      </c>
      <c r="BP605" s="164">
        <f t="shared" si="322"/>
        <v>0</v>
      </c>
      <c r="BQ605" s="164">
        <f t="shared" si="322"/>
        <v>0</v>
      </c>
      <c r="BR605" s="164">
        <f t="shared" si="322"/>
        <v>0</v>
      </c>
      <c r="BS605" s="164"/>
      <c r="BT605" s="164"/>
      <c r="BU605" s="164"/>
      <c r="BV605" s="164"/>
      <c r="BW605" s="164"/>
      <c r="BX605" s="166"/>
      <c r="BY605" s="164"/>
      <c r="BZ605" s="164"/>
      <c r="CA605" s="164"/>
      <c r="CB605" s="164">
        <f>+CB596</f>
        <v>100</v>
      </c>
      <c r="CC605" s="164">
        <f>+CC596</f>
        <v>0</v>
      </c>
      <c r="CD605" s="388"/>
      <c r="CE605" s="388"/>
      <c r="CF605" s="388"/>
      <c r="CG605" s="388"/>
      <c r="CH605" s="388"/>
      <c r="CI605" s="388"/>
      <c r="CJ605" s="388"/>
      <c r="CK605" s="388"/>
      <c r="CL605" s="388"/>
      <c r="CM605" s="388"/>
      <c r="CN605" s="388"/>
      <c r="CO605" s="388"/>
      <c r="CP605" s="388"/>
      <c r="CQ605" s="388"/>
      <c r="CR605" s="388"/>
      <c r="CS605" s="388"/>
      <c r="CT605" s="388"/>
    </row>
    <row r="606" spans="1:98" s="35" customFormat="1" ht="15" x14ac:dyDescent="0.3">
      <c r="F606" s="36"/>
      <c r="J606" s="388"/>
      <c r="K606" s="168">
        <f>SUM(K603:K605)</f>
        <v>322.85599999999999</v>
      </c>
      <c r="L606" s="168">
        <f>SUM(L603:L605)</f>
        <v>2.16</v>
      </c>
      <c r="M606" s="168">
        <f t="shared" ref="M606:BR606" si="323">SUM(M603:M605)</f>
        <v>13.5</v>
      </c>
      <c r="N606" s="168">
        <f t="shared" si="323"/>
        <v>0</v>
      </c>
      <c r="O606" s="168">
        <f t="shared" si="323"/>
        <v>13.5</v>
      </c>
      <c r="P606" s="168">
        <f t="shared" si="323"/>
        <v>0</v>
      </c>
      <c r="Q606" s="168">
        <f t="shared" si="323"/>
        <v>7.4</v>
      </c>
      <c r="R606" s="168">
        <f t="shared" si="323"/>
        <v>0</v>
      </c>
      <c r="S606" s="168">
        <f t="shared" si="323"/>
        <v>2.21</v>
      </c>
      <c r="T606" s="168">
        <f t="shared" si="323"/>
        <v>3.31</v>
      </c>
      <c r="U606" s="168">
        <f t="shared" si="323"/>
        <v>1.55</v>
      </c>
      <c r="V606" s="168">
        <f t="shared" si="323"/>
        <v>0</v>
      </c>
      <c r="W606" s="168">
        <f t="shared" si="323"/>
        <v>0</v>
      </c>
      <c r="X606" s="168">
        <f t="shared" si="323"/>
        <v>0</v>
      </c>
      <c r="Y606" s="168">
        <f t="shared" si="323"/>
        <v>0</v>
      </c>
      <c r="Z606" s="168">
        <f t="shared" si="323"/>
        <v>0</v>
      </c>
      <c r="AA606" s="168">
        <f t="shared" si="323"/>
        <v>0</v>
      </c>
      <c r="AB606" s="168">
        <f t="shared" si="323"/>
        <v>0</v>
      </c>
      <c r="AC606" s="168">
        <f t="shared" si="323"/>
        <v>0</v>
      </c>
      <c r="AD606" s="168">
        <f t="shared" si="323"/>
        <v>0</v>
      </c>
      <c r="AE606" s="168">
        <f t="shared" si="323"/>
        <v>2.4</v>
      </c>
      <c r="AF606" s="168">
        <f t="shared" si="323"/>
        <v>0</v>
      </c>
      <c r="AG606" s="168">
        <f t="shared" si="323"/>
        <v>0</v>
      </c>
      <c r="AH606" s="168">
        <f t="shared" si="323"/>
        <v>0</v>
      </c>
      <c r="AI606" s="168">
        <f t="shared" si="323"/>
        <v>0</v>
      </c>
      <c r="AJ606" s="168">
        <f t="shared" si="323"/>
        <v>6.8439999999999994</v>
      </c>
      <c r="AK606" s="168">
        <f t="shared" si="323"/>
        <v>5.3</v>
      </c>
      <c r="AL606" s="168">
        <f t="shared" si="323"/>
        <v>8.9999999999999993E-3</v>
      </c>
      <c r="AM606" s="168">
        <f t="shared" si="323"/>
        <v>4.7799999999999994</v>
      </c>
      <c r="AN606" s="168">
        <f t="shared" si="323"/>
        <v>0.03</v>
      </c>
      <c r="AO606" s="168">
        <f t="shared" si="323"/>
        <v>2.67</v>
      </c>
      <c r="AP606" s="168">
        <f t="shared" si="323"/>
        <v>1184</v>
      </c>
      <c r="AQ606" s="168">
        <f t="shared" si="323"/>
        <v>3.0000000000000005E-3</v>
      </c>
      <c r="AR606" s="168">
        <f t="shared" si="323"/>
        <v>1.9900000000000001E-2</v>
      </c>
      <c r="AS606" s="168">
        <f t="shared" si="323"/>
        <v>0</v>
      </c>
      <c r="AT606" s="168">
        <f t="shared" si="323"/>
        <v>0</v>
      </c>
      <c r="AU606" s="168">
        <f t="shared" si="323"/>
        <v>0</v>
      </c>
      <c r="AV606" s="168">
        <f t="shared" si="323"/>
        <v>0</v>
      </c>
      <c r="AW606" s="168">
        <f t="shared" si="323"/>
        <v>0</v>
      </c>
      <c r="AX606" s="168">
        <f t="shared" si="323"/>
        <v>0</v>
      </c>
      <c r="AY606" s="168">
        <f t="shared" si="323"/>
        <v>0</v>
      </c>
      <c r="AZ606" s="168">
        <f t="shared" si="323"/>
        <v>0</v>
      </c>
      <c r="BA606" s="168">
        <f t="shared" si="323"/>
        <v>0</v>
      </c>
      <c r="BB606" s="168">
        <f t="shared" si="323"/>
        <v>0</v>
      </c>
      <c r="BC606" s="168">
        <f t="shared" si="323"/>
        <v>0</v>
      </c>
      <c r="BD606" s="168">
        <f t="shared" si="323"/>
        <v>0</v>
      </c>
      <c r="BE606" s="168">
        <f t="shared" si="323"/>
        <v>0</v>
      </c>
      <c r="BF606" s="168">
        <f t="shared" si="323"/>
        <v>0</v>
      </c>
      <c r="BG606" s="168">
        <f t="shared" si="323"/>
        <v>0</v>
      </c>
      <c r="BH606" s="168">
        <f t="shared" si="323"/>
        <v>0</v>
      </c>
      <c r="BI606" s="168">
        <f t="shared" si="323"/>
        <v>0</v>
      </c>
      <c r="BJ606" s="168">
        <f t="shared" si="323"/>
        <v>0</v>
      </c>
      <c r="BK606" s="168">
        <f t="shared" si="323"/>
        <v>0.03</v>
      </c>
      <c r="BL606" s="168">
        <f t="shared" si="323"/>
        <v>0</v>
      </c>
      <c r="BM606" s="168">
        <f t="shared" si="323"/>
        <v>0</v>
      </c>
      <c r="BN606" s="168">
        <f t="shared" si="323"/>
        <v>0</v>
      </c>
      <c r="BO606" s="168">
        <f t="shared" si="323"/>
        <v>0</v>
      </c>
      <c r="BP606" s="168">
        <f t="shared" si="323"/>
        <v>0</v>
      </c>
      <c r="BQ606" s="168">
        <f t="shared" si="323"/>
        <v>0</v>
      </c>
      <c r="BR606" s="168">
        <f t="shared" si="323"/>
        <v>0</v>
      </c>
      <c r="BS606" s="168"/>
      <c r="BT606" s="168"/>
      <c r="BU606" s="168"/>
      <c r="BV606" s="168"/>
      <c r="BW606" s="168"/>
      <c r="BX606" s="333"/>
      <c r="BY606" s="168"/>
      <c r="BZ606" s="168"/>
      <c r="CA606" s="168"/>
      <c r="CB606" s="168">
        <f>(CB604+CB605)</f>
        <v>200</v>
      </c>
      <c r="CC606" s="168">
        <f>(CC604+CC605)</f>
        <v>0</v>
      </c>
      <c r="CD606" s="388"/>
      <c r="CE606" s="388"/>
      <c r="CF606" s="388"/>
      <c r="CG606" s="388"/>
      <c r="CH606" s="388"/>
      <c r="CI606" s="388"/>
      <c r="CJ606" s="388"/>
      <c r="CK606" s="388"/>
      <c r="CL606" s="388"/>
      <c r="CM606" s="388"/>
      <c r="CN606" s="388"/>
      <c r="CO606" s="388"/>
      <c r="CP606" s="388"/>
      <c r="CQ606" s="388"/>
      <c r="CR606" s="388"/>
      <c r="CS606" s="388"/>
      <c r="CT606" s="388"/>
    </row>
    <row r="607" spans="1:98" s="35" customFormat="1" ht="15" x14ac:dyDescent="0.25">
      <c r="F607" s="36"/>
      <c r="J607" s="388"/>
      <c r="BX607" s="332"/>
      <c r="CD607" s="388"/>
      <c r="CE607" s="388"/>
      <c r="CF607" s="388"/>
      <c r="CG607" s="388"/>
      <c r="CH607" s="388"/>
      <c r="CI607" s="388"/>
      <c r="CJ607" s="388"/>
      <c r="CK607" s="388"/>
      <c r="CL607" s="388"/>
      <c r="CM607" s="388"/>
      <c r="CN607" s="388"/>
      <c r="CO607" s="388"/>
      <c r="CP607" s="388"/>
      <c r="CQ607" s="388"/>
      <c r="CR607" s="388"/>
      <c r="CS607" s="388"/>
      <c r="CT607" s="388"/>
    </row>
    <row r="608" spans="1:98" s="35" customFormat="1" ht="15" x14ac:dyDescent="0.3">
      <c r="F608" s="36"/>
      <c r="J608" s="388"/>
      <c r="K608" s="164">
        <f>(K606-($D$597-$D$598))/$D$598*100</f>
        <v>90.252479892150873</v>
      </c>
      <c r="L608" s="170">
        <f>L606/$D$598*100*L389</f>
        <v>0.69846879753695945</v>
      </c>
      <c r="M608" s="170">
        <f t="shared" ref="M608:BR608" si="324">M606/$D$598*100*M389</f>
        <v>4.3654299846059956</v>
      </c>
      <c r="N608" s="170">
        <f t="shared" si="324"/>
        <v>0</v>
      </c>
      <c r="O608" s="170">
        <f t="shared" si="324"/>
        <v>4.3654299846059956</v>
      </c>
      <c r="P608" s="170">
        <f t="shared" si="324"/>
        <v>0</v>
      </c>
      <c r="Q608" s="170">
        <f t="shared" si="324"/>
        <v>2.3929023619321752</v>
      </c>
      <c r="R608" s="170">
        <f t="shared" si="324"/>
        <v>0</v>
      </c>
      <c r="S608" s="170">
        <f t="shared" si="324"/>
        <v>0.71463705673920375</v>
      </c>
      <c r="T608" s="170">
        <f t="shared" si="324"/>
        <v>1.0703387591885811</v>
      </c>
      <c r="U608" s="170">
        <f t="shared" si="324"/>
        <v>0.50121603526957725</v>
      </c>
      <c r="V608" s="170">
        <f t="shared" si="324"/>
        <v>0</v>
      </c>
      <c r="W608" s="170">
        <f t="shared" si="324"/>
        <v>0</v>
      </c>
      <c r="X608" s="170">
        <f t="shared" si="324"/>
        <v>0</v>
      </c>
      <c r="Y608" s="170">
        <f t="shared" si="324"/>
        <v>0</v>
      </c>
      <c r="Z608" s="170">
        <f t="shared" si="324"/>
        <v>0</v>
      </c>
      <c r="AA608" s="170">
        <f t="shared" si="324"/>
        <v>0</v>
      </c>
      <c r="AB608" s="170">
        <f t="shared" si="324"/>
        <v>0</v>
      </c>
      <c r="AC608" s="170">
        <f t="shared" si="324"/>
        <v>0</v>
      </c>
      <c r="AD608" s="170">
        <f t="shared" si="324"/>
        <v>0</v>
      </c>
      <c r="AE608" s="170">
        <f t="shared" si="324"/>
        <v>0.7760764417077326</v>
      </c>
      <c r="AF608" s="170">
        <f t="shared" si="324"/>
        <v>0</v>
      </c>
      <c r="AG608" s="170">
        <f t="shared" si="324"/>
        <v>0</v>
      </c>
      <c r="AH608" s="170">
        <f t="shared" si="324"/>
        <v>0</v>
      </c>
      <c r="AI608" s="170">
        <f t="shared" si="324"/>
        <v>0</v>
      </c>
      <c r="AJ608" s="170">
        <f t="shared" si="324"/>
        <v>2.2131113196032173</v>
      </c>
      <c r="AK608" s="170">
        <f t="shared" si="324"/>
        <v>1.7138354754379095</v>
      </c>
      <c r="AL608" s="170">
        <f t="shared" si="324"/>
        <v>2.9102866564039969E-3</v>
      </c>
      <c r="AM608" s="170">
        <f t="shared" si="324"/>
        <v>1.5456855797345672</v>
      </c>
      <c r="AN608" s="170">
        <f t="shared" si="324"/>
        <v>9.7009555213466575E-3</v>
      </c>
      <c r="AO608" s="170">
        <f t="shared" si="324"/>
        <v>0.8633850413998525</v>
      </c>
      <c r="AP608" s="170">
        <f t="shared" si="324"/>
        <v>382.86437790914806</v>
      </c>
      <c r="AQ608" s="170">
        <f t="shared" si="324"/>
        <v>9.7009555213466592E-4</v>
      </c>
      <c r="AR608" s="170">
        <f t="shared" si="324"/>
        <v>6.4349671624932825E-3</v>
      </c>
      <c r="AS608" s="170">
        <f t="shared" si="324"/>
        <v>0</v>
      </c>
      <c r="AT608" s="170">
        <f t="shared" si="324"/>
        <v>0</v>
      </c>
      <c r="AU608" s="170">
        <f t="shared" si="324"/>
        <v>0</v>
      </c>
      <c r="AV608" s="170">
        <f t="shared" si="324"/>
        <v>0</v>
      </c>
      <c r="AW608" s="170">
        <f t="shared" si="324"/>
        <v>0</v>
      </c>
      <c r="AX608" s="170">
        <f t="shared" si="324"/>
        <v>0</v>
      </c>
      <c r="AY608" s="170">
        <f t="shared" si="324"/>
        <v>0</v>
      </c>
      <c r="AZ608" s="170">
        <f t="shared" si="324"/>
        <v>0</v>
      </c>
      <c r="BA608" s="170">
        <f t="shared" si="324"/>
        <v>0</v>
      </c>
      <c r="BB608" s="170">
        <f t="shared" si="324"/>
        <v>0</v>
      </c>
      <c r="BC608" s="170">
        <f t="shared" si="324"/>
        <v>0</v>
      </c>
      <c r="BD608" s="170">
        <f t="shared" si="324"/>
        <v>0</v>
      </c>
      <c r="BE608" s="170">
        <f t="shared" si="324"/>
        <v>0</v>
      </c>
      <c r="BF608" s="170">
        <f t="shared" si="324"/>
        <v>0</v>
      </c>
      <c r="BG608" s="170">
        <f t="shared" si="324"/>
        <v>0</v>
      </c>
      <c r="BH608" s="170">
        <f t="shared" si="324"/>
        <v>0</v>
      </c>
      <c r="BI608" s="170">
        <f t="shared" si="324"/>
        <v>0</v>
      </c>
      <c r="BJ608" s="170">
        <f t="shared" si="324"/>
        <v>0</v>
      </c>
      <c r="BK608" s="170">
        <f t="shared" si="324"/>
        <v>5.8205733128079947E-3</v>
      </c>
      <c r="BL608" s="170">
        <f t="shared" si="324"/>
        <v>0</v>
      </c>
      <c r="BM608" s="170">
        <f t="shared" si="324"/>
        <v>0</v>
      </c>
      <c r="BN608" s="170">
        <f t="shared" si="324"/>
        <v>0</v>
      </c>
      <c r="BO608" s="170">
        <f t="shared" si="324"/>
        <v>0</v>
      </c>
      <c r="BP608" s="170">
        <f t="shared" si="324"/>
        <v>0</v>
      </c>
      <c r="BQ608" s="170">
        <f t="shared" si="324"/>
        <v>0</v>
      </c>
      <c r="BR608" s="170">
        <f t="shared" si="324"/>
        <v>0</v>
      </c>
      <c r="BS608" s="170"/>
      <c r="BT608" s="170"/>
      <c r="BU608" s="170"/>
      <c r="BV608" s="170"/>
      <c r="BW608" s="170"/>
      <c r="BX608" s="204"/>
      <c r="BY608" s="170"/>
      <c r="BZ608" s="170"/>
      <c r="CA608" s="170"/>
      <c r="CB608" s="170">
        <f>CB606/2</f>
        <v>100</v>
      </c>
      <c r="CC608" s="168">
        <f>CC606</f>
        <v>0</v>
      </c>
      <c r="CD608" s="388"/>
      <c r="CE608" s="388"/>
      <c r="CF608" s="388"/>
      <c r="CG608" s="388"/>
      <c r="CH608" s="388"/>
      <c r="CI608" s="388"/>
      <c r="CJ608" s="388"/>
      <c r="CK608" s="388"/>
      <c r="CL608" s="388"/>
      <c r="CM608" s="388"/>
      <c r="CN608" s="388"/>
      <c r="CO608" s="388"/>
      <c r="CP608" s="388"/>
      <c r="CQ608" s="388"/>
      <c r="CR608" s="388"/>
      <c r="CS608" s="388"/>
      <c r="CT608" s="388"/>
    </row>
    <row r="609" spans="1:98" ht="15" x14ac:dyDescent="0.25">
      <c r="F609" s="5"/>
      <c r="J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A609" s="25"/>
      <c r="BB609" s="25"/>
      <c r="BC609" s="25"/>
      <c r="BD609" s="25"/>
      <c r="BE609" s="25"/>
      <c r="BF609" s="25"/>
      <c r="BG609" s="25"/>
      <c r="BH609" s="25"/>
      <c r="BI609" s="25"/>
      <c r="BJ609" s="25"/>
      <c r="BK609" s="25"/>
      <c r="BL609" s="25"/>
      <c r="BM609" s="25"/>
      <c r="BN609" s="25"/>
      <c r="BO609" s="25"/>
      <c r="BP609" s="25"/>
      <c r="BQ609" s="25"/>
      <c r="BR609" s="25"/>
      <c r="BW609" s="25"/>
      <c r="BX609" s="49"/>
      <c r="BY609" s="25"/>
      <c r="BZ609" s="25"/>
      <c r="CA609" s="25"/>
      <c r="CD609" s="25"/>
      <c r="CE609" s="25"/>
      <c r="CF609" s="25"/>
      <c r="CG609" s="25"/>
      <c r="CH609" s="25"/>
      <c r="CI609" s="25"/>
      <c r="CJ609" s="25"/>
      <c r="CK609" s="25"/>
      <c r="CL609" s="25"/>
      <c r="CM609" s="25"/>
      <c r="CN609" s="25"/>
      <c r="CO609" s="25"/>
      <c r="CP609" s="25"/>
      <c r="CQ609" s="25"/>
      <c r="CR609" s="25"/>
      <c r="CS609" s="25"/>
      <c r="CT609" s="25"/>
    </row>
    <row r="611" spans="1:98" s="7" customFormat="1" ht="15" x14ac:dyDescent="0.3">
      <c r="A611" s="120" t="s">
        <v>690</v>
      </c>
      <c r="F611" s="186" t="s">
        <v>1587</v>
      </c>
      <c r="J611" s="7">
        <f>(M611*17)+(Q611*37)+(W611*17)+(AI611*29)+(AE611*8)</f>
        <v>685.00437636761478</v>
      </c>
      <c r="K611" s="160">
        <f>+K632</f>
        <v>68.873085339168497</v>
      </c>
      <c r="L611" s="160">
        <f>+L632</f>
        <v>3.1423778264040845</v>
      </c>
      <c r="M611" s="160">
        <f t="shared" ref="M611:BR611" si="325">+M632</f>
        <v>19.633114514952592</v>
      </c>
      <c r="N611" s="160">
        <f t="shared" si="325"/>
        <v>8.5339168490153161E-2</v>
      </c>
      <c r="O611" s="160">
        <f t="shared" si="325"/>
        <v>19.547775346462437</v>
      </c>
      <c r="P611" s="160">
        <f t="shared" si="325"/>
        <v>6.2727935813274988E-2</v>
      </c>
      <c r="Q611" s="160">
        <f t="shared" si="325"/>
        <v>9.1983953318745435</v>
      </c>
      <c r="R611" s="160">
        <f t="shared" si="325"/>
        <v>0</v>
      </c>
      <c r="S611" s="160">
        <f t="shared" si="325"/>
        <v>2.5687819110138586</v>
      </c>
      <c r="T611" s="160">
        <f t="shared" si="325"/>
        <v>3.9908825674690007</v>
      </c>
      <c r="U611" s="160">
        <f t="shared" si="325"/>
        <v>2.1330415754923413</v>
      </c>
      <c r="V611" s="160">
        <f t="shared" si="325"/>
        <v>0</v>
      </c>
      <c r="W611" s="160">
        <f t="shared" si="325"/>
        <v>0.55506929248723558</v>
      </c>
      <c r="X611" s="160">
        <f t="shared" si="325"/>
        <v>0</v>
      </c>
      <c r="Y611" s="160">
        <f t="shared" si="325"/>
        <v>0</v>
      </c>
      <c r="Z611" s="160">
        <f t="shared" si="325"/>
        <v>8.7527352297592995E-3</v>
      </c>
      <c r="AA611" s="160">
        <f t="shared" si="325"/>
        <v>0.48067104303428154</v>
      </c>
      <c r="AB611" s="160">
        <f t="shared" si="325"/>
        <v>0</v>
      </c>
      <c r="AC611" s="160">
        <f t="shared" si="325"/>
        <v>0</v>
      </c>
      <c r="AD611" s="160">
        <f t="shared" si="325"/>
        <v>0</v>
      </c>
      <c r="AE611" s="160">
        <f t="shared" si="325"/>
        <v>0.18307804522246537</v>
      </c>
      <c r="AF611" s="160">
        <f t="shared" si="325"/>
        <v>0</v>
      </c>
      <c r="AG611" s="160">
        <f t="shared" si="325"/>
        <v>3.5010940919037198E-2</v>
      </c>
      <c r="AH611" s="160">
        <f t="shared" si="325"/>
        <v>0</v>
      </c>
      <c r="AI611" s="160">
        <f t="shared" si="325"/>
        <v>0</v>
      </c>
      <c r="AJ611" s="160">
        <f t="shared" si="325"/>
        <v>1.536834427425237</v>
      </c>
      <c r="AK611" s="160">
        <f t="shared" si="325"/>
        <v>10.401167031363967</v>
      </c>
      <c r="AL611" s="160">
        <f t="shared" si="325"/>
        <v>0.62873814733770961</v>
      </c>
      <c r="AM611" s="160">
        <f t="shared" si="325"/>
        <v>18.533916849015316</v>
      </c>
      <c r="AN611" s="160">
        <f t="shared" si="325"/>
        <v>136.67396061269145</v>
      </c>
      <c r="AO611" s="160">
        <f t="shared" si="325"/>
        <v>192.59664478482858</v>
      </c>
      <c r="AP611" s="160">
        <f t="shared" si="325"/>
        <v>329.38730853391684</v>
      </c>
      <c r="AQ611" s="160">
        <f t="shared" si="325"/>
        <v>1.3258205689277902</v>
      </c>
      <c r="AR611" s="160">
        <f t="shared" si="325"/>
        <v>7.3486506199854126E-2</v>
      </c>
      <c r="AS611" s="160">
        <f t="shared" si="325"/>
        <v>10.717724288840262</v>
      </c>
      <c r="AT611" s="160">
        <f t="shared" si="325"/>
        <v>24.507658643326039</v>
      </c>
      <c r="AU611" s="160">
        <f t="shared" si="325"/>
        <v>0</v>
      </c>
      <c r="AV611" s="160">
        <f t="shared" si="325"/>
        <v>152.12253829321662</v>
      </c>
      <c r="AW611" s="160">
        <f t="shared" si="325"/>
        <v>5.8351568198395336</v>
      </c>
      <c r="AX611" s="160">
        <f t="shared" si="325"/>
        <v>860.1312910284463</v>
      </c>
      <c r="AY611" s="160">
        <f t="shared" si="325"/>
        <v>0</v>
      </c>
      <c r="AZ611" s="160">
        <f t="shared" si="325"/>
        <v>0</v>
      </c>
      <c r="BA611" s="160">
        <f t="shared" si="325"/>
        <v>0</v>
      </c>
      <c r="BB611" s="160">
        <f t="shared" si="325"/>
        <v>0</v>
      </c>
      <c r="BC611" s="160">
        <f t="shared" si="325"/>
        <v>0</v>
      </c>
      <c r="BD611" s="160">
        <f t="shared" si="325"/>
        <v>0</v>
      </c>
      <c r="BE611" s="160">
        <f t="shared" si="325"/>
        <v>0.33552151714077311</v>
      </c>
      <c r="BF611" s="160">
        <f t="shared" si="325"/>
        <v>0</v>
      </c>
      <c r="BG611" s="160">
        <f t="shared" si="325"/>
        <v>0</v>
      </c>
      <c r="BH611" s="160">
        <f t="shared" si="325"/>
        <v>0.34792122538293219</v>
      </c>
      <c r="BI611" s="160">
        <f t="shared" si="325"/>
        <v>0</v>
      </c>
      <c r="BJ611" s="160">
        <f t="shared" si="325"/>
        <v>3.6892778993435453E-2</v>
      </c>
      <c r="BK611" s="160">
        <f t="shared" si="325"/>
        <v>7.3479212253829321E-2</v>
      </c>
      <c r="BL611" s="160">
        <f t="shared" si="325"/>
        <v>4.5404814004376366</v>
      </c>
      <c r="BM611" s="160">
        <f t="shared" si="325"/>
        <v>0</v>
      </c>
      <c r="BN611" s="160">
        <f t="shared" si="325"/>
        <v>8.0437636761487963E-2</v>
      </c>
      <c r="BO611" s="160">
        <f t="shared" si="325"/>
        <v>2.6914660831509849</v>
      </c>
      <c r="BP611" s="160">
        <f t="shared" si="325"/>
        <v>0.21881838074398249</v>
      </c>
      <c r="BQ611" s="160">
        <f t="shared" si="325"/>
        <v>0.88986141502552885</v>
      </c>
      <c r="BR611" s="160">
        <f t="shared" si="325"/>
        <v>0</v>
      </c>
      <c r="BS611" s="160"/>
      <c r="BT611" s="160"/>
      <c r="BU611" s="160"/>
      <c r="BV611" s="160"/>
      <c r="BW611" s="160"/>
      <c r="BX611" s="344"/>
      <c r="BY611" s="160"/>
      <c r="BZ611" s="160"/>
      <c r="CA611" s="160"/>
      <c r="CB611" s="160">
        <f>+CB632</f>
        <v>100</v>
      </c>
      <c r="CC611" s="160">
        <f>+CC632</f>
        <v>8.5</v>
      </c>
      <c r="CD611" s="51"/>
      <c r="CE611" s="51"/>
      <c r="CF611" s="51"/>
      <c r="CG611" s="51"/>
      <c r="CH611" s="51"/>
      <c r="CI611" s="51" t="s">
        <v>523</v>
      </c>
      <c r="CJ611" s="51"/>
      <c r="CK611" s="51"/>
      <c r="CL611" s="51"/>
      <c r="CM611" s="51"/>
      <c r="CN611" s="51"/>
      <c r="CO611" s="51"/>
      <c r="CP611" s="51"/>
      <c r="CQ611" s="51"/>
      <c r="CR611" s="51"/>
      <c r="CS611" s="51"/>
      <c r="CT611" s="51"/>
    </row>
    <row r="612" spans="1:98" ht="15" x14ac:dyDescent="0.25">
      <c r="A612" s="10" t="s">
        <v>567</v>
      </c>
      <c r="D612">
        <v>250</v>
      </c>
      <c r="F612" s="40" t="s">
        <v>1391</v>
      </c>
      <c r="I612" s="27">
        <v>1</v>
      </c>
      <c r="J612" s="27">
        <f>(M612*17)+(Q612*37)+(CC614*17)+(AI612*29)+(AE612*8)</f>
        <v>0</v>
      </c>
      <c r="K612" s="27">
        <v>99.9</v>
      </c>
      <c r="L612" s="27"/>
      <c r="M612" s="27">
        <v>0</v>
      </c>
      <c r="N612" s="27">
        <v>0</v>
      </c>
      <c r="O612" s="27">
        <v>0</v>
      </c>
      <c r="P612" s="27">
        <v>0</v>
      </c>
      <c r="Q612" s="27">
        <v>0</v>
      </c>
      <c r="R612" s="27">
        <v>0</v>
      </c>
      <c r="S612" s="27">
        <v>0</v>
      </c>
      <c r="T612" s="27">
        <v>0</v>
      </c>
      <c r="U612" s="27">
        <v>0</v>
      </c>
      <c r="V612" s="27"/>
      <c r="W612" s="27">
        <v>0</v>
      </c>
      <c r="X612" s="27">
        <v>0</v>
      </c>
      <c r="Y612" s="27"/>
      <c r="Z612" s="27">
        <v>0</v>
      </c>
      <c r="AA612" s="27">
        <v>0</v>
      </c>
      <c r="AB612" s="27"/>
      <c r="AC612" s="27"/>
      <c r="AD612" s="27">
        <v>0</v>
      </c>
      <c r="AE612" s="27">
        <v>0</v>
      </c>
      <c r="AF612" s="27">
        <v>0</v>
      </c>
      <c r="AG612" s="27">
        <v>0</v>
      </c>
      <c r="AH612" s="27">
        <v>0</v>
      </c>
      <c r="AI612" s="27">
        <v>0</v>
      </c>
      <c r="AJ612" s="27">
        <v>0.1</v>
      </c>
      <c r="AK612" s="27">
        <v>2</v>
      </c>
      <c r="AL612" s="27">
        <v>0</v>
      </c>
      <c r="AM612" s="27">
        <v>1</v>
      </c>
      <c r="AN612" s="27">
        <v>0</v>
      </c>
      <c r="AO612" s="27">
        <v>0</v>
      </c>
      <c r="AP612" s="27">
        <v>2</v>
      </c>
      <c r="AQ612" s="27">
        <v>0</v>
      </c>
      <c r="AR612" s="27">
        <v>7.0000000000000001E-3</v>
      </c>
      <c r="AS612" s="27">
        <v>0</v>
      </c>
      <c r="AT612" s="27">
        <v>0</v>
      </c>
      <c r="AU612" s="27"/>
      <c r="AV612" s="27">
        <v>0</v>
      </c>
      <c r="AW612" s="27">
        <v>0</v>
      </c>
      <c r="AX612" s="27">
        <v>0</v>
      </c>
      <c r="AY612" s="27">
        <v>0</v>
      </c>
      <c r="AZ612" s="27">
        <v>0</v>
      </c>
      <c r="BA612" s="27">
        <v>0</v>
      </c>
      <c r="BB612" s="27">
        <v>0</v>
      </c>
      <c r="BC612" s="27"/>
      <c r="BD612" s="27"/>
      <c r="BE612" s="27">
        <v>0</v>
      </c>
      <c r="BF612" s="27"/>
      <c r="BG612" s="27">
        <v>0</v>
      </c>
      <c r="BH612" s="27">
        <v>0</v>
      </c>
      <c r="BI612" s="27">
        <v>0</v>
      </c>
      <c r="BJ612" s="27">
        <v>0</v>
      </c>
      <c r="BK612" s="27">
        <v>0</v>
      </c>
      <c r="BL612" s="27">
        <v>0</v>
      </c>
      <c r="BM612" s="27">
        <v>0</v>
      </c>
      <c r="BN612" s="27">
        <v>0</v>
      </c>
      <c r="BO612" s="27">
        <v>0</v>
      </c>
      <c r="BP612" s="27">
        <v>0</v>
      </c>
      <c r="BQ612" s="27">
        <v>0</v>
      </c>
      <c r="BR612" s="27">
        <v>0</v>
      </c>
      <c r="BS612" s="27">
        <v>1</v>
      </c>
      <c r="BT612" s="14">
        <v>6.25</v>
      </c>
      <c r="BU612" s="27"/>
      <c r="BV612" s="27"/>
      <c r="BW612" s="27" t="s">
        <v>7</v>
      </c>
      <c r="BX612" s="79" t="s">
        <v>1411</v>
      </c>
      <c r="BY612" s="27"/>
      <c r="BZ612" s="27"/>
      <c r="CA612" s="27"/>
      <c r="CB612" s="50">
        <v>100</v>
      </c>
      <c r="CC612" s="50">
        <v>0</v>
      </c>
    </row>
    <row r="613" spans="1:98" ht="15" x14ac:dyDescent="0.3">
      <c r="A613" s="10" t="s">
        <v>689</v>
      </c>
      <c r="D613">
        <v>1000</v>
      </c>
      <c r="F613" s="44" t="s">
        <v>1114</v>
      </c>
      <c r="I613" s="27">
        <v>1</v>
      </c>
      <c r="J613" s="76">
        <f>(M613*17)+(Q613*37)+(CC615*17)+(AI613*29)+(AE613*8)</f>
        <v>921.8</v>
      </c>
      <c r="K613" s="27">
        <v>59.6</v>
      </c>
      <c r="L613" s="27">
        <v>4.29</v>
      </c>
      <c r="M613" s="27">
        <v>26.8</v>
      </c>
      <c r="N613" s="27">
        <v>0</v>
      </c>
      <c r="O613" s="27">
        <v>26.8</v>
      </c>
      <c r="P613" s="27">
        <v>8.5999999999999993E-2</v>
      </c>
      <c r="Q613" s="27">
        <v>12.6</v>
      </c>
      <c r="R613" s="27"/>
      <c r="S613" s="27">
        <v>3.52</v>
      </c>
      <c r="T613" s="27">
        <v>5.47</v>
      </c>
      <c r="U613" s="27">
        <v>2.92</v>
      </c>
      <c r="V613" s="27"/>
      <c r="W613" s="27">
        <v>0</v>
      </c>
      <c r="X613" s="27"/>
      <c r="Y613" s="27"/>
      <c r="Z613" s="27">
        <v>0</v>
      </c>
      <c r="AA613" s="27">
        <v>0</v>
      </c>
      <c r="AB613" s="27"/>
      <c r="AC613" s="27"/>
      <c r="AD613" s="27"/>
      <c r="AE613" s="27">
        <v>0</v>
      </c>
      <c r="AF613" s="27"/>
      <c r="AG613" s="27"/>
      <c r="AH613" s="27"/>
      <c r="AI613" s="27"/>
      <c r="AJ613" s="27">
        <v>1</v>
      </c>
      <c r="AK613" s="27">
        <v>11</v>
      </c>
      <c r="AL613" s="27">
        <v>0.8</v>
      </c>
      <c r="AM613" s="27">
        <v>23</v>
      </c>
      <c r="AN613" s="27">
        <v>184</v>
      </c>
      <c r="AO613" s="27">
        <v>234</v>
      </c>
      <c r="AP613" s="27">
        <v>56</v>
      </c>
      <c r="AQ613" s="27">
        <v>1.78</v>
      </c>
      <c r="AR613" s="27">
        <v>0.09</v>
      </c>
      <c r="AS613" s="27">
        <v>14.6</v>
      </c>
      <c r="AT613" s="27">
        <v>18</v>
      </c>
      <c r="AU613" s="27"/>
      <c r="AV613" s="27">
        <v>12</v>
      </c>
      <c r="AW613" s="27">
        <v>8</v>
      </c>
      <c r="AX613" s="79" t="s">
        <v>501</v>
      </c>
      <c r="AY613" s="27"/>
      <c r="AZ613" s="27"/>
      <c r="BA613" s="27"/>
      <c r="BB613" s="27"/>
      <c r="BC613" s="27"/>
      <c r="BD613" s="27"/>
      <c r="BE613" s="27">
        <v>0.46</v>
      </c>
      <c r="BF613" s="27"/>
      <c r="BG613" s="27"/>
      <c r="BH613" s="27">
        <v>0.42</v>
      </c>
      <c r="BI613" s="27"/>
      <c r="BJ613" s="27">
        <v>0.08</v>
      </c>
      <c r="BK613" s="27">
        <v>0.15</v>
      </c>
      <c r="BL613" s="27">
        <v>10.3</v>
      </c>
      <c r="BM613" s="27"/>
      <c r="BN613" s="27">
        <v>0.17299999999999999</v>
      </c>
      <c r="BO613" s="27">
        <v>6</v>
      </c>
      <c r="BP613" s="27">
        <v>0.3</v>
      </c>
      <c r="BQ613" s="27">
        <v>0</v>
      </c>
      <c r="BR613" s="27"/>
      <c r="BS613" s="27"/>
      <c r="BT613" s="27">
        <v>6.25</v>
      </c>
      <c r="BU613" s="27"/>
      <c r="BV613" s="27"/>
      <c r="BW613" s="27" t="s">
        <v>186</v>
      </c>
      <c r="BX613" s="79">
        <v>2926</v>
      </c>
      <c r="BY613" s="27"/>
      <c r="BZ613" s="27"/>
      <c r="CA613" s="27"/>
      <c r="CB613" s="27">
        <f>CC613+K613+M613+Q613+AE613+AJ613</f>
        <v>100</v>
      </c>
      <c r="CC613" s="27">
        <f>100-(K613+M613+Q613+AJ613+AE613+AI613)</f>
        <v>0</v>
      </c>
    </row>
    <row r="614" spans="1:98" ht="15" x14ac:dyDescent="0.25">
      <c r="A614" s="10" t="s">
        <v>869</v>
      </c>
      <c r="D614">
        <v>30</v>
      </c>
      <c r="F614" s="40" t="s">
        <v>1489</v>
      </c>
      <c r="I614" s="27">
        <v>1</v>
      </c>
      <c r="J614" s="27">
        <f>(M614*17)+(Q614*37)+(CC616*17)+(AI614*29)+(AE614*8)</f>
        <v>175.5</v>
      </c>
      <c r="K614" s="27">
        <v>88.6</v>
      </c>
      <c r="L614" s="27">
        <v>0.14000000000000001</v>
      </c>
      <c r="M614" s="27">
        <v>0.9</v>
      </c>
      <c r="N614" s="27">
        <v>0.9</v>
      </c>
      <c r="O614" s="27">
        <v>0</v>
      </c>
      <c r="P614" s="27">
        <v>0</v>
      </c>
      <c r="Q614" s="27">
        <v>0.1</v>
      </c>
      <c r="R614" s="27"/>
      <c r="S614" s="27">
        <v>0.02</v>
      </c>
      <c r="T614" s="27">
        <v>0.01</v>
      </c>
      <c r="U614" s="27">
        <v>0.04</v>
      </c>
      <c r="V614" s="27"/>
      <c r="W614" s="27">
        <v>8.6999999999999993</v>
      </c>
      <c r="X614" s="27"/>
      <c r="Y614" s="27"/>
      <c r="Z614" s="27" t="s">
        <v>501</v>
      </c>
      <c r="AA614" s="27">
        <v>6.1</v>
      </c>
      <c r="AB614" s="27"/>
      <c r="AC614" s="27"/>
      <c r="AD614" s="27">
        <v>0</v>
      </c>
      <c r="AE614" s="27">
        <v>1.5</v>
      </c>
      <c r="AF614" s="27"/>
      <c r="AG614" s="27">
        <v>1.6</v>
      </c>
      <c r="AH614" s="27"/>
      <c r="AI614" s="27"/>
      <c r="AJ614" s="27">
        <v>0.4</v>
      </c>
      <c r="AK614" s="27">
        <v>30</v>
      </c>
      <c r="AL614" s="27">
        <v>0.5</v>
      </c>
      <c r="AM614" s="27">
        <v>12</v>
      </c>
      <c r="AN614" s="27">
        <v>33</v>
      </c>
      <c r="AO614" s="27">
        <v>180</v>
      </c>
      <c r="AP614" s="27">
        <v>15</v>
      </c>
      <c r="AQ614" s="27">
        <v>0.31</v>
      </c>
      <c r="AR614" s="27">
        <v>0.14000000000000001</v>
      </c>
      <c r="AS614" s="27">
        <v>0.6</v>
      </c>
      <c r="AT614" s="27">
        <v>220</v>
      </c>
      <c r="AU614" s="27"/>
      <c r="AV614" s="27">
        <v>0</v>
      </c>
      <c r="AW614" s="27">
        <v>0</v>
      </c>
      <c r="AX614" s="27">
        <v>0</v>
      </c>
      <c r="AY614" s="27"/>
      <c r="AZ614" s="27"/>
      <c r="BA614" s="27"/>
      <c r="BB614" s="27"/>
      <c r="BC614" s="27"/>
      <c r="BD614" s="27"/>
      <c r="BE614" s="27">
        <v>0</v>
      </c>
      <c r="BF614" s="27"/>
      <c r="BG614" s="27"/>
      <c r="BH614" s="27">
        <v>0</v>
      </c>
      <c r="BI614" s="27"/>
      <c r="BJ614" s="27">
        <v>0.03</v>
      </c>
      <c r="BK614" s="27">
        <v>0.01</v>
      </c>
      <c r="BL614" s="27">
        <v>0.1</v>
      </c>
      <c r="BM614" s="27"/>
      <c r="BN614" s="27">
        <v>0.12</v>
      </c>
      <c r="BO614" s="27">
        <v>2</v>
      </c>
      <c r="BP614" s="27">
        <v>0</v>
      </c>
      <c r="BQ614" s="27">
        <v>6</v>
      </c>
      <c r="BR614" s="27"/>
      <c r="BS614" s="27"/>
      <c r="BT614" s="27">
        <v>6.25</v>
      </c>
      <c r="BU614" s="27"/>
      <c r="BV614" s="27"/>
      <c r="BW614" s="27" t="s">
        <v>1419</v>
      </c>
      <c r="BX614" s="79">
        <v>3755</v>
      </c>
      <c r="BY614" s="27"/>
      <c r="BZ614" s="27"/>
      <c r="CA614" s="27"/>
      <c r="CB614" s="27">
        <f>CC614+K612+M612+Q612+AE612+AJ612</f>
        <v>100</v>
      </c>
      <c r="CC614" s="27">
        <f>100-(K612+M612+Q612+AJ612+AE612+AI612)</f>
        <v>0</v>
      </c>
    </row>
    <row r="615" spans="1:98" ht="15" x14ac:dyDescent="0.25">
      <c r="A615" s="10" t="s">
        <v>825</v>
      </c>
      <c r="D615">
        <v>60</v>
      </c>
      <c r="F615" s="40" t="s">
        <v>1363</v>
      </c>
      <c r="I615">
        <v>1</v>
      </c>
      <c r="J615" s="50">
        <v>145.69999999999999</v>
      </c>
      <c r="K615" s="50">
        <v>94.3</v>
      </c>
      <c r="L615" s="50">
        <v>0.14000000000000001</v>
      </c>
      <c r="M615" s="50">
        <v>0.9</v>
      </c>
      <c r="N615" s="50">
        <v>0.9</v>
      </c>
      <c r="O615" s="50">
        <v>0</v>
      </c>
      <c r="P615" s="50">
        <v>0</v>
      </c>
      <c r="Q615" s="50">
        <v>0</v>
      </c>
      <c r="S615" s="50" t="s">
        <v>501</v>
      </c>
      <c r="T615" s="50" t="s">
        <v>501</v>
      </c>
      <c r="U615" s="50" t="s">
        <v>501</v>
      </c>
      <c r="W615" s="50">
        <v>6.4</v>
      </c>
      <c r="Z615" s="50">
        <v>0.2</v>
      </c>
      <c r="AA615" s="50">
        <v>6</v>
      </c>
      <c r="AD615" s="50">
        <v>0</v>
      </c>
      <c r="AE615" s="50">
        <v>2.7</v>
      </c>
      <c r="AJ615" s="50">
        <v>0.8</v>
      </c>
      <c r="AK615" s="50">
        <v>24</v>
      </c>
      <c r="AL615" s="50">
        <v>0.6</v>
      </c>
      <c r="AM615" s="50">
        <v>10</v>
      </c>
      <c r="AN615" s="50">
        <v>23</v>
      </c>
      <c r="AO615" s="50">
        <v>242</v>
      </c>
      <c r="AP615" s="50">
        <v>24</v>
      </c>
      <c r="AQ615" s="50">
        <v>0.35</v>
      </c>
      <c r="AR615" s="50">
        <v>0.02</v>
      </c>
      <c r="AS615" s="50">
        <v>1</v>
      </c>
      <c r="AT615" s="50">
        <v>110</v>
      </c>
      <c r="AV615" s="50">
        <v>3250</v>
      </c>
      <c r="AW615" s="50">
        <v>0</v>
      </c>
      <c r="AX615" s="50">
        <v>19500</v>
      </c>
      <c r="BE615" s="50">
        <v>0</v>
      </c>
      <c r="BH615" s="50">
        <v>0.39</v>
      </c>
      <c r="BJ615" s="50">
        <v>0.03</v>
      </c>
      <c r="BK615" s="50">
        <v>0.12</v>
      </c>
      <c r="BL615" s="50">
        <v>0.6</v>
      </c>
      <c r="BN615" s="50">
        <v>0.06</v>
      </c>
      <c r="BO615" s="50">
        <v>10</v>
      </c>
      <c r="BP615" s="50">
        <v>0</v>
      </c>
      <c r="BQ615" s="50">
        <v>4</v>
      </c>
      <c r="BT615" s="27">
        <v>6.25</v>
      </c>
      <c r="BW615" s="50" t="s">
        <v>1420</v>
      </c>
      <c r="BX615" s="194">
        <v>3709</v>
      </c>
      <c r="CB615" s="27">
        <f>CC615+K613+M613+Q613+AE613+AJ613</f>
        <v>100</v>
      </c>
      <c r="CC615" s="27">
        <f>100-(K613+M613+Q613+AJ613+AE613+AI613)</f>
        <v>0</v>
      </c>
    </row>
    <row r="616" spans="1:98" ht="15" x14ac:dyDescent="0.25">
      <c r="A616" s="10" t="s">
        <v>894</v>
      </c>
      <c r="D616">
        <v>40</v>
      </c>
      <c r="F616" s="40" t="s">
        <v>1273</v>
      </c>
      <c r="I616">
        <v>1</v>
      </c>
      <c r="J616" s="50">
        <v>80.800000000000097</v>
      </c>
      <c r="K616" s="50">
        <v>0.2</v>
      </c>
      <c r="L616" s="50">
        <v>0.14000000000000001</v>
      </c>
      <c r="M616" s="50">
        <v>0.9</v>
      </c>
      <c r="N616" s="50">
        <v>0.9</v>
      </c>
      <c r="O616" s="50">
        <v>0</v>
      </c>
      <c r="P616" s="50">
        <v>0</v>
      </c>
      <c r="Q616" s="50">
        <v>0.2</v>
      </c>
      <c r="S616" s="50">
        <v>0.03</v>
      </c>
      <c r="T616" s="50">
        <v>0.03</v>
      </c>
      <c r="U616" s="50">
        <v>0.08</v>
      </c>
      <c r="W616" s="50">
        <v>2.9</v>
      </c>
      <c r="Z616" s="50" t="s">
        <v>501</v>
      </c>
      <c r="AA616" s="50">
        <v>2.9</v>
      </c>
      <c r="AD616" s="50">
        <v>0</v>
      </c>
      <c r="AE616" s="50">
        <v>1.1000000000000001</v>
      </c>
      <c r="AJ616" s="50">
        <v>0.6</v>
      </c>
      <c r="AK616" s="50">
        <v>8</v>
      </c>
      <c r="AL616" s="50">
        <v>0.2</v>
      </c>
      <c r="AM616" s="50">
        <v>11</v>
      </c>
      <c r="AN616" s="50">
        <v>25</v>
      </c>
      <c r="AO616" s="50">
        <v>231</v>
      </c>
      <c r="AP616" s="50">
        <v>5</v>
      </c>
      <c r="AQ616" s="50">
        <v>0.16</v>
      </c>
      <c r="AR616" s="50">
        <v>7.0000000000000007E-2</v>
      </c>
      <c r="AS616" s="50">
        <v>0.4</v>
      </c>
      <c r="AT616" s="50">
        <v>60</v>
      </c>
      <c r="AV616" s="50">
        <v>39</v>
      </c>
      <c r="AW616" s="50">
        <v>0</v>
      </c>
      <c r="AX616" s="50">
        <v>231</v>
      </c>
      <c r="BE616" s="50">
        <v>0</v>
      </c>
      <c r="BH616" s="50">
        <v>0.84</v>
      </c>
      <c r="BJ616" s="50">
        <v>0.04</v>
      </c>
      <c r="BK616" s="50">
        <v>0.01</v>
      </c>
      <c r="BL616" s="50">
        <v>0.9</v>
      </c>
      <c r="BN616" s="50">
        <v>0.09</v>
      </c>
      <c r="BO616" s="50">
        <v>18</v>
      </c>
      <c r="BP616" s="50">
        <v>0</v>
      </c>
      <c r="BQ616" s="50">
        <v>20</v>
      </c>
      <c r="BT616" s="27">
        <v>6.25</v>
      </c>
      <c r="BW616" s="50" t="s">
        <v>1420</v>
      </c>
      <c r="BX616" s="194">
        <v>3750</v>
      </c>
      <c r="CB616" s="27">
        <f>CC616+K614+M614+Q614+AE614+AJ614</f>
        <v>100</v>
      </c>
      <c r="CC616" s="27">
        <f>100-(K614+M614+Q614+AJ614+AE614+AI614)</f>
        <v>8.5</v>
      </c>
    </row>
    <row r="617" spans="1:98" ht="15" x14ac:dyDescent="0.3">
      <c r="A617" s="10" t="s">
        <v>1219</v>
      </c>
      <c r="D617">
        <v>10</v>
      </c>
      <c r="F617" s="44" t="s">
        <v>1214</v>
      </c>
      <c r="I617">
        <v>1</v>
      </c>
      <c r="J617" s="50">
        <v>0</v>
      </c>
      <c r="K617" s="50">
        <f>SUM(K612:K616)</f>
        <v>342.59999999999997</v>
      </c>
      <c r="M617" s="50">
        <v>0</v>
      </c>
      <c r="N617" s="50">
        <v>0</v>
      </c>
      <c r="O617" s="50">
        <v>0</v>
      </c>
      <c r="P617" s="50">
        <v>0</v>
      </c>
      <c r="Q617" s="50">
        <v>0</v>
      </c>
      <c r="S617" s="50">
        <v>0</v>
      </c>
      <c r="T617" s="50">
        <v>0</v>
      </c>
      <c r="U617" s="50">
        <v>0</v>
      </c>
      <c r="V617" s="50">
        <v>0</v>
      </c>
      <c r="W617" s="50">
        <v>0</v>
      </c>
      <c r="Y617" s="50">
        <v>0</v>
      </c>
      <c r="AB617" s="50">
        <v>0</v>
      </c>
      <c r="AC617" s="50">
        <v>0</v>
      </c>
      <c r="AG617" s="50">
        <v>0</v>
      </c>
      <c r="AJ617" s="50">
        <v>99.8</v>
      </c>
      <c r="AK617" s="50">
        <v>10</v>
      </c>
      <c r="AL617" s="50">
        <v>0.3</v>
      </c>
      <c r="AM617" s="50">
        <v>76</v>
      </c>
      <c r="AN617" s="50">
        <v>1</v>
      </c>
      <c r="AO617" s="50">
        <v>89</v>
      </c>
      <c r="AP617" s="50">
        <v>39300</v>
      </c>
      <c r="AQ617" s="50">
        <v>0.1</v>
      </c>
      <c r="AR617" s="50">
        <v>0.08</v>
      </c>
      <c r="AT617" s="50" t="s">
        <v>501</v>
      </c>
      <c r="AW617" s="50">
        <v>0</v>
      </c>
      <c r="AX617" s="50">
        <v>0</v>
      </c>
      <c r="BF617" s="50">
        <v>0</v>
      </c>
      <c r="BH617" s="50">
        <v>0</v>
      </c>
      <c r="BJ617" s="50">
        <v>0</v>
      </c>
      <c r="BK617" s="50">
        <v>1</v>
      </c>
      <c r="BL617" s="50">
        <v>0</v>
      </c>
      <c r="BN617" s="50">
        <v>0</v>
      </c>
      <c r="BO617" s="50">
        <v>0</v>
      </c>
      <c r="BP617" s="50">
        <v>0</v>
      </c>
      <c r="BQ617" s="50">
        <v>0</v>
      </c>
      <c r="BT617" s="27">
        <v>6.25</v>
      </c>
      <c r="BW617" s="50" t="s">
        <v>8</v>
      </c>
      <c r="BX617" s="194">
        <v>1226</v>
      </c>
      <c r="CB617" s="50">
        <v>100</v>
      </c>
      <c r="CC617" s="50">
        <v>0</v>
      </c>
    </row>
    <row r="618" spans="1:98" ht="15" x14ac:dyDescent="0.25">
      <c r="D618">
        <f>SUM(D612:D617)</f>
        <v>1390</v>
      </c>
      <c r="F618" s="5" t="s">
        <v>550</v>
      </c>
      <c r="J618" s="50">
        <f>SUM(J613:J617)</f>
        <v>1323.8000000000002</v>
      </c>
      <c r="K618">
        <f>K617-(D618-D619)</f>
        <v>323.59999999999997</v>
      </c>
      <c r="L618" s="50">
        <f>SUM(L613:L617)</f>
        <v>4.7099999999999991</v>
      </c>
      <c r="M618" s="50">
        <f t="shared" ref="M618:AR618" si="326">SUM(M613:M617)</f>
        <v>29.499999999999996</v>
      </c>
      <c r="N618" s="50">
        <f t="shared" si="326"/>
        <v>2.7</v>
      </c>
      <c r="O618" s="50">
        <f t="shared" si="326"/>
        <v>26.8</v>
      </c>
      <c r="P618" s="50">
        <f t="shared" si="326"/>
        <v>8.5999999999999993E-2</v>
      </c>
      <c r="Q618" s="50">
        <f t="shared" si="326"/>
        <v>12.899999999999999</v>
      </c>
      <c r="R618" s="50">
        <f t="shared" si="326"/>
        <v>0</v>
      </c>
      <c r="S618" s="50">
        <f t="shared" si="326"/>
        <v>3.57</v>
      </c>
      <c r="T618" s="50">
        <f t="shared" si="326"/>
        <v>5.51</v>
      </c>
      <c r="U618" s="50">
        <f t="shared" si="326"/>
        <v>3.04</v>
      </c>
      <c r="V618" s="50">
        <f t="shared" si="326"/>
        <v>0</v>
      </c>
      <c r="W618" s="50">
        <f t="shared" si="326"/>
        <v>18</v>
      </c>
      <c r="X618" s="50">
        <f t="shared" si="326"/>
        <v>0</v>
      </c>
      <c r="Y618" s="50">
        <f t="shared" si="326"/>
        <v>0</v>
      </c>
      <c r="Z618" s="50">
        <f t="shared" si="326"/>
        <v>0.2</v>
      </c>
      <c r="AA618" s="50">
        <f t="shared" si="326"/>
        <v>15</v>
      </c>
      <c r="AB618" s="50">
        <f t="shared" si="326"/>
        <v>0</v>
      </c>
      <c r="AC618" s="50">
        <f t="shared" si="326"/>
        <v>0</v>
      </c>
      <c r="AD618" s="50">
        <f t="shared" si="326"/>
        <v>0</v>
      </c>
      <c r="AE618" s="50">
        <f t="shared" si="326"/>
        <v>5.3000000000000007</v>
      </c>
      <c r="AF618" s="50">
        <f t="shared" si="326"/>
        <v>0</v>
      </c>
      <c r="AG618" s="50">
        <f t="shared" si="326"/>
        <v>1.6</v>
      </c>
      <c r="AH618" s="50">
        <f t="shared" si="326"/>
        <v>0</v>
      </c>
      <c r="AI618" s="50">
        <f t="shared" si="326"/>
        <v>0</v>
      </c>
      <c r="AJ618" s="50">
        <f t="shared" si="326"/>
        <v>102.6</v>
      </c>
      <c r="AK618" s="50">
        <f t="shared" si="326"/>
        <v>83</v>
      </c>
      <c r="AL618" s="50">
        <f t="shared" si="326"/>
        <v>2.4</v>
      </c>
      <c r="AM618" s="50">
        <f t="shared" si="326"/>
        <v>132</v>
      </c>
      <c r="AN618" s="50">
        <f t="shared" si="326"/>
        <v>266</v>
      </c>
      <c r="AO618" s="50">
        <f t="shared" si="326"/>
        <v>976</v>
      </c>
      <c r="AP618" s="50">
        <f t="shared" si="326"/>
        <v>39400</v>
      </c>
      <c r="AQ618" s="50">
        <f t="shared" si="326"/>
        <v>2.7</v>
      </c>
      <c r="AR618" s="50">
        <f t="shared" si="326"/>
        <v>0.4</v>
      </c>
      <c r="AS618" s="50">
        <f t="shared" ref="AS618:BQ618" si="327">SUM(AS613:AS617)</f>
        <v>16.599999999999998</v>
      </c>
      <c r="AT618" s="50">
        <f t="shared" si="327"/>
        <v>408</v>
      </c>
      <c r="AU618" s="50">
        <f t="shared" si="327"/>
        <v>0</v>
      </c>
      <c r="AV618" s="50">
        <f t="shared" si="327"/>
        <v>3301</v>
      </c>
      <c r="AW618" s="50">
        <f t="shared" si="327"/>
        <v>8</v>
      </c>
      <c r="AX618" s="50">
        <f t="shared" si="327"/>
        <v>19731</v>
      </c>
      <c r="AY618" s="50">
        <f t="shared" si="327"/>
        <v>0</v>
      </c>
      <c r="AZ618" s="50">
        <f t="shared" si="327"/>
        <v>0</v>
      </c>
      <c r="BA618" s="50">
        <f t="shared" si="327"/>
        <v>0</v>
      </c>
      <c r="BB618" s="50">
        <f t="shared" si="327"/>
        <v>0</v>
      </c>
      <c r="BC618" s="50">
        <f t="shared" si="327"/>
        <v>0</v>
      </c>
      <c r="BD618" s="50">
        <f t="shared" si="327"/>
        <v>0</v>
      </c>
      <c r="BE618" s="50">
        <f t="shared" si="327"/>
        <v>0.46</v>
      </c>
      <c r="BF618" s="50">
        <f t="shared" si="327"/>
        <v>0</v>
      </c>
      <c r="BG618" s="50">
        <f t="shared" si="327"/>
        <v>0</v>
      </c>
      <c r="BH618" s="50">
        <f t="shared" si="327"/>
        <v>1.65</v>
      </c>
      <c r="BI618" s="50">
        <f t="shared" si="327"/>
        <v>0</v>
      </c>
      <c r="BJ618" s="50">
        <f t="shared" si="327"/>
        <v>0.18000000000000002</v>
      </c>
      <c r="BK618" s="50">
        <f t="shared" si="327"/>
        <v>1.29</v>
      </c>
      <c r="BL618" s="50">
        <f t="shared" si="327"/>
        <v>11.9</v>
      </c>
      <c r="BM618" s="50">
        <f t="shared" si="327"/>
        <v>0</v>
      </c>
      <c r="BN618" s="50">
        <f t="shared" si="327"/>
        <v>0.44299999999999995</v>
      </c>
      <c r="BO618" s="50">
        <f t="shared" si="327"/>
        <v>36</v>
      </c>
      <c r="BP618" s="50">
        <f t="shared" si="327"/>
        <v>0.3</v>
      </c>
      <c r="BQ618" s="50">
        <f t="shared" si="327"/>
        <v>30</v>
      </c>
    </row>
    <row r="619" spans="1:98" ht="15" x14ac:dyDescent="0.25">
      <c r="D619">
        <f>D618-19</f>
        <v>1371</v>
      </c>
      <c r="F619" s="5" t="s">
        <v>551</v>
      </c>
      <c r="K619"/>
    </row>
    <row r="620" spans="1:98" ht="15" x14ac:dyDescent="0.25">
      <c r="D620">
        <f>1-(D618-D619)/D618</f>
        <v>0.9863309352517986</v>
      </c>
      <c r="F620" s="5" t="s">
        <v>337</v>
      </c>
      <c r="J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s="149"/>
      <c r="BY620"/>
      <c r="BZ620"/>
      <c r="CA620"/>
      <c r="CB620"/>
      <c r="CC620"/>
      <c r="CD620"/>
      <c r="CE620"/>
      <c r="CF620"/>
      <c r="CG620"/>
      <c r="CH620"/>
      <c r="CI620"/>
      <c r="CJ620"/>
      <c r="CK620"/>
      <c r="CL620"/>
      <c r="CM620"/>
      <c r="CN620"/>
      <c r="CO620"/>
      <c r="CP620"/>
      <c r="CQ620"/>
      <c r="CR620"/>
    </row>
    <row r="621" spans="1:98" s="7" customFormat="1" ht="15" x14ac:dyDescent="0.25">
      <c r="E621" s="130"/>
      <c r="F621" s="8" t="s">
        <v>82</v>
      </c>
      <c r="J621" s="51">
        <f>J618/$D$620*100*J10</f>
        <v>134214.58789204963</v>
      </c>
      <c r="K621" s="116">
        <f>(K617-(D618-D619))/D619*100</f>
        <v>23.603209336250909</v>
      </c>
      <c r="L621" s="51">
        <f t="shared" ref="L621:AQ621" si="328">L618/$D$620*100*L10</f>
        <v>477.52735229759287</v>
      </c>
      <c r="M621" s="51">
        <f t="shared" si="328"/>
        <v>2990.8825674690002</v>
      </c>
      <c r="N621" s="51">
        <f t="shared" si="328"/>
        <v>273.74179431072207</v>
      </c>
      <c r="O621" s="51">
        <f t="shared" si="328"/>
        <v>2717.1407731582785</v>
      </c>
      <c r="P621" s="51">
        <f t="shared" si="328"/>
        <v>8.7191830780452211</v>
      </c>
      <c r="Q621" s="51">
        <f t="shared" si="328"/>
        <v>1307.8774617067832</v>
      </c>
      <c r="R621" s="51">
        <f t="shared" si="328"/>
        <v>0</v>
      </c>
      <c r="S621" s="51">
        <f t="shared" si="328"/>
        <v>361.94748358862142</v>
      </c>
      <c r="T621" s="51">
        <f t="shared" si="328"/>
        <v>558.63603209336247</v>
      </c>
      <c r="U621" s="51">
        <f t="shared" si="328"/>
        <v>308.21298322392414</v>
      </c>
      <c r="V621" s="51">
        <f t="shared" si="328"/>
        <v>0</v>
      </c>
      <c r="W621" s="51">
        <f t="shared" si="328"/>
        <v>1824.9452954048138</v>
      </c>
      <c r="X621" s="51">
        <f t="shared" si="328"/>
        <v>0</v>
      </c>
      <c r="Y621" s="51">
        <f t="shared" si="328"/>
        <v>0</v>
      </c>
      <c r="Z621" s="51">
        <f t="shared" si="328"/>
        <v>20.27716994894238</v>
      </c>
      <c r="AA621" s="51">
        <f t="shared" si="328"/>
        <v>1520.7877461706782</v>
      </c>
      <c r="AB621" s="51">
        <f t="shared" si="328"/>
        <v>0</v>
      </c>
      <c r="AC621" s="51">
        <f t="shared" si="328"/>
        <v>0</v>
      </c>
      <c r="AD621" s="51">
        <f t="shared" si="328"/>
        <v>0</v>
      </c>
      <c r="AE621" s="51">
        <f t="shared" si="328"/>
        <v>537.34500364697305</v>
      </c>
      <c r="AF621" s="51">
        <f t="shared" si="328"/>
        <v>0</v>
      </c>
      <c r="AG621" s="51">
        <f t="shared" si="328"/>
        <v>162.21735959153904</v>
      </c>
      <c r="AH621" s="51">
        <f t="shared" si="328"/>
        <v>0</v>
      </c>
      <c r="AI621" s="51">
        <f t="shared" si="328"/>
        <v>0</v>
      </c>
      <c r="AJ621" s="51">
        <f t="shared" si="328"/>
        <v>10402.188183807439</v>
      </c>
      <c r="AK621" s="51">
        <f t="shared" si="328"/>
        <v>8415.0255288110875</v>
      </c>
      <c r="AL621" s="51">
        <f t="shared" si="328"/>
        <v>243.3260393873085</v>
      </c>
      <c r="AM621" s="51">
        <f t="shared" si="328"/>
        <v>13382.932166301969</v>
      </c>
      <c r="AN621" s="51">
        <f t="shared" si="328"/>
        <v>26968.63603209336</v>
      </c>
      <c r="AO621" s="51">
        <f t="shared" si="328"/>
        <v>98952.589350838796</v>
      </c>
      <c r="AP621" s="51">
        <f t="shared" si="328"/>
        <v>3994602.4799416484</v>
      </c>
      <c r="AQ621" s="51">
        <f t="shared" si="328"/>
        <v>273.74179431072207</v>
      </c>
      <c r="AR621" s="51">
        <f t="shared" ref="AR621:BQ621" si="329">AR618/$D$620*100*AR10</f>
        <v>40.554339897884759</v>
      </c>
      <c r="AS621" s="51">
        <f t="shared" si="329"/>
        <v>1683.0051057622172</v>
      </c>
      <c r="AT621" s="51">
        <f t="shared" si="329"/>
        <v>41365.426695842449</v>
      </c>
      <c r="AU621" s="51">
        <f t="shared" si="329"/>
        <v>0</v>
      </c>
      <c r="AV621" s="51">
        <f t="shared" si="329"/>
        <v>334674.69000729395</v>
      </c>
      <c r="AW621" s="51">
        <f t="shared" si="329"/>
        <v>811.08679795769501</v>
      </c>
      <c r="AX621" s="51">
        <f t="shared" si="329"/>
        <v>2000444.2013129101</v>
      </c>
      <c r="AY621" s="51">
        <f t="shared" si="329"/>
        <v>0</v>
      </c>
      <c r="AZ621" s="51">
        <f t="shared" si="329"/>
        <v>0</v>
      </c>
      <c r="BA621" s="51">
        <f t="shared" si="329"/>
        <v>0</v>
      </c>
      <c r="BB621" s="51">
        <f t="shared" si="329"/>
        <v>0</v>
      </c>
      <c r="BC621" s="51">
        <f t="shared" si="329"/>
        <v>0</v>
      </c>
      <c r="BD621" s="51">
        <f t="shared" si="329"/>
        <v>0</v>
      </c>
      <c r="BE621" s="51">
        <f t="shared" si="329"/>
        <v>46.637490882567469</v>
      </c>
      <c r="BF621" s="51">
        <f t="shared" si="329"/>
        <v>0</v>
      </c>
      <c r="BG621" s="51">
        <f t="shared" si="329"/>
        <v>0</v>
      </c>
      <c r="BH621" s="51">
        <f t="shared" si="329"/>
        <v>167.28665207877461</v>
      </c>
      <c r="BI621" s="51">
        <f t="shared" si="329"/>
        <v>0</v>
      </c>
      <c r="BJ621" s="51">
        <f t="shared" si="329"/>
        <v>10.949671772428884</v>
      </c>
      <c r="BK621" s="51">
        <f t="shared" si="329"/>
        <v>78.472647702407002</v>
      </c>
      <c r="BL621" s="51">
        <f t="shared" si="329"/>
        <v>723.89496717724296</v>
      </c>
      <c r="BM621" s="51">
        <f t="shared" si="329"/>
        <v>0</v>
      </c>
      <c r="BN621" s="51">
        <f t="shared" si="329"/>
        <v>26.948358862144417</v>
      </c>
      <c r="BO621" s="51">
        <f t="shared" si="329"/>
        <v>1824.9452954048138</v>
      </c>
      <c r="BP621" s="51">
        <f t="shared" si="329"/>
        <v>30.415754923413562</v>
      </c>
      <c r="BQ621" s="51">
        <f t="shared" si="329"/>
        <v>3041.5754923413565</v>
      </c>
      <c r="BR621" s="51"/>
      <c r="BS621" s="118"/>
      <c r="BT621" s="118"/>
      <c r="BU621" s="118"/>
      <c r="BV621" s="118"/>
      <c r="BW621" s="51"/>
      <c r="BX621" s="339"/>
      <c r="BY621" s="51"/>
      <c r="BZ621" s="51"/>
      <c r="CA621" s="51"/>
      <c r="CB621" s="51"/>
      <c r="CC621" s="51"/>
      <c r="CD621" s="51"/>
      <c r="CE621" s="51"/>
      <c r="CF621" s="51"/>
      <c r="CG621" s="51"/>
      <c r="CH621" s="51"/>
      <c r="CI621" s="51"/>
      <c r="CJ621" s="51"/>
      <c r="CK621" s="51"/>
      <c r="CL621" s="51"/>
      <c r="CM621" s="51"/>
      <c r="CN621" s="51"/>
      <c r="CO621" s="51"/>
      <c r="CP621" s="51"/>
      <c r="CQ621" s="51"/>
      <c r="CR621" s="51"/>
      <c r="CS621" s="51"/>
      <c r="CT621" s="51"/>
    </row>
    <row r="622" spans="1:98" ht="15" x14ac:dyDescent="0.25">
      <c r="F622" s="5" t="s">
        <v>115</v>
      </c>
      <c r="K622" s="25"/>
    </row>
    <row r="623" spans="1:98" ht="15" x14ac:dyDescent="0.25">
      <c r="F623" s="5"/>
      <c r="K623" s="25"/>
      <c r="L623" s="25"/>
      <c r="CB623" s="25"/>
      <c r="CC623" s="25"/>
    </row>
    <row r="624" spans="1:98" s="35" customFormat="1" ht="15" x14ac:dyDescent="0.25">
      <c r="F624" s="163" t="s">
        <v>1391</v>
      </c>
      <c r="J624" s="392"/>
      <c r="K624" s="164">
        <f>+K612*$D$612/100</f>
        <v>249.75</v>
      </c>
      <c r="L624" s="164"/>
      <c r="M624" s="164">
        <f t="shared" ref="M624:BR624" si="330">+M612*$D$612/100</f>
        <v>0</v>
      </c>
      <c r="N624" s="164">
        <f t="shared" si="330"/>
        <v>0</v>
      </c>
      <c r="O624" s="164">
        <f t="shared" si="330"/>
        <v>0</v>
      </c>
      <c r="P624" s="164">
        <f t="shared" si="330"/>
        <v>0</v>
      </c>
      <c r="Q624" s="164">
        <f t="shared" si="330"/>
        <v>0</v>
      </c>
      <c r="R624" s="164">
        <f t="shared" si="330"/>
        <v>0</v>
      </c>
      <c r="S624" s="164">
        <f t="shared" si="330"/>
        <v>0</v>
      </c>
      <c r="T624" s="164">
        <f t="shared" si="330"/>
        <v>0</v>
      </c>
      <c r="U624" s="164">
        <f t="shared" si="330"/>
        <v>0</v>
      </c>
      <c r="V624" s="164">
        <f t="shared" si="330"/>
        <v>0</v>
      </c>
      <c r="W624" s="164">
        <f t="shared" si="330"/>
        <v>0</v>
      </c>
      <c r="X624" s="164">
        <f t="shared" si="330"/>
        <v>0</v>
      </c>
      <c r="Y624" s="164">
        <f t="shared" si="330"/>
        <v>0</v>
      </c>
      <c r="Z624" s="164">
        <f t="shared" si="330"/>
        <v>0</v>
      </c>
      <c r="AA624" s="164">
        <f t="shared" si="330"/>
        <v>0</v>
      </c>
      <c r="AB624" s="164">
        <f t="shared" si="330"/>
        <v>0</v>
      </c>
      <c r="AC624" s="164">
        <f t="shared" si="330"/>
        <v>0</v>
      </c>
      <c r="AD624" s="164">
        <f t="shared" si="330"/>
        <v>0</v>
      </c>
      <c r="AE624" s="164">
        <f t="shared" si="330"/>
        <v>0</v>
      </c>
      <c r="AF624" s="164">
        <f t="shared" si="330"/>
        <v>0</v>
      </c>
      <c r="AG624" s="164">
        <f t="shared" si="330"/>
        <v>0</v>
      </c>
      <c r="AH624" s="164">
        <f t="shared" si="330"/>
        <v>0</v>
      </c>
      <c r="AI624" s="164">
        <f t="shared" si="330"/>
        <v>0</v>
      </c>
      <c r="AJ624" s="164">
        <f t="shared" si="330"/>
        <v>0.25</v>
      </c>
      <c r="AK624" s="164">
        <f t="shared" si="330"/>
        <v>5</v>
      </c>
      <c r="AL624" s="164">
        <f t="shared" si="330"/>
        <v>0</v>
      </c>
      <c r="AM624" s="164">
        <f t="shared" si="330"/>
        <v>2.5</v>
      </c>
      <c r="AN624" s="164">
        <f t="shared" si="330"/>
        <v>0</v>
      </c>
      <c r="AO624" s="164">
        <f t="shared" si="330"/>
        <v>0</v>
      </c>
      <c r="AP624" s="164">
        <f t="shared" si="330"/>
        <v>5</v>
      </c>
      <c r="AQ624" s="164">
        <f t="shared" si="330"/>
        <v>0</v>
      </c>
      <c r="AR624" s="164">
        <f t="shared" si="330"/>
        <v>1.7500000000000002E-2</v>
      </c>
      <c r="AS624" s="164">
        <f t="shared" si="330"/>
        <v>0</v>
      </c>
      <c r="AT624" s="164">
        <f t="shared" si="330"/>
        <v>0</v>
      </c>
      <c r="AU624" s="164">
        <f t="shared" si="330"/>
        <v>0</v>
      </c>
      <c r="AV624" s="164">
        <f t="shared" si="330"/>
        <v>0</v>
      </c>
      <c r="AW624" s="164">
        <f t="shared" si="330"/>
        <v>0</v>
      </c>
      <c r="AX624" s="164">
        <f t="shared" si="330"/>
        <v>0</v>
      </c>
      <c r="AY624" s="164">
        <f t="shared" si="330"/>
        <v>0</v>
      </c>
      <c r="AZ624" s="164">
        <f t="shared" si="330"/>
        <v>0</v>
      </c>
      <c r="BA624" s="164">
        <f t="shared" si="330"/>
        <v>0</v>
      </c>
      <c r="BB624" s="164">
        <f t="shared" si="330"/>
        <v>0</v>
      </c>
      <c r="BC624" s="164">
        <f t="shared" si="330"/>
        <v>0</v>
      </c>
      <c r="BD624" s="164">
        <f t="shared" si="330"/>
        <v>0</v>
      </c>
      <c r="BE624" s="164">
        <f t="shared" si="330"/>
        <v>0</v>
      </c>
      <c r="BF624" s="164">
        <f t="shared" si="330"/>
        <v>0</v>
      </c>
      <c r="BG624" s="164">
        <f t="shared" si="330"/>
        <v>0</v>
      </c>
      <c r="BH624" s="164">
        <f t="shared" si="330"/>
        <v>0</v>
      </c>
      <c r="BI624" s="164">
        <f t="shared" si="330"/>
        <v>0</v>
      </c>
      <c r="BJ624" s="164">
        <f t="shared" si="330"/>
        <v>0</v>
      </c>
      <c r="BK624" s="164">
        <f t="shared" si="330"/>
        <v>0</v>
      </c>
      <c r="BL624" s="164">
        <f t="shared" si="330"/>
        <v>0</v>
      </c>
      <c r="BM624" s="164">
        <f t="shared" si="330"/>
        <v>0</v>
      </c>
      <c r="BN624" s="164">
        <f t="shared" si="330"/>
        <v>0</v>
      </c>
      <c r="BO624" s="164">
        <f t="shared" si="330"/>
        <v>0</v>
      </c>
      <c r="BP624" s="164">
        <f t="shared" si="330"/>
        <v>0</v>
      </c>
      <c r="BQ624" s="164">
        <f t="shared" si="330"/>
        <v>0</v>
      </c>
      <c r="BR624" s="164">
        <f t="shared" si="330"/>
        <v>0</v>
      </c>
      <c r="BS624" s="164"/>
      <c r="BT624" s="164"/>
      <c r="BU624" s="164"/>
      <c r="BV624" s="164"/>
      <c r="BW624" s="164"/>
      <c r="BX624" s="166"/>
      <c r="BY624" s="164"/>
      <c r="BZ624" s="164"/>
      <c r="CA624" s="164"/>
      <c r="CB624" s="164"/>
      <c r="CC624" s="164"/>
      <c r="CD624" s="164"/>
      <c r="CE624" s="392"/>
      <c r="CF624" s="392"/>
      <c r="CG624" s="392"/>
      <c r="CH624" s="392"/>
      <c r="CI624" s="392"/>
      <c r="CJ624" s="392"/>
      <c r="CK624" s="392"/>
      <c r="CL624" s="392"/>
      <c r="CM624" s="392"/>
      <c r="CN624" s="392"/>
      <c r="CO624" s="392"/>
      <c r="CP624" s="392"/>
      <c r="CQ624" s="392"/>
      <c r="CR624" s="392"/>
      <c r="CS624" s="392"/>
      <c r="CT624" s="392"/>
    </row>
    <row r="625" spans="1:98" s="35" customFormat="1" ht="15" x14ac:dyDescent="0.3">
      <c r="F625" s="167" t="s">
        <v>1114</v>
      </c>
      <c r="J625" s="392"/>
      <c r="K625" s="164">
        <f>+K613*$D$613/100</f>
        <v>596</v>
      </c>
      <c r="L625" s="164">
        <f>+L613*$D$613/100</f>
        <v>42.9</v>
      </c>
      <c r="M625" s="164">
        <f t="shared" ref="M625:BR625" si="331">+M613*$D$613/100</f>
        <v>268</v>
      </c>
      <c r="N625" s="164">
        <f t="shared" si="331"/>
        <v>0</v>
      </c>
      <c r="O625" s="164">
        <f t="shared" si="331"/>
        <v>268</v>
      </c>
      <c r="P625" s="164">
        <f t="shared" si="331"/>
        <v>0.86</v>
      </c>
      <c r="Q625" s="164">
        <f t="shared" si="331"/>
        <v>126</v>
      </c>
      <c r="R625" s="164">
        <f t="shared" si="331"/>
        <v>0</v>
      </c>
      <c r="S625" s="164">
        <f t="shared" si="331"/>
        <v>35.200000000000003</v>
      </c>
      <c r="T625" s="164">
        <f t="shared" si="331"/>
        <v>54.7</v>
      </c>
      <c r="U625" s="164">
        <f t="shared" si="331"/>
        <v>29.2</v>
      </c>
      <c r="V625" s="164">
        <f t="shared" si="331"/>
        <v>0</v>
      </c>
      <c r="W625" s="164">
        <f t="shared" si="331"/>
        <v>0</v>
      </c>
      <c r="X625" s="164">
        <f t="shared" si="331"/>
        <v>0</v>
      </c>
      <c r="Y625" s="164">
        <f t="shared" si="331"/>
        <v>0</v>
      </c>
      <c r="Z625" s="164">
        <f t="shared" si="331"/>
        <v>0</v>
      </c>
      <c r="AA625" s="164">
        <f t="shared" si="331"/>
        <v>0</v>
      </c>
      <c r="AB625" s="164">
        <f t="shared" si="331"/>
        <v>0</v>
      </c>
      <c r="AC625" s="164">
        <f t="shared" si="331"/>
        <v>0</v>
      </c>
      <c r="AD625" s="164">
        <f t="shared" si="331"/>
        <v>0</v>
      </c>
      <c r="AE625" s="164">
        <f t="shared" si="331"/>
        <v>0</v>
      </c>
      <c r="AF625" s="164">
        <f t="shared" si="331"/>
        <v>0</v>
      </c>
      <c r="AG625" s="164">
        <f t="shared" si="331"/>
        <v>0</v>
      </c>
      <c r="AH625" s="164">
        <f t="shared" si="331"/>
        <v>0</v>
      </c>
      <c r="AI625" s="164">
        <f t="shared" si="331"/>
        <v>0</v>
      </c>
      <c r="AJ625" s="164">
        <f t="shared" si="331"/>
        <v>10</v>
      </c>
      <c r="AK625" s="164">
        <f t="shared" si="331"/>
        <v>110</v>
      </c>
      <c r="AL625" s="164">
        <f t="shared" si="331"/>
        <v>8</v>
      </c>
      <c r="AM625" s="164">
        <f t="shared" si="331"/>
        <v>230</v>
      </c>
      <c r="AN625" s="164">
        <f t="shared" si="331"/>
        <v>1840</v>
      </c>
      <c r="AO625" s="164">
        <f t="shared" si="331"/>
        <v>2340</v>
      </c>
      <c r="AP625" s="164">
        <f t="shared" si="331"/>
        <v>560</v>
      </c>
      <c r="AQ625" s="164">
        <f t="shared" si="331"/>
        <v>17.8</v>
      </c>
      <c r="AR625" s="164">
        <f t="shared" si="331"/>
        <v>0.9</v>
      </c>
      <c r="AS625" s="164">
        <f t="shared" si="331"/>
        <v>146</v>
      </c>
      <c r="AT625" s="164">
        <f t="shared" si="331"/>
        <v>180</v>
      </c>
      <c r="AU625" s="164">
        <f t="shared" si="331"/>
        <v>0</v>
      </c>
      <c r="AV625" s="164">
        <f t="shared" si="331"/>
        <v>120</v>
      </c>
      <c r="AW625" s="164">
        <f t="shared" si="331"/>
        <v>80</v>
      </c>
      <c r="AX625" s="166" t="s">
        <v>501</v>
      </c>
      <c r="AY625" s="164">
        <f t="shared" si="331"/>
        <v>0</v>
      </c>
      <c r="AZ625" s="164">
        <f t="shared" si="331"/>
        <v>0</v>
      </c>
      <c r="BA625" s="164">
        <f t="shared" si="331"/>
        <v>0</v>
      </c>
      <c r="BB625" s="164">
        <f t="shared" si="331"/>
        <v>0</v>
      </c>
      <c r="BC625" s="164">
        <f t="shared" si="331"/>
        <v>0</v>
      </c>
      <c r="BD625" s="164">
        <f t="shared" si="331"/>
        <v>0</v>
      </c>
      <c r="BE625" s="164">
        <f t="shared" si="331"/>
        <v>4.5999999999999996</v>
      </c>
      <c r="BF625" s="164">
        <f t="shared" si="331"/>
        <v>0</v>
      </c>
      <c r="BG625" s="164">
        <f t="shared" si="331"/>
        <v>0</v>
      </c>
      <c r="BH625" s="164">
        <f t="shared" si="331"/>
        <v>4.2</v>
      </c>
      <c r="BI625" s="164">
        <f t="shared" si="331"/>
        <v>0</v>
      </c>
      <c r="BJ625" s="164">
        <f t="shared" si="331"/>
        <v>0.8</v>
      </c>
      <c r="BK625" s="164">
        <f t="shared" si="331"/>
        <v>1.5</v>
      </c>
      <c r="BL625" s="164">
        <f t="shared" si="331"/>
        <v>103</v>
      </c>
      <c r="BM625" s="164">
        <f t="shared" si="331"/>
        <v>0</v>
      </c>
      <c r="BN625" s="164">
        <f t="shared" si="331"/>
        <v>1.73</v>
      </c>
      <c r="BO625" s="164">
        <f t="shared" si="331"/>
        <v>60</v>
      </c>
      <c r="BP625" s="164">
        <f t="shared" si="331"/>
        <v>3</v>
      </c>
      <c r="BQ625" s="164">
        <f t="shared" si="331"/>
        <v>0</v>
      </c>
      <c r="BR625" s="164">
        <f t="shared" si="331"/>
        <v>0</v>
      </c>
      <c r="BS625" s="164"/>
      <c r="BT625" s="164"/>
      <c r="BU625" s="164"/>
      <c r="BV625" s="164"/>
      <c r="BW625" s="164"/>
      <c r="BX625" s="166"/>
      <c r="BY625" s="164"/>
      <c r="BZ625" s="164"/>
      <c r="CA625" s="164"/>
      <c r="CB625" s="164">
        <f t="shared" ref="CB625:CC629" si="332">+CB612</f>
        <v>100</v>
      </c>
      <c r="CC625" s="164">
        <f t="shared" si="332"/>
        <v>0</v>
      </c>
      <c r="CD625" s="164"/>
      <c r="CE625" s="392"/>
      <c r="CF625" s="392"/>
      <c r="CG625" s="392"/>
      <c r="CH625" s="392"/>
      <c r="CI625" s="392"/>
      <c r="CJ625" s="392"/>
      <c r="CK625" s="392"/>
      <c r="CL625" s="392"/>
      <c r="CM625" s="392"/>
      <c r="CN625" s="392"/>
      <c r="CO625" s="392"/>
      <c r="CP625" s="392"/>
      <c r="CQ625" s="392"/>
      <c r="CR625" s="392"/>
      <c r="CS625" s="392"/>
      <c r="CT625" s="392"/>
    </row>
    <row r="626" spans="1:98" s="35" customFormat="1" ht="15" x14ac:dyDescent="0.25">
      <c r="F626" s="163" t="s">
        <v>1489</v>
      </c>
      <c r="J626" s="392"/>
      <c r="K626" s="164">
        <f>+K614*$D$614/100</f>
        <v>26.58</v>
      </c>
      <c r="L626" s="164">
        <f>+L614*$D$614/100</f>
        <v>4.2000000000000003E-2</v>
      </c>
      <c r="M626" s="164">
        <f t="shared" ref="M626:BR626" si="333">+M614*$D$614/100</f>
        <v>0.27</v>
      </c>
      <c r="N626" s="164">
        <f t="shared" si="333"/>
        <v>0.27</v>
      </c>
      <c r="O626" s="164">
        <f t="shared" si="333"/>
        <v>0</v>
      </c>
      <c r="P626" s="164">
        <f t="shared" si="333"/>
        <v>0</v>
      </c>
      <c r="Q626" s="164">
        <f t="shared" si="333"/>
        <v>0.03</v>
      </c>
      <c r="R626" s="164">
        <f t="shared" si="333"/>
        <v>0</v>
      </c>
      <c r="S626" s="164">
        <f t="shared" si="333"/>
        <v>6.0000000000000001E-3</v>
      </c>
      <c r="T626" s="164">
        <f t="shared" si="333"/>
        <v>3.0000000000000001E-3</v>
      </c>
      <c r="U626" s="164">
        <f t="shared" si="333"/>
        <v>1.2E-2</v>
      </c>
      <c r="V626" s="164">
        <f t="shared" si="333"/>
        <v>0</v>
      </c>
      <c r="W626" s="164">
        <f t="shared" si="333"/>
        <v>2.61</v>
      </c>
      <c r="X626" s="164">
        <f t="shared" si="333"/>
        <v>0</v>
      </c>
      <c r="Y626" s="164">
        <f t="shared" si="333"/>
        <v>0</v>
      </c>
      <c r="Z626" s="166" t="s">
        <v>501</v>
      </c>
      <c r="AA626" s="164">
        <f t="shared" si="333"/>
        <v>1.83</v>
      </c>
      <c r="AB626" s="164">
        <f t="shared" si="333"/>
        <v>0</v>
      </c>
      <c r="AC626" s="164">
        <f t="shared" si="333"/>
        <v>0</v>
      </c>
      <c r="AD626" s="164">
        <f t="shared" si="333"/>
        <v>0</v>
      </c>
      <c r="AE626" s="164">
        <f t="shared" si="333"/>
        <v>0.45</v>
      </c>
      <c r="AF626" s="164">
        <f t="shared" si="333"/>
        <v>0</v>
      </c>
      <c r="AG626" s="164">
        <f t="shared" si="333"/>
        <v>0.48</v>
      </c>
      <c r="AH626" s="164">
        <f t="shared" si="333"/>
        <v>0</v>
      </c>
      <c r="AI626" s="164">
        <f t="shared" si="333"/>
        <v>0</v>
      </c>
      <c r="AJ626" s="164">
        <f t="shared" si="333"/>
        <v>0.12</v>
      </c>
      <c r="AK626" s="164">
        <f t="shared" si="333"/>
        <v>9</v>
      </c>
      <c r="AL626" s="164">
        <f t="shared" si="333"/>
        <v>0.15</v>
      </c>
      <c r="AM626" s="164">
        <f t="shared" si="333"/>
        <v>3.6</v>
      </c>
      <c r="AN626" s="164">
        <f t="shared" si="333"/>
        <v>9.9</v>
      </c>
      <c r="AO626" s="164">
        <f t="shared" si="333"/>
        <v>54</v>
      </c>
      <c r="AP626" s="164">
        <f t="shared" si="333"/>
        <v>4.5</v>
      </c>
      <c r="AQ626" s="164">
        <f t="shared" si="333"/>
        <v>9.3000000000000013E-2</v>
      </c>
      <c r="AR626" s="164">
        <f t="shared" si="333"/>
        <v>4.2000000000000003E-2</v>
      </c>
      <c r="AS626" s="164">
        <f t="shared" si="333"/>
        <v>0.18</v>
      </c>
      <c r="AT626" s="164">
        <f t="shared" si="333"/>
        <v>66</v>
      </c>
      <c r="AU626" s="164">
        <f t="shared" si="333"/>
        <v>0</v>
      </c>
      <c r="AV626" s="164">
        <f t="shared" si="333"/>
        <v>0</v>
      </c>
      <c r="AW626" s="164">
        <f t="shared" si="333"/>
        <v>0</v>
      </c>
      <c r="AX626" s="164">
        <f t="shared" si="333"/>
        <v>0</v>
      </c>
      <c r="AY626" s="164">
        <f t="shared" si="333"/>
        <v>0</v>
      </c>
      <c r="AZ626" s="164">
        <f t="shared" si="333"/>
        <v>0</v>
      </c>
      <c r="BA626" s="164">
        <f t="shared" si="333"/>
        <v>0</v>
      </c>
      <c r="BB626" s="164">
        <f t="shared" si="333"/>
        <v>0</v>
      </c>
      <c r="BC626" s="164">
        <f t="shared" si="333"/>
        <v>0</v>
      </c>
      <c r="BD626" s="164">
        <f t="shared" si="333"/>
        <v>0</v>
      </c>
      <c r="BE626" s="164">
        <f t="shared" si="333"/>
        <v>0</v>
      </c>
      <c r="BF626" s="164">
        <f t="shared" si="333"/>
        <v>0</v>
      </c>
      <c r="BG626" s="164">
        <f t="shared" si="333"/>
        <v>0</v>
      </c>
      <c r="BH626" s="164">
        <f t="shared" si="333"/>
        <v>0</v>
      </c>
      <c r="BI626" s="164">
        <f t="shared" si="333"/>
        <v>0</v>
      </c>
      <c r="BJ626" s="164">
        <f t="shared" si="333"/>
        <v>8.9999999999999993E-3</v>
      </c>
      <c r="BK626" s="164">
        <f t="shared" si="333"/>
        <v>3.0000000000000001E-3</v>
      </c>
      <c r="BL626" s="164">
        <f t="shared" si="333"/>
        <v>0.03</v>
      </c>
      <c r="BM626" s="164">
        <f t="shared" si="333"/>
        <v>0</v>
      </c>
      <c r="BN626" s="164">
        <f t="shared" si="333"/>
        <v>3.5999999999999997E-2</v>
      </c>
      <c r="BO626" s="164">
        <f t="shared" si="333"/>
        <v>0.6</v>
      </c>
      <c r="BP626" s="164">
        <f t="shared" si="333"/>
        <v>0</v>
      </c>
      <c r="BQ626" s="164">
        <f t="shared" si="333"/>
        <v>1.8</v>
      </c>
      <c r="BR626" s="164">
        <f t="shared" si="333"/>
        <v>0</v>
      </c>
      <c r="BS626" s="164"/>
      <c r="BT626" s="164"/>
      <c r="BU626" s="164"/>
      <c r="BV626" s="164"/>
      <c r="BW626" s="164"/>
      <c r="BX626" s="166"/>
      <c r="BY626" s="164"/>
      <c r="BZ626" s="164"/>
      <c r="CA626" s="164"/>
      <c r="CB626" s="164">
        <f t="shared" si="332"/>
        <v>100</v>
      </c>
      <c r="CC626" s="164">
        <f t="shared" si="332"/>
        <v>0</v>
      </c>
      <c r="CD626" s="164"/>
      <c r="CE626" s="392"/>
      <c r="CF626" s="392"/>
      <c r="CG626" s="392"/>
      <c r="CH626" s="392"/>
      <c r="CI626" s="392"/>
      <c r="CJ626" s="392"/>
      <c r="CK626" s="392"/>
      <c r="CL626" s="392"/>
      <c r="CM626" s="392"/>
      <c r="CN626" s="392"/>
      <c r="CO626" s="392"/>
      <c r="CP626" s="392"/>
      <c r="CQ626" s="392"/>
      <c r="CR626" s="392"/>
      <c r="CS626" s="392"/>
      <c r="CT626" s="392"/>
    </row>
    <row r="627" spans="1:98" s="35" customFormat="1" ht="15" x14ac:dyDescent="0.25">
      <c r="F627" s="163" t="s">
        <v>1363</v>
      </c>
      <c r="J627" s="392"/>
      <c r="K627" s="164">
        <f>+K615*$D$615/100</f>
        <v>56.58</v>
      </c>
      <c r="L627" s="164">
        <f>+L615*$D$615/100</f>
        <v>8.4000000000000005E-2</v>
      </c>
      <c r="M627" s="164">
        <f t="shared" ref="M627:BR627" si="334">+M615*$D$615/100</f>
        <v>0.54</v>
      </c>
      <c r="N627" s="164">
        <f t="shared" si="334"/>
        <v>0.54</v>
      </c>
      <c r="O627" s="164">
        <f t="shared" si="334"/>
        <v>0</v>
      </c>
      <c r="P627" s="164">
        <f t="shared" si="334"/>
        <v>0</v>
      </c>
      <c r="Q627" s="164">
        <f t="shared" si="334"/>
        <v>0</v>
      </c>
      <c r="R627" s="164">
        <f t="shared" si="334"/>
        <v>0</v>
      </c>
      <c r="S627" s="166" t="s">
        <v>501</v>
      </c>
      <c r="T627" s="166" t="s">
        <v>501</v>
      </c>
      <c r="U627" s="166" t="s">
        <v>501</v>
      </c>
      <c r="V627" s="164">
        <f t="shared" si="334"/>
        <v>0</v>
      </c>
      <c r="W627" s="164">
        <f t="shared" si="334"/>
        <v>3.84</v>
      </c>
      <c r="X627" s="164">
        <f t="shared" si="334"/>
        <v>0</v>
      </c>
      <c r="Y627" s="164">
        <f t="shared" si="334"/>
        <v>0</v>
      </c>
      <c r="Z627" s="166">
        <f t="shared" si="334"/>
        <v>0.12</v>
      </c>
      <c r="AA627" s="164">
        <f t="shared" si="334"/>
        <v>3.6</v>
      </c>
      <c r="AB627" s="164">
        <f t="shared" si="334"/>
        <v>0</v>
      </c>
      <c r="AC627" s="164">
        <f t="shared" si="334"/>
        <v>0</v>
      </c>
      <c r="AD627" s="164">
        <f t="shared" si="334"/>
        <v>0</v>
      </c>
      <c r="AE627" s="164">
        <f t="shared" si="334"/>
        <v>1.62</v>
      </c>
      <c r="AF627" s="164">
        <f t="shared" si="334"/>
        <v>0</v>
      </c>
      <c r="AG627" s="164">
        <f t="shared" si="334"/>
        <v>0</v>
      </c>
      <c r="AH627" s="164">
        <f t="shared" si="334"/>
        <v>0</v>
      </c>
      <c r="AI627" s="164">
        <f t="shared" si="334"/>
        <v>0</v>
      </c>
      <c r="AJ627" s="164">
        <f t="shared" si="334"/>
        <v>0.48</v>
      </c>
      <c r="AK627" s="164">
        <f t="shared" si="334"/>
        <v>14.4</v>
      </c>
      <c r="AL627" s="164">
        <f t="shared" si="334"/>
        <v>0.36</v>
      </c>
      <c r="AM627" s="164">
        <f t="shared" si="334"/>
        <v>6</v>
      </c>
      <c r="AN627" s="164">
        <f t="shared" si="334"/>
        <v>13.8</v>
      </c>
      <c r="AO627" s="164">
        <f t="shared" si="334"/>
        <v>145.19999999999999</v>
      </c>
      <c r="AP627" s="164">
        <f t="shared" si="334"/>
        <v>14.4</v>
      </c>
      <c r="AQ627" s="164">
        <f t="shared" si="334"/>
        <v>0.21</v>
      </c>
      <c r="AR627" s="164">
        <f t="shared" si="334"/>
        <v>1.2E-2</v>
      </c>
      <c r="AS627" s="164">
        <f t="shared" si="334"/>
        <v>0.6</v>
      </c>
      <c r="AT627" s="164">
        <f t="shared" si="334"/>
        <v>66</v>
      </c>
      <c r="AU627" s="164">
        <f t="shared" si="334"/>
        <v>0</v>
      </c>
      <c r="AV627" s="164">
        <f t="shared" si="334"/>
        <v>1950</v>
      </c>
      <c r="AW627" s="164">
        <f t="shared" si="334"/>
        <v>0</v>
      </c>
      <c r="AX627" s="164">
        <f t="shared" si="334"/>
        <v>11700</v>
      </c>
      <c r="AY627" s="164">
        <f t="shared" si="334"/>
        <v>0</v>
      </c>
      <c r="AZ627" s="164">
        <f t="shared" si="334"/>
        <v>0</v>
      </c>
      <c r="BA627" s="164">
        <f t="shared" si="334"/>
        <v>0</v>
      </c>
      <c r="BB627" s="164">
        <f t="shared" si="334"/>
        <v>0</v>
      </c>
      <c r="BC627" s="164">
        <f t="shared" si="334"/>
        <v>0</v>
      </c>
      <c r="BD627" s="164">
        <f t="shared" si="334"/>
        <v>0</v>
      </c>
      <c r="BE627" s="164">
        <f t="shared" si="334"/>
        <v>0</v>
      </c>
      <c r="BF627" s="164">
        <f t="shared" si="334"/>
        <v>0</v>
      </c>
      <c r="BG627" s="164">
        <f t="shared" si="334"/>
        <v>0</v>
      </c>
      <c r="BH627" s="164">
        <f t="shared" si="334"/>
        <v>0.23400000000000001</v>
      </c>
      <c r="BI627" s="164">
        <f t="shared" si="334"/>
        <v>0</v>
      </c>
      <c r="BJ627" s="164">
        <f t="shared" si="334"/>
        <v>1.7999999999999999E-2</v>
      </c>
      <c r="BK627" s="164">
        <f t="shared" si="334"/>
        <v>7.1999999999999995E-2</v>
      </c>
      <c r="BL627" s="164">
        <f t="shared" si="334"/>
        <v>0.36</v>
      </c>
      <c r="BM627" s="164">
        <f t="shared" si="334"/>
        <v>0</v>
      </c>
      <c r="BN627" s="164">
        <f t="shared" si="334"/>
        <v>3.5999999999999997E-2</v>
      </c>
      <c r="BO627" s="164">
        <f t="shared" si="334"/>
        <v>6</v>
      </c>
      <c r="BP627" s="164">
        <f t="shared" si="334"/>
        <v>0</v>
      </c>
      <c r="BQ627" s="164">
        <f t="shared" si="334"/>
        <v>2.4</v>
      </c>
      <c r="BR627" s="164">
        <f t="shared" si="334"/>
        <v>0</v>
      </c>
      <c r="BS627" s="164"/>
      <c r="BT627" s="164"/>
      <c r="BU627" s="164"/>
      <c r="BV627" s="164"/>
      <c r="BW627" s="164"/>
      <c r="BX627" s="166"/>
      <c r="BY627" s="164"/>
      <c r="BZ627" s="164"/>
      <c r="CA627" s="164"/>
      <c r="CB627" s="164">
        <f t="shared" si="332"/>
        <v>100</v>
      </c>
      <c r="CC627" s="164">
        <f t="shared" si="332"/>
        <v>0</v>
      </c>
      <c r="CD627" s="164"/>
      <c r="CE627" s="392"/>
      <c r="CF627" s="392"/>
      <c r="CG627" s="392"/>
      <c r="CH627" s="392"/>
      <c r="CI627" s="392"/>
      <c r="CJ627" s="392"/>
      <c r="CK627" s="392"/>
      <c r="CL627" s="392"/>
      <c r="CM627" s="392"/>
      <c r="CN627" s="392"/>
      <c r="CO627" s="392"/>
      <c r="CP627" s="392"/>
      <c r="CQ627" s="392"/>
      <c r="CR627" s="392"/>
      <c r="CS627" s="392"/>
      <c r="CT627" s="392"/>
    </row>
    <row r="628" spans="1:98" s="35" customFormat="1" ht="15" x14ac:dyDescent="0.25">
      <c r="F628" s="163" t="s">
        <v>1273</v>
      </c>
      <c r="J628" s="392"/>
      <c r="K628" s="164">
        <f>+K616*$D$616/100</f>
        <v>0.08</v>
      </c>
      <c r="L628" s="164">
        <f>+L616*$D$616/100</f>
        <v>5.6000000000000008E-2</v>
      </c>
      <c r="M628" s="164">
        <f t="shared" ref="M628:BR628" si="335">+M616*$D$616/100</f>
        <v>0.36</v>
      </c>
      <c r="N628" s="164">
        <f t="shared" si="335"/>
        <v>0.36</v>
      </c>
      <c r="O628" s="164">
        <f t="shared" si="335"/>
        <v>0</v>
      </c>
      <c r="P628" s="164">
        <f t="shared" si="335"/>
        <v>0</v>
      </c>
      <c r="Q628" s="164">
        <f t="shared" si="335"/>
        <v>0.08</v>
      </c>
      <c r="R628" s="164">
        <f t="shared" si="335"/>
        <v>0</v>
      </c>
      <c r="S628" s="164">
        <f t="shared" si="335"/>
        <v>1.2E-2</v>
      </c>
      <c r="T628" s="164">
        <f t="shared" si="335"/>
        <v>1.2E-2</v>
      </c>
      <c r="U628" s="164">
        <f t="shared" si="335"/>
        <v>3.2000000000000001E-2</v>
      </c>
      <c r="V628" s="164">
        <f t="shared" si="335"/>
        <v>0</v>
      </c>
      <c r="W628" s="164">
        <f t="shared" si="335"/>
        <v>1.1599999999999999</v>
      </c>
      <c r="X628" s="164">
        <f t="shared" si="335"/>
        <v>0</v>
      </c>
      <c r="Y628" s="164">
        <f t="shared" si="335"/>
        <v>0</v>
      </c>
      <c r="Z628" s="166" t="s">
        <v>501</v>
      </c>
      <c r="AA628" s="164">
        <f t="shared" si="335"/>
        <v>1.1599999999999999</v>
      </c>
      <c r="AB628" s="164">
        <f t="shared" si="335"/>
        <v>0</v>
      </c>
      <c r="AC628" s="164">
        <f t="shared" si="335"/>
        <v>0</v>
      </c>
      <c r="AD628" s="164">
        <f t="shared" si="335"/>
        <v>0</v>
      </c>
      <c r="AE628" s="164">
        <f t="shared" si="335"/>
        <v>0.44</v>
      </c>
      <c r="AF628" s="164">
        <f t="shared" si="335"/>
        <v>0</v>
      </c>
      <c r="AG628" s="164">
        <f t="shared" si="335"/>
        <v>0</v>
      </c>
      <c r="AH628" s="164">
        <f t="shared" si="335"/>
        <v>0</v>
      </c>
      <c r="AI628" s="164">
        <f t="shared" si="335"/>
        <v>0</v>
      </c>
      <c r="AJ628" s="164">
        <f t="shared" si="335"/>
        <v>0.24</v>
      </c>
      <c r="AK628" s="164">
        <f t="shared" si="335"/>
        <v>3.2</v>
      </c>
      <c r="AL628" s="164">
        <f t="shared" si="335"/>
        <v>0.08</v>
      </c>
      <c r="AM628" s="164">
        <f t="shared" si="335"/>
        <v>4.4000000000000004</v>
      </c>
      <c r="AN628" s="164">
        <f t="shared" si="335"/>
        <v>10</v>
      </c>
      <c r="AO628" s="164">
        <f t="shared" si="335"/>
        <v>92.4</v>
      </c>
      <c r="AP628" s="164">
        <f t="shared" si="335"/>
        <v>2</v>
      </c>
      <c r="AQ628" s="164">
        <f t="shared" si="335"/>
        <v>6.4000000000000001E-2</v>
      </c>
      <c r="AR628" s="164">
        <f t="shared" si="335"/>
        <v>2.8000000000000004E-2</v>
      </c>
      <c r="AS628" s="164">
        <f t="shared" si="335"/>
        <v>0.16</v>
      </c>
      <c r="AT628" s="164">
        <f t="shared" si="335"/>
        <v>24</v>
      </c>
      <c r="AU628" s="164">
        <f t="shared" si="335"/>
        <v>0</v>
      </c>
      <c r="AV628" s="164">
        <f t="shared" si="335"/>
        <v>15.6</v>
      </c>
      <c r="AW628" s="164">
        <f t="shared" si="335"/>
        <v>0</v>
      </c>
      <c r="AX628" s="164">
        <f t="shared" si="335"/>
        <v>92.4</v>
      </c>
      <c r="AY628" s="164">
        <f t="shared" si="335"/>
        <v>0</v>
      </c>
      <c r="AZ628" s="164">
        <f t="shared" si="335"/>
        <v>0</v>
      </c>
      <c r="BA628" s="164">
        <f t="shared" si="335"/>
        <v>0</v>
      </c>
      <c r="BB628" s="164">
        <f t="shared" si="335"/>
        <v>0</v>
      </c>
      <c r="BC628" s="164">
        <f t="shared" si="335"/>
        <v>0</v>
      </c>
      <c r="BD628" s="164">
        <f t="shared" si="335"/>
        <v>0</v>
      </c>
      <c r="BE628" s="164">
        <f t="shared" si="335"/>
        <v>0</v>
      </c>
      <c r="BF628" s="164">
        <f t="shared" si="335"/>
        <v>0</v>
      </c>
      <c r="BG628" s="164">
        <f t="shared" si="335"/>
        <v>0</v>
      </c>
      <c r="BH628" s="164">
        <f t="shared" si="335"/>
        <v>0.33600000000000002</v>
      </c>
      <c r="BI628" s="164">
        <f t="shared" si="335"/>
        <v>0</v>
      </c>
      <c r="BJ628" s="164">
        <f t="shared" si="335"/>
        <v>1.6E-2</v>
      </c>
      <c r="BK628" s="164">
        <f t="shared" si="335"/>
        <v>4.0000000000000001E-3</v>
      </c>
      <c r="BL628" s="164">
        <f t="shared" si="335"/>
        <v>0.36</v>
      </c>
      <c r="BM628" s="164">
        <f t="shared" si="335"/>
        <v>0</v>
      </c>
      <c r="BN628" s="164">
        <f t="shared" si="335"/>
        <v>3.5999999999999997E-2</v>
      </c>
      <c r="BO628" s="164">
        <f t="shared" si="335"/>
        <v>7.2</v>
      </c>
      <c r="BP628" s="164">
        <f t="shared" si="335"/>
        <v>0</v>
      </c>
      <c r="BQ628" s="164">
        <f t="shared" si="335"/>
        <v>8</v>
      </c>
      <c r="BR628" s="164">
        <f t="shared" si="335"/>
        <v>0</v>
      </c>
      <c r="BS628" s="164"/>
      <c r="BT628" s="164"/>
      <c r="BU628" s="164"/>
      <c r="BV628" s="164"/>
      <c r="BW628" s="164"/>
      <c r="BX628" s="166"/>
      <c r="BY628" s="164"/>
      <c r="BZ628" s="164"/>
      <c r="CA628" s="164"/>
      <c r="CB628" s="164">
        <f t="shared" si="332"/>
        <v>100</v>
      </c>
      <c r="CC628" s="164">
        <f t="shared" si="332"/>
        <v>0</v>
      </c>
      <c r="CD628" s="164"/>
      <c r="CE628" s="392"/>
      <c r="CF628" s="392"/>
      <c r="CG628" s="392"/>
      <c r="CH628" s="392"/>
      <c r="CI628" s="392"/>
      <c r="CJ628" s="392"/>
      <c r="CK628" s="392"/>
      <c r="CL628" s="392"/>
      <c r="CM628" s="392"/>
      <c r="CN628" s="392"/>
      <c r="CO628" s="392"/>
      <c r="CP628" s="392"/>
      <c r="CQ628" s="392"/>
      <c r="CR628" s="392"/>
      <c r="CS628" s="392"/>
      <c r="CT628" s="392"/>
    </row>
    <row r="629" spans="1:98" s="35" customFormat="1" ht="15" x14ac:dyDescent="0.3">
      <c r="F629" s="167" t="s">
        <v>1214</v>
      </c>
      <c r="J629" s="392"/>
      <c r="K629" s="164">
        <f>+K617*$D$617/100</f>
        <v>34.26</v>
      </c>
      <c r="L629" s="164"/>
      <c r="M629" s="164">
        <f t="shared" ref="M629:BR629" si="336">+M617*$D$617/100</f>
        <v>0</v>
      </c>
      <c r="N629" s="164">
        <f t="shared" si="336"/>
        <v>0</v>
      </c>
      <c r="O629" s="164">
        <f t="shared" si="336"/>
        <v>0</v>
      </c>
      <c r="P629" s="164">
        <f t="shared" si="336"/>
        <v>0</v>
      </c>
      <c r="Q629" s="164">
        <f t="shared" si="336"/>
        <v>0</v>
      </c>
      <c r="R629" s="164">
        <f t="shared" si="336"/>
        <v>0</v>
      </c>
      <c r="S629" s="164">
        <f t="shared" si="336"/>
        <v>0</v>
      </c>
      <c r="T629" s="164">
        <f t="shared" si="336"/>
        <v>0</v>
      </c>
      <c r="U629" s="164">
        <f t="shared" si="336"/>
        <v>0</v>
      </c>
      <c r="V629" s="164">
        <f t="shared" si="336"/>
        <v>0</v>
      </c>
      <c r="W629" s="164">
        <f t="shared" si="336"/>
        <v>0</v>
      </c>
      <c r="X629" s="164">
        <f t="shared" si="336"/>
        <v>0</v>
      </c>
      <c r="Y629" s="164">
        <f t="shared" si="336"/>
        <v>0</v>
      </c>
      <c r="Z629" s="164">
        <f t="shared" si="336"/>
        <v>0</v>
      </c>
      <c r="AA629" s="164">
        <f t="shared" si="336"/>
        <v>0</v>
      </c>
      <c r="AB629" s="164">
        <f t="shared" si="336"/>
        <v>0</v>
      </c>
      <c r="AC629" s="164">
        <f t="shared" si="336"/>
        <v>0</v>
      </c>
      <c r="AD629" s="164">
        <f t="shared" si="336"/>
        <v>0</v>
      </c>
      <c r="AE629" s="164">
        <f t="shared" si="336"/>
        <v>0</v>
      </c>
      <c r="AF629" s="164">
        <f t="shared" si="336"/>
        <v>0</v>
      </c>
      <c r="AG629" s="164">
        <f t="shared" si="336"/>
        <v>0</v>
      </c>
      <c r="AH629" s="164">
        <f t="shared" si="336"/>
        <v>0</v>
      </c>
      <c r="AI629" s="164">
        <f t="shared" si="336"/>
        <v>0</v>
      </c>
      <c r="AJ629" s="164">
        <f t="shared" si="336"/>
        <v>9.98</v>
      </c>
      <c r="AK629" s="164">
        <f t="shared" si="336"/>
        <v>1</v>
      </c>
      <c r="AL629" s="164">
        <f t="shared" si="336"/>
        <v>0.03</v>
      </c>
      <c r="AM629" s="164">
        <f t="shared" si="336"/>
        <v>7.6</v>
      </c>
      <c r="AN629" s="164">
        <f t="shared" si="336"/>
        <v>0.1</v>
      </c>
      <c r="AO629" s="164">
        <f t="shared" si="336"/>
        <v>8.9</v>
      </c>
      <c r="AP629" s="164">
        <f t="shared" si="336"/>
        <v>3930</v>
      </c>
      <c r="AQ629" s="164">
        <f t="shared" si="336"/>
        <v>0.01</v>
      </c>
      <c r="AR629" s="164">
        <f t="shared" si="336"/>
        <v>8.0000000000000002E-3</v>
      </c>
      <c r="AS629" s="164">
        <f t="shared" si="336"/>
        <v>0</v>
      </c>
      <c r="AT629" s="166" t="s">
        <v>501</v>
      </c>
      <c r="AU629" s="164">
        <f t="shared" si="336"/>
        <v>0</v>
      </c>
      <c r="AV629" s="164">
        <f t="shared" si="336"/>
        <v>0</v>
      </c>
      <c r="AW629" s="164">
        <f t="shared" si="336"/>
        <v>0</v>
      </c>
      <c r="AX629" s="164">
        <f t="shared" si="336"/>
        <v>0</v>
      </c>
      <c r="AY629" s="164">
        <f t="shared" si="336"/>
        <v>0</v>
      </c>
      <c r="AZ629" s="164">
        <f t="shared" si="336"/>
        <v>0</v>
      </c>
      <c r="BA629" s="164">
        <f t="shared" si="336"/>
        <v>0</v>
      </c>
      <c r="BB629" s="164">
        <f t="shared" si="336"/>
        <v>0</v>
      </c>
      <c r="BC629" s="164">
        <f t="shared" si="336"/>
        <v>0</v>
      </c>
      <c r="BD629" s="164">
        <f t="shared" si="336"/>
        <v>0</v>
      </c>
      <c r="BE629" s="164">
        <f t="shared" si="336"/>
        <v>0</v>
      </c>
      <c r="BF629" s="164">
        <f t="shared" si="336"/>
        <v>0</v>
      </c>
      <c r="BG629" s="164">
        <f t="shared" si="336"/>
        <v>0</v>
      </c>
      <c r="BH629" s="164">
        <f t="shared" si="336"/>
        <v>0</v>
      </c>
      <c r="BI629" s="164">
        <f t="shared" si="336"/>
        <v>0</v>
      </c>
      <c r="BJ629" s="164">
        <f t="shared" si="336"/>
        <v>0</v>
      </c>
      <c r="BK629" s="164">
        <f t="shared" si="336"/>
        <v>0.1</v>
      </c>
      <c r="BL629" s="164">
        <f t="shared" si="336"/>
        <v>0</v>
      </c>
      <c r="BM629" s="164">
        <f t="shared" si="336"/>
        <v>0</v>
      </c>
      <c r="BN629" s="164">
        <f t="shared" si="336"/>
        <v>0</v>
      </c>
      <c r="BO629" s="164">
        <f t="shared" si="336"/>
        <v>0</v>
      </c>
      <c r="BP629" s="164">
        <f t="shared" si="336"/>
        <v>0</v>
      </c>
      <c r="BQ629" s="164">
        <f t="shared" si="336"/>
        <v>0</v>
      </c>
      <c r="BR629" s="164">
        <f t="shared" si="336"/>
        <v>0</v>
      </c>
      <c r="BS629" s="164"/>
      <c r="BT629" s="164"/>
      <c r="BU629" s="164"/>
      <c r="BV629" s="164"/>
      <c r="BW629" s="164"/>
      <c r="BX629" s="166"/>
      <c r="BY629" s="164"/>
      <c r="BZ629" s="164"/>
      <c r="CA629" s="164"/>
      <c r="CB629" s="164">
        <f t="shared" si="332"/>
        <v>100</v>
      </c>
      <c r="CC629" s="164">
        <f t="shared" si="332"/>
        <v>8.5</v>
      </c>
      <c r="CD629" s="164"/>
      <c r="CE629" s="392"/>
      <c r="CF629" s="392"/>
      <c r="CG629" s="392"/>
      <c r="CH629" s="392"/>
      <c r="CI629" s="392"/>
      <c r="CJ629" s="392"/>
      <c r="CK629" s="392"/>
      <c r="CL629" s="392"/>
      <c r="CM629" s="392"/>
      <c r="CN629" s="392"/>
      <c r="CO629" s="392"/>
      <c r="CP629" s="392"/>
      <c r="CQ629" s="392"/>
      <c r="CR629" s="392"/>
      <c r="CS629" s="392"/>
      <c r="CT629" s="392"/>
    </row>
    <row r="630" spans="1:98" s="35" customFormat="1" ht="15" x14ac:dyDescent="0.3">
      <c r="F630" s="36"/>
      <c r="J630" s="392"/>
      <c r="K630" s="168">
        <f>SUM(K624:K629)</f>
        <v>963.25000000000011</v>
      </c>
      <c r="L630" s="168">
        <f>SUM(L624:L629)</f>
        <v>43.082000000000001</v>
      </c>
      <c r="M630" s="168">
        <f t="shared" ref="M630:BR630" si="337">SUM(M624:M629)</f>
        <v>269.17</v>
      </c>
      <c r="N630" s="168">
        <f t="shared" si="337"/>
        <v>1.17</v>
      </c>
      <c r="O630" s="168">
        <f t="shared" si="337"/>
        <v>268</v>
      </c>
      <c r="P630" s="168">
        <f t="shared" si="337"/>
        <v>0.86</v>
      </c>
      <c r="Q630" s="168">
        <f t="shared" si="337"/>
        <v>126.11</v>
      </c>
      <c r="R630" s="168">
        <f t="shared" si="337"/>
        <v>0</v>
      </c>
      <c r="S630" s="168">
        <f t="shared" si="337"/>
        <v>35.218000000000004</v>
      </c>
      <c r="T630" s="168">
        <f t="shared" si="337"/>
        <v>54.715000000000003</v>
      </c>
      <c r="U630" s="168">
        <f t="shared" si="337"/>
        <v>29.244</v>
      </c>
      <c r="V630" s="168">
        <f t="shared" si="337"/>
        <v>0</v>
      </c>
      <c r="W630" s="168">
        <f t="shared" si="337"/>
        <v>7.6099999999999994</v>
      </c>
      <c r="X630" s="168">
        <f t="shared" si="337"/>
        <v>0</v>
      </c>
      <c r="Y630" s="168">
        <f t="shared" si="337"/>
        <v>0</v>
      </c>
      <c r="Z630" s="168">
        <f t="shared" si="337"/>
        <v>0.12</v>
      </c>
      <c r="AA630" s="168">
        <f t="shared" si="337"/>
        <v>6.59</v>
      </c>
      <c r="AB630" s="168">
        <f t="shared" si="337"/>
        <v>0</v>
      </c>
      <c r="AC630" s="168">
        <f t="shared" si="337"/>
        <v>0</v>
      </c>
      <c r="AD630" s="168">
        <f t="shared" si="337"/>
        <v>0</v>
      </c>
      <c r="AE630" s="168">
        <f t="shared" si="337"/>
        <v>2.5100000000000002</v>
      </c>
      <c r="AF630" s="168">
        <f t="shared" si="337"/>
        <v>0</v>
      </c>
      <c r="AG630" s="168">
        <f t="shared" si="337"/>
        <v>0.48</v>
      </c>
      <c r="AH630" s="168">
        <f t="shared" si="337"/>
        <v>0</v>
      </c>
      <c r="AI630" s="168">
        <f t="shared" si="337"/>
        <v>0</v>
      </c>
      <c r="AJ630" s="168">
        <f t="shared" si="337"/>
        <v>21.07</v>
      </c>
      <c r="AK630" s="168">
        <f t="shared" si="337"/>
        <v>142.6</v>
      </c>
      <c r="AL630" s="168">
        <f t="shared" si="337"/>
        <v>8.6199999999999992</v>
      </c>
      <c r="AM630" s="168">
        <f t="shared" si="337"/>
        <v>254.1</v>
      </c>
      <c r="AN630" s="168">
        <f t="shared" si="337"/>
        <v>1873.8</v>
      </c>
      <c r="AO630" s="168">
        <f t="shared" si="337"/>
        <v>2640.5</v>
      </c>
      <c r="AP630" s="168">
        <f t="shared" si="337"/>
        <v>4515.8999999999996</v>
      </c>
      <c r="AQ630" s="168">
        <f t="shared" si="337"/>
        <v>18.177000000000003</v>
      </c>
      <c r="AR630" s="168">
        <f t="shared" si="337"/>
        <v>1.0075000000000001</v>
      </c>
      <c r="AS630" s="168">
        <f t="shared" si="337"/>
        <v>146.94</v>
      </c>
      <c r="AT630" s="168">
        <f t="shared" si="337"/>
        <v>336</v>
      </c>
      <c r="AU630" s="168">
        <f t="shared" si="337"/>
        <v>0</v>
      </c>
      <c r="AV630" s="168">
        <f t="shared" si="337"/>
        <v>2085.6</v>
      </c>
      <c r="AW630" s="168">
        <f t="shared" si="337"/>
        <v>80</v>
      </c>
      <c r="AX630" s="168">
        <f t="shared" si="337"/>
        <v>11792.4</v>
      </c>
      <c r="AY630" s="168">
        <f t="shared" si="337"/>
        <v>0</v>
      </c>
      <c r="AZ630" s="168">
        <f t="shared" si="337"/>
        <v>0</v>
      </c>
      <c r="BA630" s="168">
        <f t="shared" si="337"/>
        <v>0</v>
      </c>
      <c r="BB630" s="168">
        <f t="shared" si="337"/>
        <v>0</v>
      </c>
      <c r="BC630" s="168">
        <f t="shared" si="337"/>
        <v>0</v>
      </c>
      <c r="BD630" s="168">
        <f t="shared" si="337"/>
        <v>0</v>
      </c>
      <c r="BE630" s="168">
        <f t="shared" si="337"/>
        <v>4.5999999999999996</v>
      </c>
      <c r="BF630" s="168">
        <f t="shared" si="337"/>
        <v>0</v>
      </c>
      <c r="BG630" s="168">
        <f t="shared" si="337"/>
        <v>0</v>
      </c>
      <c r="BH630" s="168">
        <f t="shared" si="337"/>
        <v>4.7700000000000005</v>
      </c>
      <c r="BI630" s="168">
        <f t="shared" si="337"/>
        <v>0</v>
      </c>
      <c r="BJ630" s="168">
        <f t="shared" si="337"/>
        <v>0.84300000000000008</v>
      </c>
      <c r="BK630" s="168">
        <f t="shared" si="337"/>
        <v>1.679</v>
      </c>
      <c r="BL630" s="168">
        <f t="shared" si="337"/>
        <v>103.75</v>
      </c>
      <c r="BM630" s="168">
        <f t="shared" si="337"/>
        <v>0</v>
      </c>
      <c r="BN630" s="168">
        <f t="shared" si="337"/>
        <v>1.8380000000000001</v>
      </c>
      <c r="BO630" s="168">
        <f t="shared" si="337"/>
        <v>73.8</v>
      </c>
      <c r="BP630" s="168">
        <f t="shared" si="337"/>
        <v>3</v>
      </c>
      <c r="BQ630" s="168">
        <f t="shared" si="337"/>
        <v>12.2</v>
      </c>
      <c r="BR630" s="168">
        <f t="shared" si="337"/>
        <v>0</v>
      </c>
      <c r="BS630" s="168"/>
      <c r="BT630" s="168"/>
      <c r="BU630" s="168"/>
      <c r="BV630" s="168"/>
      <c r="BW630" s="168"/>
      <c r="BX630" s="333"/>
      <c r="BY630" s="168"/>
      <c r="BZ630" s="168"/>
      <c r="CA630" s="168"/>
      <c r="CB630" s="168">
        <f>(CB624+CB625+CB626+CB627+CB628+CB629)</f>
        <v>500</v>
      </c>
      <c r="CC630" s="168">
        <f>(CC624+CC625+CC626+CC627+CC628+CC629)</f>
        <v>8.5</v>
      </c>
      <c r="CD630" s="168"/>
      <c r="CE630" s="392"/>
      <c r="CF630" s="392"/>
      <c r="CG630" s="392"/>
      <c r="CH630" s="392"/>
      <c r="CI630" s="392"/>
      <c r="CJ630" s="392"/>
      <c r="CK630" s="392"/>
      <c r="CL630" s="392"/>
      <c r="CM630" s="392"/>
      <c r="CN630" s="392"/>
      <c r="CO630" s="392"/>
      <c r="CP630" s="392"/>
      <c r="CQ630" s="392"/>
      <c r="CR630" s="392"/>
      <c r="CS630" s="392"/>
      <c r="CT630" s="392"/>
    </row>
    <row r="631" spans="1:98" s="35" customFormat="1" ht="15" x14ac:dyDescent="0.25">
      <c r="F631" s="36"/>
      <c r="J631" s="392"/>
      <c r="BX631" s="332"/>
      <c r="CE631" s="392"/>
      <c r="CF631" s="392"/>
      <c r="CG631" s="392"/>
      <c r="CH631" s="392"/>
      <c r="CI631" s="392"/>
      <c r="CJ631" s="392"/>
      <c r="CK631" s="392"/>
      <c r="CL631" s="392"/>
      <c r="CM631" s="392"/>
      <c r="CN631" s="392"/>
      <c r="CO631" s="392"/>
      <c r="CP631" s="392"/>
      <c r="CQ631" s="392"/>
      <c r="CR631" s="392"/>
      <c r="CS631" s="392"/>
      <c r="CT631" s="392"/>
    </row>
    <row r="632" spans="1:98" s="35" customFormat="1" ht="15" x14ac:dyDescent="0.3">
      <c r="F632" s="36"/>
      <c r="J632" s="392"/>
      <c r="K632" s="164">
        <f>(K630-($D$618-$D$619))/$D$619*100</f>
        <v>68.873085339168497</v>
      </c>
      <c r="L632" s="170">
        <f>L630/$D$619*100*L389</f>
        <v>3.1423778264040845</v>
      </c>
      <c r="M632" s="170">
        <f t="shared" ref="M632:BR632" si="338">M630/$D$619*100*M389</f>
        <v>19.633114514952592</v>
      </c>
      <c r="N632" s="170">
        <f t="shared" si="338"/>
        <v>8.5339168490153161E-2</v>
      </c>
      <c r="O632" s="170">
        <f t="shared" si="338"/>
        <v>19.547775346462437</v>
      </c>
      <c r="P632" s="170">
        <f t="shared" si="338"/>
        <v>6.2727935813274988E-2</v>
      </c>
      <c r="Q632" s="170">
        <f t="shared" si="338"/>
        <v>9.1983953318745435</v>
      </c>
      <c r="R632" s="170">
        <f t="shared" si="338"/>
        <v>0</v>
      </c>
      <c r="S632" s="170">
        <f t="shared" si="338"/>
        <v>2.5687819110138586</v>
      </c>
      <c r="T632" s="170">
        <f t="shared" si="338"/>
        <v>3.9908825674690007</v>
      </c>
      <c r="U632" s="170">
        <f t="shared" si="338"/>
        <v>2.1330415754923413</v>
      </c>
      <c r="V632" s="170">
        <f t="shared" si="338"/>
        <v>0</v>
      </c>
      <c r="W632" s="170">
        <f t="shared" si="338"/>
        <v>0.55506929248723558</v>
      </c>
      <c r="X632" s="170">
        <f t="shared" si="338"/>
        <v>0</v>
      </c>
      <c r="Y632" s="170">
        <f t="shared" si="338"/>
        <v>0</v>
      </c>
      <c r="Z632" s="170">
        <f t="shared" si="338"/>
        <v>8.7527352297592995E-3</v>
      </c>
      <c r="AA632" s="170">
        <f t="shared" si="338"/>
        <v>0.48067104303428154</v>
      </c>
      <c r="AB632" s="170">
        <f t="shared" si="338"/>
        <v>0</v>
      </c>
      <c r="AC632" s="170">
        <f t="shared" si="338"/>
        <v>0</v>
      </c>
      <c r="AD632" s="170">
        <f t="shared" si="338"/>
        <v>0</v>
      </c>
      <c r="AE632" s="170">
        <f t="shared" si="338"/>
        <v>0.18307804522246537</v>
      </c>
      <c r="AF632" s="170">
        <f t="shared" si="338"/>
        <v>0</v>
      </c>
      <c r="AG632" s="170">
        <f t="shared" si="338"/>
        <v>3.5010940919037198E-2</v>
      </c>
      <c r="AH632" s="170">
        <f t="shared" si="338"/>
        <v>0</v>
      </c>
      <c r="AI632" s="170">
        <f t="shared" si="338"/>
        <v>0</v>
      </c>
      <c r="AJ632" s="170">
        <f t="shared" si="338"/>
        <v>1.536834427425237</v>
      </c>
      <c r="AK632" s="170">
        <f t="shared" si="338"/>
        <v>10.401167031363967</v>
      </c>
      <c r="AL632" s="170">
        <f t="shared" si="338"/>
        <v>0.62873814733770961</v>
      </c>
      <c r="AM632" s="170">
        <f t="shared" si="338"/>
        <v>18.533916849015316</v>
      </c>
      <c r="AN632" s="170">
        <f t="shared" si="338"/>
        <v>136.67396061269145</v>
      </c>
      <c r="AO632" s="170">
        <f t="shared" si="338"/>
        <v>192.59664478482858</v>
      </c>
      <c r="AP632" s="170">
        <f t="shared" si="338"/>
        <v>329.38730853391684</v>
      </c>
      <c r="AQ632" s="170">
        <f t="shared" si="338"/>
        <v>1.3258205689277902</v>
      </c>
      <c r="AR632" s="170">
        <f t="shared" si="338"/>
        <v>7.3486506199854126E-2</v>
      </c>
      <c r="AS632" s="170">
        <f t="shared" si="338"/>
        <v>10.717724288840262</v>
      </c>
      <c r="AT632" s="170">
        <f t="shared" si="338"/>
        <v>24.507658643326039</v>
      </c>
      <c r="AU632" s="170">
        <f t="shared" si="338"/>
        <v>0</v>
      </c>
      <c r="AV632" s="170">
        <f t="shared" si="338"/>
        <v>152.12253829321662</v>
      </c>
      <c r="AW632" s="170">
        <f t="shared" si="338"/>
        <v>5.8351568198395336</v>
      </c>
      <c r="AX632" s="170">
        <f t="shared" si="338"/>
        <v>860.1312910284463</v>
      </c>
      <c r="AY632" s="170">
        <f t="shared" si="338"/>
        <v>0</v>
      </c>
      <c r="AZ632" s="170">
        <f t="shared" si="338"/>
        <v>0</v>
      </c>
      <c r="BA632" s="170">
        <f t="shared" si="338"/>
        <v>0</v>
      </c>
      <c r="BB632" s="170">
        <f t="shared" si="338"/>
        <v>0</v>
      </c>
      <c r="BC632" s="170">
        <f t="shared" si="338"/>
        <v>0</v>
      </c>
      <c r="BD632" s="170">
        <f t="shared" si="338"/>
        <v>0</v>
      </c>
      <c r="BE632" s="170">
        <f t="shared" si="338"/>
        <v>0.33552151714077311</v>
      </c>
      <c r="BF632" s="170">
        <f t="shared" si="338"/>
        <v>0</v>
      </c>
      <c r="BG632" s="170">
        <f t="shared" si="338"/>
        <v>0</v>
      </c>
      <c r="BH632" s="170">
        <f t="shared" si="338"/>
        <v>0.34792122538293219</v>
      </c>
      <c r="BI632" s="170">
        <f t="shared" si="338"/>
        <v>0</v>
      </c>
      <c r="BJ632" s="170">
        <f t="shared" si="338"/>
        <v>3.6892778993435453E-2</v>
      </c>
      <c r="BK632" s="170">
        <f t="shared" si="338"/>
        <v>7.3479212253829321E-2</v>
      </c>
      <c r="BL632" s="170">
        <f t="shared" si="338"/>
        <v>4.5404814004376366</v>
      </c>
      <c r="BM632" s="170">
        <f t="shared" si="338"/>
        <v>0</v>
      </c>
      <c r="BN632" s="170">
        <f t="shared" si="338"/>
        <v>8.0437636761487963E-2</v>
      </c>
      <c r="BO632" s="170">
        <f t="shared" si="338"/>
        <v>2.6914660831509849</v>
      </c>
      <c r="BP632" s="170">
        <f t="shared" si="338"/>
        <v>0.21881838074398249</v>
      </c>
      <c r="BQ632" s="170">
        <f t="shared" si="338"/>
        <v>0.88986141502552885</v>
      </c>
      <c r="BR632" s="170">
        <f t="shared" si="338"/>
        <v>0</v>
      </c>
      <c r="BS632" s="170"/>
      <c r="BT632" s="170"/>
      <c r="BU632" s="170"/>
      <c r="BV632" s="170"/>
      <c r="BW632" s="170"/>
      <c r="BX632" s="204"/>
      <c r="BY632" s="170"/>
      <c r="BZ632" s="170"/>
      <c r="CA632" s="170"/>
      <c r="CB632" s="170">
        <f>CB630/5</f>
        <v>100</v>
      </c>
      <c r="CC632" s="168">
        <f>CC630</f>
        <v>8.5</v>
      </c>
      <c r="CD632" s="170"/>
      <c r="CE632" s="392"/>
      <c r="CF632" s="392"/>
      <c r="CG632" s="392"/>
      <c r="CH632" s="392"/>
      <c r="CI632" s="392"/>
      <c r="CJ632" s="392"/>
      <c r="CK632" s="392"/>
      <c r="CL632" s="392"/>
      <c r="CM632" s="392"/>
      <c r="CN632" s="392"/>
      <c r="CO632" s="392"/>
      <c r="CP632" s="392"/>
      <c r="CQ632" s="392"/>
      <c r="CR632" s="392"/>
      <c r="CS632" s="392"/>
      <c r="CT632" s="392"/>
    </row>
    <row r="633" spans="1:98" ht="15" x14ac:dyDescent="0.25">
      <c r="F633" s="5"/>
      <c r="K633" s="25"/>
      <c r="L633" s="25"/>
      <c r="CB633" s="25"/>
      <c r="CC633" s="25"/>
    </row>
    <row r="634" spans="1:98" ht="15" x14ac:dyDescent="0.25">
      <c r="F634" s="5"/>
      <c r="K634" s="25"/>
      <c r="L634" s="25"/>
      <c r="CB634" s="25"/>
      <c r="CC634" s="25"/>
    </row>
    <row r="635" spans="1:98" s="7" customFormat="1" ht="15" x14ac:dyDescent="0.3">
      <c r="A635" s="120" t="s">
        <v>720</v>
      </c>
      <c r="F635" s="186" t="s">
        <v>458</v>
      </c>
      <c r="J635" s="7">
        <f>(M635*17)+(Q635*37)+(W635*17)+(AI635*29)+(AE635*8)</f>
        <v>749.00419161676643</v>
      </c>
      <c r="K635" s="180">
        <f>+K658</f>
        <v>72.153093812375246</v>
      </c>
      <c r="L635" s="180">
        <f t="shared" ref="L635:BQ635" si="339">+L658</f>
        <v>1.6248702594810382</v>
      </c>
      <c r="M635" s="180">
        <f t="shared" si="339"/>
        <v>10.297604790419161</v>
      </c>
      <c r="N635" s="180">
        <f t="shared" si="339"/>
        <v>0.17784431137724552</v>
      </c>
      <c r="O635" s="180">
        <f t="shared" si="339"/>
        <v>10.119760479041915</v>
      </c>
      <c r="P635" s="180">
        <f t="shared" si="339"/>
        <v>4.3113772455089815E-2</v>
      </c>
      <c r="Q635" s="180">
        <f t="shared" si="339"/>
        <v>15.072654690618764</v>
      </c>
      <c r="R635" s="180">
        <f t="shared" si="339"/>
        <v>0</v>
      </c>
      <c r="S635" s="180">
        <f t="shared" si="339"/>
        <v>5.9355888223552897</v>
      </c>
      <c r="T635" s="180">
        <f t="shared" si="339"/>
        <v>5.7245309381237526</v>
      </c>
      <c r="U635" s="180">
        <f t="shared" si="339"/>
        <v>2.3523153692614769</v>
      </c>
      <c r="V635" s="180">
        <f t="shared" si="339"/>
        <v>0.93413173652694603</v>
      </c>
      <c r="W635" s="180">
        <f t="shared" si="339"/>
        <v>0.84590818363273446</v>
      </c>
      <c r="X635" s="180">
        <f t="shared" si="339"/>
        <v>0</v>
      </c>
      <c r="Y635" s="180">
        <f t="shared" si="339"/>
        <v>0</v>
      </c>
      <c r="Z635" s="180">
        <f t="shared" si="339"/>
        <v>0</v>
      </c>
      <c r="AA635" s="180">
        <f t="shared" si="339"/>
        <v>0.30419161676646705</v>
      </c>
      <c r="AB635" s="180">
        <f t="shared" si="339"/>
        <v>0</v>
      </c>
      <c r="AC635" s="180">
        <f t="shared" si="339"/>
        <v>0</v>
      </c>
      <c r="AD635" s="180">
        <f t="shared" si="339"/>
        <v>0</v>
      </c>
      <c r="AE635" s="180">
        <f t="shared" si="339"/>
        <v>0.2345309381237525</v>
      </c>
      <c r="AF635" s="180">
        <f t="shared" si="339"/>
        <v>0</v>
      </c>
      <c r="AG635" s="180">
        <f t="shared" si="339"/>
        <v>7.6646706586826346E-2</v>
      </c>
      <c r="AH635" s="180">
        <f t="shared" si="339"/>
        <v>0</v>
      </c>
      <c r="AI635" s="180">
        <f t="shared" si="339"/>
        <v>0</v>
      </c>
      <c r="AJ635" s="180">
        <f t="shared" si="339"/>
        <v>1.4484031936127744</v>
      </c>
      <c r="AK635" s="180">
        <f t="shared" si="339"/>
        <v>14.411177644710579</v>
      </c>
      <c r="AL635" s="180">
        <f t="shared" si="339"/>
        <v>1.2898203592814372</v>
      </c>
      <c r="AM635" s="180">
        <f t="shared" si="339"/>
        <v>17.648702594810377</v>
      </c>
      <c r="AN635" s="180">
        <f t="shared" si="339"/>
        <v>101.51896207584829</v>
      </c>
      <c r="AO635" s="180">
        <f t="shared" si="339"/>
        <v>164.23353293413174</v>
      </c>
      <c r="AP635" s="180">
        <f t="shared" si="339"/>
        <v>350.77844311377248</v>
      </c>
      <c r="AQ635" s="180">
        <f t="shared" si="339"/>
        <v>2.0520758483033936</v>
      </c>
      <c r="AR635" s="180">
        <f t="shared" si="339"/>
        <v>7.8443113772455081E-2</v>
      </c>
      <c r="AS635" s="180">
        <f t="shared" si="339"/>
        <v>1.6654690618762478</v>
      </c>
      <c r="AT635" s="180">
        <f t="shared" si="339"/>
        <v>64.930139720558884</v>
      </c>
      <c r="AU635" s="180">
        <f t="shared" si="339"/>
        <v>9.8403193612774462</v>
      </c>
      <c r="AV635" s="180">
        <f t="shared" si="339"/>
        <v>5.9880239520958084E-2</v>
      </c>
      <c r="AW635" s="180">
        <f t="shared" si="339"/>
        <v>0.98802395209580851</v>
      </c>
      <c r="AX635" s="180">
        <f t="shared" si="339"/>
        <v>0</v>
      </c>
      <c r="AY635" s="180">
        <f t="shared" si="339"/>
        <v>0</v>
      </c>
      <c r="AZ635" s="180">
        <f t="shared" si="339"/>
        <v>0</v>
      </c>
      <c r="BA635" s="180">
        <f t="shared" si="339"/>
        <v>0</v>
      </c>
      <c r="BB635" s="180">
        <f t="shared" si="339"/>
        <v>0</v>
      </c>
      <c r="BC635" s="180">
        <f t="shared" si="339"/>
        <v>0</v>
      </c>
      <c r="BD635" s="180">
        <f t="shared" si="339"/>
        <v>0</v>
      </c>
      <c r="BE635" s="180">
        <f t="shared" si="339"/>
        <v>0.31736526946107785</v>
      </c>
      <c r="BF635" s="180">
        <f t="shared" si="339"/>
        <v>0</v>
      </c>
      <c r="BG635" s="180">
        <f t="shared" si="339"/>
        <v>0</v>
      </c>
      <c r="BH635" s="180">
        <f t="shared" si="339"/>
        <v>0.90858283433133735</v>
      </c>
      <c r="BI635" s="180">
        <f t="shared" si="339"/>
        <v>0</v>
      </c>
      <c r="BJ635" s="180">
        <f t="shared" si="339"/>
        <v>4.5473053892215565E-2</v>
      </c>
      <c r="BK635" s="180">
        <f t="shared" si="339"/>
        <v>8.579640718562874E-2</v>
      </c>
      <c r="BL635" s="180">
        <f t="shared" si="339"/>
        <v>2.2154491017964073</v>
      </c>
      <c r="BM635" s="180">
        <f t="shared" si="339"/>
        <v>0</v>
      </c>
      <c r="BN635" s="180">
        <f t="shared" si="339"/>
        <v>5.0155688622754491E-2</v>
      </c>
      <c r="BO635" s="180">
        <f t="shared" si="339"/>
        <v>5.4371257485029938</v>
      </c>
      <c r="BP635" s="180">
        <f t="shared" si="339"/>
        <v>1.437125748502994</v>
      </c>
      <c r="BQ635" s="180">
        <f t="shared" si="339"/>
        <v>0.39720558882235524</v>
      </c>
      <c r="BR635" s="180"/>
      <c r="BS635" s="118"/>
      <c r="BT635" s="118"/>
      <c r="BU635" s="118"/>
      <c r="BV635" s="118"/>
      <c r="BW635" s="116"/>
      <c r="BX635" s="184"/>
      <c r="BY635" s="116"/>
      <c r="BZ635" s="116"/>
      <c r="CA635" s="116"/>
      <c r="CB635" s="180">
        <f>+CB658</f>
        <v>100</v>
      </c>
      <c r="CC635" s="180">
        <f>+CC658</f>
        <v>43.33</v>
      </c>
      <c r="CD635" s="116"/>
      <c r="CE635" s="116"/>
      <c r="CF635" s="116"/>
      <c r="CG635" s="116"/>
      <c r="CH635" s="116"/>
      <c r="CI635" s="116" t="s">
        <v>282</v>
      </c>
      <c r="CJ635" s="116"/>
      <c r="CK635" s="116"/>
      <c r="CL635" s="116"/>
      <c r="CM635" s="116"/>
      <c r="CN635" s="116"/>
      <c r="CO635" s="116"/>
      <c r="CP635" s="116"/>
      <c r="CQ635" s="116"/>
      <c r="CR635" s="116"/>
      <c r="CS635" s="116"/>
      <c r="CT635" s="116"/>
    </row>
    <row r="636" spans="1:98" ht="15" x14ac:dyDescent="0.25">
      <c r="A636" s="10" t="s">
        <v>567</v>
      </c>
      <c r="D636">
        <v>400</v>
      </c>
      <c r="F636" s="40" t="s">
        <v>1391</v>
      </c>
      <c r="I636" s="27">
        <v>1</v>
      </c>
      <c r="J636" s="27">
        <f>(M636*17)+(Q636*37)+(CC636*17)+(AI636*29)+(AE636*8)</f>
        <v>0</v>
      </c>
      <c r="K636" s="27">
        <v>99.9</v>
      </c>
      <c r="L636" s="27"/>
      <c r="M636" s="27">
        <v>0</v>
      </c>
      <c r="N636" s="27">
        <v>0</v>
      </c>
      <c r="O636" s="27">
        <v>0</v>
      </c>
      <c r="P636" s="27">
        <v>0</v>
      </c>
      <c r="Q636" s="27">
        <v>0</v>
      </c>
      <c r="R636" s="27">
        <v>0</v>
      </c>
      <c r="S636" s="27">
        <v>0</v>
      </c>
      <c r="T636" s="27">
        <v>0</v>
      </c>
      <c r="U636" s="27">
        <v>0</v>
      </c>
      <c r="V636" s="27"/>
      <c r="W636" s="27">
        <v>0</v>
      </c>
      <c r="X636" s="27">
        <v>0</v>
      </c>
      <c r="Y636" s="27"/>
      <c r="Z636" s="27">
        <v>0</v>
      </c>
      <c r="AA636" s="27">
        <v>0</v>
      </c>
      <c r="AB636" s="27"/>
      <c r="AC636" s="27"/>
      <c r="AD636" s="27">
        <v>0</v>
      </c>
      <c r="AE636" s="27">
        <v>0</v>
      </c>
      <c r="AF636" s="27">
        <v>0</v>
      </c>
      <c r="AG636" s="27">
        <v>0</v>
      </c>
      <c r="AH636" s="27">
        <v>0</v>
      </c>
      <c r="AI636" s="27">
        <v>0</v>
      </c>
      <c r="AJ636" s="27">
        <v>0.1</v>
      </c>
      <c r="AK636" s="27">
        <v>2</v>
      </c>
      <c r="AL636" s="27">
        <v>0</v>
      </c>
      <c r="AM636" s="27">
        <v>1</v>
      </c>
      <c r="AN636" s="27">
        <v>0</v>
      </c>
      <c r="AO636" s="27">
        <v>0</v>
      </c>
      <c r="AP636" s="27">
        <v>2</v>
      </c>
      <c r="AQ636" s="27">
        <v>0</v>
      </c>
      <c r="AR636" s="27">
        <v>7.0000000000000001E-3</v>
      </c>
      <c r="AS636" s="27">
        <v>0</v>
      </c>
      <c r="AT636" s="27">
        <v>0</v>
      </c>
      <c r="AU636" s="27"/>
      <c r="AV636" s="27">
        <v>0</v>
      </c>
      <c r="AW636" s="27">
        <v>0</v>
      </c>
      <c r="AX636" s="27">
        <v>0</v>
      </c>
      <c r="AY636" s="27">
        <v>0</v>
      </c>
      <c r="AZ636" s="27">
        <v>0</v>
      </c>
      <c r="BA636" s="27">
        <v>0</v>
      </c>
      <c r="BB636" s="27">
        <v>0</v>
      </c>
      <c r="BC636" s="27"/>
      <c r="BD636" s="27"/>
      <c r="BE636" s="27">
        <v>0</v>
      </c>
      <c r="BF636" s="27"/>
      <c r="BG636" s="27">
        <v>0</v>
      </c>
      <c r="BH636" s="27">
        <v>0</v>
      </c>
      <c r="BI636" s="27">
        <v>0</v>
      </c>
      <c r="BJ636" s="27">
        <v>0</v>
      </c>
      <c r="BK636" s="27">
        <v>0</v>
      </c>
      <c r="BL636" s="27">
        <v>0</v>
      </c>
      <c r="BM636" s="27">
        <v>0</v>
      </c>
      <c r="BN636" s="27">
        <v>0</v>
      </c>
      <c r="BO636" s="27">
        <v>0</v>
      </c>
      <c r="BP636" s="27">
        <v>0</v>
      </c>
      <c r="BQ636" s="27">
        <v>0</v>
      </c>
      <c r="BR636" s="27"/>
      <c r="BS636" s="27">
        <v>1</v>
      </c>
      <c r="BT636" s="14">
        <v>6.25</v>
      </c>
      <c r="BU636" s="27"/>
      <c r="BV636" s="27"/>
      <c r="BW636" s="27" t="s">
        <v>7</v>
      </c>
      <c r="BX636" s="79" t="s">
        <v>1411</v>
      </c>
      <c r="BY636" s="27"/>
      <c r="BZ636" s="27"/>
      <c r="CA636" s="27"/>
      <c r="CB636" s="27">
        <f>CC636+K636+M636+Q636+AE636+AJ636</f>
        <v>100</v>
      </c>
      <c r="CC636" s="27">
        <f>100-(K636+M636+Q636+AJ636+AE636+AI636)</f>
        <v>0</v>
      </c>
      <c r="CM636" s="25"/>
      <c r="CN636" s="25"/>
      <c r="CO636" s="25"/>
      <c r="CP636" s="25"/>
      <c r="CQ636" s="25"/>
      <c r="CR636" s="25"/>
      <c r="CS636" s="25"/>
      <c r="CT636" s="25"/>
    </row>
    <row r="637" spans="1:98" ht="15" x14ac:dyDescent="0.3">
      <c r="A637" s="10" t="s">
        <v>719</v>
      </c>
      <c r="D637">
        <v>750</v>
      </c>
      <c r="F637" s="44" t="s">
        <v>1595</v>
      </c>
      <c r="I637">
        <v>1</v>
      </c>
      <c r="J637" s="25">
        <v>1084.8</v>
      </c>
      <c r="K637" s="25">
        <v>60.7</v>
      </c>
      <c r="L637" s="25">
        <v>2.7</v>
      </c>
      <c r="M637" s="25">
        <v>16.899999999999999</v>
      </c>
      <c r="N637" s="25">
        <v>0</v>
      </c>
      <c r="O637" s="25">
        <v>16.899999999999999</v>
      </c>
      <c r="P637" s="25">
        <v>7.1999999999999995E-2</v>
      </c>
      <c r="Q637" s="25">
        <v>21.6</v>
      </c>
      <c r="R637" s="25"/>
      <c r="S637" s="25">
        <v>9.4700000000000006</v>
      </c>
      <c r="T637" s="25">
        <v>8.86</v>
      </c>
      <c r="U637" s="25">
        <v>1.7</v>
      </c>
      <c r="V637" s="25">
        <v>1.56</v>
      </c>
      <c r="W637" s="25">
        <v>0</v>
      </c>
      <c r="X637" s="25"/>
      <c r="Y637" s="25"/>
      <c r="Z637" s="25">
        <v>0</v>
      </c>
      <c r="AA637" s="25">
        <v>0</v>
      </c>
      <c r="AB637" s="25"/>
      <c r="AC637" s="25"/>
      <c r="AD637" s="25"/>
      <c r="AE637" s="25">
        <v>0</v>
      </c>
      <c r="AF637" s="25"/>
      <c r="AG637" s="25"/>
      <c r="AH637" s="25"/>
      <c r="AI637" s="25"/>
      <c r="AJ637" s="25">
        <v>0.9</v>
      </c>
      <c r="AK637" s="25">
        <v>12</v>
      </c>
      <c r="AL637" s="25">
        <v>1.6</v>
      </c>
      <c r="AM637" s="25">
        <v>22</v>
      </c>
      <c r="AN637" s="25">
        <v>160</v>
      </c>
      <c r="AO637" s="25">
        <v>230</v>
      </c>
      <c r="AP637" s="25">
        <v>58</v>
      </c>
      <c r="AQ637" s="25">
        <v>3.33</v>
      </c>
      <c r="AR637" s="25">
        <v>0.1</v>
      </c>
      <c r="AS637" s="25">
        <v>2.7</v>
      </c>
      <c r="AT637" s="25">
        <v>19</v>
      </c>
      <c r="AU637" s="25"/>
      <c r="AV637" s="25">
        <v>0</v>
      </c>
      <c r="AW637" s="25">
        <v>0</v>
      </c>
      <c r="AX637" s="25">
        <v>0</v>
      </c>
      <c r="AY637" s="25"/>
      <c r="AZ637" s="25"/>
      <c r="BA637" s="25"/>
      <c r="BB637" s="25"/>
      <c r="BC637" s="25"/>
      <c r="BD637" s="25"/>
      <c r="BE637" s="25">
        <v>0.53</v>
      </c>
      <c r="BF637" s="25"/>
      <c r="BG637" s="25"/>
      <c r="BH637" s="25">
        <v>0.21</v>
      </c>
      <c r="BI637" s="25"/>
      <c r="BJ637" s="25">
        <v>0.12</v>
      </c>
      <c r="BK637" s="25">
        <v>0.22</v>
      </c>
      <c r="BL637" s="25">
        <v>6.1</v>
      </c>
      <c r="BM637" s="25"/>
      <c r="BN637" s="25">
        <v>0.13</v>
      </c>
      <c r="BO637" s="25">
        <v>18</v>
      </c>
      <c r="BP637" s="25">
        <v>2.4</v>
      </c>
      <c r="BQ637" s="25">
        <v>0</v>
      </c>
      <c r="BR637" s="25"/>
      <c r="BT637" s="27">
        <v>6.25</v>
      </c>
      <c r="BW637" s="25" t="s">
        <v>186</v>
      </c>
      <c r="BX637" s="49">
        <v>4335</v>
      </c>
      <c r="BY637" s="25"/>
      <c r="BZ637" s="25"/>
      <c r="CA637" s="25"/>
      <c r="CB637" s="25">
        <v>100</v>
      </c>
      <c r="CC637" s="25">
        <v>-9.9999999999994316E-2</v>
      </c>
      <c r="CD637" s="25"/>
      <c r="CE637" s="25"/>
      <c r="CF637" s="25"/>
      <c r="CG637" s="25"/>
      <c r="CH637" s="25"/>
      <c r="CI637" s="25"/>
      <c r="CJ637" s="25"/>
      <c r="CK637" s="25"/>
      <c r="CL637" s="25"/>
      <c r="CM637" s="25"/>
      <c r="CN637" s="25"/>
      <c r="CO637" s="25"/>
      <c r="CP637" s="25"/>
      <c r="CQ637" s="25"/>
      <c r="CR637" s="25"/>
      <c r="CS637" s="25"/>
      <c r="CT637" s="25"/>
    </row>
    <row r="638" spans="1:98" ht="15" x14ac:dyDescent="0.25">
      <c r="A638" s="10" t="s">
        <v>869</v>
      </c>
      <c r="D638">
        <v>60</v>
      </c>
      <c r="F638" s="5" t="s">
        <v>273</v>
      </c>
      <c r="I638" s="27">
        <v>1</v>
      </c>
      <c r="J638" s="27">
        <f>(M638*17)+(Q638*37)+(CC640*17)+(AI638*29)+(AE638*8)</f>
        <v>747.20999999999992</v>
      </c>
      <c r="K638" s="27">
        <v>88.6</v>
      </c>
      <c r="L638" s="27">
        <v>0.14000000000000001</v>
      </c>
      <c r="M638" s="27">
        <v>0.9</v>
      </c>
      <c r="N638" s="27">
        <v>0.9</v>
      </c>
      <c r="O638" s="27">
        <v>0</v>
      </c>
      <c r="P638" s="27">
        <v>0</v>
      </c>
      <c r="Q638" s="27">
        <v>0.1</v>
      </c>
      <c r="R638" s="27"/>
      <c r="S638" s="27">
        <v>0.02</v>
      </c>
      <c r="T638" s="27">
        <v>0.01</v>
      </c>
      <c r="U638" s="27">
        <v>0.04</v>
      </c>
      <c r="V638" s="27"/>
      <c r="W638" s="27">
        <v>8.6999999999999993</v>
      </c>
      <c r="X638" s="27"/>
      <c r="Y638" s="27"/>
      <c r="Z638" s="27" t="s">
        <v>501</v>
      </c>
      <c r="AA638" s="27">
        <v>6.1</v>
      </c>
      <c r="AB638" s="27"/>
      <c r="AC638" s="27"/>
      <c r="AD638" s="27">
        <v>0</v>
      </c>
      <c r="AE638" s="27">
        <v>1.5</v>
      </c>
      <c r="AF638" s="27"/>
      <c r="AG638" s="27">
        <v>1.6</v>
      </c>
      <c r="AH638" s="27"/>
      <c r="AI638" s="27"/>
      <c r="AJ638" s="27">
        <v>0.4</v>
      </c>
      <c r="AK638" s="27">
        <v>30</v>
      </c>
      <c r="AL638" s="27">
        <v>0.5</v>
      </c>
      <c r="AM638" s="27">
        <v>12</v>
      </c>
      <c r="AN638" s="27">
        <v>33</v>
      </c>
      <c r="AO638" s="27">
        <v>180</v>
      </c>
      <c r="AP638" s="27">
        <v>15</v>
      </c>
      <c r="AQ638" s="27">
        <v>0.31</v>
      </c>
      <c r="AR638" s="27">
        <v>0.14000000000000001</v>
      </c>
      <c r="AS638" s="27">
        <v>0.6</v>
      </c>
      <c r="AT638" s="27">
        <v>220</v>
      </c>
      <c r="AU638" s="27"/>
      <c r="AV638" s="27">
        <v>0</v>
      </c>
      <c r="AW638" s="27">
        <v>0</v>
      </c>
      <c r="AX638" s="27">
        <v>0</v>
      </c>
      <c r="AY638" s="27"/>
      <c r="AZ638" s="27"/>
      <c r="BA638" s="27"/>
      <c r="BB638" s="27"/>
      <c r="BC638" s="27"/>
      <c r="BD638" s="27"/>
      <c r="BE638" s="27">
        <v>0</v>
      </c>
      <c r="BF638" s="27"/>
      <c r="BG638" s="27"/>
      <c r="BH638" s="27">
        <v>0</v>
      </c>
      <c r="BI638" s="27"/>
      <c r="BJ638" s="27">
        <v>0.03</v>
      </c>
      <c r="BK638" s="27">
        <v>0.01</v>
      </c>
      <c r="BL638" s="27">
        <v>0.1</v>
      </c>
      <c r="BM638" s="27"/>
      <c r="BN638" s="27">
        <v>0.12</v>
      </c>
      <c r="BO638" s="27">
        <v>2</v>
      </c>
      <c r="BP638" s="27">
        <v>0</v>
      </c>
      <c r="BQ638" s="27">
        <v>6</v>
      </c>
      <c r="BR638" s="27"/>
      <c r="BS638" s="27"/>
      <c r="BT638" s="27">
        <v>6.25</v>
      </c>
      <c r="BU638" s="27"/>
      <c r="BV638" s="27"/>
      <c r="BW638" s="27" t="s">
        <v>1419</v>
      </c>
      <c r="BX638" s="79">
        <v>3755</v>
      </c>
      <c r="BY638" s="27"/>
      <c r="BZ638" s="27"/>
      <c r="CA638" s="27"/>
      <c r="CB638" s="27">
        <f>CC638+K636+M636+Q636+AE636+AJ636</f>
        <v>100</v>
      </c>
      <c r="CC638" s="27">
        <f>100-(K636+M636+Q636+AJ636+AE636+AI636)</f>
        <v>0</v>
      </c>
      <c r="CE638" s="25"/>
      <c r="CF638" s="25"/>
      <c r="CG638" s="25"/>
      <c r="CH638" s="25"/>
      <c r="CI638" s="25"/>
      <c r="CJ638" s="25"/>
      <c r="CK638" s="25"/>
      <c r="CL638" s="25"/>
      <c r="CM638" s="25"/>
      <c r="CN638" s="25"/>
      <c r="CO638" s="25"/>
      <c r="CP638" s="25"/>
      <c r="CQ638" s="25"/>
      <c r="CR638" s="25"/>
      <c r="CS638" s="25"/>
      <c r="CT638" s="25"/>
    </row>
    <row r="639" spans="1:98" ht="15" x14ac:dyDescent="0.3">
      <c r="A639" s="10" t="s">
        <v>1221</v>
      </c>
      <c r="D639">
        <v>25</v>
      </c>
      <c r="F639" s="44" t="s">
        <v>341</v>
      </c>
      <c r="I639" s="27">
        <v>1</v>
      </c>
      <c r="J639" s="27">
        <f>(M639*17)+(Q639*37)+(CC639*17)+(AI639*29)+(AE639*8)</f>
        <v>28.899999999999952</v>
      </c>
      <c r="K639" s="27">
        <v>98</v>
      </c>
      <c r="L639" s="27">
        <v>7.0000000000000007E-2</v>
      </c>
      <c r="M639" s="27">
        <v>0.4</v>
      </c>
      <c r="N639" s="27">
        <v>0.4</v>
      </c>
      <c r="O639" s="27">
        <v>0</v>
      </c>
      <c r="P639" s="27">
        <v>0</v>
      </c>
      <c r="Q639" s="27">
        <v>0</v>
      </c>
      <c r="R639" s="27"/>
      <c r="S639" s="27">
        <v>0</v>
      </c>
      <c r="T639" s="27">
        <v>0</v>
      </c>
      <c r="U639" s="27">
        <v>0</v>
      </c>
      <c r="V639" s="27"/>
      <c r="W639" s="27">
        <v>0.6</v>
      </c>
      <c r="X639" s="27"/>
      <c r="Y639" s="27"/>
      <c r="Z639" s="27"/>
      <c r="AA639" s="27">
        <v>0.6</v>
      </c>
      <c r="AB639" s="27"/>
      <c r="AC639" s="27"/>
      <c r="AD639" s="27"/>
      <c r="AE639" s="27">
        <v>0</v>
      </c>
      <c r="AF639" s="27"/>
      <c r="AG639" s="27"/>
      <c r="AH639" s="27"/>
      <c r="AI639" s="27"/>
      <c r="AJ639" s="27">
        <v>0.3</v>
      </c>
      <c r="AK639" s="27">
        <v>15</v>
      </c>
      <c r="AL639" s="27">
        <v>0.5</v>
      </c>
      <c r="AM639" s="27">
        <v>22</v>
      </c>
      <c r="AN639" s="27">
        <v>32</v>
      </c>
      <c r="AO639" s="27">
        <v>89</v>
      </c>
      <c r="AP639" s="27">
        <v>20</v>
      </c>
      <c r="AQ639" s="27">
        <v>0.1</v>
      </c>
      <c r="AR639" s="27">
        <v>0.04</v>
      </c>
      <c r="AS639" s="27">
        <v>1</v>
      </c>
      <c r="AT639" s="27">
        <v>10</v>
      </c>
      <c r="AU639" s="27"/>
      <c r="AV639" s="27">
        <v>0</v>
      </c>
      <c r="AW639" s="27">
        <v>0</v>
      </c>
      <c r="AX639" s="27"/>
      <c r="AY639" s="27"/>
      <c r="AZ639" s="27"/>
      <c r="BA639" s="27"/>
      <c r="BB639" s="27"/>
      <c r="BC639" s="27"/>
      <c r="BD639" s="27"/>
      <c r="BE639" s="27">
        <v>0</v>
      </c>
      <c r="BF639" s="27"/>
      <c r="BG639" s="27"/>
      <c r="BH639" s="27">
        <v>0</v>
      </c>
      <c r="BI639" s="27"/>
      <c r="BJ639" s="27">
        <v>0</v>
      </c>
      <c r="BK639" s="27">
        <v>0</v>
      </c>
      <c r="BL639" s="27">
        <v>0</v>
      </c>
      <c r="BM639" s="27"/>
      <c r="BN639" s="27">
        <v>0</v>
      </c>
      <c r="BO639" s="27">
        <v>0</v>
      </c>
      <c r="BP639" s="27">
        <v>0</v>
      </c>
      <c r="BQ639" s="27"/>
      <c r="BR639" s="27"/>
      <c r="BS639" s="27"/>
      <c r="BT639" s="27">
        <v>6.25</v>
      </c>
      <c r="BU639" s="27"/>
      <c r="BV639" s="27"/>
      <c r="BW639" s="27" t="s">
        <v>4</v>
      </c>
      <c r="BX639" s="79">
        <v>9511</v>
      </c>
      <c r="BY639" s="27"/>
      <c r="BZ639" s="27"/>
      <c r="CA639" s="27"/>
      <c r="CB639" s="27">
        <f>CC639+K639+M639+Q639+AE639+AJ639</f>
        <v>100</v>
      </c>
      <c r="CC639" s="27">
        <f>100-(K639+M639+Q639+AJ639+AE639+AI639)</f>
        <v>1.2999999999999972</v>
      </c>
      <c r="CD639" s="27"/>
      <c r="CE639" s="25"/>
      <c r="CF639" s="25"/>
      <c r="CG639" s="25"/>
      <c r="CH639" s="25"/>
      <c r="CI639" s="25"/>
      <c r="CJ639" s="25"/>
      <c r="CK639" s="25"/>
      <c r="CL639" s="25"/>
      <c r="CM639" s="25"/>
      <c r="CN639" s="25"/>
      <c r="CO639" s="25"/>
      <c r="CP639" s="25"/>
      <c r="CQ639" s="25"/>
      <c r="CR639" s="25"/>
      <c r="CS639" s="25"/>
      <c r="CT639" s="25"/>
    </row>
    <row r="640" spans="1:98" ht="15" x14ac:dyDescent="0.3">
      <c r="A640" s="10" t="s">
        <v>1216</v>
      </c>
      <c r="D640">
        <v>12.5</v>
      </c>
      <c r="F640" s="44" t="s">
        <v>339</v>
      </c>
      <c r="I640" s="27">
        <v>1</v>
      </c>
      <c r="J640" s="27">
        <f>(M640*17)+(Q640*37)+(CC640*17)+(AI640*29)+(AE640*8)</f>
        <v>1573.1100000000001</v>
      </c>
      <c r="K640" s="27">
        <v>9.5</v>
      </c>
      <c r="L640" s="27"/>
      <c r="M640" s="27">
        <v>12.7</v>
      </c>
      <c r="N640" s="27">
        <v>12.7</v>
      </c>
      <c r="O640" s="27">
        <v>0</v>
      </c>
      <c r="P640" s="27">
        <v>0</v>
      </c>
      <c r="Q640" s="27">
        <v>13.8</v>
      </c>
      <c r="R640" s="27"/>
      <c r="S640" s="27">
        <v>1.1499999999999999</v>
      </c>
      <c r="T640" s="27">
        <v>4.8099999999999996</v>
      </c>
      <c r="U640" s="27">
        <v>5.07</v>
      </c>
      <c r="V640" s="27"/>
      <c r="W640" s="27">
        <v>41.8</v>
      </c>
      <c r="X640" s="27"/>
      <c r="Y640" s="27"/>
      <c r="Z640" s="27"/>
      <c r="AA640" s="27">
        <v>0</v>
      </c>
      <c r="AB640" s="27"/>
      <c r="AC640" s="27"/>
      <c r="AD640" s="27"/>
      <c r="AE640" s="27">
        <v>16.3</v>
      </c>
      <c r="AF640" s="27"/>
      <c r="AG640" s="27"/>
      <c r="AH640" s="27"/>
      <c r="AI640" s="27"/>
      <c r="AJ640" s="27">
        <v>5.57</v>
      </c>
      <c r="AK640" s="27">
        <v>478</v>
      </c>
      <c r="AL640" s="27">
        <v>29.6</v>
      </c>
      <c r="AM640" s="27">
        <v>254</v>
      </c>
      <c r="AN640" s="27">
        <v>349</v>
      </c>
      <c r="AO640" s="27">
        <v>1543</v>
      </c>
      <c r="AP640" s="27">
        <v>52</v>
      </c>
      <c r="AQ640" s="27">
        <v>4.05</v>
      </c>
      <c r="AR640" s="27">
        <v>0.82</v>
      </c>
      <c r="AS640" s="27"/>
      <c r="AT640" s="27">
        <v>4290</v>
      </c>
      <c r="AU640" s="27">
        <v>986</v>
      </c>
      <c r="AV640" s="27"/>
      <c r="AW640" s="27">
        <v>99</v>
      </c>
      <c r="AX640" s="27"/>
      <c r="AY640" s="27"/>
      <c r="AZ640" s="27"/>
      <c r="BA640" s="27"/>
      <c r="BB640" s="27"/>
      <c r="BC640" s="27">
        <v>0</v>
      </c>
      <c r="BD640" s="27"/>
      <c r="BE640" s="27">
        <v>0</v>
      </c>
      <c r="BF640" s="27"/>
      <c r="BG640" s="27"/>
      <c r="BH640" s="27"/>
      <c r="BI640" s="27"/>
      <c r="BJ640" s="27">
        <v>0.25</v>
      </c>
      <c r="BK640" s="27">
        <v>0.28000000000000003</v>
      </c>
      <c r="BL640" s="27">
        <v>3.5</v>
      </c>
      <c r="BM640" s="27"/>
      <c r="BN640" s="27"/>
      <c r="BO640" s="27">
        <v>0</v>
      </c>
      <c r="BP640" s="27">
        <v>0</v>
      </c>
      <c r="BQ640" s="27">
        <v>11</v>
      </c>
      <c r="BR640" s="27"/>
      <c r="BS640" s="27"/>
      <c r="BT640" s="27">
        <v>6.25</v>
      </c>
      <c r="BU640" s="27"/>
      <c r="BV640" s="27"/>
      <c r="BW640" s="27" t="s">
        <v>4</v>
      </c>
      <c r="BX640" s="79">
        <v>9522</v>
      </c>
      <c r="BY640" s="27"/>
      <c r="BZ640" s="27"/>
      <c r="CA640" s="27"/>
      <c r="CB640" s="27">
        <f>CC640+K640+M640+Q640+AE640+AJ640</f>
        <v>100</v>
      </c>
      <c r="CC640" s="27">
        <f>100-(K640+M640+Q640+AJ640+AE640+AI640)</f>
        <v>42.129999999999995</v>
      </c>
      <c r="CD640" s="27"/>
      <c r="CE640" s="25"/>
      <c r="CF640" s="25"/>
      <c r="CG640" s="25"/>
      <c r="CH640" s="25"/>
      <c r="CI640" s="25"/>
      <c r="CJ640" s="25"/>
      <c r="CK640" s="25"/>
      <c r="CL640" s="25"/>
      <c r="CM640" s="25"/>
      <c r="CN640" s="25"/>
      <c r="CO640" s="25"/>
      <c r="CP640" s="25"/>
      <c r="CQ640" s="25"/>
      <c r="CR640" s="25"/>
      <c r="CS640" s="25"/>
      <c r="CT640" s="25"/>
    </row>
    <row r="641" spans="1:98" ht="15" x14ac:dyDescent="0.3">
      <c r="A641" s="10" t="s">
        <v>1212</v>
      </c>
      <c r="D641">
        <v>25</v>
      </c>
      <c r="F641" s="2" t="s">
        <v>1213</v>
      </c>
      <c r="I641">
        <v>1</v>
      </c>
      <c r="J641" s="25">
        <v>3700</v>
      </c>
      <c r="K641" s="25">
        <v>0</v>
      </c>
      <c r="L641" s="49" t="s">
        <v>501</v>
      </c>
      <c r="M641" s="25">
        <v>0</v>
      </c>
      <c r="N641" s="25">
        <v>0</v>
      </c>
      <c r="O641" s="25">
        <v>0</v>
      </c>
      <c r="P641" s="25">
        <v>0</v>
      </c>
      <c r="Q641" s="25">
        <v>100</v>
      </c>
      <c r="R641" s="25"/>
      <c r="S641" s="25">
        <v>12.65</v>
      </c>
      <c r="T641" s="25">
        <v>18.57</v>
      </c>
      <c r="U641" s="25">
        <v>64.22</v>
      </c>
      <c r="V641" s="25"/>
      <c r="W641" s="25">
        <v>0</v>
      </c>
      <c r="X641" s="25"/>
      <c r="Y641" s="25"/>
      <c r="Z641" s="25">
        <v>0</v>
      </c>
      <c r="AA641" s="25"/>
      <c r="AB641" s="25"/>
      <c r="AC641" s="25"/>
      <c r="AD641" s="25"/>
      <c r="AE641" s="25">
        <v>0</v>
      </c>
      <c r="AF641" s="25"/>
      <c r="AG641" s="25"/>
      <c r="AH641" s="25"/>
      <c r="AI641" s="25"/>
      <c r="AJ641" s="25">
        <v>0</v>
      </c>
      <c r="AK641" s="25">
        <v>0</v>
      </c>
      <c r="AL641" s="25">
        <v>0</v>
      </c>
      <c r="AM641" s="25">
        <v>0</v>
      </c>
      <c r="AN641" s="25">
        <v>0</v>
      </c>
      <c r="AO641" s="25">
        <v>0</v>
      </c>
      <c r="AP641" s="25">
        <v>0</v>
      </c>
      <c r="AQ641" s="25">
        <v>0</v>
      </c>
      <c r="AR641" s="25">
        <v>0</v>
      </c>
      <c r="AS641" s="25"/>
      <c r="AT641" s="25"/>
      <c r="AU641" s="25"/>
      <c r="AV641" s="25">
        <v>3</v>
      </c>
      <c r="AW641" s="25"/>
      <c r="AX641" s="25"/>
      <c r="AY641" s="25"/>
      <c r="AZ641" s="25"/>
      <c r="BA641" s="25"/>
      <c r="BB641" s="25"/>
      <c r="BC641" s="25"/>
      <c r="BD641" s="25"/>
      <c r="BE641" s="25"/>
      <c r="BF641" s="25"/>
      <c r="BG641" s="25">
        <v>0</v>
      </c>
      <c r="BH641" s="25">
        <v>39.22</v>
      </c>
      <c r="BI641" s="25"/>
      <c r="BJ641" s="25">
        <v>0</v>
      </c>
      <c r="BK641" s="25">
        <v>0</v>
      </c>
      <c r="BL641" s="25">
        <v>0</v>
      </c>
      <c r="BM641" s="25"/>
      <c r="BN641" s="25">
        <v>0</v>
      </c>
      <c r="BO641" s="25">
        <v>0</v>
      </c>
      <c r="BP641" s="25">
        <v>0</v>
      </c>
      <c r="BQ641" s="25"/>
      <c r="BR641" s="25"/>
      <c r="BT641" s="27">
        <v>6.25</v>
      </c>
      <c r="BW641" s="25" t="s">
        <v>4</v>
      </c>
      <c r="BX641" s="49">
        <v>6536</v>
      </c>
      <c r="BY641" s="25"/>
      <c r="BZ641" s="25"/>
      <c r="CA641" s="25"/>
      <c r="CB641" s="25">
        <v>100</v>
      </c>
      <c r="CC641" s="25">
        <v>0</v>
      </c>
      <c r="CD641" s="25"/>
      <c r="CE641" s="25"/>
      <c r="CF641" s="25"/>
      <c r="CG641" s="25"/>
      <c r="CH641" s="25"/>
      <c r="CI641" s="25"/>
      <c r="CJ641" s="25"/>
      <c r="CK641" s="25"/>
      <c r="CL641" s="25"/>
      <c r="CM641" s="25"/>
      <c r="CN641" s="25"/>
      <c r="CO641" s="25"/>
      <c r="CP641" s="25"/>
      <c r="CQ641" s="25"/>
      <c r="CR641" s="25"/>
      <c r="CS641" s="25"/>
      <c r="CT641" s="25"/>
    </row>
    <row r="642" spans="1:98" ht="15" x14ac:dyDescent="0.3">
      <c r="A642" s="10" t="s">
        <v>1219</v>
      </c>
      <c r="D642">
        <v>10</v>
      </c>
      <c r="F642" s="2" t="s">
        <v>1214</v>
      </c>
      <c r="I642">
        <v>1</v>
      </c>
      <c r="J642" s="25">
        <v>0</v>
      </c>
      <c r="K642" s="25">
        <v>0.2</v>
      </c>
      <c r="L642" s="25"/>
      <c r="M642" s="25">
        <v>0</v>
      </c>
      <c r="N642" s="25">
        <v>0</v>
      </c>
      <c r="O642" s="25">
        <v>0</v>
      </c>
      <c r="P642" s="25">
        <v>0</v>
      </c>
      <c r="Q642" s="25">
        <v>0</v>
      </c>
      <c r="R642" s="25"/>
      <c r="S642" s="25">
        <v>0</v>
      </c>
      <c r="T642" s="25">
        <v>0</v>
      </c>
      <c r="U642" s="25">
        <v>0</v>
      </c>
      <c r="V642" s="25">
        <v>0</v>
      </c>
      <c r="W642" s="25">
        <v>0</v>
      </c>
      <c r="X642" s="25"/>
      <c r="Y642" s="25">
        <v>0</v>
      </c>
      <c r="Z642" s="25"/>
      <c r="AA642" s="25"/>
      <c r="AB642" s="25">
        <v>0</v>
      </c>
      <c r="AC642" s="25">
        <v>0</v>
      </c>
      <c r="AD642" s="25"/>
      <c r="AE642" s="25"/>
      <c r="AF642" s="25"/>
      <c r="AG642" s="25">
        <v>0</v>
      </c>
      <c r="AH642" s="25"/>
      <c r="AI642" s="25"/>
      <c r="AJ642" s="25">
        <v>99.8</v>
      </c>
      <c r="AK642" s="25">
        <v>10</v>
      </c>
      <c r="AL642" s="25">
        <v>0.3</v>
      </c>
      <c r="AM642" s="25">
        <v>76</v>
      </c>
      <c r="AN642" s="25">
        <v>1</v>
      </c>
      <c r="AO642" s="25">
        <v>89</v>
      </c>
      <c r="AP642" s="25">
        <v>39300</v>
      </c>
      <c r="AQ642" s="25">
        <v>0.1</v>
      </c>
      <c r="AR642" s="25">
        <v>0.08</v>
      </c>
      <c r="AS642" s="25"/>
      <c r="AT642" s="25" t="s">
        <v>501</v>
      </c>
      <c r="AU642" s="25"/>
      <c r="AV642" s="25"/>
      <c r="AW642" s="25">
        <v>0</v>
      </c>
      <c r="AX642" s="25">
        <v>0</v>
      </c>
      <c r="AY642" s="25"/>
      <c r="AZ642" s="25"/>
      <c r="BA642" s="25"/>
      <c r="BB642" s="25"/>
      <c r="BC642" s="25"/>
      <c r="BD642" s="25"/>
      <c r="BE642" s="25"/>
      <c r="BF642" s="25">
        <v>0</v>
      </c>
      <c r="BG642" s="25"/>
      <c r="BH642" s="25">
        <v>0</v>
      </c>
      <c r="BI642" s="25"/>
      <c r="BJ642" s="25">
        <v>0</v>
      </c>
      <c r="BK642" s="25">
        <v>1</v>
      </c>
      <c r="BL642" s="25">
        <v>0</v>
      </c>
      <c r="BM642" s="25"/>
      <c r="BN642" s="25">
        <v>0</v>
      </c>
      <c r="BO642" s="25">
        <v>0</v>
      </c>
      <c r="BP642" s="25">
        <v>0</v>
      </c>
      <c r="BQ642" s="25">
        <v>0</v>
      </c>
      <c r="BR642" s="25"/>
      <c r="BT642" s="27">
        <v>6.25</v>
      </c>
      <c r="BW642" s="25" t="s">
        <v>8</v>
      </c>
      <c r="BX642" s="49">
        <v>1226</v>
      </c>
      <c r="BY642" s="25"/>
      <c r="BZ642" s="25"/>
      <c r="CA642" s="25"/>
      <c r="CB642" s="25">
        <v>100</v>
      </c>
      <c r="CC642" s="25">
        <v>0</v>
      </c>
      <c r="CD642" s="25"/>
      <c r="CE642" s="25"/>
      <c r="CF642" s="25"/>
      <c r="CG642" s="25"/>
      <c r="CH642" s="25"/>
      <c r="CI642" s="25"/>
      <c r="CJ642" s="25"/>
      <c r="CK642" s="25"/>
      <c r="CL642" s="25"/>
      <c r="CM642" s="25"/>
      <c r="CN642" s="25"/>
      <c r="CO642" s="25"/>
      <c r="CP642" s="25"/>
      <c r="CQ642" s="25"/>
      <c r="CR642" s="25"/>
      <c r="CS642" s="25"/>
      <c r="CT642" s="25"/>
    </row>
    <row r="643" spans="1:98" ht="15" x14ac:dyDescent="0.25">
      <c r="A643" s="10"/>
      <c r="D643">
        <f>SUM(D636:D642)</f>
        <v>1282.5</v>
      </c>
      <c r="F643" s="5" t="s">
        <v>550</v>
      </c>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A643" s="25"/>
      <c r="BB643" s="25"/>
      <c r="BC643" s="25"/>
      <c r="BD643" s="25"/>
      <c r="BE643" s="25"/>
      <c r="BF643" s="25"/>
      <c r="BG643" s="25"/>
      <c r="BH643" s="25"/>
      <c r="BI643" s="25"/>
      <c r="BJ643" s="25"/>
      <c r="BK643" s="25"/>
      <c r="BL643" s="25"/>
      <c r="BM643" s="25"/>
      <c r="BN643" s="25"/>
      <c r="BO643" s="25"/>
      <c r="BP643" s="25"/>
      <c r="BQ643" s="25"/>
      <c r="BR643" s="25"/>
      <c r="BW643" s="25"/>
      <c r="BX643" s="49"/>
      <c r="BY643" s="25"/>
      <c r="BZ643" s="25"/>
      <c r="CA643" s="25"/>
      <c r="CB643" s="25"/>
      <c r="CC643" s="25"/>
      <c r="CD643" s="25"/>
      <c r="CE643" s="25"/>
      <c r="CF643" s="25"/>
      <c r="CG643" s="25"/>
      <c r="CH643" s="25"/>
      <c r="CI643" s="25"/>
      <c r="CJ643" s="25"/>
      <c r="CK643" s="25"/>
      <c r="CL643" s="25"/>
      <c r="CM643" s="25"/>
      <c r="CN643" s="25"/>
      <c r="CO643" s="25"/>
      <c r="CP643" s="25"/>
      <c r="CQ643" s="25"/>
      <c r="CR643" s="25"/>
      <c r="CS643" s="25"/>
      <c r="CT643" s="25"/>
    </row>
    <row r="644" spans="1:98" ht="15" x14ac:dyDescent="0.25">
      <c r="A644" s="10"/>
      <c r="D644">
        <f>D643-30</f>
        <v>1252.5</v>
      </c>
      <c r="F644" s="5" t="s">
        <v>551</v>
      </c>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A644" s="25"/>
      <c r="BB644" s="25"/>
      <c r="BC644" s="25"/>
      <c r="BD644" s="25"/>
      <c r="BE644" s="25"/>
      <c r="BF644" s="25"/>
      <c r="BG644" s="25"/>
      <c r="BH644" s="25"/>
      <c r="BI644" s="25"/>
      <c r="BJ644" s="25"/>
      <c r="BK644" s="25"/>
      <c r="BL644" s="25"/>
      <c r="BM644" s="25"/>
      <c r="BN644" s="25"/>
      <c r="BO644" s="25"/>
      <c r="BP644" s="25"/>
      <c r="BQ644" s="25"/>
      <c r="BR644" s="25"/>
      <c r="BW644" s="25"/>
      <c r="BX644" s="49"/>
      <c r="BY644" s="25"/>
      <c r="BZ644" s="25"/>
      <c r="CA644" s="25"/>
      <c r="CB644" s="25"/>
      <c r="CC644" s="25"/>
      <c r="CD644" s="25"/>
      <c r="CE644" s="25"/>
      <c r="CF644" s="25"/>
      <c r="CG644" s="25"/>
      <c r="CH644" s="25"/>
      <c r="CI644" s="25"/>
      <c r="CJ644" s="25"/>
      <c r="CK644" s="25"/>
      <c r="CL644" s="25"/>
      <c r="CM644" s="25"/>
      <c r="CN644" s="25"/>
      <c r="CO644" s="25"/>
      <c r="CP644" s="25"/>
      <c r="CQ644" s="25"/>
      <c r="CR644" s="25"/>
      <c r="CS644" s="25"/>
      <c r="CT644" s="25"/>
    </row>
    <row r="645" spans="1:98" ht="15" x14ac:dyDescent="0.25">
      <c r="A645" s="10"/>
      <c r="D645">
        <f>1-(D643-D644)/D643</f>
        <v>0.97660818713450293</v>
      </c>
      <c r="F645" s="5" t="s">
        <v>337</v>
      </c>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A645" s="25"/>
      <c r="BB645" s="25"/>
      <c r="BC645" s="25"/>
      <c r="BD645" s="25"/>
      <c r="BE645" s="25"/>
      <c r="BF645" s="25"/>
      <c r="BG645" s="25"/>
      <c r="BH645" s="25"/>
      <c r="BI645" s="25"/>
      <c r="BJ645" s="25"/>
      <c r="BK645" s="25"/>
      <c r="BL645" s="25"/>
      <c r="BM645" s="25"/>
      <c r="BN645" s="25"/>
      <c r="BO645" s="25"/>
      <c r="BP645" s="25"/>
      <c r="BQ645" s="25"/>
      <c r="BR645" s="25"/>
      <c r="BW645" s="25"/>
      <c r="BX645" s="49"/>
      <c r="BY645" s="25"/>
      <c r="BZ645" s="25"/>
      <c r="CA645" s="25"/>
      <c r="CB645" s="25"/>
      <c r="CC645" s="25"/>
      <c r="CD645" s="25"/>
      <c r="CE645" s="25"/>
      <c r="CF645" s="25"/>
      <c r="CG645" s="25"/>
      <c r="CH645" s="25"/>
      <c r="CI645" s="25"/>
      <c r="CJ645" s="25"/>
      <c r="CK645" s="25"/>
      <c r="CL645" s="25"/>
      <c r="CM645" s="25"/>
      <c r="CN645" s="25"/>
      <c r="CO645" s="25"/>
      <c r="CP645" s="25"/>
      <c r="CQ645" s="25"/>
      <c r="CR645" s="25"/>
      <c r="CS645" s="25"/>
      <c r="CT645" s="25"/>
    </row>
    <row r="646" spans="1:98" ht="15" x14ac:dyDescent="0.25">
      <c r="A646" s="10"/>
      <c r="F646" s="5" t="s">
        <v>82</v>
      </c>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A646" s="25"/>
      <c r="BB646" s="25"/>
      <c r="BC646" s="25"/>
      <c r="BD646" s="25"/>
      <c r="BE646" s="25"/>
      <c r="BF646" s="25"/>
      <c r="BG646" s="25"/>
      <c r="BH646" s="25"/>
      <c r="BI646" s="25"/>
      <c r="BJ646" s="25"/>
      <c r="BK646" s="25"/>
      <c r="BL646" s="25"/>
      <c r="BM646" s="25"/>
      <c r="BN646" s="25"/>
      <c r="BO646" s="25"/>
      <c r="BP646" s="25"/>
      <c r="BQ646" s="25"/>
      <c r="BR646" s="25"/>
      <c r="BW646" s="25"/>
      <c r="BX646" s="49"/>
      <c r="BY646" s="25"/>
      <c r="BZ646" s="25"/>
      <c r="CA646" s="25"/>
      <c r="CB646" s="25"/>
      <c r="CC646" s="25"/>
      <c r="CD646" s="25"/>
      <c r="CE646" s="25"/>
      <c r="CF646" s="25"/>
      <c r="CG646" s="25"/>
      <c r="CH646" s="25"/>
      <c r="CI646" s="25"/>
      <c r="CJ646" s="25"/>
      <c r="CK646" s="25"/>
      <c r="CL646" s="25"/>
      <c r="CM646" s="25"/>
      <c r="CN646" s="25"/>
      <c r="CO646" s="25"/>
      <c r="CP646" s="25"/>
      <c r="CQ646" s="25"/>
      <c r="CR646" s="25"/>
      <c r="CS646" s="25"/>
      <c r="CT646" s="25"/>
    </row>
    <row r="647" spans="1:98" ht="15" x14ac:dyDescent="0.25">
      <c r="A647" s="10"/>
      <c r="F647" s="5" t="s">
        <v>115</v>
      </c>
      <c r="J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A647" s="25"/>
      <c r="BB647" s="25"/>
      <c r="BC647" s="25"/>
      <c r="BD647" s="25"/>
      <c r="BE647" s="25"/>
      <c r="BF647" s="25"/>
      <c r="BG647" s="25"/>
      <c r="BH647" s="25"/>
      <c r="BI647" s="25"/>
      <c r="BJ647" s="25"/>
      <c r="BK647" s="25"/>
      <c r="BL647" s="25"/>
      <c r="BM647" s="25"/>
      <c r="BN647" s="25"/>
      <c r="BO647" s="25"/>
      <c r="BP647" s="25"/>
      <c r="BQ647" s="25"/>
      <c r="BR647" s="25"/>
      <c r="BW647" s="25"/>
      <c r="BX647" s="49"/>
      <c r="BY647" s="25"/>
      <c r="BZ647" s="25"/>
      <c r="CA647" s="25"/>
      <c r="CD647" s="25"/>
      <c r="CE647" s="25"/>
      <c r="CF647" s="25"/>
      <c r="CG647" s="25"/>
      <c r="CH647" s="25"/>
      <c r="CI647" s="25"/>
      <c r="CJ647" s="25"/>
      <c r="CK647" s="25"/>
      <c r="CL647" s="25"/>
      <c r="CM647" s="25"/>
      <c r="CN647" s="25"/>
      <c r="CO647" s="25"/>
      <c r="CP647" s="25"/>
      <c r="CQ647" s="25"/>
      <c r="CR647" s="25"/>
      <c r="CS647" s="25"/>
      <c r="CT647" s="25"/>
    </row>
    <row r="648" spans="1:98" ht="15" x14ac:dyDescent="0.3">
      <c r="A648" s="10"/>
      <c r="F648" s="2"/>
      <c r="J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A648" s="25"/>
      <c r="BB648" s="25"/>
      <c r="BC648" s="25"/>
      <c r="BD648" s="25"/>
      <c r="BE648" s="25"/>
      <c r="BF648" s="25"/>
      <c r="BG648" s="25"/>
      <c r="BH648" s="25"/>
      <c r="BI648" s="25"/>
      <c r="BJ648" s="25"/>
      <c r="BK648" s="25"/>
      <c r="BL648" s="25"/>
      <c r="BM648" s="25"/>
      <c r="BN648" s="25"/>
      <c r="BO648" s="25"/>
      <c r="BP648" s="25"/>
      <c r="BQ648" s="25"/>
      <c r="BR648" s="25"/>
      <c r="BW648" s="25"/>
      <c r="BX648" s="49"/>
      <c r="BY648" s="25"/>
      <c r="BZ648" s="25"/>
      <c r="CA648" s="25"/>
      <c r="CD648" s="25"/>
      <c r="CE648" s="25"/>
      <c r="CF648" s="25"/>
      <c r="CG648" s="25"/>
      <c r="CH648" s="25"/>
      <c r="CI648" s="25"/>
      <c r="CJ648" s="25"/>
      <c r="CK648" s="25"/>
      <c r="CL648" s="25"/>
      <c r="CM648" s="25"/>
      <c r="CN648" s="25"/>
      <c r="CO648" s="25"/>
      <c r="CP648" s="25"/>
      <c r="CQ648" s="25"/>
      <c r="CR648" s="25"/>
      <c r="CS648" s="25"/>
      <c r="CT648" s="25"/>
    </row>
    <row r="649" spans="1:98" s="35" customFormat="1" ht="15" x14ac:dyDescent="0.25">
      <c r="A649" s="34"/>
      <c r="F649" s="163" t="s">
        <v>1391</v>
      </c>
      <c r="J649" s="388"/>
      <c r="K649" s="164">
        <f>+K636*$D$636/100</f>
        <v>399.6</v>
      </c>
      <c r="L649" s="164"/>
      <c r="M649" s="164">
        <f>+M636*$D$636/100</f>
        <v>0</v>
      </c>
      <c r="N649" s="164">
        <f t="shared" ref="N649:BR649" si="340">+N636*$D$636/100</f>
        <v>0</v>
      </c>
      <c r="O649" s="164">
        <f t="shared" si="340"/>
        <v>0</v>
      </c>
      <c r="P649" s="164">
        <f t="shared" si="340"/>
        <v>0</v>
      </c>
      <c r="Q649" s="164">
        <f t="shared" si="340"/>
        <v>0</v>
      </c>
      <c r="R649" s="164">
        <f t="shared" si="340"/>
        <v>0</v>
      </c>
      <c r="S649" s="164">
        <f t="shared" si="340"/>
        <v>0</v>
      </c>
      <c r="T649" s="164">
        <f t="shared" si="340"/>
        <v>0</v>
      </c>
      <c r="U649" s="164">
        <f t="shared" si="340"/>
        <v>0</v>
      </c>
      <c r="V649" s="164">
        <f t="shared" si="340"/>
        <v>0</v>
      </c>
      <c r="W649" s="164">
        <f t="shared" si="340"/>
        <v>0</v>
      </c>
      <c r="X649" s="164">
        <f t="shared" si="340"/>
        <v>0</v>
      </c>
      <c r="Y649" s="164">
        <f t="shared" si="340"/>
        <v>0</v>
      </c>
      <c r="Z649" s="164">
        <f t="shared" si="340"/>
        <v>0</v>
      </c>
      <c r="AA649" s="164">
        <f t="shared" si="340"/>
        <v>0</v>
      </c>
      <c r="AB649" s="164">
        <f t="shared" si="340"/>
        <v>0</v>
      </c>
      <c r="AC649" s="164">
        <f t="shared" si="340"/>
        <v>0</v>
      </c>
      <c r="AD649" s="164">
        <f t="shared" si="340"/>
        <v>0</v>
      </c>
      <c r="AE649" s="164">
        <f t="shared" si="340"/>
        <v>0</v>
      </c>
      <c r="AF649" s="164">
        <f t="shared" si="340"/>
        <v>0</v>
      </c>
      <c r="AG649" s="164">
        <f t="shared" si="340"/>
        <v>0</v>
      </c>
      <c r="AH649" s="164">
        <f t="shared" si="340"/>
        <v>0</v>
      </c>
      <c r="AI649" s="164">
        <f t="shared" si="340"/>
        <v>0</v>
      </c>
      <c r="AJ649" s="164">
        <f t="shared" si="340"/>
        <v>0.4</v>
      </c>
      <c r="AK649" s="164">
        <f t="shared" si="340"/>
        <v>8</v>
      </c>
      <c r="AL649" s="164">
        <f t="shared" si="340"/>
        <v>0</v>
      </c>
      <c r="AM649" s="164">
        <f t="shared" si="340"/>
        <v>4</v>
      </c>
      <c r="AN649" s="164">
        <f t="shared" si="340"/>
        <v>0</v>
      </c>
      <c r="AO649" s="164">
        <f t="shared" si="340"/>
        <v>0</v>
      </c>
      <c r="AP649" s="164">
        <f t="shared" si="340"/>
        <v>8</v>
      </c>
      <c r="AQ649" s="164">
        <f t="shared" si="340"/>
        <v>0</v>
      </c>
      <c r="AR649" s="164">
        <f t="shared" si="340"/>
        <v>2.8000000000000004E-2</v>
      </c>
      <c r="AS649" s="164">
        <f t="shared" si="340"/>
        <v>0</v>
      </c>
      <c r="AT649" s="164">
        <f t="shared" si="340"/>
        <v>0</v>
      </c>
      <c r="AU649" s="164">
        <f t="shared" si="340"/>
        <v>0</v>
      </c>
      <c r="AV649" s="164">
        <f t="shared" si="340"/>
        <v>0</v>
      </c>
      <c r="AW649" s="164">
        <f t="shared" si="340"/>
        <v>0</v>
      </c>
      <c r="AX649" s="164">
        <f t="shared" si="340"/>
        <v>0</v>
      </c>
      <c r="AY649" s="164">
        <f t="shared" si="340"/>
        <v>0</v>
      </c>
      <c r="AZ649" s="164">
        <f t="shared" si="340"/>
        <v>0</v>
      </c>
      <c r="BA649" s="164">
        <f t="shared" si="340"/>
        <v>0</v>
      </c>
      <c r="BB649" s="164">
        <f t="shared" si="340"/>
        <v>0</v>
      </c>
      <c r="BC649" s="164">
        <f t="shared" si="340"/>
        <v>0</v>
      </c>
      <c r="BD649" s="164">
        <f t="shared" si="340"/>
        <v>0</v>
      </c>
      <c r="BE649" s="164">
        <f t="shared" si="340"/>
        <v>0</v>
      </c>
      <c r="BF649" s="164">
        <f t="shared" si="340"/>
        <v>0</v>
      </c>
      <c r="BG649" s="164">
        <f t="shared" si="340"/>
        <v>0</v>
      </c>
      <c r="BH649" s="164">
        <f t="shared" si="340"/>
        <v>0</v>
      </c>
      <c r="BI649" s="164">
        <f t="shared" si="340"/>
        <v>0</v>
      </c>
      <c r="BJ649" s="164">
        <f t="shared" si="340"/>
        <v>0</v>
      </c>
      <c r="BK649" s="164">
        <f t="shared" si="340"/>
        <v>0</v>
      </c>
      <c r="BL649" s="164">
        <f t="shared" si="340"/>
        <v>0</v>
      </c>
      <c r="BM649" s="164">
        <f t="shared" si="340"/>
        <v>0</v>
      </c>
      <c r="BN649" s="164">
        <f t="shared" si="340"/>
        <v>0</v>
      </c>
      <c r="BO649" s="164">
        <f t="shared" si="340"/>
        <v>0</v>
      </c>
      <c r="BP649" s="164">
        <f t="shared" si="340"/>
        <v>0</v>
      </c>
      <c r="BQ649" s="164">
        <f t="shared" si="340"/>
        <v>0</v>
      </c>
      <c r="BR649" s="164">
        <f t="shared" si="340"/>
        <v>0</v>
      </c>
      <c r="BS649" s="393"/>
      <c r="BT649" s="393"/>
      <c r="BU649" s="393"/>
      <c r="BV649" s="393"/>
      <c r="BW649" s="388"/>
      <c r="BX649" s="389"/>
      <c r="BY649" s="388"/>
      <c r="BZ649" s="388"/>
      <c r="CA649" s="388"/>
      <c r="CB649" s="164"/>
      <c r="CC649" s="164"/>
      <c r="CE649" s="388"/>
      <c r="CF649" s="388"/>
      <c r="CG649" s="388"/>
      <c r="CH649" s="388"/>
      <c r="CI649" s="388"/>
      <c r="CJ649" s="388"/>
      <c r="CK649" s="388"/>
      <c r="CL649" s="388"/>
      <c r="CM649" s="388"/>
      <c r="CN649" s="388"/>
      <c r="CO649" s="388"/>
      <c r="CP649" s="388"/>
      <c r="CQ649" s="388"/>
      <c r="CR649" s="388"/>
      <c r="CS649" s="388"/>
      <c r="CT649" s="388"/>
    </row>
    <row r="650" spans="1:98" s="35" customFormat="1" ht="15" x14ac:dyDescent="0.3">
      <c r="A650" s="34"/>
      <c r="F650" s="167" t="s">
        <v>1595</v>
      </c>
      <c r="J650" s="388"/>
      <c r="K650" s="164">
        <f>+K637*$D$637/100</f>
        <v>455.25</v>
      </c>
      <c r="L650" s="164">
        <f>+L637*$D$637/100</f>
        <v>20.250000000000004</v>
      </c>
      <c r="M650" s="164">
        <f>+M637*$D$637/100</f>
        <v>126.74999999999999</v>
      </c>
      <c r="N650" s="164">
        <f t="shared" ref="N650:BR650" si="341">+N637*$D$637/100</f>
        <v>0</v>
      </c>
      <c r="O650" s="164">
        <f t="shared" si="341"/>
        <v>126.74999999999999</v>
      </c>
      <c r="P650" s="164">
        <f t="shared" si="341"/>
        <v>0.53999999999999992</v>
      </c>
      <c r="Q650" s="164">
        <f t="shared" si="341"/>
        <v>162.00000000000003</v>
      </c>
      <c r="R650" s="164">
        <f t="shared" si="341"/>
        <v>0</v>
      </c>
      <c r="S650" s="164">
        <f t="shared" si="341"/>
        <v>71.025000000000006</v>
      </c>
      <c r="T650" s="164">
        <f t="shared" si="341"/>
        <v>66.45</v>
      </c>
      <c r="U650" s="164">
        <f t="shared" si="341"/>
        <v>12.75</v>
      </c>
      <c r="V650" s="164">
        <f t="shared" si="341"/>
        <v>11.7</v>
      </c>
      <c r="W650" s="164">
        <f t="shared" si="341"/>
        <v>0</v>
      </c>
      <c r="X650" s="164">
        <f t="shared" si="341"/>
        <v>0</v>
      </c>
      <c r="Y650" s="164">
        <f t="shared" si="341"/>
        <v>0</v>
      </c>
      <c r="Z650" s="164">
        <f t="shared" si="341"/>
        <v>0</v>
      </c>
      <c r="AA650" s="164">
        <f t="shared" si="341"/>
        <v>0</v>
      </c>
      <c r="AB650" s="164">
        <f t="shared" si="341"/>
        <v>0</v>
      </c>
      <c r="AC650" s="164">
        <f t="shared" si="341"/>
        <v>0</v>
      </c>
      <c r="AD650" s="164">
        <f t="shared" si="341"/>
        <v>0</v>
      </c>
      <c r="AE650" s="164">
        <f t="shared" si="341"/>
        <v>0</v>
      </c>
      <c r="AF650" s="164">
        <f t="shared" si="341"/>
        <v>0</v>
      </c>
      <c r="AG650" s="164">
        <f t="shared" si="341"/>
        <v>0</v>
      </c>
      <c r="AH650" s="164">
        <f t="shared" si="341"/>
        <v>0</v>
      </c>
      <c r="AI650" s="164">
        <f t="shared" si="341"/>
        <v>0</v>
      </c>
      <c r="AJ650" s="164">
        <f t="shared" si="341"/>
        <v>6.75</v>
      </c>
      <c r="AK650" s="164">
        <f t="shared" si="341"/>
        <v>90</v>
      </c>
      <c r="AL650" s="164">
        <f t="shared" si="341"/>
        <v>12</v>
      </c>
      <c r="AM650" s="164">
        <f t="shared" si="341"/>
        <v>165</v>
      </c>
      <c r="AN650" s="164">
        <f t="shared" si="341"/>
        <v>1200</v>
      </c>
      <c r="AO650" s="164">
        <f t="shared" si="341"/>
        <v>1725</v>
      </c>
      <c r="AP650" s="164">
        <f t="shared" si="341"/>
        <v>435</v>
      </c>
      <c r="AQ650" s="164">
        <f t="shared" si="341"/>
        <v>24.975000000000001</v>
      </c>
      <c r="AR650" s="164">
        <f t="shared" si="341"/>
        <v>0.75</v>
      </c>
      <c r="AS650" s="164">
        <f t="shared" si="341"/>
        <v>20.250000000000004</v>
      </c>
      <c r="AT650" s="164">
        <f t="shared" si="341"/>
        <v>142.5</v>
      </c>
      <c r="AU650" s="164">
        <f t="shared" si="341"/>
        <v>0</v>
      </c>
      <c r="AV650" s="164">
        <f t="shared" si="341"/>
        <v>0</v>
      </c>
      <c r="AW650" s="164">
        <f t="shared" si="341"/>
        <v>0</v>
      </c>
      <c r="AX650" s="164">
        <f t="shared" si="341"/>
        <v>0</v>
      </c>
      <c r="AY650" s="164">
        <f t="shared" si="341"/>
        <v>0</v>
      </c>
      <c r="AZ650" s="164">
        <f t="shared" si="341"/>
        <v>0</v>
      </c>
      <c r="BA650" s="164">
        <f t="shared" si="341"/>
        <v>0</v>
      </c>
      <c r="BB650" s="164">
        <f t="shared" si="341"/>
        <v>0</v>
      </c>
      <c r="BC650" s="164">
        <f t="shared" si="341"/>
        <v>0</v>
      </c>
      <c r="BD650" s="164">
        <f t="shared" si="341"/>
        <v>0</v>
      </c>
      <c r="BE650" s="164">
        <f t="shared" si="341"/>
        <v>3.9750000000000001</v>
      </c>
      <c r="BF650" s="164">
        <f t="shared" si="341"/>
        <v>0</v>
      </c>
      <c r="BG650" s="164">
        <f t="shared" si="341"/>
        <v>0</v>
      </c>
      <c r="BH650" s="164">
        <f t="shared" si="341"/>
        <v>1.575</v>
      </c>
      <c r="BI650" s="164">
        <f t="shared" si="341"/>
        <v>0</v>
      </c>
      <c r="BJ650" s="164">
        <f t="shared" si="341"/>
        <v>0.9</v>
      </c>
      <c r="BK650" s="164">
        <f t="shared" si="341"/>
        <v>1.65</v>
      </c>
      <c r="BL650" s="164">
        <f t="shared" si="341"/>
        <v>45.75</v>
      </c>
      <c r="BM650" s="164">
        <f t="shared" si="341"/>
        <v>0</v>
      </c>
      <c r="BN650" s="164">
        <f t="shared" si="341"/>
        <v>0.97499999999999998</v>
      </c>
      <c r="BO650" s="164">
        <f t="shared" si="341"/>
        <v>135</v>
      </c>
      <c r="BP650" s="164">
        <f t="shared" si="341"/>
        <v>18</v>
      </c>
      <c r="BQ650" s="164">
        <f t="shared" si="341"/>
        <v>0</v>
      </c>
      <c r="BR650" s="164">
        <f t="shared" si="341"/>
        <v>0</v>
      </c>
      <c r="BS650" s="393"/>
      <c r="BT650" s="393"/>
      <c r="BU650" s="393"/>
      <c r="BV650" s="393"/>
      <c r="BW650" s="388"/>
      <c r="BX650" s="389"/>
      <c r="BY650" s="388"/>
      <c r="BZ650" s="388"/>
      <c r="CA650" s="388"/>
      <c r="CB650" s="164">
        <f t="shared" ref="CB650:CC655" si="342">+CB637</f>
        <v>100</v>
      </c>
      <c r="CC650" s="164">
        <f t="shared" si="342"/>
        <v>-9.9999999999994316E-2</v>
      </c>
      <c r="CE650" s="388"/>
      <c r="CF650" s="388"/>
      <c r="CG650" s="388"/>
      <c r="CH650" s="388"/>
      <c r="CI650" s="388"/>
      <c r="CJ650" s="388"/>
      <c r="CK650" s="388"/>
      <c r="CL650" s="388"/>
      <c r="CM650" s="388"/>
      <c r="CN650" s="388"/>
      <c r="CO650" s="388"/>
      <c r="CP650" s="388"/>
      <c r="CQ650" s="388"/>
      <c r="CR650" s="388"/>
      <c r="CS650" s="388"/>
      <c r="CT650" s="388"/>
    </row>
    <row r="651" spans="1:98" s="35" customFormat="1" ht="15" x14ac:dyDescent="0.25">
      <c r="A651" s="34"/>
      <c r="F651" s="36" t="s">
        <v>273</v>
      </c>
      <c r="J651" s="388"/>
      <c r="K651" s="164">
        <f>+K638*$D$638/100</f>
        <v>53.16</v>
      </c>
      <c r="L651" s="164">
        <f>+L638*$D$638/100</f>
        <v>8.4000000000000005E-2</v>
      </c>
      <c r="M651" s="164">
        <f>+M638*$D$638/100</f>
        <v>0.54</v>
      </c>
      <c r="N651" s="164">
        <f t="shared" ref="N651:BR651" si="343">+N638*$D$638/100</f>
        <v>0.54</v>
      </c>
      <c r="O651" s="164">
        <f t="shared" si="343"/>
        <v>0</v>
      </c>
      <c r="P651" s="164">
        <f t="shared" si="343"/>
        <v>0</v>
      </c>
      <c r="Q651" s="164">
        <f t="shared" si="343"/>
        <v>0.06</v>
      </c>
      <c r="R651" s="164">
        <f t="shared" si="343"/>
        <v>0</v>
      </c>
      <c r="S651" s="164">
        <f t="shared" si="343"/>
        <v>1.2E-2</v>
      </c>
      <c r="T651" s="164">
        <f t="shared" si="343"/>
        <v>6.0000000000000001E-3</v>
      </c>
      <c r="U651" s="164">
        <f t="shared" si="343"/>
        <v>2.4E-2</v>
      </c>
      <c r="V651" s="164">
        <f t="shared" si="343"/>
        <v>0</v>
      </c>
      <c r="W651" s="164">
        <f t="shared" si="343"/>
        <v>5.22</v>
      </c>
      <c r="X651" s="164">
        <f t="shared" si="343"/>
        <v>0</v>
      </c>
      <c r="Y651" s="164">
        <f t="shared" si="343"/>
        <v>0</v>
      </c>
      <c r="Z651" s="166" t="s">
        <v>501</v>
      </c>
      <c r="AA651" s="164">
        <f t="shared" si="343"/>
        <v>3.66</v>
      </c>
      <c r="AB651" s="164">
        <f t="shared" si="343"/>
        <v>0</v>
      </c>
      <c r="AC651" s="164">
        <f t="shared" si="343"/>
        <v>0</v>
      </c>
      <c r="AD651" s="164">
        <f t="shared" si="343"/>
        <v>0</v>
      </c>
      <c r="AE651" s="164">
        <f t="shared" si="343"/>
        <v>0.9</v>
      </c>
      <c r="AF651" s="164">
        <f t="shared" si="343"/>
        <v>0</v>
      </c>
      <c r="AG651" s="164">
        <f t="shared" si="343"/>
        <v>0.96</v>
      </c>
      <c r="AH651" s="164">
        <f t="shared" si="343"/>
        <v>0</v>
      </c>
      <c r="AI651" s="164">
        <f t="shared" si="343"/>
        <v>0</v>
      </c>
      <c r="AJ651" s="164">
        <f t="shared" si="343"/>
        <v>0.24</v>
      </c>
      <c r="AK651" s="164">
        <f t="shared" si="343"/>
        <v>18</v>
      </c>
      <c r="AL651" s="164">
        <f t="shared" si="343"/>
        <v>0.3</v>
      </c>
      <c r="AM651" s="164">
        <f t="shared" si="343"/>
        <v>7.2</v>
      </c>
      <c r="AN651" s="164">
        <f t="shared" si="343"/>
        <v>19.8</v>
      </c>
      <c r="AO651" s="164">
        <f t="shared" si="343"/>
        <v>108</v>
      </c>
      <c r="AP651" s="164">
        <f t="shared" si="343"/>
        <v>9</v>
      </c>
      <c r="AQ651" s="164">
        <f t="shared" si="343"/>
        <v>0.18600000000000003</v>
      </c>
      <c r="AR651" s="164">
        <f t="shared" si="343"/>
        <v>8.4000000000000005E-2</v>
      </c>
      <c r="AS651" s="164">
        <f t="shared" si="343"/>
        <v>0.36</v>
      </c>
      <c r="AT651" s="164">
        <f t="shared" si="343"/>
        <v>132</v>
      </c>
      <c r="AU651" s="164">
        <f t="shared" si="343"/>
        <v>0</v>
      </c>
      <c r="AV651" s="164">
        <f t="shared" si="343"/>
        <v>0</v>
      </c>
      <c r="AW651" s="164">
        <f t="shared" si="343"/>
        <v>0</v>
      </c>
      <c r="AX651" s="164">
        <f t="shared" si="343"/>
        <v>0</v>
      </c>
      <c r="AY651" s="164">
        <f t="shared" si="343"/>
        <v>0</v>
      </c>
      <c r="AZ651" s="164">
        <f t="shared" si="343"/>
        <v>0</v>
      </c>
      <c r="BA651" s="164">
        <f t="shared" si="343"/>
        <v>0</v>
      </c>
      <c r="BB651" s="164">
        <f t="shared" si="343"/>
        <v>0</v>
      </c>
      <c r="BC651" s="164">
        <f t="shared" si="343"/>
        <v>0</v>
      </c>
      <c r="BD651" s="164">
        <f t="shared" si="343"/>
        <v>0</v>
      </c>
      <c r="BE651" s="164">
        <f t="shared" si="343"/>
        <v>0</v>
      </c>
      <c r="BF651" s="164">
        <f t="shared" si="343"/>
        <v>0</v>
      </c>
      <c r="BG651" s="164">
        <f t="shared" si="343"/>
        <v>0</v>
      </c>
      <c r="BH651" s="164">
        <f t="shared" si="343"/>
        <v>0</v>
      </c>
      <c r="BI651" s="164">
        <f t="shared" si="343"/>
        <v>0</v>
      </c>
      <c r="BJ651" s="164">
        <f t="shared" si="343"/>
        <v>1.7999999999999999E-2</v>
      </c>
      <c r="BK651" s="164">
        <f t="shared" si="343"/>
        <v>6.0000000000000001E-3</v>
      </c>
      <c r="BL651" s="164">
        <f t="shared" si="343"/>
        <v>0.06</v>
      </c>
      <c r="BM651" s="164">
        <f t="shared" si="343"/>
        <v>0</v>
      </c>
      <c r="BN651" s="164">
        <f t="shared" si="343"/>
        <v>7.1999999999999995E-2</v>
      </c>
      <c r="BO651" s="164">
        <f t="shared" si="343"/>
        <v>1.2</v>
      </c>
      <c r="BP651" s="164">
        <f t="shared" si="343"/>
        <v>0</v>
      </c>
      <c r="BQ651" s="164">
        <f t="shared" si="343"/>
        <v>3.6</v>
      </c>
      <c r="BR651" s="164">
        <f t="shared" si="343"/>
        <v>0</v>
      </c>
      <c r="BS651" s="393"/>
      <c r="BT651" s="393"/>
      <c r="BU651" s="393"/>
      <c r="BV651" s="393"/>
      <c r="BW651" s="388"/>
      <c r="BX651" s="389"/>
      <c r="BY651" s="388"/>
      <c r="BZ651" s="388"/>
      <c r="CA651" s="388"/>
      <c r="CB651" s="164">
        <f t="shared" si="342"/>
        <v>100</v>
      </c>
      <c r="CC651" s="164">
        <f t="shared" si="342"/>
        <v>0</v>
      </c>
      <c r="CE651" s="388"/>
      <c r="CF651" s="388"/>
      <c r="CG651" s="388"/>
      <c r="CH651" s="388"/>
      <c r="CI651" s="388"/>
      <c r="CJ651" s="388"/>
      <c r="CK651" s="388"/>
      <c r="CL651" s="388"/>
      <c r="CM651" s="388"/>
      <c r="CN651" s="388"/>
      <c r="CO651" s="388"/>
      <c r="CP651" s="388"/>
      <c r="CQ651" s="388"/>
      <c r="CR651" s="388"/>
      <c r="CS651" s="388"/>
      <c r="CT651" s="388"/>
    </row>
    <row r="652" spans="1:98" s="35" customFormat="1" ht="15" x14ac:dyDescent="0.3">
      <c r="A652" s="34"/>
      <c r="F652" s="167" t="s">
        <v>341</v>
      </c>
      <c r="J652" s="388"/>
      <c r="K652" s="164">
        <f>+K639*$D$639/100</f>
        <v>24.5</v>
      </c>
      <c r="L652" s="164">
        <f>+L639*$D$639/100</f>
        <v>1.7500000000000002E-2</v>
      </c>
      <c r="M652" s="164">
        <f>+M639*$D$639/100</f>
        <v>0.1</v>
      </c>
      <c r="N652" s="164">
        <f t="shared" ref="N652:BR652" si="344">+N639*$D$639/100</f>
        <v>0.1</v>
      </c>
      <c r="O652" s="164">
        <f t="shared" si="344"/>
        <v>0</v>
      </c>
      <c r="P652" s="164">
        <f t="shared" si="344"/>
        <v>0</v>
      </c>
      <c r="Q652" s="164">
        <f t="shared" si="344"/>
        <v>0</v>
      </c>
      <c r="R652" s="164">
        <f t="shared" si="344"/>
        <v>0</v>
      </c>
      <c r="S652" s="164">
        <f t="shared" si="344"/>
        <v>0</v>
      </c>
      <c r="T652" s="164">
        <f t="shared" si="344"/>
        <v>0</v>
      </c>
      <c r="U652" s="164">
        <f t="shared" si="344"/>
        <v>0</v>
      </c>
      <c r="V652" s="164">
        <f t="shared" si="344"/>
        <v>0</v>
      </c>
      <c r="W652" s="164">
        <f t="shared" si="344"/>
        <v>0.15</v>
      </c>
      <c r="X652" s="164">
        <f t="shared" si="344"/>
        <v>0</v>
      </c>
      <c r="Y652" s="164">
        <f t="shared" si="344"/>
        <v>0</v>
      </c>
      <c r="Z652" s="164">
        <f t="shared" si="344"/>
        <v>0</v>
      </c>
      <c r="AA652" s="164">
        <f t="shared" si="344"/>
        <v>0.15</v>
      </c>
      <c r="AB652" s="164">
        <f t="shared" si="344"/>
        <v>0</v>
      </c>
      <c r="AC652" s="164">
        <f t="shared" si="344"/>
        <v>0</v>
      </c>
      <c r="AD652" s="164">
        <f t="shared" si="344"/>
        <v>0</v>
      </c>
      <c r="AE652" s="164">
        <f t="shared" si="344"/>
        <v>0</v>
      </c>
      <c r="AF652" s="164">
        <f t="shared" si="344"/>
        <v>0</v>
      </c>
      <c r="AG652" s="164">
        <f t="shared" si="344"/>
        <v>0</v>
      </c>
      <c r="AH652" s="164">
        <f t="shared" si="344"/>
        <v>0</v>
      </c>
      <c r="AI652" s="164">
        <f t="shared" si="344"/>
        <v>0</v>
      </c>
      <c r="AJ652" s="164">
        <f t="shared" si="344"/>
        <v>7.4999999999999997E-2</v>
      </c>
      <c r="AK652" s="164">
        <f t="shared" si="344"/>
        <v>3.75</v>
      </c>
      <c r="AL652" s="164">
        <f t="shared" si="344"/>
        <v>0.125</v>
      </c>
      <c r="AM652" s="164">
        <f t="shared" si="344"/>
        <v>5.5</v>
      </c>
      <c r="AN652" s="164">
        <f t="shared" si="344"/>
        <v>8</v>
      </c>
      <c r="AO652" s="164">
        <f t="shared" si="344"/>
        <v>22.25</v>
      </c>
      <c r="AP652" s="164">
        <f t="shared" si="344"/>
        <v>5</v>
      </c>
      <c r="AQ652" s="164">
        <f t="shared" si="344"/>
        <v>2.5000000000000001E-2</v>
      </c>
      <c r="AR652" s="164">
        <f t="shared" si="344"/>
        <v>0.01</v>
      </c>
      <c r="AS652" s="164">
        <f t="shared" si="344"/>
        <v>0.25</v>
      </c>
      <c r="AT652" s="164">
        <f t="shared" si="344"/>
        <v>2.5</v>
      </c>
      <c r="AU652" s="164">
        <f t="shared" si="344"/>
        <v>0</v>
      </c>
      <c r="AV652" s="164">
        <f t="shared" si="344"/>
        <v>0</v>
      </c>
      <c r="AW652" s="164">
        <f t="shared" si="344"/>
        <v>0</v>
      </c>
      <c r="AX652" s="164">
        <f t="shared" si="344"/>
        <v>0</v>
      </c>
      <c r="AY652" s="164">
        <f t="shared" si="344"/>
        <v>0</v>
      </c>
      <c r="AZ652" s="164">
        <f t="shared" si="344"/>
        <v>0</v>
      </c>
      <c r="BA652" s="164">
        <f t="shared" si="344"/>
        <v>0</v>
      </c>
      <c r="BB652" s="164">
        <f t="shared" si="344"/>
        <v>0</v>
      </c>
      <c r="BC652" s="164">
        <f t="shared" si="344"/>
        <v>0</v>
      </c>
      <c r="BD652" s="164">
        <f t="shared" si="344"/>
        <v>0</v>
      </c>
      <c r="BE652" s="164">
        <f t="shared" si="344"/>
        <v>0</v>
      </c>
      <c r="BF652" s="164">
        <f t="shared" si="344"/>
        <v>0</v>
      </c>
      <c r="BG652" s="164">
        <f t="shared" si="344"/>
        <v>0</v>
      </c>
      <c r="BH652" s="164">
        <f t="shared" si="344"/>
        <v>0</v>
      </c>
      <c r="BI652" s="164">
        <f t="shared" si="344"/>
        <v>0</v>
      </c>
      <c r="BJ652" s="164">
        <f t="shared" si="344"/>
        <v>0</v>
      </c>
      <c r="BK652" s="164">
        <f t="shared" si="344"/>
        <v>0</v>
      </c>
      <c r="BL652" s="164">
        <f t="shared" si="344"/>
        <v>0</v>
      </c>
      <c r="BM652" s="164">
        <f t="shared" si="344"/>
        <v>0</v>
      </c>
      <c r="BN652" s="164">
        <f t="shared" si="344"/>
        <v>0</v>
      </c>
      <c r="BO652" s="164">
        <f t="shared" si="344"/>
        <v>0</v>
      </c>
      <c r="BP652" s="164">
        <f t="shared" si="344"/>
        <v>0</v>
      </c>
      <c r="BQ652" s="164">
        <f t="shared" si="344"/>
        <v>0</v>
      </c>
      <c r="BR652" s="164">
        <f t="shared" si="344"/>
        <v>0</v>
      </c>
      <c r="BS652" s="393"/>
      <c r="BT652" s="393"/>
      <c r="BU652" s="393"/>
      <c r="BV652" s="393"/>
      <c r="BW652" s="388"/>
      <c r="BX652" s="389"/>
      <c r="BY652" s="388"/>
      <c r="BZ652" s="388"/>
      <c r="CA652" s="388"/>
      <c r="CB652" s="164">
        <f t="shared" si="342"/>
        <v>100</v>
      </c>
      <c r="CC652" s="164">
        <f t="shared" si="342"/>
        <v>1.2999999999999972</v>
      </c>
      <c r="CE652" s="388"/>
      <c r="CF652" s="388"/>
      <c r="CG652" s="388"/>
      <c r="CH652" s="388"/>
      <c r="CI652" s="388"/>
      <c r="CJ652" s="388"/>
      <c r="CK652" s="388"/>
      <c r="CL652" s="388"/>
      <c r="CM652" s="388"/>
      <c r="CN652" s="388"/>
      <c r="CO652" s="388"/>
      <c r="CP652" s="388"/>
      <c r="CQ652" s="388"/>
      <c r="CR652" s="388"/>
      <c r="CS652" s="388"/>
      <c r="CT652" s="388"/>
    </row>
    <row r="653" spans="1:98" s="35" customFormat="1" ht="15" x14ac:dyDescent="0.3">
      <c r="A653" s="34"/>
      <c r="F653" s="167" t="s">
        <v>339</v>
      </c>
      <c r="J653" s="388"/>
      <c r="K653" s="164">
        <f>+K640*$D$640/100</f>
        <v>1.1875</v>
      </c>
      <c r="L653" s="164"/>
      <c r="M653" s="164">
        <f>+M640*$D$640/100</f>
        <v>1.5874999999999999</v>
      </c>
      <c r="N653" s="164">
        <f t="shared" ref="N653:BR653" si="345">+N640*$D$640/100</f>
        <v>1.5874999999999999</v>
      </c>
      <c r="O653" s="164">
        <f t="shared" si="345"/>
        <v>0</v>
      </c>
      <c r="P653" s="164">
        <f t="shared" si="345"/>
        <v>0</v>
      </c>
      <c r="Q653" s="164">
        <f t="shared" si="345"/>
        <v>1.7250000000000001</v>
      </c>
      <c r="R653" s="164">
        <f t="shared" si="345"/>
        <v>0</v>
      </c>
      <c r="S653" s="164">
        <f t="shared" si="345"/>
        <v>0.14374999999999999</v>
      </c>
      <c r="T653" s="164">
        <f t="shared" si="345"/>
        <v>0.60124999999999995</v>
      </c>
      <c r="U653" s="164">
        <f t="shared" si="345"/>
        <v>0.63375000000000004</v>
      </c>
      <c r="V653" s="164">
        <f t="shared" si="345"/>
        <v>0</v>
      </c>
      <c r="W653" s="164">
        <f t="shared" si="345"/>
        <v>5.2249999999999996</v>
      </c>
      <c r="X653" s="164">
        <f t="shared" si="345"/>
        <v>0</v>
      </c>
      <c r="Y653" s="164">
        <f t="shared" si="345"/>
        <v>0</v>
      </c>
      <c r="Z653" s="164">
        <f t="shared" si="345"/>
        <v>0</v>
      </c>
      <c r="AA653" s="164">
        <f t="shared" si="345"/>
        <v>0</v>
      </c>
      <c r="AB653" s="164">
        <f t="shared" si="345"/>
        <v>0</v>
      </c>
      <c r="AC653" s="164">
        <f t="shared" si="345"/>
        <v>0</v>
      </c>
      <c r="AD653" s="164">
        <f t="shared" si="345"/>
        <v>0</v>
      </c>
      <c r="AE653" s="164">
        <f t="shared" si="345"/>
        <v>2.0375000000000001</v>
      </c>
      <c r="AF653" s="164">
        <f t="shared" si="345"/>
        <v>0</v>
      </c>
      <c r="AG653" s="164">
        <f t="shared" si="345"/>
        <v>0</v>
      </c>
      <c r="AH653" s="164">
        <f t="shared" si="345"/>
        <v>0</v>
      </c>
      <c r="AI653" s="164">
        <f t="shared" si="345"/>
        <v>0</v>
      </c>
      <c r="AJ653" s="164">
        <f t="shared" si="345"/>
        <v>0.69625000000000004</v>
      </c>
      <c r="AK653" s="164">
        <f t="shared" si="345"/>
        <v>59.75</v>
      </c>
      <c r="AL653" s="164">
        <f t="shared" si="345"/>
        <v>3.7</v>
      </c>
      <c r="AM653" s="164">
        <f t="shared" si="345"/>
        <v>31.75</v>
      </c>
      <c r="AN653" s="164">
        <f t="shared" si="345"/>
        <v>43.625</v>
      </c>
      <c r="AO653" s="164">
        <f t="shared" si="345"/>
        <v>192.875</v>
      </c>
      <c r="AP653" s="164">
        <f t="shared" si="345"/>
        <v>6.5</v>
      </c>
      <c r="AQ653" s="164">
        <f t="shared" si="345"/>
        <v>0.50624999999999998</v>
      </c>
      <c r="AR653" s="164">
        <f t="shared" si="345"/>
        <v>0.10249999999999999</v>
      </c>
      <c r="AS653" s="164">
        <f t="shared" si="345"/>
        <v>0</v>
      </c>
      <c r="AT653" s="164">
        <f t="shared" si="345"/>
        <v>536.25</v>
      </c>
      <c r="AU653" s="164">
        <f t="shared" si="345"/>
        <v>123.25</v>
      </c>
      <c r="AV653" s="164">
        <f t="shared" si="345"/>
        <v>0</v>
      </c>
      <c r="AW653" s="164">
        <f t="shared" si="345"/>
        <v>12.375</v>
      </c>
      <c r="AX653" s="164">
        <f t="shared" si="345"/>
        <v>0</v>
      </c>
      <c r="AY653" s="164">
        <f t="shared" si="345"/>
        <v>0</v>
      </c>
      <c r="AZ653" s="164">
        <f t="shared" si="345"/>
        <v>0</v>
      </c>
      <c r="BA653" s="164">
        <f t="shared" si="345"/>
        <v>0</v>
      </c>
      <c r="BB653" s="164">
        <f t="shared" si="345"/>
        <v>0</v>
      </c>
      <c r="BC653" s="164">
        <f t="shared" si="345"/>
        <v>0</v>
      </c>
      <c r="BD653" s="164">
        <f t="shared" si="345"/>
        <v>0</v>
      </c>
      <c r="BE653" s="164">
        <f t="shared" si="345"/>
        <v>0</v>
      </c>
      <c r="BF653" s="164">
        <f t="shared" si="345"/>
        <v>0</v>
      </c>
      <c r="BG653" s="164">
        <f t="shared" si="345"/>
        <v>0</v>
      </c>
      <c r="BH653" s="164">
        <f t="shared" si="345"/>
        <v>0</v>
      </c>
      <c r="BI653" s="164">
        <f t="shared" si="345"/>
        <v>0</v>
      </c>
      <c r="BJ653" s="164">
        <f t="shared" si="345"/>
        <v>3.125E-2</v>
      </c>
      <c r="BK653" s="164">
        <f t="shared" si="345"/>
        <v>3.5000000000000003E-2</v>
      </c>
      <c r="BL653" s="164">
        <f t="shared" si="345"/>
        <v>0.4375</v>
      </c>
      <c r="BM653" s="164">
        <f t="shared" si="345"/>
        <v>0</v>
      </c>
      <c r="BN653" s="164">
        <f t="shared" si="345"/>
        <v>0</v>
      </c>
      <c r="BO653" s="164">
        <f t="shared" si="345"/>
        <v>0</v>
      </c>
      <c r="BP653" s="164">
        <f t="shared" si="345"/>
        <v>0</v>
      </c>
      <c r="BQ653" s="164">
        <f t="shared" si="345"/>
        <v>1.375</v>
      </c>
      <c r="BR653" s="164">
        <f t="shared" si="345"/>
        <v>0</v>
      </c>
      <c r="BS653" s="393"/>
      <c r="BT653" s="393"/>
      <c r="BU653" s="393"/>
      <c r="BV653" s="393"/>
      <c r="BW653" s="388"/>
      <c r="BX653" s="389"/>
      <c r="BY653" s="388"/>
      <c r="BZ653" s="388"/>
      <c r="CA653" s="388"/>
      <c r="CB653" s="164">
        <f t="shared" si="342"/>
        <v>100</v>
      </c>
      <c r="CC653" s="164">
        <f t="shared" si="342"/>
        <v>42.129999999999995</v>
      </c>
      <c r="CE653" s="388"/>
      <c r="CF653" s="388"/>
      <c r="CG653" s="388"/>
      <c r="CH653" s="388"/>
      <c r="CI653" s="388"/>
      <c r="CJ653" s="388"/>
      <c r="CK653" s="388"/>
      <c r="CL653" s="388"/>
      <c r="CM653" s="388"/>
      <c r="CN653" s="388"/>
      <c r="CO653" s="388"/>
      <c r="CP653" s="388"/>
      <c r="CQ653" s="388"/>
      <c r="CR653" s="388"/>
      <c r="CS653" s="388"/>
      <c r="CT653" s="388"/>
    </row>
    <row r="654" spans="1:98" s="35" customFormat="1" ht="15" x14ac:dyDescent="0.3">
      <c r="A654" s="34"/>
      <c r="F654" s="38" t="s">
        <v>1213</v>
      </c>
      <c r="J654" s="388"/>
      <c r="K654" s="164">
        <f>+K641*$D$641/100</f>
        <v>0</v>
      </c>
      <c r="L654" s="166" t="s">
        <v>501</v>
      </c>
      <c r="M654" s="164">
        <f>+M641*$D$641/100</f>
        <v>0</v>
      </c>
      <c r="N654" s="164">
        <f t="shared" ref="N654:BR654" si="346">+N641*$D$641/100</f>
        <v>0</v>
      </c>
      <c r="O654" s="164">
        <f t="shared" si="346"/>
        <v>0</v>
      </c>
      <c r="P654" s="164">
        <f t="shared" si="346"/>
        <v>0</v>
      </c>
      <c r="Q654" s="164">
        <f t="shared" si="346"/>
        <v>25</v>
      </c>
      <c r="R654" s="164">
        <f t="shared" si="346"/>
        <v>0</v>
      </c>
      <c r="S654" s="164">
        <f t="shared" si="346"/>
        <v>3.1625000000000001</v>
      </c>
      <c r="T654" s="164">
        <f t="shared" si="346"/>
        <v>4.6425000000000001</v>
      </c>
      <c r="U654" s="164">
        <f t="shared" si="346"/>
        <v>16.055</v>
      </c>
      <c r="V654" s="164">
        <f t="shared" si="346"/>
        <v>0</v>
      </c>
      <c r="W654" s="164">
        <f t="shared" si="346"/>
        <v>0</v>
      </c>
      <c r="X654" s="164">
        <f t="shared" si="346"/>
        <v>0</v>
      </c>
      <c r="Y654" s="164">
        <f t="shared" si="346"/>
        <v>0</v>
      </c>
      <c r="Z654" s="164">
        <f t="shared" si="346"/>
        <v>0</v>
      </c>
      <c r="AA654" s="164">
        <f t="shared" si="346"/>
        <v>0</v>
      </c>
      <c r="AB654" s="164">
        <f t="shared" si="346"/>
        <v>0</v>
      </c>
      <c r="AC654" s="164">
        <f t="shared" si="346"/>
        <v>0</v>
      </c>
      <c r="AD654" s="164">
        <f t="shared" si="346"/>
        <v>0</v>
      </c>
      <c r="AE654" s="164">
        <f t="shared" si="346"/>
        <v>0</v>
      </c>
      <c r="AF654" s="164">
        <f t="shared" si="346"/>
        <v>0</v>
      </c>
      <c r="AG654" s="164">
        <f t="shared" si="346"/>
        <v>0</v>
      </c>
      <c r="AH654" s="164">
        <f t="shared" si="346"/>
        <v>0</v>
      </c>
      <c r="AI654" s="164">
        <f t="shared" si="346"/>
        <v>0</v>
      </c>
      <c r="AJ654" s="164">
        <f t="shared" si="346"/>
        <v>0</v>
      </c>
      <c r="AK654" s="164">
        <f t="shared" si="346"/>
        <v>0</v>
      </c>
      <c r="AL654" s="164">
        <f t="shared" si="346"/>
        <v>0</v>
      </c>
      <c r="AM654" s="164">
        <f t="shared" si="346"/>
        <v>0</v>
      </c>
      <c r="AN654" s="164">
        <f t="shared" si="346"/>
        <v>0</v>
      </c>
      <c r="AO654" s="164">
        <f t="shared" si="346"/>
        <v>0</v>
      </c>
      <c r="AP654" s="164">
        <f t="shared" si="346"/>
        <v>0</v>
      </c>
      <c r="AQ654" s="164">
        <f t="shared" si="346"/>
        <v>0</v>
      </c>
      <c r="AR654" s="164">
        <f t="shared" si="346"/>
        <v>0</v>
      </c>
      <c r="AS654" s="164">
        <f t="shared" si="346"/>
        <v>0</v>
      </c>
      <c r="AT654" s="164">
        <f t="shared" si="346"/>
        <v>0</v>
      </c>
      <c r="AU654" s="164">
        <f t="shared" si="346"/>
        <v>0</v>
      </c>
      <c r="AV654" s="164">
        <f t="shared" si="346"/>
        <v>0.75</v>
      </c>
      <c r="AW654" s="164">
        <f t="shared" si="346"/>
        <v>0</v>
      </c>
      <c r="AX654" s="164">
        <f t="shared" si="346"/>
        <v>0</v>
      </c>
      <c r="AY654" s="164">
        <f t="shared" si="346"/>
        <v>0</v>
      </c>
      <c r="AZ654" s="164">
        <f t="shared" si="346"/>
        <v>0</v>
      </c>
      <c r="BA654" s="164">
        <f t="shared" si="346"/>
        <v>0</v>
      </c>
      <c r="BB654" s="164">
        <f t="shared" si="346"/>
        <v>0</v>
      </c>
      <c r="BC654" s="164">
        <f t="shared" si="346"/>
        <v>0</v>
      </c>
      <c r="BD654" s="164">
        <f t="shared" si="346"/>
        <v>0</v>
      </c>
      <c r="BE654" s="164">
        <f t="shared" si="346"/>
        <v>0</v>
      </c>
      <c r="BF654" s="164">
        <f t="shared" si="346"/>
        <v>0</v>
      </c>
      <c r="BG654" s="164">
        <f t="shared" si="346"/>
        <v>0</v>
      </c>
      <c r="BH654" s="164">
        <f t="shared" si="346"/>
        <v>9.8049999999999997</v>
      </c>
      <c r="BI654" s="164">
        <f t="shared" si="346"/>
        <v>0</v>
      </c>
      <c r="BJ654" s="164">
        <f t="shared" si="346"/>
        <v>0</v>
      </c>
      <c r="BK654" s="164">
        <f t="shared" si="346"/>
        <v>0</v>
      </c>
      <c r="BL654" s="164">
        <f t="shared" si="346"/>
        <v>0</v>
      </c>
      <c r="BM654" s="164">
        <f t="shared" si="346"/>
        <v>0</v>
      </c>
      <c r="BN654" s="164">
        <f t="shared" si="346"/>
        <v>0</v>
      </c>
      <c r="BO654" s="164">
        <f t="shared" si="346"/>
        <v>0</v>
      </c>
      <c r="BP654" s="164">
        <f t="shared" si="346"/>
        <v>0</v>
      </c>
      <c r="BQ654" s="164">
        <f t="shared" si="346"/>
        <v>0</v>
      </c>
      <c r="BR654" s="164">
        <f t="shared" si="346"/>
        <v>0</v>
      </c>
      <c r="BS654" s="393"/>
      <c r="BT654" s="393"/>
      <c r="BU654" s="393"/>
      <c r="BV654" s="393"/>
      <c r="BW654" s="388"/>
      <c r="BX654" s="389"/>
      <c r="BY654" s="388"/>
      <c r="BZ654" s="388"/>
      <c r="CA654" s="388"/>
      <c r="CB654" s="164">
        <f t="shared" si="342"/>
        <v>100</v>
      </c>
      <c r="CC654" s="164">
        <f t="shared" si="342"/>
        <v>0</v>
      </c>
      <c r="CE654" s="388"/>
      <c r="CF654" s="388"/>
      <c r="CG654" s="388"/>
      <c r="CH654" s="388"/>
      <c r="CI654" s="388"/>
      <c r="CJ654" s="388"/>
      <c r="CK654" s="388"/>
      <c r="CL654" s="388"/>
      <c r="CM654" s="388"/>
      <c r="CN654" s="388"/>
      <c r="CO654" s="388"/>
      <c r="CP654" s="388"/>
      <c r="CQ654" s="388"/>
      <c r="CR654" s="388"/>
      <c r="CS654" s="388"/>
      <c r="CT654" s="388"/>
    </row>
    <row r="655" spans="1:98" s="35" customFormat="1" ht="15" x14ac:dyDescent="0.3">
      <c r="A655" s="34"/>
      <c r="F655" s="38" t="s">
        <v>1214</v>
      </c>
      <c r="J655" s="388"/>
      <c r="K655" s="164">
        <f>+K642*$D$642/100</f>
        <v>0.02</v>
      </c>
      <c r="L655" s="164"/>
      <c r="M655" s="164">
        <f>+M642*$D$642/100</f>
        <v>0</v>
      </c>
      <c r="N655" s="164">
        <f t="shared" ref="N655:BR655" si="347">+N642*$D$642/100</f>
        <v>0</v>
      </c>
      <c r="O655" s="164">
        <f t="shared" si="347"/>
        <v>0</v>
      </c>
      <c r="P655" s="164">
        <f t="shared" si="347"/>
        <v>0</v>
      </c>
      <c r="Q655" s="164">
        <f t="shared" si="347"/>
        <v>0</v>
      </c>
      <c r="R655" s="164">
        <f t="shared" si="347"/>
        <v>0</v>
      </c>
      <c r="S655" s="164">
        <f t="shared" si="347"/>
        <v>0</v>
      </c>
      <c r="T655" s="164">
        <f t="shared" si="347"/>
        <v>0</v>
      </c>
      <c r="U655" s="164">
        <f t="shared" si="347"/>
        <v>0</v>
      </c>
      <c r="V655" s="164">
        <f t="shared" si="347"/>
        <v>0</v>
      </c>
      <c r="W655" s="164">
        <f t="shared" si="347"/>
        <v>0</v>
      </c>
      <c r="X655" s="164">
        <f t="shared" si="347"/>
        <v>0</v>
      </c>
      <c r="Y655" s="164">
        <f t="shared" si="347"/>
        <v>0</v>
      </c>
      <c r="Z655" s="164">
        <f t="shared" si="347"/>
        <v>0</v>
      </c>
      <c r="AA655" s="164">
        <f t="shared" si="347"/>
        <v>0</v>
      </c>
      <c r="AB655" s="164">
        <f t="shared" si="347"/>
        <v>0</v>
      </c>
      <c r="AC655" s="164">
        <f t="shared" si="347"/>
        <v>0</v>
      </c>
      <c r="AD655" s="164">
        <f t="shared" si="347"/>
        <v>0</v>
      </c>
      <c r="AE655" s="164">
        <f t="shared" si="347"/>
        <v>0</v>
      </c>
      <c r="AF655" s="164">
        <f t="shared" si="347"/>
        <v>0</v>
      </c>
      <c r="AG655" s="164">
        <f t="shared" si="347"/>
        <v>0</v>
      </c>
      <c r="AH655" s="164">
        <f t="shared" si="347"/>
        <v>0</v>
      </c>
      <c r="AI655" s="164">
        <f t="shared" si="347"/>
        <v>0</v>
      </c>
      <c r="AJ655" s="164">
        <f t="shared" si="347"/>
        <v>9.98</v>
      </c>
      <c r="AK655" s="164">
        <f t="shared" si="347"/>
        <v>1</v>
      </c>
      <c r="AL655" s="164">
        <f t="shared" si="347"/>
        <v>0.03</v>
      </c>
      <c r="AM655" s="164">
        <f t="shared" si="347"/>
        <v>7.6</v>
      </c>
      <c r="AN655" s="164">
        <f t="shared" si="347"/>
        <v>0.1</v>
      </c>
      <c r="AO655" s="164">
        <f t="shared" si="347"/>
        <v>8.9</v>
      </c>
      <c r="AP655" s="164">
        <f t="shared" si="347"/>
        <v>3930</v>
      </c>
      <c r="AQ655" s="164">
        <f t="shared" si="347"/>
        <v>0.01</v>
      </c>
      <c r="AR655" s="164">
        <f t="shared" si="347"/>
        <v>8.0000000000000002E-3</v>
      </c>
      <c r="AS655" s="164">
        <f t="shared" si="347"/>
        <v>0</v>
      </c>
      <c r="AT655" s="164" t="s">
        <v>501</v>
      </c>
      <c r="AU655" s="164">
        <f t="shared" si="347"/>
        <v>0</v>
      </c>
      <c r="AV655" s="164">
        <f t="shared" si="347"/>
        <v>0</v>
      </c>
      <c r="AW655" s="164">
        <f t="shared" si="347"/>
        <v>0</v>
      </c>
      <c r="AX655" s="164">
        <f t="shared" si="347"/>
        <v>0</v>
      </c>
      <c r="AY655" s="164">
        <f t="shared" si="347"/>
        <v>0</v>
      </c>
      <c r="AZ655" s="164">
        <f t="shared" si="347"/>
        <v>0</v>
      </c>
      <c r="BA655" s="164">
        <f t="shared" si="347"/>
        <v>0</v>
      </c>
      <c r="BB655" s="164">
        <f t="shared" si="347"/>
        <v>0</v>
      </c>
      <c r="BC655" s="164">
        <f t="shared" si="347"/>
        <v>0</v>
      </c>
      <c r="BD655" s="164">
        <f t="shared" si="347"/>
        <v>0</v>
      </c>
      <c r="BE655" s="164">
        <f t="shared" si="347"/>
        <v>0</v>
      </c>
      <c r="BF655" s="164">
        <f t="shared" si="347"/>
        <v>0</v>
      </c>
      <c r="BG655" s="164">
        <f t="shared" si="347"/>
        <v>0</v>
      </c>
      <c r="BH655" s="164">
        <f t="shared" si="347"/>
        <v>0</v>
      </c>
      <c r="BI655" s="164">
        <f t="shared" si="347"/>
        <v>0</v>
      </c>
      <c r="BJ655" s="164">
        <f t="shared" si="347"/>
        <v>0</v>
      </c>
      <c r="BK655" s="164">
        <f t="shared" si="347"/>
        <v>0.1</v>
      </c>
      <c r="BL655" s="164">
        <f t="shared" si="347"/>
        <v>0</v>
      </c>
      <c r="BM655" s="164">
        <f t="shared" si="347"/>
        <v>0</v>
      </c>
      <c r="BN655" s="164">
        <f t="shared" si="347"/>
        <v>0</v>
      </c>
      <c r="BO655" s="164">
        <f t="shared" si="347"/>
        <v>0</v>
      </c>
      <c r="BP655" s="164">
        <f t="shared" si="347"/>
        <v>0</v>
      </c>
      <c r="BQ655" s="164">
        <f t="shared" si="347"/>
        <v>0</v>
      </c>
      <c r="BR655" s="164">
        <f t="shared" si="347"/>
        <v>0</v>
      </c>
      <c r="BS655" s="393"/>
      <c r="BT655" s="393"/>
      <c r="BU655" s="393"/>
      <c r="BV655" s="393"/>
      <c r="BW655" s="388"/>
      <c r="BX655" s="389"/>
      <c r="BY655" s="388"/>
      <c r="BZ655" s="388"/>
      <c r="CA655" s="388"/>
      <c r="CB655" s="164">
        <f t="shared" si="342"/>
        <v>100</v>
      </c>
      <c r="CC655" s="164">
        <f t="shared" si="342"/>
        <v>0</v>
      </c>
      <c r="CE655" s="388"/>
      <c r="CF655" s="388"/>
      <c r="CG655" s="388"/>
      <c r="CH655" s="388"/>
      <c r="CI655" s="388"/>
      <c r="CJ655" s="388"/>
      <c r="CK655" s="388"/>
      <c r="CL655" s="388"/>
      <c r="CM655" s="388"/>
      <c r="CN655" s="388"/>
      <c r="CO655" s="388"/>
      <c r="CP655" s="388"/>
      <c r="CQ655" s="388"/>
      <c r="CR655" s="388"/>
      <c r="CS655" s="388"/>
      <c r="CT655" s="388"/>
    </row>
    <row r="656" spans="1:98" s="35" customFormat="1" ht="15" x14ac:dyDescent="0.3">
      <c r="A656" s="34"/>
      <c r="F656" s="38"/>
      <c r="J656" s="388"/>
      <c r="K656" s="168">
        <f t="shared" ref="K656:AP656" si="348">SUM(K649:K655)</f>
        <v>933.71749999999997</v>
      </c>
      <c r="L656" s="168">
        <f t="shared" si="348"/>
        <v>20.351500000000001</v>
      </c>
      <c r="M656" s="168">
        <f t="shared" si="348"/>
        <v>128.97749999999999</v>
      </c>
      <c r="N656" s="168">
        <f t="shared" si="348"/>
        <v>2.2275</v>
      </c>
      <c r="O656" s="168">
        <f t="shared" si="348"/>
        <v>126.74999999999999</v>
      </c>
      <c r="P656" s="168">
        <f t="shared" si="348"/>
        <v>0.53999999999999992</v>
      </c>
      <c r="Q656" s="168">
        <f t="shared" si="348"/>
        <v>188.78500000000003</v>
      </c>
      <c r="R656" s="168">
        <f t="shared" si="348"/>
        <v>0</v>
      </c>
      <c r="S656" s="168">
        <f t="shared" si="348"/>
        <v>74.343249999999998</v>
      </c>
      <c r="T656" s="168">
        <f t="shared" si="348"/>
        <v>71.699749999999995</v>
      </c>
      <c r="U656" s="168">
        <f t="shared" si="348"/>
        <v>29.46275</v>
      </c>
      <c r="V656" s="168">
        <f t="shared" si="348"/>
        <v>11.7</v>
      </c>
      <c r="W656" s="168">
        <f t="shared" si="348"/>
        <v>10.594999999999999</v>
      </c>
      <c r="X656" s="168">
        <f t="shared" si="348"/>
        <v>0</v>
      </c>
      <c r="Y656" s="168">
        <f t="shared" si="348"/>
        <v>0</v>
      </c>
      <c r="Z656" s="168">
        <f t="shared" si="348"/>
        <v>0</v>
      </c>
      <c r="AA656" s="168">
        <f t="shared" si="348"/>
        <v>3.81</v>
      </c>
      <c r="AB656" s="168">
        <f t="shared" si="348"/>
        <v>0</v>
      </c>
      <c r="AC656" s="168">
        <f t="shared" si="348"/>
        <v>0</v>
      </c>
      <c r="AD656" s="168">
        <f t="shared" si="348"/>
        <v>0</v>
      </c>
      <c r="AE656" s="168">
        <f t="shared" si="348"/>
        <v>2.9375</v>
      </c>
      <c r="AF656" s="168">
        <f t="shared" si="348"/>
        <v>0</v>
      </c>
      <c r="AG656" s="168">
        <f t="shared" si="348"/>
        <v>0.96</v>
      </c>
      <c r="AH656" s="168">
        <f t="shared" si="348"/>
        <v>0</v>
      </c>
      <c r="AI656" s="168">
        <f t="shared" si="348"/>
        <v>0</v>
      </c>
      <c r="AJ656" s="168">
        <f t="shared" si="348"/>
        <v>18.141249999999999</v>
      </c>
      <c r="AK656" s="168">
        <f t="shared" si="348"/>
        <v>180.5</v>
      </c>
      <c r="AL656" s="168">
        <f t="shared" si="348"/>
        <v>16.155000000000001</v>
      </c>
      <c r="AM656" s="168">
        <f t="shared" si="348"/>
        <v>221.04999999999998</v>
      </c>
      <c r="AN656" s="168">
        <f t="shared" si="348"/>
        <v>1271.5249999999999</v>
      </c>
      <c r="AO656" s="168">
        <f t="shared" si="348"/>
        <v>2057.0250000000001</v>
      </c>
      <c r="AP656" s="168">
        <f t="shared" si="348"/>
        <v>4393.5</v>
      </c>
      <c r="AQ656" s="168">
        <f t="shared" ref="AQ656:BR656" si="349">SUM(AQ649:AQ655)</f>
        <v>25.702250000000003</v>
      </c>
      <c r="AR656" s="168">
        <f t="shared" si="349"/>
        <v>0.98250000000000004</v>
      </c>
      <c r="AS656" s="168">
        <f t="shared" si="349"/>
        <v>20.860000000000003</v>
      </c>
      <c r="AT656" s="168">
        <f t="shared" si="349"/>
        <v>813.25</v>
      </c>
      <c r="AU656" s="168">
        <f t="shared" si="349"/>
        <v>123.25</v>
      </c>
      <c r="AV656" s="168">
        <f t="shared" si="349"/>
        <v>0.75</v>
      </c>
      <c r="AW656" s="168">
        <f t="shared" si="349"/>
        <v>12.375</v>
      </c>
      <c r="AX656" s="168">
        <f t="shared" si="349"/>
        <v>0</v>
      </c>
      <c r="AY656" s="168">
        <f t="shared" si="349"/>
        <v>0</v>
      </c>
      <c r="AZ656" s="168">
        <f t="shared" si="349"/>
        <v>0</v>
      </c>
      <c r="BA656" s="168">
        <f t="shared" si="349"/>
        <v>0</v>
      </c>
      <c r="BB656" s="168">
        <f t="shared" si="349"/>
        <v>0</v>
      </c>
      <c r="BC656" s="168">
        <f t="shared" si="349"/>
        <v>0</v>
      </c>
      <c r="BD656" s="168">
        <f t="shared" si="349"/>
        <v>0</v>
      </c>
      <c r="BE656" s="168">
        <f t="shared" si="349"/>
        <v>3.9750000000000001</v>
      </c>
      <c r="BF656" s="168">
        <f t="shared" si="349"/>
        <v>0</v>
      </c>
      <c r="BG656" s="168">
        <f t="shared" si="349"/>
        <v>0</v>
      </c>
      <c r="BH656" s="168">
        <f t="shared" si="349"/>
        <v>11.379999999999999</v>
      </c>
      <c r="BI656" s="168">
        <f t="shared" si="349"/>
        <v>0</v>
      </c>
      <c r="BJ656" s="168">
        <f t="shared" si="349"/>
        <v>0.94925000000000004</v>
      </c>
      <c r="BK656" s="168">
        <f t="shared" si="349"/>
        <v>1.7909999999999999</v>
      </c>
      <c r="BL656" s="168">
        <f t="shared" si="349"/>
        <v>46.247500000000002</v>
      </c>
      <c r="BM656" s="168">
        <f t="shared" si="349"/>
        <v>0</v>
      </c>
      <c r="BN656" s="168">
        <f t="shared" si="349"/>
        <v>1.0469999999999999</v>
      </c>
      <c r="BO656" s="168">
        <f t="shared" si="349"/>
        <v>136.19999999999999</v>
      </c>
      <c r="BP656" s="168">
        <f t="shared" si="349"/>
        <v>18</v>
      </c>
      <c r="BQ656" s="168">
        <f t="shared" si="349"/>
        <v>4.9749999999999996</v>
      </c>
      <c r="BR656" s="168">
        <f t="shared" si="349"/>
        <v>0</v>
      </c>
      <c r="BS656" s="393"/>
      <c r="BT656" s="393"/>
      <c r="BU656" s="393"/>
      <c r="BV656" s="393"/>
      <c r="BW656" s="388"/>
      <c r="BX656" s="389"/>
      <c r="BY656" s="388"/>
      <c r="BZ656" s="388"/>
      <c r="CA656" s="388"/>
      <c r="CB656" s="168">
        <f>(CB650+CB651+CB652+CB653+CB654+CB655)</f>
        <v>600</v>
      </c>
      <c r="CC656" s="168">
        <f>(CC650+CC651+CC652+CC653+CC654+CC655)</f>
        <v>43.33</v>
      </c>
      <c r="CE656" s="388"/>
      <c r="CF656" s="388"/>
      <c r="CG656" s="388"/>
      <c r="CH656" s="388"/>
      <c r="CI656" s="388"/>
      <c r="CJ656" s="388"/>
      <c r="CK656" s="388"/>
      <c r="CL656" s="388"/>
      <c r="CM656" s="388"/>
      <c r="CN656" s="388"/>
      <c r="CO656" s="388"/>
      <c r="CP656" s="388"/>
      <c r="CQ656" s="388"/>
      <c r="CR656" s="388"/>
      <c r="CS656" s="388"/>
      <c r="CT656" s="388"/>
    </row>
    <row r="657" spans="1:98" s="35" customFormat="1" ht="15" x14ac:dyDescent="0.3">
      <c r="A657" s="34"/>
      <c r="F657" s="38"/>
      <c r="J657" s="388"/>
      <c r="BS657" s="393"/>
      <c r="BT657" s="393"/>
      <c r="BU657" s="393"/>
      <c r="BV657" s="393"/>
      <c r="BW657" s="388"/>
      <c r="BX657" s="389"/>
      <c r="BY657" s="388"/>
      <c r="BZ657" s="388"/>
      <c r="CA657" s="388"/>
      <c r="CE657" s="388"/>
      <c r="CF657" s="388"/>
      <c r="CG657" s="388"/>
      <c r="CH657" s="388"/>
      <c r="CI657" s="388"/>
      <c r="CJ657" s="388"/>
      <c r="CK657" s="388"/>
      <c r="CL657" s="388"/>
      <c r="CM657" s="388"/>
      <c r="CN657" s="388"/>
      <c r="CO657" s="388"/>
      <c r="CP657" s="388"/>
      <c r="CQ657" s="388"/>
      <c r="CR657" s="388"/>
      <c r="CS657" s="388"/>
      <c r="CT657" s="388"/>
    </row>
    <row r="658" spans="1:98" s="35" customFormat="1" ht="13" x14ac:dyDescent="0.3">
      <c r="J658" s="392"/>
      <c r="K658" s="164">
        <f>(K656-($D$643-$D$644))/$D$644*100</f>
        <v>72.153093812375246</v>
      </c>
      <c r="L658" s="170">
        <f>L656/$D$644*100*L389</f>
        <v>1.6248702594810382</v>
      </c>
      <c r="M658" s="170">
        <f>M656/$D$644*100*M389</f>
        <v>10.297604790419161</v>
      </c>
      <c r="N658" s="170">
        <f t="shared" ref="N658:BR658" si="350">N656/$D$644*100*N389</f>
        <v>0.17784431137724552</v>
      </c>
      <c r="O658" s="170">
        <f t="shared" si="350"/>
        <v>10.119760479041915</v>
      </c>
      <c r="P658" s="170">
        <f t="shared" si="350"/>
        <v>4.3113772455089815E-2</v>
      </c>
      <c r="Q658" s="170">
        <f t="shared" si="350"/>
        <v>15.072654690618764</v>
      </c>
      <c r="R658" s="170">
        <f t="shared" si="350"/>
        <v>0</v>
      </c>
      <c r="S658" s="170">
        <f t="shared" si="350"/>
        <v>5.9355888223552897</v>
      </c>
      <c r="T658" s="170">
        <f t="shared" si="350"/>
        <v>5.7245309381237526</v>
      </c>
      <c r="U658" s="170">
        <f t="shared" si="350"/>
        <v>2.3523153692614769</v>
      </c>
      <c r="V658" s="170">
        <f t="shared" si="350"/>
        <v>0.93413173652694603</v>
      </c>
      <c r="W658" s="170">
        <f t="shared" si="350"/>
        <v>0.84590818363273446</v>
      </c>
      <c r="X658" s="170">
        <f t="shared" si="350"/>
        <v>0</v>
      </c>
      <c r="Y658" s="170">
        <f t="shared" si="350"/>
        <v>0</v>
      </c>
      <c r="Z658" s="170">
        <f t="shared" si="350"/>
        <v>0</v>
      </c>
      <c r="AA658" s="170">
        <f t="shared" si="350"/>
        <v>0.30419161676646705</v>
      </c>
      <c r="AB658" s="170">
        <f t="shared" si="350"/>
        <v>0</v>
      </c>
      <c r="AC658" s="170">
        <f t="shared" si="350"/>
        <v>0</v>
      </c>
      <c r="AD658" s="170">
        <f t="shared" si="350"/>
        <v>0</v>
      </c>
      <c r="AE658" s="170">
        <f t="shared" si="350"/>
        <v>0.2345309381237525</v>
      </c>
      <c r="AF658" s="170">
        <f t="shared" si="350"/>
        <v>0</v>
      </c>
      <c r="AG658" s="170">
        <f t="shared" si="350"/>
        <v>7.6646706586826346E-2</v>
      </c>
      <c r="AH658" s="170">
        <f t="shared" si="350"/>
        <v>0</v>
      </c>
      <c r="AI658" s="170">
        <f t="shared" si="350"/>
        <v>0</v>
      </c>
      <c r="AJ658" s="170">
        <f t="shared" si="350"/>
        <v>1.4484031936127744</v>
      </c>
      <c r="AK658" s="170">
        <f t="shared" si="350"/>
        <v>14.411177644710579</v>
      </c>
      <c r="AL658" s="170">
        <f t="shared" si="350"/>
        <v>1.2898203592814372</v>
      </c>
      <c r="AM658" s="170">
        <f t="shared" si="350"/>
        <v>17.648702594810377</v>
      </c>
      <c r="AN658" s="170">
        <f t="shared" si="350"/>
        <v>101.51896207584829</v>
      </c>
      <c r="AO658" s="170">
        <f t="shared" si="350"/>
        <v>164.23353293413174</v>
      </c>
      <c r="AP658" s="170">
        <f t="shared" si="350"/>
        <v>350.77844311377248</v>
      </c>
      <c r="AQ658" s="170">
        <f t="shared" si="350"/>
        <v>2.0520758483033936</v>
      </c>
      <c r="AR658" s="170">
        <f t="shared" si="350"/>
        <v>7.8443113772455081E-2</v>
      </c>
      <c r="AS658" s="170">
        <f t="shared" si="350"/>
        <v>1.6654690618762478</v>
      </c>
      <c r="AT658" s="170">
        <f t="shared" si="350"/>
        <v>64.930139720558884</v>
      </c>
      <c r="AU658" s="170">
        <f t="shared" si="350"/>
        <v>9.8403193612774462</v>
      </c>
      <c r="AV658" s="170">
        <f t="shared" si="350"/>
        <v>5.9880239520958084E-2</v>
      </c>
      <c r="AW658" s="170">
        <f t="shared" si="350"/>
        <v>0.98802395209580851</v>
      </c>
      <c r="AX658" s="170">
        <f t="shared" si="350"/>
        <v>0</v>
      </c>
      <c r="AY658" s="170">
        <f t="shared" si="350"/>
        <v>0</v>
      </c>
      <c r="AZ658" s="170">
        <f t="shared" si="350"/>
        <v>0</v>
      </c>
      <c r="BA658" s="170">
        <f t="shared" si="350"/>
        <v>0</v>
      </c>
      <c r="BB658" s="170">
        <f t="shared" si="350"/>
        <v>0</v>
      </c>
      <c r="BC658" s="170">
        <f t="shared" si="350"/>
        <v>0</v>
      </c>
      <c r="BD658" s="170">
        <f t="shared" si="350"/>
        <v>0</v>
      </c>
      <c r="BE658" s="170">
        <f t="shared" si="350"/>
        <v>0.31736526946107785</v>
      </c>
      <c r="BF658" s="170">
        <f t="shared" si="350"/>
        <v>0</v>
      </c>
      <c r="BG658" s="170">
        <f t="shared" si="350"/>
        <v>0</v>
      </c>
      <c r="BH658" s="170">
        <f t="shared" si="350"/>
        <v>0.90858283433133735</v>
      </c>
      <c r="BI658" s="170">
        <f t="shared" si="350"/>
        <v>0</v>
      </c>
      <c r="BJ658" s="170">
        <f t="shared" si="350"/>
        <v>4.5473053892215565E-2</v>
      </c>
      <c r="BK658" s="170">
        <f t="shared" si="350"/>
        <v>8.579640718562874E-2</v>
      </c>
      <c r="BL658" s="170">
        <f t="shared" si="350"/>
        <v>2.2154491017964073</v>
      </c>
      <c r="BM658" s="170">
        <f t="shared" si="350"/>
        <v>0</v>
      </c>
      <c r="BN658" s="170">
        <f t="shared" si="350"/>
        <v>5.0155688622754491E-2</v>
      </c>
      <c r="BO658" s="170">
        <f t="shared" si="350"/>
        <v>5.4371257485029938</v>
      </c>
      <c r="BP658" s="170">
        <f t="shared" si="350"/>
        <v>1.437125748502994</v>
      </c>
      <c r="BQ658" s="170">
        <f t="shared" si="350"/>
        <v>0.39720558882235524</v>
      </c>
      <c r="BR658" s="170">
        <f t="shared" si="350"/>
        <v>0</v>
      </c>
      <c r="BS658" s="393"/>
      <c r="BT658" s="393"/>
      <c r="BU658" s="393"/>
      <c r="BV658" s="393"/>
      <c r="BW658" s="392"/>
      <c r="BX658" s="394"/>
      <c r="BY658" s="392"/>
      <c r="BZ658" s="392"/>
      <c r="CA658" s="392"/>
      <c r="CB658" s="170">
        <f>CB656/6</f>
        <v>100</v>
      </c>
      <c r="CC658" s="168">
        <f>CC656</f>
        <v>43.33</v>
      </c>
      <c r="CE658" s="392"/>
      <c r="CF658" s="392"/>
      <c r="CG658" s="392"/>
      <c r="CH658" s="392"/>
      <c r="CI658" s="392"/>
      <c r="CJ658" s="392"/>
      <c r="CK658" s="392"/>
      <c r="CL658" s="392"/>
      <c r="CM658" s="392"/>
      <c r="CN658" s="392"/>
      <c r="CO658" s="392"/>
      <c r="CP658" s="392"/>
      <c r="CQ658" s="392"/>
      <c r="CR658" s="392"/>
      <c r="CS658" s="392"/>
      <c r="CT658" s="392"/>
    </row>
    <row r="659" spans="1:98" x14ac:dyDescent="0.25">
      <c r="K659" s="25"/>
      <c r="L659" s="25"/>
      <c r="CB659" s="25"/>
      <c r="CC659" s="25"/>
    </row>
    <row r="660" spans="1:98" s="7" customFormat="1" ht="15" x14ac:dyDescent="0.3">
      <c r="A660" s="120" t="s">
        <v>728</v>
      </c>
      <c r="F660" s="186" t="s">
        <v>466</v>
      </c>
      <c r="J660" s="7">
        <f>(M660*17)+(Q660*37)+(W660*17)+(AI660*29)+(AE660*8)</f>
        <v>662.90333796940206</v>
      </c>
      <c r="K660" s="180">
        <f>+K683</f>
        <v>85.013173652694604</v>
      </c>
      <c r="L660" s="180">
        <f>+L683</f>
        <v>1.4404728789986097</v>
      </c>
      <c r="M660" s="180">
        <f t="shared" ref="M660:BQ660" si="351">+M683</f>
        <v>9.0132127955493733</v>
      </c>
      <c r="N660" s="180">
        <f t="shared" si="351"/>
        <v>0.14881780250347706</v>
      </c>
      <c r="O660" s="180">
        <f t="shared" si="351"/>
        <v>8.8143254520166892</v>
      </c>
      <c r="P660" s="180">
        <f t="shared" si="351"/>
        <v>3.7552155771905418E-2</v>
      </c>
      <c r="Q660" s="180">
        <f t="shared" si="351"/>
        <v>13.040333796940198</v>
      </c>
      <c r="R660" s="180">
        <f t="shared" si="351"/>
        <v>0</v>
      </c>
      <c r="S660" s="180">
        <f t="shared" si="351"/>
        <v>5.1703407510431152</v>
      </c>
      <c r="T660" s="180">
        <f t="shared" si="351"/>
        <v>4.944262865090403</v>
      </c>
      <c r="U660" s="180">
        <f t="shared" si="351"/>
        <v>2.0242698191933242</v>
      </c>
      <c r="V660" s="180">
        <f t="shared" si="351"/>
        <v>0.81363004172461739</v>
      </c>
      <c r="W660" s="180">
        <f t="shared" si="351"/>
        <v>1.5173852573018081</v>
      </c>
      <c r="X660" s="180">
        <f t="shared" si="351"/>
        <v>0</v>
      </c>
      <c r="Y660" s="180">
        <f t="shared" si="351"/>
        <v>0.65924895688456187</v>
      </c>
      <c r="Z660" s="180">
        <f t="shared" si="351"/>
        <v>1.1126564673157162</v>
      </c>
      <c r="AA660" s="180">
        <f t="shared" si="351"/>
        <v>0.29624478442280944</v>
      </c>
      <c r="AB660" s="180">
        <f t="shared" si="351"/>
        <v>2.5034770514603618E-2</v>
      </c>
      <c r="AC660" s="180">
        <f t="shared" si="351"/>
        <v>0.61752433936022255</v>
      </c>
      <c r="AD660" s="180">
        <f t="shared" si="351"/>
        <v>0</v>
      </c>
      <c r="AE660" s="180">
        <f t="shared" si="351"/>
        <v>0.17385257301808069</v>
      </c>
      <c r="AF660" s="180">
        <f t="shared" si="351"/>
        <v>0</v>
      </c>
      <c r="AG660" s="180">
        <f t="shared" si="351"/>
        <v>0.26703755215577191</v>
      </c>
      <c r="AH660" s="180">
        <f t="shared" si="351"/>
        <v>0</v>
      </c>
      <c r="AI660" s="180">
        <f t="shared" si="351"/>
        <v>0</v>
      </c>
      <c r="AJ660" s="180">
        <f t="shared" si="351"/>
        <v>1.2496522948539637</v>
      </c>
      <c r="AK660" s="180">
        <f t="shared" si="351"/>
        <v>10.639777468706537</v>
      </c>
      <c r="AL660" s="180">
        <f t="shared" si="351"/>
        <v>0.93115438108483994</v>
      </c>
      <c r="AM660" s="180">
        <f t="shared" si="351"/>
        <v>14.005563282336578</v>
      </c>
      <c r="AN660" s="180">
        <f t="shared" si="351"/>
        <v>89.075104311543811</v>
      </c>
      <c r="AO660" s="180">
        <f t="shared" si="351"/>
        <v>165.36161335187762</v>
      </c>
      <c r="AP660" s="180">
        <f t="shared" si="351"/>
        <v>306.95410292072324</v>
      </c>
      <c r="AQ660" s="180">
        <f t="shared" si="351"/>
        <v>1.7789290681502086</v>
      </c>
      <c r="AR660" s="180">
        <f t="shared" si="351"/>
        <v>7.0514603616133528E-2</v>
      </c>
      <c r="AS660" s="180">
        <f t="shared" si="351"/>
        <v>1.5375521557719056</v>
      </c>
      <c r="AT660" s="180">
        <f t="shared" si="351"/>
        <v>37.656467315716277</v>
      </c>
      <c r="AU660" s="180">
        <f t="shared" si="351"/>
        <v>0</v>
      </c>
      <c r="AV660" s="180">
        <f t="shared" si="351"/>
        <v>5.2155771905424197E-2</v>
      </c>
      <c r="AW660" s="180">
        <f t="shared" si="351"/>
        <v>0</v>
      </c>
      <c r="AX660" s="180">
        <f t="shared" si="351"/>
        <v>1040.7788595271211</v>
      </c>
      <c r="AY660" s="180">
        <f t="shared" si="351"/>
        <v>0</v>
      </c>
      <c r="AZ660" s="180">
        <f t="shared" si="351"/>
        <v>0</v>
      </c>
      <c r="BA660" s="180">
        <f t="shared" si="351"/>
        <v>0</v>
      </c>
      <c r="BB660" s="180">
        <f t="shared" si="351"/>
        <v>0</v>
      </c>
      <c r="BC660" s="180">
        <f t="shared" si="351"/>
        <v>0</v>
      </c>
      <c r="BD660" s="180">
        <f t="shared" si="351"/>
        <v>0</v>
      </c>
      <c r="BE660" s="180">
        <f t="shared" si="351"/>
        <v>0.27642559109874826</v>
      </c>
      <c r="BF660" s="180">
        <f t="shared" si="351"/>
        <v>0</v>
      </c>
      <c r="BG660" s="180">
        <f t="shared" si="351"/>
        <v>0</v>
      </c>
      <c r="BH660" s="180">
        <f t="shared" si="351"/>
        <v>0.84228094575799717</v>
      </c>
      <c r="BI660" s="180">
        <f t="shared" si="351"/>
        <v>0</v>
      </c>
      <c r="BJ660" s="180">
        <f t="shared" si="351"/>
        <v>4.9986091794158555E-2</v>
      </c>
      <c r="BK660" s="180">
        <f t="shared" si="351"/>
        <v>7.4186369958275378E-2</v>
      </c>
      <c r="BL660" s="180">
        <f t="shared" si="351"/>
        <v>1.9798331015299029</v>
      </c>
      <c r="BM660" s="180">
        <f t="shared" si="351"/>
        <v>0</v>
      </c>
      <c r="BN660" s="180">
        <f t="shared" si="351"/>
        <v>5.9624478442280929E-2</v>
      </c>
      <c r="BO660" s="180">
        <f t="shared" si="351"/>
        <v>5.3407510431154384</v>
      </c>
      <c r="BP660" s="180">
        <f t="shared" si="351"/>
        <v>1.2517385257301807</v>
      </c>
      <c r="BQ660" s="180">
        <f t="shared" si="351"/>
        <v>2.7677329624478442</v>
      </c>
      <c r="BR660" s="180"/>
      <c r="BS660" s="118"/>
      <c r="BT660" s="118"/>
      <c r="BU660" s="118"/>
      <c r="BV660" s="118"/>
      <c r="BW660" s="116"/>
      <c r="BX660" s="184"/>
      <c r="BY660" s="116"/>
      <c r="BZ660" s="116"/>
      <c r="CA660" s="116"/>
      <c r="CB660" s="116"/>
      <c r="CC660" s="116"/>
      <c r="CD660" s="116"/>
      <c r="CE660" s="116"/>
      <c r="CF660" s="116"/>
      <c r="CG660" s="116"/>
      <c r="CH660" s="116"/>
      <c r="CI660" s="116" t="s">
        <v>281</v>
      </c>
      <c r="CJ660" s="116"/>
      <c r="CK660" s="116"/>
      <c r="CL660" s="116"/>
      <c r="CM660" s="116"/>
      <c r="CN660" s="116"/>
      <c r="CO660" s="116"/>
      <c r="CP660" s="116"/>
      <c r="CQ660" s="116"/>
      <c r="CR660" s="116"/>
      <c r="CS660" s="116"/>
      <c r="CT660" s="116"/>
    </row>
    <row r="661" spans="1:98" ht="15" x14ac:dyDescent="0.25">
      <c r="A661" s="10" t="s">
        <v>567</v>
      </c>
      <c r="D661">
        <v>400</v>
      </c>
      <c r="F661" s="40" t="s">
        <v>1391</v>
      </c>
      <c r="I661" s="27">
        <v>1</v>
      </c>
      <c r="J661" s="27">
        <f>(M661*17)+(Q661*37)+(CC661*17)+(AI661*29)+(AE661*8)</f>
        <v>0</v>
      </c>
      <c r="K661" s="27">
        <v>99.9</v>
      </c>
      <c r="L661" s="27"/>
      <c r="M661" s="27">
        <v>0</v>
      </c>
      <c r="N661" s="27">
        <v>0</v>
      </c>
      <c r="O661" s="27">
        <v>0</v>
      </c>
      <c r="P661" s="27">
        <v>0</v>
      </c>
      <c r="Q661" s="27">
        <v>0</v>
      </c>
      <c r="R661" s="27">
        <v>0</v>
      </c>
      <c r="S661" s="27">
        <v>0</v>
      </c>
      <c r="T661" s="27">
        <v>0</v>
      </c>
      <c r="U661" s="27">
        <v>0</v>
      </c>
      <c r="V661" s="27"/>
      <c r="W661" s="27">
        <v>0</v>
      </c>
      <c r="X661" s="27">
        <v>0</v>
      </c>
      <c r="Y661" s="27"/>
      <c r="Z661" s="27">
        <v>0</v>
      </c>
      <c r="AA661" s="27">
        <v>0</v>
      </c>
      <c r="AB661" s="27"/>
      <c r="AC661" s="27"/>
      <c r="AD661" s="27">
        <v>0</v>
      </c>
      <c r="AE661" s="27">
        <v>0</v>
      </c>
      <c r="AF661" s="27">
        <v>0</v>
      </c>
      <c r="AG661" s="27">
        <v>0</v>
      </c>
      <c r="AH661" s="27">
        <v>0</v>
      </c>
      <c r="AI661" s="27">
        <v>0</v>
      </c>
      <c r="AJ661" s="27">
        <v>0.1</v>
      </c>
      <c r="AK661" s="27">
        <v>2</v>
      </c>
      <c r="AL661" s="27">
        <v>0</v>
      </c>
      <c r="AM661" s="27">
        <v>1</v>
      </c>
      <c r="AN661" s="27">
        <v>0</v>
      </c>
      <c r="AO661" s="27">
        <v>0</v>
      </c>
      <c r="AP661" s="27">
        <v>2</v>
      </c>
      <c r="AQ661" s="27">
        <v>0</v>
      </c>
      <c r="AR661" s="27">
        <v>7.0000000000000001E-3</v>
      </c>
      <c r="AS661" s="27">
        <v>0</v>
      </c>
      <c r="AT661" s="27">
        <v>0</v>
      </c>
      <c r="AU661" s="27"/>
      <c r="AV661" s="27">
        <v>0</v>
      </c>
      <c r="AW661" s="27">
        <v>0</v>
      </c>
      <c r="AX661" s="27">
        <v>0</v>
      </c>
      <c r="AY661" s="27">
        <v>0</v>
      </c>
      <c r="AZ661" s="27">
        <v>0</v>
      </c>
      <c r="BA661" s="27">
        <v>0</v>
      </c>
      <c r="BB661" s="27">
        <v>0</v>
      </c>
      <c r="BC661" s="27"/>
      <c r="BD661" s="27"/>
      <c r="BE661" s="27">
        <v>0</v>
      </c>
      <c r="BF661" s="27"/>
      <c r="BG661" s="27">
        <v>0</v>
      </c>
      <c r="BH661" s="27">
        <v>0</v>
      </c>
      <c r="BI661" s="27">
        <v>0</v>
      </c>
      <c r="BJ661" s="27">
        <v>0</v>
      </c>
      <c r="BK661" s="27">
        <v>0</v>
      </c>
      <c r="BL661" s="27">
        <v>0</v>
      </c>
      <c r="BM661" s="27">
        <v>0</v>
      </c>
      <c r="BN661" s="27">
        <v>0</v>
      </c>
      <c r="BO661" s="27">
        <v>0</v>
      </c>
      <c r="BP661" s="27">
        <v>0</v>
      </c>
      <c r="BQ661" s="27">
        <v>0</v>
      </c>
      <c r="BR661" s="27"/>
      <c r="BS661" s="27">
        <v>1</v>
      </c>
      <c r="BT661" s="14">
        <v>6.25</v>
      </c>
      <c r="BU661" s="27"/>
      <c r="BV661" s="27"/>
      <c r="BW661" s="27" t="s">
        <v>7</v>
      </c>
      <c r="BX661" s="79" t="s">
        <v>1411</v>
      </c>
      <c r="BY661" s="27"/>
      <c r="BZ661" s="27"/>
      <c r="CA661" s="27"/>
      <c r="CB661" s="27">
        <f>CC661+K661+M661+Q661+AE661+AJ661</f>
        <v>100</v>
      </c>
      <c r="CC661" s="27">
        <f>100-(K661+M661+Q661+AJ661+AE661+AI661)</f>
        <v>0</v>
      </c>
      <c r="CE661" s="25"/>
      <c r="CF661" s="25"/>
      <c r="CG661" s="25"/>
      <c r="CH661" s="25"/>
      <c r="CI661" s="25"/>
      <c r="CJ661" s="25"/>
      <c r="CK661" s="25"/>
      <c r="CL661" s="25"/>
      <c r="CM661" s="25"/>
      <c r="CN661" s="25"/>
      <c r="CO661" s="25"/>
      <c r="CP661" s="25"/>
      <c r="CQ661" s="25"/>
      <c r="CR661" s="25"/>
      <c r="CS661" s="25"/>
      <c r="CT661" s="25"/>
    </row>
    <row r="662" spans="1:98" ht="15" x14ac:dyDescent="0.3">
      <c r="A662" s="10" t="s">
        <v>719</v>
      </c>
      <c r="D662">
        <v>750</v>
      </c>
      <c r="F662" s="44" t="s">
        <v>1595</v>
      </c>
      <c r="I662">
        <v>1</v>
      </c>
      <c r="J662" s="25">
        <v>1084.8</v>
      </c>
      <c r="K662" s="25">
        <v>60.7</v>
      </c>
      <c r="L662" s="25">
        <v>2.7</v>
      </c>
      <c r="M662" s="25">
        <v>16.899999999999999</v>
      </c>
      <c r="N662" s="25">
        <v>0</v>
      </c>
      <c r="O662" s="25">
        <v>16.899999999999999</v>
      </c>
      <c r="P662" s="25">
        <v>7.1999999999999995E-2</v>
      </c>
      <c r="Q662" s="25">
        <v>21.6</v>
      </c>
      <c r="R662" s="25"/>
      <c r="S662" s="25">
        <v>9.4700000000000006</v>
      </c>
      <c r="T662" s="25">
        <v>8.86</v>
      </c>
      <c r="U662" s="25">
        <v>1.7</v>
      </c>
      <c r="V662" s="25">
        <v>1.56</v>
      </c>
      <c r="W662" s="25">
        <v>0</v>
      </c>
      <c r="X662" s="25"/>
      <c r="Y662" s="25"/>
      <c r="Z662" s="25">
        <v>0</v>
      </c>
      <c r="AA662" s="25">
        <v>0</v>
      </c>
      <c r="AB662" s="25"/>
      <c r="AC662" s="25"/>
      <c r="AD662" s="25"/>
      <c r="AE662" s="25">
        <v>0</v>
      </c>
      <c r="AF662" s="25"/>
      <c r="AG662" s="25"/>
      <c r="AH662" s="25"/>
      <c r="AI662" s="25"/>
      <c r="AJ662" s="25">
        <v>0.9</v>
      </c>
      <c r="AK662" s="25">
        <v>12</v>
      </c>
      <c r="AL662" s="25">
        <v>1.6</v>
      </c>
      <c r="AM662" s="25">
        <v>22</v>
      </c>
      <c r="AN662" s="25">
        <v>160</v>
      </c>
      <c r="AO662" s="25">
        <v>230</v>
      </c>
      <c r="AP662" s="25">
        <v>58</v>
      </c>
      <c r="AQ662" s="25">
        <v>3.33</v>
      </c>
      <c r="AR662" s="25">
        <v>0.1</v>
      </c>
      <c r="AS662" s="25">
        <v>2.7</v>
      </c>
      <c r="AT662" s="25">
        <v>19</v>
      </c>
      <c r="AU662" s="25"/>
      <c r="AV662" s="25">
        <v>0</v>
      </c>
      <c r="AW662" s="25">
        <v>0</v>
      </c>
      <c r="AX662" s="25">
        <v>0</v>
      </c>
      <c r="AY662" s="25"/>
      <c r="AZ662" s="25"/>
      <c r="BA662" s="25"/>
      <c r="BB662" s="25"/>
      <c r="BC662" s="25"/>
      <c r="BD662" s="25"/>
      <c r="BE662" s="25">
        <v>0.53</v>
      </c>
      <c r="BF662" s="25"/>
      <c r="BG662" s="25"/>
      <c r="BH662" s="25">
        <v>0.21</v>
      </c>
      <c r="BI662" s="25"/>
      <c r="BJ662" s="25">
        <v>0.12</v>
      </c>
      <c r="BK662" s="25">
        <v>0.22</v>
      </c>
      <c r="BL662" s="25">
        <v>6.1</v>
      </c>
      <c r="BM662" s="25"/>
      <c r="BN662" s="25">
        <v>0.13</v>
      </c>
      <c r="BO662" s="25">
        <v>18</v>
      </c>
      <c r="BP662" s="25">
        <v>2.4</v>
      </c>
      <c r="BQ662" s="25">
        <v>0</v>
      </c>
      <c r="BR662" s="25"/>
      <c r="BT662" s="27">
        <v>6.25</v>
      </c>
      <c r="BW662" s="25" t="s">
        <v>186</v>
      </c>
      <c r="BX662" s="49">
        <v>4335</v>
      </c>
      <c r="BY662" s="25"/>
      <c r="BZ662" s="25"/>
      <c r="CA662" s="25"/>
      <c r="CB662" s="25">
        <v>100</v>
      </c>
      <c r="CC662" s="25">
        <v>-9.9999999999994316E-2</v>
      </c>
      <c r="CD662" s="25"/>
      <c r="CE662" s="25"/>
      <c r="CF662" s="25"/>
      <c r="CG662" s="25"/>
      <c r="CH662" s="25"/>
      <c r="CI662" s="25"/>
      <c r="CJ662" s="25"/>
      <c r="CK662" s="25"/>
      <c r="CL662" s="25"/>
      <c r="CM662" s="25"/>
      <c r="CN662" s="25"/>
      <c r="CO662" s="25"/>
      <c r="CP662" s="25"/>
      <c r="CQ662" s="25"/>
      <c r="CR662" s="25"/>
      <c r="CS662" s="25"/>
      <c r="CT662" s="25"/>
    </row>
    <row r="663" spans="1:98" ht="15" x14ac:dyDescent="0.25">
      <c r="A663" s="10" t="s">
        <v>869</v>
      </c>
      <c r="D663">
        <v>60</v>
      </c>
      <c r="F663" s="5" t="s">
        <v>273</v>
      </c>
      <c r="I663" s="27">
        <v>1</v>
      </c>
      <c r="J663" s="27">
        <f>(M663*17)+(Q663*37)+(CC665*17)+(AI663*29)+(AE663*8)</f>
        <v>31</v>
      </c>
      <c r="K663" s="27">
        <v>88.6</v>
      </c>
      <c r="L663" s="27">
        <v>0.14000000000000001</v>
      </c>
      <c r="M663" s="27">
        <v>0.9</v>
      </c>
      <c r="N663" s="27">
        <v>0.9</v>
      </c>
      <c r="O663" s="27">
        <v>0</v>
      </c>
      <c r="P663" s="27">
        <v>0</v>
      </c>
      <c r="Q663" s="27">
        <v>0.1</v>
      </c>
      <c r="R663" s="27"/>
      <c r="S663" s="27">
        <v>0.02</v>
      </c>
      <c r="T663" s="27">
        <v>0.01</v>
      </c>
      <c r="U663" s="27">
        <v>0.04</v>
      </c>
      <c r="V663" s="27"/>
      <c r="W663" s="27">
        <v>8.6999999999999993</v>
      </c>
      <c r="X663" s="27"/>
      <c r="Y663" s="27"/>
      <c r="Z663" s="79" t="s">
        <v>501</v>
      </c>
      <c r="AA663" s="27">
        <v>6.1</v>
      </c>
      <c r="AB663" s="27"/>
      <c r="AC663" s="27"/>
      <c r="AD663" s="27">
        <v>0</v>
      </c>
      <c r="AE663" s="27">
        <v>1.5</v>
      </c>
      <c r="AF663" s="27"/>
      <c r="AG663" s="27">
        <v>1.6</v>
      </c>
      <c r="AH663" s="27"/>
      <c r="AI663" s="27"/>
      <c r="AJ663" s="27">
        <v>0.4</v>
      </c>
      <c r="AK663" s="27">
        <v>30</v>
      </c>
      <c r="AL663" s="27">
        <v>0.5</v>
      </c>
      <c r="AM663" s="27">
        <v>12</v>
      </c>
      <c r="AN663" s="27">
        <v>33</v>
      </c>
      <c r="AO663" s="27">
        <v>180</v>
      </c>
      <c r="AP663" s="27">
        <v>15</v>
      </c>
      <c r="AQ663" s="27">
        <v>0.31</v>
      </c>
      <c r="AR663" s="27">
        <v>0.14000000000000001</v>
      </c>
      <c r="AS663" s="27">
        <v>0.6</v>
      </c>
      <c r="AT663" s="27">
        <v>220</v>
      </c>
      <c r="AU663" s="27"/>
      <c r="AV663" s="27">
        <v>0</v>
      </c>
      <c r="AW663" s="27">
        <v>0</v>
      </c>
      <c r="AX663" s="27">
        <v>0</v>
      </c>
      <c r="AY663" s="27"/>
      <c r="AZ663" s="27"/>
      <c r="BA663" s="27"/>
      <c r="BB663" s="27"/>
      <c r="BC663" s="27"/>
      <c r="BD663" s="27"/>
      <c r="BE663" s="27">
        <v>0</v>
      </c>
      <c r="BF663" s="27"/>
      <c r="BG663" s="27"/>
      <c r="BH663" s="27">
        <v>0</v>
      </c>
      <c r="BI663" s="27"/>
      <c r="BJ663" s="27">
        <v>0.03</v>
      </c>
      <c r="BK663" s="27">
        <v>0.01</v>
      </c>
      <c r="BL663" s="27">
        <v>0.1</v>
      </c>
      <c r="BM663" s="27"/>
      <c r="BN663" s="27">
        <v>0.12</v>
      </c>
      <c r="BO663" s="27">
        <v>2</v>
      </c>
      <c r="BP663" s="27">
        <v>0</v>
      </c>
      <c r="BQ663" s="27">
        <v>6</v>
      </c>
      <c r="BR663" s="27"/>
      <c r="BS663" s="27"/>
      <c r="BT663" s="27">
        <v>6.25</v>
      </c>
      <c r="BU663" s="27"/>
      <c r="BV663" s="27"/>
      <c r="BW663" s="27" t="s">
        <v>1419</v>
      </c>
      <c r="BX663" s="79">
        <v>3755</v>
      </c>
      <c r="BY663" s="27"/>
      <c r="BZ663" s="27"/>
      <c r="CA663" s="27"/>
      <c r="CB663" s="27">
        <f>CC663+K661+M661+Q661+AE661+AJ661</f>
        <v>100</v>
      </c>
      <c r="CC663" s="27">
        <f>100-(K661+M661+Q661+AJ661+AE661+AI661)</f>
        <v>0</v>
      </c>
      <c r="CE663" s="25"/>
      <c r="CF663" s="25"/>
      <c r="CG663" s="25"/>
      <c r="CH663" s="25"/>
      <c r="CI663" s="25"/>
      <c r="CJ663" s="25"/>
      <c r="CK663" s="25"/>
      <c r="CL663" s="25"/>
      <c r="CM663" s="25"/>
      <c r="CN663" s="25"/>
      <c r="CO663" s="25"/>
      <c r="CP663" s="25"/>
      <c r="CQ663" s="25"/>
      <c r="CR663" s="25"/>
      <c r="CS663" s="25"/>
      <c r="CT663" s="25"/>
    </row>
    <row r="664" spans="1:98" ht="15" x14ac:dyDescent="0.25">
      <c r="A664" s="10" t="s">
        <v>301</v>
      </c>
      <c r="D664">
        <v>120</v>
      </c>
      <c r="F664" s="40" t="s">
        <v>302</v>
      </c>
      <c r="I664" s="27">
        <v>0.7</v>
      </c>
      <c r="J664" s="27"/>
      <c r="K664" s="27">
        <v>89.8</v>
      </c>
      <c r="L664" s="27">
        <v>0.1</v>
      </c>
      <c r="M664" s="27">
        <v>0.6</v>
      </c>
      <c r="N664" s="27"/>
      <c r="O664" s="27"/>
      <c r="P664" s="27">
        <v>0</v>
      </c>
      <c r="Q664" s="27">
        <v>0.3</v>
      </c>
      <c r="R664" s="27"/>
      <c r="S664" s="27">
        <v>0.1</v>
      </c>
      <c r="T664" s="79" t="s">
        <v>501</v>
      </c>
      <c r="U664" s="27">
        <v>0.2</v>
      </c>
      <c r="V664" s="27"/>
      <c r="W664" s="27"/>
      <c r="X664" s="27"/>
      <c r="Y664" s="27">
        <v>7.9</v>
      </c>
      <c r="Z664" s="27"/>
      <c r="AA664" s="27"/>
      <c r="AB664" s="27">
        <v>0.3</v>
      </c>
      <c r="AC664" s="27">
        <v>7.4</v>
      </c>
      <c r="AD664" s="27"/>
      <c r="AE664" s="27"/>
      <c r="AF664" s="27"/>
      <c r="AG664" s="27">
        <v>2.4</v>
      </c>
      <c r="AH664" s="27"/>
      <c r="AI664" s="27"/>
      <c r="AJ664" s="27"/>
      <c r="AK664" s="27">
        <v>25</v>
      </c>
      <c r="AL664" s="27">
        <v>0.3</v>
      </c>
      <c r="AM664" s="27">
        <v>3</v>
      </c>
      <c r="AN664" s="27">
        <v>15</v>
      </c>
      <c r="AO664" s="27">
        <v>170</v>
      </c>
      <c r="AP664" s="27">
        <v>25</v>
      </c>
      <c r="AQ664" s="27">
        <v>0.1</v>
      </c>
      <c r="AR664" s="27">
        <v>0.02</v>
      </c>
      <c r="AS664" s="27">
        <v>1</v>
      </c>
      <c r="AT664" s="27">
        <v>100</v>
      </c>
      <c r="AU664" s="27"/>
      <c r="AV664" s="27"/>
      <c r="AW664" s="27">
        <v>0</v>
      </c>
      <c r="AX664" s="27">
        <v>12472</v>
      </c>
      <c r="AY664" s="27"/>
      <c r="AZ664" s="27"/>
      <c r="BA664" s="27"/>
      <c r="BB664" s="27"/>
      <c r="BC664" s="27"/>
      <c r="BD664" s="27"/>
      <c r="BE664" s="27"/>
      <c r="BF664" s="27">
        <v>0</v>
      </c>
      <c r="BG664" s="27"/>
      <c r="BH664" s="27">
        <v>0.56000000000000005</v>
      </c>
      <c r="BI664" s="27"/>
      <c r="BJ664" s="27">
        <v>0.1</v>
      </c>
      <c r="BK664" s="27">
        <v>0.01</v>
      </c>
      <c r="BL664" s="27">
        <v>0.2</v>
      </c>
      <c r="BM664" s="27"/>
      <c r="BN664" s="27">
        <v>0.14000000000000001</v>
      </c>
      <c r="BO664" s="27">
        <v>12</v>
      </c>
      <c r="BP664" s="27">
        <v>0</v>
      </c>
      <c r="BQ664" s="27">
        <v>6</v>
      </c>
      <c r="BR664" s="27"/>
      <c r="BT664" s="27">
        <v>6.25</v>
      </c>
      <c r="BW664" s="25"/>
      <c r="BX664" s="49"/>
      <c r="BY664" s="25"/>
      <c r="BZ664" s="25"/>
      <c r="CA664" s="25"/>
      <c r="CB664" s="25"/>
      <c r="CC664" s="25"/>
      <c r="CD664" s="25"/>
      <c r="CE664" s="25"/>
      <c r="CF664" s="25"/>
      <c r="CG664" s="25"/>
      <c r="CH664" s="25"/>
      <c r="CI664" s="25"/>
      <c r="CJ664" s="25"/>
      <c r="CK664" s="25"/>
      <c r="CL664" s="25"/>
      <c r="CM664" s="25"/>
      <c r="CN664" s="25"/>
      <c r="CO664" s="25"/>
      <c r="CP664" s="25"/>
      <c r="CQ664" s="25"/>
      <c r="CR664" s="25"/>
      <c r="CS664" s="25"/>
      <c r="CT664" s="25"/>
    </row>
    <row r="665" spans="1:98" ht="15" x14ac:dyDescent="0.3">
      <c r="A665" s="10" t="s">
        <v>913</v>
      </c>
      <c r="D665">
        <v>100</v>
      </c>
      <c r="F665" s="44" t="s">
        <v>1293</v>
      </c>
      <c r="I665" s="27">
        <v>1</v>
      </c>
      <c r="J665" s="27"/>
      <c r="K665" s="84" t="s">
        <v>1095</v>
      </c>
      <c r="L665" s="85">
        <v>0.26</v>
      </c>
      <c r="M665" s="84">
        <v>1.6</v>
      </c>
      <c r="N665" s="27">
        <v>1.6</v>
      </c>
      <c r="O665" s="27">
        <v>0</v>
      </c>
      <c r="P665" s="27">
        <v>0</v>
      </c>
      <c r="Q665" s="84">
        <v>0.1</v>
      </c>
      <c r="R665" s="27"/>
      <c r="S665" s="86">
        <v>0.03</v>
      </c>
      <c r="T665" s="79" t="s">
        <v>501</v>
      </c>
      <c r="U665" s="85">
        <v>0.04</v>
      </c>
      <c r="V665" s="27"/>
      <c r="W665" s="27">
        <v>16.600000000000001</v>
      </c>
      <c r="X665" s="27"/>
      <c r="Y665" s="84"/>
      <c r="Z665" s="27">
        <v>16</v>
      </c>
      <c r="AA665" s="27">
        <v>0.6</v>
      </c>
      <c r="AB665" s="84"/>
      <c r="AC665" s="84"/>
      <c r="AD665" s="27"/>
      <c r="AE665" s="27">
        <v>1.6</v>
      </c>
      <c r="AF665" s="27"/>
      <c r="AG665" s="84"/>
      <c r="AH665" s="27"/>
      <c r="AI665" s="27">
        <v>0</v>
      </c>
      <c r="AJ665" s="27">
        <v>0.6</v>
      </c>
      <c r="AK665" s="27">
        <v>6</v>
      </c>
      <c r="AL665" s="27">
        <v>0.7</v>
      </c>
      <c r="AM665" s="27">
        <v>14</v>
      </c>
      <c r="AN665" s="27">
        <v>43</v>
      </c>
      <c r="AO665" s="27">
        <v>332</v>
      </c>
      <c r="AP665" s="87">
        <v>2</v>
      </c>
      <c r="AQ665" s="27">
        <v>0.28999999999999998</v>
      </c>
      <c r="AR665" s="27">
        <v>0.12</v>
      </c>
      <c r="AS665" s="27">
        <v>0.3</v>
      </c>
      <c r="AT665" s="27">
        <v>147</v>
      </c>
      <c r="AU665" s="27"/>
      <c r="AV665" s="27" t="s">
        <v>501</v>
      </c>
      <c r="AW665" s="27">
        <v>0</v>
      </c>
      <c r="AX665" s="27" t="s">
        <v>501</v>
      </c>
      <c r="AY665" s="27"/>
      <c r="AZ665" s="27"/>
      <c r="BA665" s="27"/>
      <c r="BB665" s="27"/>
      <c r="BC665" s="27"/>
      <c r="BD665" s="27"/>
      <c r="BE665" s="27">
        <v>0</v>
      </c>
      <c r="BF665" s="27"/>
      <c r="BG665" s="27"/>
      <c r="BH665" s="27">
        <v>0.06</v>
      </c>
      <c r="BI665" s="27"/>
      <c r="BJ665" s="85">
        <v>0.16</v>
      </c>
      <c r="BK665" s="85">
        <v>0.01</v>
      </c>
      <c r="BL665" s="84">
        <v>1.4</v>
      </c>
      <c r="BM665" s="27"/>
      <c r="BN665" s="85">
        <v>0.214</v>
      </c>
      <c r="BO665" s="27">
        <v>3</v>
      </c>
      <c r="BP665" s="27">
        <v>0</v>
      </c>
      <c r="BQ665" s="27">
        <v>29</v>
      </c>
      <c r="BR665" s="27"/>
      <c r="BT665" s="27">
        <v>6.25</v>
      </c>
      <c r="BW665" s="25"/>
      <c r="BX665" s="49"/>
      <c r="BY665" s="25"/>
      <c r="BZ665" s="25"/>
      <c r="CA665" s="25"/>
      <c r="CB665" s="25"/>
      <c r="CC665" s="25"/>
      <c r="CD665" s="25"/>
      <c r="CE665" s="25"/>
      <c r="CF665" s="25"/>
      <c r="CG665" s="25"/>
      <c r="CH665" s="25"/>
      <c r="CI665" s="25"/>
      <c r="CJ665" s="25"/>
      <c r="CK665" s="25"/>
      <c r="CL665" s="25"/>
      <c r="CM665" s="25"/>
      <c r="CN665" s="25"/>
      <c r="CO665" s="25"/>
      <c r="CP665" s="25"/>
      <c r="CQ665" s="25"/>
      <c r="CR665" s="25"/>
      <c r="CS665" s="25"/>
      <c r="CT665" s="25"/>
    </row>
    <row r="666" spans="1:98" ht="15" x14ac:dyDescent="0.3">
      <c r="A666" s="10" t="s">
        <v>1212</v>
      </c>
      <c r="D666">
        <v>25</v>
      </c>
      <c r="F666" s="2" t="s">
        <v>1213</v>
      </c>
      <c r="I666">
        <v>1</v>
      </c>
      <c r="J666" s="25">
        <v>3700</v>
      </c>
      <c r="K666" s="25">
        <v>0</v>
      </c>
      <c r="L666" s="49" t="s">
        <v>501</v>
      </c>
      <c r="M666" s="25">
        <v>0</v>
      </c>
      <c r="N666" s="25">
        <v>0</v>
      </c>
      <c r="O666" s="25">
        <v>0</v>
      </c>
      <c r="P666" s="25">
        <v>0</v>
      </c>
      <c r="Q666" s="25">
        <v>100</v>
      </c>
      <c r="R666" s="25"/>
      <c r="S666" s="25">
        <v>12.65</v>
      </c>
      <c r="T666" s="25">
        <v>18.57</v>
      </c>
      <c r="U666" s="25">
        <v>64.22</v>
      </c>
      <c r="V666" s="25"/>
      <c r="W666" s="25">
        <v>0</v>
      </c>
      <c r="X666" s="25"/>
      <c r="Y666" s="25"/>
      <c r="Z666" s="25">
        <v>0</v>
      </c>
      <c r="AA666" s="25"/>
      <c r="AB666" s="25"/>
      <c r="AC666" s="25"/>
      <c r="AD666" s="25"/>
      <c r="AE666" s="25">
        <v>0</v>
      </c>
      <c r="AF666" s="25"/>
      <c r="AG666" s="25"/>
      <c r="AH666" s="25"/>
      <c r="AI666" s="25"/>
      <c r="AJ666" s="25">
        <v>0</v>
      </c>
      <c r="AK666" s="25">
        <v>0</v>
      </c>
      <c r="AL666" s="25">
        <v>0</v>
      </c>
      <c r="AM666" s="25">
        <v>0</v>
      </c>
      <c r="AN666" s="25">
        <v>0</v>
      </c>
      <c r="AO666" s="25">
        <v>0</v>
      </c>
      <c r="AP666" s="25">
        <v>0</v>
      </c>
      <c r="AQ666" s="25">
        <v>0</v>
      </c>
      <c r="AR666" s="25">
        <v>0</v>
      </c>
      <c r="AS666" s="25"/>
      <c r="AT666" s="25"/>
      <c r="AU666" s="25"/>
      <c r="AV666" s="25">
        <v>3</v>
      </c>
      <c r="AW666" s="25"/>
      <c r="AX666" s="25"/>
      <c r="AY666" s="25"/>
      <c r="AZ666" s="25"/>
      <c r="BA666" s="25"/>
      <c r="BB666" s="25"/>
      <c r="BC666" s="25"/>
      <c r="BD666" s="25"/>
      <c r="BE666" s="25"/>
      <c r="BF666" s="25"/>
      <c r="BG666" s="25">
        <v>0</v>
      </c>
      <c r="BH666" s="25">
        <v>39.22</v>
      </c>
      <c r="BI666" s="25"/>
      <c r="BJ666" s="25">
        <v>0</v>
      </c>
      <c r="BK666" s="25">
        <v>0</v>
      </c>
      <c r="BL666" s="25">
        <v>0</v>
      </c>
      <c r="BM666" s="25"/>
      <c r="BN666" s="25">
        <v>0</v>
      </c>
      <c r="BO666" s="25">
        <v>0</v>
      </c>
      <c r="BP666" s="25">
        <v>0</v>
      </c>
      <c r="BQ666" s="25"/>
      <c r="BR666" s="25"/>
      <c r="BT666" s="27">
        <v>6.25</v>
      </c>
      <c r="BW666" s="25" t="s">
        <v>4</v>
      </c>
      <c r="BX666" s="49">
        <v>6536</v>
      </c>
      <c r="BY666" s="25"/>
      <c r="BZ666" s="25"/>
      <c r="CA666" s="25"/>
      <c r="CB666" s="25">
        <v>100</v>
      </c>
      <c r="CC666" s="25">
        <v>0</v>
      </c>
      <c r="CD666" s="25"/>
      <c r="CE666" s="25"/>
      <c r="CF666" s="25"/>
      <c r="CG666" s="25"/>
      <c r="CH666" s="25"/>
      <c r="CI666" s="25"/>
      <c r="CJ666" s="25"/>
      <c r="CK666" s="25"/>
      <c r="CL666" s="25"/>
      <c r="CM666" s="25"/>
      <c r="CN666" s="25"/>
      <c r="CO666" s="25"/>
      <c r="CP666" s="25"/>
      <c r="CQ666" s="25"/>
      <c r="CR666" s="25"/>
      <c r="CS666" s="25"/>
      <c r="CT666" s="25"/>
    </row>
    <row r="667" spans="1:98" ht="15" x14ac:dyDescent="0.3">
      <c r="A667" s="10" t="s">
        <v>1219</v>
      </c>
      <c r="D667">
        <v>10</v>
      </c>
      <c r="F667" s="2" t="s">
        <v>1214</v>
      </c>
      <c r="I667">
        <v>1</v>
      </c>
      <c r="J667" s="25">
        <v>0</v>
      </c>
      <c r="K667" s="25">
        <v>0.2</v>
      </c>
      <c r="L667" s="25"/>
      <c r="M667" s="25">
        <v>0</v>
      </c>
      <c r="N667" s="25">
        <v>0</v>
      </c>
      <c r="O667" s="25">
        <v>0</v>
      </c>
      <c r="P667" s="25">
        <v>0</v>
      </c>
      <c r="Q667" s="25">
        <v>0</v>
      </c>
      <c r="R667" s="25"/>
      <c r="S667" s="25">
        <v>0</v>
      </c>
      <c r="T667" s="25">
        <v>0</v>
      </c>
      <c r="U667" s="25">
        <v>0</v>
      </c>
      <c r="V667" s="25">
        <v>0</v>
      </c>
      <c r="W667" s="25">
        <v>0</v>
      </c>
      <c r="X667" s="25"/>
      <c r="Y667" s="25">
        <v>0</v>
      </c>
      <c r="Z667" s="25"/>
      <c r="AA667" s="25"/>
      <c r="AB667" s="25">
        <v>0</v>
      </c>
      <c r="AC667" s="25">
        <v>0</v>
      </c>
      <c r="AD667" s="25"/>
      <c r="AE667" s="25"/>
      <c r="AF667" s="25"/>
      <c r="AG667" s="25">
        <v>0</v>
      </c>
      <c r="AH667" s="25"/>
      <c r="AI667" s="25"/>
      <c r="AJ667" s="25">
        <v>99.8</v>
      </c>
      <c r="AK667" s="25">
        <v>10</v>
      </c>
      <c r="AL667" s="25">
        <v>0.3</v>
      </c>
      <c r="AM667" s="25">
        <v>76</v>
      </c>
      <c r="AN667" s="25">
        <v>1</v>
      </c>
      <c r="AO667" s="25">
        <v>89</v>
      </c>
      <c r="AP667" s="25">
        <v>39300</v>
      </c>
      <c r="AQ667" s="25">
        <v>0.1</v>
      </c>
      <c r="AR667" s="25">
        <v>0.08</v>
      </c>
      <c r="AS667" s="25"/>
      <c r="AT667" s="49" t="s">
        <v>501</v>
      </c>
      <c r="AU667" s="25"/>
      <c r="AV667" s="25"/>
      <c r="AW667" s="25">
        <v>0</v>
      </c>
      <c r="AX667" s="25">
        <v>0</v>
      </c>
      <c r="AY667" s="25"/>
      <c r="AZ667" s="25"/>
      <c r="BA667" s="25"/>
      <c r="BB667" s="25"/>
      <c r="BC667" s="25"/>
      <c r="BD667" s="25"/>
      <c r="BE667" s="25"/>
      <c r="BF667" s="25">
        <v>0</v>
      </c>
      <c r="BG667" s="25"/>
      <c r="BH667" s="25">
        <v>0</v>
      </c>
      <c r="BI667" s="25"/>
      <c r="BJ667" s="25">
        <v>0</v>
      </c>
      <c r="BK667" s="25">
        <v>1</v>
      </c>
      <c r="BL667" s="25">
        <v>0</v>
      </c>
      <c r="BM667" s="25"/>
      <c r="BN667" s="25">
        <v>0</v>
      </c>
      <c r="BO667" s="25">
        <v>0</v>
      </c>
      <c r="BP667" s="25">
        <v>0</v>
      </c>
      <c r="BQ667" s="25">
        <v>0</v>
      </c>
      <c r="BR667" s="25"/>
      <c r="BT667" s="27">
        <v>6.25</v>
      </c>
      <c r="BW667" s="25" t="s">
        <v>8</v>
      </c>
      <c r="BX667" s="49">
        <v>1226</v>
      </c>
      <c r="BY667" s="25"/>
      <c r="BZ667" s="25"/>
      <c r="CA667" s="25"/>
      <c r="CB667" s="25">
        <v>100</v>
      </c>
      <c r="CC667" s="25">
        <v>0</v>
      </c>
      <c r="CD667" s="25"/>
      <c r="CE667" s="25"/>
      <c r="CF667" s="25"/>
      <c r="CG667" s="25"/>
      <c r="CH667" s="25"/>
      <c r="CI667" s="25"/>
      <c r="CJ667" s="25"/>
      <c r="CK667" s="25"/>
      <c r="CL667" s="25"/>
      <c r="CM667" s="25"/>
      <c r="CN667" s="25"/>
      <c r="CO667" s="25"/>
      <c r="CP667" s="25"/>
      <c r="CQ667" s="25"/>
      <c r="CR667" s="25"/>
      <c r="CS667" s="25"/>
      <c r="CT667" s="25"/>
    </row>
    <row r="668" spans="1:98" ht="15" x14ac:dyDescent="0.25">
      <c r="A668" s="119"/>
      <c r="D668">
        <f>SUM(D661:D667)</f>
        <v>1465</v>
      </c>
      <c r="F668" s="5" t="s">
        <v>550</v>
      </c>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A668" s="25"/>
      <c r="BB668" s="25"/>
      <c r="BC668" s="25"/>
      <c r="BD668" s="25"/>
      <c r="BE668" s="25"/>
      <c r="BF668" s="25"/>
      <c r="BG668" s="25"/>
      <c r="BH668" s="25"/>
      <c r="BI668" s="25"/>
      <c r="BJ668" s="25"/>
      <c r="BK668" s="25"/>
      <c r="BL668" s="25"/>
      <c r="BM668" s="25"/>
      <c r="BN668" s="25"/>
      <c r="BO668" s="25"/>
      <c r="BP668" s="25"/>
      <c r="BQ668" s="25"/>
      <c r="BR668" s="25"/>
      <c r="BW668" s="25"/>
      <c r="BX668" s="49"/>
      <c r="BY668" s="25"/>
      <c r="BZ668" s="25"/>
      <c r="CA668" s="25"/>
      <c r="CB668" s="25"/>
      <c r="CC668" s="25"/>
      <c r="CD668" s="25"/>
      <c r="CE668" s="25"/>
      <c r="CF668" s="25"/>
      <c r="CG668" s="25"/>
      <c r="CH668" s="25"/>
      <c r="CI668" s="25"/>
      <c r="CJ668" s="25"/>
      <c r="CK668" s="25"/>
      <c r="CL668" s="25"/>
      <c r="CM668" s="25"/>
      <c r="CN668" s="25"/>
      <c r="CO668" s="25"/>
      <c r="CP668" s="25"/>
      <c r="CQ668" s="25"/>
      <c r="CR668" s="25"/>
      <c r="CS668" s="25"/>
      <c r="CT668" s="25"/>
    </row>
    <row r="669" spans="1:98" ht="15" x14ac:dyDescent="0.25">
      <c r="A669" s="119"/>
      <c r="D669">
        <f>D668-27</f>
        <v>1438</v>
      </c>
      <c r="F669" s="5" t="s">
        <v>551</v>
      </c>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A669" s="25"/>
      <c r="BB669" s="25"/>
      <c r="BC669" s="25"/>
      <c r="BD669" s="25"/>
      <c r="BE669" s="25"/>
      <c r="BF669" s="25"/>
      <c r="BG669" s="25"/>
      <c r="BH669" s="25"/>
      <c r="BI669" s="25"/>
      <c r="BJ669" s="25"/>
      <c r="BK669" s="25"/>
      <c r="BL669" s="25"/>
      <c r="BM669" s="25"/>
      <c r="BN669" s="25"/>
      <c r="BO669" s="25"/>
      <c r="BP669" s="25"/>
      <c r="BQ669" s="25"/>
      <c r="BR669" s="25"/>
      <c r="BW669" s="25"/>
      <c r="BX669" s="49"/>
      <c r="BY669" s="25"/>
      <c r="BZ669" s="25"/>
      <c r="CA669" s="25"/>
      <c r="CB669" s="25"/>
      <c r="CC669" s="25"/>
      <c r="CD669" s="25"/>
      <c r="CE669" s="25"/>
      <c r="CF669" s="25"/>
      <c r="CG669" s="25"/>
      <c r="CH669" s="25"/>
      <c r="CI669" s="25"/>
      <c r="CJ669" s="25"/>
      <c r="CK669" s="25"/>
      <c r="CL669" s="25"/>
      <c r="CM669" s="25"/>
      <c r="CN669" s="25"/>
      <c r="CO669" s="25"/>
      <c r="CP669" s="25"/>
      <c r="CQ669" s="25"/>
      <c r="CR669" s="25"/>
      <c r="CS669" s="25"/>
      <c r="CT669" s="25"/>
    </row>
    <row r="670" spans="1:98" ht="15" x14ac:dyDescent="0.25">
      <c r="A670" s="119"/>
      <c r="D670">
        <f>1-(D668-D669)/D668</f>
        <v>0.9815699658703072</v>
      </c>
      <c r="F670" s="5" t="s">
        <v>337</v>
      </c>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A670" s="25"/>
      <c r="BB670" s="25"/>
      <c r="BC670" s="25"/>
      <c r="BD670" s="25"/>
      <c r="BE670" s="25"/>
      <c r="BF670" s="25"/>
      <c r="BG670" s="25"/>
      <c r="BH670" s="25"/>
      <c r="BI670" s="25"/>
      <c r="BJ670" s="25"/>
      <c r="BK670" s="25"/>
      <c r="BL670" s="25"/>
      <c r="BM670" s="25"/>
      <c r="BN670" s="25"/>
      <c r="BO670" s="25"/>
      <c r="BP670" s="25"/>
      <c r="BQ670" s="25"/>
      <c r="BR670" s="25"/>
      <c r="BW670" s="25"/>
      <c r="BX670" s="49"/>
      <c r="BY670" s="25"/>
      <c r="BZ670" s="25"/>
      <c r="CA670" s="25"/>
      <c r="CB670" s="25"/>
      <c r="CC670" s="25"/>
      <c r="CD670" s="25"/>
      <c r="CE670" s="25"/>
      <c r="CF670" s="25"/>
      <c r="CG670" s="25"/>
      <c r="CH670" s="25"/>
      <c r="CI670" s="25"/>
      <c r="CJ670" s="25"/>
      <c r="CK670" s="25"/>
      <c r="CL670" s="25"/>
      <c r="CM670" s="25"/>
      <c r="CN670" s="25"/>
      <c r="CO670" s="25"/>
      <c r="CP670" s="25"/>
      <c r="CQ670" s="25"/>
      <c r="CR670" s="25"/>
      <c r="CS670" s="25"/>
      <c r="CT670" s="25"/>
    </row>
    <row r="671" spans="1:98" ht="15" x14ac:dyDescent="0.25">
      <c r="A671" s="119"/>
      <c r="F671" s="5" t="s">
        <v>82</v>
      </c>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A671" s="25"/>
      <c r="BB671" s="25"/>
      <c r="BC671" s="25"/>
      <c r="BD671" s="25"/>
      <c r="BE671" s="25"/>
      <c r="BF671" s="25"/>
      <c r="BG671" s="25"/>
      <c r="BH671" s="25"/>
      <c r="BI671" s="25"/>
      <c r="BJ671" s="25"/>
      <c r="BK671" s="25"/>
      <c r="BL671" s="25"/>
      <c r="BM671" s="25"/>
      <c r="BN671" s="25"/>
      <c r="BO671" s="25"/>
      <c r="BP671" s="25"/>
      <c r="BQ671" s="25"/>
      <c r="BR671" s="25"/>
      <c r="BW671" s="25"/>
      <c r="BX671" s="49"/>
      <c r="BY671" s="25"/>
      <c r="BZ671" s="25"/>
      <c r="CA671" s="25"/>
      <c r="CB671" s="25"/>
      <c r="CC671" s="25"/>
      <c r="CD671" s="25"/>
      <c r="CE671" s="25"/>
      <c r="CF671" s="25"/>
      <c r="CG671" s="25"/>
      <c r="CH671" s="25"/>
      <c r="CI671" s="25"/>
      <c r="CJ671" s="25"/>
      <c r="CK671" s="25"/>
      <c r="CL671" s="25"/>
      <c r="CM671" s="25"/>
      <c r="CN671" s="25"/>
      <c r="CO671" s="25"/>
      <c r="CP671" s="25"/>
      <c r="CQ671" s="25"/>
      <c r="CR671" s="25"/>
      <c r="CS671" s="25"/>
      <c r="CT671" s="25"/>
    </row>
    <row r="672" spans="1:98" ht="15" x14ac:dyDescent="0.25">
      <c r="F672" s="5" t="s">
        <v>115</v>
      </c>
      <c r="J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A672" s="25"/>
      <c r="BB672" s="25"/>
      <c r="BC672" s="25"/>
      <c r="BD672" s="25"/>
      <c r="BE672" s="25"/>
      <c r="BF672" s="25"/>
      <c r="BG672" s="25"/>
      <c r="BH672" s="25"/>
      <c r="BI672" s="25"/>
      <c r="BJ672" s="25"/>
      <c r="BK672" s="25"/>
      <c r="BL672" s="25"/>
      <c r="BM672" s="25"/>
      <c r="BN672" s="25"/>
      <c r="BO672" s="25"/>
      <c r="BP672" s="25"/>
      <c r="BQ672" s="25"/>
      <c r="BR672" s="25"/>
      <c r="BW672" s="25"/>
      <c r="BX672" s="49"/>
      <c r="BY672" s="25"/>
      <c r="BZ672" s="25"/>
      <c r="CA672" s="25"/>
      <c r="CD672" s="25"/>
      <c r="CE672" s="25"/>
      <c r="CF672" s="25"/>
      <c r="CG672" s="25"/>
      <c r="CH672" s="25"/>
      <c r="CI672" s="25"/>
      <c r="CJ672" s="25"/>
      <c r="CK672" s="25"/>
      <c r="CL672" s="25"/>
      <c r="CM672" s="25"/>
      <c r="CN672" s="25"/>
      <c r="CO672" s="25"/>
      <c r="CP672" s="25"/>
      <c r="CQ672" s="25"/>
      <c r="CR672" s="25"/>
      <c r="CS672" s="25"/>
      <c r="CT672" s="25"/>
    </row>
    <row r="673" spans="1:98" ht="15" x14ac:dyDescent="0.25">
      <c r="F673" s="5"/>
      <c r="J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A673" s="25"/>
      <c r="BB673" s="25"/>
      <c r="BC673" s="25"/>
      <c r="BD673" s="25"/>
      <c r="BE673" s="25"/>
      <c r="BF673" s="25"/>
      <c r="BG673" s="25"/>
      <c r="BH673" s="25"/>
      <c r="BI673" s="25"/>
      <c r="BJ673" s="25"/>
      <c r="BK673" s="25"/>
      <c r="BL673" s="25"/>
      <c r="BM673" s="25"/>
      <c r="BN673" s="25"/>
      <c r="BO673" s="25"/>
      <c r="BP673" s="25"/>
      <c r="BQ673" s="25"/>
      <c r="BR673" s="25"/>
      <c r="BW673" s="25"/>
      <c r="BX673" s="49"/>
      <c r="BY673" s="25"/>
      <c r="BZ673" s="25"/>
      <c r="CA673" s="25"/>
      <c r="CD673" s="25"/>
      <c r="CE673" s="25"/>
      <c r="CF673" s="25"/>
      <c r="CG673" s="25"/>
      <c r="CH673" s="25"/>
      <c r="CI673" s="25"/>
      <c r="CJ673" s="25"/>
      <c r="CK673" s="25"/>
      <c r="CL673" s="25"/>
      <c r="CM673" s="25"/>
      <c r="CN673" s="25"/>
      <c r="CO673" s="25"/>
      <c r="CP673" s="25"/>
      <c r="CQ673" s="25"/>
      <c r="CR673" s="25"/>
      <c r="CS673" s="25"/>
      <c r="CT673" s="25"/>
    </row>
    <row r="674" spans="1:98" s="35" customFormat="1" ht="15" x14ac:dyDescent="0.25">
      <c r="F674" s="163" t="s">
        <v>1391</v>
      </c>
      <c r="J674" s="388"/>
      <c r="K674" s="164">
        <f>+K661*$D$661/100</f>
        <v>399.6</v>
      </c>
      <c r="L674" s="164"/>
      <c r="M674" s="164">
        <f>+M661*$D$661/100</f>
        <v>0</v>
      </c>
      <c r="N674" s="164">
        <f t="shared" ref="N674:BQ674" si="352">+N661*$D$661/100</f>
        <v>0</v>
      </c>
      <c r="O674" s="164">
        <f t="shared" si="352"/>
        <v>0</v>
      </c>
      <c r="P674" s="164">
        <f t="shared" si="352"/>
        <v>0</v>
      </c>
      <c r="Q674" s="164">
        <f t="shared" si="352"/>
        <v>0</v>
      </c>
      <c r="R674" s="164">
        <f t="shared" si="352"/>
        <v>0</v>
      </c>
      <c r="S674" s="164">
        <f t="shared" si="352"/>
        <v>0</v>
      </c>
      <c r="T674" s="164">
        <f t="shared" si="352"/>
        <v>0</v>
      </c>
      <c r="U674" s="164">
        <f t="shared" si="352"/>
        <v>0</v>
      </c>
      <c r="V674" s="164">
        <f t="shared" si="352"/>
        <v>0</v>
      </c>
      <c r="W674" s="164">
        <f t="shared" si="352"/>
        <v>0</v>
      </c>
      <c r="X674" s="164">
        <f t="shared" si="352"/>
        <v>0</v>
      </c>
      <c r="Y674" s="164">
        <f t="shared" si="352"/>
        <v>0</v>
      </c>
      <c r="Z674" s="164">
        <f t="shared" si="352"/>
        <v>0</v>
      </c>
      <c r="AA674" s="164">
        <f t="shared" si="352"/>
        <v>0</v>
      </c>
      <c r="AB674" s="164">
        <f t="shared" si="352"/>
        <v>0</v>
      </c>
      <c r="AC674" s="164">
        <f t="shared" si="352"/>
        <v>0</v>
      </c>
      <c r="AD674" s="164">
        <f t="shared" si="352"/>
        <v>0</v>
      </c>
      <c r="AE674" s="164">
        <f t="shared" si="352"/>
        <v>0</v>
      </c>
      <c r="AF674" s="164">
        <f t="shared" si="352"/>
        <v>0</v>
      </c>
      <c r="AG674" s="164">
        <f t="shared" si="352"/>
        <v>0</v>
      </c>
      <c r="AH674" s="164">
        <f t="shared" si="352"/>
        <v>0</v>
      </c>
      <c r="AI674" s="164">
        <f t="shared" si="352"/>
        <v>0</v>
      </c>
      <c r="AJ674" s="164">
        <f t="shared" si="352"/>
        <v>0.4</v>
      </c>
      <c r="AK674" s="164">
        <f t="shared" si="352"/>
        <v>8</v>
      </c>
      <c r="AL674" s="164">
        <f t="shared" si="352"/>
        <v>0</v>
      </c>
      <c r="AM674" s="164">
        <f t="shared" si="352"/>
        <v>4</v>
      </c>
      <c r="AN674" s="164">
        <f t="shared" si="352"/>
        <v>0</v>
      </c>
      <c r="AO674" s="164">
        <f t="shared" si="352"/>
        <v>0</v>
      </c>
      <c r="AP674" s="164">
        <f t="shared" si="352"/>
        <v>8</v>
      </c>
      <c r="AQ674" s="164">
        <f t="shared" si="352"/>
        <v>0</v>
      </c>
      <c r="AR674" s="164">
        <f t="shared" si="352"/>
        <v>2.8000000000000004E-2</v>
      </c>
      <c r="AS674" s="164">
        <f t="shared" si="352"/>
        <v>0</v>
      </c>
      <c r="AT674" s="164">
        <f t="shared" si="352"/>
        <v>0</v>
      </c>
      <c r="AU674" s="164">
        <f t="shared" si="352"/>
        <v>0</v>
      </c>
      <c r="AV674" s="164">
        <f t="shared" si="352"/>
        <v>0</v>
      </c>
      <c r="AW674" s="164">
        <f t="shared" si="352"/>
        <v>0</v>
      </c>
      <c r="AX674" s="164">
        <f t="shared" si="352"/>
        <v>0</v>
      </c>
      <c r="AY674" s="164">
        <f t="shared" si="352"/>
        <v>0</v>
      </c>
      <c r="AZ674" s="164">
        <f t="shared" si="352"/>
        <v>0</v>
      </c>
      <c r="BA674" s="164">
        <f t="shared" si="352"/>
        <v>0</v>
      </c>
      <c r="BB674" s="164">
        <f t="shared" si="352"/>
        <v>0</v>
      </c>
      <c r="BC674" s="164">
        <f t="shared" si="352"/>
        <v>0</v>
      </c>
      <c r="BD674" s="164">
        <f t="shared" si="352"/>
        <v>0</v>
      </c>
      <c r="BE674" s="164">
        <f t="shared" si="352"/>
        <v>0</v>
      </c>
      <c r="BF674" s="164">
        <f t="shared" si="352"/>
        <v>0</v>
      </c>
      <c r="BG674" s="164">
        <f t="shared" si="352"/>
        <v>0</v>
      </c>
      <c r="BH674" s="164">
        <f t="shared" si="352"/>
        <v>0</v>
      </c>
      <c r="BI674" s="164">
        <f t="shared" si="352"/>
        <v>0</v>
      </c>
      <c r="BJ674" s="164">
        <f t="shared" si="352"/>
        <v>0</v>
      </c>
      <c r="BK674" s="164">
        <f t="shared" si="352"/>
        <v>0</v>
      </c>
      <c r="BL674" s="164">
        <f t="shared" si="352"/>
        <v>0</v>
      </c>
      <c r="BM674" s="164">
        <f t="shared" si="352"/>
        <v>0</v>
      </c>
      <c r="BN674" s="164">
        <f t="shared" si="352"/>
        <v>0</v>
      </c>
      <c r="BO674" s="164">
        <f t="shared" si="352"/>
        <v>0</v>
      </c>
      <c r="BP674" s="164">
        <f t="shared" si="352"/>
        <v>0</v>
      </c>
      <c r="BQ674" s="164">
        <f t="shared" si="352"/>
        <v>0</v>
      </c>
      <c r="BR674" s="388"/>
      <c r="BS674" s="393"/>
      <c r="BT674" s="393"/>
      <c r="BU674" s="393"/>
      <c r="BV674" s="393"/>
      <c r="BW674" s="388"/>
      <c r="BX674" s="389"/>
      <c r="BY674" s="388"/>
      <c r="BZ674" s="388"/>
      <c r="CA674" s="388"/>
      <c r="CB674" s="392"/>
      <c r="CC674" s="392"/>
      <c r="CD674" s="388"/>
      <c r="CE674" s="388"/>
      <c r="CF674" s="388"/>
      <c r="CG674" s="388"/>
      <c r="CH674" s="388"/>
      <c r="CI674" s="388"/>
      <c r="CJ674" s="388"/>
      <c r="CK674" s="388"/>
      <c r="CL674" s="388"/>
      <c r="CM674" s="388"/>
      <c r="CN674" s="388"/>
      <c r="CO674" s="388"/>
      <c r="CP674" s="388"/>
      <c r="CQ674" s="388"/>
      <c r="CR674" s="388"/>
      <c r="CS674" s="388"/>
      <c r="CT674" s="388"/>
    </row>
    <row r="675" spans="1:98" s="35" customFormat="1" ht="15" x14ac:dyDescent="0.3">
      <c r="F675" s="167" t="s">
        <v>1595</v>
      </c>
      <c r="J675" s="388"/>
      <c r="K675" s="164">
        <f>+K662*$D$662/100</f>
        <v>455.25</v>
      </c>
      <c r="L675" s="164">
        <f>+L662*$D$662/100</f>
        <v>20.250000000000004</v>
      </c>
      <c r="M675" s="164">
        <f>+M662*$D$662/100</f>
        <v>126.74999999999999</v>
      </c>
      <c r="N675" s="164">
        <f t="shared" ref="N675:BQ675" si="353">+N662*$D$662/100</f>
        <v>0</v>
      </c>
      <c r="O675" s="164">
        <f t="shared" si="353"/>
        <v>126.74999999999999</v>
      </c>
      <c r="P675" s="164">
        <f t="shared" si="353"/>
        <v>0.53999999999999992</v>
      </c>
      <c r="Q675" s="164">
        <f t="shared" si="353"/>
        <v>162.00000000000003</v>
      </c>
      <c r="R675" s="164">
        <f t="shared" si="353"/>
        <v>0</v>
      </c>
      <c r="S675" s="164">
        <f t="shared" si="353"/>
        <v>71.025000000000006</v>
      </c>
      <c r="T675" s="164">
        <f t="shared" si="353"/>
        <v>66.45</v>
      </c>
      <c r="U675" s="164">
        <f t="shared" si="353"/>
        <v>12.75</v>
      </c>
      <c r="V675" s="164">
        <f t="shared" si="353"/>
        <v>11.7</v>
      </c>
      <c r="W675" s="164">
        <f t="shared" si="353"/>
        <v>0</v>
      </c>
      <c r="X675" s="164">
        <f t="shared" si="353"/>
        <v>0</v>
      </c>
      <c r="Y675" s="164">
        <f t="shared" si="353"/>
        <v>0</v>
      </c>
      <c r="Z675" s="164">
        <f t="shared" si="353"/>
        <v>0</v>
      </c>
      <c r="AA675" s="164">
        <f t="shared" si="353"/>
        <v>0</v>
      </c>
      <c r="AB675" s="164">
        <f t="shared" si="353"/>
        <v>0</v>
      </c>
      <c r="AC675" s="164">
        <f t="shared" si="353"/>
        <v>0</v>
      </c>
      <c r="AD675" s="164">
        <f t="shared" si="353"/>
        <v>0</v>
      </c>
      <c r="AE675" s="164">
        <f t="shared" si="353"/>
        <v>0</v>
      </c>
      <c r="AF675" s="164">
        <f t="shared" si="353"/>
        <v>0</v>
      </c>
      <c r="AG675" s="164">
        <f t="shared" si="353"/>
        <v>0</v>
      </c>
      <c r="AH675" s="164">
        <f t="shared" si="353"/>
        <v>0</v>
      </c>
      <c r="AI675" s="164">
        <f t="shared" si="353"/>
        <v>0</v>
      </c>
      <c r="AJ675" s="164">
        <f t="shared" si="353"/>
        <v>6.75</v>
      </c>
      <c r="AK675" s="164">
        <f t="shared" si="353"/>
        <v>90</v>
      </c>
      <c r="AL675" s="164">
        <f t="shared" si="353"/>
        <v>12</v>
      </c>
      <c r="AM675" s="164">
        <f t="shared" si="353"/>
        <v>165</v>
      </c>
      <c r="AN675" s="164">
        <f t="shared" si="353"/>
        <v>1200</v>
      </c>
      <c r="AO675" s="164">
        <f t="shared" si="353"/>
        <v>1725</v>
      </c>
      <c r="AP675" s="164">
        <f t="shared" si="353"/>
        <v>435</v>
      </c>
      <c r="AQ675" s="164">
        <f t="shared" si="353"/>
        <v>24.975000000000001</v>
      </c>
      <c r="AR675" s="164">
        <f t="shared" si="353"/>
        <v>0.75</v>
      </c>
      <c r="AS675" s="164">
        <f t="shared" si="353"/>
        <v>20.250000000000004</v>
      </c>
      <c r="AT675" s="164">
        <f t="shared" si="353"/>
        <v>142.5</v>
      </c>
      <c r="AU675" s="164">
        <f t="shared" si="353"/>
        <v>0</v>
      </c>
      <c r="AV675" s="164">
        <f t="shared" si="353"/>
        <v>0</v>
      </c>
      <c r="AW675" s="164">
        <f t="shared" si="353"/>
        <v>0</v>
      </c>
      <c r="AX675" s="164">
        <f t="shared" si="353"/>
        <v>0</v>
      </c>
      <c r="AY675" s="164">
        <f t="shared" si="353"/>
        <v>0</v>
      </c>
      <c r="AZ675" s="164">
        <f t="shared" si="353"/>
        <v>0</v>
      </c>
      <c r="BA675" s="164">
        <f t="shared" si="353"/>
        <v>0</v>
      </c>
      <c r="BB675" s="164">
        <f t="shared" si="353"/>
        <v>0</v>
      </c>
      <c r="BC675" s="164">
        <f t="shared" si="353"/>
        <v>0</v>
      </c>
      <c r="BD675" s="164">
        <f t="shared" si="353"/>
        <v>0</v>
      </c>
      <c r="BE675" s="164">
        <f t="shared" si="353"/>
        <v>3.9750000000000001</v>
      </c>
      <c r="BF675" s="164">
        <f t="shared" si="353"/>
        <v>0</v>
      </c>
      <c r="BG675" s="164">
        <f t="shared" si="353"/>
        <v>0</v>
      </c>
      <c r="BH675" s="164">
        <f t="shared" si="353"/>
        <v>1.575</v>
      </c>
      <c r="BI675" s="164">
        <f t="shared" si="353"/>
        <v>0</v>
      </c>
      <c r="BJ675" s="164">
        <f t="shared" si="353"/>
        <v>0.9</v>
      </c>
      <c r="BK675" s="164">
        <f t="shared" si="353"/>
        <v>1.65</v>
      </c>
      <c r="BL675" s="164">
        <f t="shared" si="353"/>
        <v>45.75</v>
      </c>
      <c r="BM675" s="164">
        <f t="shared" si="353"/>
        <v>0</v>
      </c>
      <c r="BN675" s="164">
        <f t="shared" si="353"/>
        <v>0.97499999999999998</v>
      </c>
      <c r="BO675" s="164">
        <f t="shared" si="353"/>
        <v>135</v>
      </c>
      <c r="BP675" s="164">
        <f t="shared" si="353"/>
        <v>18</v>
      </c>
      <c r="BQ675" s="164">
        <f t="shared" si="353"/>
        <v>0</v>
      </c>
      <c r="BR675" s="388"/>
      <c r="BS675" s="393"/>
      <c r="BT675" s="393"/>
      <c r="BU675" s="393"/>
      <c r="BV675" s="393"/>
      <c r="BW675" s="388"/>
      <c r="BX675" s="389"/>
      <c r="BY675" s="388"/>
      <c r="BZ675" s="388"/>
      <c r="CA675" s="388"/>
      <c r="CB675" s="392"/>
      <c r="CC675" s="392"/>
      <c r="CD675" s="388"/>
      <c r="CE675" s="388"/>
      <c r="CF675" s="388"/>
      <c r="CG675" s="388"/>
      <c r="CH675" s="388"/>
      <c r="CI675" s="388"/>
      <c r="CJ675" s="388"/>
      <c r="CK675" s="388"/>
      <c r="CL675" s="388"/>
      <c r="CM675" s="388"/>
      <c r="CN675" s="388"/>
      <c r="CO675" s="388"/>
      <c r="CP675" s="388"/>
      <c r="CQ675" s="388"/>
      <c r="CR675" s="388"/>
      <c r="CS675" s="388"/>
      <c r="CT675" s="388"/>
    </row>
    <row r="676" spans="1:98" s="35" customFormat="1" ht="15" x14ac:dyDescent="0.25">
      <c r="F676" s="36" t="s">
        <v>273</v>
      </c>
      <c r="J676" s="388"/>
      <c r="K676" s="164">
        <f>+K663*$D$663/100</f>
        <v>53.16</v>
      </c>
      <c r="L676" s="164">
        <f>+L663*$D$663/100</f>
        <v>8.4000000000000005E-2</v>
      </c>
      <c r="M676" s="164">
        <f>+M663*$D$663/100</f>
        <v>0.54</v>
      </c>
      <c r="N676" s="164">
        <f t="shared" ref="N676:BQ676" si="354">+N663*$D$663/100</f>
        <v>0.54</v>
      </c>
      <c r="O676" s="164">
        <f t="shared" si="354"/>
        <v>0</v>
      </c>
      <c r="P676" s="164">
        <f t="shared" si="354"/>
        <v>0</v>
      </c>
      <c r="Q676" s="164">
        <f t="shared" si="354"/>
        <v>0.06</v>
      </c>
      <c r="R676" s="164">
        <f t="shared" si="354"/>
        <v>0</v>
      </c>
      <c r="S676" s="164">
        <f t="shared" si="354"/>
        <v>1.2E-2</v>
      </c>
      <c r="T676" s="164">
        <f t="shared" si="354"/>
        <v>6.0000000000000001E-3</v>
      </c>
      <c r="U676" s="164">
        <f t="shared" si="354"/>
        <v>2.4E-2</v>
      </c>
      <c r="V676" s="164">
        <f t="shared" si="354"/>
        <v>0</v>
      </c>
      <c r="W676" s="164">
        <f t="shared" si="354"/>
        <v>5.22</v>
      </c>
      <c r="X676" s="164">
        <f t="shared" si="354"/>
        <v>0</v>
      </c>
      <c r="Y676" s="164">
        <f t="shared" si="354"/>
        <v>0</v>
      </c>
      <c r="Z676" s="166" t="s">
        <v>501</v>
      </c>
      <c r="AA676" s="164">
        <f t="shared" si="354"/>
        <v>3.66</v>
      </c>
      <c r="AB676" s="164">
        <f t="shared" si="354"/>
        <v>0</v>
      </c>
      <c r="AC676" s="164">
        <f t="shared" si="354"/>
        <v>0</v>
      </c>
      <c r="AD676" s="164">
        <f t="shared" si="354"/>
        <v>0</v>
      </c>
      <c r="AE676" s="164">
        <f t="shared" si="354"/>
        <v>0.9</v>
      </c>
      <c r="AF676" s="164">
        <f t="shared" si="354"/>
        <v>0</v>
      </c>
      <c r="AG676" s="164">
        <f t="shared" si="354"/>
        <v>0.96</v>
      </c>
      <c r="AH676" s="164">
        <f t="shared" si="354"/>
        <v>0</v>
      </c>
      <c r="AI676" s="164">
        <f t="shared" si="354"/>
        <v>0</v>
      </c>
      <c r="AJ676" s="164">
        <f t="shared" si="354"/>
        <v>0.24</v>
      </c>
      <c r="AK676" s="164">
        <f t="shared" si="354"/>
        <v>18</v>
      </c>
      <c r="AL676" s="164">
        <f t="shared" si="354"/>
        <v>0.3</v>
      </c>
      <c r="AM676" s="164">
        <f t="shared" si="354"/>
        <v>7.2</v>
      </c>
      <c r="AN676" s="164">
        <f t="shared" si="354"/>
        <v>19.8</v>
      </c>
      <c r="AO676" s="164">
        <f t="shared" si="354"/>
        <v>108</v>
      </c>
      <c r="AP676" s="164">
        <f t="shared" si="354"/>
        <v>9</v>
      </c>
      <c r="AQ676" s="164">
        <f t="shared" si="354"/>
        <v>0.18600000000000003</v>
      </c>
      <c r="AR676" s="164">
        <f t="shared" si="354"/>
        <v>8.4000000000000005E-2</v>
      </c>
      <c r="AS676" s="164">
        <f t="shared" si="354"/>
        <v>0.36</v>
      </c>
      <c r="AT676" s="164">
        <f t="shared" si="354"/>
        <v>132</v>
      </c>
      <c r="AU676" s="164">
        <f t="shared" si="354"/>
        <v>0</v>
      </c>
      <c r="AV676" s="164">
        <f t="shared" si="354"/>
        <v>0</v>
      </c>
      <c r="AW676" s="164">
        <f t="shared" si="354"/>
        <v>0</v>
      </c>
      <c r="AX676" s="164">
        <f t="shared" si="354"/>
        <v>0</v>
      </c>
      <c r="AY676" s="164">
        <f t="shared" si="354"/>
        <v>0</v>
      </c>
      <c r="AZ676" s="164">
        <f t="shared" si="354"/>
        <v>0</v>
      </c>
      <c r="BA676" s="164">
        <f t="shared" si="354"/>
        <v>0</v>
      </c>
      <c r="BB676" s="164">
        <f t="shared" si="354"/>
        <v>0</v>
      </c>
      <c r="BC676" s="164">
        <f t="shared" si="354"/>
        <v>0</v>
      </c>
      <c r="BD676" s="164">
        <f t="shared" si="354"/>
        <v>0</v>
      </c>
      <c r="BE676" s="164">
        <f t="shared" si="354"/>
        <v>0</v>
      </c>
      <c r="BF676" s="164">
        <f t="shared" si="354"/>
        <v>0</v>
      </c>
      <c r="BG676" s="164">
        <f t="shared" si="354"/>
        <v>0</v>
      </c>
      <c r="BH676" s="164">
        <f t="shared" si="354"/>
        <v>0</v>
      </c>
      <c r="BI676" s="164">
        <f t="shared" si="354"/>
        <v>0</v>
      </c>
      <c r="BJ676" s="164">
        <f t="shared" si="354"/>
        <v>1.7999999999999999E-2</v>
      </c>
      <c r="BK676" s="164">
        <f t="shared" si="354"/>
        <v>6.0000000000000001E-3</v>
      </c>
      <c r="BL676" s="164">
        <f t="shared" si="354"/>
        <v>0.06</v>
      </c>
      <c r="BM676" s="164">
        <f t="shared" si="354"/>
        <v>0</v>
      </c>
      <c r="BN676" s="164">
        <f t="shared" si="354"/>
        <v>7.1999999999999995E-2</v>
      </c>
      <c r="BO676" s="164">
        <f t="shared" si="354"/>
        <v>1.2</v>
      </c>
      <c r="BP676" s="164">
        <f t="shared" si="354"/>
        <v>0</v>
      </c>
      <c r="BQ676" s="164">
        <f t="shared" si="354"/>
        <v>3.6</v>
      </c>
      <c r="BR676" s="388"/>
      <c r="BS676" s="393"/>
      <c r="BT676" s="393"/>
      <c r="BU676" s="393"/>
      <c r="BV676" s="393"/>
      <c r="BW676" s="388"/>
      <c r="BX676" s="389"/>
      <c r="BY676" s="388"/>
      <c r="BZ676" s="388"/>
      <c r="CA676" s="388"/>
      <c r="CB676" s="392"/>
      <c r="CC676" s="392"/>
      <c r="CD676" s="388"/>
      <c r="CE676" s="388"/>
      <c r="CF676" s="388"/>
      <c r="CG676" s="388"/>
      <c r="CH676" s="388"/>
      <c r="CI676" s="388"/>
      <c r="CJ676" s="388"/>
      <c r="CK676" s="388"/>
      <c r="CL676" s="388"/>
      <c r="CM676" s="388"/>
      <c r="CN676" s="388"/>
      <c r="CO676" s="388"/>
      <c r="CP676" s="388"/>
      <c r="CQ676" s="388"/>
      <c r="CR676" s="388"/>
      <c r="CS676" s="388"/>
      <c r="CT676" s="388"/>
    </row>
    <row r="677" spans="1:98" s="35" customFormat="1" ht="15" x14ac:dyDescent="0.25">
      <c r="F677" s="163" t="s">
        <v>302</v>
      </c>
      <c r="J677" s="388"/>
      <c r="K677" s="164">
        <f>+K664*$D$664/100</f>
        <v>107.76</v>
      </c>
      <c r="L677" s="164">
        <f>+L664*$D$664/100</f>
        <v>0.12</v>
      </c>
      <c r="M677" s="164">
        <f>+M664*$D$664/100</f>
        <v>0.72</v>
      </c>
      <c r="N677" s="164">
        <f t="shared" ref="N677:BQ677" si="355">+N664*$D$664/100</f>
        <v>0</v>
      </c>
      <c r="O677" s="164">
        <f t="shared" si="355"/>
        <v>0</v>
      </c>
      <c r="P677" s="164">
        <f t="shared" si="355"/>
        <v>0</v>
      </c>
      <c r="Q677" s="164">
        <f t="shared" si="355"/>
        <v>0.36</v>
      </c>
      <c r="R677" s="164">
        <f t="shared" si="355"/>
        <v>0</v>
      </c>
      <c r="S677" s="164">
        <f t="shared" si="355"/>
        <v>0.12</v>
      </c>
      <c r="T677" s="166" t="s">
        <v>501</v>
      </c>
      <c r="U677" s="164">
        <f t="shared" si="355"/>
        <v>0.24</v>
      </c>
      <c r="V677" s="164">
        <f t="shared" si="355"/>
        <v>0</v>
      </c>
      <c r="W677" s="164">
        <f t="shared" si="355"/>
        <v>0</v>
      </c>
      <c r="X677" s="164">
        <f t="shared" si="355"/>
        <v>0</v>
      </c>
      <c r="Y677" s="164">
        <f t="shared" si="355"/>
        <v>9.48</v>
      </c>
      <c r="Z677" s="164">
        <f t="shared" si="355"/>
        <v>0</v>
      </c>
      <c r="AA677" s="164">
        <f t="shared" si="355"/>
        <v>0</v>
      </c>
      <c r="AB677" s="164">
        <f t="shared" si="355"/>
        <v>0.36</v>
      </c>
      <c r="AC677" s="164">
        <f t="shared" si="355"/>
        <v>8.8800000000000008</v>
      </c>
      <c r="AD677" s="164">
        <f t="shared" si="355"/>
        <v>0</v>
      </c>
      <c r="AE677" s="164">
        <f t="shared" si="355"/>
        <v>0</v>
      </c>
      <c r="AF677" s="164">
        <f t="shared" si="355"/>
        <v>0</v>
      </c>
      <c r="AG677" s="164">
        <f t="shared" si="355"/>
        <v>2.88</v>
      </c>
      <c r="AH677" s="164">
        <f t="shared" si="355"/>
        <v>0</v>
      </c>
      <c r="AI677" s="164">
        <f t="shared" si="355"/>
        <v>0</v>
      </c>
      <c r="AJ677" s="164">
        <f t="shared" si="355"/>
        <v>0</v>
      </c>
      <c r="AK677" s="164">
        <f t="shared" si="355"/>
        <v>30</v>
      </c>
      <c r="AL677" s="164">
        <f t="shared" si="355"/>
        <v>0.36</v>
      </c>
      <c r="AM677" s="164">
        <f t="shared" si="355"/>
        <v>3.6</v>
      </c>
      <c r="AN677" s="164">
        <f t="shared" si="355"/>
        <v>18</v>
      </c>
      <c r="AO677" s="164">
        <f t="shared" si="355"/>
        <v>204</v>
      </c>
      <c r="AP677" s="164">
        <f t="shared" si="355"/>
        <v>30</v>
      </c>
      <c r="AQ677" s="164">
        <f t="shared" si="355"/>
        <v>0.12</v>
      </c>
      <c r="AR677" s="164">
        <f t="shared" si="355"/>
        <v>2.4E-2</v>
      </c>
      <c r="AS677" s="164">
        <f t="shared" si="355"/>
        <v>1.2</v>
      </c>
      <c r="AT677" s="164">
        <f t="shared" si="355"/>
        <v>120</v>
      </c>
      <c r="AU677" s="164">
        <f t="shared" si="355"/>
        <v>0</v>
      </c>
      <c r="AV677" s="164">
        <f t="shared" si="355"/>
        <v>0</v>
      </c>
      <c r="AW677" s="164">
        <f t="shared" si="355"/>
        <v>0</v>
      </c>
      <c r="AX677" s="164">
        <f t="shared" si="355"/>
        <v>14966.4</v>
      </c>
      <c r="AY677" s="164">
        <f t="shared" si="355"/>
        <v>0</v>
      </c>
      <c r="AZ677" s="164">
        <f t="shared" si="355"/>
        <v>0</v>
      </c>
      <c r="BA677" s="164">
        <f t="shared" si="355"/>
        <v>0</v>
      </c>
      <c r="BB677" s="164">
        <f t="shared" si="355"/>
        <v>0</v>
      </c>
      <c r="BC677" s="164">
        <f t="shared" si="355"/>
        <v>0</v>
      </c>
      <c r="BD677" s="164">
        <f t="shared" si="355"/>
        <v>0</v>
      </c>
      <c r="BE677" s="164">
        <f t="shared" si="355"/>
        <v>0</v>
      </c>
      <c r="BF677" s="164">
        <f t="shared" si="355"/>
        <v>0</v>
      </c>
      <c r="BG677" s="164">
        <f t="shared" si="355"/>
        <v>0</v>
      </c>
      <c r="BH677" s="164">
        <f t="shared" si="355"/>
        <v>0.67200000000000004</v>
      </c>
      <c r="BI677" s="164">
        <f t="shared" si="355"/>
        <v>0</v>
      </c>
      <c r="BJ677" s="164">
        <f t="shared" si="355"/>
        <v>0.12</v>
      </c>
      <c r="BK677" s="164">
        <f t="shared" si="355"/>
        <v>1.2E-2</v>
      </c>
      <c r="BL677" s="164">
        <f t="shared" si="355"/>
        <v>0.24</v>
      </c>
      <c r="BM677" s="164">
        <f t="shared" si="355"/>
        <v>0</v>
      </c>
      <c r="BN677" s="164">
        <f t="shared" si="355"/>
        <v>0.16800000000000001</v>
      </c>
      <c r="BO677" s="164">
        <f t="shared" si="355"/>
        <v>14.4</v>
      </c>
      <c r="BP677" s="164">
        <f t="shared" si="355"/>
        <v>0</v>
      </c>
      <c r="BQ677" s="164">
        <f t="shared" si="355"/>
        <v>7.2</v>
      </c>
      <c r="BR677" s="388"/>
      <c r="BS677" s="393"/>
      <c r="BT677" s="393"/>
      <c r="BU677" s="393"/>
      <c r="BV677" s="393"/>
      <c r="BW677" s="388"/>
      <c r="BX677" s="389"/>
      <c r="BY677" s="388"/>
      <c r="BZ677" s="388"/>
      <c r="CA677" s="388"/>
      <c r="CB677" s="392"/>
      <c r="CC677" s="392"/>
      <c r="CD677" s="388"/>
      <c r="CE677" s="388"/>
      <c r="CF677" s="388"/>
      <c r="CG677" s="388"/>
      <c r="CH677" s="388"/>
      <c r="CI677" s="388"/>
      <c r="CJ677" s="388"/>
      <c r="CK677" s="388"/>
      <c r="CL677" s="388"/>
      <c r="CM677" s="388"/>
      <c r="CN677" s="388"/>
      <c r="CO677" s="388"/>
      <c r="CP677" s="388"/>
      <c r="CQ677" s="388"/>
      <c r="CR677" s="388"/>
      <c r="CS677" s="388"/>
      <c r="CT677" s="388"/>
    </row>
    <row r="678" spans="1:98" s="35" customFormat="1" ht="15" x14ac:dyDescent="0.3">
      <c r="F678" s="167" t="s">
        <v>1293</v>
      </c>
      <c r="J678" s="388"/>
      <c r="K678" s="164">
        <f>+K665*$D$665/100</f>
        <v>79</v>
      </c>
      <c r="L678" s="164">
        <f>+L665*$D$665/100</f>
        <v>0.26</v>
      </c>
      <c r="M678" s="164">
        <f>+M665*$D$665/100</f>
        <v>1.6</v>
      </c>
      <c r="N678" s="164">
        <f t="shared" ref="N678:BQ678" si="356">+N665*$D$665/100</f>
        <v>1.6</v>
      </c>
      <c r="O678" s="164">
        <f t="shared" si="356"/>
        <v>0</v>
      </c>
      <c r="P678" s="164">
        <f t="shared" si="356"/>
        <v>0</v>
      </c>
      <c r="Q678" s="164">
        <f t="shared" si="356"/>
        <v>0.1</v>
      </c>
      <c r="R678" s="164">
        <f t="shared" si="356"/>
        <v>0</v>
      </c>
      <c r="S678" s="164">
        <f t="shared" si="356"/>
        <v>0.03</v>
      </c>
      <c r="T678" s="166" t="s">
        <v>501</v>
      </c>
      <c r="U678" s="164">
        <f t="shared" si="356"/>
        <v>0.04</v>
      </c>
      <c r="V678" s="164">
        <f t="shared" si="356"/>
        <v>0</v>
      </c>
      <c r="W678" s="164">
        <f t="shared" si="356"/>
        <v>16.600000000000001</v>
      </c>
      <c r="X678" s="164">
        <f t="shared" si="356"/>
        <v>0</v>
      </c>
      <c r="Y678" s="164">
        <f t="shared" si="356"/>
        <v>0</v>
      </c>
      <c r="Z678" s="164">
        <f t="shared" si="356"/>
        <v>16</v>
      </c>
      <c r="AA678" s="164">
        <f t="shared" si="356"/>
        <v>0.6</v>
      </c>
      <c r="AB678" s="164">
        <f t="shared" si="356"/>
        <v>0</v>
      </c>
      <c r="AC678" s="164">
        <f t="shared" si="356"/>
        <v>0</v>
      </c>
      <c r="AD678" s="164">
        <f t="shared" si="356"/>
        <v>0</v>
      </c>
      <c r="AE678" s="164">
        <f t="shared" si="356"/>
        <v>1.6</v>
      </c>
      <c r="AF678" s="164">
        <f t="shared" si="356"/>
        <v>0</v>
      </c>
      <c r="AG678" s="164">
        <f t="shared" si="356"/>
        <v>0</v>
      </c>
      <c r="AH678" s="164">
        <f t="shared" si="356"/>
        <v>0</v>
      </c>
      <c r="AI678" s="164">
        <f t="shared" si="356"/>
        <v>0</v>
      </c>
      <c r="AJ678" s="164">
        <f t="shared" si="356"/>
        <v>0.6</v>
      </c>
      <c r="AK678" s="164">
        <f t="shared" si="356"/>
        <v>6</v>
      </c>
      <c r="AL678" s="164">
        <f t="shared" si="356"/>
        <v>0.7</v>
      </c>
      <c r="AM678" s="164">
        <f t="shared" si="356"/>
        <v>14</v>
      </c>
      <c r="AN678" s="164">
        <f t="shared" si="356"/>
        <v>43</v>
      </c>
      <c r="AO678" s="164">
        <f t="shared" si="356"/>
        <v>332</v>
      </c>
      <c r="AP678" s="164">
        <f t="shared" si="356"/>
        <v>2</v>
      </c>
      <c r="AQ678" s="164">
        <f t="shared" si="356"/>
        <v>0.28999999999999998</v>
      </c>
      <c r="AR678" s="164">
        <f t="shared" si="356"/>
        <v>0.12</v>
      </c>
      <c r="AS678" s="164">
        <f t="shared" si="356"/>
        <v>0.3</v>
      </c>
      <c r="AT678" s="164">
        <f t="shared" si="356"/>
        <v>147</v>
      </c>
      <c r="AU678" s="164">
        <f t="shared" si="356"/>
        <v>0</v>
      </c>
      <c r="AV678" s="166" t="s">
        <v>501</v>
      </c>
      <c r="AW678" s="164">
        <f t="shared" si="356"/>
        <v>0</v>
      </c>
      <c r="AX678" s="166" t="s">
        <v>501</v>
      </c>
      <c r="AY678" s="164">
        <f t="shared" si="356"/>
        <v>0</v>
      </c>
      <c r="AZ678" s="164">
        <f t="shared" si="356"/>
        <v>0</v>
      </c>
      <c r="BA678" s="164">
        <f t="shared" si="356"/>
        <v>0</v>
      </c>
      <c r="BB678" s="164">
        <f t="shared" si="356"/>
        <v>0</v>
      </c>
      <c r="BC678" s="164">
        <f t="shared" si="356"/>
        <v>0</v>
      </c>
      <c r="BD678" s="164">
        <f t="shared" si="356"/>
        <v>0</v>
      </c>
      <c r="BE678" s="164">
        <f t="shared" si="356"/>
        <v>0</v>
      </c>
      <c r="BF678" s="164">
        <f t="shared" si="356"/>
        <v>0</v>
      </c>
      <c r="BG678" s="164">
        <f t="shared" si="356"/>
        <v>0</v>
      </c>
      <c r="BH678" s="164">
        <f t="shared" si="356"/>
        <v>0.06</v>
      </c>
      <c r="BI678" s="164">
        <f t="shared" si="356"/>
        <v>0</v>
      </c>
      <c r="BJ678" s="164">
        <f t="shared" si="356"/>
        <v>0.16</v>
      </c>
      <c r="BK678" s="164">
        <f t="shared" si="356"/>
        <v>0.01</v>
      </c>
      <c r="BL678" s="164">
        <f t="shared" si="356"/>
        <v>1.4</v>
      </c>
      <c r="BM678" s="164">
        <f t="shared" si="356"/>
        <v>0</v>
      </c>
      <c r="BN678" s="164">
        <f t="shared" si="356"/>
        <v>0.214</v>
      </c>
      <c r="BO678" s="164">
        <f t="shared" si="356"/>
        <v>3</v>
      </c>
      <c r="BP678" s="164">
        <f t="shared" si="356"/>
        <v>0</v>
      </c>
      <c r="BQ678" s="164">
        <f t="shared" si="356"/>
        <v>29</v>
      </c>
      <c r="BR678" s="388"/>
      <c r="BS678" s="393"/>
      <c r="BT678" s="393"/>
      <c r="BU678" s="393"/>
      <c r="BV678" s="393"/>
      <c r="BW678" s="388"/>
      <c r="BX678" s="389"/>
      <c r="BY678" s="388"/>
      <c r="BZ678" s="388"/>
      <c r="CA678" s="388"/>
      <c r="CB678" s="392"/>
      <c r="CC678" s="392"/>
      <c r="CD678" s="388"/>
      <c r="CE678" s="388"/>
      <c r="CF678" s="388"/>
      <c r="CG678" s="388"/>
      <c r="CH678" s="388"/>
      <c r="CI678" s="388"/>
      <c r="CJ678" s="388"/>
      <c r="CK678" s="388"/>
      <c r="CL678" s="388"/>
      <c r="CM678" s="388"/>
      <c r="CN678" s="388"/>
      <c r="CO678" s="388"/>
      <c r="CP678" s="388"/>
      <c r="CQ678" s="388"/>
      <c r="CR678" s="388"/>
      <c r="CS678" s="388"/>
      <c r="CT678" s="388"/>
    </row>
    <row r="679" spans="1:98" s="35" customFormat="1" ht="15" x14ac:dyDescent="0.3">
      <c r="F679" s="38" t="s">
        <v>1213</v>
      </c>
      <c r="J679" s="388"/>
      <c r="K679" s="164">
        <f>+K666*$D$666/100</f>
        <v>0</v>
      </c>
      <c r="L679" s="166" t="s">
        <v>501</v>
      </c>
      <c r="M679" s="164">
        <f>+M666*$D$666/100</f>
        <v>0</v>
      </c>
      <c r="N679" s="164">
        <f t="shared" ref="N679:BQ679" si="357">+N666*$D$666/100</f>
        <v>0</v>
      </c>
      <c r="O679" s="164">
        <f t="shared" si="357"/>
        <v>0</v>
      </c>
      <c r="P679" s="164">
        <f t="shared" si="357"/>
        <v>0</v>
      </c>
      <c r="Q679" s="164">
        <f t="shared" si="357"/>
        <v>25</v>
      </c>
      <c r="R679" s="164">
        <f t="shared" si="357"/>
        <v>0</v>
      </c>
      <c r="S679" s="164">
        <f t="shared" si="357"/>
        <v>3.1625000000000001</v>
      </c>
      <c r="T679" s="166">
        <f t="shared" si="357"/>
        <v>4.6425000000000001</v>
      </c>
      <c r="U679" s="164">
        <f t="shared" si="357"/>
        <v>16.055</v>
      </c>
      <c r="V679" s="164">
        <f t="shared" si="357"/>
        <v>0</v>
      </c>
      <c r="W679" s="164">
        <f t="shared" si="357"/>
        <v>0</v>
      </c>
      <c r="X679" s="164">
        <f t="shared" si="357"/>
        <v>0</v>
      </c>
      <c r="Y679" s="164">
        <f t="shared" si="357"/>
        <v>0</v>
      </c>
      <c r="Z679" s="164">
        <f t="shared" si="357"/>
        <v>0</v>
      </c>
      <c r="AA679" s="164">
        <f t="shared" si="357"/>
        <v>0</v>
      </c>
      <c r="AB679" s="164">
        <f t="shared" si="357"/>
        <v>0</v>
      </c>
      <c r="AC679" s="164">
        <f t="shared" si="357"/>
        <v>0</v>
      </c>
      <c r="AD679" s="164">
        <f t="shared" si="357"/>
        <v>0</v>
      </c>
      <c r="AE679" s="164">
        <f t="shared" si="357"/>
        <v>0</v>
      </c>
      <c r="AF679" s="164">
        <f t="shared" si="357"/>
        <v>0</v>
      </c>
      <c r="AG679" s="164">
        <f t="shared" si="357"/>
        <v>0</v>
      </c>
      <c r="AH679" s="164">
        <f t="shared" si="357"/>
        <v>0</v>
      </c>
      <c r="AI679" s="164">
        <f t="shared" si="357"/>
        <v>0</v>
      </c>
      <c r="AJ679" s="164">
        <f t="shared" si="357"/>
        <v>0</v>
      </c>
      <c r="AK679" s="164">
        <f t="shared" si="357"/>
        <v>0</v>
      </c>
      <c r="AL679" s="164">
        <f t="shared" si="357"/>
        <v>0</v>
      </c>
      <c r="AM679" s="164">
        <f t="shared" si="357"/>
        <v>0</v>
      </c>
      <c r="AN679" s="164">
        <f t="shared" si="357"/>
        <v>0</v>
      </c>
      <c r="AO679" s="164">
        <f t="shared" si="357"/>
        <v>0</v>
      </c>
      <c r="AP679" s="164">
        <f t="shared" si="357"/>
        <v>0</v>
      </c>
      <c r="AQ679" s="164">
        <f t="shared" si="357"/>
        <v>0</v>
      </c>
      <c r="AR679" s="164">
        <f t="shared" si="357"/>
        <v>0</v>
      </c>
      <c r="AS679" s="164">
        <f t="shared" si="357"/>
        <v>0</v>
      </c>
      <c r="AT679" s="164">
        <f t="shared" si="357"/>
        <v>0</v>
      </c>
      <c r="AU679" s="164">
        <f t="shared" si="357"/>
        <v>0</v>
      </c>
      <c r="AV679" s="164">
        <f t="shared" si="357"/>
        <v>0.75</v>
      </c>
      <c r="AW679" s="164">
        <f t="shared" si="357"/>
        <v>0</v>
      </c>
      <c r="AX679" s="164">
        <f t="shared" si="357"/>
        <v>0</v>
      </c>
      <c r="AY679" s="164">
        <f t="shared" si="357"/>
        <v>0</v>
      </c>
      <c r="AZ679" s="164">
        <f t="shared" si="357"/>
        <v>0</v>
      </c>
      <c r="BA679" s="164">
        <f t="shared" si="357"/>
        <v>0</v>
      </c>
      <c r="BB679" s="164">
        <f t="shared" si="357"/>
        <v>0</v>
      </c>
      <c r="BC679" s="164">
        <f t="shared" si="357"/>
        <v>0</v>
      </c>
      <c r="BD679" s="164">
        <f t="shared" si="357"/>
        <v>0</v>
      </c>
      <c r="BE679" s="164">
        <f t="shared" si="357"/>
        <v>0</v>
      </c>
      <c r="BF679" s="164">
        <f t="shared" si="357"/>
        <v>0</v>
      </c>
      <c r="BG679" s="164">
        <f t="shared" si="357"/>
        <v>0</v>
      </c>
      <c r="BH679" s="164">
        <f t="shared" si="357"/>
        <v>9.8049999999999997</v>
      </c>
      <c r="BI679" s="164">
        <f t="shared" si="357"/>
        <v>0</v>
      </c>
      <c r="BJ679" s="164">
        <f t="shared" si="357"/>
        <v>0</v>
      </c>
      <c r="BK679" s="164">
        <f t="shared" si="357"/>
        <v>0</v>
      </c>
      <c r="BL679" s="164">
        <f t="shared" si="357"/>
        <v>0</v>
      </c>
      <c r="BM679" s="164">
        <f t="shared" si="357"/>
        <v>0</v>
      </c>
      <c r="BN679" s="164">
        <f t="shared" si="357"/>
        <v>0</v>
      </c>
      <c r="BO679" s="164">
        <f t="shared" si="357"/>
        <v>0</v>
      </c>
      <c r="BP679" s="164">
        <f t="shared" si="357"/>
        <v>0</v>
      </c>
      <c r="BQ679" s="164">
        <f t="shared" si="357"/>
        <v>0</v>
      </c>
      <c r="BR679" s="388"/>
      <c r="BS679" s="393"/>
      <c r="BT679" s="393"/>
      <c r="BU679" s="393"/>
      <c r="BV679" s="393"/>
      <c r="BW679" s="388"/>
      <c r="BX679" s="389"/>
      <c r="BY679" s="388"/>
      <c r="BZ679" s="388"/>
      <c r="CA679" s="388"/>
      <c r="CB679" s="392"/>
      <c r="CC679" s="392"/>
      <c r="CD679" s="388"/>
      <c r="CE679" s="388"/>
      <c r="CF679" s="388"/>
      <c r="CG679" s="388"/>
      <c r="CH679" s="388"/>
      <c r="CI679" s="388"/>
      <c r="CJ679" s="388"/>
      <c r="CK679" s="388"/>
      <c r="CL679" s="388"/>
      <c r="CM679" s="388"/>
      <c r="CN679" s="388"/>
      <c r="CO679" s="388"/>
      <c r="CP679" s="388"/>
      <c r="CQ679" s="388"/>
      <c r="CR679" s="388"/>
      <c r="CS679" s="388"/>
      <c r="CT679" s="388"/>
    </row>
    <row r="680" spans="1:98" s="35" customFormat="1" ht="15" x14ac:dyDescent="0.3">
      <c r="F680" s="38" t="s">
        <v>1214</v>
      </c>
      <c r="J680" s="388"/>
      <c r="K680" s="164">
        <f>+K667*$D$667/100</f>
        <v>0.02</v>
      </c>
      <c r="L680" s="164"/>
      <c r="M680" s="164">
        <f>+M667*$D$667/100</f>
        <v>0</v>
      </c>
      <c r="N680" s="164">
        <f t="shared" ref="N680:BQ680" si="358">+N667*$D$667/100</f>
        <v>0</v>
      </c>
      <c r="O680" s="164">
        <f t="shared" si="358"/>
        <v>0</v>
      </c>
      <c r="P680" s="164">
        <f t="shared" si="358"/>
        <v>0</v>
      </c>
      <c r="Q680" s="164">
        <f t="shared" si="358"/>
        <v>0</v>
      </c>
      <c r="R680" s="164">
        <f t="shared" si="358"/>
        <v>0</v>
      </c>
      <c r="S680" s="164">
        <f t="shared" si="358"/>
        <v>0</v>
      </c>
      <c r="T680" s="164">
        <f t="shared" si="358"/>
        <v>0</v>
      </c>
      <c r="U680" s="164">
        <f t="shared" si="358"/>
        <v>0</v>
      </c>
      <c r="V680" s="164">
        <f t="shared" si="358"/>
        <v>0</v>
      </c>
      <c r="W680" s="164">
        <f t="shared" si="358"/>
        <v>0</v>
      </c>
      <c r="X680" s="164">
        <f t="shared" si="358"/>
        <v>0</v>
      </c>
      <c r="Y680" s="164">
        <f t="shared" si="358"/>
        <v>0</v>
      </c>
      <c r="Z680" s="164">
        <f t="shared" si="358"/>
        <v>0</v>
      </c>
      <c r="AA680" s="164">
        <f t="shared" si="358"/>
        <v>0</v>
      </c>
      <c r="AB680" s="164">
        <f t="shared" si="358"/>
        <v>0</v>
      </c>
      <c r="AC680" s="164">
        <f t="shared" si="358"/>
        <v>0</v>
      </c>
      <c r="AD680" s="164">
        <f t="shared" si="358"/>
        <v>0</v>
      </c>
      <c r="AE680" s="164">
        <f t="shared" si="358"/>
        <v>0</v>
      </c>
      <c r="AF680" s="164">
        <f t="shared" si="358"/>
        <v>0</v>
      </c>
      <c r="AG680" s="164">
        <f t="shared" si="358"/>
        <v>0</v>
      </c>
      <c r="AH680" s="164">
        <f t="shared" si="358"/>
        <v>0</v>
      </c>
      <c r="AI680" s="164">
        <f t="shared" si="358"/>
        <v>0</v>
      </c>
      <c r="AJ680" s="164">
        <f t="shared" si="358"/>
        <v>9.98</v>
      </c>
      <c r="AK680" s="164">
        <f t="shared" si="358"/>
        <v>1</v>
      </c>
      <c r="AL680" s="164">
        <f t="shared" si="358"/>
        <v>0.03</v>
      </c>
      <c r="AM680" s="164">
        <f t="shared" si="358"/>
        <v>7.6</v>
      </c>
      <c r="AN680" s="164">
        <f t="shared" si="358"/>
        <v>0.1</v>
      </c>
      <c r="AO680" s="164">
        <f t="shared" si="358"/>
        <v>8.9</v>
      </c>
      <c r="AP680" s="164">
        <f t="shared" si="358"/>
        <v>3930</v>
      </c>
      <c r="AQ680" s="164">
        <f t="shared" si="358"/>
        <v>0.01</v>
      </c>
      <c r="AR680" s="164">
        <f t="shared" si="358"/>
        <v>8.0000000000000002E-3</v>
      </c>
      <c r="AS680" s="164">
        <f t="shared" si="358"/>
        <v>0</v>
      </c>
      <c r="AT680" s="166" t="s">
        <v>501</v>
      </c>
      <c r="AU680" s="164">
        <f t="shared" si="358"/>
        <v>0</v>
      </c>
      <c r="AV680" s="164">
        <f t="shared" si="358"/>
        <v>0</v>
      </c>
      <c r="AW680" s="164">
        <f t="shared" si="358"/>
        <v>0</v>
      </c>
      <c r="AX680" s="164">
        <f t="shared" si="358"/>
        <v>0</v>
      </c>
      <c r="AY680" s="164">
        <f t="shared" si="358"/>
        <v>0</v>
      </c>
      <c r="AZ680" s="164">
        <f t="shared" si="358"/>
        <v>0</v>
      </c>
      <c r="BA680" s="164">
        <f t="shared" si="358"/>
        <v>0</v>
      </c>
      <c r="BB680" s="164">
        <f t="shared" si="358"/>
        <v>0</v>
      </c>
      <c r="BC680" s="164">
        <f t="shared" si="358"/>
        <v>0</v>
      </c>
      <c r="BD680" s="164">
        <f t="shared" si="358"/>
        <v>0</v>
      </c>
      <c r="BE680" s="164">
        <f t="shared" si="358"/>
        <v>0</v>
      </c>
      <c r="BF680" s="164">
        <f t="shared" si="358"/>
        <v>0</v>
      </c>
      <c r="BG680" s="164">
        <f t="shared" si="358"/>
        <v>0</v>
      </c>
      <c r="BH680" s="164">
        <f t="shared" si="358"/>
        <v>0</v>
      </c>
      <c r="BI680" s="164">
        <f t="shared" si="358"/>
        <v>0</v>
      </c>
      <c r="BJ680" s="164">
        <f t="shared" si="358"/>
        <v>0</v>
      </c>
      <c r="BK680" s="164">
        <f t="shared" si="358"/>
        <v>0.1</v>
      </c>
      <c r="BL680" s="164">
        <f t="shared" si="358"/>
        <v>0</v>
      </c>
      <c r="BM680" s="164">
        <f t="shared" si="358"/>
        <v>0</v>
      </c>
      <c r="BN680" s="164">
        <f t="shared" si="358"/>
        <v>0</v>
      </c>
      <c r="BO680" s="164">
        <f t="shared" si="358"/>
        <v>0</v>
      </c>
      <c r="BP680" s="164">
        <f t="shared" si="358"/>
        <v>0</v>
      </c>
      <c r="BQ680" s="164">
        <f t="shared" si="358"/>
        <v>0</v>
      </c>
      <c r="BR680" s="388"/>
      <c r="BS680" s="393"/>
      <c r="BT680" s="393"/>
      <c r="BU680" s="393"/>
      <c r="BV680" s="393"/>
      <c r="BW680" s="388"/>
      <c r="BX680" s="389"/>
      <c r="BY680" s="388"/>
      <c r="BZ680" s="388"/>
      <c r="CA680" s="388"/>
      <c r="CB680" s="392"/>
      <c r="CC680" s="392"/>
      <c r="CD680" s="388"/>
      <c r="CE680" s="388"/>
      <c r="CF680" s="388"/>
      <c r="CG680" s="388"/>
      <c r="CH680" s="388"/>
      <c r="CI680" s="388"/>
      <c r="CJ680" s="388"/>
      <c r="CK680" s="388"/>
      <c r="CL680" s="388"/>
      <c r="CM680" s="388"/>
      <c r="CN680" s="388"/>
      <c r="CO680" s="388"/>
      <c r="CP680" s="388"/>
      <c r="CQ680" s="388"/>
      <c r="CR680" s="388"/>
      <c r="CS680" s="388"/>
      <c r="CT680" s="388"/>
    </row>
    <row r="681" spans="1:98" s="35" customFormat="1" ht="15" x14ac:dyDescent="0.3">
      <c r="F681" s="38"/>
      <c r="J681" s="388"/>
      <c r="K681" s="168">
        <f>SUM(K674:K680)</f>
        <v>1094.79</v>
      </c>
      <c r="L681" s="168">
        <f>SUM(L674:L680)</f>
        <v>20.714000000000006</v>
      </c>
      <c r="M681" s="168">
        <f>SUM(M674:M680)</f>
        <v>129.60999999999999</v>
      </c>
      <c r="N681" s="168">
        <f t="shared" ref="N681:BQ681" si="359">SUM(N674:N680)</f>
        <v>2.14</v>
      </c>
      <c r="O681" s="168">
        <f t="shared" si="359"/>
        <v>126.74999999999999</v>
      </c>
      <c r="P681" s="168">
        <f t="shared" si="359"/>
        <v>0.53999999999999992</v>
      </c>
      <c r="Q681" s="168">
        <f t="shared" si="359"/>
        <v>187.52000000000004</v>
      </c>
      <c r="R681" s="168">
        <f t="shared" si="359"/>
        <v>0</v>
      </c>
      <c r="S681" s="168">
        <f t="shared" si="359"/>
        <v>74.349500000000006</v>
      </c>
      <c r="T681" s="168">
        <f t="shared" si="359"/>
        <v>71.098500000000001</v>
      </c>
      <c r="U681" s="168">
        <f t="shared" si="359"/>
        <v>29.108999999999998</v>
      </c>
      <c r="V681" s="168">
        <f t="shared" si="359"/>
        <v>11.7</v>
      </c>
      <c r="W681" s="168">
        <f t="shared" si="359"/>
        <v>21.82</v>
      </c>
      <c r="X681" s="168">
        <f t="shared" si="359"/>
        <v>0</v>
      </c>
      <c r="Y681" s="168">
        <f t="shared" si="359"/>
        <v>9.48</v>
      </c>
      <c r="Z681" s="168">
        <f t="shared" si="359"/>
        <v>16</v>
      </c>
      <c r="AA681" s="168">
        <f t="shared" si="359"/>
        <v>4.26</v>
      </c>
      <c r="AB681" s="168">
        <f t="shared" si="359"/>
        <v>0.36</v>
      </c>
      <c r="AC681" s="168">
        <f t="shared" si="359"/>
        <v>8.8800000000000008</v>
      </c>
      <c r="AD681" s="168">
        <f t="shared" si="359"/>
        <v>0</v>
      </c>
      <c r="AE681" s="168">
        <f t="shared" si="359"/>
        <v>2.5</v>
      </c>
      <c r="AF681" s="168">
        <f t="shared" si="359"/>
        <v>0</v>
      </c>
      <c r="AG681" s="168">
        <f t="shared" si="359"/>
        <v>3.84</v>
      </c>
      <c r="AH681" s="168">
        <f t="shared" si="359"/>
        <v>0</v>
      </c>
      <c r="AI681" s="168">
        <f t="shared" si="359"/>
        <v>0</v>
      </c>
      <c r="AJ681" s="168">
        <f t="shared" si="359"/>
        <v>17.97</v>
      </c>
      <c r="AK681" s="168">
        <f t="shared" si="359"/>
        <v>153</v>
      </c>
      <c r="AL681" s="168">
        <f t="shared" si="359"/>
        <v>13.389999999999999</v>
      </c>
      <c r="AM681" s="168">
        <f t="shared" si="359"/>
        <v>201.39999999999998</v>
      </c>
      <c r="AN681" s="168">
        <f t="shared" si="359"/>
        <v>1280.8999999999999</v>
      </c>
      <c r="AO681" s="168">
        <f t="shared" si="359"/>
        <v>2377.9</v>
      </c>
      <c r="AP681" s="168">
        <f t="shared" si="359"/>
        <v>4414</v>
      </c>
      <c r="AQ681" s="168">
        <f t="shared" si="359"/>
        <v>25.581000000000003</v>
      </c>
      <c r="AR681" s="168">
        <f t="shared" si="359"/>
        <v>1.014</v>
      </c>
      <c r="AS681" s="168">
        <f t="shared" si="359"/>
        <v>22.110000000000003</v>
      </c>
      <c r="AT681" s="168">
        <f t="shared" si="359"/>
        <v>541.5</v>
      </c>
      <c r="AU681" s="168">
        <f t="shared" si="359"/>
        <v>0</v>
      </c>
      <c r="AV681" s="168">
        <f t="shared" si="359"/>
        <v>0.75</v>
      </c>
      <c r="AW681" s="168">
        <f t="shared" si="359"/>
        <v>0</v>
      </c>
      <c r="AX681" s="168">
        <f t="shared" si="359"/>
        <v>14966.4</v>
      </c>
      <c r="AY681" s="168">
        <f t="shared" si="359"/>
        <v>0</v>
      </c>
      <c r="AZ681" s="168">
        <f t="shared" si="359"/>
        <v>0</v>
      </c>
      <c r="BA681" s="168">
        <f t="shared" si="359"/>
        <v>0</v>
      </c>
      <c r="BB681" s="168">
        <f t="shared" si="359"/>
        <v>0</v>
      </c>
      <c r="BC681" s="168">
        <f t="shared" si="359"/>
        <v>0</v>
      </c>
      <c r="BD681" s="168">
        <f t="shared" si="359"/>
        <v>0</v>
      </c>
      <c r="BE681" s="168">
        <f t="shared" si="359"/>
        <v>3.9750000000000001</v>
      </c>
      <c r="BF681" s="168">
        <f t="shared" si="359"/>
        <v>0</v>
      </c>
      <c r="BG681" s="168">
        <f t="shared" si="359"/>
        <v>0</v>
      </c>
      <c r="BH681" s="168">
        <f t="shared" si="359"/>
        <v>12.112</v>
      </c>
      <c r="BI681" s="168">
        <f t="shared" si="359"/>
        <v>0</v>
      </c>
      <c r="BJ681" s="168">
        <f t="shared" si="359"/>
        <v>1.198</v>
      </c>
      <c r="BK681" s="168">
        <f t="shared" si="359"/>
        <v>1.778</v>
      </c>
      <c r="BL681" s="168">
        <f t="shared" si="359"/>
        <v>47.45</v>
      </c>
      <c r="BM681" s="168">
        <f t="shared" si="359"/>
        <v>0</v>
      </c>
      <c r="BN681" s="168">
        <f t="shared" si="359"/>
        <v>1.4289999999999998</v>
      </c>
      <c r="BO681" s="168">
        <f t="shared" si="359"/>
        <v>153.6</v>
      </c>
      <c r="BP681" s="168">
        <f t="shared" si="359"/>
        <v>18</v>
      </c>
      <c r="BQ681" s="168">
        <f t="shared" si="359"/>
        <v>39.799999999999997</v>
      </c>
      <c r="BR681" s="388"/>
      <c r="BS681" s="393"/>
      <c r="BT681" s="393"/>
      <c r="BU681" s="393"/>
      <c r="BV681" s="393"/>
      <c r="BW681" s="388"/>
      <c r="BX681" s="389"/>
      <c r="BY681" s="388"/>
      <c r="BZ681" s="388"/>
      <c r="CA681" s="388"/>
      <c r="CB681" s="392"/>
      <c r="CC681" s="392"/>
      <c r="CD681" s="388"/>
      <c r="CE681" s="388"/>
      <c r="CF681" s="388"/>
      <c r="CG681" s="388"/>
      <c r="CH681" s="388"/>
      <c r="CI681" s="388"/>
      <c r="CJ681" s="388"/>
      <c r="CK681" s="388"/>
      <c r="CL681" s="388"/>
      <c r="CM681" s="388"/>
      <c r="CN681" s="388"/>
      <c r="CO681" s="388"/>
      <c r="CP681" s="388"/>
      <c r="CQ681" s="388"/>
      <c r="CR681" s="388"/>
      <c r="CS681" s="388"/>
      <c r="CT681" s="388"/>
    </row>
    <row r="682" spans="1:98" s="35" customFormat="1" ht="15" x14ac:dyDescent="0.3">
      <c r="F682" s="38"/>
      <c r="J682" s="388"/>
      <c r="BR682" s="388"/>
      <c r="BS682" s="393"/>
      <c r="BT682" s="393"/>
      <c r="BU682" s="393"/>
      <c r="BV682" s="393"/>
      <c r="BW682" s="388"/>
      <c r="BX682" s="389"/>
      <c r="BY682" s="388"/>
      <c r="BZ682" s="388"/>
      <c r="CA682" s="388"/>
      <c r="CB682" s="392"/>
      <c r="CC682" s="392"/>
      <c r="CD682" s="388"/>
      <c r="CE682" s="388"/>
      <c r="CF682" s="388"/>
      <c r="CG682" s="388"/>
      <c r="CH682" s="388"/>
      <c r="CI682" s="388"/>
      <c r="CJ682" s="388"/>
      <c r="CK682" s="388"/>
      <c r="CL682" s="388"/>
      <c r="CM682" s="388"/>
      <c r="CN682" s="388"/>
      <c r="CO682" s="388"/>
      <c r="CP682" s="388"/>
      <c r="CQ682" s="388"/>
      <c r="CR682" s="388"/>
      <c r="CS682" s="388"/>
      <c r="CT682" s="388"/>
    </row>
    <row r="683" spans="1:98" s="35" customFormat="1" ht="15" x14ac:dyDescent="0.3">
      <c r="F683" s="38"/>
      <c r="J683" s="388"/>
      <c r="K683" s="164">
        <f>(K681-($D$643-$D$644))/$D$644*100</f>
        <v>85.013173652694604</v>
      </c>
      <c r="L683" s="170">
        <f>L681/$D$669*100*L389</f>
        <v>1.4404728789986097</v>
      </c>
      <c r="M683" s="170">
        <f>M681/$D$669*100*M389</f>
        <v>9.0132127955493733</v>
      </c>
      <c r="N683" s="170">
        <f t="shared" ref="N683:BQ683" si="360">N681/$D$669*100*N389</f>
        <v>0.14881780250347706</v>
      </c>
      <c r="O683" s="170">
        <f t="shared" si="360"/>
        <v>8.8143254520166892</v>
      </c>
      <c r="P683" s="170">
        <f t="shared" si="360"/>
        <v>3.7552155771905418E-2</v>
      </c>
      <c r="Q683" s="170">
        <f t="shared" si="360"/>
        <v>13.040333796940198</v>
      </c>
      <c r="R683" s="170">
        <f t="shared" si="360"/>
        <v>0</v>
      </c>
      <c r="S683" s="170">
        <f t="shared" si="360"/>
        <v>5.1703407510431152</v>
      </c>
      <c r="T683" s="170">
        <f t="shared" si="360"/>
        <v>4.944262865090403</v>
      </c>
      <c r="U683" s="170">
        <f t="shared" si="360"/>
        <v>2.0242698191933242</v>
      </c>
      <c r="V683" s="170">
        <f t="shared" si="360"/>
        <v>0.81363004172461739</v>
      </c>
      <c r="W683" s="170">
        <f t="shared" si="360"/>
        <v>1.5173852573018081</v>
      </c>
      <c r="X683" s="170">
        <f t="shared" si="360"/>
        <v>0</v>
      </c>
      <c r="Y683" s="170">
        <f t="shared" si="360"/>
        <v>0.65924895688456187</v>
      </c>
      <c r="Z683" s="170">
        <f t="shared" si="360"/>
        <v>1.1126564673157162</v>
      </c>
      <c r="AA683" s="170">
        <f t="shared" si="360"/>
        <v>0.29624478442280944</v>
      </c>
      <c r="AB683" s="170">
        <f t="shared" si="360"/>
        <v>2.5034770514603618E-2</v>
      </c>
      <c r="AC683" s="170">
        <f t="shared" si="360"/>
        <v>0.61752433936022255</v>
      </c>
      <c r="AD683" s="170">
        <f t="shared" si="360"/>
        <v>0</v>
      </c>
      <c r="AE683" s="170">
        <f t="shared" si="360"/>
        <v>0.17385257301808069</v>
      </c>
      <c r="AF683" s="170">
        <f t="shared" si="360"/>
        <v>0</v>
      </c>
      <c r="AG683" s="170">
        <f t="shared" si="360"/>
        <v>0.26703755215577191</v>
      </c>
      <c r="AH683" s="170">
        <f t="shared" si="360"/>
        <v>0</v>
      </c>
      <c r="AI683" s="170">
        <f t="shared" si="360"/>
        <v>0</v>
      </c>
      <c r="AJ683" s="170">
        <f t="shared" si="360"/>
        <v>1.2496522948539637</v>
      </c>
      <c r="AK683" s="170">
        <f t="shared" si="360"/>
        <v>10.639777468706537</v>
      </c>
      <c r="AL683" s="170">
        <f t="shared" si="360"/>
        <v>0.93115438108483994</v>
      </c>
      <c r="AM683" s="170">
        <f t="shared" si="360"/>
        <v>14.005563282336578</v>
      </c>
      <c r="AN683" s="170">
        <f t="shared" si="360"/>
        <v>89.075104311543811</v>
      </c>
      <c r="AO683" s="170">
        <f t="shared" si="360"/>
        <v>165.36161335187762</v>
      </c>
      <c r="AP683" s="170">
        <f t="shared" si="360"/>
        <v>306.95410292072324</v>
      </c>
      <c r="AQ683" s="170">
        <f t="shared" si="360"/>
        <v>1.7789290681502086</v>
      </c>
      <c r="AR683" s="170">
        <f t="shared" si="360"/>
        <v>7.0514603616133528E-2</v>
      </c>
      <c r="AS683" s="170">
        <f t="shared" si="360"/>
        <v>1.5375521557719056</v>
      </c>
      <c r="AT683" s="170">
        <f t="shared" si="360"/>
        <v>37.656467315716277</v>
      </c>
      <c r="AU683" s="170">
        <f t="shared" si="360"/>
        <v>0</v>
      </c>
      <c r="AV683" s="170">
        <f t="shared" si="360"/>
        <v>5.2155771905424197E-2</v>
      </c>
      <c r="AW683" s="170">
        <f t="shared" si="360"/>
        <v>0</v>
      </c>
      <c r="AX683" s="170">
        <f t="shared" si="360"/>
        <v>1040.7788595271211</v>
      </c>
      <c r="AY683" s="170">
        <f t="shared" si="360"/>
        <v>0</v>
      </c>
      <c r="AZ683" s="170">
        <f t="shared" si="360"/>
        <v>0</v>
      </c>
      <c r="BA683" s="170">
        <f t="shared" si="360"/>
        <v>0</v>
      </c>
      <c r="BB683" s="170">
        <f t="shared" si="360"/>
        <v>0</v>
      </c>
      <c r="BC683" s="170">
        <f t="shared" si="360"/>
        <v>0</v>
      </c>
      <c r="BD683" s="170">
        <f t="shared" si="360"/>
        <v>0</v>
      </c>
      <c r="BE683" s="170">
        <f t="shared" si="360"/>
        <v>0.27642559109874826</v>
      </c>
      <c r="BF683" s="170">
        <f t="shared" si="360"/>
        <v>0</v>
      </c>
      <c r="BG683" s="170">
        <f t="shared" si="360"/>
        <v>0</v>
      </c>
      <c r="BH683" s="170">
        <f t="shared" si="360"/>
        <v>0.84228094575799717</v>
      </c>
      <c r="BI683" s="170">
        <f t="shared" si="360"/>
        <v>0</v>
      </c>
      <c r="BJ683" s="170">
        <f t="shared" si="360"/>
        <v>4.9986091794158555E-2</v>
      </c>
      <c r="BK683" s="170">
        <f t="shared" si="360"/>
        <v>7.4186369958275378E-2</v>
      </c>
      <c r="BL683" s="170">
        <f t="shared" si="360"/>
        <v>1.9798331015299029</v>
      </c>
      <c r="BM683" s="170">
        <f t="shared" si="360"/>
        <v>0</v>
      </c>
      <c r="BN683" s="170">
        <f t="shared" si="360"/>
        <v>5.9624478442280929E-2</v>
      </c>
      <c r="BO683" s="170">
        <f t="shared" si="360"/>
        <v>5.3407510431154384</v>
      </c>
      <c r="BP683" s="170">
        <f t="shared" si="360"/>
        <v>1.2517385257301807</v>
      </c>
      <c r="BQ683" s="170">
        <f t="shared" si="360"/>
        <v>2.7677329624478442</v>
      </c>
      <c r="BR683" s="388"/>
      <c r="BS683" s="393"/>
      <c r="BT683" s="393"/>
      <c r="BU683" s="393"/>
      <c r="BV683" s="393"/>
      <c r="BW683" s="388"/>
      <c r="BX683" s="389"/>
      <c r="BY683" s="388"/>
      <c r="BZ683" s="388"/>
      <c r="CA683" s="388"/>
      <c r="CB683" s="392"/>
      <c r="CC683" s="392"/>
      <c r="CD683" s="388"/>
      <c r="CE683" s="388"/>
      <c r="CF683" s="388"/>
      <c r="CG683" s="388"/>
      <c r="CH683" s="388"/>
      <c r="CI683" s="388"/>
      <c r="CJ683" s="388"/>
      <c r="CK683" s="388"/>
      <c r="CL683" s="388"/>
      <c r="CM683" s="388"/>
      <c r="CN683" s="388"/>
      <c r="CO683" s="388"/>
      <c r="CP683" s="388"/>
      <c r="CQ683" s="388"/>
      <c r="CR683" s="388"/>
      <c r="CS683" s="388"/>
      <c r="CT683" s="388"/>
    </row>
    <row r="684" spans="1:98" ht="15" x14ac:dyDescent="0.25">
      <c r="F684" s="5"/>
      <c r="J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A684" s="25"/>
      <c r="BB684" s="25"/>
      <c r="BC684" s="25"/>
      <c r="BD684" s="25"/>
      <c r="BE684" s="25"/>
      <c r="BF684" s="25"/>
      <c r="BG684" s="25"/>
      <c r="BH684" s="25"/>
      <c r="BI684" s="25"/>
      <c r="BJ684" s="25"/>
      <c r="BK684" s="25"/>
      <c r="BL684" s="25"/>
      <c r="BM684" s="25"/>
      <c r="BN684" s="25"/>
      <c r="BO684" s="25"/>
      <c r="BP684" s="25"/>
      <c r="BQ684" s="25"/>
      <c r="BR684" s="25"/>
      <c r="BW684" s="25"/>
      <c r="BX684" s="49"/>
      <c r="BY684" s="25"/>
      <c r="BZ684" s="25"/>
      <c r="CA684" s="25"/>
      <c r="CD684" s="25"/>
      <c r="CE684" s="25"/>
      <c r="CF684" s="25"/>
      <c r="CG684" s="25"/>
      <c r="CH684" s="25"/>
      <c r="CI684" s="25"/>
      <c r="CJ684" s="25"/>
      <c r="CK684" s="25"/>
      <c r="CL684" s="25"/>
      <c r="CM684" s="25"/>
      <c r="CN684" s="25"/>
      <c r="CO684" s="25"/>
      <c r="CP684" s="25"/>
      <c r="CQ684" s="25"/>
      <c r="CR684" s="25"/>
      <c r="CS684" s="25"/>
      <c r="CT684" s="25"/>
    </row>
    <row r="685" spans="1:98" s="7" customFormat="1" ht="15" x14ac:dyDescent="0.3">
      <c r="A685" s="120" t="s">
        <v>745</v>
      </c>
      <c r="F685" s="186" t="s">
        <v>1163</v>
      </c>
      <c r="J685" s="7">
        <f>(M685*17)+(Q685*37)+(W685*17)+(AI685*29)+(AE685*8)</f>
        <v>193.84938387489765</v>
      </c>
      <c r="K685" s="183">
        <f>+K704</f>
        <v>89.079377284256353</v>
      </c>
      <c r="L685" s="183">
        <f>+L704</f>
        <v>0.75649577599808282</v>
      </c>
      <c r="M685" s="183">
        <f t="shared" ref="M685:BR685" si="361">+M704</f>
        <v>7.689031575163269</v>
      </c>
      <c r="N685" s="183">
        <f t="shared" si="361"/>
        <v>0</v>
      </c>
      <c r="O685" s="183">
        <f t="shared" si="361"/>
        <v>7.689031575163269</v>
      </c>
      <c r="P685" s="183">
        <f t="shared" si="361"/>
        <v>8.9652193884683762E-2</v>
      </c>
      <c r="Q685" s="183">
        <f t="shared" si="361"/>
        <v>1.5597851051506861</v>
      </c>
      <c r="R685" s="183">
        <f t="shared" si="361"/>
        <v>0</v>
      </c>
      <c r="S685" s="183">
        <f t="shared" si="361"/>
        <v>0.57251203291326325</v>
      </c>
      <c r="T685" s="183">
        <f t="shared" si="361"/>
        <v>0.34953366219967646</v>
      </c>
      <c r="U685" s="183">
        <f t="shared" si="361"/>
        <v>0.23396776577260292</v>
      </c>
      <c r="V685" s="183">
        <f t="shared" si="361"/>
        <v>0</v>
      </c>
      <c r="W685" s="183">
        <f t="shared" si="361"/>
        <v>0.31904695332627675</v>
      </c>
      <c r="X685" s="183">
        <f t="shared" si="361"/>
        <v>0</v>
      </c>
      <c r="Y685" s="183">
        <f t="shared" si="361"/>
        <v>0</v>
      </c>
      <c r="Z685" s="183">
        <f t="shared" si="361"/>
        <v>0.31904695332627675</v>
      </c>
      <c r="AA685" s="183">
        <f t="shared" si="361"/>
        <v>0</v>
      </c>
      <c r="AB685" s="183">
        <f t="shared" si="361"/>
        <v>0</v>
      </c>
      <c r="AC685" s="183">
        <f t="shared" si="361"/>
        <v>0</v>
      </c>
      <c r="AD685" s="183">
        <f t="shared" si="361"/>
        <v>0</v>
      </c>
      <c r="AE685" s="183">
        <f t="shared" si="361"/>
        <v>0</v>
      </c>
      <c r="AF685" s="183">
        <f t="shared" si="361"/>
        <v>0</v>
      </c>
      <c r="AG685" s="183">
        <f t="shared" si="361"/>
        <v>0</v>
      </c>
      <c r="AH685" s="183">
        <f t="shared" si="361"/>
        <v>0</v>
      </c>
      <c r="AI685" s="183">
        <f t="shared" si="361"/>
        <v>0</v>
      </c>
      <c r="AJ685" s="183">
        <f t="shared" si="361"/>
        <v>1.9518583611271998</v>
      </c>
      <c r="AK685" s="183">
        <f t="shared" si="361"/>
        <v>18.185676339597773</v>
      </c>
      <c r="AL685" s="183">
        <f t="shared" si="361"/>
        <v>2.9019092888098905</v>
      </c>
      <c r="AM685" s="183">
        <f t="shared" si="361"/>
        <v>14.68324978530487</v>
      </c>
      <c r="AN685" s="183">
        <f t="shared" si="361"/>
        <v>120.78408659703221</v>
      </c>
      <c r="AO685" s="183">
        <f t="shared" si="361"/>
        <v>117.93393381398415</v>
      </c>
      <c r="AP685" s="183">
        <f t="shared" si="361"/>
        <v>344.10986399312981</v>
      </c>
      <c r="AQ685" s="183">
        <f t="shared" si="361"/>
        <v>1.3045475424896651</v>
      </c>
      <c r="AR685" s="183">
        <f t="shared" si="361"/>
        <v>1.3643156717461205</v>
      </c>
      <c r="AS685" s="183">
        <f t="shared" si="361"/>
        <v>26.739679654890057</v>
      </c>
      <c r="AT685" s="183">
        <f t="shared" si="361"/>
        <v>40.983176389526875</v>
      </c>
      <c r="AU685" s="183">
        <f t="shared" si="361"/>
        <v>4.7857042998941512</v>
      </c>
      <c r="AV685" s="183">
        <f t="shared" si="361"/>
        <v>1316.6004273931019</v>
      </c>
      <c r="AW685" s="183">
        <f t="shared" si="361"/>
        <v>1394.4124343432329</v>
      </c>
      <c r="AX685" s="183">
        <f t="shared" si="361"/>
        <v>4.2539593776836897</v>
      </c>
      <c r="AY685" s="183">
        <f t="shared" si="361"/>
        <v>0</v>
      </c>
      <c r="AZ685" s="183">
        <f t="shared" si="361"/>
        <v>0</v>
      </c>
      <c r="BA685" s="183">
        <f t="shared" si="361"/>
        <v>0</v>
      </c>
      <c r="BB685" s="183">
        <f t="shared" si="361"/>
        <v>0</v>
      </c>
      <c r="BC685" s="183">
        <f t="shared" si="361"/>
        <v>0</v>
      </c>
      <c r="BD685" s="183">
        <f t="shared" si="361"/>
        <v>0</v>
      </c>
      <c r="BE685" s="183">
        <f t="shared" si="361"/>
        <v>8.3306704479638921E-2</v>
      </c>
      <c r="BF685" s="183">
        <f t="shared" si="361"/>
        <v>0</v>
      </c>
      <c r="BG685" s="183">
        <f t="shared" si="361"/>
        <v>0</v>
      </c>
      <c r="BH685" s="183">
        <f t="shared" si="361"/>
        <v>0.15385153082622677</v>
      </c>
      <c r="BI685" s="183">
        <f t="shared" si="361"/>
        <v>0</v>
      </c>
      <c r="BJ685" s="183">
        <f t="shared" si="361"/>
        <v>6.7637954105170664E-2</v>
      </c>
      <c r="BK685" s="183">
        <f t="shared" si="361"/>
        <v>0.51079417227536894</v>
      </c>
      <c r="BL685" s="183">
        <f t="shared" si="361"/>
        <v>2.4698488146831505</v>
      </c>
      <c r="BM685" s="183">
        <f t="shared" si="361"/>
        <v>0</v>
      </c>
      <c r="BN685" s="183">
        <f t="shared" si="361"/>
        <v>0.11677118491741728</v>
      </c>
      <c r="BO685" s="183">
        <f t="shared" si="361"/>
        <v>22.439635717281462</v>
      </c>
      <c r="BP685" s="183">
        <f t="shared" si="361"/>
        <v>20.37522468095305</v>
      </c>
      <c r="BQ685" s="183">
        <f t="shared" si="361"/>
        <v>8.5788180783287746</v>
      </c>
      <c r="BR685" s="183">
        <f t="shared" si="361"/>
        <v>0</v>
      </c>
      <c r="BS685" s="118"/>
      <c r="BT685" s="118"/>
      <c r="BU685" s="118"/>
      <c r="BV685" s="118"/>
      <c r="BW685" s="51"/>
      <c r="BX685" s="339"/>
      <c r="BY685" s="51"/>
      <c r="BZ685" s="51"/>
      <c r="CA685" s="51"/>
      <c r="CB685" s="183">
        <f>+CB704</f>
        <v>100</v>
      </c>
      <c r="CC685" s="183">
        <f>+CC704</f>
        <v>2.4999999999999858</v>
      </c>
      <c r="CD685" s="51"/>
      <c r="CE685" s="51"/>
      <c r="CF685" s="51"/>
      <c r="CG685" s="51"/>
      <c r="CH685" s="51"/>
      <c r="CI685" s="51"/>
      <c r="CJ685" s="51"/>
      <c r="CK685" s="51"/>
      <c r="CL685" s="51"/>
      <c r="CM685" s="51"/>
      <c r="CN685" s="51"/>
      <c r="CO685" s="51"/>
      <c r="CP685" s="51"/>
      <c r="CQ685" s="51"/>
      <c r="CR685" s="51"/>
      <c r="CS685" s="51"/>
      <c r="CT685" s="51"/>
    </row>
    <row r="686" spans="1:98" ht="15" x14ac:dyDescent="0.25">
      <c r="A686" s="10" t="s">
        <v>567</v>
      </c>
      <c r="D686">
        <v>1000</v>
      </c>
      <c r="F686" s="40" t="s">
        <v>1391</v>
      </c>
      <c r="J686" s="50">
        <v>0</v>
      </c>
      <c r="K686" s="50">
        <v>99.9</v>
      </c>
      <c r="M686" s="50">
        <v>0</v>
      </c>
      <c r="N686" s="50">
        <v>0</v>
      </c>
      <c r="O686" s="50">
        <v>0</v>
      </c>
      <c r="P686" s="50">
        <v>0</v>
      </c>
      <c r="Q686" s="50">
        <v>0</v>
      </c>
      <c r="R686" s="50">
        <v>0</v>
      </c>
      <c r="S686" s="50">
        <v>0</v>
      </c>
      <c r="T686" s="50">
        <v>0</v>
      </c>
      <c r="U686" s="50">
        <v>0</v>
      </c>
      <c r="V686" s="50">
        <v>0</v>
      </c>
      <c r="W686" s="50">
        <v>0</v>
      </c>
      <c r="X686" s="50">
        <v>0</v>
      </c>
      <c r="Y686" s="50">
        <v>0</v>
      </c>
      <c r="Z686" s="50">
        <v>0</v>
      </c>
      <c r="AA686" s="50">
        <v>0</v>
      </c>
      <c r="AB686" s="50">
        <v>0</v>
      </c>
      <c r="AC686" s="50">
        <v>0</v>
      </c>
      <c r="AD686" s="50">
        <v>0</v>
      </c>
      <c r="AE686" s="50">
        <v>0</v>
      </c>
      <c r="AF686" s="50">
        <v>0</v>
      </c>
      <c r="AG686" s="50">
        <v>0</v>
      </c>
      <c r="AH686" s="50">
        <v>0</v>
      </c>
      <c r="AI686" s="50">
        <v>0</v>
      </c>
      <c r="AJ686" s="50">
        <v>1</v>
      </c>
      <c r="AK686" s="50">
        <v>20</v>
      </c>
      <c r="AL686" s="50">
        <v>0</v>
      </c>
      <c r="AM686" s="50">
        <v>10</v>
      </c>
      <c r="AN686" s="50">
        <v>0</v>
      </c>
      <c r="AO686" s="50">
        <v>0</v>
      </c>
      <c r="AP686" s="50">
        <v>20</v>
      </c>
      <c r="AQ686" s="50">
        <v>0</v>
      </c>
      <c r="AR686" s="50">
        <v>7.0000000000000007E-2</v>
      </c>
      <c r="AS686" s="50">
        <v>0</v>
      </c>
      <c r="AT686" s="50">
        <v>0</v>
      </c>
      <c r="AU686" s="50">
        <v>0</v>
      </c>
      <c r="AV686" s="50">
        <v>0</v>
      </c>
      <c r="AW686" s="50">
        <v>0</v>
      </c>
      <c r="AX686" s="50">
        <v>0</v>
      </c>
      <c r="AY686" s="50">
        <v>0</v>
      </c>
      <c r="AZ686" s="50">
        <v>0</v>
      </c>
      <c r="BA686" s="50">
        <v>0</v>
      </c>
      <c r="BB686" s="50">
        <v>0</v>
      </c>
      <c r="BC686" s="50">
        <v>0</v>
      </c>
      <c r="BD686" s="50">
        <v>0</v>
      </c>
      <c r="BE686" s="50">
        <v>0</v>
      </c>
      <c r="BF686" s="50">
        <v>0</v>
      </c>
      <c r="BG686" s="50">
        <v>0</v>
      </c>
      <c r="BH686" s="50">
        <v>0</v>
      </c>
      <c r="BI686" s="50">
        <v>0</v>
      </c>
      <c r="BJ686" s="50">
        <v>0</v>
      </c>
      <c r="BK686" s="50">
        <v>0</v>
      </c>
      <c r="BL686" s="50">
        <v>0</v>
      </c>
      <c r="BM686" s="50">
        <v>0</v>
      </c>
      <c r="BN686" s="50">
        <v>0</v>
      </c>
      <c r="BO686" s="50">
        <v>0</v>
      </c>
      <c r="BP686" s="50">
        <v>0</v>
      </c>
      <c r="BQ686" s="50">
        <v>0</v>
      </c>
      <c r="BR686" s="50">
        <v>0</v>
      </c>
      <c r="BT686" s="14">
        <v>6.25</v>
      </c>
      <c r="BW686" s="50" t="s">
        <v>7</v>
      </c>
      <c r="BX686" s="194" t="s">
        <v>1411</v>
      </c>
      <c r="CC686" s="50">
        <v>0</v>
      </c>
    </row>
    <row r="687" spans="1:98" ht="15" x14ac:dyDescent="0.3">
      <c r="A687" s="10" t="s">
        <v>759</v>
      </c>
      <c r="D687">
        <v>100</v>
      </c>
      <c r="F687" s="44" t="s">
        <v>190</v>
      </c>
      <c r="I687">
        <v>1</v>
      </c>
      <c r="J687" s="50">
        <v>391.5</v>
      </c>
      <c r="K687" s="50">
        <v>79.2</v>
      </c>
      <c r="L687" s="50">
        <v>2.52</v>
      </c>
      <c r="M687" s="50">
        <v>15.7</v>
      </c>
      <c r="N687" s="50">
        <v>0</v>
      </c>
      <c r="O687" s="50">
        <v>15.7</v>
      </c>
      <c r="P687" s="50">
        <v>0.33700000000000002</v>
      </c>
      <c r="Q687" s="50">
        <v>3</v>
      </c>
      <c r="S687" s="50">
        <v>1</v>
      </c>
      <c r="T687" s="50">
        <v>0.63</v>
      </c>
      <c r="U687" s="50">
        <v>0.55000000000000004</v>
      </c>
      <c r="V687" s="50" t="s">
        <v>501</v>
      </c>
      <c r="W687" s="50">
        <v>0</v>
      </c>
      <c r="Z687" s="50">
        <v>0</v>
      </c>
      <c r="AA687" s="50">
        <v>0</v>
      </c>
      <c r="AE687" s="50">
        <v>0</v>
      </c>
      <c r="AJ687" s="50">
        <v>1.3</v>
      </c>
      <c r="AK687" s="50">
        <v>13</v>
      </c>
      <c r="AL687" s="50">
        <v>6.4</v>
      </c>
      <c r="AM687" s="50">
        <v>17</v>
      </c>
      <c r="AN687" s="50">
        <v>246</v>
      </c>
      <c r="AO687" s="50">
        <v>277</v>
      </c>
      <c r="AP687" s="50">
        <v>156</v>
      </c>
      <c r="AQ687" s="50">
        <v>2.2400000000000002</v>
      </c>
      <c r="AR687" s="50">
        <v>0.45</v>
      </c>
      <c r="AS687" s="50">
        <v>126.9</v>
      </c>
      <c r="AT687" s="50">
        <v>118</v>
      </c>
      <c r="AV687" s="50">
        <v>95</v>
      </c>
      <c r="AW687" s="50">
        <v>95</v>
      </c>
      <c r="AX687" s="50" t="s">
        <v>501</v>
      </c>
      <c r="BH687" s="50">
        <v>0.37</v>
      </c>
      <c r="BJ687" s="50">
        <v>0.62</v>
      </c>
      <c r="BK687" s="50">
        <v>2.2400000000000002</v>
      </c>
      <c r="BL687" s="50">
        <v>7.5</v>
      </c>
      <c r="BN687" s="50">
        <v>0.22</v>
      </c>
      <c r="BO687" s="50">
        <v>28</v>
      </c>
      <c r="BP687" s="50">
        <v>52.4</v>
      </c>
      <c r="BQ687" s="50">
        <v>11</v>
      </c>
      <c r="BT687" s="27">
        <v>6.25</v>
      </c>
      <c r="BW687" s="50" t="s">
        <v>186</v>
      </c>
      <c r="BX687" s="194">
        <v>4293</v>
      </c>
      <c r="CB687" s="51">
        <v>100</v>
      </c>
      <c r="CC687" s="51">
        <v>0.79999999999999716</v>
      </c>
    </row>
    <row r="688" spans="1:98" ht="15" x14ac:dyDescent="0.3">
      <c r="A688" s="10" t="s">
        <v>294</v>
      </c>
      <c r="D688">
        <v>250</v>
      </c>
      <c r="F688" s="44" t="s">
        <v>292</v>
      </c>
      <c r="I688">
        <v>1</v>
      </c>
      <c r="J688" s="50">
        <v>378.4</v>
      </c>
      <c r="K688" s="50">
        <v>79.7</v>
      </c>
      <c r="M688" s="50">
        <v>16.7</v>
      </c>
      <c r="N688" s="50">
        <v>0</v>
      </c>
      <c r="O688" s="50">
        <v>16.7</v>
      </c>
      <c r="Q688" s="50">
        <v>2.6</v>
      </c>
      <c r="S688" s="50">
        <v>0.89</v>
      </c>
      <c r="T688" s="50">
        <v>0.67</v>
      </c>
      <c r="U688" s="50">
        <v>0.35</v>
      </c>
      <c r="W688" s="50">
        <v>0</v>
      </c>
      <c r="X688" s="50">
        <v>0</v>
      </c>
      <c r="Z688" s="50">
        <v>0</v>
      </c>
      <c r="AA688" s="50">
        <v>0</v>
      </c>
      <c r="AE688" s="50">
        <v>0</v>
      </c>
      <c r="AJ688" s="50">
        <v>1.1000000000000001</v>
      </c>
      <c r="AK688" s="50">
        <v>10</v>
      </c>
      <c r="AL688" s="50">
        <v>6.4</v>
      </c>
      <c r="AM688" s="50">
        <v>14</v>
      </c>
      <c r="AN688" s="50">
        <v>219</v>
      </c>
      <c r="AO688" s="50">
        <v>238</v>
      </c>
      <c r="AP688" s="50">
        <v>157</v>
      </c>
      <c r="AQ688" s="50">
        <v>1.8</v>
      </c>
      <c r="AR688" s="50">
        <v>0.254</v>
      </c>
      <c r="AS688" s="50">
        <v>17.7</v>
      </c>
      <c r="AT688" s="50">
        <v>1.9E-2</v>
      </c>
      <c r="AU688" s="50">
        <v>27</v>
      </c>
      <c r="AW688" s="50">
        <v>27</v>
      </c>
      <c r="BJ688" s="50">
        <v>4.8000000000000001E-2</v>
      </c>
      <c r="BK688" s="50">
        <v>0.23699999999999999</v>
      </c>
      <c r="BL688" s="50">
        <v>4.1239999999999997</v>
      </c>
      <c r="BN688" s="50">
        <v>0.11</v>
      </c>
      <c r="BO688" s="50">
        <v>12</v>
      </c>
      <c r="BP688" s="50">
        <v>3.8929999999999998</v>
      </c>
      <c r="BQ688" s="50">
        <v>31</v>
      </c>
      <c r="BT688" s="27">
        <v>6.25</v>
      </c>
      <c r="BW688" s="50" t="s">
        <v>7</v>
      </c>
      <c r="BX688" s="194">
        <v>17205</v>
      </c>
      <c r="CB688" s="50">
        <v>100</v>
      </c>
      <c r="CC688" s="50">
        <v>-9.9999999999994316E-2</v>
      </c>
    </row>
    <row r="689" spans="1:98" ht="15" x14ac:dyDescent="0.3">
      <c r="A689" s="10" t="s">
        <v>761</v>
      </c>
      <c r="D689">
        <v>250</v>
      </c>
      <c r="F689" s="44" t="s">
        <v>194</v>
      </c>
      <c r="I689">
        <v>1</v>
      </c>
      <c r="J689" s="50">
        <v>562.4</v>
      </c>
      <c r="K689" s="50">
        <v>71.400000000000006</v>
      </c>
      <c r="L689" s="50">
        <v>3.26</v>
      </c>
      <c r="M689" s="50">
        <v>20.399999999999999</v>
      </c>
      <c r="N689" s="50">
        <v>0</v>
      </c>
      <c r="O689" s="50">
        <v>20.399999999999999</v>
      </c>
      <c r="P689" s="50">
        <v>0.371</v>
      </c>
      <c r="Q689" s="50">
        <v>5</v>
      </c>
      <c r="S689" s="50">
        <v>1.94</v>
      </c>
      <c r="T689" s="50">
        <v>1.05</v>
      </c>
      <c r="U689" s="50">
        <v>0.75</v>
      </c>
      <c r="W689" s="50">
        <v>1.8</v>
      </c>
      <c r="Z689" s="50">
        <v>1.8</v>
      </c>
      <c r="AA689" s="50">
        <v>0</v>
      </c>
      <c r="AE689" s="50">
        <v>0</v>
      </c>
      <c r="AJ689" s="50">
        <v>1.4</v>
      </c>
      <c r="AK689" s="50">
        <v>7</v>
      </c>
      <c r="AL689" s="50">
        <v>7.4</v>
      </c>
      <c r="AM689" s="50">
        <v>19</v>
      </c>
      <c r="AN689" s="50">
        <v>364</v>
      </c>
      <c r="AO689" s="50">
        <v>313</v>
      </c>
      <c r="AP689" s="50">
        <v>70</v>
      </c>
      <c r="AQ689" s="50">
        <v>4.66</v>
      </c>
      <c r="AR689" s="50">
        <v>6.98</v>
      </c>
      <c r="AS689" s="50">
        <v>82.4</v>
      </c>
      <c r="AT689" s="50">
        <v>184</v>
      </c>
      <c r="AV689" s="50">
        <v>7390</v>
      </c>
      <c r="AW689" s="50">
        <v>7802</v>
      </c>
      <c r="AX689" s="50">
        <v>24</v>
      </c>
      <c r="BE689" s="50">
        <v>0.47</v>
      </c>
      <c r="BH689" s="50">
        <v>0.72</v>
      </c>
      <c r="BJ689" s="50">
        <v>0.34</v>
      </c>
      <c r="BK689" s="50">
        <v>3.63</v>
      </c>
      <c r="BL689" s="50">
        <v>16.100000000000001</v>
      </c>
      <c r="BN689" s="50">
        <v>0.9</v>
      </c>
      <c r="BO689" s="50">
        <v>230</v>
      </c>
      <c r="BP689" s="50">
        <v>90.1</v>
      </c>
      <c r="BQ689" s="50">
        <v>13</v>
      </c>
      <c r="BT689" s="27">
        <v>6.25</v>
      </c>
      <c r="BW689" s="50" t="s">
        <v>186</v>
      </c>
      <c r="BX689" s="194">
        <v>4295</v>
      </c>
      <c r="CB689" s="50">
        <v>100</v>
      </c>
      <c r="CC689" s="50">
        <v>1.7999999999999829</v>
      </c>
    </row>
    <row r="690" spans="1:98" ht="15" x14ac:dyDescent="0.3">
      <c r="A690" s="10" t="s">
        <v>1219</v>
      </c>
      <c r="D690">
        <v>10</v>
      </c>
      <c r="F690" s="44" t="s">
        <v>1214</v>
      </c>
      <c r="I690">
        <v>1</v>
      </c>
      <c r="J690" s="50">
        <v>0</v>
      </c>
      <c r="K690" s="50">
        <v>0.2</v>
      </c>
      <c r="M690" s="50">
        <v>0</v>
      </c>
      <c r="N690" s="50">
        <v>0</v>
      </c>
      <c r="O690" s="50">
        <v>0</v>
      </c>
      <c r="P690" s="50">
        <v>0</v>
      </c>
      <c r="Q690" s="50">
        <v>0</v>
      </c>
      <c r="S690" s="50">
        <v>0</v>
      </c>
      <c r="T690" s="50">
        <v>0</v>
      </c>
      <c r="U690" s="50">
        <v>0</v>
      </c>
      <c r="V690" s="50">
        <v>0</v>
      </c>
      <c r="W690" s="50">
        <v>0</v>
      </c>
      <c r="Y690" s="50">
        <v>0</v>
      </c>
      <c r="AB690" s="50">
        <v>0</v>
      </c>
      <c r="AC690" s="50">
        <v>0</v>
      </c>
      <c r="AG690" s="50">
        <v>0</v>
      </c>
      <c r="AJ690" s="50">
        <v>99.8</v>
      </c>
      <c r="AK690" s="50">
        <v>10</v>
      </c>
      <c r="AL690" s="50">
        <v>0.3</v>
      </c>
      <c r="AM690" s="50">
        <v>76</v>
      </c>
      <c r="AN690" s="50">
        <v>1</v>
      </c>
      <c r="AO690" s="50">
        <v>89</v>
      </c>
      <c r="AP690" s="50">
        <v>39300</v>
      </c>
      <c r="AQ690" s="50">
        <v>0.1</v>
      </c>
      <c r="AR690" s="50">
        <v>0.08</v>
      </c>
      <c r="AT690" s="50" t="s">
        <v>501</v>
      </c>
      <c r="AW690" s="50">
        <v>0</v>
      </c>
      <c r="AX690" s="50">
        <v>0</v>
      </c>
      <c r="BF690" s="50">
        <v>0</v>
      </c>
      <c r="BH690" s="50">
        <v>0</v>
      </c>
      <c r="BJ690" s="50">
        <v>0</v>
      </c>
      <c r="BK690" s="50">
        <v>1</v>
      </c>
      <c r="BL690" s="50">
        <v>0</v>
      </c>
      <c r="BN690" s="50">
        <v>0</v>
      </c>
      <c r="BO690" s="50">
        <v>0</v>
      </c>
      <c r="BP690" s="50">
        <v>0</v>
      </c>
      <c r="BQ690" s="50">
        <v>0</v>
      </c>
      <c r="BT690" s="27">
        <v>6.25</v>
      </c>
      <c r="BW690" s="50" t="s">
        <v>8</v>
      </c>
      <c r="BX690" s="194">
        <v>1226</v>
      </c>
      <c r="CB690" s="50">
        <v>100</v>
      </c>
      <c r="CC690" s="50">
        <v>0</v>
      </c>
    </row>
    <row r="691" spans="1:98" ht="15" x14ac:dyDescent="0.25">
      <c r="A691" s="10"/>
      <c r="D691">
        <f>SUM(D686:D690)</f>
        <v>1610</v>
      </c>
      <c r="F691" s="5" t="s">
        <v>550</v>
      </c>
      <c r="J691" s="50">
        <f>SUM(J686:J690)</f>
        <v>1332.3</v>
      </c>
      <c r="K691" s="50">
        <f>SUM(K686:K690)</f>
        <v>330.40000000000003</v>
      </c>
      <c r="L691" s="50">
        <f>SUM(L686:L690)</f>
        <v>5.7799999999999994</v>
      </c>
      <c r="M691" s="50">
        <f t="shared" ref="M691:AR691" si="362">SUM(M686:M690)</f>
        <v>52.8</v>
      </c>
      <c r="N691" s="50">
        <f t="shared" si="362"/>
        <v>0</v>
      </c>
      <c r="O691" s="50">
        <f t="shared" si="362"/>
        <v>52.8</v>
      </c>
      <c r="P691" s="50">
        <f t="shared" si="362"/>
        <v>0.70799999999999996</v>
      </c>
      <c r="Q691" s="50">
        <f t="shared" si="362"/>
        <v>10.6</v>
      </c>
      <c r="R691" s="50">
        <f t="shared" si="362"/>
        <v>0</v>
      </c>
      <c r="S691" s="50">
        <f t="shared" si="362"/>
        <v>3.83</v>
      </c>
      <c r="T691" s="50">
        <f t="shared" si="362"/>
        <v>2.35</v>
      </c>
      <c r="U691" s="50">
        <f t="shared" si="362"/>
        <v>1.65</v>
      </c>
      <c r="V691" s="50">
        <f t="shared" si="362"/>
        <v>0</v>
      </c>
      <c r="W691" s="50">
        <f t="shared" si="362"/>
        <v>1.8</v>
      </c>
      <c r="X691" s="50">
        <f t="shared" si="362"/>
        <v>0</v>
      </c>
      <c r="Y691" s="50">
        <f t="shared" si="362"/>
        <v>0</v>
      </c>
      <c r="Z691" s="50">
        <f t="shared" si="362"/>
        <v>1.8</v>
      </c>
      <c r="AA691" s="50">
        <f t="shared" si="362"/>
        <v>0</v>
      </c>
      <c r="AB691" s="50">
        <f t="shared" si="362"/>
        <v>0</v>
      </c>
      <c r="AC691" s="50">
        <f t="shared" si="362"/>
        <v>0</v>
      </c>
      <c r="AD691" s="50">
        <f t="shared" si="362"/>
        <v>0</v>
      </c>
      <c r="AE691" s="50">
        <f t="shared" si="362"/>
        <v>0</v>
      </c>
      <c r="AF691" s="50">
        <f t="shared" si="362"/>
        <v>0</v>
      </c>
      <c r="AG691" s="50">
        <f t="shared" si="362"/>
        <v>0</v>
      </c>
      <c r="AH691" s="50">
        <f t="shared" si="362"/>
        <v>0</v>
      </c>
      <c r="AI691" s="50">
        <f t="shared" si="362"/>
        <v>0</v>
      </c>
      <c r="AJ691" s="50">
        <f t="shared" si="362"/>
        <v>104.6</v>
      </c>
      <c r="AK691" s="50">
        <f t="shared" si="362"/>
        <v>60</v>
      </c>
      <c r="AL691" s="50">
        <f t="shared" si="362"/>
        <v>20.500000000000004</v>
      </c>
      <c r="AM691" s="50">
        <f t="shared" si="362"/>
        <v>136</v>
      </c>
      <c r="AN691" s="50">
        <f t="shared" si="362"/>
        <v>830</v>
      </c>
      <c r="AO691" s="50">
        <f t="shared" si="362"/>
        <v>917</v>
      </c>
      <c r="AP691" s="50">
        <f t="shared" si="362"/>
        <v>39703</v>
      </c>
      <c r="AQ691" s="50">
        <f t="shared" si="362"/>
        <v>8.7999999999999989</v>
      </c>
      <c r="AR691" s="50">
        <f t="shared" si="362"/>
        <v>7.8340000000000005</v>
      </c>
      <c r="AS691" s="50">
        <f t="shared" ref="AS691:BQ691" si="363">SUM(AS686:AS690)</f>
        <v>227</v>
      </c>
      <c r="AT691" s="50">
        <f t="shared" si="363"/>
        <v>302.01900000000001</v>
      </c>
      <c r="AU691" s="50">
        <f t="shared" si="363"/>
        <v>27</v>
      </c>
      <c r="AV691" s="50">
        <f t="shared" si="363"/>
        <v>7485</v>
      </c>
      <c r="AW691" s="50">
        <f t="shared" si="363"/>
        <v>7924</v>
      </c>
      <c r="AX691" s="50">
        <f t="shared" si="363"/>
        <v>24</v>
      </c>
      <c r="AY691" s="50">
        <f t="shared" si="363"/>
        <v>0</v>
      </c>
      <c r="AZ691" s="50">
        <f t="shared" si="363"/>
        <v>0</v>
      </c>
      <c r="BA691" s="50">
        <f t="shared" si="363"/>
        <v>0</v>
      </c>
      <c r="BB691" s="50">
        <f t="shared" si="363"/>
        <v>0</v>
      </c>
      <c r="BC691" s="50">
        <f t="shared" si="363"/>
        <v>0</v>
      </c>
      <c r="BD691" s="50">
        <f t="shared" si="363"/>
        <v>0</v>
      </c>
      <c r="BE691" s="50">
        <f t="shared" si="363"/>
        <v>0.47</v>
      </c>
      <c r="BF691" s="50">
        <f t="shared" si="363"/>
        <v>0</v>
      </c>
      <c r="BG691" s="50">
        <f t="shared" si="363"/>
        <v>0</v>
      </c>
      <c r="BH691" s="50">
        <f t="shared" si="363"/>
        <v>1.0899999999999999</v>
      </c>
      <c r="BI691" s="50">
        <f t="shared" si="363"/>
        <v>0</v>
      </c>
      <c r="BJ691" s="50">
        <f t="shared" si="363"/>
        <v>1.008</v>
      </c>
      <c r="BK691" s="50">
        <f t="shared" si="363"/>
        <v>7.1070000000000002</v>
      </c>
      <c r="BL691" s="50">
        <f t="shared" si="363"/>
        <v>27.724</v>
      </c>
      <c r="BM691" s="50">
        <f t="shared" si="363"/>
        <v>0</v>
      </c>
      <c r="BN691" s="50">
        <f t="shared" si="363"/>
        <v>1.23</v>
      </c>
      <c r="BO691" s="50">
        <f t="shared" si="363"/>
        <v>270</v>
      </c>
      <c r="BP691" s="50">
        <f t="shared" si="363"/>
        <v>146.393</v>
      </c>
      <c r="BQ691" s="50">
        <f t="shared" si="363"/>
        <v>55</v>
      </c>
    </row>
    <row r="692" spans="1:98" ht="15" x14ac:dyDescent="0.25">
      <c r="A692" s="10"/>
      <c r="D692">
        <f>D691*D693</f>
        <v>1410.450704225352</v>
      </c>
      <c r="F692" s="5" t="s">
        <v>551</v>
      </c>
      <c r="K692">
        <f>K691-(D691-D692)</f>
        <v>130.85070422535199</v>
      </c>
    </row>
    <row r="693" spans="1:98" ht="15" x14ac:dyDescent="0.25">
      <c r="A693" s="10"/>
      <c r="D693">
        <v>0.87605633802816896</v>
      </c>
      <c r="F693" s="5" t="s">
        <v>337</v>
      </c>
    </row>
    <row r="694" spans="1:98" ht="15" x14ac:dyDescent="0.25">
      <c r="A694" s="10"/>
      <c r="F694" s="5" t="s">
        <v>82</v>
      </c>
      <c r="J694" s="50">
        <f>J691/$D$692*100*J389</f>
        <v>94.459167981466337</v>
      </c>
      <c r="L694" s="50">
        <f t="shared" ref="L694:AQ694" si="364">L691/$D$692*100*L389</f>
        <v>0.40979808671686208</v>
      </c>
      <c r="M694" s="50">
        <f t="shared" si="364"/>
        <v>3.7434842523616467</v>
      </c>
      <c r="N694" s="50">
        <f t="shared" si="364"/>
        <v>0</v>
      </c>
      <c r="O694" s="50">
        <f t="shared" si="364"/>
        <v>3.7434842523616467</v>
      </c>
      <c r="P694" s="50">
        <f t="shared" si="364"/>
        <v>5.0196720656667533E-2</v>
      </c>
      <c r="Q694" s="50">
        <f t="shared" si="364"/>
        <v>0.75153282339078509</v>
      </c>
      <c r="R694" s="50">
        <f t="shared" si="364"/>
        <v>0</v>
      </c>
      <c r="S694" s="50">
        <f t="shared" si="364"/>
        <v>0.27154440694214216</v>
      </c>
      <c r="T694" s="50">
        <f t="shared" si="364"/>
        <v>0.16661340895927784</v>
      </c>
      <c r="U694" s="50">
        <f t="shared" si="364"/>
        <v>0.11698388288630146</v>
      </c>
      <c r="V694" s="50">
        <f t="shared" si="364"/>
        <v>0</v>
      </c>
      <c r="W694" s="50">
        <f t="shared" si="364"/>
        <v>0.12761878133051069</v>
      </c>
      <c r="X694" s="50">
        <f t="shared" si="364"/>
        <v>0</v>
      </c>
      <c r="Y694" s="50">
        <f t="shared" si="364"/>
        <v>0</v>
      </c>
      <c r="Z694" s="50">
        <f t="shared" si="364"/>
        <v>0.12761878133051069</v>
      </c>
      <c r="AA694" s="50">
        <f t="shared" si="364"/>
        <v>0</v>
      </c>
      <c r="AB694" s="50">
        <f t="shared" si="364"/>
        <v>0</v>
      </c>
      <c r="AC694" s="50">
        <f t="shared" si="364"/>
        <v>0</v>
      </c>
      <c r="AD694" s="50">
        <f t="shared" si="364"/>
        <v>0</v>
      </c>
      <c r="AE694" s="50">
        <f t="shared" si="364"/>
        <v>0</v>
      </c>
      <c r="AF694" s="50">
        <f t="shared" si="364"/>
        <v>0</v>
      </c>
      <c r="AG694" s="50">
        <f t="shared" si="364"/>
        <v>0</v>
      </c>
      <c r="AH694" s="50">
        <f t="shared" si="364"/>
        <v>0</v>
      </c>
      <c r="AI694" s="50">
        <f t="shared" si="364"/>
        <v>0</v>
      </c>
      <c r="AJ694" s="50">
        <f t="shared" si="364"/>
        <v>7.4160691817618991</v>
      </c>
      <c r="AK694" s="50">
        <f t="shared" si="364"/>
        <v>4.2539593776836897</v>
      </c>
      <c r="AL694" s="50">
        <f t="shared" si="364"/>
        <v>1.4534361207085942</v>
      </c>
      <c r="AM694" s="50">
        <f t="shared" si="364"/>
        <v>9.6423079227496959</v>
      </c>
      <c r="AN694" s="50">
        <f t="shared" si="364"/>
        <v>58.846438057957705</v>
      </c>
      <c r="AO694" s="50">
        <f t="shared" si="364"/>
        <v>65.014679155599055</v>
      </c>
      <c r="AP694" s="50">
        <f t="shared" si="364"/>
        <v>2814.9158195362588</v>
      </c>
      <c r="AQ694" s="50">
        <f t="shared" si="364"/>
        <v>0.62391404206027445</v>
      </c>
      <c r="AR694" s="50">
        <f t="shared" ref="AR694:BQ694" si="365">AR691/$D$692*100*AR389</f>
        <v>0.55542529607956714</v>
      </c>
      <c r="AS694" s="50">
        <f t="shared" si="365"/>
        <v>16.094146312236628</v>
      </c>
      <c r="AT694" s="50">
        <f t="shared" si="365"/>
        <v>21.412942621477505</v>
      </c>
      <c r="AU694" s="50">
        <f t="shared" si="365"/>
        <v>1.9142817199576605</v>
      </c>
      <c r="AV694" s="50">
        <f t="shared" si="365"/>
        <v>530.68143236604021</v>
      </c>
      <c r="AW694" s="50">
        <f t="shared" si="365"/>
        <v>561.8062351460926</v>
      </c>
      <c r="AX694" s="50">
        <f t="shared" si="365"/>
        <v>1.7015837510734759</v>
      </c>
      <c r="AY694" s="50">
        <f t="shared" si="365"/>
        <v>0</v>
      </c>
      <c r="AZ694" s="50">
        <f t="shared" si="365"/>
        <v>0</v>
      </c>
      <c r="BA694" s="50">
        <f t="shared" si="365"/>
        <v>0</v>
      </c>
      <c r="BB694" s="50">
        <f t="shared" si="365"/>
        <v>0</v>
      </c>
      <c r="BC694" s="50">
        <f t="shared" si="365"/>
        <v>0</v>
      </c>
      <c r="BD694" s="50">
        <f t="shared" si="365"/>
        <v>0</v>
      </c>
      <c r="BE694" s="50">
        <f t="shared" si="365"/>
        <v>3.3322681791855567E-2</v>
      </c>
      <c r="BF694" s="50">
        <f t="shared" si="365"/>
        <v>0</v>
      </c>
      <c r="BG694" s="50">
        <f t="shared" si="365"/>
        <v>0</v>
      </c>
      <c r="BH694" s="50">
        <f t="shared" si="365"/>
        <v>7.7280262027920349E-2</v>
      </c>
      <c r="BI694" s="50">
        <f t="shared" si="365"/>
        <v>0</v>
      </c>
      <c r="BJ694" s="50">
        <f t="shared" si="365"/>
        <v>4.287991052705159E-2</v>
      </c>
      <c r="BK694" s="50">
        <f t="shared" si="365"/>
        <v>0.30232889297197979</v>
      </c>
      <c r="BL694" s="50">
        <f t="shared" si="365"/>
        <v>1.1793676978690262</v>
      </c>
      <c r="BM694" s="50">
        <f t="shared" si="365"/>
        <v>0</v>
      </c>
      <c r="BN694" s="50">
        <f t="shared" si="365"/>
        <v>5.2323700345509379E-2</v>
      </c>
      <c r="BO694" s="50">
        <f t="shared" si="365"/>
        <v>9.5714085997883025</v>
      </c>
      <c r="BP694" s="50">
        <f t="shared" si="365"/>
        <v>10.379164586287473</v>
      </c>
      <c r="BQ694" s="50">
        <f t="shared" si="365"/>
        <v>3.8994627628767153</v>
      </c>
      <c r="CB694" s="25"/>
      <c r="CC694" s="25"/>
    </row>
    <row r="695" spans="1:98" ht="15" x14ac:dyDescent="0.25">
      <c r="A695" s="10"/>
      <c r="F695" s="5" t="s">
        <v>115</v>
      </c>
      <c r="K695" s="25">
        <f>(K691-(D691-D692))/D692*100</f>
        <v>9.2772263385991813</v>
      </c>
    </row>
    <row r="696" spans="1:98" ht="15" x14ac:dyDescent="0.25">
      <c r="A696" s="10"/>
      <c r="F696" s="5"/>
      <c r="K696" s="25"/>
    </row>
    <row r="697" spans="1:98" s="35" customFormat="1" ht="15" x14ac:dyDescent="0.25">
      <c r="A697" s="34"/>
      <c r="F697" s="163" t="s">
        <v>1391</v>
      </c>
      <c r="J697" s="392"/>
      <c r="K697" s="164">
        <f>+K686*$D$686/100</f>
        <v>999</v>
      </c>
      <c r="L697" s="164"/>
      <c r="M697" s="164">
        <f t="shared" ref="M697:BQ697" si="366">+M686*$D$686/100</f>
        <v>0</v>
      </c>
      <c r="N697" s="164">
        <f t="shared" si="366"/>
        <v>0</v>
      </c>
      <c r="O697" s="164">
        <f t="shared" si="366"/>
        <v>0</v>
      </c>
      <c r="P697" s="164">
        <f t="shared" si="366"/>
        <v>0</v>
      </c>
      <c r="Q697" s="164">
        <f t="shared" si="366"/>
        <v>0</v>
      </c>
      <c r="R697" s="164">
        <f t="shared" si="366"/>
        <v>0</v>
      </c>
      <c r="S697" s="164">
        <f t="shared" si="366"/>
        <v>0</v>
      </c>
      <c r="T697" s="164">
        <f t="shared" si="366"/>
        <v>0</v>
      </c>
      <c r="U697" s="164">
        <f t="shared" si="366"/>
        <v>0</v>
      </c>
      <c r="V697" s="164">
        <f t="shared" si="366"/>
        <v>0</v>
      </c>
      <c r="W697" s="164">
        <f t="shared" si="366"/>
        <v>0</v>
      </c>
      <c r="X697" s="164">
        <f t="shared" si="366"/>
        <v>0</v>
      </c>
      <c r="Y697" s="164">
        <f t="shared" si="366"/>
        <v>0</v>
      </c>
      <c r="Z697" s="164">
        <f t="shared" si="366"/>
        <v>0</v>
      </c>
      <c r="AA697" s="164">
        <f t="shared" si="366"/>
        <v>0</v>
      </c>
      <c r="AB697" s="164">
        <f t="shared" si="366"/>
        <v>0</v>
      </c>
      <c r="AC697" s="164">
        <f t="shared" si="366"/>
        <v>0</v>
      </c>
      <c r="AD697" s="164">
        <f t="shared" si="366"/>
        <v>0</v>
      </c>
      <c r="AE697" s="164">
        <f t="shared" si="366"/>
        <v>0</v>
      </c>
      <c r="AF697" s="164">
        <f t="shared" si="366"/>
        <v>0</v>
      </c>
      <c r="AG697" s="164">
        <f t="shared" si="366"/>
        <v>0</v>
      </c>
      <c r="AH697" s="164">
        <f t="shared" si="366"/>
        <v>0</v>
      </c>
      <c r="AI697" s="164">
        <f t="shared" si="366"/>
        <v>0</v>
      </c>
      <c r="AJ697" s="164">
        <f t="shared" si="366"/>
        <v>10</v>
      </c>
      <c r="AK697" s="164">
        <f t="shared" si="366"/>
        <v>200</v>
      </c>
      <c r="AL697" s="164">
        <f t="shared" si="366"/>
        <v>0</v>
      </c>
      <c r="AM697" s="164">
        <f t="shared" si="366"/>
        <v>100</v>
      </c>
      <c r="AN697" s="164">
        <f t="shared" si="366"/>
        <v>0</v>
      </c>
      <c r="AO697" s="164">
        <f t="shared" si="366"/>
        <v>0</v>
      </c>
      <c r="AP697" s="164">
        <f t="shared" si="366"/>
        <v>200</v>
      </c>
      <c r="AQ697" s="164">
        <f t="shared" si="366"/>
        <v>0</v>
      </c>
      <c r="AR697" s="164">
        <f t="shared" si="366"/>
        <v>0.7</v>
      </c>
      <c r="AS697" s="164">
        <f t="shared" si="366"/>
        <v>0</v>
      </c>
      <c r="AT697" s="164">
        <f t="shared" si="366"/>
        <v>0</v>
      </c>
      <c r="AU697" s="164">
        <f t="shared" si="366"/>
        <v>0</v>
      </c>
      <c r="AV697" s="164">
        <f t="shared" si="366"/>
        <v>0</v>
      </c>
      <c r="AW697" s="164">
        <f t="shared" si="366"/>
        <v>0</v>
      </c>
      <c r="AX697" s="164">
        <f t="shared" si="366"/>
        <v>0</v>
      </c>
      <c r="AY697" s="164">
        <f t="shared" si="366"/>
        <v>0</v>
      </c>
      <c r="AZ697" s="164">
        <f t="shared" si="366"/>
        <v>0</v>
      </c>
      <c r="BA697" s="164">
        <f t="shared" si="366"/>
        <v>0</v>
      </c>
      <c r="BB697" s="164">
        <f t="shared" si="366"/>
        <v>0</v>
      </c>
      <c r="BC697" s="164">
        <f t="shared" si="366"/>
        <v>0</v>
      </c>
      <c r="BD697" s="164">
        <f t="shared" si="366"/>
        <v>0</v>
      </c>
      <c r="BE697" s="164">
        <f t="shared" si="366"/>
        <v>0</v>
      </c>
      <c r="BF697" s="164">
        <f t="shared" si="366"/>
        <v>0</v>
      </c>
      <c r="BG697" s="164">
        <f t="shared" si="366"/>
        <v>0</v>
      </c>
      <c r="BH697" s="164">
        <f t="shared" si="366"/>
        <v>0</v>
      </c>
      <c r="BI697" s="164">
        <f t="shared" si="366"/>
        <v>0</v>
      </c>
      <c r="BJ697" s="164">
        <f t="shared" si="366"/>
        <v>0</v>
      </c>
      <c r="BK697" s="164">
        <f t="shared" si="366"/>
        <v>0</v>
      </c>
      <c r="BL697" s="164">
        <f t="shared" si="366"/>
        <v>0</v>
      </c>
      <c r="BM697" s="164">
        <f t="shared" si="366"/>
        <v>0</v>
      </c>
      <c r="BN697" s="164">
        <f t="shared" si="366"/>
        <v>0</v>
      </c>
      <c r="BO697" s="164">
        <f t="shared" si="366"/>
        <v>0</v>
      </c>
      <c r="BP697" s="164">
        <f t="shared" si="366"/>
        <v>0</v>
      </c>
      <c r="BQ697" s="164">
        <f t="shared" si="366"/>
        <v>0</v>
      </c>
      <c r="BR697" s="392"/>
      <c r="BS697" s="393"/>
      <c r="BT697" s="393"/>
      <c r="BU697" s="393"/>
      <c r="BV697" s="393"/>
      <c r="BW697" s="392"/>
      <c r="BX697" s="394"/>
      <c r="BY697" s="392"/>
      <c r="BZ697" s="392"/>
      <c r="CA697" s="392"/>
      <c r="CB697" s="164"/>
      <c r="CC697" s="164"/>
      <c r="CD697" s="392"/>
      <c r="CE697" s="392"/>
      <c r="CF697" s="392"/>
      <c r="CG697" s="392"/>
      <c r="CH697" s="392"/>
      <c r="CI697" s="392"/>
      <c r="CJ697" s="392"/>
      <c r="CK697" s="392"/>
      <c r="CL697" s="392"/>
      <c r="CM697" s="392"/>
      <c r="CN697" s="392"/>
      <c r="CO697" s="392"/>
      <c r="CP697" s="392"/>
      <c r="CQ697" s="392"/>
      <c r="CR697" s="392"/>
      <c r="CS697" s="392"/>
      <c r="CT697" s="392"/>
    </row>
    <row r="698" spans="1:98" s="35" customFormat="1" ht="15" x14ac:dyDescent="0.3">
      <c r="A698" s="34"/>
      <c r="F698" s="167" t="s">
        <v>190</v>
      </c>
      <c r="J698" s="392"/>
      <c r="K698" s="164">
        <f>+K687*$D$687/100</f>
        <v>79.2</v>
      </c>
      <c r="L698" s="164">
        <f>+L687*$D$687/100</f>
        <v>2.52</v>
      </c>
      <c r="M698" s="164">
        <f t="shared" ref="M698:BQ698" si="367">+M687*$D$687/100</f>
        <v>15.7</v>
      </c>
      <c r="N698" s="164">
        <f t="shared" si="367"/>
        <v>0</v>
      </c>
      <c r="O698" s="164">
        <f t="shared" si="367"/>
        <v>15.7</v>
      </c>
      <c r="P698" s="164">
        <f t="shared" si="367"/>
        <v>0.33700000000000002</v>
      </c>
      <c r="Q698" s="164">
        <f t="shared" si="367"/>
        <v>3</v>
      </c>
      <c r="R698" s="164">
        <f t="shared" si="367"/>
        <v>0</v>
      </c>
      <c r="S698" s="164">
        <f t="shared" si="367"/>
        <v>1</v>
      </c>
      <c r="T698" s="164">
        <f t="shared" si="367"/>
        <v>0.63</v>
      </c>
      <c r="U698" s="164">
        <f t="shared" si="367"/>
        <v>0.55000000000000004</v>
      </c>
      <c r="V698" s="166" t="s">
        <v>501</v>
      </c>
      <c r="W698" s="164">
        <f t="shared" si="367"/>
        <v>0</v>
      </c>
      <c r="X698" s="164">
        <f t="shared" si="367"/>
        <v>0</v>
      </c>
      <c r="Y698" s="164">
        <f t="shared" si="367"/>
        <v>0</v>
      </c>
      <c r="Z698" s="164">
        <f t="shared" si="367"/>
        <v>0</v>
      </c>
      <c r="AA698" s="164">
        <f t="shared" si="367"/>
        <v>0</v>
      </c>
      <c r="AB698" s="164">
        <f t="shared" si="367"/>
        <v>0</v>
      </c>
      <c r="AC698" s="164">
        <f t="shared" si="367"/>
        <v>0</v>
      </c>
      <c r="AD698" s="164">
        <f t="shared" si="367"/>
        <v>0</v>
      </c>
      <c r="AE698" s="164">
        <f t="shared" si="367"/>
        <v>0</v>
      </c>
      <c r="AF698" s="164">
        <f t="shared" si="367"/>
        <v>0</v>
      </c>
      <c r="AG698" s="164">
        <f t="shared" si="367"/>
        <v>0</v>
      </c>
      <c r="AH698" s="164">
        <f t="shared" si="367"/>
        <v>0</v>
      </c>
      <c r="AI698" s="164">
        <f t="shared" si="367"/>
        <v>0</v>
      </c>
      <c r="AJ698" s="164">
        <f t="shared" si="367"/>
        <v>1.3</v>
      </c>
      <c r="AK698" s="164">
        <f t="shared" si="367"/>
        <v>13</v>
      </c>
      <c r="AL698" s="164">
        <f t="shared" si="367"/>
        <v>6.4</v>
      </c>
      <c r="AM698" s="164">
        <f t="shared" si="367"/>
        <v>17</v>
      </c>
      <c r="AN698" s="164">
        <f t="shared" si="367"/>
        <v>246</v>
      </c>
      <c r="AO698" s="164">
        <f t="shared" si="367"/>
        <v>277</v>
      </c>
      <c r="AP698" s="164">
        <f t="shared" si="367"/>
        <v>156</v>
      </c>
      <c r="AQ698" s="164">
        <f t="shared" si="367"/>
        <v>2.2400000000000002</v>
      </c>
      <c r="AR698" s="164">
        <f t="shared" si="367"/>
        <v>0.45</v>
      </c>
      <c r="AS698" s="164">
        <f t="shared" si="367"/>
        <v>126.9</v>
      </c>
      <c r="AT698" s="164">
        <f t="shared" si="367"/>
        <v>118</v>
      </c>
      <c r="AU698" s="164">
        <f t="shared" si="367"/>
        <v>0</v>
      </c>
      <c r="AV698" s="164">
        <f t="shared" si="367"/>
        <v>95</v>
      </c>
      <c r="AW698" s="164">
        <f t="shared" si="367"/>
        <v>95</v>
      </c>
      <c r="AX698" s="166" t="s">
        <v>501</v>
      </c>
      <c r="AY698" s="164">
        <f t="shared" si="367"/>
        <v>0</v>
      </c>
      <c r="AZ698" s="164">
        <f t="shared" si="367"/>
        <v>0</v>
      </c>
      <c r="BA698" s="164">
        <f t="shared" si="367"/>
        <v>0</v>
      </c>
      <c r="BB698" s="164">
        <f t="shared" si="367"/>
        <v>0</v>
      </c>
      <c r="BC698" s="164">
        <f t="shared" si="367"/>
        <v>0</v>
      </c>
      <c r="BD698" s="164">
        <f t="shared" si="367"/>
        <v>0</v>
      </c>
      <c r="BE698" s="164">
        <f t="shared" si="367"/>
        <v>0</v>
      </c>
      <c r="BF698" s="164">
        <f t="shared" si="367"/>
        <v>0</v>
      </c>
      <c r="BG698" s="164">
        <f t="shared" si="367"/>
        <v>0</v>
      </c>
      <c r="BH698" s="164">
        <f t="shared" si="367"/>
        <v>0.37</v>
      </c>
      <c r="BI698" s="164">
        <f t="shared" si="367"/>
        <v>0</v>
      </c>
      <c r="BJ698" s="164">
        <f t="shared" si="367"/>
        <v>0.62</v>
      </c>
      <c r="BK698" s="164">
        <f t="shared" si="367"/>
        <v>2.2400000000000002</v>
      </c>
      <c r="BL698" s="164">
        <f t="shared" si="367"/>
        <v>7.5</v>
      </c>
      <c r="BM698" s="164">
        <f t="shared" si="367"/>
        <v>0</v>
      </c>
      <c r="BN698" s="164">
        <f t="shared" si="367"/>
        <v>0.22</v>
      </c>
      <c r="BO698" s="164">
        <f t="shared" si="367"/>
        <v>28</v>
      </c>
      <c r="BP698" s="164">
        <f t="shared" si="367"/>
        <v>52.4</v>
      </c>
      <c r="BQ698" s="164">
        <f t="shared" si="367"/>
        <v>11</v>
      </c>
      <c r="BR698" s="392"/>
      <c r="BS698" s="393"/>
      <c r="BT698" s="393"/>
      <c r="BU698" s="393"/>
      <c r="BV698" s="393"/>
      <c r="BW698" s="392"/>
      <c r="BX698" s="394"/>
      <c r="BY698" s="392"/>
      <c r="BZ698" s="392"/>
      <c r="CA698" s="392"/>
      <c r="CB698" s="164">
        <f t="shared" ref="CB698:CC701" si="368">+CB687</f>
        <v>100</v>
      </c>
      <c r="CC698" s="164">
        <f t="shared" si="368"/>
        <v>0.79999999999999716</v>
      </c>
      <c r="CD698" s="392"/>
      <c r="CE698" s="392"/>
      <c r="CF698" s="392"/>
      <c r="CG698" s="392"/>
      <c r="CH698" s="392"/>
      <c r="CI698" s="392"/>
      <c r="CJ698" s="392"/>
      <c r="CK698" s="392"/>
      <c r="CL698" s="392"/>
      <c r="CM698" s="392"/>
      <c r="CN698" s="392"/>
      <c r="CO698" s="392"/>
      <c r="CP698" s="392"/>
      <c r="CQ698" s="392"/>
      <c r="CR698" s="392"/>
      <c r="CS698" s="392"/>
      <c r="CT698" s="392"/>
    </row>
    <row r="699" spans="1:98" s="35" customFormat="1" ht="15" x14ac:dyDescent="0.3">
      <c r="A699" s="34"/>
      <c r="F699" s="167" t="s">
        <v>292</v>
      </c>
      <c r="J699" s="392"/>
      <c r="K699" s="164">
        <f>+K688*$D$688/100</f>
        <v>199.25</v>
      </c>
      <c r="L699" s="164"/>
      <c r="M699" s="164">
        <f t="shared" ref="M699:BQ699" si="369">+M688*$D$688/100</f>
        <v>41.75</v>
      </c>
      <c r="N699" s="164">
        <f t="shared" si="369"/>
        <v>0</v>
      </c>
      <c r="O699" s="164">
        <f t="shared" si="369"/>
        <v>41.75</v>
      </c>
      <c r="P699" s="164">
        <f t="shared" si="369"/>
        <v>0</v>
      </c>
      <c r="Q699" s="164">
        <f t="shared" si="369"/>
        <v>6.5</v>
      </c>
      <c r="R699" s="164">
        <f t="shared" si="369"/>
        <v>0</v>
      </c>
      <c r="S699" s="164">
        <f t="shared" si="369"/>
        <v>2.2250000000000001</v>
      </c>
      <c r="T699" s="164">
        <f t="shared" si="369"/>
        <v>1.675</v>
      </c>
      <c r="U699" s="164">
        <f t="shared" si="369"/>
        <v>0.875</v>
      </c>
      <c r="V699" s="164">
        <f t="shared" si="369"/>
        <v>0</v>
      </c>
      <c r="W699" s="164">
        <f t="shared" si="369"/>
        <v>0</v>
      </c>
      <c r="X699" s="164">
        <f t="shared" si="369"/>
        <v>0</v>
      </c>
      <c r="Y699" s="164">
        <f t="shared" si="369"/>
        <v>0</v>
      </c>
      <c r="Z699" s="164">
        <f t="shared" si="369"/>
        <v>0</v>
      </c>
      <c r="AA699" s="164">
        <f t="shared" si="369"/>
        <v>0</v>
      </c>
      <c r="AB699" s="164">
        <f t="shared" si="369"/>
        <v>0</v>
      </c>
      <c r="AC699" s="164">
        <f t="shared" si="369"/>
        <v>0</v>
      </c>
      <c r="AD699" s="164">
        <f t="shared" si="369"/>
        <v>0</v>
      </c>
      <c r="AE699" s="164">
        <f t="shared" si="369"/>
        <v>0</v>
      </c>
      <c r="AF699" s="164">
        <f t="shared" si="369"/>
        <v>0</v>
      </c>
      <c r="AG699" s="164">
        <f t="shared" si="369"/>
        <v>0</v>
      </c>
      <c r="AH699" s="164">
        <f t="shared" si="369"/>
        <v>0</v>
      </c>
      <c r="AI699" s="164">
        <f t="shared" si="369"/>
        <v>0</v>
      </c>
      <c r="AJ699" s="164">
        <f t="shared" si="369"/>
        <v>2.75</v>
      </c>
      <c r="AK699" s="164">
        <f t="shared" si="369"/>
        <v>25</v>
      </c>
      <c r="AL699" s="164">
        <f t="shared" si="369"/>
        <v>16</v>
      </c>
      <c r="AM699" s="164">
        <f t="shared" si="369"/>
        <v>35</v>
      </c>
      <c r="AN699" s="164">
        <f t="shared" si="369"/>
        <v>547.5</v>
      </c>
      <c r="AO699" s="164">
        <f t="shared" si="369"/>
        <v>595</v>
      </c>
      <c r="AP699" s="164">
        <f t="shared" si="369"/>
        <v>392.5</v>
      </c>
      <c r="AQ699" s="164">
        <f t="shared" si="369"/>
        <v>4.5</v>
      </c>
      <c r="AR699" s="164">
        <f t="shared" si="369"/>
        <v>0.63500000000000001</v>
      </c>
      <c r="AS699" s="164">
        <f t="shared" si="369"/>
        <v>44.25</v>
      </c>
      <c r="AT699" s="164">
        <f t="shared" si="369"/>
        <v>4.7500000000000001E-2</v>
      </c>
      <c r="AU699" s="164">
        <f t="shared" si="369"/>
        <v>67.5</v>
      </c>
      <c r="AV699" s="164">
        <f t="shared" si="369"/>
        <v>0</v>
      </c>
      <c r="AW699" s="164">
        <f t="shared" si="369"/>
        <v>67.5</v>
      </c>
      <c r="AX699" s="164">
        <f t="shared" si="369"/>
        <v>0</v>
      </c>
      <c r="AY699" s="164">
        <f t="shared" si="369"/>
        <v>0</v>
      </c>
      <c r="AZ699" s="164">
        <f t="shared" si="369"/>
        <v>0</v>
      </c>
      <c r="BA699" s="164">
        <f t="shared" si="369"/>
        <v>0</v>
      </c>
      <c r="BB699" s="164">
        <f t="shared" si="369"/>
        <v>0</v>
      </c>
      <c r="BC699" s="164">
        <f t="shared" si="369"/>
        <v>0</v>
      </c>
      <c r="BD699" s="164">
        <f t="shared" si="369"/>
        <v>0</v>
      </c>
      <c r="BE699" s="164">
        <f t="shared" si="369"/>
        <v>0</v>
      </c>
      <c r="BF699" s="164">
        <f t="shared" si="369"/>
        <v>0</v>
      </c>
      <c r="BG699" s="164">
        <f t="shared" si="369"/>
        <v>0</v>
      </c>
      <c r="BH699" s="164">
        <f t="shared" si="369"/>
        <v>0</v>
      </c>
      <c r="BI699" s="164">
        <f t="shared" si="369"/>
        <v>0</v>
      </c>
      <c r="BJ699" s="164">
        <f t="shared" si="369"/>
        <v>0.12</v>
      </c>
      <c r="BK699" s="164">
        <f t="shared" si="369"/>
        <v>0.59250000000000003</v>
      </c>
      <c r="BL699" s="164">
        <f t="shared" si="369"/>
        <v>10.31</v>
      </c>
      <c r="BM699" s="164">
        <f t="shared" si="369"/>
        <v>0</v>
      </c>
      <c r="BN699" s="164">
        <f t="shared" si="369"/>
        <v>0.27500000000000002</v>
      </c>
      <c r="BO699" s="164">
        <f t="shared" si="369"/>
        <v>30</v>
      </c>
      <c r="BP699" s="164">
        <f t="shared" si="369"/>
        <v>9.7324999999999999</v>
      </c>
      <c r="BQ699" s="164">
        <f t="shared" si="369"/>
        <v>77.5</v>
      </c>
      <c r="BR699" s="392"/>
      <c r="BS699" s="393"/>
      <c r="BT699" s="393"/>
      <c r="BU699" s="393"/>
      <c r="BV699" s="393"/>
      <c r="BW699" s="392"/>
      <c r="BX699" s="394"/>
      <c r="BY699" s="392"/>
      <c r="BZ699" s="392"/>
      <c r="CA699" s="392"/>
      <c r="CB699" s="164">
        <f t="shared" si="368"/>
        <v>100</v>
      </c>
      <c r="CC699" s="164">
        <f t="shared" si="368"/>
        <v>-9.9999999999994316E-2</v>
      </c>
      <c r="CD699" s="392"/>
      <c r="CE699" s="392"/>
      <c r="CF699" s="392"/>
      <c r="CG699" s="392"/>
      <c r="CH699" s="392"/>
      <c r="CI699" s="392"/>
      <c r="CJ699" s="392"/>
      <c r="CK699" s="392"/>
      <c r="CL699" s="392"/>
      <c r="CM699" s="392"/>
      <c r="CN699" s="392"/>
      <c r="CO699" s="392"/>
      <c r="CP699" s="392"/>
      <c r="CQ699" s="392"/>
      <c r="CR699" s="392"/>
      <c r="CS699" s="392"/>
      <c r="CT699" s="392"/>
    </row>
    <row r="700" spans="1:98" s="35" customFormat="1" ht="15" x14ac:dyDescent="0.3">
      <c r="A700" s="34"/>
      <c r="F700" s="167" t="s">
        <v>194</v>
      </c>
      <c r="J700" s="392"/>
      <c r="K700" s="164">
        <f>+K689*$D$689/100</f>
        <v>178.5</v>
      </c>
      <c r="L700" s="164">
        <f>+L689*$D$689/100</f>
        <v>8.15</v>
      </c>
      <c r="M700" s="164">
        <f t="shared" ref="M700:BQ700" si="370">+M689*$D$689/100</f>
        <v>51</v>
      </c>
      <c r="N700" s="164">
        <f t="shared" si="370"/>
        <v>0</v>
      </c>
      <c r="O700" s="164">
        <f t="shared" si="370"/>
        <v>51</v>
      </c>
      <c r="P700" s="164">
        <f t="shared" si="370"/>
        <v>0.92749999999999999</v>
      </c>
      <c r="Q700" s="164">
        <f t="shared" si="370"/>
        <v>12.5</v>
      </c>
      <c r="R700" s="164">
        <f t="shared" si="370"/>
        <v>0</v>
      </c>
      <c r="S700" s="164">
        <f t="shared" si="370"/>
        <v>4.8499999999999996</v>
      </c>
      <c r="T700" s="164">
        <f t="shared" si="370"/>
        <v>2.625</v>
      </c>
      <c r="U700" s="164">
        <f t="shared" si="370"/>
        <v>1.875</v>
      </c>
      <c r="V700" s="164">
        <f t="shared" si="370"/>
        <v>0</v>
      </c>
      <c r="W700" s="164">
        <f t="shared" si="370"/>
        <v>4.5</v>
      </c>
      <c r="X700" s="164">
        <f t="shared" si="370"/>
        <v>0</v>
      </c>
      <c r="Y700" s="164">
        <f t="shared" si="370"/>
        <v>0</v>
      </c>
      <c r="Z700" s="164">
        <f t="shared" si="370"/>
        <v>4.5</v>
      </c>
      <c r="AA700" s="164">
        <f t="shared" si="370"/>
        <v>0</v>
      </c>
      <c r="AB700" s="164">
        <f t="shared" si="370"/>
        <v>0</v>
      </c>
      <c r="AC700" s="164">
        <f t="shared" si="370"/>
        <v>0</v>
      </c>
      <c r="AD700" s="164">
        <f t="shared" si="370"/>
        <v>0</v>
      </c>
      <c r="AE700" s="164">
        <f t="shared" si="370"/>
        <v>0</v>
      </c>
      <c r="AF700" s="164">
        <f t="shared" si="370"/>
        <v>0</v>
      </c>
      <c r="AG700" s="164">
        <f t="shared" si="370"/>
        <v>0</v>
      </c>
      <c r="AH700" s="164">
        <f t="shared" si="370"/>
        <v>0</v>
      </c>
      <c r="AI700" s="164">
        <f t="shared" si="370"/>
        <v>0</v>
      </c>
      <c r="AJ700" s="164">
        <f t="shared" si="370"/>
        <v>3.5</v>
      </c>
      <c r="AK700" s="164">
        <f t="shared" si="370"/>
        <v>17.5</v>
      </c>
      <c r="AL700" s="164">
        <f t="shared" si="370"/>
        <v>18.5</v>
      </c>
      <c r="AM700" s="164">
        <f t="shared" si="370"/>
        <v>47.5</v>
      </c>
      <c r="AN700" s="164">
        <f t="shared" si="370"/>
        <v>910</v>
      </c>
      <c r="AO700" s="164">
        <f t="shared" si="370"/>
        <v>782.5</v>
      </c>
      <c r="AP700" s="164">
        <f t="shared" si="370"/>
        <v>175</v>
      </c>
      <c r="AQ700" s="164">
        <f t="shared" si="370"/>
        <v>11.65</v>
      </c>
      <c r="AR700" s="164">
        <f t="shared" si="370"/>
        <v>17.45</v>
      </c>
      <c r="AS700" s="164">
        <f t="shared" si="370"/>
        <v>206</v>
      </c>
      <c r="AT700" s="164">
        <f t="shared" si="370"/>
        <v>460</v>
      </c>
      <c r="AU700" s="164">
        <f t="shared" si="370"/>
        <v>0</v>
      </c>
      <c r="AV700" s="164">
        <f t="shared" si="370"/>
        <v>18475</v>
      </c>
      <c r="AW700" s="164">
        <f t="shared" si="370"/>
        <v>19505</v>
      </c>
      <c r="AX700" s="164">
        <f t="shared" si="370"/>
        <v>60</v>
      </c>
      <c r="AY700" s="164">
        <f t="shared" si="370"/>
        <v>0</v>
      </c>
      <c r="AZ700" s="164">
        <f t="shared" si="370"/>
        <v>0</v>
      </c>
      <c r="BA700" s="164">
        <f t="shared" si="370"/>
        <v>0</v>
      </c>
      <c r="BB700" s="164">
        <f t="shared" si="370"/>
        <v>0</v>
      </c>
      <c r="BC700" s="164">
        <f t="shared" si="370"/>
        <v>0</v>
      </c>
      <c r="BD700" s="164">
        <f t="shared" si="370"/>
        <v>0</v>
      </c>
      <c r="BE700" s="164">
        <f t="shared" si="370"/>
        <v>1.175</v>
      </c>
      <c r="BF700" s="164">
        <f t="shared" si="370"/>
        <v>0</v>
      </c>
      <c r="BG700" s="164">
        <f t="shared" si="370"/>
        <v>0</v>
      </c>
      <c r="BH700" s="164">
        <f t="shared" si="370"/>
        <v>1.8</v>
      </c>
      <c r="BI700" s="164">
        <f t="shared" si="370"/>
        <v>0</v>
      </c>
      <c r="BJ700" s="164">
        <f t="shared" si="370"/>
        <v>0.85</v>
      </c>
      <c r="BK700" s="164">
        <f t="shared" si="370"/>
        <v>9.0749999999999993</v>
      </c>
      <c r="BL700" s="164">
        <f t="shared" si="370"/>
        <v>40.250000000000007</v>
      </c>
      <c r="BM700" s="164">
        <f t="shared" si="370"/>
        <v>0</v>
      </c>
      <c r="BN700" s="164">
        <f t="shared" si="370"/>
        <v>2.25</v>
      </c>
      <c r="BO700" s="164">
        <f t="shared" si="370"/>
        <v>575</v>
      </c>
      <c r="BP700" s="164">
        <f t="shared" si="370"/>
        <v>225.25</v>
      </c>
      <c r="BQ700" s="164">
        <f t="shared" si="370"/>
        <v>32.5</v>
      </c>
      <c r="BR700" s="392"/>
      <c r="BS700" s="393"/>
      <c r="BT700" s="393"/>
      <c r="BU700" s="393"/>
      <c r="BV700" s="393"/>
      <c r="BW700" s="392"/>
      <c r="BX700" s="394"/>
      <c r="BY700" s="392"/>
      <c r="BZ700" s="392"/>
      <c r="CA700" s="392"/>
      <c r="CB700" s="164">
        <f t="shared" si="368"/>
        <v>100</v>
      </c>
      <c r="CC700" s="164">
        <f t="shared" si="368"/>
        <v>1.7999999999999829</v>
      </c>
      <c r="CD700" s="392"/>
      <c r="CE700" s="392"/>
      <c r="CF700" s="392"/>
      <c r="CG700" s="392"/>
      <c r="CH700" s="392"/>
      <c r="CI700" s="392"/>
      <c r="CJ700" s="392"/>
      <c r="CK700" s="392"/>
      <c r="CL700" s="392"/>
      <c r="CM700" s="392"/>
      <c r="CN700" s="392"/>
      <c r="CO700" s="392"/>
      <c r="CP700" s="392"/>
      <c r="CQ700" s="392"/>
      <c r="CR700" s="392"/>
      <c r="CS700" s="392"/>
      <c r="CT700" s="392"/>
    </row>
    <row r="701" spans="1:98" s="35" customFormat="1" ht="15" x14ac:dyDescent="0.3">
      <c r="A701" s="34"/>
      <c r="F701" s="167" t="s">
        <v>1214</v>
      </c>
      <c r="J701" s="392"/>
      <c r="K701" s="164">
        <f>+K690*$D$690/100</f>
        <v>0.02</v>
      </c>
      <c r="L701" s="164"/>
      <c r="M701" s="164">
        <f t="shared" ref="M701:BQ701" si="371">+M690*$D$690/100</f>
        <v>0</v>
      </c>
      <c r="N701" s="164">
        <f t="shared" si="371"/>
        <v>0</v>
      </c>
      <c r="O701" s="164">
        <f t="shared" si="371"/>
        <v>0</v>
      </c>
      <c r="P701" s="164">
        <f t="shared" si="371"/>
        <v>0</v>
      </c>
      <c r="Q701" s="164">
        <f t="shared" si="371"/>
        <v>0</v>
      </c>
      <c r="R701" s="164">
        <f t="shared" si="371"/>
        <v>0</v>
      </c>
      <c r="S701" s="164">
        <f t="shared" si="371"/>
        <v>0</v>
      </c>
      <c r="T701" s="164">
        <f t="shared" si="371"/>
        <v>0</v>
      </c>
      <c r="U701" s="164">
        <f t="shared" si="371"/>
        <v>0</v>
      </c>
      <c r="V701" s="164">
        <f t="shared" si="371"/>
        <v>0</v>
      </c>
      <c r="W701" s="164">
        <f t="shared" si="371"/>
        <v>0</v>
      </c>
      <c r="X701" s="164">
        <f t="shared" si="371"/>
        <v>0</v>
      </c>
      <c r="Y701" s="164">
        <f t="shared" si="371"/>
        <v>0</v>
      </c>
      <c r="Z701" s="164">
        <f t="shared" si="371"/>
        <v>0</v>
      </c>
      <c r="AA701" s="164">
        <f t="shared" si="371"/>
        <v>0</v>
      </c>
      <c r="AB701" s="164">
        <f t="shared" si="371"/>
        <v>0</v>
      </c>
      <c r="AC701" s="164">
        <f t="shared" si="371"/>
        <v>0</v>
      </c>
      <c r="AD701" s="164">
        <f t="shared" si="371"/>
        <v>0</v>
      </c>
      <c r="AE701" s="164">
        <f t="shared" si="371"/>
        <v>0</v>
      </c>
      <c r="AF701" s="164">
        <f t="shared" si="371"/>
        <v>0</v>
      </c>
      <c r="AG701" s="164">
        <f t="shared" si="371"/>
        <v>0</v>
      </c>
      <c r="AH701" s="164">
        <f t="shared" si="371"/>
        <v>0</v>
      </c>
      <c r="AI701" s="164">
        <f t="shared" si="371"/>
        <v>0</v>
      </c>
      <c r="AJ701" s="164">
        <f t="shared" si="371"/>
        <v>9.98</v>
      </c>
      <c r="AK701" s="164">
        <f t="shared" si="371"/>
        <v>1</v>
      </c>
      <c r="AL701" s="164">
        <f t="shared" si="371"/>
        <v>0.03</v>
      </c>
      <c r="AM701" s="164">
        <f t="shared" si="371"/>
        <v>7.6</v>
      </c>
      <c r="AN701" s="164">
        <f t="shared" si="371"/>
        <v>0.1</v>
      </c>
      <c r="AO701" s="164">
        <f t="shared" si="371"/>
        <v>8.9</v>
      </c>
      <c r="AP701" s="164">
        <f t="shared" si="371"/>
        <v>3930</v>
      </c>
      <c r="AQ701" s="164">
        <f t="shared" si="371"/>
        <v>0.01</v>
      </c>
      <c r="AR701" s="164">
        <f t="shared" si="371"/>
        <v>8.0000000000000002E-3</v>
      </c>
      <c r="AS701" s="164">
        <f t="shared" si="371"/>
        <v>0</v>
      </c>
      <c r="AT701" s="166" t="s">
        <v>501</v>
      </c>
      <c r="AU701" s="164">
        <f t="shared" si="371"/>
        <v>0</v>
      </c>
      <c r="AV701" s="164">
        <f t="shared" si="371"/>
        <v>0</v>
      </c>
      <c r="AW701" s="164">
        <f t="shared" si="371"/>
        <v>0</v>
      </c>
      <c r="AX701" s="164">
        <f t="shared" si="371"/>
        <v>0</v>
      </c>
      <c r="AY701" s="164">
        <f t="shared" si="371"/>
        <v>0</v>
      </c>
      <c r="AZ701" s="164">
        <f t="shared" si="371"/>
        <v>0</v>
      </c>
      <c r="BA701" s="164">
        <f t="shared" si="371"/>
        <v>0</v>
      </c>
      <c r="BB701" s="164">
        <f t="shared" si="371"/>
        <v>0</v>
      </c>
      <c r="BC701" s="164">
        <f t="shared" si="371"/>
        <v>0</v>
      </c>
      <c r="BD701" s="164">
        <f t="shared" si="371"/>
        <v>0</v>
      </c>
      <c r="BE701" s="164">
        <f t="shared" si="371"/>
        <v>0</v>
      </c>
      <c r="BF701" s="164">
        <f t="shared" si="371"/>
        <v>0</v>
      </c>
      <c r="BG701" s="164">
        <f t="shared" si="371"/>
        <v>0</v>
      </c>
      <c r="BH701" s="164">
        <f t="shared" si="371"/>
        <v>0</v>
      </c>
      <c r="BI701" s="164">
        <f t="shared" si="371"/>
        <v>0</v>
      </c>
      <c r="BJ701" s="164">
        <f t="shared" si="371"/>
        <v>0</v>
      </c>
      <c r="BK701" s="164">
        <f t="shared" si="371"/>
        <v>0.1</v>
      </c>
      <c r="BL701" s="164">
        <f t="shared" si="371"/>
        <v>0</v>
      </c>
      <c r="BM701" s="164">
        <f t="shared" si="371"/>
        <v>0</v>
      </c>
      <c r="BN701" s="164">
        <f t="shared" si="371"/>
        <v>0</v>
      </c>
      <c r="BO701" s="164">
        <f t="shared" si="371"/>
        <v>0</v>
      </c>
      <c r="BP701" s="164">
        <f t="shared" si="371"/>
        <v>0</v>
      </c>
      <c r="BQ701" s="164">
        <f t="shared" si="371"/>
        <v>0</v>
      </c>
      <c r="BR701" s="392"/>
      <c r="BS701" s="393"/>
      <c r="BT701" s="393"/>
      <c r="BU701" s="393"/>
      <c r="BV701" s="393"/>
      <c r="BW701" s="392"/>
      <c r="BX701" s="394"/>
      <c r="BY701" s="392"/>
      <c r="BZ701" s="392"/>
      <c r="CA701" s="392"/>
      <c r="CB701" s="164">
        <f t="shared" si="368"/>
        <v>100</v>
      </c>
      <c r="CC701" s="164">
        <f t="shared" si="368"/>
        <v>0</v>
      </c>
      <c r="CD701" s="392"/>
      <c r="CE701" s="392"/>
      <c r="CF701" s="392"/>
      <c r="CG701" s="392"/>
      <c r="CH701" s="392"/>
      <c r="CI701" s="392"/>
      <c r="CJ701" s="392"/>
      <c r="CK701" s="392"/>
      <c r="CL701" s="392"/>
      <c r="CM701" s="392"/>
      <c r="CN701" s="392"/>
      <c r="CO701" s="392"/>
      <c r="CP701" s="392"/>
      <c r="CQ701" s="392"/>
      <c r="CR701" s="392"/>
      <c r="CS701" s="392"/>
      <c r="CT701" s="392"/>
    </row>
    <row r="702" spans="1:98" s="35" customFormat="1" ht="15" x14ac:dyDescent="0.3">
      <c r="A702" s="34"/>
      <c r="F702" s="36"/>
      <c r="J702" s="392"/>
      <c r="K702" s="168">
        <f>SUM(K697:K701)</f>
        <v>1455.97</v>
      </c>
      <c r="L702" s="168">
        <f>SUM(L697:L701)</f>
        <v>10.67</v>
      </c>
      <c r="M702" s="168">
        <f t="shared" ref="M702:BQ702" si="372">SUM(M697:M701)</f>
        <v>108.45</v>
      </c>
      <c r="N702" s="168">
        <f t="shared" si="372"/>
        <v>0</v>
      </c>
      <c r="O702" s="168">
        <f t="shared" si="372"/>
        <v>108.45</v>
      </c>
      <c r="P702" s="168">
        <f t="shared" si="372"/>
        <v>1.2645</v>
      </c>
      <c r="Q702" s="168">
        <f t="shared" si="372"/>
        <v>22</v>
      </c>
      <c r="R702" s="168">
        <f t="shared" si="372"/>
        <v>0</v>
      </c>
      <c r="S702" s="168">
        <f t="shared" si="372"/>
        <v>8.0749999999999993</v>
      </c>
      <c r="T702" s="168">
        <f t="shared" si="372"/>
        <v>4.93</v>
      </c>
      <c r="U702" s="168">
        <f t="shared" si="372"/>
        <v>3.3</v>
      </c>
      <c r="V702" s="168">
        <f t="shared" si="372"/>
        <v>0</v>
      </c>
      <c r="W702" s="168">
        <f t="shared" si="372"/>
        <v>4.5</v>
      </c>
      <c r="X702" s="168">
        <f t="shared" si="372"/>
        <v>0</v>
      </c>
      <c r="Y702" s="168">
        <f t="shared" si="372"/>
        <v>0</v>
      </c>
      <c r="Z702" s="168">
        <f t="shared" si="372"/>
        <v>4.5</v>
      </c>
      <c r="AA702" s="168">
        <f t="shared" si="372"/>
        <v>0</v>
      </c>
      <c r="AB702" s="168">
        <f t="shared" si="372"/>
        <v>0</v>
      </c>
      <c r="AC702" s="168">
        <f t="shared" si="372"/>
        <v>0</v>
      </c>
      <c r="AD702" s="168">
        <f t="shared" si="372"/>
        <v>0</v>
      </c>
      <c r="AE702" s="168">
        <f t="shared" si="372"/>
        <v>0</v>
      </c>
      <c r="AF702" s="168">
        <f t="shared" si="372"/>
        <v>0</v>
      </c>
      <c r="AG702" s="168">
        <f t="shared" si="372"/>
        <v>0</v>
      </c>
      <c r="AH702" s="168">
        <f t="shared" si="372"/>
        <v>0</v>
      </c>
      <c r="AI702" s="168">
        <f t="shared" si="372"/>
        <v>0</v>
      </c>
      <c r="AJ702" s="168">
        <f t="shared" si="372"/>
        <v>27.53</v>
      </c>
      <c r="AK702" s="168">
        <f t="shared" si="372"/>
        <v>256.5</v>
      </c>
      <c r="AL702" s="168">
        <f t="shared" si="372"/>
        <v>40.93</v>
      </c>
      <c r="AM702" s="168">
        <f t="shared" si="372"/>
        <v>207.1</v>
      </c>
      <c r="AN702" s="168">
        <f t="shared" si="372"/>
        <v>1703.6</v>
      </c>
      <c r="AO702" s="168">
        <f t="shared" si="372"/>
        <v>1663.4</v>
      </c>
      <c r="AP702" s="168">
        <f t="shared" si="372"/>
        <v>4853.5</v>
      </c>
      <c r="AQ702" s="168">
        <f t="shared" si="372"/>
        <v>18.400000000000002</v>
      </c>
      <c r="AR702" s="168">
        <f t="shared" si="372"/>
        <v>19.242999999999999</v>
      </c>
      <c r="AS702" s="168">
        <f t="shared" si="372"/>
        <v>377.15</v>
      </c>
      <c r="AT702" s="168">
        <f t="shared" si="372"/>
        <v>578.04750000000001</v>
      </c>
      <c r="AU702" s="168">
        <f t="shared" si="372"/>
        <v>67.5</v>
      </c>
      <c r="AV702" s="168">
        <f t="shared" si="372"/>
        <v>18570</v>
      </c>
      <c r="AW702" s="168">
        <f t="shared" si="372"/>
        <v>19667.5</v>
      </c>
      <c r="AX702" s="168">
        <f t="shared" si="372"/>
        <v>60</v>
      </c>
      <c r="AY702" s="168">
        <f t="shared" si="372"/>
        <v>0</v>
      </c>
      <c r="AZ702" s="168">
        <f t="shared" si="372"/>
        <v>0</v>
      </c>
      <c r="BA702" s="168">
        <f t="shared" si="372"/>
        <v>0</v>
      </c>
      <c r="BB702" s="168">
        <f t="shared" si="372"/>
        <v>0</v>
      </c>
      <c r="BC702" s="168">
        <f t="shared" si="372"/>
        <v>0</v>
      </c>
      <c r="BD702" s="168">
        <f t="shared" si="372"/>
        <v>0</v>
      </c>
      <c r="BE702" s="168">
        <f t="shared" si="372"/>
        <v>1.175</v>
      </c>
      <c r="BF702" s="168">
        <f t="shared" si="372"/>
        <v>0</v>
      </c>
      <c r="BG702" s="168">
        <f t="shared" si="372"/>
        <v>0</v>
      </c>
      <c r="BH702" s="168">
        <f t="shared" si="372"/>
        <v>2.17</v>
      </c>
      <c r="BI702" s="168">
        <f t="shared" si="372"/>
        <v>0</v>
      </c>
      <c r="BJ702" s="168">
        <f t="shared" si="372"/>
        <v>1.5899999999999999</v>
      </c>
      <c r="BK702" s="168">
        <f t="shared" si="372"/>
        <v>12.007499999999999</v>
      </c>
      <c r="BL702" s="168">
        <f t="shared" si="372"/>
        <v>58.060000000000009</v>
      </c>
      <c r="BM702" s="168">
        <f t="shared" si="372"/>
        <v>0</v>
      </c>
      <c r="BN702" s="168">
        <f t="shared" si="372"/>
        <v>2.7450000000000001</v>
      </c>
      <c r="BO702" s="168">
        <f t="shared" si="372"/>
        <v>633</v>
      </c>
      <c r="BP702" s="168">
        <f t="shared" si="372"/>
        <v>287.38249999999999</v>
      </c>
      <c r="BQ702" s="168">
        <f t="shared" si="372"/>
        <v>121</v>
      </c>
      <c r="BR702" s="392"/>
      <c r="BS702" s="393"/>
      <c r="BT702" s="393"/>
      <c r="BU702" s="393"/>
      <c r="BV702" s="393"/>
      <c r="BW702" s="392"/>
      <c r="BX702" s="394"/>
      <c r="BY702" s="392"/>
      <c r="BZ702" s="392"/>
      <c r="CA702" s="392"/>
      <c r="CB702" s="168">
        <f>(CB698+CB699+CB700+CB701)</f>
        <v>400</v>
      </c>
      <c r="CC702" s="168">
        <f>(CC698+CC699+CC700+CC701)</f>
        <v>2.4999999999999858</v>
      </c>
      <c r="CD702" s="392"/>
      <c r="CE702" s="392"/>
      <c r="CF702" s="392"/>
      <c r="CG702" s="392"/>
      <c r="CH702" s="392"/>
      <c r="CI702" s="392"/>
      <c r="CJ702" s="392"/>
      <c r="CK702" s="392"/>
      <c r="CL702" s="392"/>
      <c r="CM702" s="392"/>
      <c r="CN702" s="392"/>
      <c r="CO702" s="392"/>
      <c r="CP702" s="392"/>
      <c r="CQ702" s="392"/>
      <c r="CR702" s="392"/>
      <c r="CS702" s="392"/>
      <c r="CT702" s="392"/>
    </row>
    <row r="703" spans="1:98" s="35" customFormat="1" ht="15" x14ac:dyDescent="0.25">
      <c r="F703" s="36"/>
      <c r="J703" s="388"/>
      <c r="BR703" s="388"/>
      <c r="BS703" s="393"/>
      <c r="BT703" s="393"/>
      <c r="BU703" s="393"/>
      <c r="BV703" s="393"/>
      <c r="BW703" s="388"/>
      <c r="BX703" s="389"/>
      <c r="BY703" s="388"/>
      <c r="BZ703" s="388"/>
      <c r="CA703" s="388"/>
      <c r="CD703" s="388"/>
      <c r="CE703" s="388"/>
      <c r="CF703" s="388"/>
      <c r="CG703" s="388"/>
      <c r="CH703" s="388"/>
      <c r="CI703" s="388"/>
      <c r="CJ703" s="388"/>
      <c r="CK703" s="388"/>
      <c r="CL703" s="388"/>
      <c r="CM703" s="388"/>
      <c r="CN703" s="388"/>
      <c r="CO703" s="388"/>
      <c r="CP703" s="388"/>
      <c r="CQ703" s="388"/>
      <c r="CR703" s="388"/>
      <c r="CS703" s="388"/>
      <c r="CT703" s="388"/>
    </row>
    <row r="704" spans="1:98" s="35" customFormat="1" ht="15" x14ac:dyDescent="0.3">
      <c r="F704" s="36"/>
      <c r="J704" s="388"/>
      <c r="K704" s="164">
        <f>(K702-($D$691-$D$692))/$D$692*100</f>
        <v>89.079377284256353</v>
      </c>
      <c r="L704" s="170">
        <f t="shared" ref="L704:AQ704" si="373">L702/$D$692*100*L389</f>
        <v>0.75649577599808282</v>
      </c>
      <c r="M704" s="170">
        <f t="shared" si="373"/>
        <v>7.689031575163269</v>
      </c>
      <c r="N704" s="170">
        <f t="shared" si="373"/>
        <v>0</v>
      </c>
      <c r="O704" s="170">
        <f t="shared" si="373"/>
        <v>7.689031575163269</v>
      </c>
      <c r="P704" s="170">
        <f t="shared" si="373"/>
        <v>8.9652193884683762E-2</v>
      </c>
      <c r="Q704" s="170">
        <f t="shared" si="373"/>
        <v>1.5597851051506861</v>
      </c>
      <c r="R704" s="170">
        <f t="shared" si="373"/>
        <v>0</v>
      </c>
      <c r="S704" s="170">
        <f t="shared" si="373"/>
        <v>0.57251203291326325</v>
      </c>
      <c r="T704" s="170">
        <f t="shared" si="373"/>
        <v>0.34953366219967646</v>
      </c>
      <c r="U704" s="170">
        <f t="shared" si="373"/>
        <v>0.23396776577260292</v>
      </c>
      <c r="V704" s="170">
        <f t="shared" si="373"/>
        <v>0</v>
      </c>
      <c r="W704" s="170">
        <f t="shared" si="373"/>
        <v>0.31904695332627675</v>
      </c>
      <c r="X704" s="170">
        <f t="shared" si="373"/>
        <v>0</v>
      </c>
      <c r="Y704" s="170">
        <f t="shared" si="373"/>
        <v>0</v>
      </c>
      <c r="Z704" s="170">
        <f t="shared" si="373"/>
        <v>0.31904695332627675</v>
      </c>
      <c r="AA704" s="170">
        <f t="shared" si="373"/>
        <v>0</v>
      </c>
      <c r="AB704" s="170">
        <f t="shared" si="373"/>
        <v>0</v>
      </c>
      <c r="AC704" s="170">
        <f t="shared" si="373"/>
        <v>0</v>
      </c>
      <c r="AD704" s="170">
        <f t="shared" si="373"/>
        <v>0</v>
      </c>
      <c r="AE704" s="170">
        <f t="shared" si="373"/>
        <v>0</v>
      </c>
      <c r="AF704" s="170">
        <f t="shared" si="373"/>
        <v>0</v>
      </c>
      <c r="AG704" s="170">
        <f t="shared" si="373"/>
        <v>0</v>
      </c>
      <c r="AH704" s="170">
        <f t="shared" si="373"/>
        <v>0</v>
      </c>
      <c r="AI704" s="170">
        <f t="shared" si="373"/>
        <v>0</v>
      </c>
      <c r="AJ704" s="170">
        <f t="shared" si="373"/>
        <v>1.9518583611271998</v>
      </c>
      <c r="AK704" s="170">
        <f t="shared" si="373"/>
        <v>18.185676339597773</v>
      </c>
      <c r="AL704" s="170">
        <f t="shared" si="373"/>
        <v>2.9019092888098905</v>
      </c>
      <c r="AM704" s="170">
        <f t="shared" si="373"/>
        <v>14.68324978530487</v>
      </c>
      <c r="AN704" s="170">
        <f t="shared" si="373"/>
        <v>120.78408659703221</v>
      </c>
      <c r="AO704" s="170">
        <f t="shared" si="373"/>
        <v>117.93393381398415</v>
      </c>
      <c r="AP704" s="170">
        <f t="shared" si="373"/>
        <v>344.10986399312981</v>
      </c>
      <c r="AQ704" s="170">
        <f t="shared" si="373"/>
        <v>1.3045475424896651</v>
      </c>
      <c r="AR704" s="170">
        <f t="shared" ref="AR704:BQ704" si="374">AR702/$D$692*100*AR389</f>
        <v>1.3643156717461205</v>
      </c>
      <c r="AS704" s="170">
        <f t="shared" si="374"/>
        <v>26.739679654890057</v>
      </c>
      <c r="AT704" s="170">
        <f t="shared" si="374"/>
        <v>40.983176389526875</v>
      </c>
      <c r="AU704" s="170">
        <f t="shared" si="374"/>
        <v>4.7857042998941512</v>
      </c>
      <c r="AV704" s="170">
        <f t="shared" si="374"/>
        <v>1316.6004273931019</v>
      </c>
      <c r="AW704" s="170">
        <f t="shared" si="374"/>
        <v>1394.4124343432329</v>
      </c>
      <c r="AX704" s="170">
        <f t="shared" si="374"/>
        <v>4.2539593776836897</v>
      </c>
      <c r="AY704" s="170">
        <f t="shared" si="374"/>
        <v>0</v>
      </c>
      <c r="AZ704" s="170">
        <f t="shared" si="374"/>
        <v>0</v>
      </c>
      <c r="BA704" s="170">
        <f t="shared" si="374"/>
        <v>0</v>
      </c>
      <c r="BB704" s="170">
        <f t="shared" si="374"/>
        <v>0</v>
      </c>
      <c r="BC704" s="170">
        <f t="shared" si="374"/>
        <v>0</v>
      </c>
      <c r="BD704" s="170">
        <f t="shared" si="374"/>
        <v>0</v>
      </c>
      <c r="BE704" s="170">
        <f t="shared" si="374"/>
        <v>8.3306704479638921E-2</v>
      </c>
      <c r="BF704" s="170">
        <f t="shared" si="374"/>
        <v>0</v>
      </c>
      <c r="BG704" s="170">
        <f t="shared" si="374"/>
        <v>0</v>
      </c>
      <c r="BH704" s="170">
        <f t="shared" si="374"/>
        <v>0.15385153082622677</v>
      </c>
      <c r="BI704" s="170">
        <f t="shared" si="374"/>
        <v>0</v>
      </c>
      <c r="BJ704" s="170">
        <f t="shared" si="374"/>
        <v>6.7637954105170664E-2</v>
      </c>
      <c r="BK704" s="170">
        <f t="shared" si="374"/>
        <v>0.51079417227536894</v>
      </c>
      <c r="BL704" s="170">
        <f t="shared" si="374"/>
        <v>2.4698488146831505</v>
      </c>
      <c r="BM704" s="170">
        <f t="shared" si="374"/>
        <v>0</v>
      </c>
      <c r="BN704" s="170">
        <f t="shared" si="374"/>
        <v>0.11677118491741728</v>
      </c>
      <c r="BO704" s="170">
        <f t="shared" si="374"/>
        <v>22.439635717281462</v>
      </c>
      <c r="BP704" s="170">
        <f t="shared" si="374"/>
        <v>20.37522468095305</v>
      </c>
      <c r="BQ704" s="170">
        <f t="shared" si="374"/>
        <v>8.5788180783287746</v>
      </c>
      <c r="BR704" s="388"/>
      <c r="BS704" s="393"/>
      <c r="BT704" s="393"/>
      <c r="BU704" s="393"/>
      <c r="BV704" s="393"/>
      <c r="BW704" s="388"/>
      <c r="BX704" s="389"/>
      <c r="BY704" s="388"/>
      <c r="BZ704" s="388"/>
      <c r="CA704" s="388"/>
      <c r="CB704" s="170">
        <f>CB702/4</f>
        <v>100</v>
      </c>
      <c r="CC704" s="168">
        <f>CC702</f>
        <v>2.4999999999999858</v>
      </c>
      <c r="CD704" s="388"/>
      <c r="CE704" s="388"/>
      <c r="CF704" s="388"/>
      <c r="CG704" s="388"/>
      <c r="CH704" s="388"/>
      <c r="CI704" s="388"/>
      <c r="CJ704" s="388"/>
      <c r="CK704" s="388"/>
      <c r="CL704" s="388"/>
      <c r="CM704" s="388"/>
      <c r="CN704" s="388"/>
      <c r="CO704" s="388"/>
      <c r="CP704" s="388"/>
      <c r="CQ704" s="388"/>
      <c r="CR704" s="388"/>
      <c r="CS704" s="388"/>
      <c r="CT704" s="388"/>
    </row>
    <row r="705" spans="1:98" ht="15" x14ac:dyDescent="0.25">
      <c r="F705" s="5"/>
      <c r="J705" s="25"/>
      <c r="K705" s="178"/>
      <c r="L705" s="153"/>
      <c r="M705" s="153"/>
      <c r="N705" s="153"/>
      <c r="O705" s="153"/>
      <c r="P705" s="153"/>
      <c r="Q705" s="153"/>
      <c r="R705" s="153"/>
      <c r="S705" s="153"/>
      <c r="T705" s="153"/>
      <c r="U705" s="153"/>
      <c r="V705" s="153"/>
      <c r="W705" s="153"/>
      <c r="X705" s="153"/>
      <c r="Y705" s="153"/>
      <c r="Z705" s="153"/>
      <c r="AA705" s="153"/>
      <c r="AB705" s="153"/>
      <c r="AC705" s="153"/>
      <c r="AD705" s="153"/>
      <c r="AE705" s="153"/>
      <c r="AF705" s="153"/>
      <c r="AG705" s="153"/>
      <c r="AH705" s="153"/>
      <c r="AI705" s="153"/>
      <c r="AJ705" s="153"/>
      <c r="AK705" s="153"/>
      <c r="AL705" s="153"/>
      <c r="AM705" s="153"/>
      <c r="AN705" s="153"/>
      <c r="AO705" s="153"/>
      <c r="AP705" s="153"/>
      <c r="AQ705" s="153"/>
      <c r="AR705" s="153"/>
      <c r="AS705" s="153"/>
      <c r="AT705" s="153"/>
      <c r="AU705" s="153"/>
      <c r="AV705" s="153"/>
      <c r="AW705" s="153"/>
      <c r="AX705" s="153"/>
      <c r="AY705" s="153"/>
      <c r="AZ705" s="153"/>
      <c r="BA705" s="153"/>
      <c r="BB705" s="153"/>
      <c r="BC705" s="153"/>
      <c r="BD705" s="153"/>
      <c r="BE705" s="153"/>
      <c r="BF705" s="153"/>
      <c r="BG705" s="153"/>
      <c r="BH705" s="153"/>
      <c r="BI705" s="153"/>
      <c r="BJ705" s="153"/>
      <c r="BK705" s="153"/>
      <c r="BL705" s="153"/>
      <c r="BM705" s="153"/>
      <c r="BN705" s="153"/>
      <c r="BO705" s="153"/>
      <c r="BP705" s="153"/>
      <c r="BQ705" s="153"/>
      <c r="BR705" s="25"/>
      <c r="BW705" s="25"/>
      <c r="BX705" s="49"/>
      <c r="BY705" s="25"/>
      <c r="BZ705" s="25"/>
      <c r="CA705" s="25"/>
      <c r="CB705"/>
      <c r="CC705"/>
      <c r="CD705" s="25"/>
      <c r="CE705" s="25"/>
      <c r="CF705" s="25"/>
      <c r="CG705" s="25"/>
      <c r="CH705" s="25"/>
      <c r="CI705" s="25"/>
      <c r="CJ705" s="25"/>
      <c r="CK705" s="25"/>
      <c r="CL705" s="25"/>
      <c r="CM705" s="25"/>
      <c r="CN705" s="25"/>
      <c r="CO705" s="25"/>
      <c r="CP705" s="25"/>
      <c r="CQ705" s="25"/>
      <c r="CR705" s="25"/>
      <c r="CS705" s="25"/>
      <c r="CT705" s="25"/>
    </row>
    <row r="706" spans="1:98" s="7" customFormat="1" ht="15" x14ac:dyDescent="0.3">
      <c r="A706" s="120" t="s">
        <v>735</v>
      </c>
      <c r="F706" s="186" t="s">
        <v>545</v>
      </c>
      <c r="J706" s="7">
        <f>(M706*17)+(Q706*37)+(W706*17)+(AI706*29)+(AE706*8)</f>
        <v>455.69166666666661</v>
      </c>
      <c r="K706" s="183">
        <f>+K721</f>
        <v>76.158333333333331</v>
      </c>
      <c r="L706" s="183">
        <f>+L721</f>
        <v>1.7783333333333331</v>
      </c>
      <c r="M706" s="183">
        <f t="shared" ref="M706:BR706" si="375">+M721</f>
        <v>18.074999999999999</v>
      </c>
      <c r="N706" s="183">
        <f t="shared" si="375"/>
        <v>0</v>
      </c>
      <c r="O706" s="183">
        <f t="shared" si="375"/>
        <v>18.074999999999999</v>
      </c>
      <c r="P706" s="183">
        <f t="shared" si="375"/>
        <v>0.21074999999999999</v>
      </c>
      <c r="Q706" s="183">
        <f t="shared" si="375"/>
        <v>3.6666666666666665</v>
      </c>
      <c r="R706" s="183">
        <f t="shared" si="375"/>
        <v>0</v>
      </c>
      <c r="S706" s="183">
        <f t="shared" si="375"/>
        <v>1.3458333333333332</v>
      </c>
      <c r="T706" s="183">
        <f t="shared" si="375"/>
        <v>0.82166666666666655</v>
      </c>
      <c r="U706" s="183">
        <f t="shared" si="375"/>
        <v>0.54999999999999993</v>
      </c>
      <c r="V706" s="183">
        <f t="shared" si="375"/>
        <v>0</v>
      </c>
      <c r="W706" s="183">
        <f t="shared" si="375"/>
        <v>0.75</v>
      </c>
      <c r="X706" s="183">
        <f t="shared" si="375"/>
        <v>0</v>
      </c>
      <c r="Y706" s="183">
        <f t="shared" si="375"/>
        <v>0</v>
      </c>
      <c r="Z706" s="183">
        <f t="shared" si="375"/>
        <v>0.75</v>
      </c>
      <c r="AA706" s="183">
        <f t="shared" si="375"/>
        <v>0</v>
      </c>
      <c r="AB706" s="183">
        <f t="shared" si="375"/>
        <v>0</v>
      </c>
      <c r="AC706" s="183">
        <f t="shared" si="375"/>
        <v>0</v>
      </c>
      <c r="AD706" s="183">
        <f t="shared" si="375"/>
        <v>0</v>
      </c>
      <c r="AE706" s="183">
        <f t="shared" si="375"/>
        <v>0</v>
      </c>
      <c r="AF706" s="183">
        <f t="shared" si="375"/>
        <v>0</v>
      </c>
      <c r="AG706" s="183">
        <f t="shared" si="375"/>
        <v>0</v>
      </c>
      <c r="AH706" s="183">
        <f t="shared" si="375"/>
        <v>0</v>
      </c>
      <c r="AI706" s="183">
        <f t="shared" si="375"/>
        <v>0</v>
      </c>
      <c r="AJ706" s="183">
        <f t="shared" si="375"/>
        <v>1.2583333333333333</v>
      </c>
      <c r="AK706" s="183">
        <f t="shared" si="375"/>
        <v>9.25</v>
      </c>
      <c r="AL706" s="183">
        <f t="shared" si="375"/>
        <v>6.8166666666666664</v>
      </c>
      <c r="AM706" s="183">
        <f t="shared" si="375"/>
        <v>16.583333333333332</v>
      </c>
      <c r="AN706" s="183">
        <f t="shared" si="375"/>
        <v>283.91666666666669</v>
      </c>
      <c r="AO706" s="183">
        <f t="shared" si="375"/>
        <v>275.75</v>
      </c>
      <c r="AP706" s="183">
        <f t="shared" si="375"/>
        <v>120.58333333333333</v>
      </c>
      <c r="AQ706" s="183">
        <f t="shared" si="375"/>
        <v>3.0649999999999999</v>
      </c>
      <c r="AR706" s="183">
        <f t="shared" si="375"/>
        <v>3.0891666666666668</v>
      </c>
      <c r="AS706" s="183">
        <f t="shared" si="375"/>
        <v>62.858333333333327</v>
      </c>
      <c r="AT706" s="183">
        <f t="shared" si="375"/>
        <v>96.341250000000002</v>
      </c>
      <c r="AU706" s="183">
        <f t="shared" si="375"/>
        <v>11.25</v>
      </c>
      <c r="AV706" s="183">
        <f t="shared" si="375"/>
        <v>3095</v>
      </c>
      <c r="AW706" s="183">
        <f t="shared" si="375"/>
        <v>3277.916666666667</v>
      </c>
      <c r="AX706" s="183">
        <f t="shared" si="375"/>
        <v>10</v>
      </c>
      <c r="AY706" s="183">
        <f t="shared" si="375"/>
        <v>0</v>
      </c>
      <c r="AZ706" s="183">
        <f t="shared" si="375"/>
        <v>0</v>
      </c>
      <c r="BA706" s="183">
        <f t="shared" si="375"/>
        <v>0</v>
      </c>
      <c r="BB706" s="183">
        <f t="shared" si="375"/>
        <v>0</v>
      </c>
      <c r="BC706" s="183">
        <f t="shared" si="375"/>
        <v>0</v>
      </c>
      <c r="BD706" s="183">
        <f t="shared" si="375"/>
        <v>0</v>
      </c>
      <c r="BE706" s="183">
        <f t="shared" si="375"/>
        <v>0.19583333333333333</v>
      </c>
      <c r="BF706" s="183">
        <f t="shared" si="375"/>
        <v>0</v>
      </c>
      <c r="BG706" s="183">
        <f t="shared" si="375"/>
        <v>0</v>
      </c>
      <c r="BH706" s="183">
        <f t="shared" si="375"/>
        <v>0.36166666666666664</v>
      </c>
      <c r="BI706" s="183">
        <f t="shared" si="375"/>
        <v>0</v>
      </c>
      <c r="BJ706" s="183">
        <f t="shared" si="375"/>
        <v>0.15899999999999997</v>
      </c>
      <c r="BK706" s="183">
        <f t="shared" si="375"/>
        <v>1.1907499999999998</v>
      </c>
      <c r="BL706" s="183">
        <f t="shared" si="375"/>
        <v>5.806</v>
      </c>
      <c r="BM706" s="183">
        <f t="shared" si="375"/>
        <v>0</v>
      </c>
      <c r="BN706" s="183">
        <f t="shared" si="375"/>
        <v>0.27450000000000002</v>
      </c>
      <c r="BO706" s="183">
        <f t="shared" si="375"/>
        <v>52.75</v>
      </c>
      <c r="BP706" s="183">
        <f t="shared" si="375"/>
        <v>47.897083333333335</v>
      </c>
      <c r="BQ706" s="183">
        <f t="shared" si="375"/>
        <v>20.166666666666664</v>
      </c>
      <c r="BR706" s="183">
        <f t="shared" si="375"/>
        <v>0</v>
      </c>
      <c r="BS706" s="118"/>
      <c r="BT706" s="118"/>
      <c r="BU706" s="118"/>
      <c r="BV706" s="118"/>
      <c r="BW706" s="51"/>
      <c r="BX706" s="339"/>
      <c r="BY706" s="51"/>
      <c r="BZ706" s="51"/>
      <c r="CA706" s="51"/>
      <c r="CB706" s="183">
        <f>+CB721</f>
        <v>100</v>
      </c>
      <c r="CC706" s="183">
        <f>+CC721</f>
        <v>3.4999999999999716</v>
      </c>
      <c r="CD706" s="51"/>
      <c r="CE706" s="51"/>
      <c r="CF706" s="51"/>
      <c r="CG706" s="51"/>
      <c r="CH706" s="51"/>
      <c r="CI706" s="51"/>
      <c r="CJ706" s="51"/>
      <c r="CK706" s="51"/>
      <c r="CL706" s="51"/>
      <c r="CM706" s="51"/>
      <c r="CN706" s="51"/>
      <c r="CO706" s="51"/>
      <c r="CP706" s="51"/>
      <c r="CQ706" s="51"/>
      <c r="CR706" s="51"/>
      <c r="CS706" s="51"/>
      <c r="CT706" s="51"/>
    </row>
    <row r="707" spans="1:98" ht="15" x14ac:dyDescent="0.3">
      <c r="A707" s="10" t="s">
        <v>759</v>
      </c>
      <c r="D707">
        <v>100</v>
      </c>
      <c r="F707" s="44" t="s">
        <v>190</v>
      </c>
      <c r="I707">
        <v>1</v>
      </c>
      <c r="J707" s="50">
        <v>391.5</v>
      </c>
      <c r="K707" s="50">
        <v>79.2</v>
      </c>
      <c r="L707" s="50">
        <v>2.52</v>
      </c>
      <c r="M707" s="50">
        <v>15.7</v>
      </c>
      <c r="N707" s="50">
        <v>0</v>
      </c>
      <c r="O707" s="50">
        <v>15.7</v>
      </c>
      <c r="P707" s="50">
        <v>0.33700000000000002</v>
      </c>
      <c r="Q707" s="50">
        <v>3</v>
      </c>
      <c r="S707" s="50">
        <v>1</v>
      </c>
      <c r="T707" s="50">
        <v>0.63</v>
      </c>
      <c r="U707" s="50">
        <v>0.55000000000000004</v>
      </c>
      <c r="V707" s="194" t="s">
        <v>501</v>
      </c>
      <c r="W707" s="50">
        <v>0</v>
      </c>
      <c r="Z707" s="50">
        <v>0</v>
      </c>
      <c r="AA707" s="50">
        <v>0</v>
      </c>
      <c r="AE707" s="50">
        <v>0</v>
      </c>
      <c r="AJ707" s="50">
        <v>1.3</v>
      </c>
      <c r="AK707" s="50">
        <v>13</v>
      </c>
      <c r="AL707" s="50">
        <v>6.4</v>
      </c>
      <c r="AM707" s="50">
        <v>17</v>
      </c>
      <c r="AN707" s="50">
        <v>246</v>
      </c>
      <c r="AO707" s="50">
        <v>277</v>
      </c>
      <c r="AP707" s="50">
        <v>156</v>
      </c>
      <c r="AQ707" s="50">
        <v>2.2400000000000002</v>
      </c>
      <c r="AR707" s="50">
        <v>0.45</v>
      </c>
      <c r="AS707" s="50">
        <v>126.9</v>
      </c>
      <c r="AT707" s="50">
        <v>118</v>
      </c>
      <c r="AV707" s="50">
        <v>95</v>
      </c>
      <c r="AW707" s="50">
        <v>95</v>
      </c>
      <c r="AX707" s="194" t="s">
        <v>501</v>
      </c>
      <c r="BH707" s="50">
        <v>0.37</v>
      </c>
      <c r="BJ707" s="50">
        <v>0.62</v>
      </c>
      <c r="BK707" s="50">
        <v>2.2400000000000002</v>
      </c>
      <c r="BL707" s="50">
        <v>7.5</v>
      </c>
      <c r="BN707" s="50">
        <v>0.22</v>
      </c>
      <c r="BO707" s="50">
        <v>28</v>
      </c>
      <c r="BP707" s="50">
        <v>52.4</v>
      </c>
      <c r="BQ707" s="50">
        <v>11</v>
      </c>
      <c r="BT707" s="27">
        <v>6.25</v>
      </c>
      <c r="BW707" s="50" t="s">
        <v>186</v>
      </c>
      <c r="BX707" s="194">
        <v>4293</v>
      </c>
      <c r="CB707" s="50">
        <v>100</v>
      </c>
      <c r="CC707" s="50">
        <v>-9.9999999999994316E-2</v>
      </c>
    </row>
    <row r="708" spans="1:98" ht="15" x14ac:dyDescent="0.3">
      <c r="A708" s="10" t="s">
        <v>294</v>
      </c>
      <c r="D708">
        <v>250</v>
      </c>
      <c r="F708" s="44" t="s">
        <v>292</v>
      </c>
      <c r="I708">
        <v>1</v>
      </c>
      <c r="J708" s="50">
        <v>378.4</v>
      </c>
      <c r="K708" s="50">
        <v>79.7</v>
      </c>
      <c r="M708" s="50">
        <v>16.7</v>
      </c>
      <c r="N708" s="50">
        <v>0</v>
      </c>
      <c r="O708" s="50">
        <v>16.7</v>
      </c>
      <c r="Q708" s="50">
        <v>2.6</v>
      </c>
      <c r="S708" s="50">
        <v>0.89</v>
      </c>
      <c r="T708" s="50">
        <v>0.67</v>
      </c>
      <c r="U708" s="50">
        <v>0.35</v>
      </c>
      <c r="V708" s="194"/>
      <c r="W708" s="50">
        <v>0</v>
      </c>
      <c r="X708" s="50">
        <v>0</v>
      </c>
      <c r="Z708" s="50">
        <v>0</v>
      </c>
      <c r="AA708" s="50">
        <v>0</v>
      </c>
      <c r="AE708" s="50">
        <v>0</v>
      </c>
      <c r="AJ708" s="50">
        <v>1.1000000000000001</v>
      </c>
      <c r="AK708" s="50">
        <v>10</v>
      </c>
      <c r="AL708" s="50">
        <v>6.4</v>
      </c>
      <c r="AM708" s="50">
        <v>14</v>
      </c>
      <c r="AN708" s="50">
        <v>219</v>
      </c>
      <c r="AO708" s="50">
        <v>238</v>
      </c>
      <c r="AP708" s="50">
        <v>157</v>
      </c>
      <c r="AQ708" s="50">
        <v>1.8</v>
      </c>
      <c r="AR708" s="50">
        <v>0.254</v>
      </c>
      <c r="AS708" s="50">
        <v>17.7</v>
      </c>
      <c r="AT708" s="50">
        <v>1.9E-2</v>
      </c>
      <c r="AU708" s="50">
        <v>27</v>
      </c>
      <c r="AW708" s="50">
        <v>27</v>
      </c>
      <c r="AX708" s="194"/>
      <c r="BJ708" s="50">
        <v>4.8000000000000001E-2</v>
      </c>
      <c r="BK708" s="50">
        <v>0.23699999999999999</v>
      </c>
      <c r="BL708" s="50">
        <v>4.1239999999999997</v>
      </c>
      <c r="BN708" s="50">
        <v>0.11</v>
      </c>
      <c r="BO708" s="50">
        <v>12</v>
      </c>
      <c r="BP708" s="50">
        <v>3.8929999999999998</v>
      </c>
      <c r="BQ708" s="50">
        <v>31</v>
      </c>
      <c r="BT708" s="27">
        <v>6.25</v>
      </c>
      <c r="BW708" s="50" t="s">
        <v>7</v>
      </c>
      <c r="BX708" s="194">
        <v>17205</v>
      </c>
      <c r="CB708" s="50">
        <v>100</v>
      </c>
      <c r="CC708" s="50">
        <v>1.7999999999999829</v>
      </c>
    </row>
    <row r="709" spans="1:98" ht="15" x14ac:dyDescent="0.3">
      <c r="A709" s="10" t="s">
        <v>761</v>
      </c>
      <c r="D709">
        <v>250</v>
      </c>
      <c r="F709" s="44" t="s">
        <v>194</v>
      </c>
      <c r="I709">
        <v>1</v>
      </c>
      <c r="J709" s="50">
        <v>562.4</v>
      </c>
      <c r="K709" s="50">
        <v>71.400000000000006</v>
      </c>
      <c r="L709" s="50">
        <v>3.26</v>
      </c>
      <c r="M709" s="50">
        <v>20.399999999999999</v>
      </c>
      <c r="N709" s="50">
        <v>0</v>
      </c>
      <c r="O709" s="50">
        <v>20.399999999999999</v>
      </c>
      <c r="P709" s="50">
        <v>0.371</v>
      </c>
      <c r="Q709" s="50">
        <v>5</v>
      </c>
      <c r="S709" s="50">
        <v>1.94</v>
      </c>
      <c r="T709" s="50">
        <v>1.05</v>
      </c>
      <c r="U709" s="50">
        <v>0.75</v>
      </c>
      <c r="V709" s="194"/>
      <c r="W709" s="50">
        <v>1.8</v>
      </c>
      <c r="Z709" s="50">
        <v>1.8</v>
      </c>
      <c r="AA709" s="50">
        <v>0</v>
      </c>
      <c r="AE709" s="50">
        <v>0</v>
      </c>
      <c r="AJ709" s="50">
        <v>1.4</v>
      </c>
      <c r="AK709" s="50">
        <v>7</v>
      </c>
      <c r="AL709" s="50">
        <v>7.4</v>
      </c>
      <c r="AM709" s="50">
        <v>19</v>
      </c>
      <c r="AN709" s="50">
        <v>364</v>
      </c>
      <c r="AO709" s="50">
        <v>313</v>
      </c>
      <c r="AP709" s="50">
        <v>70</v>
      </c>
      <c r="AQ709" s="50">
        <v>4.66</v>
      </c>
      <c r="AR709" s="50">
        <v>6.98</v>
      </c>
      <c r="AS709" s="50">
        <v>82.4</v>
      </c>
      <c r="AT709" s="50">
        <v>184</v>
      </c>
      <c r="AV709" s="50">
        <v>7390</v>
      </c>
      <c r="AW709" s="50">
        <v>7802</v>
      </c>
      <c r="AX709" s="194">
        <v>24</v>
      </c>
      <c r="BE709" s="50">
        <v>0.47</v>
      </c>
      <c r="BH709" s="50">
        <v>0.72</v>
      </c>
      <c r="BJ709" s="50">
        <v>0.34</v>
      </c>
      <c r="BK709" s="50">
        <v>3.63</v>
      </c>
      <c r="BL709" s="50">
        <v>16.100000000000001</v>
      </c>
      <c r="BN709" s="50">
        <v>0.9</v>
      </c>
      <c r="BO709" s="50">
        <v>230</v>
      </c>
      <c r="BP709" s="50">
        <v>90.1</v>
      </c>
      <c r="BQ709" s="50">
        <v>13</v>
      </c>
      <c r="BT709" s="27">
        <v>6.25</v>
      </c>
      <c r="BW709" s="50" t="s">
        <v>186</v>
      </c>
      <c r="BX709" s="194">
        <v>4295</v>
      </c>
      <c r="CB709" s="27">
        <f>CC709+K709+M709+Q709+AE709+AJ709</f>
        <v>100</v>
      </c>
      <c r="CC709" s="27">
        <f>100-(K709+M709+Q709+AJ709+AE709+AI709)</f>
        <v>1.7999999999999829</v>
      </c>
    </row>
    <row r="710" spans="1:98" ht="15" x14ac:dyDescent="0.25">
      <c r="D710">
        <f>SUM(D707:D709)</f>
        <v>600</v>
      </c>
      <c r="F710" s="5" t="s">
        <v>550</v>
      </c>
      <c r="J710" s="50">
        <f>SUM(J707:J709)</f>
        <v>1332.3</v>
      </c>
      <c r="K710" s="50">
        <f>SUM(K707:K709)</f>
        <v>230.3</v>
      </c>
      <c r="L710" s="50">
        <f>SUM(L707:L709)</f>
        <v>5.7799999999999994</v>
      </c>
      <c r="M710" s="50">
        <f t="shared" ref="M710:AR710" si="376">SUM(M707:M709)</f>
        <v>52.8</v>
      </c>
      <c r="N710" s="50">
        <f t="shared" si="376"/>
        <v>0</v>
      </c>
      <c r="O710" s="50">
        <f t="shared" si="376"/>
        <v>52.8</v>
      </c>
      <c r="P710" s="50">
        <f t="shared" si="376"/>
        <v>0.70799999999999996</v>
      </c>
      <c r="Q710" s="50">
        <f t="shared" si="376"/>
        <v>10.6</v>
      </c>
      <c r="R710" s="50">
        <f t="shared" si="376"/>
        <v>0</v>
      </c>
      <c r="S710" s="50">
        <f t="shared" si="376"/>
        <v>3.83</v>
      </c>
      <c r="T710" s="50">
        <f t="shared" si="376"/>
        <v>2.35</v>
      </c>
      <c r="U710" s="50">
        <f t="shared" si="376"/>
        <v>1.65</v>
      </c>
      <c r="V710" s="194">
        <f t="shared" si="376"/>
        <v>0</v>
      </c>
      <c r="W710" s="50">
        <f t="shared" si="376"/>
        <v>1.8</v>
      </c>
      <c r="X710" s="50">
        <f t="shared" si="376"/>
        <v>0</v>
      </c>
      <c r="Y710" s="50">
        <f t="shared" si="376"/>
        <v>0</v>
      </c>
      <c r="Z710" s="50">
        <f t="shared" si="376"/>
        <v>1.8</v>
      </c>
      <c r="AA710" s="50">
        <f t="shared" si="376"/>
        <v>0</v>
      </c>
      <c r="AB710" s="50">
        <f t="shared" si="376"/>
        <v>0</v>
      </c>
      <c r="AC710" s="50">
        <f t="shared" si="376"/>
        <v>0</v>
      </c>
      <c r="AD710" s="50">
        <f t="shared" si="376"/>
        <v>0</v>
      </c>
      <c r="AE710" s="50">
        <f t="shared" si="376"/>
        <v>0</v>
      </c>
      <c r="AF710" s="50">
        <f t="shared" si="376"/>
        <v>0</v>
      </c>
      <c r="AG710" s="50">
        <f t="shared" si="376"/>
        <v>0</v>
      </c>
      <c r="AH710" s="50">
        <f t="shared" si="376"/>
        <v>0</v>
      </c>
      <c r="AI710" s="50">
        <f t="shared" si="376"/>
        <v>0</v>
      </c>
      <c r="AJ710" s="50">
        <f t="shared" si="376"/>
        <v>3.8000000000000003</v>
      </c>
      <c r="AK710" s="50">
        <f t="shared" si="376"/>
        <v>30</v>
      </c>
      <c r="AL710" s="50">
        <f t="shared" si="376"/>
        <v>20.200000000000003</v>
      </c>
      <c r="AM710" s="50">
        <f t="shared" si="376"/>
        <v>50</v>
      </c>
      <c r="AN710" s="50">
        <f t="shared" si="376"/>
        <v>829</v>
      </c>
      <c r="AO710" s="50">
        <f t="shared" si="376"/>
        <v>828</v>
      </c>
      <c r="AP710" s="50">
        <f t="shared" si="376"/>
        <v>383</v>
      </c>
      <c r="AQ710" s="50">
        <f t="shared" si="376"/>
        <v>8.6999999999999993</v>
      </c>
      <c r="AR710" s="50">
        <f t="shared" si="376"/>
        <v>7.6840000000000002</v>
      </c>
      <c r="AS710" s="50">
        <f t="shared" ref="AS710:BQ710" si="377">SUM(AS707:AS709)</f>
        <v>227</v>
      </c>
      <c r="AT710" s="50">
        <f t="shared" si="377"/>
        <v>302.01900000000001</v>
      </c>
      <c r="AU710" s="50">
        <f t="shared" si="377"/>
        <v>27</v>
      </c>
      <c r="AV710" s="50">
        <f t="shared" si="377"/>
        <v>7485</v>
      </c>
      <c r="AW710" s="50">
        <f t="shared" si="377"/>
        <v>7924</v>
      </c>
      <c r="AX710" s="194">
        <f t="shared" si="377"/>
        <v>24</v>
      </c>
      <c r="AY710" s="50">
        <f t="shared" si="377"/>
        <v>0</v>
      </c>
      <c r="AZ710" s="50">
        <f t="shared" si="377"/>
        <v>0</v>
      </c>
      <c r="BA710" s="50">
        <f t="shared" si="377"/>
        <v>0</v>
      </c>
      <c r="BB710" s="50">
        <f t="shared" si="377"/>
        <v>0</v>
      </c>
      <c r="BC710" s="50">
        <f t="shared" si="377"/>
        <v>0</v>
      </c>
      <c r="BD710" s="50">
        <f t="shared" si="377"/>
        <v>0</v>
      </c>
      <c r="BE710" s="50">
        <f t="shared" si="377"/>
        <v>0.47</v>
      </c>
      <c r="BF710" s="50">
        <f t="shared" si="377"/>
        <v>0</v>
      </c>
      <c r="BG710" s="50">
        <f t="shared" si="377"/>
        <v>0</v>
      </c>
      <c r="BH710" s="50">
        <f t="shared" si="377"/>
        <v>1.0899999999999999</v>
      </c>
      <c r="BI710" s="50">
        <f t="shared" si="377"/>
        <v>0</v>
      </c>
      <c r="BJ710" s="50">
        <f t="shared" si="377"/>
        <v>1.008</v>
      </c>
      <c r="BK710" s="50">
        <f t="shared" si="377"/>
        <v>6.1070000000000002</v>
      </c>
      <c r="BL710" s="50">
        <f t="shared" si="377"/>
        <v>27.724</v>
      </c>
      <c r="BM710" s="50">
        <f t="shared" si="377"/>
        <v>0</v>
      </c>
      <c r="BN710" s="50">
        <f t="shared" si="377"/>
        <v>1.23</v>
      </c>
      <c r="BO710" s="50">
        <f t="shared" si="377"/>
        <v>270</v>
      </c>
      <c r="BP710" s="50">
        <f t="shared" si="377"/>
        <v>146.393</v>
      </c>
      <c r="BQ710" s="50">
        <f t="shared" si="377"/>
        <v>55</v>
      </c>
    </row>
    <row r="711" spans="1:98" ht="15" x14ac:dyDescent="0.25">
      <c r="D711">
        <v>600</v>
      </c>
      <c r="F711" s="5" t="s">
        <v>551</v>
      </c>
      <c r="K711">
        <f>K710-(D710-D711)</f>
        <v>230.3</v>
      </c>
      <c r="V711" s="194"/>
      <c r="AX711" s="194"/>
    </row>
    <row r="712" spans="1:98" ht="15" x14ac:dyDescent="0.25">
      <c r="D712">
        <v>1</v>
      </c>
      <c r="F712" s="5" t="s">
        <v>337</v>
      </c>
      <c r="V712" s="194"/>
      <c r="AX712" s="194"/>
    </row>
    <row r="713" spans="1:98" ht="15" x14ac:dyDescent="0.25">
      <c r="F713" s="5" t="s">
        <v>82</v>
      </c>
      <c r="J713" s="50">
        <f>J710/$D$711*100</f>
        <v>222.04999999999998</v>
      </c>
      <c r="L713" s="50">
        <f>L710/$D$711*100</f>
        <v>0.96333333333333326</v>
      </c>
      <c r="M713" s="50">
        <f t="shared" ref="M713:AQ713" si="378">M710/$D$711*100</f>
        <v>8.7999999999999989</v>
      </c>
      <c r="N713" s="50">
        <f t="shared" si="378"/>
        <v>0</v>
      </c>
      <c r="O713" s="50">
        <f t="shared" si="378"/>
        <v>8.7999999999999989</v>
      </c>
      <c r="P713" s="50">
        <f t="shared" si="378"/>
        <v>0.11799999999999998</v>
      </c>
      <c r="Q713" s="50">
        <f t="shared" si="378"/>
        <v>1.7666666666666668</v>
      </c>
      <c r="R713" s="50">
        <f t="shared" si="378"/>
        <v>0</v>
      </c>
      <c r="S713" s="50">
        <f t="shared" si="378"/>
        <v>0.63833333333333342</v>
      </c>
      <c r="T713" s="50">
        <f t="shared" si="378"/>
        <v>0.39166666666666666</v>
      </c>
      <c r="U713" s="50">
        <f t="shared" si="378"/>
        <v>0.27499999999999997</v>
      </c>
      <c r="V713" s="194">
        <f t="shared" si="378"/>
        <v>0</v>
      </c>
      <c r="W713" s="50">
        <f t="shared" si="378"/>
        <v>0.3</v>
      </c>
      <c r="X713" s="50">
        <f t="shared" si="378"/>
        <v>0</v>
      </c>
      <c r="Y713" s="50">
        <f t="shared" si="378"/>
        <v>0</v>
      </c>
      <c r="Z713" s="50">
        <f t="shared" si="378"/>
        <v>0.3</v>
      </c>
      <c r="AA713" s="50">
        <f t="shared" si="378"/>
        <v>0</v>
      </c>
      <c r="AB713" s="50">
        <f t="shared" si="378"/>
        <v>0</v>
      </c>
      <c r="AC713" s="50">
        <f t="shared" si="378"/>
        <v>0</v>
      </c>
      <c r="AD713" s="50">
        <f t="shared" si="378"/>
        <v>0</v>
      </c>
      <c r="AE713" s="50">
        <f t="shared" si="378"/>
        <v>0</v>
      </c>
      <c r="AF713" s="50">
        <f t="shared" si="378"/>
        <v>0</v>
      </c>
      <c r="AG713" s="50">
        <f t="shared" si="378"/>
        <v>0</v>
      </c>
      <c r="AH713" s="50">
        <f t="shared" si="378"/>
        <v>0</v>
      </c>
      <c r="AI713" s="50">
        <f t="shared" si="378"/>
        <v>0</v>
      </c>
      <c r="AJ713" s="50">
        <f t="shared" si="378"/>
        <v>0.63333333333333341</v>
      </c>
      <c r="AK713" s="50">
        <f t="shared" si="378"/>
        <v>5</v>
      </c>
      <c r="AL713" s="50">
        <f t="shared" si="378"/>
        <v>3.3666666666666671</v>
      </c>
      <c r="AM713" s="50">
        <f t="shared" si="378"/>
        <v>8.3333333333333321</v>
      </c>
      <c r="AN713" s="50">
        <f t="shared" si="378"/>
        <v>138.16666666666666</v>
      </c>
      <c r="AO713" s="50">
        <f t="shared" si="378"/>
        <v>138</v>
      </c>
      <c r="AP713" s="50">
        <f t="shared" si="378"/>
        <v>63.833333333333329</v>
      </c>
      <c r="AQ713" s="50">
        <f t="shared" si="378"/>
        <v>1.45</v>
      </c>
      <c r="AR713" s="50">
        <f t="shared" ref="AR713:BQ713" si="379">AR710/$D$711*100</f>
        <v>1.2806666666666668</v>
      </c>
      <c r="AS713" s="50">
        <f t="shared" si="379"/>
        <v>37.833333333333336</v>
      </c>
      <c r="AT713" s="50">
        <f t="shared" si="379"/>
        <v>50.336500000000008</v>
      </c>
      <c r="AU713" s="50">
        <f t="shared" si="379"/>
        <v>4.5</v>
      </c>
      <c r="AV713" s="50">
        <f t="shared" si="379"/>
        <v>1247.5</v>
      </c>
      <c r="AW713" s="50">
        <f t="shared" si="379"/>
        <v>1320.6666666666667</v>
      </c>
      <c r="AX713" s="194">
        <f t="shared" si="379"/>
        <v>4</v>
      </c>
      <c r="AY713" s="50">
        <f t="shared" si="379"/>
        <v>0</v>
      </c>
      <c r="AZ713" s="50">
        <f t="shared" si="379"/>
        <v>0</v>
      </c>
      <c r="BA713" s="50">
        <f t="shared" si="379"/>
        <v>0</v>
      </c>
      <c r="BB713" s="50">
        <f t="shared" si="379"/>
        <v>0</v>
      </c>
      <c r="BC713" s="50">
        <f t="shared" si="379"/>
        <v>0</v>
      </c>
      <c r="BD713" s="50">
        <f t="shared" si="379"/>
        <v>0</v>
      </c>
      <c r="BE713" s="50">
        <f t="shared" si="379"/>
        <v>7.8333333333333324E-2</v>
      </c>
      <c r="BF713" s="50">
        <f t="shared" si="379"/>
        <v>0</v>
      </c>
      <c r="BG713" s="50">
        <f t="shared" si="379"/>
        <v>0</v>
      </c>
      <c r="BH713" s="50">
        <f t="shared" si="379"/>
        <v>0.18166666666666664</v>
      </c>
      <c r="BI713" s="50">
        <f t="shared" si="379"/>
        <v>0</v>
      </c>
      <c r="BJ713" s="50">
        <f t="shared" si="379"/>
        <v>0.16800000000000001</v>
      </c>
      <c r="BK713" s="50">
        <f t="shared" si="379"/>
        <v>1.0178333333333334</v>
      </c>
      <c r="BL713" s="50">
        <f t="shared" si="379"/>
        <v>4.6206666666666667</v>
      </c>
      <c r="BM713" s="50">
        <f t="shared" si="379"/>
        <v>0</v>
      </c>
      <c r="BN713" s="50">
        <f t="shared" si="379"/>
        <v>0.20500000000000002</v>
      </c>
      <c r="BO713" s="50">
        <f t="shared" si="379"/>
        <v>45</v>
      </c>
      <c r="BP713" s="50">
        <f t="shared" si="379"/>
        <v>24.398833333333332</v>
      </c>
      <c r="BQ713" s="50">
        <f t="shared" si="379"/>
        <v>9.1666666666666661</v>
      </c>
    </row>
    <row r="714" spans="1:98" ht="15" x14ac:dyDescent="0.25">
      <c r="F714" s="5" t="s">
        <v>115</v>
      </c>
      <c r="K714" s="25">
        <f>(K710-(D710-D711))/D711*100</f>
        <v>38.383333333333333</v>
      </c>
      <c r="V714" s="194"/>
      <c r="AX714" s="194"/>
      <c r="CB714" s="25"/>
      <c r="CC714" s="25"/>
    </row>
    <row r="715" spans="1:98" x14ac:dyDescent="0.25">
      <c r="V715" s="194"/>
      <c r="AX715" s="194"/>
      <c r="CB715" s="25"/>
      <c r="CC715" s="25"/>
    </row>
    <row r="716" spans="1:98" s="35" customFormat="1" ht="15" x14ac:dyDescent="0.3">
      <c r="F716" s="167" t="s">
        <v>190</v>
      </c>
      <c r="J716" s="392"/>
      <c r="K716" s="164">
        <f>+K707*$D$707/100</f>
        <v>79.2</v>
      </c>
      <c r="L716" s="164">
        <f>+L707*$D$707/100</f>
        <v>2.52</v>
      </c>
      <c r="M716" s="164">
        <f t="shared" ref="M716:BR716" si="380">+M707*$D$707/100</f>
        <v>15.7</v>
      </c>
      <c r="N716" s="164">
        <f t="shared" si="380"/>
        <v>0</v>
      </c>
      <c r="O716" s="164">
        <f t="shared" si="380"/>
        <v>15.7</v>
      </c>
      <c r="P716" s="164">
        <f t="shared" si="380"/>
        <v>0.33700000000000002</v>
      </c>
      <c r="Q716" s="164">
        <f t="shared" si="380"/>
        <v>3</v>
      </c>
      <c r="R716" s="164">
        <f t="shared" si="380"/>
        <v>0</v>
      </c>
      <c r="S716" s="164">
        <f t="shared" si="380"/>
        <v>1</v>
      </c>
      <c r="T716" s="164">
        <f t="shared" si="380"/>
        <v>0.63</v>
      </c>
      <c r="U716" s="164">
        <f t="shared" si="380"/>
        <v>0.55000000000000004</v>
      </c>
      <c r="V716" s="166" t="s">
        <v>501</v>
      </c>
      <c r="W716" s="164">
        <f t="shared" si="380"/>
        <v>0</v>
      </c>
      <c r="X716" s="164">
        <f t="shared" si="380"/>
        <v>0</v>
      </c>
      <c r="Y716" s="164">
        <f t="shared" si="380"/>
        <v>0</v>
      </c>
      <c r="Z716" s="164">
        <f t="shared" si="380"/>
        <v>0</v>
      </c>
      <c r="AA716" s="164">
        <f t="shared" si="380"/>
        <v>0</v>
      </c>
      <c r="AB716" s="164">
        <f t="shared" si="380"/>
        <v>0</v>
      </c>
      <c r="AC716" s="164">
        <f t="shared" si="380"/>
        <v>0</v>
      </c>
      <c r="AD716" s="164">
        <f t="shared" si="380"/>
        <v>0</v>
      </c>
      <c r="AE716" s="164">
        <f t="shared" si="380"/>
        <v>0</v>
      </c>
      <c r="AF716" s="164">
        <f t="shared" si="380"/>
        <v>0</v>
      </c>
      <c r="AG716" s="164">
        <f t="shared" si="380"/>
        <v>0</v>
      </c>
      <c r="AH716" s="164">
        <f t="shared" si="380"/>
        <v>0</v>
      </c>
      <c r="AI716" s="164">
        <f t="shared" si="380"/>
        <v>0</v>
      </c>
      <c r="AJ716" s="164">
        <f t="shared" si="380"/>
        <v>1.3</v>
      </c>
      <c r="AK716" s="164">
        <f t="shared" si="380"/>
        <v>13</v>
      </c>
      <c r="AL716" s="164">
        <f t="shared" si="380"/>
        <v>6.4</v>
      </c>
      <c r="AM716" s="164">
        <f t="shared" si="380"/>
        <v>17</v>
      </c>
      <c r="AN716" s="164">
        <f t="shared" si="380"/>
        <v>246</v>
      </c>
      <c r="AO716" s="164">
        <f t="shared" si="380"/>
        <v>277</v>
      </c>
      <c r="AP716" s="164">
        <f t="shared" si="380"/>
        <v>156</v>
      </c>
      <c r="AQ716" s="164">
        <f t="shared" si="380"/>
        <v>2.2400000000000002</v>
      </c>
      <c r="AR716" s="164">
        <f t="shared" si="380"/>
        <v>0.45</v>
      </c>
      <c r="AS716" s="164">
        <f t="shared" si="380"/>
        <v>126.9</v>
      </c>
      <c r="AT716" s="164">
        <f t="shared" si="380"/>
        <v>118</v>
      </c>
      <c r="AU716" s="164">
        <f t="shared" si="380"/>
        <v>0</v>
      </c>
      <c r="AV716" s="164">
        <f t="shared" si="380"/>
        <v>95</v>
      </c>
      <c r="AW716" s="164">
        <f t="shared" si="380"/>
        <v>95</v>
      </c>
      <c r="AX716" s="166" t="s">
        <v>501</v>
      </c>
      <c r="AY716" s="164">
        <f t="shared" si="380"/>
        <v>0</v>
      </c>
      <c r="AZ716" s="164">
        <f t="shared" si="380"/>
        <v>0</v>
      </c>
      <c r="BA716" s="164">
        <f t="shared" si="380"/>
        <v>0</v>
      </c>
      <c r="BB716" s="164">
        <f t="shared" si="380"/>
        <v>0</v>
      </c>
      <c r="BC716" s="164">
        <f t="shared" si="380"/>
        <v>0</v>
      </c>
      <c r="BD716" s="164">
        <f t="shared" si="380"/>
        <v>0</v>
      </c>
      <c r="BE716" s="164">
        <f t="shared" si="380"/>
        <v>0</v>
      </c>
      <c r="BF716" s="164">
        <f t="shared" si="380"/>
        <v>0</v>
      </c>
      <c r="BG716" s="164">
        <f t="shared" si="380"/>
        <v>0</v>
      </c>
      <c r="BH716" s="164">
        <f t="shared" si="380"/>
        <v>0.37</v>
      </c>
      <c r="BI716" s="164">
        <f t="shared" si="380"/>
        <v>0</v>
      </c>
      <c r="BJ716" s="164">
        <f t="shared" si="380"/>
        <v>0.62</v>
      </c>
      <c r="BK716" s="164">
        <f t="shared" si="380"/>
        <v>2.2400000000000002</v>
      </c>
      <c r="BL716" s="164">
        <f t="shared" si="380"/>
        <v>7.5</v>
      </c>
      <c r="BM716" s="164">
        <f t="shared" si="380"/>
        <v>0</v>
      </c>
      <c r="BN716" s="164">
        <f t="shared" si="380"/>
        <v>0.22</v>
      </c>
      <c r="BO716" s="164">
        <f t="shared" si="380"/>
        <v>28</v>
      </c>
      <c r="BP716" s="164">
        <f t="shared" si="380"/>
        <v>52.4</v>
      </c>
      <c r="BQ716" s="164">
        <f t="shared" si="380"/>
        <v>11</v>
      </c>
      <c r="BR716" s="164">
        <f t="shared" si="380"/>
        <v>0</v>
      </c>
      <c r="BS716" s="393"/>
      <c r="BT716" s="393"/>
      <c r="BU716" s="393"/>
      <c r="BV716" s="393"/>
      <c r="BW716" s="392"/>
      <c r="BX716" s="394"/>
      <c r="BY716" s="392"/>
      <c r="BZ716" s="392"/>
      <c r="CA716" s="392"/>
      <c r="CB716" s="164">
        <f t="shared" ref="CB716:CC718" si="381">+CB707</f>
        <v>100</v>
      </c>
      <c r="CC716" s="164">
        <f t="shared" si="381"/>
        <v>-9.9999999999994316E-2</v>
      </c>
      <c r="CD716" s="392"/>
      <c r="CE716" s="392"/>
      <c r="CF716" s="392"/>
      <c r="CG716" s="392"/>
      <c r="CH716" s="392"/>
      <c r="CI716" s="392"/>
      <c r="CJ716" s="392"/>
      <c r="CK716" s="392"/>
      <c r="CL716" s="392"/>
      <c r="CM716" s="392"/>
      <c r="CN716" s="392"/>
      <c r="CO716" s="392"/>
      <c r="CP716" s="392"/>
      <c r="CQ716" s="392"/>
      <c r="CR716" s="392"/>
      <c r="CS716" s="392"/>
      <c r="CT716" s="392"/>
    </row>
    <row r="717" spans="1:98" s="35" customFormat="1" ht="15" x14ac:dyDescent="0.3">
      <c r="F717" s="167" t="s">
        <v>292</v>
      </c>
      <c r="J717" s="392"/>
      <c r="K717" s="164">
        <f>+K708*$D$708/100</f>
        <v>199.25</v>
      </c>
      <c r="L717" s="164"/>
      <c r="M717" s="164">
        <f t="shared" ref="M717:BR717" si="382">+M708*$D$708/100</f>
        <v>41.75</v>
      </c>
      <c r="N717" s="164">
        <f t="shared" si="382"/>
        <v>0</v>
      </c>
      <c r="O717" s="164">
        <f t="shared" si="382"/>
        <v>41.75</v>
      </c>
      <c r="P717" s="164">
        <f t="shared" si="382"/>
        <v>0</v>
      </c>
      <c r="Q717" s="164">
        <f t="shared" si="382"/>
        <v>6.5</v>
      </c>
      <c r="R717" s="164">
        <f t="shared" si="382"/>
        <v>0</v>
      </c>
      <c r="S717" s="164">
        <f t="shared" si="382"/>
        <v>2.2250000000000001</v>
      </c>
      <c r="T717" s="164">
        <f t="shared" si="382"/>
        <v>1.675</v>
      </c>
      <c r="U717" s="164">
        <f t="shared" si="382"/>
        <v>0.875</v>
      </c>
      <c r="V717" s="164">
        <f t="shared" si="382"/>
        <v>0</v>
      </c>
      <c r="W717" s="164">
        <f t="shared" si="382"/>
        <v>0</v>
      </c>
      <c r="X717" s="164">
        <f t="shared" si="382"/>
        <v>0</v>
      </c>
      <c r="Y717" s="164">
        <f t="shared" si="382"/>
        <v>0</v>
      </c>
      <c r="Z717" s="164">
        <f t="shared" si="382"/>
        <v>0</v>
      </c>
      <c r="AA717" s="164">
        <f t="shared" si="382"/>
        <v>0</v>
      </c>
      <c r="AB717" s="164">
        <f t="shared" si="382"/>
        <v>0</v>
      </c>
      <c r="AC717" s="164">
        <f t="shared" si="382"/>
        <v>0</v>
      </c>
      <c r="AD717" s="164">
        <f t="shared" si="382"/>
        <v>0</v>
      </c>
      <c r="AE717" s="164">
        <f t="shared" si="382"/>
        <v>0</v>
      </c>
      <c r="AF717" s="164">
        <f t="shared" si="382"/>
        <v>0</v>
      </c>
      <c r="AG717" s="164">
        <f t="shared" si="382"/>
        <v>0</v>
      </c>
      <c r="AH717" s="164">
        <f t="shared" si="382"/>
        <v>0</v>
      </c>
      <c r="AI717" s="164">
        <f t="shared" si="382"/>
        <v>0</v>
      </c>
      <c r="AJ717" s="164">
        <f t="shared" si="382"/>
        <v>2.75</v>
      </c>
      <c r="AK717" s="164">
        <f t="shared" si="382"/>
        <v>25</v>
      </c>
      <c r="AL717" s="164">
        <f t="shared" si="382"/>
        <v>16</v>
      </c>
      <c r="AM717" s="164">
        <f t="shared" si="382"/>
        <v>35</v>
      </c>
      <c r="AN717" s="164">
        <f t="shared" si="382"/>
        <v>547.5</v>
      </c>
      <c r="AO717" s="164">
        <f t="shared" si="382"/>
        <v>595</v>
      </c>
      <c r="AP717" s="164">
        <f t="shared" si="382"/>
        <v>392.5</v>
      </c>
      <c r="AQ717" s="164">
        <f t="shared" si="382"/>
        <v>4.5</v>
      </c>
      <c r="AR717" s="164">
        <f t="shared" si="382"/>
        <v>0.63500000000000001</v>
      </c>
      <c r="AS717" s="164">
        <f t="shared" si="382"/>
        <v>44.25</v>
      </c>
      <c r="AT717" s="164">
        <f t="shared" si="382"/>
        <v>4.7500000000000001E-2</v>
      </c>
      <c r="AU717" s="164">
        <f t="shared" si="382"/>
        <v>67.5</v>
      </c>
      <c r="AV717" s="164">
        <f t="shared" si="382"/>
        <v>0</v>
      </c>
      <c r="AW717" s="164">
        <f t="shared" si="382"/>
        <v>67.5</v>
      </c>
      <c r="AX717" s="164">
        <f t="shared" si="382"/>
        <v>0</v>
      </c>
      <c r="AY717" s="164">
        <f t="shared" si="382"/>
        <v>0</v>
      </c>
      <c r="AZ717" s="164">
        <f t="shared" si="382"/>
        <v>0</v>
      </c>
      <c r="BA717" s="164">
        <f t="shared" si="382"/>
        <v>0</v>
      </c>
      <c r="BB717" s="164">
        <f t="shared" si="382"/>
        <v>0</v>
      </c>
      <c r="BC717" s="164">
        <f t="shared" si="382"/>
        <v>0</v>
      </c>
      <c r="BD717" s="164">
        <f t="shared" si="382"/>
        <v>0</v>
      </c>
      <c r="BE717" s="164">
        <f t="shared" si="382"/>
        <v>0</v>
      </c>
      <c r="BF717" s="164">
        <f t="shared" si="382"/>
        <v>0</v>
      </c>
      <c r="BG717" s="164">
        <f t="shared" si="382"/>
        <v>0</v>
      </c>
      <c r="BH717" s="164">
        <f t="shared" si="382"/>
        <v>0</v>
      </c>
      <c r="BI717" s="164">
        <f t="shared" si="382"/>
        <v>0</v>
      </c>
      <c r="BJ717" s="164">
        <f t="shared" si="382"/>
        <v>0.12</v>
      </c>
      <c r="BK717" s="164">
        <f t="shared" si="382"/>
        <v>0.59250000000000003</v>
      </c>
      <c r="BL717" s="164">
        <f t="shared" si="382"/>
        <v>10.31</v>
      </c>
      <c r="BM717" s="164">
        <f t="shared" si="382"/>
        <v>0</v>
      </c>
      <c r="BN717" s="164">
        <f t="shared" si="382"/>
        <v>0.27500000000000002</v>
      </c>
      <c r="BO717" s="164">
        <f t="shared" si="382"/>
        <v>30</v>
      </c>
      <c r="BP717" s="164">
        <f t="shared" si="382"/>
        <v>9.7324999999999999</v>
      </c>
      <c r="BQ717" s="164">
        <f t="shared" si="382"/>
        <v>77.5</v>
      </c>
      <c r="BR717" s="164">
        <f t="shared" si="382"/>
        <v>0</v>
      </c>
      <c r="BS717" s="393"/>
      <c r="BT717" s="393"/>
      <c r="BU717" s="393"/>
      <c r="BV717" s="393"/>
      <c r="BW717" s="392"/>
      <c r="BX717" s="394"/>
      <c r="BY717" s="392"/>
      <c r="BZ717" s="392"/>
      <c r="CA717" s="392"/>
      <c r="CB717" s="164">
        <f t="shared" si="381"/>
        <v>100</v>
      </c>
      <c r="CC717" s="164">
        <f t="shared" si="381"/>
        <v>1.7999999999999829</v>
      </c>
      <c r="CD717" s="392"/>
      <c r="CE717" s="392"/>
      <c r="CF717" s="392"/>
      <c r="CG717" s="392"/>
      <c r="CH717" s="392"/>
      <c r="CI717" s="392"/>
      <c r="CJ717" s="392"/>
      <c r="CK717" s="392"/>
      <c r="CL717" s="392"/>
      <c r="CM717" s="392"/>
      <c r="CN717" s="392"/>
      <c r="CO717" s="392"/>
      <c r="CP717" s="392"/>
      <c r="CQ717" s="392"/>
      <c r="CR717" s="392"/>
      <c r="CS717" s="392"/>
      <c r="CT717" s="392"/>
    </row>
    <row r="718" spans="1:98" s="35" customFormat="1" ht="15" x14ac:dyDescent="0.3">
      <c r="F718" s="167" t="s">
        <v>194</v>
      </c>
      <c r="J718" s="392"/>
      <c r="K718" s="164">
        <f>+K709*$D$709/100</f>
        <v>178.5</v>
      </c>
      <c r="L718" s="164">
        <f>+L709*$D$709/100</f>
        <v>8.15</v>
      </c>
      <c r="M718" s="164">
        <f t="shared" ref="M718:BR718" si="383">+M709*$D$709/100</f>
        <v>51</v>
      </c>
      <c r="N718" s="164">
        <f t="shared" si="383"/>
        <v>0</v>
      </c>
      <c r="O718" s="164">
        <f t="shared" si="383"/>
        <v>51</v>
      </c>
      <c r="P718" s="164">
        <f t="shared" si="383"/>
        <v>0.92749999999999999</v>
      </c>
      <c r="Q718" s="164">
        <f t="shared" si="383"/>
        <v>12.5</v>
      </c>
      <c r="R718" s="164">
        <f t="shared" si="383"/>
        <v>0</v>
      </c>
      <c r="S718" s="164">
        <f t="shared" si="383"/>
        <v>4.8499999999999996</v>
      </c>
      <c r="T718" s="164">
        <f t="shared" si="383"/>
        <v>2.625</v>
      </c>
      <c r="U718" s="164">
        <f t="shared" si="383"/>
        <v>1.875</v>
      </c>
      <c r="V718" s="164">
        <f t="shared" si="383"/>
        <v>0</v>
      </c>
      <c r="W718" s="164">
        <f t="shared" si="383"/>
        <v>4.5</v>
      </c>
      <c r="X718" s="164">
        <f t="shared" si="383"/>
        <v>0</v>
      </c>
      <c r="Y718" s="164">
        <f t="shared" si="383"/>
        <v>0</v>
      </c>
      <c r="Z718" s="164">
        <f t="shared" si="383"/>
        <v>4.5</v>
      </c>
      <c r="AA718" s="164">
        <f t="shared" si="383"/>
        <v>0</v>
      </c>
      <c r="AB718" s="164">
        <f t="shared" si="383"/>
        <v>0</v>
      </c>
      <c r="AC718" s="164">
        <f t="shared" si="383"/>
        <v>0</v>
      </c>
      <c r="AD718" s="164">
        <f t="shared" si="383"/>
        <v>0</v>
      </c>
      <c r="AE718" s="164">
        <f t="shared" si="383"/>
        <v>0</v>
      </c>
      <c r="AF718" s="164">
        <f t="shared" si="383"/>
        <v>0</v>
      </c>
      <c r="AG718" s="164">
        <f t="shared" si="383"/>
        <v>0</v>
      </c>
      <c r="AH718" s="164">
        <f t="shared" si="383"/>
        <v>0</v>
      </c>
      <c r="AI718" s="164">
        <f t="shared" si="383"/>
        <v>0</v>
      </c>
      <c r="AJ718" s="164">
        <f t="shared" si="383"/>
        <v>3.5</v>
      </c>
      <c r="AK718" s="164">
        <f t="shared" si="383"/>
        <v>17.5</v>
      </c>
      <c r="AL718" s="164">
        <f t="shared" si="383"/>
        <v>18.5</v>
      </c>
      <c r="AM718" s="164">
        <f t="shared" si="383"/>
        <v>47.5</v>
      </c>
      <c r="AN718" s="164">
        <f t="shared" si="383"/>
        <v>910</v>
      </c>
      <c r="AO718" s="164">
        <f t="shared" si="383"/>
        <v>782.5</v>
      </c>
      <c r="AP718" s="164">
        <f t="shared" si="383"/>
        <v>175</v>
      </c>
      <c r="AQ718" s="164">
        <f t="shared" si="383"/>
        <v>11.65</v>
      </c>
      <c r="AR718" s="164">
        <f t="shared" si="383"/>
        <v>17.45</v>
      </c>
      <c r="AS718" s="164">
        <f t="shared" si="383"/>
        <v>206</v>
      </c>
      <c r="AT718" s="164">
        <f t="shared" si="383"/>
        <v>460</v>
      </c>
      <c r="AU718" s="164">
        <f t="shared" si="383"/>
        <v>0</v>
      </c>
      <c r="AV718" s="164">
        <f t="shared" si="383"/>
        <v>18475</v>
      </c>
      <c r="AW718" s="164">
        <f t="shared" si="383"/>
        <v>19505</v>
      </c>
      <c r="AX718" s="164">
        <f t="shared" si="383"/>
        <v>60</v>
      </c>
      <c r="AY718" s="164">
        <f t="shared" si="383"/>
        <v>0</v>
      </c>
      <c r="AZ718" s="164">
        <f t="shared" si="383"/>
        <v>0</v>
      </c>
      <c r="BA718" s="164">
        <f t="shared" si="383"/>
        <v>0</v>
      </c>
      <c r="BB718" s="164">
        <f t="shared" si="383"/>
        <v>0</v>
      </c>
      <c r="BC718" s="164">
        <f t="shared" si="383"/>
        <v>0</v>
      </c>
      <c r="BD718" s="164">
        <f t="shared" si="383"/>
        <v>0</v>
      </c>
      <c r="BE718" s="164">
        <f t="shared" si="383"/>
        <v>1.175</v>
      </c>
      <c r="BF718" s="164">
        <f t="shared" si="383"/>
        <v>0</v>
      </c>
      <c r="BG718" s="164">
        <f t="shared" si="383"/>
        <v>0</v>
      </c>
      <c r="BH718" s="164">
        <f t="shared" si="383"/>
        <v>1.8</v>
      </c>
      <c r="BI718" s="164">
        <f t="shared" si="383"/>
        <v>0</v>
      </c>
      <c r="BJ718" s="164">
        <f t="shared" si="383"/>
        <v>0.85</v>
      </c>
      <c r="BK718" s="164">
        <f t="shared" si="383"/>
        <v>9.0749999999999993</v>
      </c>
      <c r="BL718" s="164">
        <f t="shared" si="383"/>
        <v>40.250000000000007</v>
      </c>
      <c r="BM718" s="164">
        <f t="shared" si="383"/>
        <v>0</v>
      </c>
      <c r="BN718" s="164">
        <f t="shared" si="383"/>
        <v>2.25</v>
      </c>
      <c r="BO718" s="164">
        <f t="shared" si="383"/>
        <v>575</v>
      </c>
      <c r="BP718" s="164">
        <f t="shared" si="383"/>
        <v>225.25</v>
      </c>
      <c r="BQ718" s="164">
        <f t="shared" si="383"/>
        <v>32.5</v>
      </c>
      <c r="BR718" s="164">
        <f t="shared" si="383"/>
        <v>0</v>
      </c>
      <c r="BS718" s="393"/>
      <c r="BT718" s="393"/>
      <c r="BU718" s="393"/>
      <c r="BV718" s="393"/>
      <c r="BW718" s="392"/>
      <c r="BX718" s="394"/>
      <c r="BY718" s="392"/>
      <c r="BZ718" s="392"/>
      <c r="CA718" s="392"/>
      <c r="CB718" s="164">
        <f t="shared" si="381"/>
        <v>100</v>
      </c>
      <c r="CC718" s="164">
        <f t="shared" si="381"/>
        <v>1.7999999999999829</v>
      </c>
      <c r="CD718" s="392"/>
      <c r="CE718" s="392"/>
      <c r="CF718" s="392"/>
      <c r="CG718" s="392"/>
      <c r="CH718" s="392"/>
      <c r="CI718" s="392"/>
      <c r="CJ718" s="392"/>
      <c r="CK718" s="392"/>
      <c r="CL718" s="392"/>
      <c r="CM718" s="392"/>
      <c r="CN718" s="392"/>
      <c r="CO718" s="392"/>
      <c r="CP718" s="392"/>
      <c r="CQ718" s="392"/>
      <c r="CR718" s="392"/>
      <c r="CS718" s="392"/>
      <c r="CT718" s="392"/>
    </row>
    <row r="719" spans="1:98" s="35" customFormat="1" ht="13" x14ac:dyDescent="0.3">
      <c r="J719" s="392"/>
      <c r="K719" s="168">
        <f>SUM(K716:K718)</f>
        <v>456.95</v>
      </c>
      <c r="L719" s="168">
        <f>SUM(L716:L718)</f>
        <v>10.67</v>
      </c>
      <c r="M719" s="168">
        <f t="shared" ref="M719:BR719" si="384">SUM(M716:M718)</f>
        <v>108.45</v>
      </c>
      <c r="N719" s="168">
        <f t="shared" si="384"/>
        <v>0</v>
      </c>
      <c r="O719" s="168">
        <f t="shared" si="384"/>
        <v>108.45</v>
      </c>
      <c r="P719" s="168">
        <f t="shared" si="384"/>
        <v>1.2645</v>
      </c>
      <c r="Q719" s="168">
        <f t="shared" si="384"/>
        <v>22</v>
      </c>
      <c r="R719" s="168">
        <f t="shared" si="384"/>
        <v>0</v>
      </c>
      <c r="S719" s="168">
        <f t="shared" si="384"/>
        <v>8.0749999999999993</v>
      </c>
      <c r="T719" s="168">
        <f t="shared" si="384"/>
        <v>4.93</v>
      </c>
      <c r="U719" s="168">
        <f t="shared" si="384"/>
        <v>3.3</v>
      </c>
      <c r="V719" s="168">
        <f t="shared" si="384"/>
        <v>0</v>
      </c>
      <c r="W719" s="168">
        <f t="shared" si="384"/>
        <v>4.5</v>
      </c>
      <c r="X719" s="168">
        <f t="shared" si="384"/>
        <v>0</v>
      </c>
      <c r="Y719" s="168">
        <f t="shared" si="384"/>
        <v>0</v>
      </c>
      <c r="Z719" s="168">
        <f t="shared" si="384"/>
        <v>4.5</v>
      </c>
      <c r="AA719" s="168">
        <f t="shared" si="384"/>
        <v>0</v>
      </c>
      <c r="AB719" s="168">
        <f t="shared" si="384"/>
        <v>0</v>
      </c>
      <c r="AC719" s="168">
        <f t="shared" si="384"/>
        <v>0</v>
      </c>
      <c r="AD719" s="168">
        <f t="shared" si="384"/>
        <v>0</v>
      </c>
      <c r="AE719" s="168">
        <f t="shared" si="384"/>
        <v>0</v>
      </c>
      <c r="AF719" s="168">
        <f t="shared" si="384"/>
        <v>0</v>
      </c>
      <c r="AG719" s="168">
        <f t="shared" si="384"/>
        <v>0</v>
      </c>
      <c r="AH719" s="168">
        <f t="shared" si="384"/>
        <v>0</v>
      </c>
      <c r="AI719" s="168">
        <f t="shared" si="384"/>
        <v>0</v>
      </c>
      <c r="AJ719" s="168">
        <f t="shared" si="384"/>
        <v>7.55</v>
      </c>
      <c r="AK719" s="168">
        <f t="shared" si="384"/>
        <v>55.5</v>
      </c>
      <c r="AL719" s="168">
        <f t="shared" si="384"/>
        <v>40.9</v>
      </c>
      <c r="AM719" s="168">
        <f t="shared" si="384"/>
        <v>99.5</v>
      </c>
      <c r="AN719" s="168">
        <f t="shared" si="384"/>
        <v>1703.5</v>
      </c>
      <c r="AO719" s="168">
        <f t="shared" si="384"/>
        <v>1654.5</v>
      </c>
      <c r="AP719" s="168">
        <f t="shared" si="384"/>
        <v>723.5</v>
      </c>
      <c r="AQ719" s="168">
        <f t="shared" si="384"/>
        <v>18.39</v>
      </c>
      <c r="AR719" s="168">
        <f t="shared" si="384"/>
        <v>18.535</v>
      </c>
      <c r="AS719" s="168">
        <f t="shared" si="384"/>
        <v>377.15</v>
      </c>
      <c r="AT719" s="168">
        <f t="shared" si="384"/>
        <v>578.04750000000001</v>
      </c>
      <c r="AU719" s="168">
        <f t="shared" si="384"/>
        <v>67.5</v>
      </c>
      <c r="AV719" s="168">
        <f t="shared" si="384"/>
        <v>18570</v>
      </c>
      <c r="AW719" s="168">
        <f t="shared" si="384"/>
        <v>19667.5</v>
      </c>
      <c r="AX719" s="168">
        <f t="shared" si="384"/>
        <v>60</v>
      </c>
      <c r="AY719" s="168">
        <f t="shared" si="384"/>
        <v>0</v>
      </c>
      <c r="AZ719" s="168">
        <f t="shared" si="384"/>
        <v>0</v>
      </c>
      <c r="BA719" s="168">
        <f t="shared" si="384"/>
        <v>0</v>
      </c>
      <c r="BB719" s="168">
        <f t="shared" si="384"/>
        <v>0</v>
      </c>
      <c r="BC719" s="168">
        <f t="shared" si="384"/>
        <v>0</v>
      </c>
      <c r="BD719" s="168">
        <f t="shared" si="384"/>
        <v>0</v>
      </c>
      <c r="BE719" s="168">
        <f t="shared" si="384"/>
        <v>1.175</v>
      </c>
      <c r="BF719" s="168">
        <f t="shared" si="384"/>
        <v>0</v>
      </c>
      <c r="BG719" s="168">
        <f t="shared" si="384"/>
        <v>0</v>
      </c>
      <c r="BH719" s="168">
        <f t="shared" si="384"/>
        <v>2.17</v>
      </c>
      <c r="BI719" s="168">
        <f t="shared" si="384"/>
        <v>0</v>
      </c>
      <c r="BJ719" s="168">
        <f t="shared" si="384"/>
        <v>1.5899999999999999</v>
      </c>
      <c r="BK719" s="168">
        <f t="shared" si="384"/>
        <v>11.907499999999999</v>
      </c>
      <c r="BL719" s="168">
        <f t="shared" si="384"/>
        <v>58.060000000000009</v>
      </c>
      <c r="BM719" s="168">
        <f t="shared" si="384"/>
        <v>0</v>
      </c>
      <c r="BN719" s="168">
        <f t="shared" si="384"/>
        <v>2.7450000000000001</v>
      </c>
      <c r="BO719" s="168">
        <f t="shared" si="384"/>
        <v>633</v>
      </c>
      <c r="BP719" s="168">
        <f t="shared" si="384"/>
        <v>287.38249999999999</v>
      </c>
      <c r="BQ719" s="168">
        <f t="shared" si="384"/>
        <v>121</v>
      </c>
      <c r="BR719" s="168">
        <f t="shared" si="384"/>
        <v>0</v>
      </c>
      <c r="BS719" s="393"/>
      <c r="BT719" s="393"/>
      <c r="BU719" s="393"/>
      <c r="BV719" s="393"/>
      <c r="BW719" s="392"/>
      <c r="BX719" s="394"/>
      <c r="BY719" s="392"/>
      <c r="BZ719" s="392"/>
      <c r="CA719" s="392"/>
      <c r="CB719" s="168">
        <f>(CB716+CB717+CB718)</f>
        <v>300</v>
      </c>
      <c r="CC719" s="168">
        <f>(CC715+CC716+CC717+CC718)</f>
        <v>3.4999999999999716</v>
      </c>
      <c r="CD719" s="392"/>
      <c r="CE719" s="392"/>
      <c r="CF719" s="392"/>
      <c r="CG719" s="392"/>
      <c r="CH719" s="392"/>
      <c r="CI719" s="392"/>
      <c r="CJ719" s="392"/>
      <c r="CK719" s="392"/>
      <c r="CL719" s="392"/>
      <c r="CM719" s="392"/>
      <c r="CN719" s="392"/>
      <c r="CO719" s="392"/>
      <c r="CP719" s="392"/>
      <c r="CQ719" s="392"/>
      <c r="CR719" s="392"/>
      <c r="CS719" s="392"/>
      <c r="CT719" s="392"/>
    </row>
    <row r="720" spans="1:98" s="35" customFormat="1" x14ac:dyDescent="0.25">
      <c r="J720" s="392"/>
      <c r="BS720" s="393"/>
      <c r="BT720" s="393"/>
      <c r="BU720" s="393"/>
      <c r="BV720" s="393"/>
      <c r="BW720" s="392"/>
      <c r="BX720" s="394"/>
      <c r="BY720" s="392"/>
      <c r="BZ720" s="392"/>
      <c r="CA720" s="392"/>
      <c r="CD720" s="392"/>
      <c r="CE720" s="392"/>
      <c r="CF720" s="392"/>
      <c r="CG720" s="392"/>
      <c r="CH720" s="392"/>
      <c r="CI720" s="392"/>
      <c r="CJ720" s="392"/>
      <c r="CK720" s="392"/>
      <c r="CL720" s="392"/>
      <c r="CM720" s="392"/>
      <c r="CN720" s="392"/>
      <c r="CO720" s="392"/>
      <c r="CP720" s="392"/>
      <c r="CQ720" s="392"/>
      <c r="CR720" s="392"/>
      <c r="CS720" s="392"/>
      <c r="CT720" s="392"/>
    </row>
    <row r="721" spans="1:98" s="35" customFormat="1" ht="13" x14ac:dyDescent="0.3">
      <c r="J721" s="392"/>
      <c r="K721" s="164">
        <f>(K719-($D$710-$D$711))/$D$711*100</f>
        <v>76.158333333333331</v>
      </c>
      <c r="L721" s="170">
        <f t="shared" ref="L721:AQ721" si="385">L719/$D$711*100*L389</f>
        <v>1.7783333333333331</v>
      </c>
      <c r="M721" s="170">
        <f t="shared" si="385"/>
        <v>18.074999999999999</v>
      </c>
      <c r="N721" s="170">
        <f t="shared" si="385"/>
        <v>0</v>
      </c>
      <c r="O721" s="170">
        <f t="shared" si="385"/>
        <v>18.074999999999999</v>
      </c>
      <c r="P721" s="170">
        <f t="shared" si="385"/>
        <v>0.21074999999999999</v>
      </c>
      <c r="Q721" s="170">
        <f t="shared" si="385"/>
        <v>3.6666666666666665</v>
      </c>
      <c r="R721" s="170">
        <f t="shared" si="385"/>
        <v>0</v>
      </c>
      <c r="S721" s="170">
        <f t="shared" si="385"/>
        <v>1.3458333333333332</v>
      </c>
      <c r="T721" s="170">
        <f t="shared" si="385"/>
        <v>0.82166666666666655</v>
      </c>
      <c r="U721" s="170">
        <f t="shared" si="385"/>
        <v>0.54999999999999993</v>
      </c>
      <c r="V721" s="170">
        <f t="shared" si="385"/>
        <v>0</v>
      </c>
      <c r="W721" s="170">
        <f t="shared" si="385"/>
        <v>0.75</v>
      </c>
      <c r="X721" s="170">
        <f t="shared" si="385"/>
        <v>0</v>
      </c>
      <c r="Y721" s="170">
        <f t="shared" si="385"/>
        <v>0</v>
      </c>
      <c r="Z721" s="170">
        <f t="shared" si="385"/>
        <v>0.75</v>
      </c>
      <c r="AA721" s="170">
        <f t="shared" si="385"/>
        <v>0</v>
      </c>
      <c r="AB721" s="170">
        <f t="shared" si="385"/>
        <v>0</v>
      </c>
      <c r="AC721" s="170">
        <f t="shared" si="385"/>
        <v>0</v>
      </c>
      <c r="AD721" s="170">
        <f t="shared" si="385"/>
        <v>0</v>
      </c>
      <c r="AE721" s="170">
        <f t="shared" si="385"/>
        <v>0</v>
      </c>
      <c r="AF721" s="170">
        <f t="shared" si="385"/>
        <v>0</v>
      </c>
      <c r="AG721" s="170">
        <f t="shared" si="385"/>
        <v>0</v>
      </c>
      <c r="AH721" s="170">
        <f t="shared" si="385"/>
        <v>0</v>
      </c>
      <c r="AI721" s="170">
        <f t="shared" si="385"/>
        <v>0</v>
      </c>
      <c r="AJ721" s="170">
        <f t="shared" si="385"/>
        <v>1.2583333333333333</v>
      </c>
      <c r="AK721" s="170">
        <f t="shared" si="385"/>
        <v>9.25</v>
      </c>
      <c r="AL721" s="170">
        <f t="shared" si="385"/>
        <v>6.8166666666666664</v>
      </c>
      <c r="AM721" s="170">
        <f t="shared" si="385"/>
        <v>16.583333333333332</v>
      </c>
      <c r="AN721" s="170">
        <f t="shared" si="385"/>
        <v>283.91666666666669</v>
      </c>
      <c r="AO721" s="170">
        <f t="shared" si="385"/>
        <v>275.75</v>
      </c>
      <c r="AP721" s="170">
        <f t="shared" si="385"/>
        <v>120.58333333333333</v>
      </c>
      <c r="AQ721" s="170">
        <f t="shared" si="385"/>
        <v>3.0649999999999999</v>
      </c>
      <c r="AR721" s="170">
        <f t="shared" ref="AR721:BR721" si="386">AR719/$D$711*100*AR389</f>
        <v>3.0891666666666668</v>
      </c>
      <c r="AS721" s="170">
        <f t="shared" si="386"/>
        <v>62.858333333333327</v>
      </c>
      <c r="AT721" s="170">
        <f t="shared" si="386"/>
        <v>96.341250000000002</v>
      </c>
      <c r="AU721" s="170">
        <f t="shared" si="386"/>
        <v>11.25</v>
      </c>
      <c r="AV721" s="170">
        <f t="shared" si="386"/>
        <v>3095</v>
      </c>
      <c r="AW721" s="170">
        <f t="shared" si="386"/>
        <v>3277.916666666667</v>
      </c>
      <c r="AX721" s="170">
        <f t="shared" si="386"/>
        <v>10</v>
      </c>
      <c r="AY721" s="170">
        <f t="shared" si="386"/>
        <v>0</v>
      </c>
      <c r="AZ721" s="170">
        <f t="shared" si="386"/>
        <v>0</v>
      </c>
      <c r="BA721" s="170">
        <f t="shared" si="386"/>
        <v>0</v>
      </c>
      <c r="BB721" s="170">
        <f t="shared" si="386"/>
        <v>0</v>
      </c>
      <c r="BC721" s="170">
        <f t="shared" si="386"/>
        <v>0</v>
      </c>
      <c r="BD721" s="170">
        <f t="shared" si="386"/>
        <v>0</v>
      </c>
      <c r="BE721" s="170">
        <f t="shared" si="386"/>
        <v>0.19583333333333333</v>
      </c>
      <c r="BF721" s="170">
        <f t="shared" si="386"/>
        <v>0</v>
      </c>
      <c r="BG721" s="170">
        <f t="shared" si="386"/>
        <v>0</v>
      </c>
      <c r="BH721" s="170">
        <f t="shared" si="386"/>
        <v>0.36166666666666664</v>
      </c>
      <c r="BI721" s="170">
        <f t="shared" si="386"/>
        <v>0</v>
      </c>
      <c r="BJ721" s="170">
        <f t="shared" si="386"/>
        <v>0.15899999999999997</v>
      </c>
      <c r="BK721" s="170">
        <f t="shared" si="386"/>
        <v>1.1907499999999998</v>
      </c>
      <c r="BL721" s="170">
        <f t="shared" si="386"/>
        <v>5.806</v>
      </c>
      <c r="BM721" s="170">
        <f t="shared" si="386"/>
        <v>0</v>
      </c>
      <c r="BN721" s="170">
        <f t="shared" si="386"/>
        <v>0.27450000000000002</v>
      </c>
      <c r="BO721" s="170">
        <f t="shared" si="386"/>
        <v>52.75</v>
      </c>
      <c r="BP721" s="170">
        <f t="shared" si="386"/>
        <v>47.897083333333335</v>
      </c>
      <c r="BQ721" s="170">
        <f t="shared" si="386"/>
        <v>20.166666666666664</v>
      </c>
      <c r="BR721" s="170">
        <f t="shared" si="386"/>
        <v>0</v>
      </c>
      <c r="BS721" s="393"/>
      <c r="BT721" s="393"/>
      <c r="BU721" s="393"/>
      <c r="BV721" s="393"/>
      <c r="BW721" s="392"/>
      <c r="BX721" s="394"/>
      <c r="BY721" s="392"/>
      <c r="BZ721" s="392"/>
      <c r="CA721" s="392"/>
      <c r="CB721" s="170">
        <f>CB719/3</f>
        <v>100</v>
      </c>
      <c r="CC721" s="168">
        <f>CC719</f>
        <v>3.4999999999999716</v>
      </c>
      <c r="CD721" s="392"/>
      <c r="CE721" s="392"/>
      <c r="CF721" s="392"/>
      <c r="CG721" s="392"/>
      <c r="CH721" s="392"/>
      <c r="CI721" s="392"/>
      <c r="CJ721" s="392"/>
      <c r="CK721" s="392"/>
      <c r="CL721" s="392"/>
      <c r="CM721" s="392"/>
      <c r="CN721" s="392"/>
      <c r="CO721" s="392"/>
      <c r="CP721" s="392"/>
      <c r="CQ721" s="392"/>
      <c r="CR721" s="392"/>
      <c r="CS721" s="392"/>
      <c r="CT721" s="392"/>
    </row>
    <row r="722" spans="1:98" ht="15" x14ac:dyDescent="0.25">
      <c r="F722" s="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A722" s="25"/>
      <c r="BB722" s="25"/>
      <c r="BC722" s="25"/>
      <c r="BD722" s="25"/>
      <c r="BE722" s="25"/>
      <c r="BF722" s="25"/>
      <c r="BG722" s="25"/>
      <c r="BH722" s="25"/>
      <c r="BI722" s="25"/>
      <c r="BJ722" s="25"/>
      <c r="BK722" s="25"/>
      <c r="BL722" s="25"/>
      <c r="BM722" s="25"/>
      <c r="BN722" s="25"/>
      <c r="BO722" s="25"/>
      <c r="BP722" s="25"/>
      <c r="BQ722" s="25"/>
      <c r="BR722" s="25"/>
      <c r="BW722" s="25"/>
      <c r="BX722" s="49"/>
      <c r="BY722" s="25"/>
      <c r="BZ722" s="25"/>
      <c r="CA722" s="25"/>
      <c r="CB722" s="25"/>
      <c r="CC722" s="25"/>
      <c r="CD722" s="25"/>
      <c r="CE722" s="25"/>
      <c r="CF722" s="25"/>
      <c r="CG722" s="25"/>
      <c r="CH722" s="25"/>
      <c r="CI722" s="25"/>
      <c r="CJ722" s="25"/>
      <c r="CK722" s="25"/>
      <c r="CL722" s="25"/>
      <c r="CM722" s="25"/>
      <c r="CN722" s="25"/>
      <c r="CO722" s="25"/>
      <c r="CP722" s="25"/>
      <c r="CQ722" s="25"/>
      <c r="CR722" s="25"/>
      <c r="CS722" s="25"/>
      <c r="CT722" s="25"/>
    </row>
    <row r="723" spans="1:98" s="7" customFormat="1" ht="15" x14ac:dyDescent="0.3">
      <c r="A723" s="120" t="s">
        <v>733</v>
      </c>
      <c r="F723" s="186" t="s">
        <v>1162</v>
      </c>
      <c r="J723" s="7">
        <f>(M723*17)+(Q723*37)+(W723*17)+(AI723*29)+(AE723*8)</f>
        <v>546.58308927437702</v>
      </c>
      <c r="K723" s="180">
        <f>+K742</f>
        <v>74.217840539046009</v>
      </c>
      <c r="L723" s="180">
        <f>+L742</f>
        <v>1.4177606652057264</v>
      </c>
      <c r="M723" s="180">
        <f t="shared" ref="M723:BR723" si="387">+M742</f>
        <v>15.36997972433285</v>
      </c>
      <c r="N723" s="180">
        <f t="shared" si="387"/>
        <v>0</v>
      </c>
      <c r="O723" s="180">
        <f t="shared" si="387"/>
        <v>15.340897454277346</v>
      </c>
      <c r="P723" s="180">
        <f t="shared" si="387"/>
        <v>0.32463083949454197</v>
      </c>
      <c r="Q723" s="180">
        <f t="shared" si="387"/>
        <v>7.2596616626047066</v>
      </c>
      <c r="R723" s="180">
        <f t="shared" si="387"/>
        <v>0</v>
      </c>
      <c r="S723" s="180">
        <f t="shared" si="387"/>
        <v>1.6231541974727097</v>
      </c>
      <c r="T723" s="180">
        <f t="shared" si="387"/>
        <v>1.5693519978700312</v>
      </c>
      <c r="U723" s="180">
        <f t="shared" si="387"/>
        <v>3.0580006963360438</v>
      </c>
      <c r="V723" s="180">
        <f t="shared" si="387"/>
        <v>0</v>
      </c>
      <c r="W723" s="180">
        <f t="shared" si="387"/>
        <v>0.98152661437319511</v>
      </c>
      <c r="X723" s="180">
        <f t="shared" si="387"/>
        <v>0.65435107624879685</v>
      </c>
      <c r="Y723" s="180">
        <f t="shared" si="387"/>
        <v>0</v>
      </c>
      <c r="Z723" s="180">
        <f t="shared" si="387"/>
        <v>0.98152661437319511</v>
      </c>
      <c r="AA723" s="180">
        <f t="shared" si="387"/>
        <v>0</v>
      </c>
      <c r="AB723" s="180">
        <f t="shared" si="387"/>
        <v>0</v>
      </c>
      <c r="AC723" s="180">
        <f t="shared" si="387"/>
        <v>0</v>
      </c>
      <c r="AD723" s="180">
        <f t="shared" si="387"/>
        <v>0</v>
      </c>
      <c r="AE723" s="180">
        <f t="shared" si="387"/>
        <v>0</v>
      </c>
      <c r="AF723" s="180">
        <f t="shared" si="387"/>
        <v>0</v>
      </c>
      <c r="AG723" s="180">
        <f t="shared" si="387"/>
        <v>0</v>
      </c>
      <c r="AH723" s="180">
        <f t="shared" si="387"/>
        <v>0</v>
      </c>
      <c r="AI723" s="180">
        <f t="shared" si="387"/>
        <v>0</v>
      </c>
      <c r="AJ723" s="180">
        <f t="shared" si="387"/>
        <v>2.2109795809695458</v>
      </c>
      <c r="AK723" s="180">
        <f t="shared" si="387"/>
        <v>9.5971491183156878</v>
      </c>
      <c r="AL723" s="180">
        <f t="shared" si="387"/>
        <v>5.2246298154709487</v>
      </c>
      <c r="AM723" s="180">
        <f t="shared" si="387"/>
        <v>15.646261289860119</v>
      </c>
      <c r="AN723" s="180">
        <f t="shared" si="387"/>
        <v>185.05048436315971</v>
      </c>
      <c r="AO723" s="180">
        <f t="shared" si="387"/>
        <v>135.07260327277942</v>
      </c>
      <c r="AP723" s="180">
        <f t="shared" si="387"/>
        <v>618.72529543080668</v>
      </c>
      <c r="AQ723" s="180">
        <f t="shared" si="387"/>
        <v>2.7860814713170994</v>
      </c>
      <c r="AR723" s="180">
        <f t="shared" si="387"/>
        <v>0.22655088373236121</v>
      </c>
      <c r="AS723" s="180">
        <f t="shared" si="387"/>
        <v>13.468362791078709</v>
      </c>
      <c r="AT723" s="180">
        <f t="shared" si="387"/>
        <v>128.03469391934789</v>
      </c>
      <c r="AU723" s="180">
        <f t="shared" si="387"/>
        <v>965.89489421836277</v>
      </c>
      <c r="AV723" s="180">
        <f t="shared" si="387"/>
        <v>1786.1239682962296</v>
      </c>
      <c r="AW723" s="180">
        <f t="shared" si="387"/>
        <v>2751.9098040018844</v>
      </c>
      <c r="AX723" s="180">
        <f t="shared" si="387"/>
        <v>0</v>
      </c>
      <c r="AY723" s="180">
        <f t="shared" si="387"/>
        <v>0</v>
      </c>
      <c r="AZ723" s="180">
        <f t="shared" si="387"/>
        <v>0</v>
      </c>
      <c r="BA723" s="180">
        <f t="shared" si="387"/>
        <v>0</v>
      </c>
      <c r="BB723" s="180">
        <f t="shared" si="387"/>
        <v>0</v>
      </c>
      <c r="BC723" s="180">
        <f t="shared" si="387"/>
        <v>0</v>
      </c>
      <c r="BD723" s="180">
        <f t="shared" si="387"/>
        <v>0</v>
      </c>
      <c r="BE723" s="180">
        <f t="shared" si="387"/>
        <v>0.65071579249185896</v>
      </c>
      <c r="BF723" s="180">
        <f t="shared" si="387"/>
        <v>0</v>
      </c>
      <c r="BG723" s="180">
        <f t="shared" si="387"/>
        <v>0</v>
      </c>
      <c r="BH723" s="180">
        <f t="shared" si="387"/>
        <v>1.9492391504700268</v>
      </c>
      <c r="BI723" s="180">
        <f t="shared" si="387"/>
        <v>0</v>
      </c>
      <c r="BJ723" s="180">
        <f t="shared" si="387"/>
        <v>5.1911852049071214E-2</v>
      </c>
      <c r="BK723" s="180">
        <f t="shared" si="387"/>
        <v>0.60571097958096953</v>
      </c>
      <c r="BL723" s="180">
        <f t="shared" si="387"/>
        <v>2.4346222376963564</v>
      </c>
      <c r="BM723" s="180">
        <f t="shared" si="387"/>
        <v>0</v>
      </c>
      <c r="BN723" s="180">
        <f t="shared" si="387"/>
        <v>0.2181170254162656</v>
      </c>
      <c r="BO723" s="180">
        <f t="shared" si="387"/>
        <v>202.66706944928012</v>
      </c>
      <c r="BP723" s="180">
        <f t="shared" si="387"/>
        <v>7.0524504884592538</v>
      </c>
      <c r="BQ723" s="180">
        <f t="shared" si="387"/>
        <v>11.705613697339587</v>
      </c>
      <c r="BR723" s="180">
        <f t="shared" si="387"/>
        <v>0</v>
      </c>
      <c r="BS723" s="180"/>
      <c r="BT723" s="180"/>
      <c r="BU723" s="180"/>
      <c r="BV723" s="180"/>
      <c r="BW723" s="180"/>
      <c r="BX723" s="335"/>
      <c r="BY723" s="180"/>
      <c r="BZ723" s="180"/>
      <c r="CA723" s="180"/>
      <c r="CB723" s="180">
        <f>+CB742</f>
        <v>100</v>
      </c>
      <c r="CC723" s="180">
        <f>+CC742</f>
        <v>2.5900000000000176</v>
      </c>
      <c r="CD723" s="180"/>
      <c r="CE723" s="180"/>
      <c r="CF723" s="180"/>
      <c r="CG723" s="116"/>
      <c r="CH723" s="116"/>
      <c r="CI723" s="116" t="s">
        <v>1129</v>
      </c>
      <c r="CJ723" s="116"/>
      <c r="CK723" s="116"/>
      <c r="CL723" s="116"/>
      <c r="CM723" s="116"/>
      <c r="CN723" s="116"/>
      <c r="CO723" s="116"/>
      <c r="CP723" s="116"/>
      <c r="CQ723" s="116"/>
      <c r="CR723" s="116"/>
      <c r="CS723" s="116"/>
      <c r="CT723" s="116"/>
    </row>
    <row r="724" spans="1:98" ht="15" x14ac:dyDescent="0.25">
      <c r="A724" s="10" t="s">
        <v>567</v>
      </c>
      <c r="D724">
        <v>250</v>
      </c>
      <c r="F724" s="40" t="s">
        <v>1391</v>
      </c>
      <c r="I724" s="27">
        <v>1</v>
      </c>
      <c r="J724" s="27">
        <f>(M724*17)+(Q724*37)+(CC724*17)+(AI724*29)+(AE724*8)</f>
        <v>0</v>
      </c>
      <c r="K724" s="27">
        <v>99.9</v>
      </c>
      <c r="L724" s="27"/>
      <c r="M724" s="27">
        <v>0</v>
      </c>
      <c r="N724" s="27">
        <v>0</v>
      </c>
      <c r="O724" s="27">
        <v>0</v>
      </c>
      <c r="P724" s="27">
        <v>0</v>
      </c>
      <c r="Q724" s="27">
        <v>0</v>
      </c>
      <c r="R724" s="27">
        <v>0</v>
      </c>
      <c r="S724" s="27">
        <v>0</v>
      </c>
      <c r="T724" s="27">
        <v>0</v>
      </c>
      <c r="U724" s="27">
        <v>0</v>
      </c>
      <c r="V724" s="27"/>
      <c r="W724" s="27">
        <v>0</v>
      </c>
      <c r="X724" s="27">
        <v>0</v>
      </c>
      <c r="Y724" s="27"/>
      <c r="Z724" s="27">
        <v>0</v>
      </c>
      <c r="AA724" s="27">
        <v>0</v>
      </c>
      <c r="AB724" s="27"/>
      <c r="AC724" s="27"/>
      <c r="AD724" s="27">
        <v>0</v>
      </c>
      <c r="AE724" s="27">
        <v>0</v>
      </c>
      <c r="AF724" s="27">
        <v>0</v>
      </c>
      <c r="AG724" s="27">
        <v>0</v>
      </c>
      <c r="AH724" s="27">
        <v>0</v>
      </c>
      <c r="AI724" s="27">
        <v>0</v>
      </c>
      <c r="AJ724" s="27">
        <v>0.1</v>
      </c>
      <c r="AK724" s="27">
        <v>2</v>
      </c>
      <c r="AL724" s="27">
        <v>0</v>
      </c>
      <c r="AM724" s="27">
        <v>1</v>
      </c>
      <c r="AN724" s="27">
        <v>0</v>
      </c>
      <c r="AO724" s="27">
        <v>0</v>
      </c>
      <c r="AP724" s="27">
        <v>2</v>
      </c>
      <c r="AQ724" s="27">
        <v>0</v>
      </c>
      <c r="AR724" s="27">
        <v>7.0000000000000001E-3</v>
      </c>
      <c r="AS724" s="27">
        <v>0</v>
      </c>
      <c r="AT724" s="27">
        <v>0</v>
      </c>
      <c r="AU724" s="27"/>
      <c r="AV724" s="27">
        <v>0</v>
      </c>
      <c r="AW724" s="27">
        <v>0</v>
      </c>
      <c r="AX724" s="27">
        <v>0</v>
      </c>
      <c r="AY724" s="27">
        <v>0</v>
      </c>
      <c r="AZ724" s="27">
        <v>0</v>
      </c>
      <c r="BA724" s="27">
        <v>0</v>
      </c>
      <c r="BB724" s="27">
        <v>0</v>
      </c>
      <c r="BC724" s="27"/>
      <c r="BD724" s="27"/>
      <c r="BE724" s="27">
        <v>0</v>
      </c>
      <c r="BF724" s="27"/>
      <c r="BG724" s="27">
        <v>0</v>
      </c>
      <c r="BH724" s="27">
        <v>0</v>
      </c>
      <c r="BI724" s="27">
        <v>0</v>
      </c>
      <c r="BJ724" s="27">
        <v>0</v>
      </c>
      <c r="BK724" s="27">
        <v>0</v>
      </c>
      <c r="BL724" s="27">
        <v>0</v>
      </c>
      <c r="BM724" s="27">
        <v>0</v>
      </c>
      <c r="BN724" s="27">
        <v>0</v>
      </c>
      <c r="BO724" s="27">
        <v>0</v>
      </c>
      <c r="BP724" s="27">
        <v>0</v>
      </c>
      <c r="BQ724" s="27">
        <v>0</v>
      </c>
      <c r="BR724" s="27">
        <v>0</v>
      </c>
      <c r="BS724" s="27">
        <v>1</v>
      </c>
      <c r="BT724" s="14">
        <v>6.25</v>
      </c>
      <c r="BU724" s="27"/>
      <c r="BV724" s="27"/>
      <c r="BW724" s="27" t="s">
        <v>7</v>
      </c>
      <c r="BX724" s="79" t="s">
        <v>1411</v>
      </c>
      <c r="BY724" s="27"/>
      <c r="BZ724" s="27"/>
      <c r="CA724" s="27"/>
      <c r="CB724" s="27">
        <f>CC724+K724+M724+Q724+AE724+AJ724</f>
        <v>100</v>
      </c>
      <c r="CC724" s="27">
        <f>100-(K724+M724+Q724+AJ724+AE724+AI724)</f>
        <v>0</v>
      </c>
      <c r="CD724" s="27"/>
      <c r="CE724" s="27"/>
      <c r="CF724" s="27"/>
      <c r="CG724" s="25"/>
      <c r="CH724" s="25"/>
      <c r="CI724" s="25"/>
      <c r="CJ724" s="25"/>
      <c r="CK724" s="25"/>
      <c r="CL724" s="25"/>
      <c r="CM724" s="25"/>
      <c r="CN724" s="25"/>
      <c r="CO724" s="25"/>
      <c r="CP724" s="25"/>
      <c r="CQ724" s="25"/>
      <c r="CR724" s="25"/>
      <c r="CS724" s="25"/>
      <c r="CT724" s="25"/>
    </row>
    <row r="725" spans="1:98" ht="15" x14ac:dyDescent="0.3">
      <c r="A725" s="10" t="s">
        <v>219</v>
      </c>
      <c r="D725">
        <v>250</v>
      </c>
      <c r="F725" s="44" t="s">
        <v>220</v>
      </c>
      <c r="I725" s="27">
        <v>1</v>
      </c>
      <c r="J725" s="27">
        <f>(M725*17)+(Q725*37)+(CC725*17)+(AI725*29)+(AE725*8)</f>
        <v>499.78000000000009</v>
      </c>
      <c r="K725" s="27">
        <v>74.87</v>
      </c>
      <c r="L725" s="27"/>
      <c r="M725" s="27">
        <v>17.88</v>
      </c>
      <c r="N725" s="27">
        <v>0</v>
      </c>
      <c r="O725" s="27">
        <v>17.8</v>
      </c>
      <c r="P725" s="113">
        <v>0.26200000000000001</v>
      </c>
      <c r="Q725" s="27">
        <v>4.47</v>
      </c>
      <c r="R725" s="27"/>
      <c r="S725" s="113">
        <v>1.36</v>
      </c>
      <c r="T725" s="113">
        <v>1.1200000000000001</v>
      </c>
      <c r="U725" s="113">
        <v>1.0900000000000001</v>
      </c>
      <c r="V725" s="27"/>
      <c r="W725" s="27">
        <f>X725-AE725</f>
        <v>1.8</v>
      </c>
      <c r="X725" s="27">
        <v>1.8</v>
      </c>
      <c r="Y725" s="27"/>
      <c r="Z725" s="27">
        <v>1.8</v>
      </c>
      <c r="AA725" s="27">
        <v>0</v>
      </c>
      <c r="AB725" s="27"/>
      <c r="AC725" s="27"/>
      <c r="AD725" s="27"/>
      <c r="AE725" s="27">
        <v>0</v>
      </c>
      <c r="AF725" s="27"/>
      <c r="AG725" s="27"/>
      <c r="AH725" s="27"/>
      <c r="AI725" s="27"/>
      <c r="AJ725" s="27">
        <v>0.99</v>
      </c>
      <c r="AK725" s="27">
        <v>10</v>
      </c>
      <c r="AL725" s="27">
        <v>5.86</v>
      </c>
      <c r="AM725" s="27">
        <v>18</v>
      </c>
      <c r="AN725" s="27">
        <v>197</v>
      </c>
      <c r="AO725" s="27">
        <v>228</v>
      </c>
      <c r="AP725" s="27">
        <v>77</v>
      </c>
      <c r="AQ725" s="27">
        <v>3.32</v>
      </c>
      <c r="AR725" s="27">
        <v>0.24299999999999999</v>
      </c>
      <c r="AS725" s="27">
        <v>0.14899999999999999</v>
      </c>
      <c r="AT725" s="27">
        <v>55.2</v>
      </c>
      <c r="AU725" s="113">
        <v>2657</v>
      </c>
      <c r="AV725" s="27"/>
      <c r="AW725" s="113">
        <v>2657</v>
      </c>
      <c r="AX725" s="27"/>
      <c r="AY725" s="27"/>
      <c r="AZ725" s="27"/>
      <c r="BA725" s="27"/>
      <c r="BB725" s="27"/>
      <c r="BC725" s="27"/>
      <c r="BD725" s="27"/>
      <c r="BE725" s="27"/>
      <c r="BF725" s="27"/>
      <c r="BG725" s="27"/>
      <c r="BH725" s="27"/>
      <c r="BI725" s="27"/>
      <c r="BJ725" s="27">
        <v>8.7999999999999995E-2</v>
      </c>
      <c r="BK725" s="27">
        <v>0.98699999999999999</v>
      </c>
      <c r="BL725" s="27">
        <v>6.6619999999999999</v>
      </c>
      <c r="BM725" s="27"/>
      <c r="BN725" s="27">
        <v>0.42</v>
      </c>
      <c r="BO725" s="27">
        <v>345</v>
      </c>
      <c r="BP725" s="27"/>
      <c r="BQ725" s="27">
        <v>16.2</v>
      </c>
      <c r="BR725" s="27"/>
      <c r="BS725" s="27"/>
      <c r="BT725" s="27">
        <v>6.25</v>
      </c>
      <c r="BU725" s="27"/>
      <c r="BV725" s="27"/>
      <c r="BW725" s="27" t="s">
        <v>7</v>
      </c>
      <c r="BX725" s="79" t="s">
        <v>221</v>
      </c>
      <c r="BY725" s="27"/>
      <c r="BZ725" s="27"/>
      <c r="CA725" s="27"/>
      <c r="CB725" s="27">
        <f>CC725+K725+M725+Q725+AE725+AJ725</f>
        <v>100</v>
      </c>
      <c r="CC725" s="27">
        <f>100-(K725+M725+Q725+AJ725+AE725+AI725)</f>
        <v>1.7900000000000063</v>
      </c>
      <c r="CD725" s="27"/>
      <c r="CE725" s="27"/>
      <c r="CF725" s="27"/>
      <c r="CG725" s="25"/>
      <c r="CH725" s="25"/>
      <c r="CI725" s="25"/>
      <c r="CJ725" s="25"/>
      <c r="CK725" s="25"/>
      <c r="CL725" s="25"/>
      <c r="CM725" s="25"/>
      <c r="CN725" s="25"/>
      <c r="CO725" s="25"/>
      <c r="CP725" s="25"/>
      <c r="CQ725" s="25"/>
      <c r="CR725" s="25"/>
      <c r="CS725" s="25"/>
      <c r="CT725" s="25"/>
    </row>
    <row r="726" spans="1:98" ht="15" x14ac:dyDescent="0.3">
      <c r="A726" s="10" t="s">
        <v>702</v>
      </c>
      <c r="D726">
        <v>250</v>
      </c>
      <c r="F726" s="44" t="s">
        <v>1144</v>
      </c>
      <c r="I726" s="27">
        <v>1</v>
      </c>
      <c r="J726" s="76">
        <f>(M726*17)+(Q726*37)+(CC726*17)+(AI726*29)+(AE726*8)</f>
        <v>631.90000000000009</v>
      </c>
      <c r="K726" s="27">
        <v>68.3</v>
      </c>
      <c r="L726" s="27">
        <v>3.9</v>
      </c>
      <c r="M726" s="27">
        <v>24.4</v>
      </c>
      <c r="N726" s="27">
        <v>0</v>
      </c>
      <c r="O726" s="27">
        <v>24.4</v>
      </c>
      <c r="P726" s="27">
        <v>0.63100000000000001</v>
      </c>
      <c r="Q726" s="27">
        <v>5.5</v>
      </c>
      <c r="R726" s="27"/>
      <c r="S726" s="27">
        <v>1.84</v>
      </c>
      <c r="T726" s="27">
        <v>1.34</v>
      </c>
      <c r="U726" s="27">
        <v>0.9</v>
      </c>
      <c r="V726" s="27" t="s">
        <v>501</v>
      </c>
      <c r="W726" s="27">
        <v>0.9</v>
      </c>
      <c r="X726" s="27"/>
      <c r="Y726" s="27"/>
      <c r="Z726" s="27">
        <v>0.9</v>
      </c>
      <c r="AA726" s="27">
        <v>0</v>
      </c>
      <c r="AB726" s="27"/>
      <c r="AC726" s="27"/>
      <c r="AD726" s="27"/>
      <c r="AE726" s="27">
        <v>0</v>
      </c>
      <c r="AF726" s="27"/>
      <c r="AG726" s="27"/>
      <c r="AH726" s="27"/>
      <c r="AI726" s="27"/>
      <c r="AJ726" s="27">
        <v>1</v>
      </c>
      <c r="AK726" s="27">
        <v>14</v>
      </c>
      <c r="AL726" s="27">
        <v>8.5</v>
      </c>
      <c r="AM726" s="27">
        <v>21</v>
      </c>
      <c r="AN726" s="27">
        <v>312</v>
      </c>
      <c r="AO726" s="27">
        <v>140</v>
      </c>
      <c r="AP726" s="27">
        <v>51</v>
      </c>
      <c r="AQ726" s="27">
        <v>4.34</v>
      </c>
      <c r="AR726" s="27">
        <v>0.37</v>
      </c>
      <c r="AS726" s="27">
        <v>36.9</v>
      </c>
      <c r="AT726" s="27">
        <v>297</v>
      </c>
      <c r="AU726" s="27"/>
      <c r="AV726" s="27">
        <v>4913</v>
      </c>
      <c r="AW726" s="27">
        <v>4913</v>
      </c>
      <c r="AX726" s="79" t="s">
        <v>501</v>
      </c>
      <c r="AY726" s="27"/>
      <c r="AZ726" s="27"/>
      <c r="BA726" s="27"/>
      <c r="BB726" s="27"/>
      <c r="BC726" s="27"/>
      <c r="BD726" s="27"/>
      <c r="BE726" s="27">
        <v>1.79</v>
      </c>
      <c r="BF726" s="27"/>
      <c r="BG726" s="27"/>
      <c r="BH726" s="27">
        <v>1.44</v>
      </c>
      <c r="BI726" s="27"/>
      <c r="BJ726" s="27">
        <v>0.15</v>
      </c>
      <c r="BK726" s="27">
        <v>1.75</v>
      </c>
      <c r="BL726" s="27">
        <v>4.5</v>
      </c>
      <c r="BM726" s="27"/>
      <c r="BN726" s="27">
        <v>0.57999999999999996</v>
      </c>
      <c r="BO726" s="27">
        <v>770</v>
      </c>
      <c r="BP726" s="27">
        <v>19.399999999999999</v>
      </c>
      <c r="BQ726" s="27">
        <v>16</v>
      </c>
      <c r="BR726" s="27"/>
      <c r="BS726" s="27"/>
      <c r="BT726" s="27">
        <v>6.25</v>
      </c>
      <c r="BU726" s="27"/>
      <c r="BV726" s="27"/>
      <c r="BW726" s="27" t="s">
        <v>186</v>
      </c>
      <c r="BX726" s="79">
        <v>2970</v>
      </c>
      <c r="BY726" s="27"/>
      <c r="BZ726" s="27"/>
      <c r="CA726" s="27"/>
      <c r="CB726" s="27">
        <f>CC726+K726+M726+Q726+AE726+AJ726</f>
        <v>100</v>
      </c>
      <c r="CC726" s="27">
        <f>100-(K726+M726+Q726+AJ726+AE726+AI726)</f>
        <v>0.80000000000001137</v>
      </c>
      <c r="CD726" s="27"/>
      <c r="CE726" s="27"/>
      <c r="CF726" s="27"/>
      <c r="CG726" s="27"/>
      <c r="CH726" s="27"/>
      <c r="CI726" s="25"/>
      <c r="CJ726" s="25"/>
      <c r="CK726" s="25"/>
      <c r="CL726" s="25"/>
      <c r="CM726" s="25"/>
      <c r="CN726" s="25"/>
      <c r="CO726" s="25"/>
      <c r="CP726" s="25"/>
      <c r="CQ726" s="25"/>
      <c r="CR726" s="25"/>
      <c r="CS726" s="25"/>
      <c r="CT726" s="25"/>
    </row>
    <row r="727" spans="1:98" ht="15" x14ac:dyDescent="0.3">
      <c r="A727" s="10" t="s">
        <v>1212</v>
      </c>
      <c r="D727">
        <v>25</v>
      </c>
      <c r="F727" s="2" t="s">
        <v>1213</v>
      </c>
      <c r="I727">
        <v>1</v>
      </c>
      <c r="J727" s="25">
        <v>3700</v>
      </c>
      <c r="K727" s="25">
        <v>0</v>
      </c>
      <c r="L727" s="25" t="s">
        <v>501</v>
      </c>
      <c r="M727" s="25">
        <v>0</v>
      </c>
      <c r="N727" s="25">
        <v>0</v>
      </c>
      <c r="O727" s="25">
        <v>0</v>
      </c>
      <c r="P727" s="25">
        <v>0</v>
      </c>
      <c r="Q727" s="25">
        <v>100</v>
      </c>
      <c r="R727" s="25"/>
      <c r="S727" s="25">
        <v>12.65</v>
      </c>
      <c r="T727" s="25">
        <v>18.57</v>
      </c>
      <c r="U727" s="25">
        <v>64.22</v>
      </c>
      <c r="V727" s="25"/>
      <c r="W727" s="25">
        <v>0</v>
      </c>
      <c r="X727" s="25"/>
      <c r="Y727" s="25"/>
      <c r="Z727" s="25">
        <v>0</v>
      </c>
      <c r="AA727" s="25"/>
      <c r="AB727" s="25"/>
      <c r="AC727" s="25"/>
      <c r="AD727" s="25"/>
      <c r="AE727" s="25">
        <v>0</v>
      </c>
      <c r="AF727" s="25"/>
      <c r="AG727" s="25"/>
      <c r="AH727" s="25"/>
      <c r="AI727" s="25"/>
      <c r="AJ727" s="25">
        <v>0</v>
      </c>
      <c r="AK727" s="25">
        <v>0</v>
      </c>
      <c r="AL727" s="25">
        <v>0</v>
      </c>
      <c r="AM727" s="25">
        <v>0</v>
      </c>
      <c r="AN727" s="25">
        <v>0</v>
      </c>
      <c r="AO727" s="25">
        <v>0</v>
      </c>
      <c r="AP727" s="25">
        <v>0</v>
      </c>
      <c r="AQ727" s="25">
        <v>0</v>
      </c>
      <c r="AR727" s="25">
        <v>0</v>
      </c>
      <c r="AS727" s="25"/>
      <c r="AT727" s="25"/>
      <c r="AU727" s="25"/>
      <c r="AV727" s="25">
        <v>3</v>
      </c>
      <c r="AW727" s="25"/>
      <c r="AX727" s="25"/>
      <c r="AY727" s="25"/>
      <c r="AZ727" s="25"/>
      <c r="BA727" s="25"/>
      <c r="BB727" s="25"/>
      <c r="BC727" s="25"/>
      <c r="BD727" s="25"/>
      <c r="BE727" s="25"/>
      <c r="BF727" s="25"/>
      <c r="BG727" s="25">
        <v>0</v>
      </c>
      <c r="BH727" s="25">
        <v>39.22</v>
      </c>
      <c r="BI727" s="25"/>
      <c r="BJ727" s="25">
        <v>0</v>
      </c>
      <c r="BK727" s="25">
        <v>0</v>
      </c>
      <c r="BL727" s="25">
        <v>0</v>
      </c>
      <c r="BM727" s="25"/>
      <c r="BN727" s="25">
        <v>0</v>
      </c>
      <c r="BO727" s="25">
        <v>0</v>
      </c>
      <c r="BP727" s="25">
        <v>0</v>
      </c>
      <c r="BQ727" s="25"/>
      <c r="BR727" s="25"/>
      <c r="BT727" s="27">
        <v>6.25</v>
      </c>
      <c r="BW727" s="25" t="s">
        <v>4</v>
      </c>
      <c r="BX727" s="49">
        <v>6536</v>
      </c>
      <c r="BY727" s="25"/>
      <c r="BZ727" s="25"/>
      <c r="CA727" s="25"/>
      <c r="CB727" s="25">
        <v>100</v>
      </c>
      <c r="CC727" s="25">
        <v>0</v>
      </c>
      <c r="CD727" s="25"/>
      <c r="CE727" s="25"/>
      <c r="CF727" s="25"/>
      <c r="CG727" s="25"/>
      <c r="CH727" s="25"/>
      <c r="CI727" s="25"/>
      <c r="CJ727" s="25"/>
      <c r="CK727" s="25"/>
      <c r="CL727" s="25"/>
      <c r="CM727" s="25"/>
      <c r="CN727" s="25"/>
      <c r="CO727" s="25"/>
      <c r="CP727" s="25"/>
      <c r="CQ727" s="25"/>
      <c r="CR727" s="25"/>
      <c r="CS727" s="25"/>
      <c r="CT727" s="25"/>
    </row>
    <row r="728" spans="1:98" ht="15" x14ac:dyDescent="0.3">
      <c r="A728" s="10" t="s">
        <v>1219</v>
      </c>
      <c r="D728">
        <v>10</v>
      </c>
      <c r="F728" s="2" t="s">
        <v>1214</v>
      </c>
      <c r="I728">
        <v>1</v>
      </c>
      <c r="J728" s="25">
        <v>0</v>
      </c>
      <c r="K728" s="25">
        <v>0.2</v>
      </c>
      <c r="L728" s="25"/>
      <c r="M728" s="25">
        <v>0</v>
      </c>
      <c r="N728" s="25">
        <v>0</v>
      </c>
      <c r="O728" s="25">
        <v>0</v>
      </c>
      <c r="P728" s="25">
        <v>0</v>
      </c>
      <c r="Q728" s="25">
        <v>0</v>
      </c>
      <c r="R728" s="25"/>
      <c r="S728" s="25">
        <v>0</v>
      </c>
      <c r="T728" s="25">
        <v>0</v>
      </c>
      <c r="U728" s="25">
        <v>0</v>
      </c>
      <c r="V728" s="25">
        <v>0</v>
      </c>
      <c r="W728" s="25">
        <v>0</v>
      </c>
      <c r="X728" s="25"/>
      <c r="Y728" s="25">
        <v>0</v>
      </c>
      <c r="Z728" s="25"/>
      <c r="AA728" s="25"/>
      <c r="AB728" s="25">
        <v>0</v>
      </c>
      <c r="AC728" s="25">
        <v>0</v>
      </c>
      <c r="AD728" s="25"/>
      <c r="AE728" s="25"/>
      <c r="AF728" s="25"/>
      <c r="AG728" s="25">
        <v>0</v>
      </c>
      <c r="AH728" s="25"/>
      <c r="AI728" s="25"/>
      <c r="AJ728" s="25">
        <v>99.8</v>
      </c>
      <c r="AK728" s="25">
        <v>10</v>
      </c>
      <c r="AL728" s="25">
        <v>0.3</v>
      </c>
      <c r="AM728" s="25">
        <v>76</v>
      </c>
      <c r="AN728" s="25">
        <v>1</v>
      </c>
      <c r="AO728" s="25">
        <v>89</v>
      </c>
      <c r="AP728" s="25">
        <v>39300</v>
      </c>
      <c r="AQ728" s="25">
        <v>0.1</v>
      </c>
      <c r="AR728" s="25">
        <v>0.08</v>
      </c>
      <c r="AS728" s="25"/>
      <c r="AT728" s="25" t="s">
        <v>501</v>
      </c>
      <c r="AU728" s="25"/>
      <c r="AV728" s="25"/>
      <c r="AW728" s="25">
        <v>0</v>
      </c>
      <c r="AX728" s="25">
        <v>0</v>
      </c>
      <c r="AY728" s="25"/>
      <c r="AZ728" s="25"/>
      <c r="BA728" s="25"/>
      <c r="BB728" s="25"/>
      <c r="BC728" s="25"/>
      <c r="BD728" s="25"/>
      <c r="BE728" s="25"/>
      <c r="BF728" s="25">
        <v>0</v>
      </c>
      <c r="BG728" s="25"/>
      <c r="BH728" s="25">
        <v>0</v>
      </c>
      <c r="BI728" s="25"/>
      <c r="BJ728" s="25">
        <v>0</v>
      </c>
      <c r="BK728" s="25">
        <v>1</v>
      </c>
      <c r="BL728" s="25">
        <v>0</v>
      </c>
      <c r="BM728" s="25"/>
      <c r="BN728" s="25">
        <v>0</v>
      </c>
      <c r="BO728" s="25">
        <v>0</v>
      </c>
      <c r="BP728" s="25">
        <v>0</v>
      </c>
      <c r="BQ728" s="25">
        <v>0</v>
      </c>
      <c r="BR728" s="25"/>
      <c r="BT728" s="27">
        <v>6.25</v>
      </c>
      <c r="BW728" s="25" t="s">
        <v>8</v>
      </c>
      <c r="BX728" s="49">
        <v>1226</v>
      </c>
      <c r="BY728" s="25"/>
      <c r="BZ728" s="25"/>
      <c r="CA728" s="25"/>
      <c r="CB728" s="25">
        <v>100</v>
      </c>
      <c r="CC728" s="25">
        <v>0</v>
      </c>
      <c r="CD728" s="25"/>
      <c r="CE728" s="25"/>
      <c r="CF728" s="25"/>
      <c r="CG728" s="25"/>
      <c r="CH728" s="25"/>
      <c r="CI728" s="25"/>
      <c r="CJ728" s="25"/>
      <c r="CK728" s="25"/>
      <c r="CL728" s="25"/>
      <c r="CM728" s="25"/>
      <c r="CN728" s="25"/>
      <c r="CO728" s="25"/>
      <c r="CP728" s="25"/>
      <c r="CQ728" s="25"/>
      <c r="CR728" s="25"/>
      <c r="CS728" s="25"/>
      <c r="CT728" s="25"/>
    </row>
    <row r="729" spans="1:98" ht="15" x14ac:dyDescent="0.25">
      <c r="A729" s="119"/>
      <c r="D729">
        <f>SUM(D724:D728)</f>
        <v>785</v>
      </c>
      <c r="F729" s="5" t="s">
        <v>550</v>
      </c>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A729" s="25"/>
      <c r="BB729" s="25"/>
      <c r="BC729" s="25"/>
      <c r="BD729" s="25"/>
      <c r="BE729" s="25"/>
      <c r="BF729" s="25"/>
      <c r="BG729" s="25"/>
      <c r="BH729" s="25"/>
      <c r="BI729" s="25"/>
      <c r="BJ729" s="25"/>
      <c r="BK729" s="25"/>
      <c r="BL729" s="25"/>
      <c r="BM729" s="25"/>
      <c r="BN729" s="25"/>
      <c r="BO729" s="25"/>
      <c r="BP729" s="25"/>
      <c r="BQ729" s="25"/>
      <c r="BR729" s="25"/>
      <c r="BW729" s="25"/>
      <c r="BX729" s="49"/>
      <c r="BY729" s="25"/>
      <c r="BZ729" s="25"/>
      <c r="CA729" s="25"/>
      <c r="CB729" s="25"/>
      <c r="CC729" s="25"/>
      <c r="CD729" s="25"/>
      <c r="CE729" s="25"/>
      <c r="CF729" s="25"/>
      <c r="CG729" s="25"/>
      <c r="CH729" s="25"/>
      <c r="CI729" s="25"/>
      <c r="CJ729" s="25"/>
      <c r="CK729" s="25"/>
      <c r="CL729" s="25"/>
      <c r="CM729" s="25"/>
      <c r="CN729" s="25"/>
      <c r="CO729" s="25"/>
      <c r="CP729" s="25"/>
      <c r="CQ729" s="25"/>
      <c r="CR729" s="25"/>
      <c r="CS729" s="25"/>
      <c r="CT729" s="25"/>
    </row>
    <row r="730" spans="1:98" ht="15" x14ac:dyDescent="0.25">
      <c r="A730" s="119"/>
      <c r="D730">
        <f>D729*D731</f>
        <v>687.70422535211264</v>
      </c>
      <c r="F730" s="5" t="s">
        <v>551</v>
      </c>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A730" s="25"/>
      <c r="BB730" s="25"/>
      <c r="BC730" s="25"/>
      <c r="BD730" s="25"/>
      <c r="BE730" s="25"/>
      <c r="BF730" s="25"/>
      <c r="BG730" s="25"/>
      <c r="BH730" s="25"/>
      <c r="BI730" s="25"/>
      <c r="BJ730" s="25"/>
      <c r="BK730" s="25"/>
      <c r="BL730" s="25"/>
      <c r="BM730" s="25"/>
      <c r="BN730" s="25"/>
      <c r="BO730" s="25"/>
      <c r="BP730" s="25"/>
      <c r="BQ730" s="25"/>
      <c r="BR730" s="25"/>
      <c r="BW730" s="25"/>
      <c r="BX730" s="49"/>
      <c r="BY730" s="25"/>
      <c r="BZ730" s="25"/>
      <c r="CA730" s="25"/>
      <c r="CB730" s="25"/>
      <c r="CC730" s="25"/>
      <c r="CD730" s="25"/>
      <c r="CE730" s="25"/>
      <c r="CF730" s="25"/>
      <c r="CG730" s="25"/>
      <c r="CH730" s="25"/>
      <c r="CI730" s="25"/>
      <c r="CJ730" s="25"/>
      <c r="CK730" s="25"/>
      <c r="CL730" s="25"/>
      <c r="CM730" s="25"/>
      <c r="CN730" s="25"/>
      <c r="CO730" s="25"/>
      <c r="CP730" s="25"/>
      <c r="CQ730" s="25"/>
      <c r="CR730" s="25"/>
      <c r="CS730" s="25"/>
      <c r="CT730" s="25"/>
    </row>
    <row r="731" spans="1:98" ht="15" x14ac:dyDescent="0.25">
      <c r="A731" s="119"/>
      <c r="D731">
        <v>0.87605633802816896</v>
      </c>
      <c r="F731" s="5" t="s">
        <v>337</v>
      </c>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A731" s="25"/>
      <c r="BB731" s="25"/>
      <c r="BC731" s="25"/>
      <c r="BD731" s="25"/>
      <c r="BE731" s="25"/>
      <c r="BF731" s="25"/>
      <c r="BG731" s="25"/>
      <c r="BH731" s="25"/>
      <c r="BI731" s="25"/>
      <c r="BJ731" s="25"/>
      <c r="BK731" s="25"/>
      <c r="BL731" s="25"/>
      <c r="BM731" s="25"/>
      <c r="BN731" s="25"/>
      <c r="BO731" s="25"/>
      <c r="BP731" s="25"/>
      <c r="BQ731" s="25"/>
      <c r="BR731" s="25"/>
      <c r="BW731" s="25"/>
      <c r="BX731" s="49"/>
      <c r="BY731" s="25"/>
      <c r="BZ731" s="25"/>
      <c r="CA731" s="25"/>
      <c r="CB731" s="25"/>
      <c r="CC731" s="25"/>
      <c r="CD731" s="25"/>
      <c r="CE731" s="25"/>
      <c r="CF731" s="25"/>
      <c r="CG731" s="25"/>
      <c r="CH731" s="25"/>
      <c r="CI731" s="25"/>
      <c r="CJ731" s="25"/>
      <c r="CK731" s="25"/>
      <c r="CL731" s="25"/>
      <c r="CM731" s="25"/>
      <c r="CN731" s="25"/>
      <c r="CO731" s="25"/>
      <c r="CP731" s="25"/>
      <c r="CQ731" s="25"/>
      <c r="CR731" s="25"/>
      <c r="CS731" s="25"/>
      <c r="CT731" s="25"/>
    </row>
    <row r="732" spans="1:98" ht="15" x14ac:dyDescent="0.25">
      <c r="A732" s="119"/>
      <c r="F732" s="5" t="s">
        <v>82</v>
      </c>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A732" s="25"/>
      <c r="BB732" s="25"/>
      <c r="BC732" s="25"/>
      <c r="BD732" s="25"/>
      <c r="BE732" s="25"/>
      <c r="BF732" s="25"/>
      <c r="BG732" s="25"/>
      <c r="BH732" s="25"/>
      <c r="BI732" s="25"/>
      <c r="BJ732" s="25"/>
      <c r="BK732" s="25"/>
      <c r="BL732" s="25"/>
      <c r="BM732" s="25"/>
      <c r="BN732" s="25"/>
      <c r="BO732" s="25"/>
      <c r="BP732" s="25"/>
      <c r="BQ732" s="25"/>
      <c r="BR732" s="25"/>
      <c r="BW732" s="25"/>
      <c r="BX732" s="49"/>
      <c r="BY732" s="25"/>
      <c r="BZ732" s="25"/>
      <c r="CA732" s="25"/>
      <c r="CB732" s="25"/>
      <c r="CC732" s="25"/>
      <c r="CD732" s="25"/>
      <c r="CE732" s="25"/>
      <c r="CF732" s="25"/>
      <c r="CG732" s="25"/>
      <c r="CH732" s="25"/>
      <c r="CI732" s="25"/>
      <c r="CJ732" s="25"/>
      <c r="CK732" s="25"/>
      <c r="CL732" s="25"/>
      <c r="CM732" s="25"/>
      <c r="CN732" s="25"/>
      <c r="CO732" s="25"/>
      <c r="CP732" s="25"/>
      <c r="CQ732" s="25"/>
      <c r="CR732" s="25"/>
      <c r="CS732" s="25"/>
      <c r="CT732" s="25"/>
    </row>
    <row r="733" spans="1:98" ht="15" x14ac:dyDescent="0.25">
      <c r="A733" s="119"/>
      <c r="F733" s="5" t="s">
        <v>115</v>
      </c>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A733" s="25"/>
      <c r="BB733" s="25"/>
      <c r="BC733" s="25"/>
      <c r="BD733" s="25"/>
      <c r="BE733" s="25"/>
      <c r="BF733" s="25"/>
      <c r="BG733" s="25"/>
      <c r="BH733" s="25"/>
      <c r="BI733" s="25"/>
      <c r="BJ733" s="25"/>
      <c r="BK733" s="25"/>
      <c r="BL733" s="25"/>
      <c r="BM733" s="25"/>
      <c r="BN733" s="25"/>
      <c r="BO733" s="25"/>
      <c r="BP733" s="25"/>
      <c r="BQ733" s="25"/>
      <c r="BR733" s="25"/>
      <c r="BW733" s="25"/>
      <c r="BX733" s="49"/>
      <c r="BY733" s="25"/>
      <c r="BZ733" s="25"/>
      <c r="CA733" s="25"/>
      <c r="CD733" s="25"/>
      <c r="CE733" s="25"/>
      <c r="CF733" s="25"/>
      <c r="CG733" s="25"/>
      <c r="CH733" s="25"/>
      <c r="CI733" s="25"/>
      <c r="CJ733" s="25"/>
      <c r="CK733" s="25"/>
      <c r="CL733" s="25"/>
      <c r="CM733" s="25"/>
      <c r="CN733" s="25"/>
      <c r="CO733" s="25"/>
      <c r="CP733" s="25"/>
      <c r="CQ733" s="25"/>
      <c r="CR733" s="25"/>
      <c r="CS733" s="25"/>
      <c r="CT733" s="25"/>
    </row>
    <row r="734" spans="1:98" ht="15" x14ac:dyDescent="0.25">
      <c r="A734" s="119"/>
      <c r="F734" s="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A734" s="25"/>
      <c r="BB734" s="25"/>
      <c r="BC734" s="25"/>
      <c r="BD734" s="25"/>
      <c r="BE734" s="25"/>
      <c r="BF734" s="25"/>
      <c r="BG734" s="25"/>
      <c r="BH734" s="25"/>
      <c r="BI734" s="25"/>
      <c r="BJ734" s="25"/>
      <c r="BK734" s="25"/>
      <c r="BL734" s="25"/>
      <c r="BM734" s="25"/>
      <c r="BN734" s="25"/>
      <c r="BO734" s="25"/>
      <c r="BP734" s="25"/>
      <c r="BQ734" s="25"/>
      <c r="BR734" s="25"/>
      <c r="BW734" s="25"/>
      <c r="BX734" s="49"/>
      <c r="BY734" s="25"/>
      <c r="BZ734" s="25"/>
      <c r="CA734" s="25"/>
      <c r="CD734" s="25"/>
      <c r="CE734" s="25"/>
      <c r="CF734" s="25"/>
      <c r="CG734" s="25"/>
      <c r="CH734" s="25"/>
      <c r="CI734" s="25"/>
      <c r="CJ734" s="25"/>
      <c r="CK734" s="25"/>
      <c r="CL734" s="25"/>
      <c r="CM734" s="25"/>
      <c r="CN734" s="25"/>
      <c r="CO734" s="25"/>
      <c r="CP734" s="25"/>
      <c r="CQ734" s="25"/>
      <c r="CR734" s="25"/>
      <c r="CS734" s="25"/>
      <c r="CT734" s="25"/>
    </row>
    <row r="735" spans="1:98" s="35" customFormat="1" ht="15" x14ac:dyDescent="0.25">
      <c r="A735" s="398"/>
      <c r="F735" s="163" t="s">
        <v>1391</v>
      </c>
      <c r="J735" s="388"/>
      <c r="K735" s="164">
        <f>+K724*$D$724/100</f>
        <v>249.75</v>
      </c>
      <c r="L735" s="164"/>
      <c r="M735" s="164">
        <f t="shared" ref="M735:BR735" si="388">+M724*$D$724/100</f>
        <v>0</v>
      </c>
      <c r="N735" s="164">
        <f t="shared" si="388"/>
        <v>0</v>
      </c>
      <c r="O735" s="164">
        <f t="shared" si="388"/>
        <v>0</v>
      </c>
      <c r="P735" s="164">
        <f t="shared" si="388"/>
        <v>0</v>
      </c>
      <c r="Q735" s="164">
        <f t="shared" si="388"/>
        <v>0</v>
      </c>
      <c r="R735" s="164">
        <f t="shared" si="388"/>
        <v>0</v>
      </c>
      <c r="S735" s="164">
        <f t="shared" si="388"/>
        <v>0</v>
      </c>
      <c r="T735" s="164">
        <f t="shared" si="388"/>
        <v>0</v>
      </c>
      <c r="U735" s="164">
        <f t="shared" si="388"/>
        <v>0</v>
      </c>
      <c r="V735" s="164">
        <f t="shared" si="388"/>
        <v>0</v>
      </c>
      <c r="W735" s="164">
        <f t="shared" si="388"/>
        <v>0</v>
      </c>
      <c r="X735" s="164">
        <f t="shared" si="388"/>
        <v>0</v>
      </c>
      <c r="Y735" s="164">
        <f t="shared" si="388"/>
        <v>0</v>
      </c>
      <c r="Z735" s="164">
        <f t="shared" si="388"/>
        <v>0</v>
      </c>
      <c r="AA735" s="164">
        <f t="shared" si="388"/>
        <v>0</v>
      </c>
      <c r="AB735" s="164">
        <f t="shared" si="388"/>
        <v>0</v>
      </c>
      <c r="AC735" s="164">
        <f t="shared" si="388"/>
        <v>0</v>
      </c>
      <c r="AD735" s="164">
        <f t="shared" si="388"/>
        <v>0</v>
      </c>
      <c r="AE735" s="164">
        <f t="shared" si="388"/>
        <v>0</v>
      </c>
      <c r="AF735" s="164">
        <f t="shared" si="388"/>
        <v>0</v>
      </c>
      <c r="AG735" s="164">
        <f t="shared" si="388"/>
        <v>0</v>
      </c>
      <c r="AH735" s="164">
        <f t="shared" si="388"/>
        <v>0</v>
      </c>
      <c r="AI735" s="164">
        <f t="shared" si="388"/>
        <v>0</v>
      </c>
      <c r="AJ735" s="164">
        <f t="shared" si="388"/>
        <v>0.25</v>
      </c>
      <c r="AK735" s="164">
        <f t="shared" si="388"/>
        <v>5</v>
      </c>
      <c r="AL735" s="164">
        <f t="shared" si="388"/>
        <v>0</v>
      </c>
      <c r="AM735" s="164">
        <f t="shared" si="388"/>
        <v>2.5</v>
      </c>
      <c r="AN735" s="164">
        <f t="shared" si="388"/>
        <v>0</v>
      </c>
      <c r="AO735" s="164">
        <f t="shared" si="388"/>
        <v>0</v>
      </c>
      <c r="AP735" s="164">
        <f t="shared" si="388"/>
        <v>5</v>
      </c>
      <c r="AQ735" s="164">
        <f t="shared" si="388"/>
        <v>0</v>
      </c>
      <c r="AR735" s="164">
        <f t="shared" si="388"/>
        <v>1.7500000000000002E-2</v>
      </c>
      <c r="AS735" s="164">
        <f t="shared" si="388"/>
        <v>0</v>
      </c>
      <c r="AT735" s="164">
        <f t="shared" si="388"/>
        <v>0</v>
      </c>
      <c r="AU735" s="164">
        <f t="shared" si="388"/>
        <v>0</v>
      </c>
      <c r="AV735" s="164">
        <f t="shared" si="388"/>
        <v>0</v>
      </c>
      <c r="AW735" s="164">
        <f t="shared" si="388"/>
        <v>0</v>
      </c>
      <c r="AX735" s="164">
        <f t="shared" si="388"/>
        <v>0</v>
      </c>
      <c r="AY735" s="164">
        <f t="shared" si="388"/>
        <v>0</v>
      </c>
      <c r="AZ735" s="164">
        <f t="shared" si="388"/>
        <v>0</v>
      </c>
      <c r="BA735" s="164">
        <f t="shared" si="388"/>
        <v>0</v>
      </c>
      <c r="BB735" s="164">
        <f t="shared" si="388"/>
        <v>0</v>
      </c>
      <c r="BC735" s="164">
        <f t="shared" si="388"/>
        <v>0</v>
      </c>
      <c r="BD735" s="164">
        <f t="shared" si="388"/>
        <v>0</v>
      </c>
      <c r="BE735" s="164">
        <f t="shared" si="388"/>
        <v>0</v>
      </c>
      <c r="BF735" s="164">
        <f t="shared" si="388"/>
        <v>0</v>
      </c>
      <c r="BG735" s="164">
        <f t="shared" si="388"/>
        <v>0</v>
      </c>
      <c r="BH735" s="164">
        <f t="shared" si="388"/>
        <v>0</v>
      </c>
      <c r="BI735" s="164">
        <f t="shared" si="388"/>
        <v>0</v>
      </c>
      <c r="BJ735" s="164">
        <f t="shared" si="388"/>
        <v>0</v>
      </c>
      <c r="BK735" s="164">
        <f t="shared" si="388"/>
        <v>0</v>
      </c>
      <c r="BL735" s="164">
        <f t="shared" si="388"/>
        <v>0</v>
      </c>
      <c r="BM735" s="164">
        <f t="shared" si="388"/>
        <v>0</v>
      </c>
      <c r="BN735" s="164">
        <f t="shared" si="388"/>
        <v>0</v>
      </c>
      <c r="BO735" s="164">
        <f t="shared" si="388"/>
        <v>0</v>
      </c>
      <c r="BP735" s="164">
        <f t="shared" si="388"/>
        <v>0</v>
      </c>
      <c r="BQ735" s="164">
        <f t="shared" si="388"/>
        <v>0</v>
      </c>
      <c r="BR735" s="164">
        <f t="shared" si="388"/>
        <v>0</v>
      </c>
      <c r="BS735" s="164"/>
      <c r="BT735" s="164"/>
      <c r="BU735" s="164"/>
      <c r="BV735" s="164"/>
      <c r="BW735" s="164"/>
      <c r="BX735" s="166"/>
      <c r="BY735" s="164"/>
      <c r="BZ735" s="164"/>
      <c r="CA735" s="164"/>
      <c r="CB735" s="164"/>
      <c r="CC735" s="164"/>
      <c r="CD735" s="164"/>
      <c r="CE735" s="388"/>
      <c r="CF735" s="388"/>
      <c r="CG735" s="388"/>
      <c r="CH735" s="388"/>
      <c r="CI735" s="388"/>
      <c r="CJ735" s="388"/>
      <c r="CK735" s="388"/>
      <c r="CL735" s="388"/>
      <c r="CM735" s="388"/>
      <c r="CN735" s="388"/>
      <c r="CO735" s="388"/>
      <c r="CP735" s="388"/>
      <c r="CQ735" s="388"/>
      <c r="CR735" s="388"/>
      <c r="CS735" s="388"/>
      <c r="CT735" s="388"/>
    </row>
    <row r="736" spans="1:98" s="35" customFormat="1" ht="15" x14ac:dyDescent="0.3">
      <c r="A736" s="398"/>
      <c r="F736" s="167" t="s">
        <v>220</v>
      </c>
      <c r="J736" s="388"/>
      <c r="K736" s="164">
        <f>+K725*$D$725/100</f>
        <v>187.17500000000001</v>
      </c>
      <c r="L736" s="164">
        <f>+L725*$D$725/100</f>
        <v>0</v>
      </c>
      <c r="M736" s="164">
        <f t="shared" ref="M736:BR736" si="389">+M725*$D$725/100</f>
        <v>44.7</v>
      </c>
      <c r="N736" s="164">
        <f t="shared" si="389"/>
        <v>0</v>
      </c>
      <c r="O736" s="164">
        <f t="shared" si="389"/>
        <v>44.5</v>
      </c>
      <c r="P736" s="164">
        <f t="shared" si="389"/>
        <v>0.65500000000000003</v>
      </c>
      <c r="Q736" s="164">
        <f t="shared" si="389"/>
        <v>11.175000000000001</v>
      </c>
      <c r="R736" s="164">
        <f t="shared" si="389"/>
        <v>0</v>
      </c>
      <c r="S736" s="164">
        <f t="shared" si="389"/>
        <v>3.4</v>
      </c>
      <c r="T736" s="164">
        <f t="shared" si="389"/>
        <v>2.8</v>
      </c>
      <c r="U736" s="164">
        <f t="shared" si="389"/>
        <v>2.7250000000000001</v>
      </c>
      <c r="V736" s="164">
        <f t="shared" si="389"/>
        <v>0</v>
      </c>
      <c r="W736" s="164">
        <f t="shared" si="389"/>
        <v>4.5</v>
      </c>
      <c r="X736" s="164">
        <f t="shared" si="389"/>
        <v>4.5</v>
      </c>
      <c r="Y736" s="164">
        <f t="shared" si="389"/>
        <v>0</v>
      </c>
      <c r="Z736" s="164">
        <f t="shared" si="389"/>
        <v>4.5</v>
      </c>
      <c r="AA736" s="164">
        <f t="shared" si="389"/>
        <v>0</v>
      </c>
      <c r="AB736" s="164">
        <f t="shared" si="389"/>
        <v>0</v>
      </c>
      <c r="AC736" s="164">
        <f t="shared" si="389"/>
        <v>0</v>
      </c>
      <c r="AD736" s="164">
        <f t="shared" si="389"/>
        <v>0</v>
      </c>
      <c r="AE736" s="164">
        <f t="shared" si="389"/>
        <v>0</v>
      </c>
      <c r="AF736" s="164">
        <f t="shared" si="389"/>
        <v>0</v>
      </c>
      <c r="AG736" s="164">
        <f t="shared" si="389"/>
        <v>0</v>
      </c>
      <c r="AH736" s="164">
        <f t="shared" si="389"/>
        <v>0</v>
      </c>
      <c r="AI736" s="164">
        <f t="shared" si="389"/>
        <v>0</v>
      </c>
      <c r="AJ736" s="164">
        <f t="shared" si="389"/>
        <v>2.4750000000000001</v>
      </c>
      <c r="AK736" s="164">
        <f t="shared" si="389"/>
        <v>25</v>
      </c>
      <c r="AL736" s="164">
        <f t="shared" si="389"/>
        <v>14.65</v>
      </c>
      <c r="AM736" s="164">
        <f t="shared" si="389"/>
        <v>45</v>
      </c>
      <c r="AN736" s="164">
        <f t="shared" si="389"/>
        <v>492.5</v>
      </c>
      <c r="AO736" s="164">
        <f t="shared" si="389"/>
        <v>570</v>
      </c>
      <c r="AP736" s="164">
        <f t="shared" si="389"/>
        <v>192.5</v>
      </c>
      <c r="AQ736" s="164">
        <f t="shared" si="389"/>
        <v>8.3000000000000007</v>
      </c>
      <c r="AR736" s="164">
        <f t="shared" si="389"/>
        <v>0.60750000000000004</v>
      </c>
      <c r="AS736" s="164">
        <f t="shared" si="389"/>
        <v>0.3725</v>
      </c>
      <c r="AT736" s="164">
        <f t="shared" si="389"/>
        <v>138</v>
      </c>
      <c r="AU736" s="164">
        <f t="shared" si="389"/>
        <v>6642.5</v>
      </c>
      <c r="AV736" s="164">
        <f t="shared" si="389"/>
        <v>0</v>
      </c>
      <c r="AW736" s="164">
        <f t="shared" si="389"/>
        <v>6642.5</v>
      </c>
      <c r="AX736" s="164">
        <f t="shared" si="389"/>
        <v>0</v>
      </c>
      <c r="AY736" s="164">
        <f t="shared" si="389"/>
        <v>0</v>
      </c>
      <c r="AZ736" s="164">
        <f t="shared" si="389"/>
        <v>0</v>
      </c>
      <c r="BA736" s="164">
        <f t="shared" si="389"/>
        <v>0</v>
      </c>
      <c r="BB736" s="164">
        <f t="shared" si="389"/>
        <v>0</v>
      </c>
      <c r="BC736" s="164">
        <f t="shared" si="389"/>
        <v>0</v>
      </c>
      <c r="BD736" s="164">
        <f t="shared" si="389"/>
        <v>0</v>
      </c>
      <c r="BE736" s="164">
        <f t="shared" si="389"/>
        <v>0</v>
      </c>
      <c r="BF736" s="164">
        <f t="shared" si="389"/>
        <v>0</v>
      </c>
      <c r="BG736" s="164">
        <f t="shared" si="389"/>
        <v>0</v>
      </c>
      <c r="BH736" s="164">
        <f t="shared" si="389"/>
        <v>0</v>
      </c>
      <c r="BI736" s="164">
        <f t="shared" si="389"/>
        <v>0</v>
      </c>
      <c r="BJ736" s="164">
        <f t="shared" si="389"/>
        <v>0.22</v>
      </c>
      <c r="BK736" s="164">
        <f t="shared" si="389"/>
        <v>2.4674999999999998</v>
      </c>
      <c r="BL736" s="164">
        <f t="shared" si="389"/>
        <v>16.655000000000001</v>
      </c>
      <c r="BM736" s="164">
        <f t="shared" si="389"/>
        <v>0</v>
      </c>
      <c r="BN736" s="164">
        <f t="shared" si="389"/>
        <v>1.05</v>
      </c>
      <c r="BO736" s="164">
        <f t="shared" si="389"/>
        <v>862.5</v>
      </c>
      <c r="BP736" s="164">
        <f t="shared" si="389"/>
        <v>0</v>
      </c>
      <c r="BQ736" s="164">
        <f t="shared" si="389"/>
        <v>40.5</v>
      </c>
      <c r="BR736" s="164">
        <f t="shared" si="389"/>
        <v>0</v>
      </c>
      <c r="BS736" s="164"/>
      <c r="BT736" s="164"/>
      <c r="BU736" s="164"/>
      <c r="BV736" s="164"/>
      <c r="BW736" s="164"/>
      <c r="BX736" s="166"/>
      <c r="BY736" s="164"/>
      <c r="BZ736" s="164"/>
      <c r="CA736" s="164"/>
      <c r="CB736" s="164">
        <f t="shared" ref="CB736:CC739" si="390">+CB725</f>
        <v>100</v>
      </c>
      <c r="CC736" s="164">
        <f t="shared" si="390"/>
        <v>1.7900000000000063</v>
      </c>
      <c r="CD736" s="164"/>
      <c r="CE736" s="388"/>
      <c r="CF736" s="388"/>
      <c r="CG736" s="388"/>
      <c r="CH736" s="388"/>
      <c r="CI736" s="388"/>
      <c r="CJ736" s="388"/>
      <c r="CK736" s="388"/>
      <c r="CL736" s="388"/>
      <c r="CM736" s="388"/>
      <c r="CN736" s="388"/>
      <c r="CO736" s="388"/>
      <c r="CP736" s="388"/>
      <c r="CQ736" s="388"/>
      <c r="CR736" s="388"/>
      <c r="CS736" s="388"/>
      <c r="CT736" s="388"/>
    </row>
    <row r="737" spans="1:98" s="35" customFormat="1" ht="15" x14ac:dyDescent="0.3">
      <c r="A737" s="398"/>
      <c r="F737" s="167" t="s">
        <v>1144</v>
      </c>
      <c r="J737" s="388"/>
      <c r="K737" s="164">
        <f t="shared" ref="K737:U737" si="391">+K726*$D$726/100</f>
        <v>170.75</v>
      </c>
      <c r="L737" s="164">
        <f t="shared" si="391"/>
        <v>9.75</v>
      </c>
      <c r="M737" s="164">
        <f t="shared" si="391"/>
        <v>61</v>
      </c>
      <c r="N737" s="164">
        <f t="shared" si="391"/>
        <v>0</v>
      </c>
      <c r="O737" s="164">
        <f t="shared" si="391"/>
        <v>61</v>
      </c>
      <c r="P737" s="164">
        <f t="shared" si="391"/>
        <v>1.5774999999999999</v>
      </c>
      <c r="Q737" s="164">
        <f t="shared" si="391"/>
        <v>13.75</v>
      </c>
      <c r="R737" s="164">
        <f t="shared" si="391"/>
        <v>0</v>
      </c>
      <c r="S737" s="164">
        <f t="shared" si="391"/>
        <v>4.5999999999999996</v>
      </c>
      <c r="T737" s="164">
        <f t="shared" si="391"/>
        <v>3.35</v>
      </c>
      <c r="U737" s="164">
        <f t="shared" si="391"/>
        <v>2.25</v>
      </c>
      <c r="V737" s="166" t="s">
        <v>501</v>
      </c>
      <c r="W737" s="164">
        <f t="shared" ref="W737:AW737" si="392">+W726*$D$726/100</f>
        <v>2.25</v>
      </c>
      <c r="X737" s="164">
        <f t="shared" si="392"/>
        <v>0</v>
      </c>
      <c r="Y737" s="164">
        <f t="shared" si="392"/>
        <v>0</v>
      </c>
      <c r="Z737" s="164">
        <f t="shared" si="392"/>
        <v>2.25</v>
      </c>
      <c r="AA737" s="164">
        <f t="shared" si="392"/>
        <v>0</v>
      </c>
      <c r="AB737" s="164">
        <f t="shared" si="392"/>
        <v>0</v>
      </c>
      <c r="AC737" s="164">
        <f t="shared" si="392"/>
        <v>0</v>
      </c>
      <c r="AD737" s="164">
        <f t="shared" si="392"/>
        <v>0</v>
      </c>
      <c r="AE737" s="164">
        <f t="shared" si="392"/>
        <v>0</v>
      </c>
      <c r="AF737" s="164">
        <f t="shared" si="392"/>
        <v>0</v>
      </c>
      <c r="AG737" s="164">
        <f t="shared" si="392"/>
        <v>0</v>
      </c>
      <c r="AH737" s="164">
        <f t="shared" si="392"/>
        <v>0</v>
      </c>
      <c r="AI737" s="164">
        <f t="shared" si="392"/>
        <v>0</v>
      </c>
      <c r="AJ737" s="164">
        <f t="shared" si="392"/>
        <v>2.5</v>
      </c>
      <c r="AK737" s="164">
        <f t="shared" si="392"/>
        <v>35</v>
      </c>
      <c r="AL737" s="164">
        <f t="shared" si="392"/>
        <v>21.25</v>
      </c>
      <c r="AM737" s="164">
        <f t="shared" si="392"/>
        <v>52.5</v>
      </c>
      <c r="AN737" s="164">
        <f t="shared" si="392"/>
        <v>780</v>
      </c>
      <c r="AO737" s="164">
        <f t="shared" si="392"/>
        <v>350</v>
      </c>
      <c r="AP737" s="164">
        <f t="shared" si="392"/>
        <v>127.5</v>
      </c>
      <c r="AQ737" s="164">
        <f t="shared" si="392"/>
        <v>10.85</v>
      </c>
      <c r="AR737" s="164">
        <f t="shared" si="392"/>
        <v>0.92500000000000004</v>
      </c>
      <c r="AS737" s="164">
        <f t="shared" si="392"/>
        <v>92.25</v>
      </c>
      <c r="AT737" s="164">
        <f t="shared" si="392"/>
        <v>742.5</v>
      </c>
      <c r="AU737" s="164">
        <f t="shared" si="392"/>
        <v>0</v>
      </c>
      <c r="AV737" s="164">
        <f t="shared" si="392"/>
        <v>12282.5</v>
      </c>
      <c r="AW737" s="164">
        <f t="shared" si="392"/>
        <v>12282.5</v>
      </c>
      <c r="AX737" s="166" t="s">
        <v>501</v>
      </c>
      <c r="AY737" s="164">
        <f t="shared" ref="AY737:BR737" si="393">+AY726*$D$726/100</f>
        <v>0</v>
      </c>
      <c r="AZ737" s="164">
        <f t="shared" si="393"/>
        <v>0</v>
      </c>
      <c r="BA737" s="164">
        <f t="shared" si="393"/>
        <v>0</v>
      </c>
      <c r="BB737" s="164">
        <f t="shared" si="393"/>
        <v>0</v>
      </c>
      <c r="BC737" s="164">
        <f t="shared" si="393"/>
        <v>0</v>
      </c>
      <c r="BD737" s="164">
        <f t="shared" si="393"/>
        <v>0</v>
      </c>
      <c r="BE737" s="164">
        <f t="shared" si="393"/>
        <v>4.4749999999999996</v>
      </c>
      <c r="BF737" s="164">
        <f t="shared" si="393"/>
        <v>0</v>
      </c>
      <c r="BG737" s="164">
        <f t="shared" si="393"/>
        <v>0</v>
      </c>
      <c r="BH737" s="164">
        <f t="shared" si="393"/>
        <v>3.6</v>
      </c>
      <c r="BI737" s="164">
        <f t="shared" si="393"/>
        <v>0</v>
      </c>
      <c r="BJ737" s="164">
        <f t="shared" si="393"/>
        <v>0.375</v>
      </c>
      <c r="BK737" s="164">
        <f t="shared" si="393"/>
        <v>4.375</v>
      </c>
      <c r="BL737" s="164">
        <f t="shared" si="393"/>
        <v>11.25</v>
      </c>
      <c r="BM737" s="164">
        <f t="shared" si="393"/>
        <v>0</v>
      </c>
      <c r="BN737" s="164">
        <f t="shared" si="393"/>
        <v>1.45</v>
      </c>
      <c r="BO737" s="164">
        <f t="shared" si="393"/>
        <v>1925</v>
      </c>
      <c r="BP737" s="164">
        <f t="shared" si="393"/>
        <v>48.5</v>
      </c>
      <c r="BQ737" s="164">
        <f t="shared" si="393"/>
        <v>40</v>
      </c>
      <c r="BR737" s="164">
        <f t="shared" si="393"/>
        <v>0</v>
      </c>
      <c r="BS737" s="164"/>
      <c r="BT737" s="164"/>
      <c r="BU737" s="164"/>
      <c r="BV737" s="164"/>
      <c r="BW737" s="164"/>
      <c r="BX737" s="166"/>
      <c r="BY737" s="164"/>
      <c r="BZ737" s="164"/>
      <c r="CA737" s="164"/>
      <c r="CB737" s="164">
        <f t="shared" si="390"/>
        <v>100</v>
      </c>
      <c r="CC737" s="164">
        <f t="shared" si="390"/>
        <v>0.80000000000001137</v>
      </c>
      <c r="CD737" s="392"/>
      <c r="CE737" s="388"/>
      <c r="CF737" s="388"/>
      <c r="CG737" s="388"/>
      <c r="CH737" s="388"/>
      <c r="CI737" s="388"/>
      <c r="CJ737" s="388"/>
      <c r="CK737" s="388"/>
      <c r="CL737" s="388"/>
      <c r="CM737" s="388"/>
      <c r="CN737" s="388"/>
      <c r="CO737" s="388"/>
      <c r="CP737" s="388"/>
      <c r="CQ737" s="388"/>
      <c r="CR737" s="388"/>
      <c r="CS737" s="388"/>
      <c r="CT737" s="388"/>
    </row>
    <row r="738" spans="1:98" s="35" customFormat="1" ht="15" x14ac:dyDescent="0.3">
      <c r="A738" s="398"/>
      <c r="F738" s="38" t="s">
        <v>1213</v>
      </c>
      <c r="J738" s="388"/>
      <c r="K738" s="164">
        <f>+K727*$D$727/100</f>
        <v>0</v>
      </c>
      <c r="L738" s="166" t="s">
        <v>501</v>
      </c>
      <c r="M738" s="164">
        <f>+M727*$D$727/100</f>
        <v>0</v>
      </c>
      <c r="N738" s="164">
        <f t="shared" ref="N738:BR738" si="394">+N727*$D$727/100</f>
        <v>0</v>
      </c>
      <c r="O738" s="164">
        <f t="shared" si="394"/>
        <v>0</v>
      </c>
      <c r="P738" s="164">
        <f t="shared" si="394"/>
        <v>0</v>
      </c>
      <c r="Q738" s="164">
        <f t="shared" si="394"/>
        <v>25</v>
      </c>
      <c r="R738" s="164">
        <f t="shared" si="394"/>
        <v>0</v>
      </c>
      <c r="S738" s="164">
        <f t="shared" si="394"/>
        <v>3.1625000000000001</v>
      </c>
      <c r="T738" s="164">
        <f t="shared" si="394"/>
        <v>4.6425000000000001</v>
      </c>
      <c r="U738" s="164">
        <f t="shared" si="394"/>
        <v>16.055</v>
      </c>
      <c r="V738" s="164">
        <f t="shared" si="394"/>
        <v>0</v>
      </c>
      <c r="W738" s="164">
        <f t="shared" si="394"/>
        <v>0</v>
      </c>
      <c r="X738" s="164">
        <f t="shared" si="394"/>
        <v>0</v>
      </c>
      <c r="Y738" s="164">
        <f t="shared" si="394"/>
        <v>0</v>
      </c>
      <c r="Z738" s="164">
        <f t="shared" si="394"/>
        <v>0</v>
      </c>
      <c r="AA738" s="164">
        <f t="shared" si="394"/>
        <v>0</v>
      </c>
      <c r="AB738" s="164">
        <f t="shared" si="394"/>
        <v>0</v>
      </c>
      <c r="AC738" s="164">
        <f t="shared" si="394"/>
        <v>0</v>
      </c>
      <c r="AD738" s="164">
        <f t="shared" si="394"/>
        <v>0</v>
      </c>
      <c r="AE738" s="164">
        <f t="shared" si="394"/>
        <v>0</v>
      </c>
      <c r="AF738" s="164">
        <f t="shared" si="394"/>
        <v>0</v>
      </c>
      <c r="AG738" s="164">
        <f t="shared" si="394"/>
        <v>0</v>
      </c>
      <c r="AH738" s="164">
        <f t="shared" si="394"/>
        <v>0</v>
      </c>
      <c r="AI738" s="164">
        <f t="shared" si="394"/>
        <v>0</v>
      </c>
      <c r="AJ738" s="164">
        <f t="shared" si="394"/>
        <v>0</v>
      </c>
      <c r="AK738" s="164">
        <f t="shared" si="394"/>
        <v>0</v>
      </c>
      <c r="AL738" s="164">
        <f t="shared" si="394"/>
        <v>0</v>
      </c>
      <c r="AM738" s="164">
        <f t="shared" si="394"/>
        <v>0</v>
      </c>
      <c r="AN738" s="164">
        <f t="shared" si="394"/>
        <v>0</v>
      </c>
      <c r="AO738" s="164">
        <f t="shared" si="394"/>
        <v>0</v>
      </c>
      <c r="AP738" s="164">
        <f t="shared" si="394"/>
        <v>0</v>
      </c>
      <c r="AQ738" s="164">
        <f t="shared" si="394"/>
        <v>0</v>
      </c>
      <c r="AR738" s="164">
        <f t="shared" si="394"/>
        <v>0</v>
      </c>
      <c r="AS738" s="164">
        <f t="shared" si="394"/>
        <v>0</v>
      </c>
      <c r="AT738" s="164">
        <f t="shared" si="394"/>
        <v>0</v>
      </c>
      <c r="AU738" s="164">
        <f t="shared" si="394"/>
        <v>0</v>
      </c>
      <c r="AV738" s="164">
        <f t="shared" si="394"/>
        <v>0.75</v>
      </c>
      <c r="AW738" s="164">
        <f t="shared" si="394"/>
        <v>0</v>
      </c>
      <c r="AX738" s="164">
        <f t="shared" si="394"/>
        <v>0</v>
      </c>
      <c r="AY738" s="164">
        <f t="shared" si="394"/>
        <v>0</v>
      </c>
      <c r="AZ738" s="164">
        <f t="shared" si="394"/>
        <v>0</v>
      </c>
      <c r="BA738" s="164">
        <f t="shared" si="394"/>
        <v>0</v>
      </c>
      <c r="BB738" s="164">
        <f t="shared" si="394"/>
        <v>0</v>
      </c>
      <c r="BC738" s="164">
        <f t="shared" si="394"/>
        <v>0</v>
      </c>
      <c r="BD738" s="164">
        <f t="shared" si="394"/>
        <v>0</v>
      </c>
      <c r="BE738" s="164">
        <f t="shared" si="394"/>
        <v>0</v>
      </c>
      <c r="BF738" s="164">
        <f t="shared" si="394"/>
        <v>0</v>
      </c>
      <c r="BG738" s="164">
        <f t="shared" si="394"/>
        <v>0</v>
      </c>
      <c r="BH738" s="164">
        <f t="shared" si="394"/>
        <v>9.8049999999999997</v>
      </c>
      <c r="BI738" s="164">
        <f t="shared" si="394"/>
        <v>0</v>
      </c>
      <c r="BJ738" s="164">
        <f t="shared" si="394"/>
        <v>0</v>
      </c>
      <c r="BK738" s="164">
        <f t="shared" si="394"/>
        <v>0</v>
      </c>
      <c r="BL738" s="164">
        <f t="shared" si="394"/>
        <v>0</v>
      </c>
      <c r="BM738" s="164">
        <f t="shared" si="394"/>
        <v>0</v>
      </c>
      <c r="BN738" s="164">
        <f t="shared" si="394"/>
        <v>0</v>
      </c>
      <c r="BO738" s="164">
        <f t="shared" si="394"/>
        <v>0</v>
      </c>
      <c r="BP738" s="164">
        <f t="shared" si="394"/>
        <v>0</v>
      </c>
      <c r="BQ738" s="164">
        <f t="shared" si="394"/>
        <v>0</v>
      </c>
      <c r="BR738" s="164">
        <f t="shared" si="394"/>
        <v>0</v>
      </c>
      <c r="BS738" s="164"/>
      <c r="BT738" s="164"/>
      <c r="BU738" s="164"/>
      <c r="BV738" s="164"/>
      <c r="BW738" s="164"/>
      <c r="BX738" s="166"/>
      <c r="BY738" s="164"/>
      <c r="BZ738" s="164"/>
      <c r="CA738" s="164"/>
      <c r="CB738" s="164">
        <f t="shared" si="390"/>
        <v>100</v>
      </c>
      <c r="CC738" s="164">
        <f t="shared" si="390"/>
        <v>0</v>
      </c>
      <c r="CD738" s="392"/>
      <c r="CE738" s="388"/>
      <c r="CF738" s="388"/>
      <c r="CG738" s="388"/>
      <c r="CH738" s="388"/>
      <c r="CI738" s="388"/>
      <c r="CJ738" s="388"/>
      <c r="CK738" s="388"/>
      <c r="CL738" s="388"/>
      <c r="CM738" s="388"/>
      <c r="CN738" s="388"/>
      <c r="CO738" s="388"/>
      <c r="CP738" s="388"/>
      <c r="CQ738" s="388"/>
      <c r="CR738" s="388"/>
      <c r="CS738" s="388"/>
      <c r="CT738" s="388"/>
    </row>
    <row r="739" spans="1:98" s="35" customFormat="1" ht="15" x14ac:dyDescent="0.3">
      <c r="A739" s="398"/>
      <c r="F739" s="38" t="s">
        <v>1214</v>
      </c>
      <c r="J739" s="388"/>
      <c r="K739" s="164">
        <f>+K728*$D$728/100</f>
        <v>0.02</v>
      </c>
      <c r="L739" s="164"/>
      <c r="M739" s="164">
        <f t="shared" ref="M739:BR739" si="395">+M728*$D$728/100</f>
        <v>0</v>
      </c>
      <c r="N739" s="164">
        <f t="shared" si="395"/>
        <v>0</v>
      </c>
      <c r="O739" s="164">
        <f t="shared" si="395"/>
        <v>0</v>
      </c>
      <c r="P739" s="164">
        <f t="shared" si="395"/>
        <v>0</v>
      </c>
      <c r="Q739" s="164">
        <f t="shared" si="395"/>
        <v>0</v>
      </c>
      <c r="R739" s="164">
        <f t="shared" si="395"/>
        <v>0</v>
      </c>
      <c r="S739" s="164">
        <f t="shared" si="395"/>
        <v>0</v>
      </c>
      <c r="T739" s="164">
        <f t="shared" si="395"/>
        <v>0</v>
      </c>
      <c r="U739" s="164">
        <f t="shared" si="395"/>
        <v>0</v>
      </c>
      <c r="V739" s="164">
        <f t="shared" si="395"/>
        <v>0</v>
      </c>
      <c r="W739" s="164">
        <f t="shared" si="395"/>
        <v>0</v>
      </c>
      <c r="X739" s="164">
        <f t="shared" si="395"/>
        <v>0</v>
      </c>
      <c r="Y739" s="164">
        <f t="shared" si="395"/>
        <v>0</v>
      </c>
      <c r="Z739" s="164">
        <f t="shared" si="395"/>
        <v>0</v>
      </c>
      <c r="AA739" s="164">
        <f t="shared" si="395"/>
        <v>0</v>
      </c>
      <c r="AB739" s="164">
        <f t="shared" si="395"/>
        <v>0</v>
      </c>
      <c r="AC739" s="164">
        <f t="shared" si="395"/>
        <v>0</v>
      </c>
      <c r="AD739" s="164">
        <f t="shared" si="395"/>
        <v>0</v>
      </c>
      <c r="AE739" s="164">
        <f t="shared" si="395"/>
        <v>0</v>
      </c>
      <c r="AF739" s="164">
        <f t="shared" si="395"/>
        <v>0</v>
      </c>
      <c r="AG739" s="164">
        <f t="shared" si="395"/>
        <v>0</v>
      </c>
      <c r="AH739" s="164">
        <f t="shared" si="395"/>
        <v>0</v>
      </c>
      <c r="AI739" s="164">
        <f t="shared" si="395"/>
        <v>0</v>
      </c>
      <c r="AJ739" s="164">
        <f t="shared" si="395"/>
        <v>9.98</v>
      </c>
      <c r="AK739" s="164">
        <f t="shared" si="395"/>
        <v>1</v>
      </c>
      <c r="AL739" s="164">
        <f t="shared" si="395"/>
        <v>0.03</v>
      </c>
      <c r="AM739" s="164">
        <f t="shared" si="395"/>
        <v>7.6</v>
      </c>
      <c r="AN739" s="164">
        <f t="shared" si="395"/>
        <v>0.1</v>
      </c>
      <c r="AO739" s="164">
        <f t="shared" si="395"/>
        <v>8.9</v>
      </c>
      <c r="AP739" s="164">
        <f t="shared" si="395"/>
        <v>3930</v>
      </c>
      <c r="AQ739" s="164">
        <f t="shared" si="395"/>
        <v>0.01</v>
      </c>
      <c r="AR739" s="164">
        <f t="shared" si="395"/>
        <v>8.0000000000000002E-3</v>
      </c>
      <c r="AS739" s="164">
        <f t="shared" si="395"/>
        <v>0</v>
      </c>
      <c r="AT739" s="166" t="s">
        <v>501</v>
      </c>
      <c r="AU739" s="164">
        <f t="shared" si="395"/>
        <v>0</v>
      </c>
      <c r="AV739" s="164">
        <f t="shared" si="395"/>
        <v>0</v>
      </c>
      <c r="AW739" s="164">
        <f t="shared" si="395"/>
        <v>0</v>
      </c>
      <c r="AX739" s="164">
        <f t="shared" si="395"/>
        <v>0</v>
      </c>
      <c r="AY739" s="164">
        <f t="shared" si="395"/>
        <v>0</v>
      </c>
      <c r="AZ739" s="164">
        <f t="shared" si="395"/>
        <v>0</v>
      </c>
      <c r="BA739" s="164">
        <f t="shared" si="395"/>
        <v>0</v>
      </c>
      <c r="BB739" s="164">
        <f t="shared" si="395"/>
        <v>0</v>
      </c>
      <c r="BC739" s="164">
        <f t="shared" si="395"/>
        <v>0</v>
      </c>
      <c r="BD739" s="164">
        <f t="shared" si="395"/>
        <v>0</v>
      </c>
      <c r="BE739" s="164">
        <f t="shared" si="395"/>
        <v>0</v>
      </c>
      <c r="BF739" s="164">
        <f t="shared" si="395"/>
        <v>0</v>
      </c>
      <c r="BG739" s="164">
        <f t="shared" si="395"/>
        <v>0</v>
      </c>
      <c r="BH739" s="164">
        <f t="shared" si="395"/>
        <v>0</v>
      </c>
      <c r="BI739" s="164">
        <f t="shared" si="395"/>
        <v>0</v>
      </c>
      <c r="BJ739" s="164">
        <f t="shared" si="395"/>
        <v>0</v>
      </c>
      <c r="BK739" s="164">
        <f t="shared" si="395"/>
        <v>0.1</v>
      </c>
      <c r="BL739" s="164">
        <f t="shared" si="395"/>
        <v>0</v>
      </c>
      <c r="BM739" s="164">
        <f t="shared" si="395"/>
        <v>0</v>
      </c>
      <c r="BN739" s="164">
        <f t="shared" si="395"/>
        <v>0</v>
      </c>
      <c r="BO739" s="164">
        <f t="shared" si="395"/>
        <v>0</v>
      </c>
      <c r="BP739" s="164">
        <f t="shared" si="395"/>
        <v>0</v>
      </c>
      <c r="BQ739" s="164">
        <f t="shared" si="395"/>
        <v>0</v>
      </c>
      <c r="BR739" s="164">
        <f t="shared" si="395"/>
        <v>0</v>
      </c>
      <c r="BS739" s="164"/>
      <c r="BT739" s="164"/>
      <c r="BU739" s="164"/>
      <c r="BV739" s="164"/>
      <c r="BW739" s="164"/>
      <c r="BX739" s="166"/>
      <c r="BY739" s="164"/>
      <c r="BZ739" s="164"/>
      <c r="CA739" s="164"/>
      <c r="CB739" s="164">
        <f t="shared" si="390"/>
        <v>100</v>
      </c>
      <c r="CC739" s="164">
        <f t="shared" si="390"/>
        <v>0</v>
      </c>
      <c r="CD739" s="392"/>
      <c r="CE739" s="388"/>
      <c r="CF739" s="388"/>
      <c r="CG739" s="388"/>
      <c r="CH739" s="388"/>
      <c r="CI739" s="388"/>
      <c r="CJ739" s="388"/>
      <c r="CK739" s="388"/>
      <c r="CL739" s="388"/>
      <c r="CM739" s="388"/>
      <c r="CN739" s="388"/>
      <c r="CO739" s="388"/>
      <c r="CP739" s="388"/>
      <c r="CQ739" s="388"/>
      <c r="CR739" s="388"/>
      <c r="CS739" s="388"/>
      <c r="CT739" s="388"/>
    </row>
    <row r="740" spans="1:98" s="35" customFormat="1" ht="15" x14ac:dyDescent="0.3">
      <c r="A740" s="398"/>
      <c r="F740" s="36"/>
      <c r="J740" s="388"/>
      <c r="K740" s="168">
        <f>SUM(K735:K739)</f>
        <v>607.69499999999994</v>
      </c>
      <c r="L740" s="168">
        <f>SUM(L735:L739)</f>
        <v>9.75</v>
      </c>
      <c r="M740" s="168">
        <f t="shared" ref="M740:BR740" si="396">SUM(M735:M739)</f>
        <v>105.7</v>
      </c>
      <c r="N740" s="168">
        <f t="shared" si="396"/>
        <v>0</v>
      </c>
      <c r="O740" s="168">
        <f t="shared" si="396"/>
        <v>105.5</v>
      </c>
      <c r="P740" s="168">
        <f t="shared" si="396"/>
        <v>2.2324999999999999</v>
      </c>
      <c r="Q740" s="168">
        <f t="shared" si="396"/>
        <v>49.924999999999997</v>
      </c>
      <c r="R740" s="168">
        <f t="shared" si="396"/>
        <v>0</v>
      </c>
      <c r="S740" s="168">
        <f t="shared" si="396"/>
        <v>11.1625</v>
      </c>
      <c r="T740" s="168">
        <f t="shared" si="396"/>
        <v>10.7925</v>
      </c>
      <c r="U740" s="168">
        <f t="shared" si="396"/>
        <v>21.03</v>
      </c>
      <c r="V740" s="168">
        <f t="shared" si="396"/>
        <v>0</v>
      </c>
      <c r="W740" s="168">
        <f t="shared" si="396"/>
        <v>6.75</v>
      </c>
      <c r="X740" s="168">
        <f t="shared" si="396"/>
        <v>4.5</v>
      </c>
      <c r="Y740" s="168">
        <f t="shared" si="396"/>
        <v>0</v>
      </c>
      <c r="Z740" s="168">
        <f t="shared" si="396"/>
        <v>6.75</v>
      </c>
      <c r="AA740" s="168">
        <f t="shared" si="396"/>
        <v>0</v>
      </c>
      <c r="AB740" s="168">
        <f t="shared" si="396"/>
        <v>0</v>
      </c>
      <c r="AC740" s="168">
        <f t="shared" si="396"/>
        <v>0</v>
      </c>
      <c r="AD740" s="168">
        <f t="shared" si="396"/>
        <v>0</v>
      </c>
      <c r="AE740" s="168">
        <f t="shared" si="396"/>
        <v>0</v>
      </c>
      <c r="AF740" s="168">
        <f t="shared" si="396"/>
        <v>0</v>
      </c>
      <c r="AG740" s="168">
        <f t="shared" si="396"/>
        <v>0</v>
      </c>
      <c r="AH740" s="168">
        <f t="shared" si="396"/>
        <v>0</v>
      </c>
      <c r="AI740" s="168">
        <f t="shared" si="396"/>
        <v>0</v>
      </c>
      <c r="AJ740" s="168">
        <f t="shared" si="396"/>
        <v>15.205</v>
      </c>
      <c r="AK740" s="168">
        <f t="shared" si="396"/>
        <v>66</v>
      </c>
      <c r="AL740" s="168">
        <f t="shared" si="396"/>
        <v>35.93</v>
      </c>
      <c r="AM740" s="168">
        <f t="shared" si="396"/>
        <v>107.6</v>
      </c>
      <c r="AN740" s="168">
        <f t="shared" si="396"/>
        <v>1272.5999999999999</v>
      </c>
      <c r="AO740" s="168">
        <f t="shared" si="396"/>
        <v>928.9</v>
      </c>
      <c r="AP740" s="168">
        <f t="shared" si="396"/>
        <v>4255</v>
      </c>
      <c r="AQ740" s="168">
        <f t="shared" si="396"/>
        <v>19.16</v>
      </c>
      <c r="AR740" s="168">
        <f t="shared" si="396"/>
        <v>1.5580000000000001</v>
      </c>
      <c r="AS740" s="168">
        <f t="shared" si="396"/>
        <v>92.622500000000002</v>
      </c>
      <c r="AT740" s="168">
        <f t="shared" si="396"/>
        <v>880.5</v>
      </c>
      <c r="AU740" s="168">
        <f t="shared" si="396"/>
        <v>6642.5</v>
      </c>
      <c r="AV740" s="168">
        <f t="shared" si="396"/>
        <v>12283.25</v>
      </c>
      <c r="AW740" s="168">
        <f t="shared" si="396"/>
        <v>18925</v>
      </c>
      <c r="AX740" s="168">
        <f t="shared" si="396"/>
        <v>0</v>
      </c>
      <c r="AY740" s="168">
        <f t="shared" si="396"/>
        <v>0</v>
      </c>
      <c r="AZ740" s="168">
        <f t="shared" si="396"/>
        <v>0</v>
      </c>
      <c r="BA740" s="168">
        <f t="shared" si="396"/>
        <v>0</v>
      </c>
      <c r="BB740" s="168">
        <f t="shared" si="396"/>
        <v>0</v>
      </c>
      <c r="BC740" s="168">
        <f t="shared" si="396"/>
        <v>0</v>
      </c>
      <c r="BD740" s="168">
        <f t="shared" si="396"/>
        <v>0</v>
      </c>
      <c r="BE740" s="168">
        <f t="shared" si="396"/>
        <v>4.4749999999999996</v>
      </c>
      <c r="BF740" s="168">
        <f t="shared" si="396"/>
        <v>0</v>
      </c>
      <c r="BG740" s="168">
        <f t="shared" si="396"/>
        <v>0</v>
      </c>
      <c r="BH740" s="168">
        <f t="shared" si="396"/>
        <v>13.404999999999999</v>
      </c>
      <c r="BI740" s="168">
        <f t="shared" si="396"/>
        <v>0</v>
      </c>
      <c r="BJ740" s="168">
        <f t="shared" si="396"/>
        <v>0.59499999999999997</v>
      </c>
      <c r="BK740" s="168">
        <f t="shared" si="396"/>
        <v>6.942499999999999</v>
      </c>
      <c r="BL740" s="168">
        <f t="shared" si="396"/>
        <v>27.905000000000001</v>
      </c>
      <c r="BM740" s="168">
        <f t="shared" si="396"/>
        <v>0</v>
      </c>
      <c r="BN740" s="168">
        <f t="shared" si="396"/>
        <v>2.5</v>
      </c>
      <c r="BO740" s="168">
        <f t="shared" si="396"/>
        <v>2787.5</v>
      </c>
      <c r="BP740" s="168">
        <f t="shared" si="396"/>
        <v>48.5</v>
      </c>
      <c r="BQ740" s="168">
        <f t="shared" si="396"/>
        <v>80.5</v>
      </c>
      <c r="BR740" s="168">
        <f t="shared" si="396"/>
        <v>0</v>
      </c>
      <c r="BS740" s="168"/>
      <c r="BT740" s="168"/>
      <c r="BU740" s="168"/>
      <c r="BV740" s="168"/>
      <c r="BW740" s="168"/>
      <c r="BX740" s="333"/>
      <c r="BY740" s="168"/>
      <c r="BZ740" s="168"/>
      <c r="CA740" s="168"/>
      <c r="CB740" s="168">
        <f>(CB736+CB737+CB738+CB739)</f>
        <v>400</v>
      </c>
      <c r="CC740" s="168">
        <f>(CC736+CC737+CC738+CC739)</f>
        <v>2.5900000000000176</v>
      </c>
      <c r="CD740" s="392"/>
      <c r="CE740" s="388"/>
      <c r="CF740" s="388"/>
      <c r="CG740" s="388"/>
      <c r="CH740" s="388"/>
      <c r="CI740" s="388"/>
      <c r="CJ740" s="388"/>
      <c r="CK740" s="388"/>
      <c r="CL740" s="388"/>
      <c r="CM740" s="388"/>
      <c r="CN740" s="388"/>
      <c r="CO740" s="388"/>
      <c r="CP740" s="388"/>
      <c r="CQ740" s="388"/>
      <c r="CR740" s="388"/>
      <c r="CS740" s="388"/>
      <c r="CT740" s="388"/>
    </row>
    <row r="741" spans="1:98" s="35" customFormat="1" ht="15" x14ac:dyDescent="0.25">
      <c r="A741" s="398"/>
      <c r="F741" s="36"/>
      <c r="J741" s="388"/>
      <c r="K741" s="388"/>
      <c r="L741" s="388"/>
      <c r="M741" s="388"/>
      <c r="N741" s="388"/>
      <c r="O741" s="388"/>
      <c r="P741" s="388"/>
      <c r="Q741" s="388"/>
      <c r="R741" s="388"/>
      <c r="S741" s="388"/>
      <c r="T741" s="388"/>
      <c r="U741" s="388"/>
      <c r="V741" s="388"/>
      <c r="W741" s="388"/>
      <c r="X741" s="388"/>
      <c r="Y741" s="388"/>
      <c r="Z741" s="388"/>
      <c r="AA741" s="388"/>
      <c r="AB741" s="388"/>
      <c r="AC741" s="388"/>
      <c r="AD741" s="388"/>
      <c r="AE741" s="388"/>
      <c r="AF741" s="388"/>
      <c r="AG741" s="388"/>
      <c r="AH741" s="388"/>
      <c r="AI741" s="388"/>
      <c r="AJ741" s="388"/>
      <c r="AK741" s="388"/>
      <c r="AL741" s="388"/>
      <c r="AM741" s="388"/>
      <c r="AN741" s="388"/>
      <c r="AO741" s="388"/>
      <c r="AP741" s="388"/>
      <c r="AQ741" s="388"/>
      <c r="AR741" s="388"/>
      <c r="AS741" s="388"/>
      <c r="AT741" s="388"/>
      <c r="AU741" s="388"/>
      <c r="AV741" s="388"/>
      <c r="AW741" s="388"/>
      <c r="AX741" s="388"/>
      <c r="AY741" s="388"/>
      <c r="AZ741" s="388"/>
      <c r="BA741" s="388"/>
      <c r="BB741" s="388"/>
      <c r="BC741" s="388"/>
      <c r="BD741" s="388"/>
      <c r="BE741" s="388"/>
      <c r="BF741" s="388"/>
      <c r="BG741" s="388"/>
      <c r="BH741" s="388"/>
      <c r="BI741" s="388"/>
      <c r="BJ741" s="388"/>
      <c r="BK741" s="388"/>
      <c r="BL741" s="388"/>
      <c r="BM741" s="388"/>
      <c r="BN741" s="388"/>
      <c r="BO741" s="388"/>
      <c r="BP741" s="388"/>
      <c r="BQ741" s="388"/>
      <c r="BR741" s="388"/>
      <c r="BS741" s="388"/>
      <c r="BT741" s="388"/>
      <c r="BU741" s="388"/>
      <c r="BV741" s="388"/>
      <c r="BW741" s="388"/>
      <c r="BX741" s="389"/>
      <c r="BY741" s="388"/>
      <c r="BZ741" s="388"/>
      <c r="CA741" s="388"/>
      <c r="CD741" s="392"/>
      <c r="CE741" s="388"/>
      <c r="CF741" s="388"/>
      <c r="CG741" s="388"/>
      <c r="CH741" s="388"/>
      <c r="CI741" s="388"/>
      <c r="CJ741" s="388"/>
      <c r="CK741" s="388"/>
      <c r="CL741" s="388"/>
      <c r="CM741" s="388"/>
      <c r="CN741" s="388"/>
      <c r="CO741" s="388"/>
      <c r="CP741" s="388"/>
      <c r="CQ741" s="388"/>
      <c r="CR741" s="388"/>
      <c r="CS741" s="388"/>
      <c r="CT741" s="388"/>
    </row>
    <row r="742" spans="1:98" s="35" customFormat="1" ht="15" x14ac:dyDescent="0.3">
      <c r="A742" s="398"/>
      <c r="F742" s="36"/>
      <c r="J742" s="388"/>
      <c r="K742" s="164">
        <f>(K740-($D$729-$D$730))/$D$730*100</f>
        <v>74.217840539046009</v>
      </c>
      <c r="L742" s="170">
        <f>L740/$D$730*100*L389</f>
        <v>1.4177606652057264</v>
      </c>
      <c r="M742" s="170">
        <f t="shared" ref="M742:BR742" si="397">M740/$D$730*100*M389</f>
        <v>15.36997972433285</v>
      </c>
      <c r="N742" s="170">
        <f t="shared" si="397"/>
        <v>0</v>
      </c>
      <c r="O742" s="170">
        <f t="shared" si="397"/>
        <v>15.340897454277346</v>
      </c>
      <c r="P742" s="170">
        <f t="shared" si="397"/>
        <v>0.32463083949454197</v>
      </c>
      <c r="Q742" s="170">
        <f t="shared" si="397"/>
        <v>7.2596616626047066</v>
      </c>
      <c r="R742" s="170">
        <f t="shared" si="397"/>
        <v>0</v>
      </c>
      <c r="S742" s="170">
        <f t="shared" si="397"/>
        <v>1.6231541974727097</v>
      </c>
      <c r="T742" s="170">
        <f t="shared" si="397"/>
        <v>1.5693519978700312</v>
      </c>
      <c r="U742" s="170">
        <f t="shared" si="397"/>
        <v>3.0580006963360438</v>
      </c>
      <c r="V742" s="170">
        <f t="shared" si="397"/>
        <v>0</v>
      </c>
      <c r="W742" s="170">
        <f t="shared" si="397"/>
        <v>0.98152661437319511</v>
      </c>
      <c r="X742" s="170">
        <f t="shared" si="397"/>
        <v>0.65435107624879685</v>
      </c>
      <c r="Y742" s="170">
        <f t="shared" si="397"/>
        <v>0</v>
      </c>
      <c r="Z742" s="170">
        <f t="shared" si="397"/>
        <v>0.98152661437319511</v>
      </c>
      <c r="AA742" s="170">
        <f t="shared" si="397"/>
        <v>0</v>
      </c>
      <c r="AB742" s="170">
        <f t="shared" si="397"/>
        <v>0</v>
      </c>
      <c r="AC742" s="170">
        <f t="shared" si="397"/>
        <v>0</v>
      </c>
      <c r="AD742" s="170">
        <f t="shared" si="397"/>
        <v>0</v>
      </c>
      <c r="AE742" s="170">
        <f t="shared" si="397"/>
        <v>0</v>
      </c>
      <c r="AF742" s="170">
        <f t="shared" si="397"/>
        <v>0</v>
      </c>
      <c r="AG742" s="170">
        <f t="shared" si="397"/>
        <v>0</v>
      </c>
      <c r="AH742" s="170">
        <f t="shared" si="397"/>
        <v>0</v>
      </c>
      <c r="AI742" s="170">
        <f t="shared" si="397"/>
        <v>0</v>
      </c>
      <c r="AJ742" s="170">
        <f t="shared" si="397"/>
        <v>2.2109795809695458</v>
      </c>
      <c r="AK742" s="170">
        <f t="shared" si="397"/>
        <v>9.5971491183156878</v>
      </c>
      <c r="AL742" s="170">
        <f t="shared" si="397"/>
        <v>5.2246298154709487</v>
      </c>
      <c r="AM742" s="170">
        <f t="shared" si="397"/>
        <v>15.646261289860119</v>
      </c>
      <c r="AN742" s="170">
        <f t="shared" si="397"/>
        <v>185.05048436315971</v>
      </c>
      <c r="AO742" s="170">
        <f t="shared" si="397"/>
        <v>135.07260327277942</v>
      </c>
      <c r="AP742" s="170">
        <f t="shared" si="397"/>
        <v>618.72529543080668</v>
      </c>
      <c r="AQ742" s="170">
        <f t="shared" si="397"/>
        <v>2.7860814713170994</v>
      </c>
      <c r="AR742" s="170">
        <f t="shared" si="397"/>
        <v>0.22655088373236121</v>
      </c>
      <c r="AS742" s="170">
        <f t="shared" si="397"/>
        <v>13.468362791078709</v>
      </c>
      <c r="AT742" s="170">
        <f t="shared" si="397"/>
        <v>128.03469391934789</v>
      </c>
      <c r="AU742" s="170">
        <f t="shared" si="397"/>
        <v>965.89489421836277</v>
      </c>
      <c r="AV742" s="170">
        <f t="shared" si="397"/>
        <v>1786.1239682962296</v>
      </c>
      <c r="AW742" s="170">
        <f t="shared" si="397"/>
        <v>2751.9098040018844</v>
      </c>
      <c r="AX742" s="170">
        <f t="shared" si="397"/>
        <v>0</v>
      </c>
      <c r="AY742" s="170">
        <f t="shared" si="397"/>
        <v>0</v>
      </c>
      <c r="AZ742" s="170">
        <f t="shared" si="397"/>
        <v>0</v>
      </c>
      <c r="BA742" s="170">
        <f t="shared" si="397"/>
        <v>0</v>
      </c>
      <c r="BB742" s="170">
        <f t="shared" si="397"/>
        <v>0</v>
      </c>
      <c r="BC742" s="170">
        <f t="shared" si="397"/>
        <v>0</v>
      </c>
      <c r="BD742" s="170">
        <f t="shared" si="397"/>
        <v>0</v>
      </c>
      <c r="BE742" s="170">
        <f t="shared" si="397"/>
        <v>0.65071579249185896</v>
      </c>
      <c r="BF742" s="170">
        <f t="shared" si="397"/>
        <v>0</v>
      </c>
      <c r="BG742" s="170">
        <f t="shared" si="397"/>
        <v>0</v>
      </c>
      <c r="BH742" s="170">
        <f t="shared" si="397"/>
        <v>1.9492391504700268</v>
      </c>
      <c r="BI742" s="170">
        <f t="shared" si="397"/>
        <v>0</v>
      </c>
      <c r="BJ742" s="170">
        <f t="shared" si="397"/>
        <v>5.1911852049071214E-2</v>
      </c>
      <c r="BK742" s="170">
        <f t="shared" si="397"/>
        <v>0.60571097958096953</v>
      </c>
      <c r="BL742" s="170">
        <f t="shared" si="397"/>
        <v>2.4346222376963564</v>
      </c>
      <c r="BM742" s="170">
        <f t="shared" si="397"/>
        <v>0</v>
      </c>
      <c r="BN742" s="170">
        <f t="shared" si="397"/>
        <v>0.2181170254162656</v>
      </c>
      <c r="BO742" s="170">
        <f t="shared" si="397"/>
        <v>202.66706944928012</v>
      </c>
      <c r="BP742" s="170">
        <f t="shared" si="397"/>
        <v>7.0524504884592538</v>
      </c>
      <c r="BQ742" s="170">
        <f t="shared" si="397"/>
        <v>11.705613697339587</v>
      </c>
      <c r="BR742" s="170">
        <f t="shared" si="397"/>
        <v>0</v>
      </c>
      <c r="BS742" s="170"/>
      <c r="BT742" s="170"/>
      <c r="BU742" s="170"/>
      <c r="BV742" s="170"/>
      <c r="BW742" s="170"/>
      <c r="BX742" s="204"/>
      <c r="BY742" s="170"/>
      <c r="BZ742" s="170"/>
      <c r="CA742" s="170"/>
      <c r="CB742" s="170">
        <f>CB740/4</f>
        <v>100</v>
      </c>
      <c r="CC742" s="168">
        <f>CC740</f>
        <v>2.5900000000000176</v>
      </c>
      <c r="CD742" s="392"/>
      <c r="CE742" s="388"/>
      <c r="CF742" s="388"/>
      <c r="CG742" s="388"/>
      <c r="CH742" s="388"/>
      <c r="CI742" s="388"/>
      <c r="CJ742" s="388"/>
      <c r="CK742" s="388"/>
      <c r="CL742" s="388"/>
      <c r="CM742" s="388"/>
      <c r="CN742" s="388"/>
      <c r="CO742" s="388"/>
      <c r="CP742" s="388"/>
      <c r="CQ742" s="388"/>
      <c r="CR742" s="388"/>
      <c r="CS742" s="388"/>
      <c r="CT742" s="388"/>
    </row>
    <row r="744" spans="1:98" s="7" customFormat="1" ht="15" x14ac:dyDescent="0.3">
      <c r="A744" s="120" t="s">
        <v>729</v>
      </c>
      <c r="F744" s="186" t="s">
        <v>191</v>
      </c>
      <c r="J744" s="7">
        <f>(M744*17)+(Q744*37)+(W744*17)+(AI744*29)+(AE744*8)</f>
        <v>542.125</v>
      </c>
      <c r="K744" s="183">
        <f>+K757</f>
        <v>72.03</v>
      </c>
      <c r="L744" s="183">
        <f>+L757</f>
        <v>2.0699999999999998</v>
      </c>
      <c r="M744" s="183">
        <f t="shared" ref="M744:BR744" si="398">+M757</f>
        <v>21.41</v>
      </c>
      <c r="N744" s="183">
        <f t="shared" si="398"/>
        <v>0</v>
      </c>
      <c r="O744" s="183">
        <f t="shared" si="398"/>
        <v>12.950000000000001</v>
      </c>
      <c r="P744" s="183">
        <f t="shared" si="398"/>
        <v>0.36900000000000005</v>
      </c>
      <c r="Q744" s="183">
        <f t="shared" si="398"/>
        <v>4.8149999999999995</v>
      </c>
      <c r="R744" s="183">
        <f t="shared" si="398"/>
        <v>0</v>
      </c>
      <c r="S744" s="183">
        <f t="shared" si="398"/>
        <v>1.5265</v>
      </c>
      <c r="T744" s="183">
        <f t="shared" si="398"/>
        <v>1.2195</v>
      </c>
      <c r="U744" s="183">
        <f t="shared" si="398"/>
        <v>0.94950000000000012</v>
      </c>
      <c r="V744" s="183">
        <f t="shared" si="398"/>
        <v>0</v>
      </c>
      <c r="W744" s="183">
        <f t="shared" si="398"/>
        <v>0</v>
      </c>
      <c r="X744" s="183">
        <f t="shared" si="398"/>
        <v>0</v>
      </c>
      <c r="Y744" s="183">
        <f t="shared" si="398"/>
        <v>0</v>
      </c>
      <c r="Z744" s="183">
        <f t="shared" si="398"/>
        <v>0</v>
      </c>
      <c r="AA744" s="183">
        <f t="shared" si="398"/>
        <v>0</v>
      </c>
      <c r="AB744" s="183">
        <f t="shared" si="398"/>
        <v>0</v>
      </c>
      <c r="AC744" s="183">
        <f t="shared" si="398"/>
        <v>0</v>
      </c>
      <c r="AD744" s="183">
        <f t="shared" si="398"/>
        <v>0</v>
      </c>
      <c r="AE744" s="183">
        <f t="shared" si="398"/>
        <v>0</v>
      </c>
      <c r="AF744" s="183">
        <f t="shared" si="398"/>
        <v>0</v>
      </c>
      <c r="AG744" s="183">
        <f t="shared" si="398"/>
        <v>0</v>
      </c>
      <c r="AH744" s="183">
        <f t="shared" si="398"/>
        <v>0</v>
      </c>
      <c r="AI744" s="183">
        <f t="shared" si="398"/>
        <v>0</v>
      </c>
      <c r="AJ744" s="183">
        <f t="shared" si="398"/>
        <v>0.98000000000000009</v>
      </c>
      <c r="AK744" s="183">
        <f t="shared" si="398"/>
        <v>10</v>
      </c>
      <c r="AL744" s="183">
        <f t="shared" si="398"/>
        <v>7.6950000000000003</v>
      </c>
      <c r="AM744" s="183">
        <f t="shared" si="398"/>
        <v>19.5</v>
      </c>
      <c r="AN744" s="183">
        <f t="shared" si="398"/>
        <v>263</v>
      </c>
      <c r="AO744" s="183">
        <f t="shared" si="398"/>
        <v>194</v>
      </c>
      <c r="AP744" s="183">
        <f t="shared" si="398"/>
        <v>64.5</v>
      </c>
      <c r="AQ744" s="183">
        <f t="shared" si="398"/>
        <v>3.62</v>
      </c>
      <c r="AR744" s="183">
        <f t="shared" si="398"/>
        <v>0.376</v>
      </c>
      <c r="AS744" s="183">
        <f t="shared" si="398"/>
        <v>27.3</v>
      </c>
      <c r="AT744" s="183">
        <f t="shared" si="398"/>
        <v>85.127499999999998</v>
      </c>
      <c r="AU744" s="183">
        <f t="shared" si="398"/>
        <v>1648</v>
      </c>
      <c r="AV744" s="183">
        <f t="shared" si="398"/>
        <v>1114.5</v>
      </c>
      <c r="AW744" s="183">
        <f t="shared" si="398"/>
        <v>1645</v>
      </c>
      <c r="AX744" s="183">
        <f t="shared" si="398"/>
        <v>0</v>
      </c>
      <c r="AY744" s="183">
        <f t="shared" si="398"/>
        <v>5.5</v>
      </c>
      <c r="AZ744" s="183">
        <f t="shared" si="398"/>
        <v>28.000000000000004</v>
      </c>
      <c r="BA744" s="183">
        <f t="shared" si="398"/>
        <v>5.5</v>
      </c>
      <c r="BB744" s="183">
        <f t="shared" si="398"/>
        <v>0</v>
      </c>
      <c r="BC744" s="183">
        <f t="shared" si="398"/>
        <v>20</v>
      </c>
      <c r="BD744" s="183">
        <f t="shared" si="398"/>
        <v>0</v>
      </c>
      <c r="BE744" s="183">
        <f t="shared" si="398"/>
        <v>0</v>
      </c>
      <c r="BF744" s="183">
        <f t="shared" si="398"/>
        <v>0</v>
      </c>
      <c r="BG744" s="183">
        <f t="shared" si="398"/>
        <v>0</v>
      </c>
      <c r="BH744" s="183">
        <f t="shared" si="398"/>
        <v>1</v>
      </c>
      <c r="BI744" s="183">
        <f t="shared" si="398"/>
        <v>0</v>
      </c>
      <c r="BJ744" s="183">
        <f t="shared" si="398"/>
        <v>0.11849999999999998</v>
      </c>
      <c r="BK744" s="183">
        <f t="shared" si="398"/>
        <v>0.81840000000000002</v>
      </c>
      <c r="BL744" s="183">
        <f t="shared" si="398"/>
        <v>4.1484000000000005</v>
      </c>
      <c r="BM744" s="183">
        <f t="shared" si="398"/>
        <v>0</v>
      </c>
      <c r="BN744" s="183">
        <f t="shared" si="398"/>
        <v>0.3579</v>
      </c>
      <c r="BO744" s="183">
        <f t="shared" si="398"/>
        <v>241</v>
      </c>
      <c r="BP744" s="183">
        <f t="shared" si="398"/>
        <v>13.340000000000002</v>
      </c>
      <c r="BQ744" s="183">
        <f t="shared" si="398"/>
        <v>12.950000000000001</v>
      </c>
      <c r="BR744" s="183">
        <f t="shared" si="398"/>
        <v>0</v>
      </c>
      <c r="BS744" s="118"/>
      <c r="BT744" s="118"/>
      <c r="BU744" s="118"/>
      <c r="BV744" s="118"/>
      <c r="BW744" s="51"/>
      <c r="BX744" s="339"/>
      <c r="BY744" s="51"/>
      <c r="BZ744" s="51"/>
      <c r="CA744" s="51"/>
      <c r="CB744" s="51"/>
      <c r="CC744" s="51"/>
      <c r="CD744" s="51"/>
      <c r="CE744" s="51"/>
      <c r="CF744" s="51"/>
      <c r="CG744" s="51"/>
      <c r="CH744" s="51"/>
      <c r="CI744" s="51" t="s">
        <v>1151</v>
      </c>
      <c r="CJ744" s="51"/>
      <c r="CK744" s="51"/>
      <c r="CL744" s="51"/>
      <c r="CM744" s="51"/>
      <c r="CN744" s="51"/>
      <c r="CO744" s="51"/>
      <c r="CP744" s="51"/>
      <c r="CQ744" s="51"/>
      <c r="CR744" s="51"/>
      <c r="CS744" s="51"/>
      <c r="CT744" s="51"/>
    </row>
    <row r="745" spans="1:98" ht="15" x14ac:dyDescent="0.3">
      <c r="A745" s="10" t="s">
        <v>697</v>
      </c>
      <c r="D745">
        <v>250</v>
      </c>
      <c r="F745" s="44" t="s">
        <v>1139</v>
      </c>
      <c r="I745">
        <v>1</v>
      </c>
      <c r="J745" s="50">
        <v>631.5</v>
      </c>
      <c r="K745" s="50">
        <v>67.599999999999994</v>
      </c>
      <c r="L745" s="50">
        <v>4.1399999999999997</v>
      </c>
      <c r="M745" s="50">
        <v>25.9</v>
      </c>
      <c r="N745" s="50">
        <v>0</v>
      </c>
      <c r="O745" s="50">
        <v>25.9</v>
      </c>
      <c r="P745" s="50">
        <v>0.39300000000000002</v>
      </c>
      <c r="Q745" s="50">
        <v>4.8</v>
      </c>
      <c r="S745" s="50">
        <v>1.49</v>
      </c>
      <c r="T745" s="50">
        <v>1.19</v>
      </c>
      <c r="U745" s="50">
        <v>1.08</v>
      </c>
      <c r="V745" s="50" t="s">
        <v>501</v>
      </c>
      <c r="W745" s="50">
        <v>0</v>
      </c>
      <c r="Z745" s="50">
        <v>0</v>
      </c>
      <c r="AA745" s="50">
        <v>0</v>
      </c>
      <c r="AE745" s="50">
        <v>0</v>
      </c>
      <c r="AJ745" s="50">
        <v>0.9</v>
      </c>
      <c r="AK745" s="50">
        <v>12</v>
      </c>
      <c r="AL745" s="50">
        <v>6.4</v>
      </c>
      <c r="AM745" s="50">
        <v>20</v>
      </c>
      <c r="AN745" s="50">
        <v>229</v>
      </c>
      <c r="AO745" s="50">
        <v>158</v>
      </c>
      <c r="AP745" s="50">
        <v>58</v>
      </c>
      <c r="AQ745" s="50">
        <v>4.57</v>
      </c>
      <c r="AR745" s="50">
        <v>0.26</v>
      </c>
      <c r="AT745" s="50">
        <v>170</v>
      </c>
      <c r="AV745" s="50">
        <v>2229</v>
      </c>
      <c r="BH745" s="50">
        <v>1.3</v>
      </c>
      <c r="BJ745" s="50">
        <v>0.09</v>
      </c>
      <c r="BK745" s="50">
        <v>0.95</v>
      </c>
      <c r="BL745" s="50">
        <v>4.0999999999999996</v>
      </c>
      <c r="BN745" s="50">
        <v>0.34</v>
      </c>
      <c r="BO745" s="50">
        <v>376</v>
      </c>
      <c r="BP745" s="50">
        <v>10.1</v>
      </c>
      <c r="BQ745" s="50">
        <v>8</v>
      </c>
      <c r="BT745" s="27">
        <v>6.25</v>
      </c>
      <c r="BW745" s="50" t="s">
        <v>186</v>
      </c>
      <c r="BX745" s="194">
        <v>2998</v>
      </c>
      <c r="CB745" s="50">
        <v>100</v>
      </c>
      <c r="CC745" s="50">
        <v>0.79999999999999716</v>
      </c>
    </row>
    <row r="746" spans="1:98" ht="15" x14ac:dyDescent="0.3">
      <c r="A746" s="10" t="s">
        <v>701</v>
      </c>
      <c r="D746">
        <v>250</v>
      </c>
      <c r="F746" s="44" t="s">
        <v>1143</v>
      </c>
      <c r="I746">
        <v>1</v>
      </c>
      <c r="J746" s="50">
        <v>478.76</v>
      </c>
      <c r="K746" s="50">
        <v>76.459999999999994</v>
      </c>
      <c r="M746" s="50">
        <v>16.920000000000002</v>
      </c>
      <c r="P746" s="50">
        <v>0.34499999999999997</v>
      </c>
      <c r="Q746" s="50">
        <v>4.83</v>
      </c>
      <c r="S746" s="50">
        <v>1.5629999999999999</v>
      </c>
      <c r="T746" s="50">
        <v>1.2490000000000001</v>
      </c>
      <c r="U746" s="50">
        <v>0.81899999999999995</v>
      </c>
      <c r="W746" s="50">
        <v>0</v>
      </c>
      <c r="X746" s="50">
        <v>0</v>
      </c>
      <c r="AA746" s="50">
        <v>0</v>
      </c>
      <c r="AE746" s="50">
        <v>0</v>
      </c>
      <c r="AJ746" s="50">
        <v>1.06</v>
      </c>
      <c r="AK746" s="50">
        <v>8</v>
      </c>
      <c r="AL746" s="50">
        <v>8.99</v>
      </c>
      <c r="AM746" s="50">
        <v>19</v>
      </c>
      <c r="AN746" s="50">
        <v>297</v>
      </c>
      <c r="AO746" s="50">
        <v>230</v>
      </c>
      <c r="AP746" s="50">
        <v>71</v>
      </c>
      <c r="AQ746" s="50">
        <v>2.67</v>
      </c>
      <c r="AR746" s="50">
        <v>0.49199999999999999</v>
      </c>
      <c r="AS746" s="50">
        <v>54.6</v>
      </c>
      <c r="AT746" s="50">
        <v>0.255</v>
      </c>
      <c r="AU746" s="50">
        <v>3296</v>
      </c>
      <c r="AW746" s="50">
        <v>3290</v>
      </c>
      <c r="AY746" s="50">
        <v>11</v>
      </c>
      <c r="AZ746" s="50">
        <v>56</v>
      </c>
      <c r="BA746" s="50">
        <v>11</v>
      </c>
      <c r="BC746" s="50">
        <v>40</v>
      </c>
      <c r="BD746" s="50">
        <v>0</v>
      </c>
      <c r="BH746" s="50">
        <v>0.7</v>
      </c>
      <c r="BJ746" s="50">
        <v>0.30499999999999999</v>
      </c>
      <c r="BK746" s="50">
        <v>1.778</v>
      </c>
      <c r="BL746" s="50">
        <v>9.7279999999999998</v>
      </c>
      <c r="BN746" s="50">
        <v>0.85299999999999998</v>
      </c>
      <c r="BO746" s="50">
        <v>588</v>
      </c>
      <c r="BP746" s="50">
        <v>16.579999999999998</v>
      </c>
      <c r="BQ746" s="50">
        <v>17.899999999999999</v>
      </c>
      <c r="BT746" s="27">
        <v>6.25</v>
      </c>
      <c r="BW746" s="50" t="s">
        <v>7</v>
      </c>
      <c r="BX746" s="194" t="s">
        <v>1203</v>
      </c>
      <c r="CB746" s="50">
        <v>100</v>
      </c>
      <c r="CC746" s="50">
        <v>0.73000000000000398</v>
      </c>
    </row>
    <row r="747" spans="1:98" ht="15" x14ac:dyDescent="0.25">
      <c r="A747" s="10"/>
      <c r="D747">
        <f>SUM(D745:D746)</f>
        <v>500</v>
      </c>
      <c r="F747" s="5" t="s">
        <v>550</v>
      </c>
      <c r="J747" s="50">
        <f>SUM(J745:J746)</f>
        <v>1110.26</v>
      </c>
      <c r="K747" s="50">
        <f>SUM(K745:K746)</f>
        <v>144.06</v>
      </c>
      <c r="L747" s="50">
        <f>SUM(L745:L746)</f>
        <v>4.1399999999999997</v>
      </c>
      <c r="M747" s="50">
        <f t="shared" ref="M747:AR747" si="399">SUM(M745:M746)</f>
        <v>42.82</v>
      </c>
      <c r="N747" s="50">
        <f t="shared" si="399"/>
        <v>0</v>
      </c>
      <c r="O747" s="50">
        <f t="shared" si="399"/>
        <v>25.9</v>
      </c>
      <c r="P747" s="50">
        <f t="shared" si="399"/>
        <v>0.73799999999999999</v>
      </c>
      <c r="Q747" s="50">
        <f t="shared" si="399"/>
        <v>9.629999999999999</v>
      </c>
      <c r="R747" s="50">
        <f t="shared" si="399"/>
        <v>0</v>
      </c>
      <c r="S747" s="50">
        <f t="shared" si="399"/>
        <v>3.0529999999999999</v>
      </c>
      <c r="T747" s="50">
        <f t="shared" si="399"/>
        <v>2.4390000000000001</v>
      </c>
      <c r="U747" s="50">
        <f t="shared" si="399"/>
        <v>1.899</v>
      </c>
      <c r="V747" s="50">
        <f t="shared" si="399"/>
        <v>0</v>
      </c>
      <c r="W747" s="50">
        <f t="shared" si="399"/>
        <v>0</v>
      </c>
      <c r="X747" s="50">
        <f t="shared" si="399"/>
        <v>0</v>
      </c>
      <c r="Y747" s="50">
        <f t="shared" si="399"/>
        <v>0</v>
      </c>
      <c r="Z747" s="50">
        <f t="shared" si="399"/>
        <v>0</v>
      </c>
      <c r="AA747" s="50">
        <f t="shared" si="399"/>
        <v>0</v>
      </c>
      <c r="AB747" s="50">
        <f t="shared" si="399"/>
        <v>0</v>
      </c>
      <c r="AC747" s="50">
        <f t="shared" si="399"/>
        <v>0</v>
      </c>
      <c r="AD747" s="50">
        <f t="shared" si="399"/>
        <v>0</v>
      </c>
      <c r="AE747" s="50">
        <f t="shared" si="399"/>
        <v>0</v>
      </c>
      <c r="AF747" s="50">
        <f t="shared" si="399"/>
        <v>0</v>
      </c>
      <c r="AG747" s="50">
        <f t="shared" si="399"/>
        <v>0</v>
      </c>
      <c r="AH747" s="50">
        <f t="shared" si="399"/>
        <v>0</v>
      </c>
      <c r="AI747" s="50">
        <f t="shared" si="399"/>
        <v>0</v>
      </c>
      <c r="AJ747" s="50">
        <f t="shared" si="399"/>
        <v>1.96</v>
      </c>
      <c r="AK747" s="50">
        <f t="shared" si="399"/>
        <v>20</v>
      </c>
      <c r="AL747" s="50">
        <f t="shared" si="399"/>
        <v>15.39</v>
      </c>
      <c r="AM747" s="50">
        <f t="shared" si="399"/>
        <v>39</v>
      </c>
      <c r="AN747" s="50">
        <f t="shared" si="399"/>
        <v>526</v>
      </c>
      <c r="AO747" s="50">
        <f t="shared" si="399"/>
        <v>388</v>
      </c>
      <c r="AP747" s="50">
        <f t="shared" si="399"/>
        <v>129</v>
      </c>
      <c r="AQ747" s="50">
        <f t="shared" si="399"/>
        <v>7.24</v>
      </c>
      <c r="AR747" s="50">
        <f t="shared" si="399"/>
        <v>0.752</v>
      </c>
      <c r="AS747" s="50">
        <f t="shared" ref="AS747:BQ747" si="400">SUM(AS745:AS746)</f>
        <v>54.6</v>
      </c>
      <c r="AT747" s="50">
        <f t="shared" si="400"/>
        <v>170.255</v>
      </c>
      <c r="AU747" s="50">
        <f t="shared" si="400"/>
        <v>3296</v>
      </c>
      <c r="AV747" s="50">
        <f t="shared" si="400"/>
        <v>2229</v>
      </c>
      <c r="AW747" s="50">
        <f t="shared" si="400"/>
        <v>3290</v>
      </c>
      <c r="AX747" s="50">
        <f t="shared" si="400"/>
        <v>0</v>
      </c>
      <c r="AY747" s="50">
        <f t="shared" si="400"/>
        <v>11</v>
      </c>
      <c r="AZ747" s="50">
        <f t="shared" si="400"/>
        <v>56</v>
      </c>
      <c r="BA747" s="50">
        <f t="shared" si="400"/>
        <v>11</v>
      </c>
      <c r="BB747" s="50">
        <f t="shared" si="400"/>
        <v>0</v>
      </c>
      <c r="BC747" s="50">
        <f t="shared" si="400"/>
        <v>40</v>
      </c>
      <c r="BD747" s="50">
        <f t="shared" si="400"/>
        <v>0</v>
      </c>
      <c r="BE747" s="50">
        <f t="shared" si="400"/>
        <v>0</v>
      </c>
      <c r="BF747" s="50">
        <f t="shared" si="400"/>
        <v>0</v>
      </c>
      <c r="BG747" s="50">
        <f t="shared" si="400"/>
        <v>0</v>
      </c>
      <c r="BH747" s="50">
        <f t="shared" si="400"/>
        <v>2</v>
      </c>
      <c r="BI747" s="50">
        <f t="shared" si="400"/>
        <v>0</v>
      </c>
      <c r="BJ747" s="50">
        <f t="shared" si="400"/>
        <v>0.39500000000000002</v>
      </c>
      <c r="BK747" s="50">
        <f t="shared" si="400"/>
        <v>2.7279999999999998</v>
      </c>
      <c r="BL747" s="50">
        <f t="shared" si="400"/>
        <v>13.827999999999999</v>
      </c>
      <c r="BM747" s="50">
        <f t="shared" si="400"/>
        <v>0</v>
      </c>
      <c r="BN747" s="50">
        <f t="shared" si="400"/>
        <v>1.1930000000000001</v>
      </c>
      <c r="BO747" s="50">
        <f t="shared" si="400"/>
        <v>964</v>
      </c>
      <c r="BP747" s="50">
        <f t="shared" si="400"/>
        <v>26.68</v>
      </c>
      <c r="BQ747" s="50">
        <f t="shared" si="400"/>
        <v>25.9</v>
      </c>
    </row>
    <row r="748" spans="1:98" ht="15" x14ac:dyDescent="0.25">
      <c r="A748" s="10"/>
      <c r="D748">
        <v>500</v>
      </c>
      <c r="F748" s="5" t="s">
        <v>551</v>
      </c>
      <c r="K748">
        <f>K747-(D747-D748)</f>
        <v>144.06</v>
      </c>
    </row>
    <row r="749" spans="1:98" ht="15" x14ac:dyDescent="0.25">
      <c r="A749" s="10"/>
      <c r="D749">
        <v>1</v>
      </c>
      <c r="F749" s="5" t="s">
        <v>337</v>
      </c>
    </row>
    <row r="750" spans="1:98" ht="15" x14ac:dyDescent="0.25">
      <c r="A750" s="10"/>
      <c r="F750" s="5" t="s">
        <v>82</v>
      </c>
      <c r="J750" s="50">
        <f>J747/$D$748*100</f>
        <v>222.05199999999999</v>
      </c>
      <c r="L750" s="50">
        <f>L747/$D$748*100</f>
        <v>0.82799999999999996</v>
      </c>
      <c r="M750" s="50">
        <f t="shared" ref="M750:BQ750" si="401">M747/$D$748*100</f>
        <v>8.5640000000000001</v>
      </c>
      <c r="N750" s="50">
        <f t="shared" si="401"/>
        <v>0</v>
      </c>
      <c r="O750" s="50">
        <f t="shared" si="401"/>
        <v>5.18</v>
      </c>
      <c r="P750" s="50">
        <f t="shared" si="401"/>
        <v>0.14759999999999998</v>
      </c>
      <c r="Q750" s="50">
        <f t="shared" si="401"/>
        <v>1.9259999999999999</v>
      </c>
      <c r="R750" s="50">
        <f t="shared" si="401"/>
        <v>0</v>
      </c>
      <c r="S750" s="50">
        <f t="shared" si="401"/>
        <v>0.61059999999999992</v>
      </c>
      <c r="T750" s="50">
        <f t="shared" si="401"/>
        <v>0.48780000000000001</v>
      </c>
      <c r="U750" s="50">
        <f t="shared" si="401"/>
        <v>0.37980000000000003</v>
      </c>
      <c r="V750" s="50">
        <f t="shared" si="401"/>
        <v>0</v>
      </c>
      <c r="W750" s="50">
        <f t="shared" si="401"/>
        <v>0</v>
      </c>
      <c r="X750" s="50">
        <f t="shared" si="401"/>
        <v>0</v>
      </c>
      <c r="Y750" s="50">
        <f t="shared" si="401"/>
        <v>0</v>
      </c>
      <c r="Z750" s="50">
        <f t="shared" si="401"/>
        <v>0</v>
      </c>
      <c r="AA750" s="50">
        <f t="shared" si="401"/>
        <v>0</v>
      </c>
      <c r="AB750" s="50">
        <f t="shared" si="401"/>
        <v>0</v>
      </c>
      <c r="AC750" s="50">
        <f t="shared" si="401"/>
        <v>0</v>
      </c>
      <c r="AD750" s="50">
        <f t="shared" si="401"/>
        <v>0</v>
      </c>
      <c r="AE750" s="50">
        <f t="shared" si="401"/>
        <v>0</v>
      </c>
      <c r="AF750" s="50">
        <f t="shared" si="401"/>
        <v>0</v>
      </c>
      <c r="AG750" s="50">
        <f t="shared" si="401"/>
        <v>0</v>
      </c>
      <c r="AH750" s="50">
        <f t="shared" si="401"/>
        <v>0</v>
      </c>
      <c r="AI750" s="50">
        <f t="shared" si="401"/>
        <v>0</v>
      </c>
      <c r="AJ750" s="50">
        <f t="shared" si="401"/>
        <v>0.39200000000000002</v>
      </c>
      <c r="AK750" s="50">
        <f t="shared" si="401"/>
        <v>4</v>
      </c>
      <c r="AL750" s="50">
        <f t="shared" si="401"/>
        <v>3.0780000000000003</v>
      </c>
      <c r="AM750" s="50">
        <f t="shared" si="401"/>
        <v>7.8</v>
      </c>
      <c r="AN750" s="50">
        <f t="shared" si="401"/>
        <v>105.2</v>
      </c>
      <c r="AO750" s="50">
        <f t="shared" si="401"/>
        <v>77.600000000000009</v>
      </c>
      <c r="AP750" s="50">
        <f t="shared" si="401"/>
        <v>25.8</v>
      </c>
      <c r="AQ750" s="50">
        <f t="shared" si="401"/>
        <v>1.448</v>
      </c>
      <c r="AR750" s="50">
        <f t="shared" si="401"/>
        <v>0.15039999999999998</v>
      </c>
      <c r="AS750" s="50">
        <f t="shared" si="401"/>
        <v>10.92</v>
      </c>
      <c r="AT750" s="50">
        <f t="shared" si="401"/>
        <v>34.050999999999995</v>
      </c>
      <c r="AU750" s="50">
        <f t="shared" si="401"/>
        <v>659.19999999999993</v>
      </c>
      <c r="AV750" s="50">
        <f t="shared" si="401"/>
        <v>445.8</v>
      </c>
      <c r="AW750" s="50">
        <f t="shared" si="401"/>
        <v>658</v>
      </c>
      <c r="AX750" s="50">
        <f t="shared" si="401"/>
        <v>0</v>
      </c>
      <c r="AY750" s="50">
        <f t="shared" si="401"/>
        <v>2.1999999999999997</v>
      </c>
      <c r="AZ750" s="50">
        <f t="shared" si="401"/>
        <v>11.200000000000001</v>
      </c>
      <c r="BA750" s="50">
        <f t="shared" si="401"/>
        <v>2.1999999999999997</v>
      </c>
      <c r="BB750" s="50">
        <f t="shared" si="401"/>
        <v>0</v>
      </c>
      <c r="BC750" s="50">
        <f t="shared" si="401"/>
        <v>8</v>
      </c>
      <c r="BD750" s="50">
        <f t="shared" si="401"/>
        <v>0</v>
      </c>
      <c r="BE750" s="50">
        <f t="shared" si="401"/>
        <v>0</v>
      </c>
      <c r="BF750" s="50">
        <f t="shared" si="401"/>
        <v>0</v>
      </c>
      <c r="BG750" s="50">
        <f t="shared" si="401"/>
        <v>0</v>
      </c>
      <c r="BH750" s="50">
        <f t="shared" si="401"/>
        <v>0.4</v>
      </c>
      <c r="BI750" s="50">
        <f t="shared" si="401"/>
        <v>0</v>
      </c>
      <c r="BJ750" s="50">
        <f t="shared" si="401"/>
        <v>7.9000000000000001E-2</v>
      </c>
      <c r="BK750" s="50">
        <f t="shared" si="401"/>
        <v>0.54559999999999997</v>
      </c>
      <c r="BL750" s="50">
        <f t="shared" si="401"/>
        <v>2.7656000000000001</v>
      </c>
      <c r="BM750" s="50">
        <f t="shared" si="401"/>
        <v>0</v>
      </c>
      <c r="BN750" s="50">
        <f t="shared" si="401"/>
        <v>0.23860000000000001</v>
      </c>
      <c r="BO750" s="50">
        <f t="shared" si="401"/>
        <v>192.79999999999998</v>
      </c>
      <c r="BP750" s="50">
        <f t="shared" si="401"/>
        <v>5.3359999999999994</v>
      </c>
      <c r="BQ750" s="50">
        <f t="shared" si="401"/>
        <v>5.18</v>
      </c>
    </row>
    <row r="751" spans="1:98" ht="15" x14ac:dyDescent="0.25">
      <c r="A751" s="10"/>
      <c r="F751" s="5" t="s">
        <v>115</v>
      </c>
      <c r="K751" s="25">
        <f>(K747-(D747-D748))/D748*100</f>
        <v>28.811999999999998</v>
      </c>
    </row>
    <row r="752" spans="1:98" ht="15" x14ac:dyDescent="0.3">
      <c r="A752" s="10"/>
      <c r="F752" s="44"/>
    </row>
    <row r="753" spans="1:98" s="35" customFormat="1" ht="15" x14ac:dyDescent="0.3">
      <c r="A753" s="34"/>
      <c r="F753" s="167" t="s">
        <v>1139</v>
      </c>
      <c r="J753" s="392"/>
      <c r="K753" s="164">
        <f>+K745*$D$745/100</f>
        <v>169</v>
      </c>
      <c r="L753" s="164">
        <f>+L745*$D$745/100</f>
        <v>10.35</v>
      </c>
      <c r="M753" s="164">
        <f t="shared" ref="M753:BR753" si="402">+M745*$D$745/100</f>
        <v>64.75</v>
      </c>
      <c r="N753" s="164">
        <f t="shared" si="402"/>
        <v>0</v>
      </c>
      <c r="O753" s="164">
        <f t="shared" si="402"/>
        <v>64.75</v>
      </c>
      <c r="P753" s="164">
        <f t="shared" si="402"/>
        <v>0.98250000000000004</v>
      </c>
      <c r="Q753" s="164">
        <f t="shared" si="402"/>
        <v>12</v>
      </c>
      <c r="R753" s="164">
        <f t="shared" si="402"/>
        <v>0</v>
      </c>
      <c r="S753" s="164">
        <f t="shared" si="402"/>
        <v>3.7250000000000001</v>
      </c>
      <c r="T753" s="164">
        <f t="shared" si="402"/>
        <v>2.9750000000000001</v>
      </c>
      <c r="U753" s="164">
        <f t="shared" si="402"/>
        <v>2.7</v>
      </c>
      <c r="V753" s="164" t="s">
        <v>501</v>
      </c>
      <c r="W753" s="164">
        <f t="shared" si="402"/>
        <v>0</v>
      </c>
      <c r="X753" s="164">
        <f t="shared" si="402"/>
        <v>0</v>
      </c>
      <c r="Y753" s="164">
        <f t="shared" si="402"/>
        <v>0</v>
      </c>
      <c r="Z753" s="164">
        <f t="shared" si="402"/>
        <v>0</v>
      </c>
      <c r="AA753" s="164">
        <f t="shared" si="402"/>
        <v>0</v>
      </c>
      <c r="AB753" s="164">
        <f t="shared" si="402"/>
        <v>0</v>
      </c>
      <c r="AC753" s="164">
        <f t="shared" si="402"/>
        <v>0</v>
      </c>
      <c r="AD753" s="164">
        <f t="shared" si="402"/>
        <v>0</v>
      </c>
      <c r="AE753" s="164">
        <f t="shared" si="402"/>
        <v>0</v>
      </c>
      <c r="AF753" s="164">
        <f t="shared" si="402"/>
        <v>0</v>
      </c>
      <c r="AG753" s="164">
        <f t="shared" si="402"/>
        <v>0</v>
      </c>
      <c r="AH753" s="164">
        <f t="shared" si="402"/>
        <v>0</v>
      </c>
      <c r="AI753" s="164">
        <f t="shared" si="402"/>
        <v>0</v>
      </c>
      <c r="AJ753" s="164">
        <f t="shared" si="402"/>
        <v>2.25</v>
      </c>
      <c r="AK753" s="164">
        <f t="shared" si="402"/>
        <v>30</v>
      </c>
      <c r="AL753" s="164">
        <f t="shared" si="402"/>
        <v>16</v>
      </c>
      <c r="AM753" s="164">
        <f t="shared" si="402"/>
        <v>50</v>
      </c>
      <c r="AN753" s="164">
        <f t="shared" si="402"/>
        <v>572.5</v>
      </c>
      <c r="AO753" s="164">
        <f t="shared" si="402"/>
        <v>395</v>
      </c>
      <c r="AP753" s="164">
        <f t="shared" si="402"/>
        <v>145</v>
      </c>
      <c r="AQ753" s="164">
        <f t="shared" si="402"/>
        <v>11.425000000000001</v>
      </c>
      <c r="AR753" s="164">
        <f t="shared" si="402"/>
        <v>0.65</v>
      </c>
      <c r="AS753" s="164">
        <f t="shared" si="402"/>
        <v>0</v>
      </c>
      <c r="AT753" s="164">
        <f t="shared" si="402"/>
        <v>425</v>
      </c>
      <c r="AU753" s="164">
        <f t="shared" si="402"/>
        <v>0</v>
      </c>
      <c r="AV753" s="164">
        <f t="shared" si="402"/>
        <v>5572.5</v>
      </c>
      <c r="AW753" s="164">
        <f t="shared" si="402"/>
        <v>0</v>
      </c>
      <c r="AX753" s="164">
        <f t="shared" si="402"/>
        <v>0</v>
      </c>
      <c r="AY753" s="164">
        <f t="shared" si="402"/>
        <v>0</v>
      </c>
      <c r="AZ753" s="164">
        <f t="shared" si="402"/>
        <v>0</v>
      </c>
      <c r="BA753" s="164">
        <f t="shared" si="402"/>
        <v>0</v>
      </c>
      <c r="BB753" s="164">
        <f t="shared" si="402"/>
        <v>0</v>
      </c>
      <c r="BC753" s="164">
        <f t="shared" si="402"/>
        <v>0</v>
      </c>
      <c r="BD753" s="164">
        <f t="shared" si="402"/>
        <v>0</v>
      </c>
      <c r="BE753" s="164">
        <f t="shared" si="402"/>
        <v>0</v>
      </c>
      <c r="BF753" s="164">
        <f t="shared" si="402"/>
        <v>0</v>
      </c>
      <c r="BG753" s="164">
        <f t="shared" si="402"/>
        <v>0</v>
      </c>
      <c r="BH753" s="164">
        <f t="shared" si="402"/>
        <v>3.25</v>
      </c>
      <c r="BI753" s="164">
        <f t="shared" si="402"/>
        <v>0</v>
      </c>
      <c r="BJ753" s="164">
        <f t="shared" si="402"/>
        <v>0.22500000000000001</v>
      </c>
      <c r="BK753" s="164">
        <f t="shared" si="402"/>
        <v>2.375</v>
      </c>
      <c r="BL753" s="164">
        <f t="shared" si="402"/>
        <v>10.25</v>
      </c>
      <c r="BM753" s="164">
        <f t="shared" si="402"/>
        <v>0</v>
      </c>
      <c r="BN753" s="164">
        <f t="shared" si="402"/>
        <v>0.85</v>
      </c>
      <c r="BO753" s="164">
        <f t="shared" si="402"/>
        <v>940</v>
      </c>
      <c r="BP753" s="164">
        <f t="shared" si="402"/>
        <v>25.25</v>
      </c>
      <c r="BQ753" s="164">
        <f t="shared" si="402"/>
        <v>20</v>
      </c>
      <c r="BR753" s="164">
        <f t="shared" si="402"/>
        <v>0</v>
      </c>
      <c r="BS753" s="393"/>
      <c r="BT753" s="393"/>
      <c r="BU753" s="393"/>
      <c r="BV753" s="393"/>
      <c r="BW753" s="392"/>
      <c r="BX753" s="394"/>
      <c r="BY753" s="392"/>
      <c r="BZ753" s="392"/>
      <c r="CA753" s="392"/>
      <c r="CB753" s="164">
        <f>+CB745</f>
        <v>100</v>
      </c>
      <c r="CC753" s="164">
        <f>+CC745</f>
        <v>0.79999999999999716</v>
      </c>
      <c r="CD753" s="392"/>
      <c r="CE753" s="392"/>
      <c r="CF753" s="392"/>
      <c r="CG753" s="392"/>
      <c r="CH753" s="392"/>
      <c r="CI753" s="392"/>
      <c r="CJ753" s="392"/>
      <c r="CK753" s="392"/>
      <c r="CL753" s="392"/>
      <c r="CM753" s="392"/>
      <c r="CN753" s="392"/>
      <c r="CO753" s="392"/>
      <c r="CP753" s="392"/>
      <c r="CQ753" s="392"/>
      <c r="CR753" s="392"/>
      <c r="CS753" s="392"/>
      <c r="CT753" s="392"/>
    </row>
    <row r="754" spans="1:98" s="35" customFormat="1" ht="15" x14ac:dyDescent="0.3">
      <c r="A754" s="34"/>
      <c r="F754" s="167" t="s">
        <v>1143</v>
      </c>
      <c r="J754" s="392"/>
      <c r="K754" s="164">
        <f>+K746*$D$746/100</f>
        <v>191.15</v>
      </c>
      <c r="L754" s="164"/>
      <c r="M754" s="164">
        <f t="shared" ref="M754:BR754" si="403">+M746*$D$746/100</f>
        <v>42.3</v>
      </c>
      <c r="N754" s="164">
        <f t="shared" si="403"/>
        <v>0</v>
      </c>
      <c r="O754" s="164">
        <f t="shared" si="403"/>
        <v>0</v>
      </c>
      <c r="P754" s="164">
        <f t="shared" si="403"/>
        <v>0.86250000000000004</v>
      </c>
      <c r="Q754" s="164">
        <f t="shared" si="403"/>
        <v>12.074999999999999</v>
      </c>
      <c r="R754" s="164">
        <f t="shared" si="403"/>
        <v>0</v>
      </c>
      <c r="S754" s="164">
        <f t="shared" si="403"/>
        <v>3.9075000000000002</v>
      </c>
      <c r="T754" s="164">
        <f t="shared" si="403"/>
        <v>3.1225000000000001</v>
      </c>
      <c r="U754" s="164">
        <f t="shared" si="403"/>
        <v>2.0474999999999999</v>
      </c>
      <c r="V754" s="164">
        <f t="shared" si="403"/>
        <v>0</v>
      </c>
      <c r="W754" s="164">
        <f t="shared" si="403"/>
        <v>0</v>
      </c>
      <c r="X754" s="164">
        <f t="shared" si="403"/>
        <v>0</v>
      </c>
      <c r="Y754" s="164">
        <f t="shared" si="403"/>
        <v>0</v>
      </c>
      <c r="Z754" s="164">
        <f t="shared" si="403"/>
        <v>0</v>
      </c>
      <c r="AA754" s="164">
        <f t="shared" si="403"/>
        <v>0</v>
      </c>
      <c r="AB754" s="164">
        <f t="shared" si="403"/>
        <v>0</v>
      </c>
      <c r="AC754" s="164">
        <f t="shared" si="403"/>
        <v>0</v>
      </c>
      <c r="AD754" s="164">
        <f t="shared" si="403"/>
        <v>0</v>
      </c>
      <c r="AE754" s="164">
        <f t="shared" si="403"/>
        <v>0</v>
      </c>
      <c r="AF754" s="164">
        <f t="shared" si="403"/>
        <v>0</v>
      </c>
      <c r="AG754" s="164">
        <f t="shared" si="403"/>
        <v>0</v>
      </c>
      <c r="AH754" s="164">
        <f t="shared" si="403"/>
        <v>0</v>
      </c>
      <c r="AI754" s="164">
        <f t="shared" si="403"/>
        <v>0</v>
      </c>
      <c r="AJ754" s="164">
        <f t="shared" si="403"/>
        <v>2.65</v>
      </c>
      <c r="AK754" s="164">
        <f t="shared" si="403"/>
        <v>20</v>
      </c>
      <c r="AL754" s="164">
        <f t="shared" si="403"/>
        <v>22.475000000000001</v>
      </c>
      <c r="AM754" s="164">
        <f t="shared" si="403"/>
        <v>47.5</v>
      </c>
      <c r="AN754" s="164">
        <f t="shared" si="403"/>
        <v>742.5</v>
      </c>
      <c r="AO754" s="164">
        <f t="shared" si="403"/>
        <v>575</v>
      </c>
      <c r="AP754" s="164">
        <f t="shared" si="403"/>
        <v>177.5</v>
      </c>
      <c r="AQ754" s="164">
        <f t="shared" si="403"/>
        <v>6.6749999999999998</v>
      </c>
      <c r="AR754" s="164">
        <f t="shared" si="403"/>
        <v>1.23</v>
      </c>
      <c r="AS754" s="164">
        <f t="shared" si="403"/>
        <v>136.5</v>
      </c>
      <c r="AT754" s="164">
        <f t="shared" si="403"/>
        <v>0.63749999999999996</v>
      </c>
      <c r="AU754" s="164">
        <f t="shared" si="403"/>
        <v>8240</v>
      </c>
      <c r="AV754" s="164">
        <f t="shared" si="403"/>
        <v>0</v>
      </c>
      <c r="AW754" s="164">
        <f t="shared" si="403"/>
        <v>8225</v>
      </c>
      <c r="AX754" s="164">
        <f t="shared" si="403"/>
        <v>0</v>
      </c>
      <c r="AY754" s="164">
        <f t="shared" si="403"/>
        <v>27.5</v>
      </c>
      <c r="AZ754" s="164">
        <f t="shared" si="403"/>
        <v>140</v>
      </c>
      <c r="BA754" s="164">
        <f t="shared" si="403"/>
        <v>27.5</v>
      </c>
      <c r="BB754" s="164">
        <f t="shared" si="403"/>
        <v>0</v>
      </c>
      <c r="BC754" s="164">
        <f t="shared" si="403"/>
        <v>100</v>
      </c>
      <c r="BD754" s="164">
        <f t="shared" si="403"/>
        <v>0</v>
      </c>
      <c r="BE754" s="164">
        <f t="shared" si="403"/>
        <v>0</v>
      </c>
      <c r="BF754" s="164">
        <f t="shared" si="403"/>
        <v>0</v>
      </c>
      <c r="BG754" s="164">
        <f t="shared" si="403"/>
        <v>0</v>
      </c>
      <c r="BH754" s="164">
        <f t="shared" si="403"/>
        <v>1.75</v>
      </c>
      <c r="BI754" s="164">
        <f t="shared" si="403"/>
        <v>0</v>
      </c>
      <c r="BJ754" s="164">
        <f t="shared" si="403"/>
        <v>0.76249999999999996</v>
      </c>
      <c r="BK754" s="164">
        <f t="shared" si="403"/>
        <v>4.4450000000000003</v>
      </c>
      <c r="BL754" s="164">
        <f t="shared" si="403"/>
        <v>24.32</v>
      </c>
      <c r="BM754" s="164">
        <f t="shared" si="403"/>
        <v>0</v>
      </c>
      <c r="BN754" s="164">
        <f t="shared" si="403"/>
        <v>2.1324999999999998</v>
      </c>
      <c r="BO754" s="164">
        <f t="shared" si="403"/>
        <v>1470</v>
      </c>
      <c r="BP754" s="164">
        <f t="shared" si="403"/>
        <v>41.45</v>
      </c>
      <c r="BQ754" s="164">
        <f t="shared" si="403"/>
        <v>44.75</v>
      </c>
      <c r="BR754" s="164">
        <f t="shared" si="403"/>
        <v>0</v>
      </c>
      <c r="BS754" s="393"/>
      <c r="BT754" s="393"/>
      <c r="BU754" s="393"/>
      <c r="BV754" s="393"/>
      <c r="BW754" s="392"/>
      <c r="BX754" s="394"/>
      <c r="BY754" s="392"/>
      <c r="BZ754" s="392"/>
      <c r="CA754" s="392"/>
      <c r="CB754" s="164">
        <f>+CB746</f>
        <v>100</v>
      </c>
      <c r="CC754" s="164">
        <f>+CC746</f>
        <v>0.73000000000000398</v>
      </c>
      <c r="CD754" s="392"/>
      <c r="CE754" s="392"/>
      <c r="CF754" s="392"/>
      <c r="CG754" s="392"/>
      <c r="CH754" s="392"/>
      <c r="CI754" s="392"/>
      <c r="CJ754" s="392"/>
      <c r="CK754" s="392"/>
      <c r="CL754" s="392"/>
      <c r="CM754" s="392"/>
      <c r="CN754" s="392"/>
      <c r="CO754" s="392"/>
      <c r="CP754" s="392"/>
      <c r="CQ754" s="392"/>
      <c r="CR754" s="392"/>
      <c r="CS754" s="392"/>
      <c r="CT754" s="392"/>
    </row>
    <row r="755" spans="1:98" s="35" customFormat="1" ht="15" x14ac:dyDescent="0.3">
      <c r="A755" s="34"/>
      <c r="F755" s="167"/>
      <c r="J755" s="392"/>
      <c r="K755" s="168">
        <f>SUM(K753:K754)</f>
        <v>360.15</v>
      </c>
      <c r="L755" s="168">
        <f>SUM(L753:L754)</f>
        <v>10.35</v>
      </c>
      <c r="M755" s="168">
        <f t="shared" ref="M755:BR755" si="404">SUM(M753:M754)</f>
        <v>107.05</v>
      </c>
      <c r="N755" s="168">
        <f t="shared" si="404"/>
        <v>0</v>
      </c>
      <c r="O755" s="168">
        <f t="shared" si="404"/>
        <v>64.75</v>
      </c>
      <c r="P755" s="168">
        <f t="shared" si="404"/>
        <v>1.8450000000000002</v>
      </c>
      <c r="Q755" s="168">
        <f t="shared" si="404"/>
        <v>24.074999999999999</v>
      </c>
      <c r="R755" s="168">
        <f t="shared" si="404"/>
        <v>0</v>
      </c>
      <c r="S755" s="168">
        <f t="shared" si="404"/>
        <v>7.6325000000000003</v>
      </c>
      <c r="T755" s="168">
        <f t="shared" si="404"/>
        <v>6.0975000000000001</v>
      </c>
      <c r="U755" s="168">
        <f t="shared" si="404"/>
        <v>4.7475000000000005</v>
      </c>
      <c r="V755" s="168">
        <f t="shared" si="404"/>
        <v>0</v>
      </c>
      <c r="W755" s="168">
        <f t="shared" si="404"/>
        <v>0</v>
      </c>
      <c r="X755" s="168">
        <f t="shared" si="404"/>
        <v>0</v>
      </c>
      <c r="Y755" s="168">
        <f t="shared" si="404"/>
        <v>0</v>
      </c>
      <c r="Z755" s="168">
        <f t="shared" si="404"/>
        <v>0</v>
      </c>
      <c r="AA755" s="168">
        <f t="shared" si="404"/>
        <v>0</v>
      </c>
      <c r="AB755" s="168">
        <f t="shared" si="404"/>
        <v>0</v>
      </c>
      <c r="AC755" s="168">
        <f t="shared" si="404"/>
        <v>0</v>
      </c>
      <c r="AD755" s="168">
        <f t="shared" si="404"/>
        <v>0</v>
      </c>
      <c r="AE755" s="168">
        <f t="shared" si="404"/>
        <v>0</v>
      </c>
      <c r="AF755" s="168">
        <f t="shared" si="404"/>
        <v>0</v>
      </c>
      <c r="AG755" s="168">
        <f t="shared" si="404"/>
        <v>0</v>
      </c>
      <c r="AH755" s="168">
        <f t="shared" si="404"/>
        <v>0</v>
      </c>
      <c r="AI755" s="168">
        <f t="shared" si="404"/>
        <v>0</v>
      </c>
      <c r="AJ755" s="168">
        <f t="shared" si="404"/>
        <v>4.9000000000000004</v>
      </c>
      <c r="AK755" s="168">
        <f t="shared" si="404"/>
        <v>50</v>
      </c>
      <c r="AL755" s="168">
        <f t="shared" si="404"/>
        <v>38.475000000000001</v>
      </c>
      <c r="AM755" s="168">
        <f t="shared" si="404"/>
        <v>97.5</v>
      </c>
      <c r="AN755" s="168">
        <f t="shared" si="404"/>
        <v>1315</v>
      </c>
      <c r="AO755" s="168">
        <f t="shared" si="404"/>
        <v>970</v>
      </c>
      <c r="AP755" s="168">
        <f t="shared" si="404"/>
        <v>322.5</v>
      </c>
      <c r="AQ755" s="168">
        <f t="shared" si="404"/>
        <v>18.100000000000001</v>
      </c>
      <c r="AR755" s="168">
        <f t="shared" si="404"/>
        <v>1.88</v>
      </c>
      <c r="AS755" s="168">
        <f t="shared" si="404"/>
        <v>136.5</v>
      </c>
      <c r="AT755" s="168">
        <f t="shared" si="404"/>
        <v>425.63749999999999</v>
      </c>
      <c r="AU755" s="168">
        <f t="shared" si="404"/>
        <v>8240</v>
      </c>
      <c r="AV755" s="168">
        <f t="shared" si="404"/>
        <v>5572.5</v>
      </c>
      <c r="AW755" s="168">
        <f t="shared" si="404"/>
        <v>8225</v>
      </c>
      <c r="AX755" s="168">
        <f t="shared" si="404"/>
        <v>0</v>
      </c>
      <c r="AY755" s="168">
        <f t="shared" si="404"/>
        <v>27.5</v>
      </c>
      <c r="AZ755" s="168">
        <f t="shared" si="404"/>
        <v>140</v>
      </c>
      <c r="BA755" s="168">
        <f t="shared" si="404"/>
        <v>27.5</v>
      </c>
      <c r="BB755" s="168">
        <f t="shared" si="404"/>
        <v>0</v>
      </c>
      <c r="BC755" s="168">
        <f t="shared" si="404"/>
        <v>100</v>
      </c>
      <c r="BD755" s="168">
        <f t="shared" si="404"/>
        <v>0</v>
      </c>
      <c r="BE755" s="168">
        <f t="shared" si="404"/>
        <v>0</v>
      </c>
      <c r="BF755" s="168">
        <f t="shared" si="404"/>
        <v>0</v>
      </c>
      <c r="BG755" s="168">
        <f t="shared" si="404"/>
        <v>0</v>
      </c>
      <c r="BH755" s="168">
        <f t="shared" si="404"/>
        <v>5</v>
      </c>
      <c r="BI755" s="168">
        <f t="shared" si="404"/>
        <v>0</v>
      </c>
      <c r="BJ755" s="168">
        <f t="shared" si="404"/>
        <v>0.98749999999999993</v>
      </c>
      <c r="BK755" s="168">
        <f t="shared" si="404"/>
        <v>6.82</v>
      </c>
      <c r="BL755" s="168">
        <f t="shared" si="404"/>
        <v>34.57</v>
      </c>
      <c r="BM755" s="168">
        <f t="shared" si="404"/>
        <v>0</v>
      </c>
      <c r="BN755" s="168">
        <f t="shared" si="404"/>
        <v>2.9824999999999999</v>
      </c>
      <c r="BO755" s="168">
        <f t="shared" si="404"/>
        <v>2410</v>
      </c>
      <c r="BP755" s="168">
        <f t="shared" si="404"/>
        <v>66.7</v>
      </c>
      <c r="BQ755" s="168">
        <f t="shared" si="404"/>
        <v>64.75</v>
      </c>
      <c r="BR755" s="168">
        <f t="shared" si="404"/>
        <v>0</v>
      </c>
      <c r="BS755" s="393"/>
      <c r="BT755" s="393"/>
      <c r="BU755" s="393"/>
      <c r="BV755" s="393"/>
      <c r="BW755" s="392"/>
      <c r="BX755" s="394"/>
      <c r="BY755" s="392"/>
      <c r="BZ755" s="392"/>
      <c r="CA755" s="392"/>
      <c r="CB755" s="168">
        <f>(CB753+CB754)</f>
        <v>200</v>
      </c>
      <c r="CC755" s="168">
        <f>(CC753+CC754)</f>
        <v>1.5300000000000011</v>
      </c>
      <c r="CD755" s="392"/>
      <c r="CE755" s="392"/>
      <c r="CF755" s="392"/>
      <c r="CG755" s="392"/>
      <c r="CH755" s="392"/>
      <c r="CI755" s="392"/>
      <c r="CJ755" s="392"/>
      <c r="CK755" s="392"/>
      <c r="CL755" s="392"/>
      <c r="CM755" s="392"/>
      <c r="CN755" s="392"/>
      <c r="CO755" s="392"/>
      <c r="CP755" s="392"/>
      <c r="CQ755" s="392"/>
      <c r="CR755" s="392"/>
      <c r="CS755" s="392"/>
      <c r="CT755" s="392"/>
    </row>
    <row r="756" spans="1:98" s="35" customFormat="1" ht="15" x14ac:dyDescent="0.3">
      <c r="A756" s="34"/>
      <c r="F756" s="167"/>
      <c r="J756" s="392"/>
      <c r="K756" s="388"/>
      <c r="L756" s="388"/>
      <c r="M756" s="388"/>
      <c r="N756" s="388"/>
      <c r="O756" s="388"/>
      <c r="P756" s="388"/>
      <c r="Q756" s="388"/>
      <c r="R756" s="388"/>
      <c r="S756" s="388"/>
      <c r="T756" s="388"/>
      <c r="U756" s="388"/>
      <c r="V756" s="388"/>
      <c r="W756" s="388"/>
      <c r="X756" s="388"/>
      <c r="Y756" s="388"/>
      <c r="Z756" s="388"/>
      <c r="AA756" s="388"/>
      <c r="AB756" s="388"/>
      <c r="AC756" s="388"/>
      <c r="AD756" s="388"/>
      <c r="AE756" s="388"/>
      <c r="AF756" s="388"/>
      <c r="AG756" s="388"/>
      <c r="AH756" s="388"/>
      <c r="AI756" s="388"/>
      <c r="AJ756" s="388"/>
      <c r="AK756" s="388"/>
      <c r="AL756" s="388"/>
      <c r="AM756" s="388"/>
      <c r="AN756" s="388"/>
      <c r="AO756" s="388"/>
      <c r="AP756" s="388"/>
      <c r="AQ756" s="388"/>
      <c r="AR756" s="388"/>
      <c r="AS756" s="388"/>
      <c r="AT756" s="388"/>
      <c r="AU756" s="388"/>
      <c r="AV756" s="388"/>
      <c r="AW756" s="388"/>
      <c r="AX756" s="388"/>
      <c r="AY756" s="388"/>
      <c r="AZ756" s="388"/>
      <c r="BA756" s="388"/>
      <c r="BB756" s="388"/>
      <c r="BC756" s="388"/>
      <c r="BD756" s="388"/>
      <c r="BE756" s="388"/>
      <c r="BF756" s="388"/>
      <c r="BG756" s="388"/>
      <c r="BH756" s="388"/>
      <c r="BI756" s="388"/>
      <c r="BJ756" s="388"/>
      <c r="BK756" s="388"/>
      <c r="BL756" s="388"/>
      <c r="BM756" s="388"/>
      <c r="BN756" s="388"/>
      <c r="BO756" s="388"/>
      <c r="BP756" s="388"/>
      <c r="BQ756" s="388"/>
      <c r="BR756" s="388"/>
      <c r="BS756" s="393"/>
      <c r="BT756" s="393"/>
      <c r="BU756" s="393"/>
      <c r="BV756" s="393"/>
      <c r="BW756" s="392"/>
      <c r="BX756" s="394"/>
      <c r="BY756" s="392"/>
      <c r="BZ756" s="392"/>
      <c r="CA756" s="392"/>
      <c r="CD756" s="392"/>
      <c r="CE756" s="392"/>
      <c r="CF756" s="392"/>
      <c r="CG756" s="392"/>
      <c r="CH756" s="392"/>
      <c r="CI756" s="392"/>
      <c r="CJ756" s="392"/>
      <c r="CK756" s="392"/>
      <c r="CL756" s="392"/>
      <c r="CM756" s="392"/>
      <c r="CN756" s="392"/>
      <c r="CO756" s="392"/>
      <c r="CP756" s="392"/>
      <c r="CQ756" s="392"/>
      <c r="CR756" s="392"/>
      <c r="CS756" s="392"/>
      <c r="CT756" s="392"/>
    </row>
    <row r="757" spans="1:98" s="35" customFormat="1" ht="13" x14ac:dyDescent="0.3">
      <c r="J757" s="392"/>
      <c r="K757" s="164">
        <f>(K755-($D$747-$D$748))/$D$748*100</f>
        <v>72.03</v>
      </c>
      <c r="L757" s="170">
        <f t="shared" ref="L757:AQ757" si="405">L755/$D$748*100*L389</f>
        <v>2.0699999999999998</v>
      </c>
      <c r="M757" s="170">
        <f t="shared" si="405"/>
        <v>21.41</v>
      </c>
      <c r="N757" s="170">
        <f t="shared" si="405"/>
        <v>0</v>
      </c>
      <c r="O757" s="170">
        <f t="shared" si="405"/>
        <v>12.950000000000001</v>
      </c>
      <c r="P757" s="170">
        <f t="shared" si="405"/>
        <v>0.36900000000000005</v>
      </c>
      <c r="Q757" s="170">
        <f t="shared" si="405"/>
        <v>4.8149999999999995</v>
      </c>
      <c r="R757" s="170">
        <f t="shared" si="405"/>
        <v>0</v>
      </c>
      <c r="S757" s="170">
        <f t="shared" si="405"/>
        <v>1.5265</v>
      </c>
      <c r="T757" s="170">
        <f t="shared" si="405"/>
        <v>1.2195</v>
      </c>
      <c r="U757" s="170">
        <f t="shared" si="405"/>
        <v>0.94950000000000012</v>
      </c>
      <c r="V757" s="170">
        <f t="shared" si="405"/>
        <v>0</v>
      </c>
      <c r="W757" s="170">
        <f t="shared" si="405"/>
        <v>0</v>
      </c>
      <c r="X757" s="170">
        <f t="shared" si="405"/>
        <v>0</v>
      </c>
      <c r="Y757" s="170">
        <f t="shared" si="405"/>
        <v>0</v>
      </c>
      <c r="Z757" s="170">
        <f t="shared" si="405"/>
        <v>0</v>
      </c>
      <c r="AA757" s="170">
        <f t="shared" si="405"/>
        <v>0</v>
      </c>
      <c r="AB757" s="170">
        <f t="shared" si="405"/>
        <v>0</v>
      </c>
      <c r="AC757" s="170">
        <f t="shared" si="405"/>
        <v>0</v>
      </c>
      <c r="AD757" s="170">
        <f t="shared" si="405"/>
        <v>0</v>
      </c>
      <c r="AE757" s="170">
        <f t="shared" si="405"/>
        <v>0</v>
      </c>
      <c r="AF757" s="170">
        <f t="shared" si="405"/>
        <v>0</v>
      </c>
      <c r="AG757" s="170">
        <f t="shared" si="405"/>
        <v>0</v>
      </c>
      <c r="AH757" s="170">
        <f t="shared" si="405"/>
        <v>0</v>
      </c>
      <c r="AI757" s="170">
        <f t="shared" si="405"/>
        <v>0</v>
      </c>
      <c r="AJ757" s="170">
        <f t="shared" si="405"/>
        <v>0.98000000000000009</v>
      </c>
      <c r="AK757" s="170">
        <f t="shared" si="405"/>
        <v>10</v>
      </c>
      <c r="AL757" s="170">
        <f t="shared" si="405"/>
        <v>7.6950000000000003</v>
      </c>
      <c r="AM757" s="170">
        <f t="shared" si="405"/>
        <v>19.5</v>
      </c>
      <c r="AN757" s="170">
        <f t="shared" si="405"/>
        <v>263</v>
      </c>
      <c r="AO757" s="170">
        <f t="shared" si="405"/>
        <v>194</v>
      </c>
      <c r="AP757" s="170">
        <f t="shared" si="405"/>
        <v>64.5</v>
      </c>
      <c r="AQ757" s="170">
        <f t="shared" si="405"/>
        <v>3.62</v>
      </c>
      <c r="AR757" s="170">
        <f t="shared" ref="AR757:BR757" si="406">AR755/$D$748*100*AR389</f>
        <v>0.376</v>
      </c>
      <c r="AS757" s="170">
        <f t="shared" si="406"/>
        <v>27.3</v>
      </c>
      <c r="AT757" s="170">
        <f t="shared" si="406"/>
        <v>85.127499999999998</v>
      </c>
      <c r="AU757" s="170">
        <f t="shared" si="406"/>
        <v>1648</v>
      </c>
      <c r="AV757" s="170">
        <f t="shared" si="406"/>
        <v>1114.5</v>
      </c>
      <c r="AW757" s="170">
        <f t="shared" si="406"/>
        <v>1645</v>
      </c>
      <c r="AX757" s="170">
        <f t="shared" si="406"/>
        <v>0</v>
      </c>
      <c r="AY757" s="170">
        <f t="shared" si="406"/>
        <v>5.5</v>
      </c>
      <c r="AZ757" s="170">
        <f t="shared" si="406"/>
        <v>28.000000000000004</v>
      </c>
      <c r="BA757" s="170">
        <f t="shared" si="406"/>
        <v>5.5</v>
      </c>
      <c r="BB757" s="170">
        <f t="shared" si="406"/>
        <v>0</v>
      </c>
      <c r="BC757" s="170">
        <f t="shared" si="406"/>
        <v>20</v>
      </c>
      <c r="BD757" s="170">
        <f t="shared" si="406"/>
        <v>0</v>
      </c>
      <c r="BE757" s="170">
        <f t="shared" si="406"/>
        <v>0</v>
      </c>
      <c r="BF757" s="170">
        <f t="shared" si="406"/>
        <v>0</v>
      </c>
      <c r="BG757" s="170">
        <f t="shared" si="406"/>
        <v>0</v>
      </c>
      <c r="BH757" s="170">
        <f t="shared" si="406"/>
        <v>1</v>
      </c>
      <c r="BI757" s="170">
        <f t="shared" si="406"/>
        <v>0</v>
      </c>
      <c r="BJ757" s="170">
        <f t="shared" si="406"/>
        <v>0.11849999999999998</v>
      </c>
      <c r="BK757" s="170">
        <f t="shared" si="406"/>
        <v>0.81840000000000002</v>
      </c>
      <c r="BL757" s="170">
        <f t="shared" si="406"/>
        <v>4.1484000000000005</v>
      </c>
      <c r="BM757" s="170">
        <f t="shared" si="406"/>
        <v>0</v>
      </c>
      <c r="BN757" s="170">
        <f t="shared" si="406"/>
        <v>0.3579</v>
      </c>
      <c r="BO757" s="170">
        <f t="shared" si="406"/>
        <v>241</v>
      </c>
      <c r="BP757" s="170">
        <f t="shared" si="406"/>
        <v>13.340000000000002</v>
      </c>
      <c r="BQ757" s="170">
        <f t="shared" si="406"/>
        <v>12.950000000000001</v>
      </c>
      <c r="BR757" s="170">
        <f t="shared" si="406"/>
        <v>0</v>
      </c>
      <c r="BS757" s="393"/>
      <c r="BT757" s="393"/>
      <c r="BU757" s="393"/>
      <c r="BV757" s="393"/>
      <c r="BW757" s="392"/>
      <c r="BX757" s="394"/>
      <c r="BY757" s="392"/>
      <c r="BZ757" s="392"/>
      <c r="CA757" s="392"/>
      <c r="CB757" s="170">
        <f>CB755/2</f>
        <v>100</v>
      </c>
      <c r="CC757" s="168">
        <f>CC755</f>
        <v>1.5300000000000011</v>
      </c>
      <c r="CD757" s="392"/>
      <c r="CE757" s="392"/>
      <c r="CF757" s="392"/>
      <c r="CG757" s="392"/>
      <c r="CH757" s="392"/>
      <c r="CI757" s="392"/>
      <c r="CJ757" s="392"/>
      <c r="CK757" s="392"/>
      <c r="CL757" s="392"/>
      <c r="CM757" s="392"/>
      <c r="CN757" s="392"/>
      <c r="CO757" s="392"/>
      <c r="CP757" s="392"/>
      <c r="CQ757" s="392"/>
      <c r="CR757" s="392"/>
      <c r="CS757" s="392"/>
      <c r="CT757" s="392"/>
    </row>
    <row r="759" spans="1:98" s="7" customFormat="1" ht="15" x14ac:dyDescent="0.3">
      <c r="A759" s="120" t="s">
        <v>731</v>
      </c>
      <c r="F759" s="186" t="s">
        <v>1393</v>
      </c>
      <c r="J759" s="7">
        <f>(M759*17)+(Q759*37)+(W759*17)+(AI759*29)+(AE759*8)</f>
        <v>470.57857142857142</v>
      </c>
      <c r="K759" s="183">
        <f>+K776</f>
        <v>75.73</v>
      </c>
      <c r="L759" s="183">
        <f>+L776</f>
        <v>2.3535714285714286</v>
      </c>
      <c r="M759" s="183">
        <f t="shared" ref="M759:BR759" si="407">+M776</f>
        <v>17.260000000000002</v>
      </c>
      <c r="N759" s="183">
        <f t="shared" si="407"/>
        <v>0</v>
      </c>
      <c r="O759" s="183">
        <f t="shared" si="407"/>
        <v>17.260000000000002</v>
      </c>
      <c r="P759" s="183">
        <f t="shared" si="407"/>
        <v>0.21878571428571428</v>
      </c>
      <c r="Q759" s="183">
        <f t="shared" si="407"/>
        <v>3.8271428571428565</v>
      </c>
      <c r="R759" s="183">
        <f t="shared" si="407"/>
        <v>0</v>
      </c>
      <c r="S759" s="183">
        <f t="shared" si="407"/>
        <v>1.5968571428571425</v>
      </c>
      <c r="T759" s="183">
        <f t="shared" si="407"/>
        <v>0.90671428571428569</v>
      </c>
      <c r="U759" s="183">
        <f t="shared" si="407"/>
        <v>0.49871428571428578</v>
      </c>
      <c r="V759" s="183">
        <f t="shared" si="407"/>
        <v>0</v>
      </c>
      <c r="W759" s="183">
        <f t="shared" si="407"/>
        <v>2.0914285714285716</v>
      </c>
      <c r="X759" s="183">
        <f t="shared" si="407"/>
        <v>0.02</v>
      </c>
      <c r="Y759" s="183">
        <f t="shared" si="407"/>
        <v>0</v>
      </c>
      <c r="Z759" s="183">
        <f t="shared" si="407"/>
        <v>2.0857142857142854</v>
      </c>
      <c r="AA759" s="183">
        <f t="shared" si="407"/>
        <v>0</v>
      </c>
      <c r="AB759" s="183">
        <f t="shared" si="407"/>
        <v>0</v>
      </c>
      <c r="AC759" s="183">
        <f t="shared" si="407"/>
        <v>0</v>
      </c>
      <c r="AD759" s="183">
        <f t="shared" si="407"/>
        <v>0</v>
      </c>
      <c r="AE759" s="183">
        <f t="shared" si="407"/>
        <v>0</v>
      </c>
      <c r="AF759" s="183">
        <f t="shared" si="407"/>
        <v>0</v>
      </c>
      <c r="AG759" s="183">
        <f t="shared" si="407"/>
        <v>0</v>
      </c>
      <c r="AH759" s="183">
        <f t="shared" si="407"/>
        <v>0</v>
      </c>
      <c r="AI759" s="183">
        <f t="shared" si="407"/>
        <v>0</v>
      </c>
      <c r="AJ759" s="183">
        <f t="shared" si="407"/>
        <v>0.92142857142857149</v>
      </c>
      <c r="AK759" s="183">
        <f t="shared" si="407"/>
        <v>7.2142857142857144</v>
      </c>
      <c r="AL759" s="183">
        <f t="shared" si="407"/>
        <v>4.8157142857142858</v>
      </c>
      <c r="AM759" s="183">
        <f t="shared" si="407"/>
        <v>15.071428571428571</v>
      </c>
      <c r="AN759" s="183">
        <f t="shared" si="407"/>
        <v>202.07142857142858</v>
      </c>
      <c r="AO759" s="183">
        <f t="shared" si="407"/>
        <v>288.78571428571428</v>
      </c>
      <c r="AP759" s="183">
        <f t="shared" si="407"/>
        <v>82.071428571428569</v>
      </c>
      <c r="AQ759" s="183">
        <f t="shared" si="407"/>
        <v>2.7892857142857146</v>
      </c>
      <c r="AR759" s="183">
        <f t="shared" si="407"/>
        <v>1.3487142857142855</v>
      </c>
      <c r="AS759" s="183">
        <f t="shared" si="407"/>
        <v>39.121428571428574</v>
      </c>
      <c r="AT759" s="183">
        <f t="shared" si="407"/>
        <v>112.43357142857143</v>
      </c>
      <c r="AU759" s="183">
        <f t="shared" si="407"/>
        <v>0</v>
      </c>
      <c r="AV759" s="183">
        <f t="shared" si="407"/>
        <v>3788.7857142857142</v>
      </c>
      <c r="AW759" s="183">
        <f t="shared" si="407"/>
        <v>3707.1428571428569</v>
      </c>
      <c r="AX759" s="183">
        <f t="shared" si="407"/>
        <v>488.78571428571422</v>
      </c>
      <c r="AY759" s="183">
        <f t="shared" si="407"/>
        <v>0</v>
      </c>
      <c r="AZ759" s="183">
        <f t="shared" si="407"/>
        <v>0</v>
      </c>
      <c r="BA759" s="183">
        <f t="shared" si="407"/>
        <v>0</v>
      </c>
      <c r="BB759" s="183">
        <f t="shared" si="407"/>
        <v>0</v>
      </c>
      <c r="BC759" s="183">
        <f t="shared" si="407"/>
        <v>0</v>
      </c>
      <c r="BD759" s="183">
        <f t="shared" si="407"/>
        <v>0</v>
      </c>
      <c r="BE759" s="183">
        <f t="shared" si="407"/>
        <v>0.3928571428571429</v>
      </c>
      <c r="BF759" s="183">
        <f t="shared" si="407"/>
        <v>0</v>
      </c>
      <c r="BG759" s="183">
        <f t="shared" si="407"/>
        <v>0</v>
      </c>
      <c r="BH759" s="183">
        <f t="shared" si="407"/>
        <v>0.32785714285714296</v>
      </c>
      <c r="BI759" s="183">
        <f t="shared" si="407"/>
        <v>0</v>
      </c>
      <c r="BJ759" s="183">
        <f t="shared" si="407"/>
        <v>0.11082857142857143</v>
      </c>
      <c r="BK759" s="183">
        <f t="shared" si="407"/>
        <v>0.92837142857142863</v>
      </c>
      <c r="BL759" s="183">
        <f t="shared" si="407"/>
        <v>4.0954285714285721</v>
      </c>
      <c r="BM759" s="183">
        <f t="shared" si="407"/>
        <v>0</v>
      </c>
      <c r="BN759" s="183">
        <f t="shared" si="407"/>
        <v>0.27762857142857145</v>
      </c>
      <c r="BO759" s="183">
        <f t="shared" si="407"/>
        <v>50.571428571428569</v>
      </c>
      <c r="BP759" s="183">
        <f t="shared" si="407"/>
        <v>30.328571428571433</v>
      </c>
      <c r="BQ759" s="183">
        <f t="shared" si="407"/>
        <v>10.5</v>
      </c>
      <c r="BR759" s="183">
        <f t="shared" si="407"/>
        <v>0</v>
      </c>
      <c r="BS759" s="183"/>
      <c r="BT759" s="183"/>
      <c r="BU759" s="183"/>
      <c r="BV759" s="183"/>
      <c r="BW759" s="183"/>
      <c r="BX759" s="338"/>
      <c r="BY759" s="183"/>
      <c r="BZ759" s="183"/>
      <c r="CA759" s="183"/>
      <c r="CB759" s="183">
        <f>+CB776</f>
        <v>100</v>
      </c>
      <c r="CC759" s="183">
        <f>+CC776</f>
        <v>7.7300000000000217</v>
      </c>
      <c r="CD759" s="183"/>
      <c r="CE759" s="51"/>
      <c r="CF759" s="51"/>
      <c r="CG759" s="51"/>
      <c r="CH759" s="51"/>
      <c r="CI759" s="51" t="s">
        <v>1151</v>
      </c>
      <c r="CJ759" s="51"/>
      <c r="CK759" s="51"/>
      <c r="CL759" s="51"/>
      <c r="CM759" s="51"/>
      <c r="CN759" s="51"/>
      <c r="CO759" s="51"/>
      <c r="CP759" s="51"/>
      <c r="CQ759" s="51"/>
      <c r="CR759" s="51"/>
      <c r="CS759" s="51"/>
      <c r="CT759" s="51"/>
    </row>
    <row r="760" spans="1:98" ht="15" x14ac:dyDescent="0.3">
      <c r="A760" s="10" t="s">
        <v>265</v>
      </c>
      <c r="D760">
        <v>100</v>
      </c>
      <c r="F760" s="44" t="s">
        <v>266</v>
      </c>
      <c r="I760">
        <v>1</v>
      </c>
      <c r="J760" s="50">
        <v>449.23</v>
      </c>
      <c r="K760" s="50">
        <v>77.11</v>
      </c>
      <c r="M760" s="50">
        <v>17.72</v>
      </c>
      <c r="N760" s="50">
        <v>0</v>
      </c>
      <c r="O760" s="50">
        <v>17.72</v>
      </c>
      <c r="P760" s="50">
        <v>0.124</v>
      </c>
      <c r="Q760" s="50">
        <v>3.94</v>
      </c>
      <c r="S760" s="50">
        <v>1.383</v>
      </c>
      <c r="T760" s="50">
        <v>1.137</v>
      </c>
      <c r="U760" s="50">
        <v>0.54600000000000004</v>
      </c>
      <c r="W760" s="50">
        <v>0.14000000000000001</v>
      </c>
      <c r="X760" s="50">
        <v>0.14000000000000001</v>
      </c>
      <c r="Z760" s="50">
        <v>0.1</v>
      </c>
      <c r="AA760" s="50">
        <v>0</v>
      </c>
      <c r="AE760" s="50">
        <v>0</v>
      </c>
      <c r="AJ760" s="50">
        <v>1.1000000000000001</v>
      </c>
      <c r="AK760" s="50">
        <v>7</v>
      </c>
      <c r="AL760" s="50">
        <v>4.3099999999999996</v>
      </c>
      <c r="AM760" s="50">
        <v>21</v>
      </c>
      <c r="AN760" s="50">
        <v>212</v>
      </c>
      <c r="AO760" s="50">
        <v>282</v>
      </c>
      <c r="AP760" s="50">
        <v>98</v>
      </c>
      <c r="AQ760" s="50">
        <v>1.7</v>
      </c>
      <c r="AR760" s="50">
        <v>0.39600000000000002</v>
      </c>
      <c r="AS760" s="50">
        <v>21.8</v>
      </c>
      <c r="AT760" s="50">
        <v>3.5000000000000003E-2</v>
      </c>
      <c r="AU760" s="50">
        <v>0</v>
      </c>
      <c r="AW760" s="50">
        <v>0</v>
      </c>
      <c r="AX760" s="50">
        <v>0</v>
      </c>
      <c r="BH760" s="50">
        <v>0.22</v>
      </c>
      <c r="BJ760" s="50">
        <v>0.23799999999999999</v>
      </c>
      <c r="BK760" s="50">
        <v>0.90600000000000003</v>
      </c>
      <c r="BL760" s="50">
        <v>7.53</v>
      </c>
      <c r="BN760" s="50">
        <v>0.27900000000000003</v>
      </c>
      <c r="BO760" s="50">
        <v>3</v>
      </c>
      <c r="BP760" s="50">
        <v>8.5500000000000007</v>
      </c>
      <c r="BQ760" s="50">
        <v>2</v>
      </c>
      <c r="BT760" s="27">
        <v>6.25</v>
      </c>
      <c r="BW760" s="50" t="s">
        <v>7</v>
      </c>
      <c r="BX760" s="194">
        <v>13321</v>
      </c>
      <c r="CB760" s="50">
        <v>100</v>
      </c>
      <c r="CC760" s="50">
        <v>0.13000000000000966</v>
      </c>
    </row>
    <row r="761" spans="1:98" ht="15" x14ac:dyDescent="0.25">
      <c r="A761" s="10" t="s">
        <v>678</v>
      </c>
      <c r="D761">
        <v>100</v>
      </c>
      <c r="F761" s="40" t="s">
        <v>1134</v>
      </c>
      <c r="I761">
        <v>1</v>
      </c>
      <c r="J761" s="50">
        <v>434.3</v>
      </c>
      <c r="K761" s="50">
        <v>77</v>
      </c>
      <c r="L761" s="50">
        <v>2.65</v>
      </c>
      <c r="M761" s="50">
        <v>16.600000000000001</v>
      </c>
      <c r="N761" s="50">
        <v>0</v>
      </c>
      <c r="O761" s="50">
        <v>16.600000000000001</v>
      </c>
      <c r="P761" s="50">
        <v>0.28499999999999998</v>
      </c>
      <c r="Q761" s="50">
        <v>3.1</v>
      </c>
      <c r="S761" s="50">
        <v>0.97</v>
      </c>
      <c r="T761" s="50">
        <v>0.66</v>
      </c>
      <c r="U761" s="50">
        <v>0.67</v>
      </c>
      <c r="V761" s="50" t="s">
        <v>501</v>
      </c>
      <c r="W761" s="50">
        <v>0</v>
      </c>
      <c r="Z761" s="50">
        <v>0</v>
      </c>
      <c r="AA761" s="50">
        <v>0</v>
      </c>
      <c r="AE761" s="50">
        <v>0</v>
      </c>
      <c r="AJ761" s="50">
        <v>1.1000000000000001</v>
      </c>
      <c r="AK761" s="50">
        <v>6</v>
      </c>
      <c r="AL761" s="50">
        <v>7.4</v>
      </c>
      <c r="AM761" s="50">
        <v>17</v>
      </c>
      <c r="AN761" s="50">
        <v>210</v>
      </c>
      <c r="AO761" s="50">
        <v>257</v>
      </c>
      <c r="AP761" s="50">
        <v>179</v>
      </c>
      <c r="AQ761" s="50">
        <v>1.85</v>
      </c>
      <c r="AR761" s="50">
        <v>0.47</v>
      </c>
      <c r="AS761" s="50">
        <v>148.80000000000001</v>
      </c>
      <c r="AT761" s="50">
        <v>102</v>
      </c>
      <c r="AV761" s="50">
        <v>264</v>
      </c>
      <c r="AW761" s="50">
        <v>160</v>
      </c>
      <c r="AX761" s="50">
        <v>624</v>
      </c>
      <c r="BH761" s="50">
        <v>0.2</v>
      </c>
      <c r="BJ761" s="50">
        <v>0.38</v>
      </c>
      <c r="BK761" s="50">
        <v>2.5499999999999998</v>
      </c>
      <c r="BL761" s="50">
        <v>8</v>
      </c>
      <c r="BN761" s="50">
        <v>0.51</v>
      </c>
      <c r="BO761" s="50">
        <v>80</v>
      </c>
      <c r="BP761" s="50">
        <v>27</v>
      </c>
      <c r="BQ761" s="50">
        <v>9</v>
      </c>
      <c r="BT761" s="27">
        <v>6.25</v>
      </c>
      <c r="BW761" s="50" t="s">
        <v>186</v>
      </c>
      <c r="BX761" s="194">
        <v>4294</v>
      </c>
      <c r="CB761" s="50">
        <v>100</v>
      </c>
      <c r="CC761" s="50">
        <v>2.2000000000000171</v>
      </c>
    </row>
    <row r="762" spans="1:98" ht="15" x14ac:dyDescent="0.3">
      <c r="A762" s="10" t="s">
        <v>680</v>
      </c>
      <c r="D762">
        <v>250</v>
      </c>
      <c r="F762" s="44" t="s">
        <v>187</v>
      </c>
      <c r="I762">
        <v>1</v>
      </c>
      <c r="J762" s="50">
        <v>582.9</v>
      </c>
      <c r="K762" s="50">
        <v>69</v>
      </c>
      <c r="L762" s="50">
        <v>3.2</v>
      </c>
      <c r="M762" s="50">
        <v>20</v>
      </c>
      <c r="N762" s="50">
        <v>0</v>
      </c>
      <c r="O762" s="50">
        <v>20</v>
      </c>
      <c r="P762" s="50">
        <v>0.35399999999999998</v>
      </c>
      <c r="Q762" s="50">
        <v>3.9</v>
      </c>
      <c r="S762" s="50">
        <v>1.5</v>
      </c>
      <c r="T762" s="50">
        <v>0.51</v>
      </c>
      <c r="U762" s="50">
        <v>0.84</v>
      </c>
      <c r="V762" s="50" t="s">
        <v>501</v>
      </c>
      <c r="W762" s="50">
        <v>5.8</v>
      </c>
      <c r="Z762" s="50">
        <v>5.8</v>
      </c>
      <c r="AA762" s="50" t="s">
        <v>501</v>
      </c>
      <c r="AE762" s="50">
        <v>0</v>
      </c>
      <c r="AJ762" s="50">
        <v>1.3</v>
      </c>
      <c r="AK762" s="50">
        <v>6</v>
      </c>
      <c r="AL762" s="50">
        <v>6.8</v>
      </c>
      <c r="AM762" s="50">
        <v>19</v>
      </c>
      <c r="AN762" s="50">
        <v>318</v>
      </c>
      <c r="AO762" s="50">
        <v>323</v>
      </c>
      <c r="AP762" s="50">
        <v>73</v>
      </c>
      <c r="AQ762" s="50">
        <v>3.92</v>
      </c>
      <c r="AR762" s="50">
        <v>3.34</v>
      </c>
      <c r="AS762" s="50">
        <v>41.3</v>
      </c>
      <c r="AT762" s="50">
        <v>264</v>
      </c>
      <c r="AV762" s="50">
        <v>10503</v>
      </c>
      <c r="AW762" s="50">
        <v>10316</v>
      </c>
      <c r="AX762" s="50">
        <v>1119</v>
      </c>
      <c r="BE762" s="50">
        <v>1.1000000000000001</v>
      </c>
      <c r="BH762" s="50">
        <v>0.67</v>
      </c>
      <c r="BJ762" s="50">
        <v>0.26</v>
      </c>
      <c r="BK762" s="50">
        <v>2.78</v>
      </c>
      <c r="BL762" s="50">
        <v>12.8</v>
      </c>
      <c r="BN762" s="50">
        <v>0.94</v>
      </c>
      <c r="BO762" s="50">
        <v>248</v>
      </c>
      <c r="BP762" s="50">
        <v>69.2</v>
      </c>
      <c r="BQ762" s="50">
        <v>22</v>
      </c>
      <c r="BT762" s="27">
        <v>6.25</v>
      </c>
      <c r="BW762" s="50" t="s">
        <v>186</v>
      </c>
      <c r="BX762" s="194">
        <v>4296</v>
      </c>
      <c r="CB762" s="50">
        <v>100</v>
      </c>
      <c r="CC762" s="50">
        <v>5.8</v>
      </c>
    </row>
    <row r="763" spans="1:98" ht="15" x14ac:dyDescent="0.3">
      <c r="A763" s="10" t="s">
        <v>682</v>
      </c>
      <c r="D763">
        <v>250</v>
      </c>
      <c r="F763" s="44" t="s">
        <v>188</v>
      </c>
      <c r="I763">
        <v>1</v>
      </c>
      <c r="J763" s="50">
        <v>389.4</v>
      </c>
      <c r="K763" s="50">
        <v>81.400000000000006</v>
      </c>
      <c r="L763" s="50">
        <v>2.33</v>
      </c>
      <c r="M763" s="50">
        <v>14.6</v>
      </c>
      <c r="N763" s="50">
        <v>0</v>
      </c>
      <c r="O763" s="50">
        <v>14.6</v>
      </c>
      <c r="P763" s="50">
        <v>9.5000000000000001E-2</v>
      </c>
      <c r="Q763" s="50">
        <v>4</v>
      </c>
      <c r="S763" s="50">
        <v>2.0299999999999998</v>
      </c>
      <c r="T763" s="50">
        <v>1.31</v>
      </c>
      <c r="U763" s="50">
        <v>7.0000000000000007E-2</v>
      </c>
      <c r="V763" s="50" t="s">
        <v>501</v>
      </c>
      <c r="W763" s="50">
        <v>0</v>
      </c>
      <c r="Z763" s="50">
        <v>0</v>
      </c>
      <c r="AA763" s="50">
        <v>0</v>
      </c>
      <c r="AE763" s="50">
        <v>0</v>
      </c>
      <c r="AJ763" s="50">
        <v>0.4</v>
      </c>
      <c r="AK763" s="50">
        <v>9</v>
      </c>
      <c r="AL763" s="50">
        <v>2</v>
      </c>
      <c r="AM763" s="50">
        <v>8</v>
      </c>
      <c r="AN763" s="50">
        <v>79</v>
      </c>
      <c r="AO763" s="50">
        <v>270</v>
      </c>
      <c r="AP763" s="50">
        <v>46</v>
      </c>
      <c r="AQ763" s="50">
        <v>2.4700000000000002</v>
      </c>
      <c r="AR763" s="50">
        <v>0.09</v>
      </c>
      <c r="AT763" s="50">
        <v>10</v>
      </c>
      <c r="AV763" s="50">
        <v>0</v>
      </c>
      <c r="AW763" s="50">
        <v>0</v>
      </c>
      <c r="AX763" s="50">
        <v>0</v>
      </c>
      <c r="BE763" s="50" t="s">
        <v>501</v>
      </c>
      <c r="BH763" s="50">
        <v>0.08</v>
      </c>
      <c r="BJ763" s="50">
        <v>0.01</v>
      </c>
      <c r="BK763" s="50">
        <v>0.17</v>
      </c>
      <c r="BL763" s="50">
        <v>0.1</v>
      </c>
      <c r="BN763" s="50">
        <v>0.04</v>
      </c>
      <c r="BO763" s="50">
        <v>2</v>
      </c>
      <c r="BP763" s="50">
        <v>1.5</v>
      </c>
      <c r="BQ763" s="50">
        <v>3</v>
      </c>
      <c r="BT763" s="27">
        <v>6.25</v>
      </c>
      <c r="BW763" s="50" t="s">
        <v>186</v>
      </c>
      <c r="BX763" s="194">
        <v>4342</v>
      </c>
      <c r="CB763" s="50">
        <v>100</v>
      </c>
      <c r="CC763" s="50">
        <v>-0.40000000000000568</v>
      </c>
    </row>
    <row r="764" spans="1:98" ht="15" x14ac:dyDescent="0.25">
      <c r="A764" s="10"/>
      <c r="D764">
        <f>SUM(D760:D763)</f>
        <v>700</v>
      </c>
      <c r="F764" s="5" t="s">
        <v>550</v>
      </c>
      <c r="J764" s="50">
        <f>SUM(J760:J763)</f>
        <v>1855.83</v>
      </c>
      <c r="K764" s="50">
        <f>SUM(K760:K763)</f>
        <v>304.51</v>
      </c>
      <c r="L764" s="50">
        <f>SUM(L760:L763)</f>
        <v>8.18</v>
      </c>
      <c r="M764" s="50">
        <f t="shared" ref="M764:AR764" si="408">SUM(M760:M763)</f>
        <v>68.92</v>
      </c>
      <c r="N764" s="50">
        <f t="shared" si="408"/>
        <v>0</v>
      </c>
      <c r="O764" s="50">
        <f t="shared" si="408"/>
        <v>68.92</v>
      </c>
      <c r="P764" s="50">
        <f t="shared" si="408"/>
        <v>0.85799999999999987</v>
      </c>
      <c r="Q764" s="50">
        <f t="shared" si="408"/>
        <v>14.94</v>
      </c>
      <c r="R764" s="50">
        <f t="shared" si="408"/>
        <v>0</v>
      </c>
      <c r="S764" s="50">
        <f t="shared" si="408"/>
        <v>5.8829999999999991</v>
      </c>
      <c r="T764" s="50">
        <f t="shared" si="408"/>
        <v>3.6170000000000004</v>
      </c>
      <c r="U764" s="50">
        <f t="shared" si="408"/>
        <v>2.1259999999999999</v>
      </c>
      <c r="V764" s="50">
        <f t="shared" si="408"/>
        <v>0</v>
      </c>
      <c r="W764" s="50">
        <f t="shared" si="408"/>
        <v>5.9399999999999995</v>
      </c>
      <c r="X764" s="50">
        <f t="shared" si="408"/>
        <v>0.14000000000000001</v>
      </c>
      <c r="Y764" s="50">
        <f t="shared" si="408"/>
        <v>0</v>
      </c>
      <c r="Z764" s="50">
        <f t="shared" si="408"/>
        <v>5.8999999999999995</v>
      </c>
      <c r="AA764" s="50">
        <f t="shared" si="408"/>
        <v>0</v>
      </c>
      <c r="AB764" s="50">
        <f t="shared" si="408"/>
        <v>0</v>
      </c>
      <c r="AC764" s="50">
        <f t="shared" si="408"/>
        <v>0</v>
      </c>
      <c r="AD764" s="50">
        <f t="shared" si="408"/>
        <v>0</v>
      </c>
      <c r="AE764" s="50">
        <f t="shared" si="408"/>
        <v>0</v>
      </c>
      <c r="AF764" s="50">
        <f t="shared" si="408"/>
        <v>0</v>
      </c>
      <c r="AG764" s="50">
        <f t="shared" si="408"/>
        <v>0</v>
      </c>
      <c r="AH764" s="50">
        <f t="shared" si="408"/>
        <v>0</v>
      </c>
      <c r="AI764" s="50">
        <f t="shared" si="408"/>
        <v>0</v>
      </c>
      <c r="AJ764" s="50">
        <f t="shared" si="408"/>
        <v>3.9</v>
      </c>
      <c r="AK764" s="50">
        <f t="shared" si="408"/>
        <v>28</v>
      </c>
      <c r="AL764" s="50">
        <f t="shared" si="408"/>
        <v>20.51</v>
      </c>
      <c r="AM764" s="50">
        <f t="shared" si="408"/>
        <v>65</v>
      </c>
      <c r="AN764" s="50">
        <f t="shared" si="408"/>
        <v>819</v>
      </c>
      <c r="AO764" s="50">
        <f t="shared" si="408"/>
        <v>1132</v>
      </c>
      <c r="AP764" s="50">
        <f t="shared" si="408"/>
        <v>396</v>
      </c>
      <c r="AQ764" s="50">
        <f t="shared" si="408"/>
        <v>9.94</v>
      </c>
      <c r="AR764" s="50">
        <f t="shared" si="408"/>
        <v>4.2959999999999994</v>
      </c>
      <c r="AS764" s="50">
        <f t="shared" ref="AS764:BQ764" si="409">SUM(AS760:AS763)</f>
        <v>211.90000000000003</v>
      </c>
      <c r="AT764" s="50">
        <f t="shared" si="409"/>
        <v>376.03499999999997</v>
      </c>
      <c r="AU764" s="50">
        <f t="shared" si="409"/>
        <v>0</v>
      </c>
      <c r="AV764" s="50">
        <f t="shared" si="409"/>
        <v>10767</v>
      </c>
      <c r="AW764" s="50">
        <f t="shared" si="409"/>
        <v>10476</v>
      </c>
      <c r="AX764" s="50">
        <f t="shared" si="409"/>
        <v>1743</v>
      </c>
      <c r="AY764" s="50">
        <f t="shared" si="409"/>
        <v>0</v>
      </c>
      <c r="AZ764" s="50">
        <f t="shared" si="409"/>
        <v>0</v>
      </c>
      <c r="BA764" s="50">
        <f t="shared" si="409"/>
        <v>0</v>
      </c>
      <c r="BB764" s="50">
        <f t="shared" si="409"/>
        <v>0</v>
      </c>
      <c r="BC764" s="50">
        <f t="shared" si="409"/>
        <v>0</v>
      </c>
      <c r="BD764" s="50">
        <f t="shared" si="409"/>
        <v>0</v>
      </c>
      <c r="BE764" s="50">
        <f t="shared" si="409"/>
        <v>1.1000000000000001</v>
      </c>
      <c r="BF764" s="50">
        <f t="shared" si="409"/>
        <v>0</v>
      </c>
      <c r="BG764" s="50">
        <f t="shared" si="409"/>
        <v>0</v>
      </c>
      <c r="BH764" s="50">
        <f t="shared" si="409"/>
        <v>1.1700000000000002</v>
      </c>
      <c r="BI764" s="50">
        <f t="shared" si="409"/>
        <v>0</v>
      </c>
      <c r="BJ764" s="50">
        <f t="shared" si="409"/>
        <v>0.88800000000000001</v>
      </c>
      <c r="BK764" s="50">
        <f t="shared" si="409"/>
        <v>6.4059999999999997</v>
      </c>
      <c r="BL764" s="50">
        <f t="shared" si="409"/>
        <v>28.430000000000003</v>
      </c>
      <c r="BM764" s="50">
        <f t="shared" si="409"/>
        <v>0</v>
      </c>
      <c r="BN764" s="50">
        <f t="shared" si="409"/>
        <v>1.7690000000000001</v>
      </c>
      <c r="BO764" s="50">
        <f t="shared" si="409"/>
        <v>333</v>
      </c>
      <c r="BP764" s="50">
        <f t="shared" si="409"/>
        <v>106.25</v>
      </c>
      <c r="BQ764" s="50">
        <f t="shared" si="409"/>
        <v>36</v>
      </c>
    </row>
    <row r="765" spans="1:98" ht="15" x14ac:dyDescent="0.25">
      <c r="A765" s="10"/>
      <c r="D765">
        <v>700</v>
      </c>
      <c r="F765" s="5" t="s">
        <v>551</v>
      </c>
      <c r="K765">
        <f>K764-(D764-D765)</f>
        <v>304.51</v>
      </c>
    </row>
    <row r="766" spans="1:98" ht="15" x14ac:dyDescent="0.25">
      <c r="A766" s="10"/>
      <c r="D766">
        <v>1</v>
      </c>
      <c r="F766" s="5" t="s">
        <v>337</v>
      </c>
    </row>
    <row r="767" spans="1:98" ht="15" x14ac:dyDescent="0.25">
      <c r="A767" s="10"/>
      <c r="F767" s="5" t="s">
        <v>82</v>
      </c>
      <c r="J767" s="50">
        <f>J764/$D$765*100</f>
        <v>265.11857142857139</v>
      </c>
      <c r="L767" s="50">
        <f>L764/$D$765*100</f>
        <v>1.1685714285714286</v>
      </c>
      <c r="M767" s="50">
        <f t="shared" ref="M767:BQ767" si="410">M764/$D$765*100</f>
        <v>9.8457142857142852</v>
      </c>
      <c r="N767" s="50">
        <f t="shared" si="410"/>
        <v>0</v>
      </c>
      <c r="O767" s="50">
        <f t="shared" si="410"/>
        <v>9.8457142857142852</v>
      </c>
      <c r="P767" s="50">
        <f t="shared" si="410"/>
        <v>0.12257142857142855</v>
      </c>
      <c r="Q767" s="50">
        <f t="shared" si="410"/>
        <v>2.1342857142857143</v>
      </c>
      <c r="R767" s="50">
        <f t="shared" si="410"/>
        <v>0</v>
      </c>
      <c r="S767" s="50">
        <f t="shared" si="410"/>
        <v>0.8404285714285713</v>
      </c>
      <c r="T767" s="50">
        <f t="shared" si="410"/>
        <v>0.51671428571428579</v>
      </c>
      <c r="U767" s="50">
        <f t="shared" si="410"/>
        <v>0.30371428571428571</v>
      </c>
      <c r="V767" s="50">
        <f t="shared" si="410"/>
        <v>0</v>
      </c>
      <c r="W767" s="50">
        <f t="shared" si="410"/>
        <v>0.84857142857142853</v>
      </c>
      <c r="X767" s="50">
        <f t="shared" si="410"/>
        <v>0.02</v>
      </c>
      <c r="Y767" s="50">
        <f t="shared" si="410"/>
        <v>0</v>
      </c>
      <c r="Z767" s="50">
        <f t="shared" si="410"/>
        <v>0.84285714285714275</v>
      </c>
      <c r="AA767" s="50">
        <f t="shared" si="410"/>
        <v>0</v>
      </c>
      <c r="AB767" s="50">
        <f t="shared" si="410"/>
        <v>0</v>
      </c>
      <c r="AC767" s="50">
        <f t="shared" si="410"/>
        <v>0</v>
      </c>
      <c r="AD767" s="50">
        <f t="shared" si="410"/>
        <v>0</v>
      </c>
      <c r="AE767" s="50">
        <f t="shared" si="410"/>
        <v>0</v>
      </c>
      <c r="AF767" s="50">
        <f t="shared" si="410"/>
        <v>0</v>
      </c>
      <c r="AG767" s="50">
        <f t="shared" si="410"/>
        <v>0</v>
      </c>
      <c r="AH767" s="50">
        <f t="shared" si="410"/>
        <v>0</v>
      </c>
      <c r="AI767" s="50">
        <f t="shared" si="410"/>
        <v>0</v>
      </c>
      <c r="AJ767" s="50">
        <f t="shared" si="410"/>
        <v>0.55714285714285705</v>
      </c>
      <c r="AK767" s="50">
        <f t="shared" si="410"/>
        <v>4</v>
      </c>
      <c r="AL767" s="50">
        <f t="shared" si="410"/>
        <v>2.93</v>
      </c>
      <c r="AM767" s="50">
        <f t="shared" si="410"/>
        <v>9.2857142857142865</v>
      </c>
      <c r="AN767" s="50">
        <f t="shared" si="410"/>
        <v>117</v>
      </c>
      <c r="AO767" s="50">
        <f t="shared" si="410"/>
        <v>161.71428571428572</v>
      </c>
      <c r="AP767" s="50">
        <f t="shared" si="410"/>
        <v>56.571428571428569</v>
      </c>
      <c r="AQ767" s="50">
        <f t="shared" si="410"/>
        <v>1.42</v>
      </c>
      <c r="AR767" s="50">
        <f t="shared" si="410"/>
        <v>0.61371428571428566</v>
      </c>
      <c r="AS767" s="50">
        <f t="shared" si="410"/>
        <v>30.271428571428576</v>
      </c>
      <c r="AT767" s="50">
        <f t="shared" si="410"/>
        <v>53.719285714285711</v>
      </c>
      <c r="AU767" s="50">
        <f t="shared" si="410"/>
        <v>0</v>
      </c>
      <c r="AV767" s="50">
        <f t="shared" si="410"/>
        <v>1538.1428571428571</v>
      </c>
      <c r="AW767" s="50">
        <f t="shared" si="410"/>
        <v>1496.5714285714287</v>
      </c>
      <c r="AX767" s="50">
        <f t="shared" si="410"/>
        <v>249.00000000000003</v>
      </c>
      <c r="AY767" s="50">
        <f t="shared" si="410"/>
        <v>0</v>
      </c>
      <c r="AZ767" s="50">
        <f t="shared" si="410"/>
        <v>0</v>
      </c>
      <c r="BA767" s="50">
        <f t="shared" si="410"/>
        <v>0</v>
      </c>
      <c r="BB767" s="50">
        <f t="shared" si="410"/>
        <v>0</v>
      </c>
      <c r="BC767" s="50">
        <f t="shared" si="410"/>
        <v>0</v>
      </c>
      <c r="BD767" s="50">
        <f t="shared" si="410"/>
        <v>0</v>
      </c>
      <c r="BE767" s="50">
        <f t="shared" si="410"/>
        <v>0.15714285714285714</v>
      </c>
      <c r="BF767" s="50">
        <f t="shared" si="410"/>
        <v>0</v>
      </c>
      <c r="BG767" s="50">
        <f t="shared" si="410"/>
        <v>0</v>
      </c>
      <c r="BH767" s="50">
        <f t="shared" si="410"/>
        <v>0.16714285714285715</v>
      </c>
      <c r="BI767" s="50">
        <f t="shared" si="410"/>
        <v>0</v>
      </c>
      <c r="BJ767" s="50">
        <f t="shared" si="410"/>
        <v>0.12685714285714286</v>
      </c>
      <c r="BK767" s="50">
        <f t="shared" si="410"/>
        <v>0.91514285714285704</v>
      </c>
      <c r="BL767" s="50">
        <f t="shared" si="410"/>
        <v>4.0614285714285723</v>
      </c>
      <c r="BM767" s="50">
        <f t="shared" si="410"/>
        <v>0</v>
      </c>
      <c r="BN767" s="50">
        <f t="shared" si="410"/>
        <v>0.25271428571428572</v>
      </c>
      <c r="BO767" s="50">
        <f t="shared" si="410"/>
        <v>47.571428571428569</v>
      </c>
      <c r="BP767" s="50">
        <f t="shared" si="410"/>
        <v>15.178571428571427</v>
      </c>
      <c r="BQ767" s="50">
        <f t="shared" si="410"/>
        <v>5.1428571428571423</v>
      </c>
    </row>
    <row r="768" spans="1:98" ht="15" x14ac:dyDescent="0.25">
      <c r="A768" s="10"/>
      <c r="F768" s="5" t="s">
        <v>115</v>
      </c>
      <c r="K768" s="25">
        <f>(K764-(D764-D765))/D765*100</f>
        <v>43.501428571428569</v>
      </c>
    </row>
    <row r="769" spans="1:98" ht="15" x14ac:dyDescent="0.3">
      <c r="A769" s="10"/>
      <c r="F769" s="44"/>
    </row>
    <row r="770" spans="1:98" s="35" customFormat="1" ht="15" x14ac:dyDescent="0.3">
      <c r="A770" s="34"/>
      <c r="F770" s="167" t="s">
        <v>266</v>
      </c>
      <c r="J770" s="392"/>
      <c r="K770" s="164">
        <f>+K760*$D$760/100</f>
        <v>77.11</v>
      </c>
      <c r="L770" s="164"/>
      <c r="M770" s="164">
        <f t="shared" ref="M770:BR770" si="411">+M760*$D$760/100</f>
        <v>17.72</v>
      </c>
      <c r="N770" s="164">
        <f t="shared" si="411"/>
        <v>0</v>
      </c>
      <c r="O770" s="164">
        <f t="shared" si="411"/>
        <v>17.72</v>
      </c>
      <c r="P770" s="164">
        <f t="shared" si="411"/>
        <v>0.124</v>
      </c>
      <c r="Q770" s="164">
        <f t="shared" si="411"/>
        <v>3.94</v>
      </c>
      <c r="R770" s="164">
        <f t="shared" si="411"/>
        <v>0</v>
      </c>
      <c r="S770" s="164">
        <f t="shared" si="411"/>
        <v>1.383</v>
      </c>
      <c r="T770" s="164">
        <f t="shared" si="411"/>
        <v>1.137</v>
      </c>
      <c r="U770" s="164">
        <f t="shared" si="411"/>
        <v>0.54600000000000004</v>
      </c>
      <c r="V770" s="164">
        <f t="shared" si="411"/>
        <v>0</v>
      </c>
      <c r="W770" s="164">
        <f t="shared" si="411"/>
        <v>0.14000000000000001</v>
      </c>
      <c r="X770" s="164">
        <f t="shared" si="411"/>
        <v>0.14000000000000001</v>
      </c>
      <c r="Y770" s="164">
        <f t="shared" si="411"/>
        <v>0</v>
      </c>
      <c r="Z770" s="164">
        <f t="shared" si="411"/>
        <v>0.1</v>
      </c>
      <c r="AA770" s="164">
        <f t="shared" si="411"/>
        <v>0</v>
      </c>
      <c r="AB770" s="164">
        <f t="shared" si="411"/>
        <v>0</v>
      </c>
      <c r="AC770" s="164">
        <f t="shared" si="411"/>
        <v>0</v>
      </c>
      <c r="AD770" s="164">
        <f t="shared" si="411"/>
        <v>0</v>
      </c>
      <c r="AE770" s="164">
        <f t="shared" si="411"/>
        <v>0</v>
      </c>
      <c r="AF770" s="164">
        <f t="shared" si="411"/>
        <v>0</v>
      </c>
      <c r="AG770" s="164">
        <f t="shared" si="411"/>
        <v>0</v>
      </c>
      <c r="AH770" s="164">
        <f t="shared" si="411"/>
        <v>0</v>
      </c>
      <c r="AI770" s="164">
        <f t="shared" si="411"/>
        <v>0</v>
      </c>
      <c r="AJ770" s="164">
        <f t="shared" si="411"/>
        <v>1.1000000000000001</v>
      </c>
      <c r="AK770" s="164">
        <f t="shared" si="411"/>
        <v>7</v>
      </c>
      <c r="AL770" s="164">
        <f t="shared" si="411"/>
        <v>4.3099999999999996</v>
      </c>
      <c r="AM770" s="164">
        <f t="shared" si="411"/>
        <v>21</v>
      </c>
      <c r="AN770" s="164">
        <f t="shared" si="411"/>
        <v>212</v>
      </c>
      <c r="AO770" s="164">
        <f t="shared" si="411"/>
        <v>282</v>
      </c>
      <c r="AP770" s="164">
        <f t="shared" si="411"/>
        <v>98</v>
      </c>
      <c r="AQ770" s="164">
        <f t="shared" si="411"/>
        <v>1.7</v>
      </c>
      <c r="AR770" s="164">
        <f t="shared" si="411"/>
        <v>0.39600000000000002</v>
      </c>
      <c r="AS770" s="164">
        <f t="shared" si="411"/>
        <v>21.8</v>
      </c>
      <c r="AT770" s="164">
        <f t="shared" si="411"/>
        <v>3.5000000000000003E-2</v>
      </c>
      <c r="AU770" s="164">
        <f t="shared" si="411"/>
        <v>0</v>
      </c>
      <c r="AV770" s="164">
        <f t="shared" si="411"/>
        <v>0</v>
      </c>
      <c r="AW770" s="164">
        <f t="shared" si="411"/>
        <v>0</v>
      </c>
      <c r="AX770" s="164">
        <f t="shared" si="411"/>
        <v>0</v>
      </c>
      <c r="AY770" s="164">
        <f t="shared" si="411"/>
        <v>0</v>
      </c>
      <c r="AZ770" s="164">
        <f t="shared" si="411"/>
        <v>0</v>
      </c>
      <c r="BA770" s="164">
        <f t="shared" si="411"/>
        <v>0</v>
      </c>
      <c r="BB770" s="164">
        <f t="shared" si="411"/>
        <v>0</v>
      </c>
      <c r="BC770" s="164">
        <f t="shared" si="411"/>
        <v>0</v>
      </c>
      <c r="BD770" s="164">
        <f t="shared" si="411"/>
        <v>0</v>
      </c>
      <c r="BE770" s="164">
        <f t="shared" si="411"/>
        <v>0</v>
      </c>
      <c r="BF770" s="164">
        <f t="shared" si="411"/>
        <v>0</v>
      </c>
      <c r="BG770" s="164">
        <f t="shared" si="411"/>
        <v>0</v>
      </c>
      <c r="BH770" s="164">
        <f t="shared" si="411"/>
        <v>0.22</v>
      </c>
      <c r="BI770" s="164">
        <f t="shared" si="411"/>
        <v>0</v>
      </c>
      <c r="BJ770" s="164">
        <f t="shared" si="411"/>
        <v>0.23799999999999996</v>
      </c>
      <c r="BK770" s="164">
        <f t="shared" si="411"/>
        <v>0.90600000000000014</v>
      </c>
      <c r="BL770" s="164">
        <f t="shared" si="411"/>
        <v>7.53</v>
      </c>
      <c r="BM770" s="164">
        <f t="shared" si="411"/>
        <v>0</v>
      </c>
      <c r="BN770" s="164">
        <f t="shared" si="411"/>
        <v>0.27900000000000003</v>
      </c>
      <c r="BO770" s="164">
        <f t="shared" si="411"/>
        <v>3</v>
      </c>
      <c r="BP770" s="164">
        <f t="shared" si="411"/>
        <v>8.5500000000000007</v>
      </c>
      <c r="BQ770" s="164">
        <f t="shared" si="411"/>
        <v>2</v>
      </c>
      <c r="BR770" s="164">
        <f t="shared" si="411"/>
        <v>0</v>
      </c>
      <c r="BS770" s="393"/>
      <c r="BT770" s="393"/>
      <c r="BU770" s="393"/>
      <c r="BV770" s="393"/>
      <c r="BW770" s="392"/>
      <c r="BX770" s="394"/>
      <c r="BY770" s="392"/>
      <c r="BZ770" s="392"/>
      <c r="CA770" s="392"/>
      <c r="CB770" s="164">
        <f t="shared" ref="CB770:CC773" si="412">+CB760</f>
        <v>100</v>
      </c>
      <c r="CC770" s="164">
        <f t="shared" si="412"/>
        <v>0.13000000000000966</v>
      </c>
      <c r="CD770" s="392"/>
      <c r="CE770" s="392"/>
      <c r="CF770" s="392"/>
      <c r="CG770" s="392"/>
      <c r="CH770" s="392"/>
      <c r="CI770" s="392"/>
      <c r="CJ770" s="392"/>
      <c r="CK770" s="392"/>
      <c r="CL770" s="392"/>
      <c r="CM770" s="392"/>
      <c r="CN770" s="392"/>
      <c r="CO770" s="392"/>
      <c r="CP770" s="392"/>
      <c r="CQ770" s="392"/>
      <c r="CR770" s="392"/>
      <c r="CS770" s="392"/>
      <c r="CT770" s="392"/>
    </row>
    <row r="771" spans="1:98" s="35" customFormat="1" ht="15" x14ac:dyDescent="0.25">
      <c r="A771" s="34"/>
      <c r="F771" s="163" t="s">
        <v>1134</v>
      </c>
      <c r="J771" s="392"/>
      <c r="K771" s="164">
        <f>+K761*$D$761/100</f>
        <v>77</v>
      </c>
      <c r="L771" s="164">
        <f>+L761*$D$761/100</f>
        <v>2.65</v>
      </c>
      <c r="M771" s="164">
        <f t="shared" ref="M771:BR771" si="413">+M761*$D$761/100</f>
        <v>16.600000000000001</v>
      </c>
      <c r="N771" s="164">
        <f t="shared" si="413"/>
        <v>0</v>
      </c>
      <c r="O771" s="164">
        <f t="shared" si="413"/>
        <v>16.600000000000001</v>
      </c>
      <c r="P771" s="164">
        <f t="shared" si="413"/>
        <v>0.28499999999999998</v>
      </c>
      <c r="Q771" s="164">
        <f t="shared" si="413"/>
        <v>3.1</v>
      </c>
      <c r="R771" s="164">
        <f t="shared" si="413"/>
        <v>0</v>
      </c>
      <c r="S771" s="164">
        <f t="shared" si="413"/>
        <v>0.97</v>
      </c>
      <c r="T771" s="164">
        <f t="shared" si="413"/>
        <v>0.66</v>
      </c>
      <c r="U771" s="164">
        <f t="shared" si="413"/>
        <v>0.67</v>
      </c>
      <c r="V771" s="166" t="s">
        <v>501</v>
      </c>
      <c r="W771" s="164">
        <f t="shared" si="413"/>
        <v>0</v>
      </c>
      <c r="X771" s="164">
        <f t="shared" si="413"/>
        <v>0</v>
      </c>
      <c r="Y771" s="164">
        <f t="shared" si="413"/>
        <v>0</v>
      </c>
      <c r="Z771" s="164">
        <f t="shared" si="413"/>
        <v>0</v>
      </c>
      <c r="AA771" s="164">
        <f t="shared" si="413"/>
        <v>0</v>
      </c>
      <c r="AB771" s="164">
        <f t="shared" si="413"/>
        <v>0</v>
      </c>
      <c r="AC771" s="164">
        <f t="shared" si="413"/>
        <v>0</v>
      </c>
      <c r="AD771" s="164">
        <f t="shared" si="413"/>
        <v>0</v>
      </c>
      <c r="AE771" s="164">
        <f t="shared" si="413"/>
        <v>0</v>
      </c>
      <c r="AF771" s="164">
        <f t="shared" si="413"/>
        <v>0</v>
      </c>
      <c r="AG771" s="164">
        <f t="shared" si="413"/>
        <v>0</v>
      </c>
      <c r="AH771" s="164">
        <f t="shared" si="413"/>
        <v>0</v>
      </c>
      <c r="AI771" s="164">
        <f t="shared" si="413"/>
        <v>0</v>
      </c>
      <c r="AJ771" s="164">
        <f t="shared" si="413"/>
        <v>1.1000000000000001</v>
      </c>
      <c r="AK771" s="164">
        <f t="shared" si="413"/>
        <v>6</v>
      </c>
      <c r="AL771" s="164">
        <f t="shared" si="413"/>
        <v>7.4</v>
      </c>
      <c r="AM771" s="164">
        <f t="shared" si="413"/>
        <v>17</v>
      </c>
      <c r="AN771" s="164">
        <f t="shared" si="413"/>
        <v>210</v>
      </c>
      <c r="AO771" s="164">
        <f t="shared" si="413"/>
        <v>257</v>
      </c>
      <c r="AP771" s="164">
        <f t="shared" si="413"/>
        <v>179</v>
      </c>
      <c r="AQ771" s="164">
        <f t="shared" si="413"/>
        <v>1.85</v>
      </c>
      <c r="AR771" s="164">
        <f t="shared" si="413"/>
        <v>0.47</v>
      </c>
      <c r="AS771" s="164">
        <f t="shared" si="413"/>
        <v>148.80000000000001</v>
      </c>
      <c r="AT771" s="164">
        <f t="shared" si="413"/>
        <v>102</v>
      </c>
      <c r="AU771" s="164">
        <f t="shared" si="413"/>
        <v>0</v>
      </c>
      <c r="AV771" s="164">
        <f t="shared" si="413"/>
        <v>264</v>
      </c>
      <c r="AW771" s="164">
        <f t="shared" si="413"/>
        <v>160</v>
      </c>
      <c r="AX771" s="164">
        <f t="shared" si="413"/>
        <v>624</v>
      </c>
      <c r="AY771" s="164">
        <f t="shared" si="413"/>
        <v>0</v>
      </c>
      <c r="AZ771" s="164">
        <f t="shared" si="413"/>
        <v>0</v>
      </c>
      <c r="BA771" s="164">
        <f t="shared" si="413"/>
        <v>0</v>
      </c>
      <c r="BB771" s="164">
        <f t="shared" si="413"/>
        <v>0</v>
      </c>
      <c r="BC771" s="164">
        <f t="shared" si="413"/>
        <v>0</v>
      </c>
      <c r="BD771" s="164">
        <f t="shared" si="413"/>
        <v>0</v>
      </c>
      <c r="BE771" s="164">
        <f t="shared" si="413"/>
        <v>0</v>
      </c>
      <c r="BF771" s="164">
        <f t="shared" si="413"/>
        <v>0</v>
      </c>
      <c r="BG771" s="164">
        <f t="shared" si="413"/>
        <v>0</v>
      </c>
      <c r="BH771" s="164">
        <f t="shared" si="413"/>
        <v>0.2</v>
      </c>
      <c r="BI771" s="164">
        <f t="shared" si="413"/>
        <v>0</v>
      </c>
      <c r="BJ771" s="164">
        <f t="shared" si="413"/>
        <v>0.38</v>
      </c>
      <c r="BK771" s="164">
        <f t="shared" si="413"/>
        <v>2.5499999999999998</v>
      </c>
      <c r="BL771" s="164">
        <f t="shared" si="413"/>
        <v>8</v>
      </c>
      <c r="BM771" s="164">
        <f t="shared" si="413"/>
        <v>0</v>
      </c>
      <c r="BN771" s="164">
        <f t="shared" si="413"/>
        <v>0.51</v>
      </c>
      <c r="BO771" s="164">
        <f t="shared" si="413"/>
        <v>80</v>
      </c>
      <c r="BP771" s="164">
        <f t="shared" si="413"/>
        <v>27</v>
      </c>
      <c r="BQ771" s="164">
        <f t="shared" si="413"/>
        <v>9</v>
      </c>
      <c r="BR771" s="164">
        <f t="shared" si="413"/>
        <v>0</v>
      </c>
      <c r="BS771" s="393"/>
      <c r="BT771" s="393"/>
      <c r="BU771" s="393"/>
      <c r="BV771" s="393"/>
      <c r="BW771" s="392"/>
      <c r="BX771" s="394"/>
      <c r="BY771" s="392"/>
      <c r="BZ771" s="392"/>
      <c r="CA771" s="392"/>
      <c r="CB771" s="164">
        <f t="shared" si="412"/>
        <v>100</v>
      </c>
      <c r="CC771" s="164">
        <f t="shared" si="412"/>
        <v>2.2000000000000171</v>
      </c>
      <c r="CD771" s="392"/>
      <c r="CE771" s="392"/>
      <c r="CF771" s="392"/>
      <c r="CG771" s="392"/>
      <c r="CH771" s="392"/>
      <c r="CI771" s="392"/>
      <c r="CJ771" s="392"/>
      <c r="CK771" s="392"/>
      <c r="CL771" s="392"/>
      <c r="CM771" s="392"/>
      <c r="CN771" s="392"/>
      <c r="CO771" s="392"/>
      <c r="CP771" s="392"/>
      <c r="CQ771" s="392"/>
      <c r="CR771" s="392"/>
      <c r="CS771" s="392"/>
      <c r="CT771" s="392"/>
    </row>
    <row r="772" spans="1:98" s="35" customFormat="1" ht="15" x14ac:dyDescent="0.3">
      <c r="A772" s="34"/>
      <c r="F772" s="167" t="s">
        <v>187</v>
      </c>
      <c r="J772" s="392"/>
      <c r="K772" s="164">
        <f>+K762*$D$762/100</f>
        <v>172.5</v>
      </c>
      <c r="L772" s="164">
        <f>+L762*$D$762/100</f>
        <v>8</v>
      </c>
      <c r="M772" s="164">
        <f t="shared" ref="M772:BR772" si="414">+M762*$D$762/100</f>
        <v>50</v>
      </c>
      <c r="N772" s="164">
        <f t="shared" si="414"/>
        <v>0</v>
      </c>
      <c r="O772" s="164">
        <f t="shared" si="414"/>
        <v>50</v>
      </c>
      <c r="P772" s="164">
        <f t="shared" si="414"/>
        <v>0.88500000000000001</v>
      </c>
      <c r="Q772" s="164">
        <f t="shared" si="414"/>
        <v>9.75</v>
      </c>
      <c r="R772" s="164">
        <f t="shared" si="414"/>
        <v>0</v>
      </c>
      <c r="S772" s="164">
        <f t="shared" si="414"/>
        <v>3.75</v>
      </c>
      <c r="T772" s="164">
        <f t="shared" si="414"/>
        <v>1.2749999999999999</v>
      </c>
      <c r="U772" s="164">
        <f t="shared" si="414"/>
        <v>2.1</v>
      </c>
      <c r="V772" s="166" t="s">
        <v>501</v>
      </c>
      <c r="W772" s="164">
        <f t="shared" si="414"/>
        <v>14.5</v>
      </c>
      <c r="X772" s="164">
        <f t="shared" si="414"/>
        <v>0</v>
      </c>
      <c r="Y772" s="164">
        <f t="shared" si="414"/>
        <v>0</v>
      </c>
      <c r="Z772" s="164">
        <f t="shared" si="414"/>
        <v>14.5</v>
      </c>
      <c r="AA772" s="166" t="s">
        <v>501</v>
      </c>
      <c r="AB772" s="164">
        <f t="shared" si="414"/>
        <v>0</v>
      </c>
      <c r="AC772" s="164">
        <f t="shared" si="414"/>
        <v>0</v>
      </c>
      <c r="AD772" s="164">
        <f t="shared" si="414"/>
        <v>0</v>
      </c>
      <c r="AE772" s="164">
        <f t="shared" si="414"/>
        <v>0</v>
      </c>
      <c r="AF772" s="164">
        <f t="shared" si="414"/>
        <v>0</v>
      </c>
      <c r="AG772" s="164">
        <f t="shared" si="414"/>
        <v>0</v>
      </c>
      <c r="AH772" s="164">
        <f t="shared" si="414"/>
        <v>0</v>
      </c>
      <c r="AI772" s="164">
        <f t="shared" si="414"/>
        <v>0</v>
      </c>
      <c r="AJ772" s="164">
        <f t="shared" si="414"/>
        <v>3.25</v>
      </c>
      <c r="AK772" s="164">
        <f t="shared" si="414"/>
        <v>15</v>
      </c>
      <c r="AL772" s="164">
        <f t="shared" si="414"/>
        <v>17</v>
      </c>
      <c r="AM772" s="164">
        <f t="shared" si="414"/>
        <v>47.5</v>
      </c>
      <c r="AN772" s="164">
        <f t="shared" si="414"/>
        <v>795</v>
      </c>
      <c r="AO772" s="164">
        <f t="shared" si="414"/>
        <v>807.5</v>
      </c>
      <c r="AP772" s="164">
        <f t="shared" si="414"/>
        <v>182.5</v>
      </c>
      <c r="AQ772" s="164">
        <f t="shared" si="414"/>
        <v>9.8000000000000007</v>
      </c>
      <c r="AR772" s="164">
        <f t="shared" si="414"/>
        <v>8.35</v>
      </c>
      <c r="AS772" s="164">
        <f t="shared" si="414"/>
        <v>103.25</v>
      </c>
      <c r="AT772" s="164">
        <f t="shared" si="414"/>
        <v>660</v>
      </c>
      <c r="AU772" s="164">
        <f t="shared" si="414"/>
        <v>0</v>
      </c>
      <c r="AV772" s="164">
        <f t="shared" si="414"/>
        <v>26257.5</v>
      </c>
      <c r="AW772" s="164">
        <f t="shared" si="414"/>
        <v>25790</v>
      </c>
      <c r="AX772" s="164">
        <f t="shared" si="414"/>
        <v>2797.5</v>
      </c>
      <c r="AY772" s="164">
        <f t="shared" si="414"/>
        <v>0</v>
      </c>
      <c r="AZ772" s="164">
        <f t="shared" si="414"/>
        <v>0</v>
      </c>
      <c r="BA772" s="164">
        <f t="shared" si="414"/>
        <v>0</v>
      </c>
      <c r="BB772" s="164">
        <f t="shared" si="414"/>
        <v>0</v>
      </c>
      <c r="BC772" s="164">
        <f t="shared" si="414"/>
        <v>0</v>
      </c>
      <c r="BD772" s="164">
        <f t="shared" si="414"/>
        <v>0</v>
      </c>
      <c r="BE772" s="164">
        <f t="shared" si="414"/>
        <v>2.75</v>
      </c>
      <c r="BF772" s="164">
        <f t="shared" si="414"/>
        <v>0</v>
      </c>
      <c r="BG772" s="164">
        <f t="shared" si="414"/>
        <v>0</v>
      </c>
      <c r="BH772" s="164">
        <f t="shared" si="414"/>
        <v>1.675</v>
      </c>
      <c r="BI772" s="164">
        <f t="shared" si="414"/>
        <v>0</v>
      </c>
      <c r="BJ772" s="164">
        <f t="shared" si="414"/>
        <v>0.65</v>
      </c>
      <c r="BK772" s="164">
        <f t="shared" si="414"/>
        <v>6.95</v>
      </c>
      <c r="BL772" s="164">
        <f t="shared" si="414"/>
        <v>32</v>
      </c>
      <c r="BM772" s="164">
        <f t="shared" si="414"/>
        <v>0</v>
      </c>
      <c r="BN772" s="164">
        <f t="shared" si="414"/>
        <v>2.35</v>
      </c>
      <c r="BO772" s="164">
        <f t="shared" si="414"/>
        <v>620</v>
      </c>
      <c r="BP772" s="164">
        <f t="shared" si="414"/>
        <v>173</v>
      </c>
      <c r="BQ772" s="164">
        <f t="shared" si="414"/>
        <v>55</v>
      </c>
      <c r="BR772" s="164">
        <f t="shared" si="414"/>
        <v>0</v>
      </c>
      <c r="BS772" s="393"/>
      <c r="BT772" s="393"/>
      <c r="BU772" s="393"/>
      <c r="BV772" s="393"/>
      <c r="BW772" s="392"/>
      <c r="BX772" s="394"/>
      <c r="BY772" s="392"/>
      <c r="BZ772" s="392"/>
      <c r="CA772" s="392"/>
      <c r="CB772" s="164">
        <f t="shared" si="412"/>
        <v>100</v>
      </c>
      <c r="CC772" s="164">
        <f t="shared" si="412"/>
        <v>5.8</v>
      </c>
      <c r="CD772" s="392"/>
      <c r="CE772" s="392"/>
      <c r="CF772" s="392"/>
      <c r="CG772" s="392"/>
      <c r="CH772" s="392"/>
      <c r="CI772" s="392"/>
      <c r="CJ772" s="392"/>
      <c r="CK772" s="392"/>
      <c r="CL772" s="392"/>
      <c r="CM772" s="392"/>
      <c r="CN772" s="392"/>
      <c r="CO772" s="392"/>
      <c r="CP772" s="392"/>
      <c r="CQ772" s="392"/>
      <c r="CR772" s="392"/>
      <c r="CS772" s="392"/>
      <c r="CT772" s="392"/>
    </row>
    <row r="773" spans="1:98" s="35" customFormat="1" ht="15" x14ac:dyDescent="0.3">
      <c r="A773" s="34"/>
      <c r="F773" s="167" t="s">
        <v>188</v>
      </c>
      <c r="J773" s="392"/>
      <c r="K773" s="164">
        <f>+K763*$D$763/100</f>
        <v>203.5</v>
      </c>
      <c r="L773" s="164">
        <f>+L763*$D$763/100</f>
        <v>5.8250000000000002</v>
      </c>
      <c r="M773" s="164">
        <f t="shared" ref="M773:BR773" si="415">+M763*$D$763/100</f>
        <v>36.5</v>
      </c>
      <c r="N773" s="164">
        <f t="shared" si="415"/>
        <v>0</v>
      </c>
      <c r="O773" s="164">
        <f t="shared" si="415"/>
        <v>36.5</v>
      </c>
      <c r="P773" s="164">
        <f t="shared" si="415"/>
        <v>0.23749999999999999</v>
      </c>
      <c r="Q773" s="164">
        <f t="shared" si="415"/>
        <v>10</v>
      </c>
      <c r="R773" s="164">
        <f t="shared" si="415"/>
        <v>0</v>
      </c>
      <c r="S773" s="164">
        <f t="shared" si="415"/>
        <v>5.0749999999999993</v>
      </c>
      <c r="T773" s="164">
        <f t="shared" si="415"/>
        <v>3.2749999999999999</v>
      </c>
      <c r="U773" s="164">
        <f t="shared" si="415"/>
        <v>0.17499999999999999</v>
      </c>
      <c r="V773" s="166" t="s">
        <v>501</v>
      </c>
      <c r="W773" s="164">
        <f t="shared" si="415"/>
        <v>0</v>
      </c>
      <c r="X773" s="164">
        <f t="shared" si="415"/>
        <v>0</v>
      </c>
      <c r="Y773" s="164">
        <f t="shared" si="415"/>
        <v>0</v>
      </c>
      <c r="Z773" s="164">
        <f t="shared" si="415"/>
        <v>0</v>
      </c>
      <c r="AA773" s="164">
        <f t="shared" si="415"/>
        <v>0</v>
      </c>
      <c r="AB773" s="164">
        <f t="shared" si="415"/>
        <v>0</v>
      </c>
      <c r="AC773" s="164">
        <f t="shared" si="415"/>
        <v>0</v>
      </c>
      <c r="AD773" s="164">
        <f t="shared" si="415"/>
        <v>0</v>
      </c>
      <c r="AE773" s="164">
        <f t="shared" si="415"/>
        <v>0</v>
      </c>
      <c r="AF773" s="164">
        <f t="shared" si="415"/>
        <v>0</v>
      </c>
      <c r="AG773" s="164">
        <f t="shared" si="415"/>
        <v>0</v>
      </c>
      <c r="AH773" s="164">
        <f t="shared" si="415"/>
        <v>0</v>
      </c>
      <c r="AI773" s="164">
        <f t="shared" si="415"/>
        <v>0</v>
      </c>
      <c r="AJ773" s="164">
        <f t="shared" si="415"/>
        <v>1</v>
      </c>
      <c r="AK773" s="164">
        <f t="shared" si="415"/>
        <v>22.5</v>
      </c>
      <c r="AL773" s="164">
        <f t="shared" si="415"/>
        <v>5</v>
      </c>
      <c r="AM773" s="164">
        <f t="shared" si="415"/>
        <v>20</v>
      </c>
      <c r="AN773" s="164">
        <f t="shared" si="415"/>
        <v>197.5</v>
      </c>
      <c r="AO773" s="164">
        <f t="shared" si="415"/>
        <v>675</v>
      </c>
      <c r="AP773" s="164">
        <f t="shared" si="415"/>
        <v>115</v>
      </c>
      <c r="AQ773" s="164">
        <f t="shared" si="415"/>
        <v>6.1749999999999998</v>
      </c>
      <c r="AR773" s="164">
        <f t="shared" si="415"/>
        <v>0.22500000000000001</v>
      </c>
      <c r="AS773" s="164">
        <f t="shared" si="415"/>
        <v>0</v>
      </c>
      <c r="AT773" s="164">
        <f t="shared" si="415"/>
        <v>25</v>
      </c>
      <c r="AU773" s="164">
        <f t="shared" si="415"/>
        <v>0</v>
      </c>
      <c r="AV773" s="164">
        <f t="shared" si="415"/>
        <v>0</v>
      </c>
      <c r="AW773" s="164">
        <f t="shared" si="415"/>
        <v>0</v>
      </c>
      <c r="AX773" s="164">
        <f t="shared" si="415"/>
        <v>0</v>
      </c>
      <c r="AY773" s="164">
        <f t="shared" si="415"/>
        <v>0</v>
      </c>
      <c r="AZ773" s="164">
        <f t="shared" si="415"/>
        <v>0</v>
      </c>
      <c r="BA773" s="164">
        <f t="shared" si="415"/>
        <v>0</v>
      </c>
      <c r="BB773" s="164">
        <f t="shared" si="415"/>
        <v>0</v>
      </c>
      <c r="BC773" s="164">
        <f t="shared" si="415"/>
        <v>0</v>
      </c>
      <c r="BD773" s="164">
        <f t="shared" si="415"/>
        <v>0</v>
      </c>
      <c r="BE773" s="166" t="s">
        <v>501</v>
      </c>
      <c r="BF773" s="164">
        <f t="shared" si="415"/>
        <v>0</v>
      </c>
      <c r="BG773" s="164">
        <f t="shared" si="415"/>
        <v>0</v>
      </c>
      <c r="BH773" s="164">
        <f t="shared" si="415"/>
        <v>0.2</v>
      </c>
      <c r="BI773" s="164">
        <f t="shared" si="415"/>
        <v>0</v>
      </c>
      <c r="BJ773" s="164">
        <f t="shared" si="415"/>
        <v>2.5000000000000001E-2</v>
      </c>
      <c r="BK773" s="164">
        <f t="shared" si="415"/>
        <v>0.42499999999999999</v>
      </c>
      <c r="BL773" s="164">
        <f t="shared" si="415"/>
        <v>0.25</v>
      </c>
      <c r="BM773" s="164">
        <f t="shared" si="415"/>
        <v>0</v>
      </c>
      <c r="BN773" s="164">
        <f t="shared" si="415"/>
        <v>0.1</v>
      </c>
      <c r="BO773" s="164">
        <f t="shared" si="415"/>
        <v>5</v>
      </c>
      <c r="BP773" s="164">
        <f t="shared" si="415"/>
        <v>3.75</v>
      </c>
      <c r="BQ773" s="164">
        <f t="shared" si="415"/>
        <v>7.5</v>
      </c>
      <c r="BR773" s="164">
        <f t="shared" si="415"/>
        <v>0</v>
      </c>
      <c r="BS773" s="393"/>
      <c r="BT773" s="393"/>
      <c r="BU773" s="393"/>
      <c r="BV773" s="393"/>
      <c r="BW773" s="392"/>
      <c r="BX773" s="394"/>
      <c r="BY773" s="392"/>
      <c r="BZ773" s="392"/>
      <c r="CA773" s="392"/>
      <c r="CB773" s="164">
        <f t="shared" si="412"/>
        <v>100</v>
      </c>
      <c r="CC773" s="164">
        <f t="shared" si="412"/>
        <v>-0.40000000000000568</v>
      </c>
      <c r="CD773" s="392"/>
      <c r="CE773" s="392"/>
      <c r="CF773" s="392"/>
      <c r="CG773" s="392"/>
      <c r="CH773" s="392"/>
      <c r="CI773" s="392"/>
      <c r="CJ773" s="392"/>
      <c r="CK773" s="392"/>
      <c r="CL773" s="392"/>
      <c r="CM773" s="392"/>
      <c r="CN773" s="392"/>
      <c r="CO773" s="392"/>
      <c r="CP773" s="392"/>
      <c r="CQ773" s="392"/>
      <c r="CR773" s="392"/>
      <c r="CS773" s="392"/>
      <c r="CT773" s="392"/>
    </row>
    <row r="774" spans="1:98" s="35" customFormat="1" ht="15" x14ac:dyDescent="0.3">
      <c r="A774" s="34"/>
      <c r="F774" s="167"/>
      <c r="J774" s="392"/>
      <c r="K774" s="168">
        <f>SUM(K770:K773)</f>
        <v>530.11</v>
      </c>
      <c r="L774" s="168">
        <f>SUM(L770:L773)</f>
        <v>16.475000000000001</v>
      </c>
      <c r="M774" s="168">
        <f t="shared" ref="M774:BR774" si="416">SUM(M770:M773)</f>
        <v>120.82</v>
      </c>
      <c r="N774" s="168">
        <f t="shared" si="416"/>
        <v>0</v>
      </c>
      <c r="O774" s="168">
        <f t="shared" si="416"/>
        <v>120.82</v>
      </c>
      <c r="P774" s="168">
        <f t="shared" si="416"/>
        <v>1.5315000000000001</v>
      </c>
      <c r="Q774" s="168">
        <f t="shared" si="416"/>
        <v>26.79</v>
      </c>
      <c r="R774" s="168">
        <f t="shared" si="416"/>
        <v>0</v>
      </c>
      <c r="S774" s="168">
        <f t="shared" si="416"/>
        <v>11.177999999999999</v>
      </c>
      <c r="T774" s="168">
        <f t="shared" si="416"/>
        <v>6.3469999999999995</v>
      </c>
      <c r="U774" s="168">
        <f t="shared" si="416"/>
        <v>3.4910000000000001</v>
      </c>
      <c r="V774" s="168">
        <f t="shared" si="416"/>
        <v>0</v>
      </c>
      <c r="W774" s="168">
        <f t="shared" si="416"/>
        <v>14.64</v>
      </c>
      <c r="X774" s="168">
        <f t="shared" si="416"/>
        <v>0.14000000000000001</v>
      </c>
      <c r="Y774" s="168">
        <f t="shared" si="416"/>
        <v>0</v>
      </c>
      <c r="Z774" s="168">
        <f t="shared" si="416"/>
        <v>14.6</v>
      </c>
      <c r="AA774" s="168">
        <f t="shared" si="416"/>
        <v>0</v>
      </c>
      <c r="AB774" s="168">
        <f t="shared" si="416"/>
        <v>0</v>
      </c>
      <c r="AC774" s="168">
        <f t="shared" si="416"/>
        <v>0</v>
      </c>
      <c r="AD774" s="168">
        <f t="shared" si="416"/>
        <v>0</v>
      </c>
      <c r="AE774" s="168">
        <f t="shared" si="416"/>
        <v>0</v>
      </c>
      <c r="AF774" s="168">
        <f t="shared" si="416"/>
        <v>0</v>
      </c>
      <c r="AG774" s="168">
        <f t="shared" si="416"/>
        <v>0</v>
      </c>
      <c r="AH774" s="168">
        <f t="shared" si="416"/>
        <v>0</v>
      </c>
      <c r="AI774" s="168">
        <f t="shared" si="416"/>
        <v>0</v>
      </c>
      <c r="AJ774" s="168">
        <f t="shared" si="416"/>
        <v>6.45</v>
      </c>
      <c r="AK774" s="168">
        <f t="shared" si="416"/>
        <v>50.5</v>
      </c>
      <c r="AL774" s="168">
        <f t="shared" si="416"/>
        <v>33.71</v>
      </c>
      <c r="AM774" s="168">
        <f t="shared" si="416"/>
        <v>105.5</v>
      </c>
      <c r="AN774" s="168">
        <f t="shared" si="416"/>
        <v>1414.5</v>
      </c>
      <c r="AO774" s="168">
        <f t="shared" si="416"/>
        <v>2021.5</v>
      </c>
      <c r="AP774" s="168">
        <f t="shared" si="416"/>
        <v>574.5</v>
      </c>
      <c r="AQ774" s="168">
        <f t="shared" si="416"/>
        <v>19.525000000000002</v>
      </c>
      <c r="AR774" s="168">
        <f t="shared" si="416"/>
        <v>9.4409999999999989</v>
      </c>
      <c r="AS774" s="168">
        <f t="shared" si="416"/>
        <v>273.85000000000002</v>
      </c>
      <c r="AT774" s="168">
        <f t="shared" si="416"/>
        <v>787.03499999999997</v>
      </c>
      <c r="AU774" s="168">
        <f t="shared" si="416"/>
        <v>0</v>
      </c>
      <c r="AV774" s="168">
        <f t="shared" si="416"/>
        <v>26521.5</v>
      </c>
      <c r="AW774" s="168">
        <f t="shared" si="416"/>
        <v>25950</v>
      </c>
      <c r="AX774" s="168">
        <f t="shared" si="416"/>
        <v>3421.5</v>
      </c>
      <c r="AY774" s="168">
        <f t="shared" si="416"/>
        <v>0</v>
      </c>
      <c r="AZ774" s="168">
        <f t="shared" si="416"/>
        <v>0</v>
      </c>
      <c r="BA774" s="168">
        <f t="shared" si="416"/>
        <v>0</v>
      </c>
      <c r="BB774" s="168">
        <f t="shared" si="416"/>
        <v>0</v>
      </c>
      <c r="BC774" s="168">
        <f t="shared" si="416"/>
        <v>0</v>
      </c>
      <c r="BD774" s="168">
        <f t="shared" si="416"/>
        <v>0</v>
      </c>
      <c r="BE774" s="168">
        <f t="shared" si="416"/>
        <v>2.75</v>
      </c>
      <c r="BF774" s="168">
        <f t="shared" si="416"/>
        <v>0</v>
      </c>
      <c r="BG774" s="168">
        <f t="shared" si="416"/>
        <v>0</v>
      </c>
      <c r="BH774" s="168">
        <f t="shared" si="416"/>
        <v>2.2950000000000004</v>
      </c>
      <c r="BI774" s="168">
        <f t="shared" si="416"/>
        <v>0</v>
      </c>
      <c r="BJ774" s="168">
        <f t="shared" si="416"/>
        <v>1.2929999999999999</v>
      </c>
      <c r="BK774" s="168">
        <f t="shared" si="416"/>
        <v>10.831000000000001</v>
      </c>
      <c r="BL774" s="168">
        <f t="shared" si="416"/>
        <v>47.78</v>
      </c>
      <c r="BM774" s="168">
        <f t="shared" si="416"/>
        <v>0</v>
      </c>
      <c r="BN774" s="168">
        <f t="shared" si="416"/>
        <v>3.2390000000000003</v>
      </c>
      <c r="BO774" s="168">
        <f t="shared" si="416"/>
        <v>708</v>
      </c>
      <c r="BP774" s="168">
        <f t="shared" si="416"/>
        <v>212.3</v>
      </c>
      <c r="BQ774" s="168">
        <f t="shared" si="416"/>
        <v>73.5</v>
      </c>
      <c r="BR774" s="168">
        <f t="shared" si="416"/>
        <v>0</v>
      </c>
      <c r="BS774" s="393"/>
      <c r="BT774" s="393"/>
      <c r="BU774" s="393"/>
      <c r="BV774" s="393"/>
      <c r="BW774" s="392"/>
      <c r="BX774" s="394"/>
      <c r="BY774" s="392"/>
      <c r="BZ774" s="392"/>
      <c r="CA774" s="392"/>
      <c r="CB774" s="168">
        <f>(CB760+CB761+CB762+CB763)</f>
        <v>400</v>
      </c>
      <c r="CC774" s="168">
        <f>(CC760+CC761+CC762+CC763)</f>
        <v>7.7300000000000217</v>
      </c>
      <c r="CD774" s="392"/>
      <c r="CE774" s="392"/>
      <c r="CF774" s="392"/>
      <c r="CG774" s="392"/>
      <c r="CH774" s="392"/>
      <c r="CI774" s="392"/>
      <c r="CJ774" s="392"/>
      <c r="CK774" s="392"/>
      <c r="CL774" s="392"/>
      <c r="CM774" s="392"/>
      <c r="CN774" s="392"/>
      <c r="CO774" s="392"/>
      <c r="CP774" s="392"/>
      <c r="CQ774" s="392"/>
      <c r="CR774" s="392"/>
      <c r="CS774" s="392"/>
      <c r="CT774" s="392"/>
    </row>
    <row r="775" spans="1:98" s="35" customFormat="1" ht="15" x14ac:dyDescent="0.3">
      <c r="A775" s="34"/>
      <c r="F775" s="167"/>
      <c r="J775" s="392"/>
      <c r="K775" s="388"/>
      <c r="L775" s="388"/>
      <c r="M775" s="388"/>
      <c r="N775" s="388"/>
      <c r="O775" s="388"/>
      <c r="P775" s="388"/>
      <c r="Q775" s="388"/>
      <c r="R775" s="388"/>
      <c r="S775" s="388"/>
      <c r="T775" s="388"/>
      <c r="U775" s="388"/>
      <c r="V775" s="388"/>
      <c r="W775" s="388"/>
      <c r="X775" s="388"/>
      <c r="Y775" s="388"/>
      <c r="Z775" s="388"/>
      <c r="AA775" s="388"/>
      <c r="AB775" s="388"/>
      <c r="AC775" s="388"/>
      <c r="AD775" s="388"/>
      <c r="AE775" s="388"/>
      <c r="AF775" s="388"/>
      <c r="AG775" s="388"/>
      <c r="AH775" s="388"/>
      <c r="AI775" s="388"/>
      <c r="AJ775" s="388"/>
      <c r="AK775" s="388"/>
      <c r="AL775" s="388"/>
      <c r="AM775" s="388"/>
      <c r="AN775" s="388"/>
      <c r="AO775" s="388"/>
      <c r="AP775" s="388"/>
      <c r="AQ775" s="388"/>
      <c r="AR775" s="388"/>
      <c r="AS775" s="388"/>
      <c r="AT775" s="388"/>
      <c r="AU775" s="388"/>
      <c r="AV775" s="388"/>
      <c r="AW775" s="388"/>
      <c r="AX775" s="388"/>
      <c r="AY775" s="388"/>
      <c r="AZ775" s="388"/>
      <c r="BA775" s="388"/>
      <c r="BB775" s="388"/>
      <c r="BC775" s="388"/>
      <c r="BD775" s="388"/>
      <c r="BE775" s="388"/>
      <c r="BF775" s="388"/>
      <c r="BG775" s="388"/>
      <c r="BH775" s="388"/>
      <c r="BI775" s="388"/>
      <c r="BJ775" s="388"/>
      <c r="BK775" s="388"/>
      <c r="BL775" s="388"/>
      <c r="BM775" s="388"/>
      <c r="BN775" s="388"/>
      <c r="BO775" s="388"/>
      <c r="BP775" s="388"/>
      <c r="BQ775" s="388"/>
      <c r="BR775" s="388"/>
      <c r="BS775" s="393"/>
      <c r="BT775" s="393"/>
      <c r="BU775" s="393"/>
      <c r="BV775" s="393"/>
      <c r="BW775" s="392"/>
      <c r="BX775" s="394"/>
      <c r="BY775" s="392"/>
      <c r="BZ775" s="392"/>
      <c r="CA775" s="392"/>
      <c r="CD775" s="392"/>
      <c r="CE775" s="392"/>
      <c r="CF775" s="392"/>
      <c r="CG775" s="392"/>
      <c r="CH775" s="392"/>
      <c r="CI775" s="392"/>
      <c r="CJ775" s="392"/>
      <c r="CK775" s="392"/>
      <c r="CL775" s="392"/>
      <c r="CM775" s="392"/>
      <c r="CN775" s="392"/>
      <c r="CO775" s="392"/>
      <c r="CP775" s="392"/>
      <c r="CQ775" s="392"/>
      <c r="CR775" s="392"/>
      <c r="CS775" s="392"/>
      <c r="CT775" s="392"/>
    </row>
    <row r="776" spans="1:98" s="35" customFormat="1" ht="15" x14ac:dyDescent="0.3">
      <c r="A776" s="34"/>
      <c r="F776" s="167"/>
      <c r="J776" s="392"/>
      <c r="K776" s="164">
        <f>(K774-($D$764-$D$765))/$D$765*100</f>
        <v>75.73</v>
      </c>
      <c r="L776" s="170">
        <f t="shared" ref="L776:AQ776" si="417">L774/$D$765*100*L389</f>
        <v>2.3535714285714286</v>
      </c>
      <c r="M776" s="170">
        <f t="shared" si="417"/>
        <v>17.260000000000002</v>
      </c>
      <c r="N776" s="170">
        <f t="shared" si="417"/>
        <v>0</v>
      </c>
      <c r="O776" s="170">
        <f t="shared" si="417"/>
        <v>17.260000000000002</v>
      </c>
      <c r="P776" s="170">
        <f t="shared" si="417"/>
        <v>0.21878571428571428</v>
      </c>
      <c r="Q776" s="170">
        <f t="shared" si="417"/>
        <v>3.8271428571428565</v>
      </c>
      <c r="R776" s="170">
        <f t="shared" si="417"/>
        <v>0</v>
      </c>
      <c r="S776" s="170">
        <f t="shared" si="417"/>
        <v>1.5968571428571425</v>
      </c>
      <c r="T776" s="170">
        <f t="shared" si="417"/>
        <v>0.90671428571428569</v>
      </c>
      <c r="U776" s="170">
        <f t="shared" si="417"/>
        <v>0.49871428571428578</v>
      </c>
      <c r="V776" s="170">
        <f t="shared" si="417"/>
        <v>0</v>
      </c>
      <c r="W776" s="170">
        <f t="shared" si="417"/>
        <v>2.0914285714285716</v>
      </c>
      <c r="X776" s="170">
        <f t="shared" si="417"/>
        <v>0.02</v>
      </c>
      <c r="Y776" s="170">
        <f t="shared" si="417"/>
        <v>0</v>
      </c>
      <c r="Z776" s="170">
        <f t="shared" si="417"/>
        <v>2.0857142857142854</v>
      </c>
      <c r="AA776" s="170">
        <f t="shared" si="417"/>
        <v>0</v>
      </c>
      <c r="AB776" s="170">
        <f t="shared" si="417"/>
        <v>0</v>
      </c>
      <c r="AC776" s="170">
        <f t="shared" si="417"/>
        <v>0</v>
      </c>
      <c r="AD776" s="170">
        <f t="shared" si="417"/>
        <v>0</v>
      </c>
      <c r="AE776" s="170">
        <f t="shared" si="417"/>
        <v>0</v>
      </c>
      <c r="AF776" s="170">
        <f t="shared" si="417"/>
        <v>0</v>
      </c>
      <c r="AG776" s="170">
        <f t="shared" si="417"/>
        <v>0</v>
      </c>
      <c r="AH776" s="170">
        <f t="shared" si="417"/>
        <v>0</v>
      </c>
      <c r="AI776" s="170">
        <f t="shared" si="417"/>
        <v>0</v>
      </c>
      <c r="AJ776" s="170">
        <f t="shared" si="417"/>
        <v>0.92142857142857149</v>
      </c>
      <c r="AK776" s="170">
        <f t="shared" si="417"/>
        <v>7.2142857142857144</v>
      </c>
      <c r="AL776" s="170">
        <f t="shared" si="417"/>
        <v>4.8157142857142858</v>
      </c>
      <c r="AM776" s="170">
        <f t="shared" si="417"/>
        <v>15.071428571428571</v>
      </c>
      <c r="AN776" s="170">
        <f t="shared" si="417"/>
        <v>202.07142857142858</v>
      </c>
      <c r="AO776" s="170">
        <f t="shared" si="417"/>
        <v>288.78571428571428</v>
      </c>
      <c r="AP776" s="170">
        <f t="shared" si="417"/>
        <v>82.071428571428569</v>
      </c>
      <c r="AQ776" s="170">
        <f t="shared" si="417"/>
        <v>2.7892857142857146</v>
      </c>
      <c r="AR776" s="170">
        <f t="shared" ref="AR776:BR776" si="418">AR774/$D$765*100*AR389</f>
        <v>1.3487142857142855</v>
      </c>
      <c r="AS776" s="170">
        <f t="shared" si="418"/>
        <v>39.121428571428574</v>
      </c>
      <c r="AT776" s="170">
        <f t="shared" si="418"/>
        <v>112.43357142857143</v>
      </c>
      <c r="AU776" s="170">
        <f t="shared" si="418"/>
        <v>0</v>
      </c>
      <c r="AV776" s="170">
        <f t="shared" si="418"/>
        <v>3788.7857142857142</v>
      </c>
      <c r="AW776" s="170">
        <f t="shared" si="418"/>
        <v>3707.1428571428569</v>
      </c>
      <c r="AX776" s="170">
        <f t="shared" si="418"/>
        <v>488.78571428571422</v>
      </c>
      <c r="AY776" s="170">
        <f t="shared" si="418"/>
        <v>0</v>
      </c>
      <c r="AZ776" s="170">
        <f t="shared" si="418"/>
        <v>0</v>
      </c>
      <c r="BA776" s="170">
        <f t="shared" si="418"/>
        <v>0</v>
      </c>
      <c r="BB776" s="170">
        <f t="shared" si="418"/>
        <v>0</v>
      </c>
      <c r="BC776" s="170">
        <f t="shared" si="418"/>
        <v>0</v>
      </c>
      <c r="BD776" s="170">
        <f t="shared" si="418"/>
        <v>0</v>
      </c>
      <c r="BE776" s="170">
        <f t="shared" si="418"/>
        <v>0.3928571428571429</v>
      </c>
      <c r="BF776" s="170">
        <f t="shared" si="418"/>
        <v>0</v>
      </c>
      <c r="BG776" s="170">
        <f t="shared" si="418"/>
        <v>0</v>
      </c>
      <c r="BH776" s="170">
        <f t="shared" si="418"/>
        <v>0.32785714285714296</v>
      </c>
      <c r="BI776" s="170">
        <f t="shared" si="418"/>
        <v>0</v>
      </c>
      <c r="BJ776" s="170">
        <f t="shared" si="418"/>
        <v>0.11082857142857143</v>
      </c>
      <c r="BK776" s="170">
        <f t="shared" si="418"/>
        <v>0.92837142857142863</v>
      </c>
      <c r="BL776" s="170">
        <f t="shared" si="418"/>
        <v>4.0954285714285721</v>
      </c>
      <c r="BM776" s="170">
        <f t="shared" si="418"/>
        <v>0</v>
      </c>
      <c r="BN776" s="170">
        <f t="shared" si="418"/>
        <v>0.27762857142857145</v>
      </c>
      <c r="BO776" s="170">
        <f t="shared" si="418"/>
        <v>50.571428571428569</v>
      </c>
      <c r="BP776" s="170">
        <f t="shared" si="418"/>
        <v>30.328571428571433</v>
      </c>
      <c r="BQ776" s="170">
        <f t="shared" si="418"/>
        <v>10.5</v>
      </c>
      <c r="BR776" s="170">
        <f t="shared" si="418"/>
        <v>0</v>
      </c>
      <c r="BS776" s="393"/>
      <c r="BT776" s="393"/>
      <c r="BU776" s="393"/>
      <c r="BV776" s="393"/>
      <c r="BW776" s="392"/>
      <c r="BX776" s="394"/>
      <c r="BY776" s="392"/>
      <c r="BZ776" s="392"/>
      <c r="CA776" s="392"/>
      <c r="CB776" s="170">
        <f>CB774/4</f>
        <v>100</v>
      </c>
      <c r="CC776" s="168">
        <f>CC774</f>
        <v>7.7300000000000217</v>
      </c>
      <c r="CD776" s="392"/>
      <c r="CE776" s="392"/>
      <c r="CF776" s="392"/>
      <c r="CG776" s="392"/>
      <c r="CH776" s="392"/>
      <c r="CI776" s="392"/>
      <c r="CJ776" s="392"/>
      <c r="CK776" s="392"/>
      <c r="CL776" s="392"/>
      <c r="CM776" s="392"/>
      <c r="CN776" s="392"/>
      <c r="CO776" s="392"/>
      <c r="CP776" s="392"/>
      <c r="CQ776" s="392"/>
      <c r="CR776" s="392"/>
      <c r="CS776" s="392"/>
      <c r="CT776" s="392"/>
    </row>
    <row r="777" spans="1:98" ht="15" x14ac:dyDescent="0.3">
      <c r="A777" s="10"/>
      <c r="F777" s="44"/>
    </row>
    <row r="778" spans="1:98" s="7" customFormat="1" ht="15" x14ac:dyDescent="0.3">
      <c r="A778" s="120" t="s">
        <v>732</v>
      </c>
      <c r="F778" s="186" t="s">
        <v>1165</v>
      </c>
      <c r="J778" s="7">
        <f>(M778*17)+(Q778*37)+(W778*17)+(AI778*29)+(AE778*8)</f>
        <v>219.88825896466781</v>
      </c>
      <c r="K778" s="183">
        <f>+K799</f>
        <v>87.926355277260669</v>
      </c>
      <c r="L778" s="183">
        <f>+L799</f>
        <v>1.0997583723510278</v>
      </c>
      <c r="M778" s="183">
        <f t="shared" ref="M778:BS778" si="419">+M799</f>
        <v>8.0651172411199479</v>
      </c>
      <c r="N778" s="183">
        <f t="shared" si="419"/>
        <v>0</v>
      </c>
      <c r="O778" s="183">
        <f t="shared" si="419"/>
        <v>8.0651172411199479</v>
      </c>
      <c r="P778" s="183">
        <f t="shared" si="419"/>
        <v>0.10223247024313195</v>
      </c>
      <c r="Q778" s="183">
        <f t="shared" si="419"/>
        <v>1.7883172561629153</v>
      </c>
      <c r="R778" s="183">
        <f t="shared" si="419"/>
        <v>0</v>
      </c>
      <c r="S778" s="183">
        <f t="shared" si="419"/>
        <v>0.74616686410560162</v>
      </c>
      <c r="T778" s="183">
        <f t="shared" si="419"/>
        <v>0.4236823301555066</v>
      </c>
      <c r="U778" s="183">
        <f t="shared" si="419"/>
        <v>0.23303529456008726</v>
      </c>
      <c r="V778" s="183">
        <f t="shared" si="419"/>
        <v>0</v>
      </c>
      <c r="W778" s="183">
        <f t="shared" si="419"/>
        <v>0.97726631691769628</v>
      </c>
      <c r="X778" s="183">
        <f t="shared" si="419"/>
        <v>9.3454429213440902E-3</v>
      </c>
      <c r="Y778" s="183">
        <f t="shared" si="419"/>
        <v>0</v>
      </c>
      <c r="Z778" s="183">
        <f t="shared" si="419"/>
        <v>0.97459619036874068</v>
      </c>
      <c r="AA778" s="183">
        <f t="shared" si="419"/>
        <v>0</v>
      </c>
      <c r="AB778" s="183">
        <f t="shared" si="419"/>
        <v>0</v>
      </c>
      <c r="AC778" s="183">
        <f t="shared" si="419"/>
        <v>0</v>
      </c>
      <c r="AD778" s="183">
        <f t="shared" si="419"/>
        <v>0</v>
      </c>
      <c r="AE778" s="183">
        <f t="shared" si="419"/>
        <v>0</v>
      </c>
      <c r="AF778" s="183">
        <f t="shared" si="419"/>
        <v>0</v>
      </c>
      <c r="AG778" s="183">
        <f t="shared" si="419"/>
        <v>0</v>
      </c>
      <c r="AH778" s="183">
        <f t="shared" si="419"/>
        <v>0</v>
      </c>
      <c r="AI778" s="183">
        <f t="shared" si="419"/>
        <v>0</v>
      </c>
      <c r="AJ778" s="183">
        <f t="shared" si="419"/>
        <v>1.7642861172223161</v>
      </c>
      <c r="AK778" s="183">
        <f t="shared" si="419"/>
        <v>16.788420676557418</v>
      </c>
      <c r="AL778" s="183">
        <f t="shared" si="419"/>
        <v>2.2522517440439258</v>
      </c>
      <c r="AM778" s="183">
        <f t="shared" si="419"/>
        <v>14.225099189560181</v>
      </c>
      <c r="AN778" s="183">
        <f t="shared" si="419"/>
        <v>94.429025403809632</v>
      </c>
      <c r="AO778" s="183">
        <f t="shared" si="419"/>
        <v>135.53562362497885</v>
      </c>
      <c r="AP778" s="183">
        <f t="shared" si="419"/>
        <v>314.04025873902333</v>
      </c>
      <c r="AQ778" s="183">
        <f t="shared" si="419"/>
        <v>1.3040230533461201</v>
      </c>
      <c r="AR778" s="183">
        <f t="shared" si="419"/>
        <v>0.67747785863372256</v>
      </c>
      <c r="AS778" s="183">
        <f t="shared" si="419"/>
        <v>18.28035388578628</v>
      </c>
      <c r="AT778" s="183">
        <f t="shared" si="419"/>
        <v>52.537076211428889</v>
      </c>
      <c r="AU778" s="183">
        <f t="shared" si="419"/>
        <v>0</v>
      </c>
      <c r="AV778" s="183">
        <f t="shared" si="419"/>
        <v>1770.394031703052</v>
      </c>
      <c r="AW778" s="183">
        <f t="shared" si="419"/>
        <v>1732.2445986348509</v>
      </c>
      <c r="AX778" s="183">
        <f t="shared" si="419"/>
        <v>228.39594968127716</v>
      </c>
      <c r="AY778" s="183">
        <f t="shared" si="419"/>
        <v>0</v>
      </c>
      <c r="AZ778" s="183">
        <f t="shared" si="419"/>
        <v>0</v>
      </c>
      <c r="BA778" s="183">
        <f t="shared" si="419"/>
        <v>0</v>
      </c>
      <c r="BB778" s="183">
        <f t="shared" si="419"/>
        <v>0</v>
      </c>
      <c r="BC778" s="183">
        <f t="shared" si="419"/>
        <v>0</v>
      </c>
      <c r="BD778" s="183">
        <f t="shared" si="419"/>
        <v>0</v>
      </c>
      <c r="BE778" s="183">
        <f t="shared" si="419"/>
        <v>0.18357120024068746</v>
      </c>
      <c r="BF778" s="183">
        <f t="shared" si="419"/>
        <v>0</v>
      </c>
      <c r="BG778" s="183">
        <f t="shared" si="419"/>
        <v>0</v>
      </c>
      <c r="BH778" s="183">
        <f t="shared" si="419"/>
        <v>0.15319851074631921</v>
      </c>
      <c r="BI778" s="183">
        <f t="shared" si="419"/>
        <v>0</v>
      </c>
      <c r="BJ778" s="183">
        <f t="shared" si="419"/>
        <v>5.1787104416991032E-2</v>
      </c>
      <c r="BK778" s="183">
        <f t="shared" si="419"/>
        <v>0.43780729959948106</v>
      </c>
      <c r="BL778" s="183">
        <f t="shared" si="419"/>
        <v>1.9136796976363737</v>
      </c>
      <c r="BM778" s="183">
        <f t="shared" si="419"/>
        <v>0</v>
      </c>
      <c r="BN778" s="183">
        <f t="shared" si="419"/>
        <v>0.12972809838100072</v>
      </c>
      <c r="BO778" s="183">
        <f t="shared" si="419"/>
        <v>23.630619958255767</v>
      </c>
      <c r="BP778" s="183">
        <f t="shared" si="419"/>
        <v>14.171696658581073</v>
      </c>
      <c r="BQ778" s="183">
        <f t="shared" si="419"/>
        <v>4.9063575337056475</v>
      </c>
      <c r="BR778" s="183">
        <f t="shared" si="419"/>
        <v>0</v>
      </c>
      <c r="BS778" s="183">
        <f t="shared" si="419"/>
        <v>0</v>
      </c>
      <c r="BT778" s="183"/>
      <c r="BU778" s="183"/>
      <c r="BV778" s="183"/>
      <c r="BW778" s="183"/>
      <c r="BX778" s="338"/>
      <c r="BY778" s="183"/>
      <c r="BZ778" s="183"/>
      <c r="CA778" s="183"/>
      <c r="CB778" s="183">
        <f>+CB799</f>
        <v>100</v>
      </c>
      <c r="CC778" s="183">
        <f>+CC799</f>
        <v>7.7300000000000217</v>
      </c>
      <c r="CD778" s="183"/>
      <c r="CE778" s="183"/>
      <c r="CF778" s="183"/>
      <c r="CG778" s="183"/>
      <c r="CH778" s="51"/>
      <c r="CI778" s="51"/>
      <c r="CJ778" s="51"/>
      <c r="CK778" s="51"/>
      <c r="CL778" s="51"/>
      <c r="CM778" s="51"/>
      <c r="CN778" s="51"/>
      <c r="CO778" s="51"/>
      <c r="CP778" s="51"/>
      <c r="CQ778" s="51"/>
      <c r="CR778" s="51"/>
      <c r="CS778" s="51"/>
      <c r="CT778" s="51"/>
    </row>
    <row r="779" spans="1:98" ht="15" x14ac:dyDescent="0.25">
      <c r="A779" s="10" t="s">
        <v>567</v>
      </c>
      <c r="D779">
        <v>1000</v>
      </c>
      <c r="F779" s="40" t="s">
        <v>1391</v>
      </c>
      <c r="I779">
        <v>1</v>
      </c>
      <c r="J779" s="50">
        <v>0</v>
      </c>
      <c r="K779" s="50">
        <v>99.9</v>
      </c>
      <c r="M779" s="50">
        <v>0</v>
      </c>
      <c r="N779" s="50">
        <v>0</v>
      </c>
      <c r="O779" s="50">
        <v>0</v>
      </c>
      <c r="P779" s="50">
        <v>0</v>
      </c>
      <c r="Q779" s="50">
        <v>0</v>
      </c>
      <c r="R779" s="50">
        <v>0</v>
      </c>
      <c r="S779" s="50">
        <v>0</v>
      </c>
      <c r="T779" s="50">
        <v>0</v>
      </c>
      <c r="U779" s="50">
        <v>0</v>
      </c>
      <c r="V779" s="50">
        <v>0</v>
      </c>
      <c r="W779" s="50">
        <v>0</v>
      </c>
      <c r="X779" s="50">
        <v>0</v>
      </c>
      <c r="Y779" s="50">
        <v>0</v>
      </c>
      <c r="Z779" s="50">
        <v>0</v>
      </c>
      <c r="AA779" s="50">
        <v>0</v>
      </c>
      <c r="AB779" s="50">
        <v>0</v>
      </c>
      <c r="AC779" s="50">
        <v>0</v>
      </c>
      <c r="AD779" s="50">
        <v>0</v>
      </c>
      <c r="AE779" s="50">
        <v>0</v>
      </c>
      <c r="AF779" s="50">
        <v>0</v>
      </c>
      <c r="AG779" s="50">
        <v>0</v>
      </c>
      <c r="AH779" s="50">
        <v>0</v>
      </c>
      <c r="AI779" s="50">
        <v>0</v>
      </c>
      <c r="AJ779" s="50">
        <v>1</v>
      </c>
      <c r="AK779" s="50">
        <v>20</v>
      </c>
      <c r="AL779" s="50">
        <v>0</v>
      </c>
      <c r="AM779" s="50">
        <v>10</v>
      </c>
      <c r="AN779" s="50">
        <v>0</v>
      </c>
      <c r="AO779" s="50">
        <v>0</v>
      </c>
      <c r="AP779" s="50">
        <v>20</v>
      </c>
      <c r="AQ779" s="50">
        <v>0</v>
      </c>
      <c r="AR779" s="50">
        <v>7.0000000000000007E-2</v>
      </c>
      <c r="AS779" s="50">
        <v>0</v>
      </c>
      <c r="AT779" s="50">
        <v>0</v>
      </c>
      <c r="AU779" s="50">
        <v>0</v>
      </c>
      <c r="AV779" s="50">
        <v>0</v>
      </c>
      <c r="AW779" s="50">
        <v>0</v>
      </c>
      <c r="AX779" s="50">
        <v>0</v>
      </c>
      <c r="AY779" s="50">
        <v>0</v>
      </c>
      <c r="AZ779" s="50">
        <v>0</v>
      </c>
      <c r="BA779" s="50">
        <v>0</v>
      </c>
      <c r="BB779" s="50">
        <v>0</v>
      </c>
      <c r="BC779" s="50">
        <v>0</v>
      </c>
      <c r="BD779" s="50">
        <v>0</v>
      </c>
      <c r="BE779" s="50">
        <v>0</v>
      </c>
      <c r="BF779" s="50">
        <v>0</v>
      </c>
      <c r="BG779" s="50">
        <v>0</v>
      </c>
      <c r="BH779" s="50">
        <v>0</v>
      </c>
      <c r="BI779" s="50">
        <v>0</v>
      </c>
      <c r="BJ779" s="50">
        <v>0</v>
      </c>
      <c r="BK779" s="50">
        <v>0</v>
      </c>
      <c r="BL779" s="50">
        <v>0</v>
      </c>
      <c r="BM779" s="50">
        <v>0</v>
      </c>
      <c r="BN779" s="50">
        <v>0</v>
      </c>
      <c r="BO779" s="50">
        <v>0</v>
      </c>
      <c r="BP779" s="50">
        <v>0</v>
      </c>
      <c r="BQ779" s="50">
        <v>0</v>
      </c>
      <c r="BR779" s="50">
        <v>0</v>
      </c>
      <c r="BT779" s="14">
        <v>6.25</v>
      </c>
      <c r="BW779" s="50" t="s">
        <v>7</v>
      </c>
      <c r="BX779" s="194" t="s">
        <v>1411</v>
      </c>
      <c r="CC779" s="50">
        <v>0</v>
      </c>
    </row>
    <row r="780" spans="1:98" ht="15" x14ac:dyDescent="0.3">
      <c r="A780" s="10" t="s">
        <v>265</v>
      </c>
      <c r="D780">
        <v>100</v>
      </c>
      <c r="F780" s="44" t="s">
        <v>266</v>
      </c>
      <c r="I780">
        <v>1</v>
      </c>
      <c r="J780" s="50">
        <v>449.23</v>
      </c>
      <c r="K780" s="50">
        <v>77.11</v>
      </c>
      <c r="M780" s="50">
        <v>17.72</v>
      </c>
      <c r="N780" s="50">
        <v>0</v>
      </c>
      <c r="O780" s="50">
        <v>17.72</v>
      </c>
      <c r="P780" s="50">
        <v>0.124</v>
      </c>
      <c r="Q780" s="50">
        <v>3.94</v>
      </c>
      <c r="S780" s="50">
        <v>1.383</v>
      </c>
      <c r="T780" s="50">
        <v>1.137</v>
      </c>
      <c r="U780" s="50">
        <v>0.54600000000000004</v>
      </c>
      <c r="W780" s="50">
        <v>0.14000000000000001</v>
      </c>
      <c r="X780" s="50">
        <v>0.14000000000000001</v>
      </c>
      <c r="Z780" s="50">
        <v>0.1</v>
      </c>
      <c r="AA780" s="50">
        <v>0</v>
      </c>
      <c r="AE780" s="50">
        <v>0</v>
      </c>
      <c r="AJ780" s="50">
        <v>1.1000000000000001</v>
      </c>
      <c r="AK780" s="50">
        <v>7</v>
      </c>
      <c r="AL780" s="50">
        <v>4.3099999999999996</v>
      </c>
      <c r="AM780" s="50">
        <v>21</v>
      </c>
      <c r="AN780" s="50">
        <v>212</v>
      </c>
      <c r="AO780" s="50">
        <v>282</v>
      </c>
      <c r="AP780" s="50">
        <v>98</v>
      </c>
      <c r="AQ780" s="50">
        <v>1.7</v>
      </c>
      <c r="AR780" s="50">
        <v>0.39600000000000002</v>
      </c>
      <c r="AS780" s="50">
        <v>21.8</v>
      </c>
      <c r="AT780" s="50">
        <v>3.5000000000000003E-2</v>
      </c>
      <c r="AU780" s="50">
        <v>0</v>
      </c>
      <c r="AW780" s="50">
        <v>0</v>
      </c>
      <c r="AX780" s="50">
        <v>0</v>
      </c>
      <c r="BH780" s="50">
        <v>0.22</v>
      </c>
      <c r="BJ780" s="50">
        <v>0.23799999999999999</v>
      </c>
      <c r="BK780" s="50">
        <v>0.90600000000000003</v>
      </c>
      <c r="BL780" s="50">
        <v>7.53</v>
      </c>
      <c r="BN780" s="50">
        <v>0.27900000000000003</v>
      </c>
      <c r="BO780" s="50">
        <v>3</v>
      </c>
      <c r="BP780" s="50">
        <v>8.5500000000000007</v>
      </c>
      <c r="BQ780" s="50">
        <v>2</v>
      </c>
      <c r="BT780" s="27">
        <v>6.25</v>
      </c>
      <c r="BW780" s="50" t="s">
        <v>7</v>
      </c>
      <c r="BX780" s="194">
        <v>13321</v>
      </c>
      <c r="CB780" s="50">
        <v>100</v>
      </c>
      <c r="CC780" s="50">
        <v>0.13000000000000966</v>
      </c>
    </row>
    <row r="781" spans="1:98" ht="15" x14ac:dyDescent="0.25">
      <c r="A781" s="10" t="s">
        <v>678</v>
      </c>
      <c r="D781">
        <v>100</v>
      </c>
      <c r="F781" s="40" t="s">
        <v>1134</v>
      </c>
      <c r="I781">
        <v>1</v>
      </c>
      <c r="J781" s="50">
        <v>434.3</v>
      </c>
      <c r="K781" s="50">
        <v>77</v>
      </c>
      <c r="L781" s="50">
        <v>2.65</v>
      </c>
      <c r="M781" s="50">
        <v>16.600000000000001</v>
      </c>
      <c r="N781" s="50">
        <v>0</v>
      </c>
      <c r="O781" s="50">
        <v>16.600000000000001</v>
      </c>
      <c r="P781" s="50">
        <v>0.28499999999999998</v>
      </c>
      <c r="Q781" s="50">
        <v>3.1</v>
      </c>
      <c r="S781" s="50">
        <v>0.97</v>
      </c>
      <c r="T781" s="50">
        <v>0.66</v>
      </c>
      <c r="U781" s="50">
        <v>0.67</v>
      </c>
      <c r="V781" s="50" t="s">
        <v>501</v>
      </c>
      <c r="W781" s="50">
        <v>0</v>
      </c>
      <c r="Z781" s="50">
        <v>0</v>
      </c>
      <c r="AA781" s="50">
        <v>0</v>
      </c>
      <c r="AE781" s="50">
        <v>0</v>
      </c>
      <c r="AJ781" s="50">
        <v>1.1000000000000001</v>
      </c>
      <c r="AK781" s="50">
        <v>6</v>
      </c>
      <c r="AL781" s="50">
        <v>7.4</v>
      </c>
      <c r="AM781" s="50">
        <v>17</v>
      </c>
      <c r="AN781" s="50">
        <v>210</v>
      </c>
      <c r="AO781" s="50">
        <v>257</v>
      </c>
      <c r="AP781" s="50">
        <v>179</v>
      </c>
      <c r="AQ781" s="50">
        <v>1.85</v>
      </c>
      <c r="AR781" s="50">
        <v>0.47</v>
      </c>
      <c r="AS781" s="50">
        <v>148.80000000000001</v>
      </c>
      <c r="AT781" s="50">
        <v>102</v>
      </c>
      <c r="AV781" s="50">
        <v>264</v>
      </c>
      <c r="AW781" s="50">
        <v>160</v>
      </c>
      <c r="AX781" s="50">
        <v>624</v>
      </c>
      <c r="BH781" s="50">
        <v>0.2</v>
      </c>
      <c r="BJ781" s="50">
        <v>0.38</v>
      </c>
      <c r="BK781" s="50">
        <v>2.5499999999999998</v>
      </c>
      <c r="BL781" s="50">
        <v>8</v>
      </c>
      <c r="BN781" s="50">
        <v>0.51</v>
      </c>
      <c r="BO781" s="50">
        <v>80</v>
      </c>
      <c r="BP781" s="50">
        <v>27</v>
      </c>
      <c r="BQ781" s="50">
        <v>9</v>
      </c>
      <c r="BT781" s="27">
        <v>6.25</v>
      </c>
      <c r="BW781" s="50" t="s">
        <v>186</v>
      </c>
      <c r="BX781" s="194">
        <v>4294</v>
      </c>
      <c r="CB781" s="50">
        <v>100</v>
      </c>
      <c r="CC781" s="50">
        <v>2.2000000000000171</v>
      </c>
    </row>
    <row r="782" spans="1:98" ht="15" x14ac:dyDescent="0.3">
      <c r="A782" s="10" t="s">
        <v>680</v>
      </c>
      <c r="D782">
        <v>250</v>
      </c>
      <c r="F782" s="44" t="s">
        <v>187</v>
      </c>
      <c r="I782">
        <v>1</v>
      </c>
      <c r="J782" s="50">
        <v>582.9</v>
      </c>
      <c r="K782" s="50">
        <v>69</v>
      </c>
      <c r="L782" s="50">
        <v>3.2</v>
      </c>
      <c r="M782" s="50">
        <v>20</v>
      </c>
      <c r="N782" s="50">
        <v>0</v>
      </c>
      <c r="O782" s="50">
        <v>20</v>
      </c>
      <c r="P782" s="50">
        <v>0.35399999999999998</v>
      </c>
      <c r="Q782" s="50">
        <v>3.9</v>
      </c>
      <c r="S782" s="50">
        <v>1.5</v>
      </c>
      <c r="T782" s="50">
        <v>0.51</v>
      </c>
      <c r="U782" s="50">
        <v>0.84</v>
      </c>
      <c r="V782" s="50" t="s">
        <v>501</v>
      </c>
      <c r="W782" s="50">
        <v>5.8</v>
      </c>
      <c r="Z782" s="50">
        <v>5.8</v>
      </c>
      <c r="AA782" s="50" t="s">
        <v>501</v>
      </c>
      <c r="AE782" s="50">
        <v>0</v>
      </c>
      <c r="AJ782" s="50">
        <v>1.3</v>
      </c>
      <c r="AK782" s="50">
        <v>6</v>
      </c>
      <c r="AL782" s="50">
        <v>6.8</v>
      </c>
      <c r="AM782" s="50">
        <v>19</v>
      </c>
      <c r="AN782" s="50">
        <v>318</v>
      </c>
      <c r="AO782" s="50">
        <v>323</v>
      </c>
      <c r="AP782" s="50">
        <v>73</v>
      </c>
      <c r="AQ782" s="50">
        <v>3.92</v>
      </c>
      <c r="AR782" s="50">
        <v>3.34</v>
      </c>
      <c r="AS782" s="50">
        <v>41.3</v>
      </c>
      <c r="AT782" s="50">
        <v>264</v>
      </c>
      <c r="AV782" s="50">
        <v>10503</v>
      </c>
      <c r="AW782" s="50">
        <v>10316</v>
      </c>
      <c r="AX782" s="50">
        <v>1119</v>
      </c>
      <c r="BE782" s="50">
        <v>1.1000000000000001</v>
      </c>
      <c r="BH782" s="50">
        <v>0.67</v>
      </c>
      <c r="BJ782" s="50">
        <v>0.26</v>
      </c>
      <c r="BK782" s="50">
        <v>2.78</v>
      </c>
      <c r="BL782" s="50">
        <v>12.8</v>
      </c>
      <c r="BN782" s="50">
        <v>0.94</v>
      </c>
      <c r="BO782" s="50">
        <v>248</v>
      </c>
      <c r="BP782" s="50">
        <v>69.2</v>
      </c>
      <c r="BQ782" s="50">
        <v>22</v>
      </c>
      <c r="BT782" s="27">
        <v>6.25</v>
      </c>
      <c r="BW782" s="50" t="s">
        <v>186</v>
      </c>
      <c r="BX782" s="194">
        <v>4296</v>
      </c>
      <c r="CB782" s="50">
        <v>100</v>
      </c>
      <c r="CC782" s="50">
        <v>5.8</v>
      </c>
    </row>
    <row r="783" spans="1:98" ht="15" x14ac:dyDescent="0.3">
      <c r="A783" s="10" t="s">
        <v>682</v>
      </c>
      <c r="D783">
        <v>250</v>
      </c>
      <c r="F783" s="44" t="s">
        <v>188</v>
      </c>
      <c r="I783">
        <v>1</v>
      </c>
      <c r="J783" s="50">
        <v>389.4</v>
      </c>
      <c r="K783" s="50">
        <v>81.400000000000006</v>
      </c>
      <c r="L783" s="50">
        <v>2.33</v>
      </c>
      <c r="M783" s="50">
        <v>14.6</v>
      </c>
      <c r="N783" s="50">
        <v>0</v>
      </c>
      <c r="O783" s="50">
        <v>14.6</v>
      </c>
      <c r="P783" s="50">
        <v>9.5000000000000001E-2</v>
      </c>
      <c r="Q783" s="50">
        <v>4</v>
      </c>
      <c r="S783" s="50">
        <v>2.0299999999999998</v>
      </c>
      <c r="T783" s="50">
        <v>1.31</v>
      </c>
      <c r="U783" s="50">
        <v>7.0000000000000007E-2</v>
      </c>
      <c r="V783" s="50" t="s">
        <v>501</v>
      </c>
      <c r="W783" s="50">
        <v>0</v>
      </c>
      <c r="Z783" s="50">
        <v>0</v>
      </c>
      <c r="AA783" s="50">
        <v>0</v>
      </c>
      <c r="AE783" s="50">
        <v>0</v>
      </c>
      <c r="AJ783" s="50">
        <v>0.4</v>
      </c>
      <c r="AK783" s="50">
        <v>9</v>
      </c>
      <c r="AL783" s="50">
        <v>2</v>
      </c>
      <c r="AM783" s="50">
        <v>8</v>
      </c>
      <c r="AN783" s="50">
        <v>79</v>
      </c>
      <c r="AO783" s="50">
        <v>270</v>
      </c>
      <c r="AP783" s="50">
        <v>46</v>
      </c>
      <c r="AQ783" s="50">
        <v>2.4700000000000002</v>
      </c>
      <c r="AR783" s="50">
        <v>0.09</v>
      </c>
      <c r="AT783" s="50">
        <v>10</v>
      </c>
      <c r="AV783" s="50">
        <v>0</v>
      </c>
      <c r="AW783" s="50">
        <v>0</v>
      </c>
      <c r="AX783" s="50">
        <v>0</v>
      </c>
      <c r="BE783" s="50" t="s">
        <v>501</v>
      </c>
      <c r="BH783" s="50">
        <v>0.08</v>
      </c>
      <c r="BJ783" s="50">
        <v>0.01</v>
      </c>
      <c r="BK783" s="50">
        <v>0.17</v>
      </c>
      <c r="BL783" s="50">
        <v>0.1</v>
      </c>
      <c r="BN783" s="50">
        <v>0.04</v>
      </c>
      <c r="BO783" s="50">
        <v>2</v>
      </c>
      <c r="BP783" s="50">
        <v>1.5</v>
      </c>
      <c r="BQ783" s="50">
        <v>3</v>
      </c>
      <c r="BT783" s="27">
        <v>6.25</v>
      </c>
      <c r="BW783" s="50" t="s">
        <v>186</v>
      </c>
      <c r="BX783" s="194">
        <v>4342</v>
      </c>
      <c r="CB783" s="50">
        <v>100</v>
      </c>
      <c r="CC783" s="50">
        <v>-0.40000000000000568</v>
      </c>
    </row>
    <row r="784" spans="1:98" ht="15" x14ac:dyDescent="0.3">
      <c r="A784" s="10" t="s">
        <v>1219</v>
      </c>
      <c r="D784">
        <v>10</v>
      </c>
      <c r="F784" s="44" t="s">
        <v>1214</v>
      </c>
      <c r="I784">
        <v>1</v>
      </c>
      <c r="J784" s="50">
        <v>0</v>
      </c>
      <c r="K784" s="50">
        <v>0.2</v>
      </c>
      <c r="M784" s="50">
        <v>0</v>
      </c>
      <c r="N784" s="50">
        <v>0</v>
      </c>
      <c r="O784" s="50">
        <v>0</v>
      </c>
      <c r="P784" s="50">
        <v>0</v>
      </c>
      <c r="Q784" s="50">
        <v>0</v>
      </c>
      <c r="S784" s="50">
        <v>0</v>
      </c>
      <c r="T784" s="50">
        <v>0</v>
      </c>
      <c r="U784" s="50">
        <v>0</v>
      </c>
      <c r="V784" s="50">
        <v>0</v>
      </c>
      <c r="W784" s="50">
        <v>0</v>
      </c>
      <c r="Y784" s="50">
        <v>0</v>
      </c>
      <c r="AB784" s="50">
        <v>0</v>
      </c>
      <c r="AC784" s="50">
        <v>0</v>
      </c>
      <c r="AG784" s="50">
        <v>0</v>
      </c>
      <c r="AJ784" s="50">
        <v>99.8</v>
      </c>
      <c r="AK784" s="50">
        <v>10</v>
      </c>
      <c r="AL784" s="50">
        <v>0.3</v>
      </c>
      <c r="AM784" s="50">
        <v>76</v>
      </c>
      <c r="AN784" s="50">
        <v>1</v>
      </c>
      <c r="AO784" s="50">
        <v>89</v>
      </c>
      <c r="AP784" s="50">
        <v>39300</v>
      </c>
      <c r="AQ784" s="50">
        <v>0.1</v>
      </c>
      <c r="AR784" s="50">
        <v>0.08</v>
      </c>
      <c r="AT784" s="50" t="s">
        <v>501</v>
      </c>
      <c r="AW784" s="50">
        <v>0</v>
      </c>
      <c r="AX784" s="50">
        <v>0</v>
      </c>
      <c r="BF784" s="50">
        <v>0</v>
      </c>
      <c r="BH784" s="50">
        <v>0</v>
      </c>
      <c r="BJ784" s="50">
        <v>0</v>
      </c>
      <c r="BK784" s="50">
        <v>1</v>
      </c>
      <c r="BL784" s="50">
        <v>0</v>
      </c>
      <c r="BN784" s="50">
        <v>0</v>
      </c>
      <c r="BO784" s="50">
        <v>0</v>
      </c>
      <c r="BP784" s="50">
        <v>0</v>
      </c>
      <c r="BQ784" s="50">
        <v>0</v>
      </c>
      <c r="BT784" s="27">
        <v>6.25</v>
      </c>
      <c r="BW784" s="50" t="s">
        <v>8</v>
      </c>
      <c r="BX784" s="194">
        <v>1226</v>
      </c>
      <c r="CB784" s="50">
        <v>100</v>
      </c>
      <c r="CC784" s="50">
        <v>0</v>
      </c>
    </row>
    <row r="785" spans="1:98" ht="15" x14ac:dyDescent="0.25">
      <c r="D785">
        <f>SUM(D779:D784)</f>
        <v>1710</v>
      </c>
      <c r="F785" s="5" t="s">
        <v>550</v>
      </c>
      <c r="J785" s="50">
        <f>SUM(J779:J784)</f>
        <v>1855.83</v>
      </c>
      <c r="K785" s="50">
        <f>SUM(K779:K784)</f>
        <v>404.60999999999996</v>
      </c>
      <c r="L785" s="50">
        <f>SUM(L779:L784)</f>
        <v>8.18</v>
      </c>
      <c r="M785" s="50">
        <f t="shared" ref="M785:AR785" si="420">SUM(M779:M784)</f>
        <v>68.92</v>
      </c>
      <c r="N785" s="50">
        <f t="shared" si="420"/>
        <v>0</v>
      </c>
      <c r="O785" s="50">
        <f t="shared" si="420"/>
        <v>68.92</v>
      </c>
      <c r="P785" s="50">
        <f t="shared" si="420"/>
        <v>0.85799999999999987</v>
      </c>
      <c r="Q785" s="50">
        <f t="shared" si="420"/>
        <v>14.94</v>
      </c>
      <c r="R785" s="50">
        <f t="shared" si="420"/>
        <v>0</v>
      </c>
      <c r="S785" s="50">
        <f t="shared" si="420"/>
        <v>5.8829999999999991</v>
      </c>
      <c r="T785" s="50">
        <f t="shared" si="420"/>
        <v>3.6170000000000004</v>
      </c>
      <c r="U785" s="50">
        <f t="shared" si="420"/>
        <v>2.1259999999999999</v>
      </c>
      <c r="V785" s="50">
        <f t="shared" si="420"/>
        <v>0</v>
      </c>
      <c r="W785" s="50">
        <f t="shared" si="420"/>
        <v>5.9399999999999995</v>
      </c>
      <c r="X785" s="50">
        <f t="shared" si="420"/>
        <v>0.14000000000000001</v>
      </c>
      <c r="Y785" s="50">
        <f t="shared" si="420"/>
        <v>0</v>
      </c>
      <c r="Z785" s="50">
        <f t="shared" si="420"/>
        <v>5.8999999999999995</v>
      </c>
      <c r="AA785" s="50">
        <f t="shared" si="420"/>
        <v>0</v>
      </c>
      <c r="AB785" s="50">
        <f t="shared" si="420"/>
        <v>0</v>
      </c>
      <c r="AC785" s="50">
        <f t="shared" si="420"/>
        <v>0</v>
      </c>
      <c r="AD785" s="50">
        <f t="shared" si="420"/>
        <v>0</v>
      </c>
      <c r="AE785" s="50">
        <f t="shared" si="420"/>
        <v>0</v>
      </c>
      <c r="AF785" s="50">
        <f t="shared" si="420"/>
        <v>0</v>
      </c>
      <c r="AG785" s="50">
        <f t="shared" si="420"/>
        <v>0</v>
      </c>
      <c r="AH785" s="50">
        <f t="shared" si="420"/>
        <v>0</v>
      </c>
      <c r="AI785" s="50">
        <f t="shared" si="420"/>
        <v>0</v>
      </c>
      <c r="AJ785" s="50">
        <f t="shared" si="420"/>
        <v>104.7</v>
      </c>
      <c r="AK785" s="50">
        <f t="shared" si="420"/>
        <v>58</v>
      </c>
      <c r="AL785" s="50">
        <f t="shared" si="420"/>
        <v>20.810000000000002</v>
      </c>
      <c r="AM785" s="50">
        <f t="shared" si="420"/>
        <v>151</v>
      </c>
      <c r="AN785" s="50">
        <f t="shared" si="420"/>
        <v>820</v>
      </c>
      <c r="AO785" s="50">
        <f t="shared" si="420"/>
        <v>1221</v>
      </c>
      <c r="AP785" s="50">
        <f t="shared" si="420"/>
        <v>39716</v>
      </c>
      <c r="AQ785" s="50">
        <f t="shared" si="420"/>
        <v>10.039999999999999</v>
      </c>
      <c r="AR785" s="50">
        <f t="shared" si="420"/>
        <v>4.4459999999999997</v>
      </c>
      <c r="AS785" s="50">
        <f t="shared" ref="AS785:BQ785" si="421">SUM(AS779:AS784)</f>
        <v>211.90000000000003</v>
      </c>
      <c r="AT785" s="50">
        <f t="shared" si="421"/>
        <v>376.03499999999997</v>
      </c>
      <c r="AU785" s="50">
        <f t="shared" si="421"/>
        <v>0</v>
      </c>
      <c r="AV785" s="50">
        <f t="shared" si="421"/>
        <v>10767</v>
      </c>
      <c r="AW785" s="50">
        <f t="shared" si="421"/>
        <v>10476</v>
      </c>
      <c r="AX785" s="50">
        <f t="shared" si="421"/>
        <v>1743</v>
      </c>
      <c r="AY785" s="50">
        <f t="shared" si="421"/>
        <v>0</v>
      </c>
      <c r="AZ785" s="50">
        <f t="shared" si="421"/>
        <v>0</v>
      </c>
      <c r="BA785" s="50">
        <f t="shared" si="421"/>
        <v>0</v>
      </c>
      <c r="BB785" s="50">
        <f t="shared" si="421"/>
        <v>0</v>
      </c>
      <c r="BC785" s="50">
        <f t="shared" si="421"/>
        <v>0</v>
      </c>
      <c r="BD785" s="50">
        <f t="shared" si="421"/>
        <v>0</v>
      </c>
      <c r="BE785" s="50">
        <f t="shared" si="421"/>
        <v>1.1000000000000001</v>
      </c>
      <c r="BF785" s="50">
        <f t="shared" si="421"/>
        <v>0</v>
      </c>
      <c r="BG785" s="50">
        <f t="shared" si="421"/>
        <v>0</v>
      </c>
      <c r="BH785" s="50">
        <f t="shared" si="421"/>
        <v>1.1700000000000002</v>
      </c>
      <c r="BI785" s="50">
        <f t="shared" si="421"/>
        <v>0</v>
      </c>
      <c r="BJ785" s="50">
        <f t="shared" si="421"/>
        <v>0.88800000000000001</v>
      </c>
      <c r="BK785" s="50">
        <f t="shared" si="421"/>
        <v>7.4059999999999997</v>
      </c>
      <c r="BL785" s="50">
        <f t="shared" si="421"/>
        <v>28.430000000000003</v>
      </c>
      <c r="BM785" s="50">
        <f t="shared" si="421"/>
        <v>0</v>
      </c>
      <c r="BN785" s="50">
        <f t="shared" si="421"/>
        <v>1.7690000000000001</v>
      </c>
      <c r="BO785" s="50">
        <f t="shared" si="421"/>
        <v>333</v>
      </c>
      <c r="BP785" s="50">
        <f t="shared" si="421"/>
        <v>106.25</v>
      </c>
      <c r="BQ785" s="50">
        <f t="shared" si="421"/>
        <v>36</v>
      </c>
    </row>
    <row r="786" spans="1:98" ht="15" x14ac:dyDescent="0.25">
      <c r="D786">
        <f>D785*D787</f>
        <v>1498.056338028169</v>
      </c>
      <c r="F786" s="5" t="s">
        <v>551</v>
      </c>
      <c r="K786">
        <f>K785-(D785-D786)</f>
        <v>192.66633802816892</v>
      </c>
    </row>
    <row r="787" spans="1:98" ht="15" x14ac:dyDescent="0.25">
      <c r="D787">
        <v>0.87605633802816896</v>
      </c>
      <c r="F787" s="5" t="s">
        <v>337</v>
      </c>
    </row>
    <row r="788" spans="1:98" ht="15" x14ac:dyDescent="0.25">
      <c r="F788" s="5" t="s">
        <v>82</v>
      </c>
      <c r="J788" s="50">
        <f>J785/$D$786*100*J389</f>
        <v>123.88252383369999</v>
      </c>
      <c r="L788" s="50">
        <f t="shared" ref="L788:AQ788" si="422">L785/$D$786*100*L389</f>
        <v>0.54604087926139033</v>
      </c>
      <c r="M788" s="50">
        <f t="shared" si="422"/>
        <v>4.6006280438502474</v>
      </c>
      <c r="N788" s="50">
        <f t="shared" si="422"/>
        <v>0</v>
      </c>
      <c r="O788" s="50">
        <f t="shared" si="422"/>
        <v>4.6006280438502474</v>
      </c>
      <c r="P788" s="50">
        <f t="shared" si="422"/>
        <v>5.7274214475094481E-2</v>
      </c>
      <c r="Q788" s="50">
        <f t="shared" si="422"/>
        <v>0.99729226603486198</v>
      </c>
      <c r="R788" s="50">
        <f t="shared" si="422"/>
        <v>0</v>
      </c>
      <c r="S788" s="50">
        <f t="shared" si="422"/>
        <v>0.39270886218762335</v>
      </c>
      <c r="T788" s="50">
        <f t="shared" si="422"/>
        <v>0.24144619318929697</v>
      </c>
      <c r="U788" s="50">
        <f t="shared" si="422"/>
        <v>0.14191722607698237</v>
      </c>
      <c r="V788" s="50">
        <f t="shared" si="422"/>
        <v>0</v>
      </c>
      <c r="W788" s="50">
        <f t="shared" si="422"/>
        <v>0.39651379251988483</v>
      </c>
      <c r="X788" s="50">
        <f t="shared" si="422"/>
        <v>9.3454429213440902E-3</v>
      </c>
      <c r="Y788" s="50">
        <f t="shared" si="422"/>
        <v>0</v>
      </c>
      <c r="Z788" s="50">
        <f t="shared" si="422"/>
        <v>0.3938436659709294</v>
      </c>
      <c r="AA788" s="50">
        <f t="shared" si="422"/>
        <v>0</v>
      </c>
      <c r="AB788" s="50">
        <f t="shared" si="422"/>
        <v>0</v>
      </c>
      <c r="AC788" s="50">
        <f t="shared" si="422"/>
        <v>0</v>
      </c>
      <c r="AD788" s="50">
        <f t="shared" si="422"/>
        <v>0</v>
      </c>
      <c r="AE788" s="50">
        <f t="shared" si="422"/>
        <v>0</v>
      </c>
      <c r="AF788" s="50">
        <f t="shared" si="422"/>
        <v>0</v>
      </c>
      <c r="AG788" s="50">
        <f t="shared" si="422"/>
        <v>0</v>
      </c>
      <c r="AH788" s="50">
        <f t="shared" si="422"/>
        <v>0</v>
      </c>
      <c r="AI788" s="50">
        <f t="shared" si="422"/>
        <v>0</v>
      </c>
      <c r="AJ788" s="50">
        <f t="shared" si="422"/>
        <v>6.9890562418909008</v>
      </c>
      <c r="AK788" s="50">
        <f t="shared" si="422"/>
        <v>3.8716834959854083</v>
      </c>
      <c r="AL788" s="50">
        <f t="shared" si="422"/>
        <v>1.389133337094075</v>
      </c>
      <c r="AM788" s="50">
        <f t="shared" si="422"/>
        <v>10.079727722306838</v>
      </c>
      <c r="AN788" s="50">
        <f t="shared" si="422"/>
        <v>54.737594253586806</v>
      </c>
      <c r="AO788" s="50">
        <f t="shared" si="422"/>
        <v>81.505612906865238</v>
      </c>
      <c r="AP788" s="50">
        <f t="shared" si="422"/>
        <v>2651.1686504578706</v>
      </c>
      <c r="AQ788" s="50">
        <f t="shared" si="422"/>
        <v>0.67020176378781893</v>
      </c>
      <c r="AR788" s="50">
        <f t="shared" ref="AR788:BQ788" si="423">AR785/$D$786*100*AR389</f>
        <v>0.29678456591639868</v>
      </c>
      <c r="AS788" s="50">
        <f t="shared" si="423"/>
        <v>14.14499539309152</v>
      </c>
      <c r="AT788" s="50">
        <f t="shared" si="423"/>
        <v>25.101525920911605</v>
      </c>
      <c r="AU788" s="50">
        <f t="shared" si="423"/>
        <v>0</v>
      </c>
      <c r="AV788" s="50">
        <f t="shared" si="423"/>
        <v>718.73131381508438</v>
      </c>
      <c r="AW788" s="50">
        <f t="shared" si="423"/>
        <v>699.3061431714334</v>
      </c>
      <c r="AX788" s="50">
        <f t="shared" si="423"/>
        <v>116.35076437073391</v>
      </c>
      <c r="AY788" s="50">
        <f t="shared" si="423"/>
        <v>0</v>
      </c>
      <c r="AZ788" s="50">
        <f t="shared" si="423"/>
        <v>0</v>
      </c>
      <c r="BA788" s="50">
        <f t="shared" si="423"/>
        <v>0</v>
      </c>
      <c r="BB788" s="50">
        <f t="shared" si="423"/>
        <v>0</v>
      </c>
      <c r="BC788" s="50">
        <f t="shared" si="423"/>
        <v>0</v>
      </c>
      <c r="BD788" s="50">
        <f t="shared" si="423"/>
        <v>0</v>
      </c>
      <c r="BE788" s="50">
        <f t="shared" si="423"/>
        <v>7.3428480096274992E-2</v>
      </c>
      <c r="BF788" s="50">
        <f t="shared" si="423"/>
        <v>0</v>
      </c>
      <c r="BG788" s="50">
        <f t="shared" si="423"/>
        <v>0</v>
      </c>
      <c r="BH788" s="50">
        <f t="shared" si="423"/>
        <v>7.8101201556947039E-2</v>
      </c>
      <c r="BI788" s="50">
        <f t="shared" si="423"/>
        <v>0</v>
      </c>
      <c r="BJ788" s="50">
        <f t="shared" si="423"/>
        <v>3.5566085632086651E-2</v>
      </c>
      <c r="BK788" s="50">
        <f t="shared" si="423"/>
        <v>0.2966243583234614</v>
      </c>
      <c r="BL788" s="50">
        <f t="shared" si="423"/>
        <v>1.1386754668020533</v>
      </c>
      <c r="BM788" s="50">
        <f t="shared" si="423"/>
        <v>0</v>
      </c>
      <c r="BN788" s="50">
        <f t="shared" si="423"/>
        <v>7.0851807976532982E-2</v>
      </c>
      <c r="BO788" s="50">
        <f t="shared" si="423"/>
        <v>11.114401760027077</v>
      </c>
      <c r="BP788" s="50">
        <f t="shared" si="423"/>
        <v>7.0925236456629248</v>
      </c>
      <c r="BQ788" s="50">
        <f t="shared" si="423"/>
        <v>2.4031138940599086</v>
      </c>
    </row>
    <row r="789" spans="1:98" ht="15" x14ac:dyDescent="0.25">
      <c r="F789" s="5" t="s">
        <v>115</v>
      </c>
      <c r="K789" s="25">
        <f>(K785-(D785-D786))/D786*100</f>
        <v>12.861087606475991</v>
      </c>
    </row>
    <row r="791" spans="1:98" s="35" customFormat="1" ht="15" x14ac:dyDescent="0.25">
      <c r="F791" s="163" t="s">
        <v>1391</v>
      </c>
      <c r="J791" s="392"/>
      <c r="K791" s="164">
        <f>+K779*$D$779/100</f>
        <v>999</v>
      </c>
      <c r="L791" s="164"/>
      <c r="M791" s="164">
        <f t="shared" ref="M791:BR791" si="424">+M779*$D$779/100</f>
        <v>0</v>
      </c>
      <c r="N791" s="164">
        <f t="shared" si="424"/>
        <v>0</v>
      </c>
      <c r="O791" s="164">
        <f t="shared" si="424"/>
        <v>0</v>
      </c>
      <c r="P791" s="164">
        <f t="shared" si="424"/>
        <v>0</v>
      </c>
      <c r="Q791" s="164">
        <f t="shared" si="424"/>
        <v>0</v>
      </c>
      <c r="R791" s="164">
        <f t="shared" si="424"/>
        <v>0</v>
      </c>
      <c r="S791" s="164">
        <f t="shared" si="424"/>
        <v>0</v>
      </c>
      <c r="T791" s="164">
        <f t="shared" si="424"/>
        <v>0</v>
      </c>
      <c r="U791" s="164">
        <f t="shared" si="424"/>
        <v>0</v>
      </c>
      <c r="V791" s="164">
        <f t="shared" si="424"/>
        <v>0</v>
      </c>
      <c r="W791" s="164">
        <f t="shared" si="424"/>
        <v>0</v>
      </c>
      <c r="X791" s="164">
        <f t="shared" si="424"/>
        <v>0</v>
      </c>
      <c r="Y791" s="164">
        <f t="shared" si="424"/>
        <v>0</v>
      </c>
      <c r="Z791" s="164">
        <f t="shared" si="424"/>
        <v>0</v>
      </c>
      <c r="AA791" s="164">
        <f t="shared" si="424"/>
        <v>0</v>
      </c>
      <c r="AB791" s="164">
        <f t="shared" si="424"/>
        <v>0</v>
      </c>
      <c r="AC791" s="164">
        <f t="shared" si="424"/>
        <v>0</v>
      </c>
      <c r="AD791" s="164">
        <f t="shared" si="424"/>
        <v>0</v>
      </c>
      <c r="AE791" s="164">
        <f t="shared" si="424"/>
        <v>0</v>
      </c>
      <c r="AF791" s="164">
        <f t="shared" si="424"/>
        <v>0</v>
      </c>
      <c r="AG791" s="164">
        <f t="shared" si="424"/>
        <v>0</v>
      </c>
      <c r="AH791" s="164">
        <f t="shared" si="424"/>
        <v>0</v>
      </c>
      <c r="AI791" s="164">
        <f t="shared" si="424"/>
        <v>0</v>
      </c>
      <c r="AJ791" s="164">
        <f t="shared" si="424"/>
        <v>10</v>
      </c>
      <c r="AK791" s="164">
        <f t="shared" si="424"/>
        <v>200</v>
      </c>
      <c r="AL791" s="164">
        <f t="shared" si="424"/>
        <v>0</v>
      </c>
      <c r="AM791" s="164">
        <f t="shared" si="424"/>
        <v>100</v>
      </c>
      <c r="AN791" s="164">
        <f t="shared" si="424"/>
        <v>0</v>
      </c>
      <c r="AO791" s="164">
        <f t="shared" si="424"/>
        <v>0</v>
      </c>
      <c r="AP791" s="164">
        <f t="shared" si="424"/>
        <v>200</v>
      </c>
      <c r="AQ791" s="164">
        <f t="shared" si="424"/>
        <v>0</v>
      </c>
      <c r="AR791" s="164">
        <f t="shared" si="424"/>
        <v>0.7</v>
      </c>
      <c r="AS791" s="164">
        <f t="shared" si="424"/>
        <v>0</v>
      </c>
      <c r="AT791" s="164">
        <f t="shared" si="424"/>
        <v>0</v>
      </c>
      <c r="AU791" s="164">
        <f t="shared" si="424"/>
        <v>0</v>
      </c>
      <c r="AV791" s="164">
        <f t="shared" si="424"/>
        <v>0</v>
      </c>
      <c r="AW791" s="164">
        <f t="shared" si="424"/>
        <v>0</v>
      </c>
      <c r="AX791" s="164">
        <f t="shared" si="424"/>
        <v>0</v>
      </c>
      <c r="AY791" s="164">
        <f t="shared" si="424"/>
        <v>0</v>
      </c>
      <c r="AZ791" s="164">
        <f t="shared" si="424"/>
        <v>0</v>
      </c>
      <c r="BA791" s="164">
        <f t="shared" si="424"/>
        <v>0</v>
      </c>
      <c r="BB791" s="164">
        <f t="shared" si="424"/>
        <v>0</v>
      </c>
      <c r="BC791" s="164">
        <f t="shared" si="424"/>
        <v>0</v>
      </c>
      <c r="BD791" s="164">
        <f t="shared" si="424"/>
        <v>0</v>
      </c>
      <c r="BE791" s="164">
        <f t="shared" si="424"/>
        <v>0</v>
      </c>
      <c r="BF791" s="164">
        <f t="shared" si="424"/>
        <v>0</v>
      </c>
      <c r="BG791" s="164">
        <f t="shared" si="424"/>
        <v>0</v>
      </c>
      <c r="BH791" s="164">
        <f t="shared" si="424"/>
        <v>0</v>
      </c>
      <c r="BI791" s="164">
        <f t="shared" si="424"/>
        <v>0</v>
      </c>
      <c r="BJ791" s="164">
        <f t="shared" si="424"/>
        <v>0</v>
      </c>
      <c r="BK791" s="164">
        <f t="shared" si="424"/>
        <v>0</v>
      </c>
      <c r="BL791" s="164">
        <f t="shared" si="424"/>
        <v>0</v>
      </c>
      <c r="BM791" s="164">
        <f t="shared" si="424"/>
        <v>0</v>
      </c>
      <c r="BN791" s="164">
        <f t="shared" si="424"/>
        <v>0</v>
      </c>
      <c r="BO791" s="164">
        <f t="shared" si="424"/>
        <v>0</v>
      </c>
      <c r="BP791" s="164">
        <f t="shared" si="424"/>
        <v>0</v>
      </c>
      <c r="BQ791" s="164">
        <f t="shared" si="424"/>
        <v>0</v>
      </c>
      <c r="BR791" s="164">
        <f t="shared" si="424"/>
        <v>0</v>
      </c>
      <c r="BS791" s="164"/>
      <c r="BT791" s="164"/>
      <c r="BU791" s="164"/>
      <c r="BV791" s="164"/>
      <c r="BW791" s="164"/>
      <c r="BX791" s="166"/>
      <c r="BY791" s="164"/>
      <c r="BZ791" s="164"/>
      <c r="CA791" s="164"/>
      <c r="CB791" s="164"/>
      <c r="CC791" s="164"/>
      <c r="CD791" s="164"/>
      <c r="CE791" s="392"/>
      <c r="CF791" s="392"/>
      <c r="CG791" s="392"/>
      <c r="CH791" s="392"/>
      <c r="CI791" s="392"/>
      <c r="CJ791" s="392"/>
      <c r="CK791" s="392"/>
      <c r="CL791" s="392"/>
      <c r="CM791" s="392"/>
      <c r="CN791" s="392"/>
      <c r="CO791" s="392"/>
      <c r="CP791" s="392"/>
      <c r="CQ791" s="392"/>
      <c r="CR791" s="392"/>
      <c r="CS791" s="392"/>
      <c r="CT791" s="392"/>
    </row>
    <row r="792" spans="1:98" s="35" customFormat="1" ht="15" x14ac:dyDescent="0.3">
      <c r="F792" s="167" t="s">
        <v>266</v>
      </c>
      <c r="J792" s="392"/>
      <c r="K792" s="164">
        <f>+K780*$D$780/100</f>
        <v>77.11</v>
      </c>
      <c r="L792" s="164"/>
      <c r="M792" s="164">
        <f t="shared" ref="M792:BR792" si="425">+M780*$D$780/100</f>
        <v>17.72</v>
      </c>
      <c r="N792" s="164">
        <f t="shared" si="425"/>
        <v>0</v>
      </c>
      <c r="O792" s="164">
        <f t="shared" si="425"/>
        <v>17.72</v>
      </c>
      <c r="P792" s="164">
        <f t="shared" si="425"/>
        <v>0.124</v>
      </c>
      <c r="Q792" s="164">
        <f t="shared" si="425"/>
        <v>3.94</v>
      </c>
      <c r="R792" s="164">
        <f t="shared" si="425"/>
        <v>0</v>
      </c>
      <c r="S792" s="164">
        <f t="shared" si="425"/>
        <v>1.383</v>
      </c>
      <c r="T792" s="164">
        <f t="shared" si="425"/>
        <v>1.137</v>
      </c>
      <c r="U792" s="164">
        <f t="shared" si="425"/>
        <v>0.54600000000000004</v>
      </c>
      <c r="V792" s="164">
        <f t="shared" si="425"/>
        <v>0</v>
      </c>
      <c r="W792" s="164">
        <f t="shared" si="425"/>
        <v>0.14000000000000001</v>
      </c>
      <c r="X792" s="164">
        <f t="shared" si="425"/>
        <v>0.14000000000000001</v>
      </c>
      <c r="Y792" s="164">
        <f t="shared" si="425"/>
        <v>0</v>
      </c>
      <c r="Z792" s="164">
        <f t="shared" si="425"/>
        <v>0.1</v>
      </c>
      <c r="AA792" s="164">
        <f t="shared" si="425"/>
        <v>0</v>
      </c>
      <c r="AB792" s="164">
        <f t="shared" si="425"/>
        <v>0</v>
      </c>
      <c r="AC792" s="164">
        <f t="shared" si="425"/>
        <v>0</v>
      </c>
      <c r="AD792" s="164">
        <f t="shared" si="425"/>
        <v>0</v>
      </c>
      <c r="AE792" s="164">
        <f t="shared" si="425"/>
        <v>0</v>
      </c>
      <c r="AF792" s="164">
        <f t="shared" si="425"/>
        <v>0</v>
      </c>
      <c r="AG792" s="164">
        <f t="shared" si="425"/>
        <v>0</v>
      </c>
      <c r="AH792" s="164">
        <f t="shared" si="425"/>
        <v>0</v>
      </c>
      <c r="AI792" s="164">
        <f t="shared" si="425"/>
        <v>0</v>
      </c>
      <c r="AJ792" s="164">
        <f t="shared" si="425"/>
        <v>1.1000000000000001</v>
      </c>
      <c r="AK792" s="164">
        <f t="shared" si="425"/>
        <v>7</v>
      </c>
      <c r="AL792" s="164">
        <f t="shared" si="425"/>
        <v>4.3099999999999996</v>
      </c>
      <c r="AM792" s="164">
        <f t="shared" si="425"/>
        <v>21</v>
      </c>
      <c r="AN792" s="164">
        <f t="shared" si="425"/>
        <v>212</v>
      </c>
      <c r="AO792" s="164">
        <f t="shared" si="425"/>
        <v>282</v>
      </c>
      <c r="AP792" s="164">
        <f t="shared" si="425"/>
        <v>98</v>
      </c>
      <c r="AQ792" s="164">
        <f t="shared" si="425"/>
        <v>1.7</v>
      </c>
      <c r="AR792" s="164">
        <f t="shared" si="425"/>
        <v>0.39600000000000002</v>
      </c>
      <c r="AS792" s="164">
        <f t="shared" si="425"/>
        <v>21.8</v>
      </c>
      <c r="AT792" s="164">
        <f t="shared" si="425"/>
        <v>3.5000000000000003E-2</v>
      </c>
      <c r="AU792" s="164">
        <f t="shared" si="425"/>
        <v>0</v>
      </c>
      <c r="AV792" s="164">
        <f t="shared" si="425"/>
        <v>0</v>
      </c>
      <c r="AW792" s="164">
        <f t="shared" si="425"/>
        <v>0</v>
      </c>
      <c r="AX792" s="164">
        <f t="shared" si="425"/>
        <v>0</v>
      </c>
      <c r="AY792" s="164">
        <f t="shared" si="425"/>
        <v>0</v>
      </c>
      <c r="AZ792" s="164">
        <f t="shared" si="425"/>
        <v>0</v>
      </c>
      <c r="BA792" s="164">
        <f t="shared" si="425"/>
        <v>0</v>
      </c>
      <c r="BB792" s="164">
        <f t="shared" si="425"/>
        <v>0</v>
      </c>
      <c r="BC792" s="164">
        <f t="shared" si="425"/>
        <v>0</v>
      </c>
      <c r="BD792" s="164">
        <f t="shared" si="425"/>
        <v>0</v>
      </c>
      <c r="BE792" s="164">
        <f t="shared" si="425"/>
        <v>0</v>
      </c>
      <c r="BF792" s="164">
        <f t="shared" si="425"/>
        <v>0</v>
      </c>
      <c r="BG792" s="164">
        <f t="shared" si="425"/>
        <v>0</v>
      </c>
      <c r="BH792" s="164">
        <f t="shared" si="425"/>
        <v>0.22</v>
      </c>
      <c r="BI792" s="164">
        <f t="shared" si="425"/>
        <v>0</v>
      </c>
      <c r="BJ792" s="164">
        <f t="shared" si="425"/>
        <v>0.23799999999999996</v>
      </c>
      <c r="BK792" s="164">
        <f t="shared" si="425"/>
        <v>0.90600000000000014</v>
      </c>
      <c r="BL792" s="164">
        <f t="shared" si="425"/>
        <v>7.53</v>
      </c>
      <c r="BM792" s="164">
        <f t="shared" si="425"/>
        <v>0</v>
      </c>
      <c r="BN792" s="164">
        <f t="shared" si="425"/>
        <v>0.27900000000000003</v>
      </c>
      <c r="BO792" s="164">
        <f t="shared" si="425"/>
        <v>3</v>
      </c>
      <c r="BP792" s="164">
        <f t="shared" si="425"/>
        <v>8.5500000000000007</v>
      </c>
      <c r="BQ792" s="164">
        <f t="shared" si="425"/>
        <v>2</v>
      </c>
      <c r="BR792" s="164">
        <f t="shared" si="425"/>
        <v>0</v>
      </c>
      <c r="BS792" s="164"/>
      <c r="BT792" s="164"/>
      <c r="BU792" s="164"/>
      <c r="BV792" s="164"/>
      <c r="BW792" s="164"/>
      <c r="BX792" s="166"/>
      <c r="BY792" s="164"/>
      <c r="BZ792" s="164"/>
      <c r="CA792" s="164"/>
      <c r="CB792" s="164">
        <f t="shared" ref="CB792:CC796" si="426">+CB780</f>
        <v>100</v>
      </c>
      <c r="CC792" s="164">
        <f t="shared" si="426"/>
        <v>0.13000000000000966</v>
      </c>
      <c r="CD792" s="164"/>
      <c r="CE792" s="392"/>
      <c r="CF792" s="392"/>
      <c r="CG792" s="392"/>
      <c r="CH792" s="392"/>
      <c r="CI792" s="392"/>
      <c r="CJ792" s="392"/>
      <c r="CK792" s="392"/>
      <c r="CL792" s="392"/>
      <c r="CM792" s="392"/>
      <c r="CN792" s="392"/>
      <c r="CO792" s="392"/>
      <c r="CP792" s="392"/>
      <c r="CQ792" s="392"/>
      <c r="CR792" s="392"/>
      <c r="CS792" s="392"/>
      <c r="CT792" s="392"/>
    </row>
    <row r="793" spans="1:98" s="35" customFormat="1" ht="15" x14ac:dyDescent="0.25">
      <c r="F793" s="163" t="s">
        <v>1134</v>
      </c>
      <c r="J793" s="392"/>
      <c r="K793" s="164">
        <f>+K781*$D$781/100</f>
        <v>77</v>
      </c>
      <c r="L793" s="164">
        <f>+L781*$D$781/100</f>
        <v>2.65</v>
      </c>
      <c r="M793" s="164">
        <f t="shared" ref="M793:BR793" si="427">+M781*$D$781/100</f>
        <v>16.600000000000001</v>
      </c>
      <c r="N793" s="164">
        <f t="shared" si="427"/>
        <v>0</v>
      </c>
      <c r="O793" s="164">
        <f t="shared" si="427"/>
        <v>16.600000000000001</v>
      </c>
      <c r="P793" s="164">
        <f t="shared" si="427"/>
        <v>0.28499999999999998</v>
      </c>
      <c r="Q793" s="164">
        <f t="shared" si="427"/>
        <v>3.1</v>
      </c>
      <c r="R793" s="164">
        <f t="shared" si="427"/>
        <v>0</v>
      </c>
      <c r="S793" s="164">
        <f t="shared" si="427"/>
        <v>0.97</v>
      </c>
      <c r="T793" s="164">
        <f t="shared" si="427"/>
        <v>0.66</v>
      </c>
      <c r="U793" s="164">
        <f t="shared" si="427"/>
        <v>0.67</v>
      </c>
      <c r="V793" s="166" t="s">
        <v>501</v>
      </c>
      <c r="W793" s="164">
        <f t="shared" si="427"/>
        <v>0</v>
      </c>
      <c r="X793" s="164">
        <f t="shared" si="427"/>
        <v>0</v>
      </c>
      <c r="Y793" s="164">
        <f t="shared" si="427"/>
        <v>0</v>
      </c>
      <c r="Z793" s="164">
        <f t="shared" si="427"/>
        <v>0</v>
      </c>
      <c r="AA793" s="164">
        <f t="shared" si="427"/>
        <v>0</v>
      </c>
      <c r="AB793" s="164">
        <f t="shared" si="427"/>
        <v>0</v>
      </c>
      <c r="AC793" s="164">
        <f t="shared" si="427"/>
        <v>0</v>
      </c>
      <c r="AD793" s="164">
        <f t="shared" si="427"/>
        <v>0</v>
      </c>
      <c r="AE793" s="164">
        <f t="shared" si="427"/>
        <v>0</v>
      </c>
      <c r="AF793" s="164">
        <f t="shared" si="427"/>
        <v>0</v>
      </c>
      <c r="AG793" s="164">
        <f t="shared" si="427"/>
        <v>0</v>
      </c>
      <c r="AH793" s="164">
        <f t="shared" si="427"/>
        <v>0</v>
      </c>
      <c r="AI793" s="164">
        <f t="shared" si="427"/>
        <v>0</v>
      </c>
      <c r="AJ793" s="164">
        <f t="shared" si="427"/>
        <v>1.1000000000000001</v>
      </c>
      <c r="AK793" s="164">
        <f t="shared" si="427"/>
        <v>6</v>
      </c>
      <c r="AL793" s="164">
        <f t="shared" si="427"/>
        <v>7.4</v>
      </c>
      <c r="AM793" s="164">
        <f t="shared" si="427"/>
        <v>17</v>
      </c>
      <c r="AN793" s="164">
        <f t="shared" si="427"/>
        <v>210</v>
      </c>
      <c r="AO793" s="164">
        <f t="shared" si="427"/>
        <v>257</v>
      </c>
      <c r="AP793" s="164">
        <f t="shared" si="427"/>
        <v>179</v>
      </c>
      <c r="AQ793" s="164">
        <f t="shared" si="427"/>
        <v>1.85</v>
      </c>
      <c r="AR793" s="164">
        <f t="shared" si="427"/>
        <v>0.47</v>
      </c>
      <c r="AS793" s="164">
        <f t="shared" si="427"/>
        <v>148.80000000000001</v>
      </c>
      <c r="AT793" s="164">
        <f t="shared" si="427"/>
        <v>102</v>
      </c>
      <c r="AU793" s="164">
        <f t="shared" si="427"/>
        <v>0</v>
      </c>
      <c r="AV793" s="164">
        <f t="shared" si="427"/>
        <v>264</v>
      </c>
      <c r="AW793" s="164">
        <f t="shared" si="427"/>
        <v>160</v>
      </c>
      <c r="AX793" s="164">
        <f t="shared" si="427"/>
        <v>624</v>
      </c>
      <c r="AY793" s="164">
        <f t="shared" si="427"/>
        <v>0</v>
      </c>
      <c r="AZ793" s="164">
        <f t="shared" si="427"/>
        <v>0</v>
      </c>
      <c r="BA793" s="164">
        <f t="shared" si="427"/>
        <v>0</v>
      </c>
      <c r="BB793" s="164">
        <f t="shared" si="427"/>
        <v>0</v>
      </c>
      <c r="BC793" s="164">
        <f t="shared" si="427"/>
        <v>0</v>
      </c>
      <c r="BD793" s="164">
        <f t="shared" si="427"/>
        <v>0</v>
      </c>
      <c r="BE793" s="164">
        <f t="shared" si="427"/>
        <v>0</v>
      </c>
      <c r="BF793" s="164">
        <f t="shared" si="427"/>
        <v>0</v>
      </c>
      <c r="BG793" s="164">
        <f t="shared" si="427"/>
        <v>0</v>
      </c>
      <c r="BH793" s="164">
        <f t="shared" si="427"/>
        <v>0.2</v>
      </c>
      <c r="BI793" s="164">
        <f t="shared" si="427"/>
        <v>0</v>
      </c>
      <c r="BJ793" s="164">
        <f t="shared" si="427"/>
        <v>0.38</v>
      </c>
      <c r="BK793" s="164">
        <f t="shared" si="427"/>
        <v>2.5499999999999998</v>
      </c>
      <c r="BL793" s="164">
        <f t="shared" si="427"/>
        <v>8</v>
      </c>
      <c r="BM793" s="164">
        <f t="shared" si="427"/>
        <v>0</v>
      </c>
      <c r="BN793" s="164">
        <f t="shared" si="427"/>
        <v>0.51</v>
      </c>
      <c r="BO793" s="164">
        <f t="shared" si="427"/>
        <v>80</v>
      </c>
      <c r="BP793" s="164">
        <f t="shared" si="427"/>
        <v>27</v>
      </c>
      <c r="BQ793" s="164">
        <f t="shared" si="427"/>
        <v>9</v>
      </c>
      <c r="BR793" s="164">
        <f t="shared" si="427"/>
        <v>0</v>
      </c>
      <c r="BS793" s="164"/>
      <c r="BT793" s="164"/>
      <c r="BU793" s="164"/>
      <c r="BV793" s="164"/>
      <c r="BW793" s="164"/>
      <c r="BX793" s="166"/>
      <c r="BY793" s="164"/>
      <c r="BZ793" s="164"/>
      <c r="CA793" s="164"/>
      <c r="CB793" s="164">
        <f t="shared" si="426"/>
        <v>100</v>
      </c>
      <c r="CC793" s="164">
        <f t="shared" si="426"/>
        <v>2.2000000000000171</v>
      </c>
      <c r="CD793" s="164"/>
      <c r="CE793" s="392"/>
      <c r="CF793" s="392"/>
      <c r="CG793" s="392"/>
      <c r="CH793" s="392"/>
      <c r="CI793" s="392"/>
      <c r="CJ793" s="392"/>
      <c r="CK793" s="392"/>
      <c r="CL793" s="392"/>
      <c r="CM793" s="392"/>
      <c r="CN793" s="392"/>
      <c r="CO793" s="392"/>
      <c r="CP793" s="392"/>
      <c r="CQ793" s="392"/>
      <c r="CR793" s="392"/>
      <c r="CS793" s="392"/>
      <c r="CT793" s="392"/>
    </row>
    <row r="794" spans="1:98" s="35" customFormat="1" ht="15" x14ac:dyDescent="0.3">
      <c r="A794" s="34"/>
      <c r="F794" s="167" t="s">
        <v>187</v>
      </c>
      <c r="J794" s="392"/>
      <c r="K794" s="164">
        <f>+K782*$D$782/100</f>
        <v>172.5</v>
      </c>
      <c r="L794" s="164">
        <f>+L782*$D$782/100</f>
        <v>8</v>
      </c>
      <c r="M794" s="164">
        <f t="shared" ref="M794:BR794" si="428">+M782*$D$782/100</f>
        <v>50</v>
      </c>
      <c r="N794" s="164">
        <f t="shared" si="428"/>
        <v>0</v>
      </c>
      <c r="O794" s="164">
        <f t="shared" si="428"/>
        <v>50</v>
      </c>
      <c r="P794" s="164">
        <f t="shared" si="428"/>
        <v>0.88500000000000001</v>
      </c>
      <c r="Q794" s="164">
        <f t="shared" si="428"/>
        <v>9.75</v>
      </c>
      <c r="R794" s="164">
        <f t="shared" si="428"/>
        <v>0</v>
      </c>
      <c r="S794" s="164">
        <f t="shared" si="428"/>
        <v>3.75</v>
      </c>
      <c r="T794" s="164">
        <f t="shared" si="428"/>
        <v>1.2749999999999999</v>
      </c>
      <c r="U794" s="164">
        <f t="shared" si="428"/>
        <v>2.1</v>
      </c>
      <c r="V794" s="166" t="s">
        <v>501</v>
      </c>
      <c r="W794" s="164">
        <f t="shared" si="428"/>
        <v>14.5</v>
      </c>
      <c r="X794" s="164">
        <f t="shared" si="428"/>
        <v>0</v>
      </c>
      <c r="Y794" s="164">
        <f t="shared" si="428"/>
        <v>0</v>
      </c>
      <c r="Z794" s="164">
        <f t="shared" si="428"/>
        <v>14.5</v>
      </c>
      <c r="AA794" s="166" t="s">
        <v>501</v>
      </c>
      <c r="AB794" s="164">
        <f t="shared" si="428"/>
        <v>0</v>
      </c>
      <c r="AC794" s="164">
        <f t="shared" si="428"/>
        <v>0</v>
      </c>
      <c r="AD794" s="164">
        <f t="shared" si="428"/>
        <v>0</v>
      </c>
      <c r="AE794" s="164">
        <f t="shared" si="428"/>
        <v>0</v>
      </c>
      <c r="AF794" s="164">
        <f t="shared" si="428"/>
        <v>0</v>
      </c>
      <c r="AG794" s="164">
        <f t="shared" si="428"/>
        <v>0</v>
      </c>
      <c r="AH794" s="164">
        <f t="shared" si="428"/>
        <v>0</v>
      </c>
      <c r="AI794" s="164">
        <f t="shared" si="428"/>
        <v>0</v>
      </c>
      <c r="AJ794" s="164">
        <f t="shared" si="428"/>
        <v>3.25</v>
      </c>
      <c r="AK794" s="164">
        <f t="shared" si="428"/>
        <v>15</v>
      </c>
      <c r="AL794" s="164">
        <f t="shared" si="428"/>
        <v>17</v>
      </c>
      <c r="AM794" s="164">
        <f t="shared" si="428"/>
        <v>47.5</v>
      </c>
      <c r="AN794" s="164">
        <f t="shared" si="428"/>
        <v>795</v>
      </c>
      <c r="AO794" s="164">
        <f t="shared" si="428"/>
        <v>807.5</v>
      </c>
      <c r="AP794" s="164">
        <f t="shared" si="428"/>
        <v>182.5</v>
      </c>
      <c r="AQ794" s="164">
        <f t="shared" si="428"/>
        <v>9.8000000000000007</v>
      </c>
      <c r="AR794" s="164">
        <f t="shared" si="428"/>
        <v>8.35</v>
      </c>
      <c r="AS794" s="164">
        <f t="shared" si="428"/>
        <v>103.25</v>
      </c>
      <c r="AT794" s="164">
        <f t="shared" si="428"/>
        <v>660</v>
      </c>
      <c r="AU794" s="164">
        <f t="shared" si="428"/>
        <v>0</v>
      </c>
      <c r="AV794" s="164">
        <f t="shared" si="428"/>
        <v>26257.5</v>
      </c>
      <c r="AW794" s="164">
        <f t="shared" si="428"/>
        <v>25790</v>
      </c>
      <c r="AX794" s="164">
        <f t="shared" si="428"/>
        <v>2797.5</v>
      </c>
      <c r="AY794" s="164">
        <f t="shared" si="428"/>
        <v>0</v>
      </c>
      <c r="AZ794" s="164">
        <f t="shared" si="428"/>
        <v>0</v>
      </c>
      <c r="BA794" s="164">
        <f t="shared" si="428"/>
        <v>0</v>
      </c>
      <c r="BB794" s="164">
        <f t="shared" si="428"/>
        <v>0</v>
      </c>
      <c r="BC794" s="164">
        <f t="shared" si="428"/>
        <v>0</v>
      </c>
      <c r="BD794" s="164">
        <f t="shared" si="428"/>
        <v>0</v>
      </c>
      <c r="BE794" s="164">
        <f t="shared" si="428"/>
        <v>2.75</v>
      </c>
      <c r="BF794" s="164">
        <f t="shared" si="428"/>
        <v>0</v>
      </c>
      <c r="BG794" s="164">
        <f t="shared" si="428"/>
        <v>0</v>
      </c>
      <c r="BH794" s="164">
        <f t="shared" si="428"/>
        <v>1.675</v>
      </c>
      <c r="BI794" s="164">
        <f t="shared" si="428"/>
        <v>0</v>
      </c>
      <c r="BJ794" s="164">
        <f t="shared" si="428"/>
        <v>0.65</v>
      </c>
      <c r="BK794" s="164">
        <f t="shared" si="428"/>
        <v>6.95</v>
      </c>
      <c r="BL794" s="164">
        <f t="shared" si="428"/>
        <v>32</v>
      </c>
      <c r="BM794" s="164">
        <f t="shared" si="428"/>
        <v>0</v>
      </c>
      <c r="BN794" s="164">
        <f t="shared" si="428"/>
        <v>2.35</v>
      </c>
      <c r="BO794" s="164">
        <f t="shared" si="428"/>
        <v>620</v>
      </c>
      <c r="BP794" s="164">
        <f t="shared" si="428"/>
        <v>173</v>
      </c>
      <c r="BQ794" s="164">
        <f t="shared" si="428"/>
        <v>55</v>
      </c>
      <c r="BR794" s="164">
        <f t="shared" si="428"/>
        <v>0</v>
      </c>
      <c r="BS794" s="164"/>
      <c r="BT794" s="164"/>
      <c r="BU794" s="164"/>
      <c r="BV794" s="164"/>
      <c r="BW794" s="164"/>
      <c r="BX794" s="166"/>
      <c r="BY794" s="164"/>
      <c r="BZ794" s="164"/>
      <c r="CA794" s="164"/>
      <c r="CB794" s="164">
        <f t="shared" si="426"/>
        <v>100</v>
      </c>
      <c r="CC794" s="164">
        <f t="shared" si="426"/>
        <v>5.8</v>
      </c>
      <c r="CD794" s="164"/>
      <c r="CE794" s="392"/>
      <c r="CF794" s="392"/>
      <c r="CG794" s="392"/>
      <c r="CH794" s="392"/>
      <c r="CI794" s="392"/>
      <c r="CJ794" s="392"/>
      <c r="CK794" s="392"/>
      <c r="CL794" s="392"/>
      <c r="CM794" s="392"/>
      <c r="CN794" s="392"/>
      <c r="CO794" s="392"/>
      <c r="CP794" s="392"/>
      <c r="CQ794" s="392"/>
      <c r="CR794" s="392"/>
      <c r="CS794" s="392"/>
      <c r="CT794" s="392"/>
    </row>
    <row r="795" spans="1:98" s="35" customFormat="1" ht="15" x14ac:dyDescent="0.3">
      <c r="F795" s="167" t="s">
        <v>188</v>
      </c>
      <c r="J795" s="392"/>
      <c r="K795" s="164">
        <f>+K783*$D$783/100</f>
        <v>203.5</v>
      </c>
      <c r="L795" s="164">
        <f>+L783*$D$783/100</f>
        <v>5.8250000000000002</v>
      </c>
      <c r="M795" s="164">
        <f t="shared" ref="M795:BR795" si="429">+M783*$D$783/100</f>
        <v>36.5</v>
      </c>
      <c r="N795" s="164">
        <f t="shared" si="429"/>
        <v>0</v>
      </c>
      <c r="O795" s="164">
        <f t="shared" si="429"/>
        <v>36.5</v>
      </c>
      <c r="P795" s="164">
        <f t="shared" si="429"/>
        <v>0.23749999999999999</v>
      </c>
      <c r="Q795" s="164">
        <f t="shared" si="429"/>
        <v>10</v>
      </c>
      <c r="R795" s="164">
        <f t="shared" si="429"/>
        <v>0</v>
      </c>
      <c r="S795" s="164">
        <f t="shared" si="429"/>
        <v>5.0749999999999993</v>
      </c>
      <c r="T795" s="164">
        <f t="shared" si="429"/>
        <v>3.2749999999999999</v>
      </c>
      <c r="U795" s="164">
        <f t="shared" si="429"/>
        <v>0.17499999999999999</v>
      </c>
      <c r="V795" s="166" t="s">
        <v>501</v>
      </c>
      <c r="W795" s="164">
        <f t="shared" si="429"/>
        <v>0</v>
      </c>
      <c r="X795" s="164">
        <f t="shared" si="429"/>
        <v>0</v>
      </c>
      <c r="Y795" s="164">
        <f t="shared" si="429"/>
        <v>0</v>
      </c>
      <c r="Z795" s="164">
        <f t="shared" si="429"/>
        <v>0</v>
      </c>
      <c r="AA795" s="164">
        <f t="shared" si="429"/>
        <v>0</v>
      </c>
      <c r="AB795" s="164">
        <f t="shared" si="429"/>
        <v>0</v>
      </c>
      <c r="AC795" s="164">
        <f t="shared" si="429"/>
        <v>0</v>
      </c>
      <c r="AD795" s="164">
        <f t="shared" si="429"/>
        <v>0</v>
      </c>
      <c r="AE795" s="164">
        <f t="shared" si="429"/>
        <v>0</v>
      </c>
      <c r="AF795" s="164">
        <f t="shared" si="429"/>
        <v>0</v>
      </c>
      <c r="AG795" s="164">
        <f t="shared" si="429"/>
        <v>0</v>
      </c>
      <c r="AH795" s="164">
        <f t="shared" si="429"/>
        <v>0</v>
      </c>
      <c r="AI795" s="164">
        <f t="shared" si="429"/>
        <v>0</v>
      </c>
      <c r="AJ795" s="164">
        <f t="shared" si="429"/>
        <v>1</v>
      </c>
      <c r="AK795" s="164">
        <f t="shared" si="429"/>
        <v>22.5</v>
      </c>
      <c r="AL795" s="164">
        <f t="shared" si="429"/>
        <v>5</v>
      </c>
      <c r="AM795" s="164">
        <f t="shared" si="429"/>
        <v>20</v>
      </c>
      <c r="AN795" s="164">
        <f t="shared" si="429"/>
        <v>197.5</v>
      </c>
      <c r="AO795" s="164">
        <f t="shared" si="429"/>
        <v>675</v>
      </c>
      <c r="AP795" s="164">
        <f t="shared" si="429"/>
        <v>115</v>
      </c>
      <c r="AQ795" s="164">
        <f t="shared" si="429"/>
        <v>6.1749999999999998</v>
      </c>
      <c r="AR795" s="164">
        <f t="shared" si="429"/>
        <v>0.22500000000000001</v>
      </c>
      <c r="AS795" s="164">
        <f t="shared" si="429"/>
        <v>0</v>
      </c>
      <c r="AT795" s="164">
        <f t="shared" si="429"/>
        <v>25</v>
      </c>
      <c r="AU795" s="164">
        <f t="shared" si="429"/>
        <v>0</v>
      </c>
      <c r="AV795" s="164">
        <f t="shared" si="429"/>
        <v>0</v>
      </c>
      <c r="AW795" s="164">
        <f t="shared" si="429"/>
        <v>0</v>
      </c>
      <c r="AX795" s="164">
        <f t="shared" si="429"/>
        <v>0</v>
      </c>
      <c r="AY795" s="164">
        <f t="shared" si="429"/>
        <v>0</v>
      </c>
      <c r="AZ795" s="164">
        <f t="shared" si="429"/>
        <v>0</v>
      </c>
      <c r="BA795" s="164">
        <f t="shared" si="429"/>
        <v>0</v>
      </c>
      <c r="BB795" s="164">
        <f t="shared" si="429"/>
        <v>0</v>
      </c>
      <c r="BC795" s="164">
        <f t="shared" si="429"/>
        <v>0</v>
      </c>
      <c r="BD795" s="164">
        <f t="shared" si="429"/>
        <v>0</v>
      </c>
      <c r="BE795" s="166" t="s">
        <v>501</v>
      </c>
      <c r="BF795" s="164">
        <f t="shared" si="429"/>
        <v>0</v>
      </c>
      <c r="BG795" s="164">
        <f t="shared" si="429"/>
        <v>0</v>
      </c>
      <c r="BH795" s="164">
        <f t="shared" si="429"/>
        <v>0.2</v>
      </c>
      <c r="BI795" s="164">
        <f t="shared" si="429"/>
        <v>0</v>
      </c>
      <c r="BJ795" s="164">
        <f t="shared" si="429"/>
        <v>2.5000000000000001E-2</v>
      </c>
      <c r="BK795" s="164">
        <f t="shared" si="429"/>
        <v>0.42499999999999999</v>
      </c>
      <c r="BL795" s="164">
        <f t="shared" si="429"/>
        <v>0.25</v>
      </c>
      <c r="BM795" s="164">
        <f t="shared" si="429"/>
        <v>0</v>
      </c>
      <c r="BN795" s="164">
        <f t="shared" si="429"/>
        <v>0.1</v>
      </c>
      <c r="BO795" s="164">
        <f t="shared" si="429"/>
        <v>5</v>
      </c>
      <c r="BP795" s="164">
        <f t="shared" si="429"/>
        <v>3.75</v>
      </c>
      <c r="BQ795" s="164">
        <f t="shared" si="429"/>
        <v>7.5</v>
      </c>
      <c r="BR795" s="164">
        <f t="shared" si="429"/>
        <v>0</v>
      </c>
      <c r="BS795" s="164"/>
      <c r="BT795" s="164"/>
      <c r="BU795" s="164"/>
      <c r="BV795" s="164"/>
      <c r="BW795" s="164"/>
      <c r="BX795" s="166"/>
      <c r="BY795" s="164"/>
      <c r="BZ795" s="164"/>
      <c r="CA795" s="164"/>
      <c r="CB795" s="164">
        <f t="shared" si="426"/>
        <v>100</v>
      </c>
      <c r="CC795" s="164">
        <f t="shared" si="426"/>
        <v>-0.40000000000000568</v>
      </c>
      <c r="CD795" s="164"/>
      <c r="CE795" s="392"/>
      <c r="CF795" s="392"/>
      <c r="CG795" s="392"/>
      <c r="CH795" s="392"/>
      <c r="CI795" s="392"/>
      <c r="CJ795" s="392"/>
      <c r="CK795" s="392"/>
      <c r="CL795" s="392"/>
      <c r="CM795" s="392"/>
      <c r="CN795" s="392"/>
      <c r="CO795" s="392"/>
      <c r="CP795" s="392"/>
      <c r="CQ795" s="392"/>
      <c r="CR795" s="392"/>
      <c r="CS795" s="392"/>
      <c r="CT795" s="392"/>
    </row>
    <row r="796" spans="1:98" s="35" customFormat="1" ht="15" x14ac:dyDescent="0.3">
      <c r="F796" s="167" t="s">
        <v>1214</v>
      </c>
      <c r="J796" s="392"/>
      <c r="K796" s="164">
        <f>+K784*$D$784/100</f>
        <v>0.02</v>
      </c>
      <c r="L796" s="164"/>
      <c r="M796" s="164">
        <f t="shared" ref="M796:BR796" si="430">+M784*$D$784/100</f>
        <v>0</v>
      </c>
      <c r="N796" s="164">
        <f t="shared" si="430"/>
        <v>0</v>
      </c>
      <c r="O796" s="164">
        <f t="shared" si="430"/>
        <v>0</v>
      </c>
      <c r="P796" s="164">
        <f t="shared" si="430"/>
        <v>0</v>
      </c>
      <c r="Q796" s="164">
        <f t="shared" si="430"/>
        <v>0</v>
      </c>
      <c r="R796" s="164">
        <f t="shared" si="430"/>
        <v>0</v>
      </c>
      <c r="S796" s="164">
        <f t="shared" si="430"/>
        <v>0</v>
      </c>
      <c r="T796" s="164">
        <f t="shared" si="430"/>
        <v>0</v>
      </c>
      <c r="U796" s="164">
        <f t="shared" si="430"/>
        <v>0</v>
      </c>
      <c r="V796" s="164">
        <f t="shared" si="430"/>
        <v>0</v>
      </c>
      <c r="W796" s="164">
        <f t="shared" si="430"/>
        <v>0</v>
      </c>
      <c r="X796" s="164">
        <f t="shared" si="430"/>
        <v>0</v>
      </c>
      <c r="Y796" s="164">
        <f t="shared" si="430"/>
        <v>0</v>
      </c>
      <c r="Z796" s="164">
        <f t="shared" si="430"/>
        <v>0</v>
      </c>
      <c r="AA796" s="164">
        <f t="shared" si="430"/>
        <v>0</v>
      </c>
      <c r="AB796" s="164">
        <f t="shared" si="430"/>
        <v>0</v>
      </c>
      <c r="AC796" s="164">
        <f t="shared" si="430"/>
        <v>0</v>
      </c>
      <c r="AD796" s="164">
        <f t="shared" si="430"/>
        <v>0</v>
      </c>
      <c r="AE796" s="164">
        <f t="shared" si="430"/>
        <v>0</v>
      </c>
      <c r="AF796" s="164">
        <f t="shared" si="430"/>
        <v>0</v>
      </c>
      <c r="AG796" s="164">
        <f t="shared" si="430"/>
        <v>0</v>
      </c>
      <c r="AH796" s="164">
        <f t="shared" si="430"/>
        <v>0</v>
      </c>
      <c r="AI796" s="164">
        <f t="shared" si="430"/>
        <v>0</v>
      </c>
      <c r="AJ796" s="164">
        <f t="shared" si="430"/>
        <v>9.98</v>
      </c>
      <c r="AK796" s="164">
        <f t="shared" si="430"/>
        <v>1</v>
      </c>
      <c r="AL796" s="164">
        <f t="shared" si="430"/>
        <v>0.03</v>
      </c>
      <c r="AM796" s="164">
        <f t="shared" si="430"/>
        <v>7.6</v>
      </c>
      <c r="AN796" s="164">
        <f t="shared" si="430"/>
        <v>0.1</v>
      </c>
      <c r="AO796" s="164">
        <f t="shared" si="430"/>
        <v>8.9</v>
      </c>
      <c r="AP796" s="164">
        <f t="shared" si="430"/>
        <v>3930</v>
      </c>
      <c r="AQ796" s="164">
        <f t="shared" si="430"/>
        <v>0.01</v>
      </c>
      <c r="AR796" s="164">
        <f t="shared" si="430"/>
        <v>8.0000000000000002E-3</v>
      </c>
      <c r="AS796" s="164">
        <f t="shared" si="430"/>
        <v>0</v>
      </c>
      <c r="AT796" s="166" t="s">
        <v>501</v>
      </c>
      <c r="AU796" s="164">
        <f t="shared" si="430"/>
        <v>0</v>
      </c>
      <c r="AV796" s="164">
        <f t="shared" si="430"/>
        <v>0</v>
      </c>
      <c r="AW796" s="164">
        <f t="shared" si="430"/>
        <v>0</v>
      </c>
      <c r="AX796" s="164">
        <f t="shared" si="430"/>
        <v>0</v>
      </c>
      <c r="AY796" s="164">
        <f t="shared" si="430"/>
        <v>0</v>
      </c>
      <c r="AZ796" s="164">
        <f t="shared" si="430"/>
        <v>0</v>
      </c>
      <c r="BA796" s="164">
        <f t="shared" si="430"/>
        <v>0</v>
      </c>
      <c r="BB796" s="164">
        <f t="shared" si="430"/>
        <v>0</v>
      </c>
      <c r="BC796" s="164">
        <f t="shared" si="430"/>
        <v>0</v>
      </c>
      <c r="BD796" s="164">
        <f t="shared" si="430"/>
        <v>0</v>
      </c>
      <c r="BE796" s="164">
        <f t="shared" si="430"/>
        <v>0</v>
      </c>
      <c r="BF796" s="164">
        <f t="shared" si="430"/>
        <v>0</v>
      </c>
      <c r="BG796" s="164">
        <f t="shared" si="430"/>
        <v>0</v>
      </c>
      <c r="BH796" s="164">
        <f t="shared" si="430"/>
        <v>0</v>
      </c>
      <c r="BI796" s="164">
        <f t="shared" si="430"/>
        <v>0</v>
      </c>
      <c r="BJ796" s="164">
        <f t="shared" si="430"/>
        <v>0</v>
      </c>
      <c r="BK796" s="164">
        <f t="shared" si="430"/>
        <v>0.1</v>
      </c>
      <c r="BL796" s="164">
        <f t="shared" si="430"/>
        <v>0</v>
      </c>
      <c r="BM796" s="164">
        <f t="shared" si="430"/>
        <v>0</v>
      </c>
      <c r="BN796" s="164">
        <f t="shared" si="430"/>
        <v>0</v>
      </c>
      <c r="BO796" s="164">
        <f t="shared" si="430"/>
        <v>0</v>
      </c>
      <c r="BP796" s="164">
        <f t="shared" si="430"/>
        <v>0</v>
      </c>
      <c r="BQ796" s="164">
        <f t="shared" si="430"/>
        <v>0</v>
      </c>
      <c r="BR796" s="164">
        <f t="shared" si="430"/>
        <v>0</v>
      </c>
      <c r="BS796" s="164"/>
      <c r="BT796" s="164"/>
      <c r="BU796" s="164"/>
      <c r="BV796" s="164"/>
      <c r="BW796" s="164"/>
      <c r="BX796" s="166"/>
      <c r="BY796" s="164"/>
      <c r="BZ796" s="164"/>
      <c r="CA796" s="164"/>
      <c r="CB796" s="164">
        <f t="shared" si="426"/>
        <v>100</v>
      </c>
      <c r="CC796" s="164">
        <f t="shared" si="426"/>
        <v>0</v>
      </c>
      <c r="CD796" s="164"/>
      <c r="CE796" s="392"/>
      <c r="CF796" s="392"/>
      <c r="CG796" s="392"/>
      <c r="CH796" s="392"/>
      <c r="CI796" s="392"/>
      <c r="CJ796" s="392"/>
      <c r="CK796" s="392"/>
      <c r="CL796" s="392"/>
      <c r="CM796" s="392"/>
      <c r="CN796" s="392"/>
      <c r="CO796" s="392"/>
      <c r="CP796" s="392"/>
      <c r="CQ796" s="392"/>
      <c r="CR796" s="392"/>
      <c r="CS796" s="392"/>
      <c r="CT796" s="392"/>
    </row>
    <row r="797" spans="1:98" s="35" customFormat="1" ht="13" x14ac:dyDescent="0.3">
      <c r="J797" s="392"/>
      <c r="K797" s="168">
        <f>SUM(K791:K796)</f>
        <v>1529.1299999999999</v>
      </c>
      <c r="L797" s="168">
        <f>SUM(L791:L796)</f>
        <v>16.475000000000001</v>
      </c>
      <c r="M797" s="168">
        <f t="shared" ref="M797:BR797" si="431">SUM(M791:M796)</f>
        <v>120.82</v>
      </c>
      <c r="N797" s="168">
        <f t="shared" si="431"/>
        <v>0</v>
      </c>
      <c r="O797" s="168">
        <f t="shared" si="431"/>
        <v>120.82</v>
      </c>
      <c r="P797" s="168">
        <f t="shared" si="431"/>
        <v>1.5315000000000001</v>
      </c>
      <c r="Q797" s="168">
        <f t="shared" si="431"/>
        <v>26.79</v>
      </c>
      <c r="R797" s="168">
        <f t="shared" si="431"/>
        <v>0</v>
      </c>
      <c r="S797" s="168">
        <f t="shared" si="431"/>
        <v>11.177999999999999</v>
      </c>
      <c r="T797" s="168">
        <f t="shared" si="431"/>
        <v>6.3469999999999995</v>
      </c>
      <c r="U797" s="168">
        <f t="shared" si="431"/>
        <v>3.4910000000000001</v>
      </c>
      <c r="V797" s="168">
        <f t="shared" si="431"/>
        <v>0</v>
      </c>
      <c r="W797" s="168">
        <f t="shared" si="431"/>
        <v>14.64</v>
      </c>
      <c r="X797" s="168">
        <f t="shared" si="431"/>
        <v>0.14000000000000001</v>
      </c>
      <c r="Y797" s="168">
        <f t="shared" si="431"/>
        <v>0</v>
      </c>
      <c r="Z797" s="168">
        <f t="shared" si="431"/>
        <v>14.6</v>
      </c>
      <c r="AA797" s="168">
        <f t="shared" si="431"/>
        <v>0</v>
      </c>
      <c r="AB797" s="168">
        <f t="shared" si="431"/>
        <v>0</v>
      </c>
      <c r="AC797" s="168">
        <f t="shared" si="431"/>
        <v>0</v>
      </c>
      <c r="AD797" s="168">
        <f t="shared" si="431"/>
        <v>0</v>
      </c>
      <c r="AE797" s="168">
        <f t="shared" si="431"/>
        <v>0</v>
      </c>
      <c r="AF797" s="168">
        <f t="shared" si="431"/>
        <v>0</v>
      </c>
      <c r="AG797" s="168">
        <f t="shared" si="431"/>
        <v>0</v>
      </c>
      <c r="AH797" s="168">
        <f t="shared" si="431"/>
        <v>0</v>
      </c>
      <c r="AI797" s="168">
        <f t="shared" si="431"/>
        <v>0</v>
      </c>
      <c r="AJ797" s="168">
        <f t="shared" si="431"/>
        <v>26.43</v>
      </c>
      <c r="AK797" s="168">
        <f t="shared" si="431"/>
        <v>251.5</v>
      </c>
      <c r="AL797" s="168">
        <f t="shared" si="431"/>
        <v>33.74</v>
      </c>
      <c r="AM797" s="168">
        <f t="shared" si="431"/>
        <v>213.1</v>
      </c>
      <c r="AN797" s="168">
        <f t="shared" si="431"/>
        <v>1414.6</v>
      </c>
      <c r="AO797" s="168">
        <f t="shared" si="431"/>
        <v>2030.4</v>
      </c>
      <c r="AP797" s="168">
        <f t="shared" si="431"/>
        <v>4704.5</v>
      </c>
      <c r="AQ797" s="168">
        <f t="shared" si="431"/>
        <v>19.535000000000004</v>
      </c>
      <c r="AR797" s="168">
        <f t="shared" si="431"/>
        <v>10.148999999999999</v>
      </c>
      <c r="AS797" s="168">
        <f t="shared" si="431"/>
        <v>273.85000000000002</v>
      </c>
      <c r="AT797" s="168">
        <f t="shared" si="431"/>
        <v>787.03499999999997</v>
      </c>
      <c r="AU797" s="168">
        <f t="shared" si="431"/>
        <v>0</v>
      </c>
      <c r="AV797" s="168">
        <f t="shared" si="431"/>
        <v>26521.5</v>
      </c>
      <c r="AW797" s="168">
        <f t="shared" si="431"/>
        <v>25950</v>
      </c>
      <c r="AX797" s="168">
        <f t="shared" si="431"/>
        <v>3421.5</v>
      </c>
      <c r="AY797" s="168">
        <f t="shared" si="431"/>
        <v>0</v>
      </c>
      <c r="AZ797" s="168">
        <f t="shared" si="431"/>
        <v>0</v>
      </c>
      <c r="BA797" s="168">
        <f t="shared" si="431"/>
        <v>0</v>
      </c>
      <c r="BB797" s="168">
        <f t="shared" si="431"/>
        <v>0</v>
      </c>
      <c r="BC797" s="168">
        <f t="shared" si="431"/>
        <v>0</v>
      </c>
      <c r="BD797" s="168">
        <f t="shared" si="431"/>
        <v>0</v>
      </c>
      <c r="BE797" s="168">
        <f t="shared" si="431"/>
        <v>2.75</v>
      </c>
      <c r="BF797" s="168">
        <f t="shared" si="431"/>
        <v>0</v>
      </c>
      <c r="BG797" s="168">
        <f t="shared" si="431"/>
        <v>0</v>
      </c>
      <c r="BH797" s="168">
        <f t="shared" si="431"/>
        <v>2.2950000000000004</v>
      </c>
      <c r="BI797" s="168">
        <f t="shared" si="431"/>
        <v>0</v>
      </c>
      <c r="BJ797" s="168">
        <f t="shared" si="431"/>
        <v>1.2929999999999999</v>
      </c>
      <c r="BK797" s="168">
        <f t="shared" si="431"/>
        <v>10.931000000000001</v>
      </c>
      <c r="BL797" s="168">
        <f t="shared" si="431"/>
        <v>47.78</v>
      </c>
      <c r="BM797" s="168">
        <f t="shared" si="431"/>
        <v>0</v>
      </c>
      <c r="BN797" s="168">
        <f t="shared" si="431"/>
        <v>3.2390000000000003</v>
      </c>
      <c r="BO797" s="168">
        <f t="shared" si="431"/>
        <v>708</v>
      </c>
      <c r="BP797" s="168">
        <f t="shared" si="431"/>
        <v>212.3</v>
      </c>
      <c r="BQ797" s="168">
        <f t="shared" si="431"/>
        <v>73.5</v>
      </c>
      <c r="BR797" s="168">
        <f t="shared" si="431"/>
        <v>0</v>
      </c>
      <c r="BS797" s="168"/>
      <c r="BT797" s="168"/>
      <c r="BU797" s="168"/>
      <c r="BV797" s="168"/>
      <c r="BW797" s="168"/>
      <c r="BX797" s="333"/>
      <c r="BY797" s="168"/>
      <c r="BZ797" s="168"/>
      <c r="CA797" s="168"/>
      <c r="CB797" s="168">
        <f>(CB792+CB793+CB794+CB795+CB796)</f>
        <v>500</v>
      </c>
      <c r="CC797" s="168">
        <f>(CC792+CC793+CC794+CC795+CC796)</f>
        <v>7.7300000000000217</v>
      </c>
      <c r="CD797" s="168"/>
      <c r="CE797" s="392"/>
      <c r="CF797" s="392"/>
      <c r="CG797" s="392"/>
      <c r="CH797" s="392"/>
      <c r="CI797" s="392"/>
      <c r="CJ797" s="392"/>
      <c r="CK797" s="392"/>
      <c r="CL797" s="392"/>
      <c r="CM797" s="392"/>
      <c r="CN797" s="392"/>
      <c r="CO797" s="392"/>
      <c r="CP797" s="392"/>
      <c r="CQ797" s="392"/>
      <c r="CR797" s="392"/>
      <c r="CS797" s="392"/>
      <c r="CT797" s="392"/>
    </row>
    <row r="798" spans="1:98" s="35" customFormat="1" x14ac:dyDescent="0.25">
      <c r="J798" s="392"/>
      <c r="K798" s="388"/>
      <c r="L798" s="388"/>
      <c r="M798" s="388"/>
      <c r="N798" s="388"/>
      <c r="O798" s="388"/>
      <c r="P798" s="388"/>
      <c r="Q798" s="388"/>
      <c r="R798" s="388"/>
      <c r="S798" s="388"/>
      <c r="T798" s="388"/>
      <c r="U798" s="388"/>
      <c r="V798" s="388"/>
      <c r="W798" s="388"/>
      <c r="X798" s="388"/>
      <c r="Y798" s="388"/>
      <c r="Z798" s="388"/>
      <c r="AA798" s="388"/>
      <c r="AB798" s="388"/>
      <c r="AC798" s="388"/>
      <c r="AD798" s="388"/>
      <c r="AE798" s="388"/>
      <c r="AF798" s="388"/>
      <c r="AG798" s="388"/>
      <c r="AH798" s="388"/>
      <c r="AI798" s="388"/>
      <c r="AJ798" s="388"/>
      <c r="AK798" s="388"/>
      <c r="AL798" s="388"/>
      <c r="AM798" s="388"/>
      <c r="AN798" s="388"/>
      <c r="AO798" s="388"/>
      <c r="AP798" s="388"/>
      <c r="AQ798" s="388"/>
      <c r="AR798" s="388"/>
      <c r="AS798" s="388"/>
      <c r="AT798" s="388"/>
      <c r="AU798" s="388"/>
      <c r="AV798" s="388"/>
      <c r="AW798" s="388"/>
      <c r="AX798" s="388"/>
      <c r="AY798" s="388"/>
      <c r="AZ798" s="388"/>
      <c r="BA798" s="388"/>
      <c r="BB798" s="388"/>
      <c r="BC798" s="388"/>
      <c r="BD798" s="388"/>
      <c r="BE798" s="388"/>
      <c r="BF798" s="388"/>
      <c r="BG798" s="388"/>
      <c r="BH798" s="388"/>
      <c r="BI798" s="388"/>
      <c r="BJ798" s="388"/>
      <c r="BK798" s="388"/>
      <c r="BL798" s="388"/>
      <c r="BM798" s="388"/>
      <c r="BN798" s="388"/>
      <c r="BO798" s="388"/>
      <c r="BP798" s="388"/>
      <c r="BQ798" s="388"/>
      <c r="BR798" s="388"/>
      <c r="BS798" s="388"/>
      <c r="BT798" s="388"/>
      <c r="BU798" s="388"/>
      <c r="BV798" s="388"/>
      <c r="BW798" s="388"/>
      <c r="BX798" s="389"/>
      <c r="BY798" s="388"/>
      <c r="BZ798" s="388"/>
      <c r="CA798" s="388"/>
      <c r="CD798" s="388"/>
      <c r="CE798" s="392"/>
      <c r="CF798" s="392"/>
      <c r="CG798" s="392"/>
      <c r="CH798" s="392"/>
      <c r="CI798" s="392"/>
      <c r="CJ798" s="392"/>
      <c r="CK798" s="392"/>
      <c r="CL798" s="392"/>
      <c r="CM798" s="392"/>
      <c r="CN798" s="392"/>
      <c r="CO798" s="392"/>
      <c r="CP798" s="392"/>
      <c r="CQ798" s="392"/>
      <c r="CR798" s="392"/>
      <c r="CS798" s="392"/>
      <c r="CT798" s="392"/>
    </row>
    <row r="799" spans="1:98" s="35" customFormat="1" ht="13" x14ac:dyDescent="0.3">
      <c r="A799" s="34"/>
      <c r="J799" s="392"/>
      <c r="K799" s="164">
        <f>(K797-($D$785-$D$786))/$D$786*100</f>
        <v>87.926355277260669</v>
      </c>
      <c r="L799" s="170">
        <f t="shared" ref="L799:AQ799" si="432">L797/$D$786*100*L389</f>
        <v>1.0997583723510278</v>
      </c>
      <c r="M799" s="170">
        <f t="shared" si="432"/>
        <v>8.0651172411199479</v>
      </c>
      <c r="N799" s="170">
        <f t="shared" si="432"/>
        <v>0</v>
      </c>
      <c r="O799" s="170">
        <f t="shared" si="432"/>
        <v>8.0651172411199479</v>
      </c>
      <c r="P799" s="170">
        <f t="shared" si="432"/>
        <v>0.10223247024313195</v>
      </c>
      <c r="Q799" s="170">
        <f t="shared" si="432"/>
        <v>1.7883172561629153</v>
      </c>
      <c r="R799" s="170">
        <f t="shared" si="432"/>
        <v>0</v>
      </c>
      <c r="S799" s="170">
        <f t="shared" si="432"/>
        <v>0.74616686410560162</v>
      </c>
      <c r="T799" s="170">
        <f t="shared" si="432"/>
        <v>0.4236823301555066</v>
      </c>
      <c r="U799" s="170">
        <f t="shared" si="432"/>
        <v>0.23303529456008726</v>
      </c>
      <c r="V799" s="170">
        <f t="shared" si="432"/>
        <v>0</v>
      </c>
      <c r="W799" s="170">
        <f t="shared" si="432"/>
        <v>0.97726631691769628</v>
      </c>
      <c r="X799" s="170">
        <f t="shared" si="432"/>
        <v>9.3454429213440902E-3</v>
      </c>
      <c r="Y799" s="170">
        <f t="shared" si="432"/>
        <v>0</v>
      </c>
      <c r="Z799" s="170">
        <f t="shared" si="432"/>
        <v>0.97459619036874068</v>
      </c>
      <c r="AA799" s="170">
        <f t="shared" si="432"/>
        <v>0</v>
      </c>
      <c r="AB799" s="170">
        <f t="shared" si="432"/>
        <v>0</v>
      </c>
      <c r="AC799" s="170">
        <f t="shared" si="432"/>
        <v>0</v>
      </c>
      <c r="AD799" s="170">
        <f t="shared" si="432"/>
        <v>0</v>
      </c>
      <c r="AE799" s="170">
        <f t="shared" si="432"/>
        <v>0</v>
      </c>
      <c r="AF799" s="170">
        <f t="shared" si="432"/>
        <v>0</v>
      </c>
      <c r="AG799" s="170">
        <f t="shared" si="432"/>
        <v>0</v>
      </c>
      <c r="AH799" s="170">
        <f t="shared" si="432"/>
        <v>0</v>
      </c>
      <c r="AI799" s="170">
        <f t="shared" si="432"/>
        <v>0</v>
      </c>
      <c r="AJ799" s="170">
        <f t="shared" si="432"/>
        <v>1.7642861172223161</v>
      </c>
      <c r="AK799" s="170">
        <f t="shared" si="432"/>
        <v>16.788420676557418</v>
      </c>
      <c r="AL799" s="170">
        <f t="shared" si="432"/>
        <v>2.2522517440439258</v>
      </c>
      <c r="AM799" s="170">
        <f t="shared" si="432"/>
        <v>14.225099189560181</v>
      </c>
      <c r="AN799" s="170">
        <f t="shared" si="432"/>
        <v>94.429025403809632</v>
      </c>
      <c r="AO799" s="170">
        <f t="shared" si="432"/>
        <v>135.53562362497885</v>
      </c>
      <c r="AP799" s="170">
        <f t="shared" si="432"/>
        <v>314.04025873902333</v>
      </c>
      <c r="AQ799" s="170">
        <f t="shared" si="432"/>
        <v>1.3040230533461201</v>
      </c>
      <c r="AR799" s="170">
        <f t="shared" ref="AR799:BR799" si="433">AR797/$D$786*100*AR389</f>
        <v>0.67747785863372256</v>
      </c>
      <c r="AS799" s="170">
        <f t="shared" si="433"/>
        <v>18.28035388578628</v>
      </c>
      <c r="AT799" s="170">
        <f t="shared" si="433"/>
        <v>52.537076211428889</v>
      </c>
      <c r="AU799" s="170">
        <f t="shared" si="433"/>
        <v>0</v>
      </c>
      <c r="AV799" s="170">
        <f t="shared" si="433"/>
        <v>1770.394031703052</v>
      </c>
      <c r="AW799" s="170">
        <f t="shared" si="433"/>
        <v>1732.2445986348509</v>
      </c>
      <c r="AX799" s="170">
        <f t="shared" si="433"/>
        <v>228.39594968127716</v>
      </c>
      <c r="AY799" s="170">
        <f t="shared" si="433"/>
        <v>0</v>
      </c>
      <c r="AZ799" s="170">
        <f t="shared" si="433"/>
        <v>0</v>
      </c>
      <c r="BA799" s="170">
        <f t="shared" si="433"/>
        <v>0</v>
      </c>
      <c r="BB799" s="170">
        <f t="shared" si="433"/>
        <v>0</v>
      </c>
      <c r="BC799" s="170">
        <f t="shared" si="433"/>
        <v>0</v>
      </c>
      <c r="BD799" s="170">
        <f t="shared" si="433"/>
        <v>0</v>
      </c>
      <c r="BE799" s="170">
        <f t="shared" si="433"/>
        <v>0.18357120024068746</v>
      </c>
      <c r="BF799" s="170">
        <f t="shared" si="433"/>
        <v>0</v>
      </c>
      <c r="BG799" s="170">
        <f t="shared" si="433"/>
        <v>0</v>
      </c>
      <c r="BH799" s="170">
        <f t="shared" si="433"/>
        <v>0.15319851074631921</v>
      </c>
      <c r="BI799" s="170">
        <f t="shared" si="433"/>
        <v>0</v>
      </c>
      <c r="BJ799" s="170">
        <f t="shared" si="433"/>
        <v>5.1787104416991032E-2</v>
      </c>
      <c r="BK799" s="170">
        <f t="shared" si="433"/>
        <v>0.43780729959948106</v>
      </c>
      <c r="BL799" s="170">
        <f t="shared" si="433"/>
        <v>1.9136796976363737</v>
      </c>
      <c r="BM799" s="170">
        <f t="shared" si="433"/>
        <v>0</v>
      </c>
      <c r="BN799" s="170">
        <f t="shared" si="433"/>
        <v>0.12972809838100072</v>
      </c>
      <c r="BO799" s="170">
        <f t="shared" si="433"/>
        <v>23.630619958255767</v>
      </c>
      <c r="BP799" s="170">
        <f t="shared" si="433"/>
        <v>14.171696658581073</v>
      </c>
      <c r="BQ799" s="170">
        <f t="shared" si="433"/>
        <v>4.9063575337056475</v>
      </c>
      <c r="BR799" s="170">
        <f t="shared" si="433"/>
        <v>0</v>
      </c>
      <c r="BS799" s="170"/>
      <c r="BT799" s="170"/>
      <c r="BU799" s="170"/>
      <c r="BV799" s="170"/>
      <c r="BW799" s="170"/>
      <c r="BX799" s="204"/>
      <c r="BY799" s="170"/>
      <c r="BZ799" s="170"/>
      <c r="CA799" s="170"/>
      <c r="CB799" s="170">
        <f>CB797/5</f>
        <v>100</v>
      </c>
      <c r="CC799" s="168">
        <f>CC797</f>
        <v>7.7300000000000217</v>
      </c>
      <c r="CD799" s="170"/>
      <c r="CE799" s="392"/>
      <c r="CF799" s="392"/>
      <c r="CG799" s="392"/>
      <c r="CH799" s="392"/>
      <c r="CI799" s="392"/>
      <c r="CJ799" s="392"/>
      <c r="CK799" s="392"/>
      <c r="CL799" s="392"/>
      <c r="CM799" s="392"/>
      <c r="CN799" s="392"/>
      <c r="CO799" s="392"/>
      <c r="CP799" s="392"/>
      <c r="CQ799" s="392"/>
      <c r="CR799" s="392"/>
      <c r="CS799" s="392"/>
      <c r="CT799" s="392"/>
    </row>
    <row r="800" spans="1:98" x14ac:dyDescent="0.25">
      <c r="A800" s="10"/>
    </row>
    <row r="801" spans="1:98" ht="13" x14ac:dyDescent="0.3">
      <c r="A801" s="45" t="s">
        <v>1335</v>
      </c>
      <c r="B801" s="16"/>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A801" s="25"/>
      <c r="BB801" s="25"/>
      <c r="BC801" s="25"/>
      <c r="BD801" s="25"/>
      <c r="BE801" s="25"/>
      <c r="BF801" s="25"/>
      <c r="BG801" s="25"/>
      <c r="BH801" s="25"/>
      <c r="BI801" s="25"/>
      <c r="BJ801" s="25"/>
      <c r="BK801" s="25"/>
      <c r="BL801" s="25"/>
      <c r="BM801" s="25"/>
      <c r="BN801" s="25"/>
      <c r="BO801" s="25"/>
      <c r="BP801" s="25"/>
      <c r="BQ801" s="25"/>
      <c r="BR801" s="25"/>
      <c r="BW801" s="25"/>
      <c r="BX801" s="49"/>
      <c r="BY801" s="25"/>
      <c r="BZ801" s="25"/>
      <c r="CA801" s="25"/>
      <c r="CD801" s="25"/>
      <c r="CE801" s="25"/>
      <c r="CF801" s="25"/>
      <c r="CG801" s="25"/>
      <c r="CH801" s="25"/>
      <c r="CI801" s="25"/>
      <c r="CJ801" s="25"/>
      <c r="CK801" s="25"/>
      <c r="CL801" s="25"/>
      <c r="CM801" s="25"/>
      <c r="CN801" s="25"/>
      <c r="CO801" s="25"/>
      <c r="CP801" s="25"/>
      <c r="CQ801" s="25"/>
      <c r="CR801" s="25"/>
      <c r="CS801" s="25"/>
      <c r="CT801" s="25"/>
    </row>
    <row r="802" spans="1:98" s="24" customFormat="1" ht="15" x14ac:dyDescent="0.3">
      <c r="A802" s="9" t="s">
        <v>546</v>
      </c>
      <c r="F802" s="106"/>
      <c r="J802" s="24">
        <v>1</v>
      </c>
      <c r="K802" s="24">
        <v>1</v>
      </c>
      <c r="L802" s="24">
        <v>1</v>
      </c>
      <c r="M802" s="24">
        <v>1</v>
      </c>
      <c r="N802" s="24">
        <v>1</v>
      </c>
      <c r="O802" s="24">
        <v>1</v>
      </c>
      <c r="P802" s="24">
        <v>1</v>
      </c>
      <c r="Q802" s="24">
        <v>1</v>
      </c>
      <c r="R802" s="24">
        <v>1</v>
      </c>
      <c r="S802" s="24">
        <v>1</v>
      </c>
      <c r="T802" s="24">
        <v>1</v>
      </c>
      <c r="U802" s="24">
        <v>1</v>
      </c>
      <c r="V802" s="24">
        <v>1</v>
      </c>
      <c r="W802" s="24">
        <v>1</v>
      </c>
      <c r="X802" s="24">
        <v>1</v>
      </c>
      <c r="Y802" s="24">
        <v>1</v>
      </c>
      <c r="Z802" s="24">
        <v>1</v>
      </c>
      <c r="AA802" s="24">
        <v>1</v>
      </c>
      <c r="AB802" s="24">
        <v>1</v>
      </c>
      <c r="AC802" s="24">
        <v>1</v>
      </c>
      <c r="AD802" s="24">
        <v>1</v>
      </c>
      <c r="AE802" s="24">
        <v>1</v>
      </c>
      <c r="AF802" s="24">
        <v>1</v>
      </c>
      <c r="AG802" s="24">
        <v>1</v>
      </c>
      <c r="AH802" s="24">
        <v>1</v>
      </c>
      <c r="AI802" s="24">
        <v>1</v>
      </c>
      <c r="AJ802" s="24">
        <v>1</v>
      </c>
      <c r="AK802" s="24">
        <v>1</v>
      </c>
      <c r="AL802" s="24">
        <v>1</v>
      </c>
      <c r="AM802" s="24">
        <v>1</v>
      </c>
      <c r="AN802" s="24">
        <v>1</v>
      </c>
      <c r="AO802" s="24">
        <v>1</v>
      </c>
      <c r="AP802" s="24">
        <v>1</v>
      </c>
      <c r="AQ802" s="24">
        <v>1</v>
      </c>
      <c r="AR802" s="24">
        <v>1</v>
      </c>
      <c r="AS802" s="24">
        <v>1</v>
      </c>
      <c r="AT802" s="24">
        <v>1</v>
      </c>
      <c r="AU802" s="24">
        <v>1</v>
      </c>
      <c r="AV802" s="24">
        <v>1</v>
      </c>
      <c r="AW802" s="24">
        <v>1</v>
      </c>
      <c r="AX802" s="24">
        <v>1</v>
      </c>
      <c r="AY802" s="24">
        <v>1</v>
      </c>
      <c r="AZ802" s="24">
        <v>1</v>
      </c>
      <c r="BA802" s="24">
        <v>1</v>
      </c>
      <c r="BB802" s="24">
        <v>1</v>
      </c>
      <c r="BC802" s="24">
        <v>1</v>
      </c>
      <c r="BD802" s="24">
        <v>1</v>
      </c>
      <c r="BE802" s="24">
        <v>1</v>
      </c>
      <c r="BF802" s="24">
        <v>1</v>
      </c>
      <c r="BG802" s="24">
        <v>1</v>
      </c>
      <c r="BH802" s="24">
        <v>1</v>
      </c>
      <c r="BI802" s="24">
        <v>1</v>
      </c>
      <c r="BJ802" s="24">
        <v>0.5</v>
      </c>
      <c r="BK802" s="24">
        <v>0.8</v>
      </c>
      <c r="BL802" s="24">
        <v>0.7</v>
      </c>
      <c r="BM802" s="24">
        <v>0.7</v>
      </c>
      <c r="BN802" s="24">
        <v>0.6</v>
      </c>
      <c r="BO802" s="24">
        <v>0.6</v>
      </c>
      <c r="BP802" s="24">
        <v>1</v>
      </c>
      <c r="BQ802" s="24">
        <v>0.55000000000000004</v>
      </c>
      <c r="BR802" s="24">
        <v>1</v>
      </c>
      <c r="BS802" s="122"/>
      <c r="BT802" s="122"/>
      <c r="BU802" s="122"/>
      <c r="BV802" s="122"/>
      <c r="BX802" s="345"/>
    </row>
    <row r="803" spans="1:98" s="24" customFormat="1" ht="15" x14ac:dyDescent="0.3">
      <c r="A803" s="9" t="s">
        <v>1351</v>
      </c>
      <c r="F803" s="106"/>
      <c r="J803" s="24">
        <v>1</v>
      </c>
      <c r="K803" s="24">
        <v>1</v>
      </c>
      <c r="L803" s="24">
        <v>1</v>
      </c>
      <c r="M803" s="24">
        <v>1</v>
      </c>
      <c r="N803" s="24">
        <v>1</v>
      </c>
      <c r="O803" s="24">
        <v>1</v>
      </c>
      <c r="P803" s="24">
        <v>1</v>
      </c>
      <c r="Q803" s="24">
        <v>1</v>
      </c>
      <c r="R803" s="24">
        <v>1</v>
      </c>
      <c r="S803" s="24">
        <v>1</v>
      </c>
      <c r="T803" s="24">
        <v>1</v>
      </c>
      <c r="U803" s="24">
        <v>1</v>
      </c>
      <c r="V803" s="24">
        <v>1</v>
      </c>
      <c r="W803" s="24">
        <v>1</v>
      </c>
      <c r="X803" s="24">
        <v>1</v>
      </c>
      <c r="Y803" s="24">
        <v>1</v>
      </c>
      <c r="Z803" s="24">
        <v>1</v>
      </c>
      <c r="AA803" s="24">
        <v>1</v>
      </c>
      <c r="AB803" s="24">
        <v>1</v>
      </c>
      <c r="AC803" s="24">
        <v>1</v>
      </c>
      <c r="AD803" s="24">
        <v>1</v>
      </c>
      <c r="AE803" s="24">
        <v>1</v>
      </c>
      <c r="AF803" s="24">
        <v>1</v>
      </c>
      <c r="AG803" s="24">
        <v>1</v>
      </c>
      <c r="AH803" s="24">
        <v>1</v>
      </c>
      <c r="AI803" s="24">
        <v>1</v>
      </c>
      <c r="AJ803" s="24">
        <v>1</v>
      </c>
      <c r="AK803" s="24">
        <v>1</v>
      </c>
      <c r="AL803" s="24">
        <v>1</v>
      </c>
      <c r="AM803" s="24">
        <v>1</v>
      </c>
      <c r="AN803" s="24">
        <v>1</v>
      </c>
      <c r="AO803" s="24">
        <v>1</v>
      </c>
      <c r="AP803" s="24">
        <v>1</v>
      </c>
      <c r="AQ803" s="24">
        <v>1</v>
      </c>
      <c r="AR803" s="24">
        <v>1</v>
      </c>
      <c r="AS803" s="24">
        <v>1</v>
      </c>
      <c r="AT803" s="24">
        <v>1</v>
      </c>
      <c r="AU803" s="24">
        <v>1</v>
      </c>
      <c r="AV803" s="24">
        <v>1</v>
      </c>
      <c r="AW803" s="24">
        <v>1</v>
      </c>
      <c r="AX803" s="24">
        <v>1</v>
      </c>
      <c r="AY803" s="24">
        <v>1</v>
      </c>
      <c r="AZ803" s="24">
        <v>1</v>
      </c>
      <c r="BA803" s="24">
        <v>1</v>
      </c>
      <c r="BB803" s="24">
        <v>1</v>
      </c>
      <c r="BC803" s="24">
        <v>1</v>
      </c>
      <c r="BD803" s="24">
        <v>1</v>
      </c>
      <c r="BE803" s="24">
        <v>1</v>
      </c>
      <c r="BF803" s="24">
        <v>1</v>
      </c>
      <c r="BG803" s="24">
        <v>1</v>
      </c>
      <c r="BH803" s="24">
        <v>1</v>
      </c>
      <c r="BI803" s="24">
        <v>1</v>
      </c>
      <c r="BJ803" s="24">
        <v>0.8</v>
      </c>
      <c r="BK803" s="24">
        <v>1</v>
      </c>
      <c r="BL803" s="24">
        <v>1</v>
      </c>
      <c r="BM803" s="24">
        <v>1</v>
      </c>
      <c r="BN803" s="24">
        <v>0.75</v>
      </c>
      <c r="BO803" s="24">
        <v>0.45</v>
      </c>
      <c r="BP803" s="24">
        <v>1</v>
      </c>
      <c r="BQ803" s="24">
        <v>0.7</v>
      </c>
      <c r="BR803" s="24">
        <v>1</v>
      </c>
      <c r="BS803" s="122"/>
      <c r="BT803" s="122"/>
      <c r="BU803" s="122"/>
      <c r="BV803" s="122"/>
      <c r="BX803" s="345"/>
    </row>
    <row r="804" spans="1:98" s="24" customFormat="1" ht="15" x14ac:dyDescent="0.3">
      <c r="A804" s="9" t="s">
        <v>507</v>
      </c>
      <c r="F804" s="106"/>
      <c r="J804" s="24">
        <v>1</v>
      </c>
      <c r="K804" s="24">
        <v>1</v>
      </c>
      <c r="L804" s="24">
        <v>1</v>
      </c>
      <c r="M804" s="24">
        <v>1</v>
      </c>
      <c r="N804" s="24">
        <v>1</v>
      </c>
      <c r="O804" s="24">
        <v>1</v>
      </c>
      <c r="P804" s="24">
        <v>1</v>
      </c>
      <c r="Q804" s="24">
        <v>1</v>
      </c>
      <c r="R804" s="24">
        <v>1</v>
      </c>
      <c r="S804" s="24">
        <v>1</v>
      </c>
      <c r="T804" s="24">
        <v>1</v>
      </c>
      <c r="U804" s="24">
        <v>1</v>
      </c>
      <c r="V804" s="24">
        <v>1</v>
      </c>
      <c r="W804" s="24">
        <v>1</v>
      </c>
      <c r="X804" s="24">
        <v>1</v>
      </c>
      <c r="Y804" s="24">
        <v>1</v>
      </c>
      <c r="Z804" s="24">
        <v>1</v>
      </c>
      <c r="AA804" s="24">
        <v>1</v>
      </c>
      <c r="AB804" s="24">
        <v>1</v>
      </c>
      <c r="AC804" s="24">
        <v>1</v>
      </c>
      <c r="AD804" s="24">
        <v>1</v>
      </c>
      <c r="AE804" s="24">
        <v>1</v>
      </c>
      <c r="AF804" s="24">
        <v>1</v>
      </c>
      <c r="AG804" s="24">
        <v>1</v>
      </c>
      <c r="AH804" s="24">
        <v>1</v>
      </c>
      <c r="AI804" s="24">
        <v>1</v>
      </c>
      <c r="AJ804" s="24">
        <v>1</v>
      </c>
      <c r="AK804" s="24">
        <v>1</v>
      </c>
      <c r="AL804" s="24">
        <v>1</v>
      </c>
      <c r="AM804" s="24">
        <v>1</v>
      </c>
      <c r="AN804" s="24">
        <v>1</v>
      </c>
      <c r="AO804" s="24">
        <v>1</v>
      </c>
      <c r="AP804" s="24">
        <v>1</v>
      </c>
      <c r="AQ804" s="24">
        <v>1</v>
      </c>
      <c r="AR804" s="24">
        <v>1</v>
      </c>
      <c r="AS804" s="24">
        <v>1</v>
      </c>
      <c r="AT804" s="24">
        <v>1</v>
      </c>
      <c r="AU804" s="24">
        <v>1</v>
      </c>
      <c r="AV804" s="24">
        <v>1</v>
      </c>
      <c r="AW804" s="24">
        <v>1</v>
      </c>
      <c r="AX804" s="24">
        <v>1</v>
      </c>
      <c r="AY804" s="24">
        <v>1</v>
      </c>
      <c r="AZ804" s="24">
        <v>1</v>
      </c>
      <c r="BA804" s="24">
        <v>1</v>
      </c>
      <c r="BB804" s="24">
        <v>1</v>
      </c>
      <c r="BC804" s="24">
        <v>1</v>
      </c>
      <c r="BD804" s="24">
        <v>1</v>
      </c>
      <c r="BE804" s="24">
        <v>1</v>
      </c>
      <c r="BF804" s="24">
        <v>1</v>
      </c>
      <c r="BG804" s="24">
        <v>1</v>
      </c>
      <c r="BH804" s="24">
        <v>1</v>
      </c>
      <c r="BI804" s="24">
        <v>1</v>
      </c>
      <c r="BJ804" s="24">
        <v>0.95</v>
      </c>
      <c r="BK804" s="24">
        <v>0.8</v>
      </c>
      <c r="BL804" s="24">
        <v>0.95</v>
      </c>
      <c r="BM804" s="24">
        <v>1</v>
      </c>
      <c r="BN804" s="24">
        <v>0.85</v>
      </c>
      <c r="BO804" s="24">
        <v>0.7</v>
      </c>
      <c r="BP804" s="24">
        <v>1</v>
      </c>
      <c r="BQ804" s="24">
        <v>1</v>
      </c>
      <c r="BR804" s="24">
        <v>1</v>
      </c>
      <c r="BS804" s="122"/>
      <c r="BT804" s="122"/>
      <c r="BU804" s="122"/>
      <c r="BV804" s="122"/>
      <c r="BX804" s="345"/>
    </row>
    <row r="805" spans="1:98" ht="13" x14ac:dyDescent="0.3">
      <c r="A805" s="45"/>
      <c r="B805" s="16"/>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A805" s="25"/>
      <c r="BB805" s="25"/>
      <c r="BC805" s="25"/>
      <c r="BD805" s="25"/>
      <c r="BE805" s="25"/>
      <c r="BF805" s="25"/>
      <c r="BG805" s="25"/>
      <c r="BH805" s="25"/>
      <c r="BI805" s="25"/>
      <c r="BJ805" s="25"/>
      <c r="BK805" s="25"/>
      <c r="BL805" s="25"/>
      <c r="BM805" s="25"/>
      <c r="BN805" s="25"/>
      <c r="BO805" s="25"/>
      <c r="BP805" s="25"/>
      <c r="BQ805" s="25"/>
      <c r="BR805" s="25"/>
      <c r="BW805" s="25"/>
      <c r="BX805" s="49"/>
      <c r="BY805" s="25"/>
      <c r="BZ805" s="25"/>
      <c r="CA805" s="25"/>
      <c r="CB805" s="25"/>
      <c r="CC805" s="25"/>
      <c r="CD805" s="25"/>
      <c r="CE805" s="25"/>
      <c r="CF805" s="25"/>
      <c r="CG805" s="25"/>
      <c r="CH805" s="25"/>
      <c r="CI805" s="25"/>
      <c r="CJ805" s="25"/>
      <c r="CK805" s="25"/>
      <c r="CL805" s="25"/>
      <c r="CM805" s="25"/>
      <c r="CN805" s="25"/>
      <c r="CO805" s="25"/>
      <c r="CP805" s="25"/>
      <c r="CQ805" s="25"/>
      <c r="CR805" s="25"/>
      <c r="CS805" s="25"/>
      <c r="CT805" s="25"/>
    </row>
    <row r="806" spans="1:98" s="7" customFormat="1" ht="15" x14ac:dyDescent="0.25">
      <c r="A806" s="120" t="s">
        <v>799</v>
      </c>
      <c r="F806" s="117" t="s">
        <v>1119</v>
      </c>
      <c r="G806" s="118"/>
      <c r="J806" s="7">
        <f>(M806*17)+(Q806*37)+(W806*17)+(AI806*29)+(AE806*8)</f>
        <v>993.97314375987366</v>
      </c>
      <c r="K806" s="180">
        <f>+K823</f>
        <v>63.617693522906791</v>
      </c>
      <c r="L806" s="180">
        <f>+L823</f>
        <v>1.6571879936808847</v>
      </c>
      <c r="M806" s="180">
        <f>+M823</f>
        <v>10.390995260663507</v>
      </c>
      <c r="N806" s="180">
        <f>+N823</f>
        <v>0</v>
      </c>
      <c r="O806" s="180">
        <f t="shared" ref="O806:BR806" si="434">+O823</f>
        <v>10.390995260663507</v>
      </c>
      <c r="P806" s="180">
        <f t="shared" si="434"/>
        <v>0.33179304897314377</v>
      </c>
      <c r="Q806" s="180">
        <f t="shared" si="434"/>
        <v>21.358609794628755</v>
      </c>
      <c r="R806" s="180">
        <f t="shared" si="434"/>
        <v>0</v>
      </c>
      <c r="S806" s="180">
        <f t="shared" si="434"/>
        <v>5.5339652448657191</v>
      </c>
      <c r="T806" s="180">
        <f t="shared" si="434"/>
        <v>9.8724328593996837</v>
      </c>
      <c r="U806" s="180">
        <f t="shared" si="434"/>
        <v>3.8206951026856242</v>
      </c>
      <c r="V806" s="180">
        <f t="shared" si="434"/>
        <v>1.5402843601895739E-2</v>
      </c>
      <c r="W806" s="180">
        <f t="shared" si="434"/>
        <v>1.5916271721958926</v>
      </c>
      <c r="X806" s="180">
        <f t="shared" si="434"/>
        <v>0</v>
      </c>
      <c r="Y806" s="180">
        <f t="shared" si="434"/>
        <v>0</v>
      </c>
      <c r="Z806" s="180">
        <f t="shared" si="434"/>
        <v>0</v>
      </c>
      <c r="AA806" s="180">
        <f t="shared" si="434"/>
        <v>1.528436018957346</v>
      </c>
      <c r="AB806" s="180">
        <f t="shared" si="434"/>
        <v>0</v>
      </c>
      <c r="AC806" s="180">
        <f t="shared" si="434"/>
        <v>0</v>
      </c>
      <c r="AD806" s="180">
        <f t="shared" si="434"/>
        <v>0</v>
      </c>
      <c r="AE806" s="180">
        <f t="shared" si="434"/>
        <v>0</v>
      </c>
      <c r="AF806" s="180">
        <f t="shared" si="434"/>
        <v>0</v>
      </c>
      <c r="AG806" s="180">
        <f t="shared" si="434"/>
        <v>0</v>
      </c>
      <c r="AH806" s="180">
        <f t="shared" si="434"/>
        <v>0</v>
      </c>
      <c r="AI806" s="180">
        <f t="shared" si="434"/>
        <v>0</v>
      </c>
      <c r="AJ806" s="180">
        <f t="shared" si="434"/>
        <v>3.0805687203791474</v>
      </c>
      <c r="AK806" s="180">
        <f t="shared" si="434"/>
        <v>46.406003159557663</v>
      </c>
      <c r="AL806" s="180">
        <f t="shared" si="434"/>
        <v>1.43957345971564</v>
      </c>
      <c r="AM806" s="180">
        <f t="shared" si="434"/>
        <v>10.189573459715641</v>
      </c>
      <c r="AN806" s="180">
        <f t="shared" si="434"/>
        <v>162.22353870458136</v>
      </c>
      <c r="AO806" s="180">
        <f t="shared" si="434"/>
        <v>98.597946287519747</v>
      </c>
      <c r="AP806" s="180">
        <f t="shared" si="434"/>
        <v>1122.7488151658767</v>
      </c>
      <c r="AQ806" s="180">
        <f t="shared" si="434"/>
        <v>0.95655608214849919</v>
      </c>
      <c r="AR806" s="180">
        <f t="shared" si="434"/>
        <v>9.7551342812006323E-2</v>
      </c>
      <c r="AS806" s="180">
        <f t="shared" si="434"/>
        <v>24.589257503949447</v>
      </c>
      <c r="AT806" s="180">
        <f t="shared" si="434"/>
        <v>47.630331753554501</v>
      </c>
      <c r="AU806" s="180">
        <f t="shared" si="434"/>
        <v>0</v>
      </c>
      <c r="AV806" s="180">
        <f t="shared" si="434"/>
        <v>173.45971563981041</v>
      </c>
      <c r="AW806" s="180">
        <f t="shared" si="434"/>
        <v>54.620853080568729</v>
      </c>
      <c r="AX806" s="180">
        <f t="shared" si="434"/>
        <v>1.8957345971563981</v>
      </c>
      <c r="AY806" s="180">
        <f t="shared" si="434"/>
        <v>0</v>
      </c>
      <c r="AZ806" s="180">
        <f t="shared" si="434"/>
        <v>0</v>
      </c>
      <c r="BA806" s="180">
        <f t="shared" si="434"/>
        <v>0</v>
      </c>
      <c r="BB806" s="180">
        <f t="shared" si="434"/>
        <v>0</v>
      </c>
      <c r="BC806" s="180">
        <f t="shared" si="434"/>
        <v>0</v>
      </c>
      <c r="BD806" s="180">
        <f t="shared" si="434"/>
        <v>0</v>
      </c>
      <c r="BE806" s="180">
        <f t="shared" si="434"/>
        <v>7.0627962085308065</v>
      </c>
      <c r="BF806" s="180">
        <f t="shared" si="434"/>
        <v>0</v>
      </c>
      <c r="BG806" s="180">
        <f t="shared" si="434"/>
        <v>0</v>
      </c>
      <c r="BH806" s="180">
        <f t="shared" si="434"/>
        <v>5.1267772511848344</v>
      </c>
      <c r="BI806" s="180">
        <f t="shared" si="434"/>
        <v>0</v>
      </c>
      <c r="BJ806" s="180">
        <f t="shared" si="434"/>
        <v>9.9802527646129555E-2</v>
      </c>
      <c r="BK806" s="180">
        <f t="shared" si="434"/>
        <v>0.28372827804107431</v>
      </c>
      <c r="BL806" s="180">
        <f t="shared" si="434"/>
        <v>8.6295418641390217E-2</v>
      </c>
      <c r="BM806" s="180">
        <f t="shared" si="434"/>
        <v>0</v>
      </c>
      <c r="BN806" s="180">
        <f t="shared" si="434"/>
        <v>3.1623222748815169E-2</v>
      </c>
      <c r="BO806" s="180">
        <f t="shared" si="434"/>
        <v>25.849131121642969</v>
      </c>
      <c r="BP806" s="180">
        <f t="shared" si="434"/>
        <v>1.5481832543443919</v>
      </c>
      <c r="BQ806" s="180">
        <f t="shared" si="434"/>
        <v>0.11848341232227488</v>
      </c>
      <c r="BR806" s="180">
        <f t="shared" si="434"/>
        <v>0</v>
      </c>
      <c r="BS806" s="180"/>
      <c r="BT806" s="180"/>
      <c r="BU806" s="180"/>
      <c r="BV806" s="180"/>
      <c r="BW806" s="180"/>
      <c r="BX806" s="335"/>
      <c r="BY806" s="180"/>
      <c r="BZ806" s="180"/>
      <c r="CA806" s="180"/>
      <c r="CB806" s="180">
        <f>+CB823</f>
        <v>100</v>
      </c>
      <c r="CC806" s="180">
        <f>+CC823</f>
        <v>6.2000000000000028</v>
      </c>
      <c r="CD806" s="116"/>
      <c r="CE806" s="116"/>
      <c r="CF806" s="116"/>
      <c r="CG806" s="116"/>
      <c r="CH806" s="116"/>
      <c r="CI806" s="116" t="s">
        <v>1244</v>
      </c>
      <c r="CJ806" s="116"/>
      <c r="CK806" s="116"/>
      <c r="CL806" s="116"/>
      <c r="CM806" s="116"/>
      <c r="CN806" s="116"/>
      <c r="CO806" s="116"/>
      <c r="CP806" s="116"/>
      <c r="CQ806" s="116"/>
      <c r="CR806" s="116"/>
      <c r="CS806" s="116"/>
      <c r="CT806" s="116"/>
    </row>
    <row r="807" spans="1:98" ht="15" x14ac:dyDescent="0.25">
      <c r="A807" s="10" t="s">
        <v>796</v>
      </c>
      <c r="D807">
        <v>100</v>
      </c>
      <c r="F807" s="40" t="s">
        <v>149</v>
      </c>
      <c r="I807" s="27">
        <v>1</v>
      </c>
      <c r="J807" s="76">
        <f>(M807*17)+(Q807*37)+(CC807*17)+(AI807*29)+(AE807*8)</f>
        <v>615.70000000000005</v>
      </c>
      <c r="K807" s="27">
        <v>75</v>
      </c>
      <c r="L807" s="27">
        <v>2.02</v>
      </c>
      <c r="M807" s="27">
        <v>12.6</v>
      </c>
      <c r="N807" s="27">
        <v>0</v>
      </c>
      <c r="O807" s="27">
        <v>12.6</v>
      </c>
      <c r="P807" s="27">
        <v>0.41899999999999998</v>
      </c>
      <c r="Q807" s="27">
        <v>10.3</v>
      </c>
      <c r="R807" s="27"/>
      <c r="S807" s="27">
        <v>3.03</v>
      </c>
      <c r="T807" s="27">
        <v>4.01</v>
      </c>
      <c r="U807" s="27">
        <v>1.36</v>
      </c>
      <c r="V807" s="27"/>
      <c r="W807" s="27">
        <v>1.2</v>
      </c>
      <c r="X807" s="27"/>
      <c r="Y807" s="27"/>
      <c r="Z807" s="27">
        <v>0</v>
      </c>
      <c r="AA807" s="27">
        <v>1.2</v>
      </c>
      <c r="AB807" s="27"/>
      <c r="AC807" s="27"/>
      <c r="AD807" s="27"/>
      <c r="AE807" s="27">
        <v>0</v>
      </c>
      <c r="AF807" s="27"/>
      <c r="AG807" s="27"/>
      <c r="AH807" s="27"/>
      <c r="AI807" s="27"/>
      <c r="AJ807" s="27">
        <v>0.9</v>
      </c>
      <c r="AK807" s="27">
        <v>39</v>
      </c>
      <c r="AL807" s="27">
        <v>1.8</v>
      </c>
      <c r="AM807" s="27">
        <v>9</v>
      </c>
      <c r="AN807" s="27">
        <v>192</v>
      </c>
      <c r="AO807" s="27">
        <v>98</v>
      </c>
      <c r="AP807" s="27">
        <v>126</v>
      </c>
      <c r="AQ807" s="27">
        <v>1.1499999999999999</v>
      </c>
      <c r="AR807" s="27">
        <v>0.12</v>
      </c>
      <c r="AS807" s="27">
        <v>30.8</v>
      </c>
      <c r="AT807" s="27">
        <v>60</v>
      </c>
      <c r="AU807" s="27"/>
      <c r="AV807" s="27">
        <v>66</v>
      </c>
      <c r="AW807" s="27">
        <v>66</v>
      </c>
      <c r="AX807" s="27" t="s">
        <v>1094</v>
      </c>
      <c r="AY807" s="27"/>
      <c r="AZ807" s="27"/>
      <c r="BA807" s="27"/>
      <c r="BB807" s="27"/>
      <c r="BC807" s="27"/>
      <c r="BD807" s="27"/>
      <c r="BE807" s="27">
        <v>7.94</v>
      </c>
      <c r="BF807" s="27"/>
      <c r="BG807" s="27"/>
      <c r="BH807" s="27">
        <v>3.48</v>
      </c>
      <c r="BI807" s="27"/>
      <c r="BJ807" s="27">
        <v>0.13</v>
      </c>
      <c r="BK807" s="27">
        <v>0.4</v>
      </c>
      <c r="BL807" s="27">
        <v>0.1</v>
      </c>
      <c r="BM807" s="27"/>
      <c r="BN807" s="27">
        <v>4.2000000000000003E-2</v>
      </c>
      <c r="BO807" s="27">
        <v>46</v>
      </c>
      <c r="BP807" s="27">
        <v>1.9</v>
      </c>
      <c r="BQ807" s="27">
        <v>0</v>
      </c>
      <c r="BR807" s="27"/>
      <c r="BS807" s="27"/>
      <c r="BT807" s="27">
        <v>6.25</v>
      </c>
      <c r="BU807" s="27"/>
      <c r="BV807" s="27"/>
      <c r="BW807" s="27" t="s">
        <v>186</v>
      </c>
      <c r="BX807" s="79">
        <v>2901</v>
      </c>
      <c r="BY807" s="27"/>
      <c r="BZ807" s="25"/>
      <c r="CA807" s="25"/>
      <c r="CB807" s="27">
        <f>CC807+K807+M807+Q807+AE807+AJ807</f>
        <v>100</v>
      </c>
      <c r="CC807" s="27">
        <f>100-(K807+M807+Q807+AJ807+AE807+AI807)</f>
        <v>1.2000000000000028</v>
      </c>
      <c r="CD807" s="25"/>
      <c r="CE807" s="25"/>
      <c r="CF807" s="25"/>
      <c r="CG807" s="25"/>
      <c r="CH807" s="25"/>
      <c r="CI807" s="25"/>
      <c r="CJ807" s="25"/>
      <c r="CK807" s="25"/>
      <c r="CL807" s="25"/>
      <c r="CM807" s="25"/>
      <c r="CN807" s="25"/>
      <c r="CO807" s="25"/>
      <c r="CP807" s="25"/>
      <c r="CQ807" s="25"/>
      <c r="CR807" s="25"/>
      <c r="CS807" s="25"/>
      <c r="CT807" s="25"/>
    </row>
    <row r="808" spans="1:98" ht="15" x14ac:dyDescent="0.25">
      <c r="A808" s="10" t="s">
        <v>783</v>
      </c>
      <c r="D808">
        <v>15</v>
      </c>
      <c r="F808" s="40" t="s">
        <v>1510</v>
      </c>
      <c r="I808" s="27">
        <v>1</v>
      </c>
      <c r="J808" s="27">
        <f>(M808*17)+(Q808*37)+(CC808*17)+(AI808*29)+(AE808*8)</f>
        <v>210.00000000000006</v>
      </c>
      <c r="K808" s="27">
        <v>89.3</v>
      </c>
      <c r="L808" s="27">
        <v>0.52</v>
      </c>
      <c r="M808" s="27">
        <v>3.3</v>
      </c>
      <c r="N808" s="27">
        <v>0</v>
      </c>
      <c r="O808" s="27">
        <v>3.3</v>
      </c>
      <c r="P808" s="27">
        <v>7.0000000000000001E-3</v>
      </c>
      <c r="Q808" s="27">
        <v>2</v>
      </c>
      <c r="R808" s="27"/>
      <c r="S808" s="27">
        <v>1.28</v>
      </c>
      <c r="T808" s="27">
        <v>0.59</v>
      </c>
      <c r="U808" s="27">
        <v>0.06</v>
      </c>
      <c r="V808" s="27">
        <v>0.13</v>
      </c>
      <c r="W808" s="27">
        <v>4.9000000000000004</v>
      </c>
      <c r="X808" s="27"/>
      <c r="Y808" s="27"/>
      <c r="Z808" s="27">
        <v>0</v>
      </c>
      <c r="AA808" s="27">
        <v>4.9000000000000004</v>
      </c>
      <c r="AB808" s="27"/>
      <c r="AC808" s="27"/>
      <c r="AD808" s="27"/>
      <c r="AE808" s="27">
        <v>0</v>
      </c>
      <c r="AF808" s="27"/>
      <c r="AG808" s="27"/>
      <c r="AH808" s="27"/>
      <c r="AI808" s="27"/>
      <c r="AJ808" s="27">
        <v>0.7</v>
      </c>
      <c r="AK808" s="27">
        <v>122</v>
      </c>
      <c r="AL808" s="27">
        <v>0.1</v>
      </c>
      <c r="AM808" s="27">
        <v>12</v>
      </c>
      <c r="AN808" s="27">
        <v>89</v>
      </c>
      <c r="AO808" s="27">
        <v>152</v>
      </c>
      <c r="AP808" s="27">
        <v>46</v>
      </c>
      <c r="AQ808" s="27">
        <v>0.39</v>
      </c>
      <c r="AR808" s="27">
        <v>0.01</v>
      </c>
      <c r="AS808" s="27">
        <v>2.2000000000000002</v>
      </c>
      <c r="AT808" s="27">
        <v>2</v>
      </c>
      <c r="AU808" s="27"/>
      <c r="AV808" s="27">
        <v>24</v>
      </c>
      <c r="AW808" s="27">
        <v>21</v>
      </c>
      <c r="AX808" s="27">
        <v>16</v>
      </c>
      <c r="AY808" s="27"/>
      <c r="AZ808" s="27"/>
      <c r="BA808" s="27"/>
      <c r="BB808" s="27"/>
      <c r="BC808" s="27"/>
      <c r="BD808" s="27"/>
      <c r="BE808" s="27">
        <v>0.01</v>
      </c>
      <c r="BF808" s="27"/>
      <c r="BG808" s="27"/>
      <c r="BH808" s="27">
        <v>7.0000000000000007E-2</v>
      </c>
      <c r="BI808" s="27"/>
      <c r="BJ808" s="27">
        <v>0.02</v>
      </c>
      <c r="BK808" s="27">
        <v>0.16</v>
      </c>
      <c r="BL808" s="27">
        <v>0.1</v>
      </c>
      <c r="BM808" s="27"/>
      <c r="BN808" s="27">
        <v>3.4000000000000002E-2</v>
      </c>
      <c r="BO808" s="27">
        <v>5</v>
      </c>
      <c r="BP808" s="27">
        <v>0.4</v>
      </c>
      <c r="BQ808" s="27">
        <v>1</v>
      </c>
      <c r="BR808" s="27"/>
      <c r="BS808" s="27"/>
      <c r="BT808" s="27">
        <v>6.38</v>
      </c>
      <c r="BU808" s="27"/>
      <c r="BV808" s="27"/>
      <c r="BW808" s="27" t="s">
        <v>186</v>
      </c>
      <c r="BX808" s="79">
        <v>2772</v>
      </c>
      <c r="BY808" s="27"/>
      <c r="BZ808" s="27"/>
      <c r="CA808" s="27"/>
      <c r="CB808" s="27">
        <f>CC808+K808+M808+Q808+AE808+AJ808</f>
        <v>100</v>
      </c>
      <c r="CC808" s="27">
        <f>100-(K808+M808+Q808+AJ808+AE808+AI808)</f>
        <v>4.7000000000000028</v>
      </c>
      <c r="CD808" s="27"/>
      <c r="CE808" s="25"/>
      <c r="CF808" s="25"/>
      <c r="CG808" s="25"/>
      <c r="CH808" s="25"/>
      <c r="CI808" s="25"/>
      <c r="CJ808" s="25"/>
      <c r="CK808" s="25"/>
      <c r="CL808" s="25"/>
      <c r="CM808" s="25"/>
      <c r="CN808" s="25"/>
      <c r="CO808" s="25"/>
      <c r="CP808" s="25"/>
      <c r="CQ808" s="25"/>
      <c r="CR808" s="25"/>
      <c r="CS808" s="25"/>
      <c r="CT808" s="25"/>
    </row>
    <row r="809" spans="1:98" ht="15" x14ac:dyDescent="0.3">
      <c r="A809" s="10" t="s">
        <v>988</v>
      </c>
      <c r="D809">
        <v>20</v>
      </c>
      <c r="F809" s="44" t="s">
        <v>317</v>
      </c>
      <c r="I809" s="27">
        <v>1</v>
      </c>
      <c r="J809" s="27">
        <f>(M809*17)+(Q809*37)+(CC809*17)+(AI809*29)+(AE809*8)</f>
        <v>3051.6</v>
      </c>
      <c r="K809" s="27">
        <v>15.2</v>
      </c>
      <c r="L809" s="27"/>
      <c r="M809" s="27">
        <v>0.3</v>
      </c>
      <c r="N809" s="27">
        <v>0</v>
      </c>
      <c r="O809" s="27">
        <v>0.3</v>
      </c>
      <c r="P809" s="27">
        <v>0</v>
      </c>
      <c r="Q809" s="27">
        <v>82.2</v>
      </c>
      <c r="R809" s="27"/>
      <c r="S809" s="27">
        <v>18.920000000000002</v>
      </c>
      <c r="T809" s="27">
        <v>42</v>
      </c>
      <c r="U809" s="27">
        <v>17.34</v>
      </c>
      <c r="V809" s="27"/>
      <c r="W809" s="27">
        <v>0.4</v>
      </c>
      <c r="X809" s="27"/>
      <c r="Y809" s="27"/>
      <c r="Z809" s="27"/>
      <c r="AA809" s="27">
        <v>0</v>
      </c>
      <c r="AB809" s="27"/>
      <c r="AC809" s="27"/>
      <c r="AD809" s="27"/>
      <c r="AE809" s="27">
        <v>0</v>
      </c>
      <c r="AF809" s="27"/>
      <c r="AG809" s="27"/>
      <c r="AH809" s="27"/>
      <c r="AI809" s="27"/>
      <c r="AJ809" s="112">
        <v>2</v>
      </c>
      <c r="AK809" s="27">
        <v>6</v>
      </c>
      <c r="AL809" s="27">
        <v>0</v>
      </c>
      <c r="AM809" s="27">
        <v>1</v>
      </c>
      <c r="AN809" s="27">
        <v>0</v>
      </c>
      <c r="AO809" s="27">
        <v>9</v>
      </c>
      <c r="AP809" s="27">
        <v>1530</v>
      </c>
      <c r="AQ809" s="27">
        <v>0</v>
      </c>
      <c r="AR809" s="27">
        <v>0</v>
      </c>
      <c r="AS809" s="27"/>
      <c r="AT809" s="27"/>
      <c r="AU809" s="27"/>
      <c r="AV809" s="27">
        <v>750</v>
      </c>
      <c r="AW809" s="27"/>
      <c r="AX809" s="27"/>
      <c r="AY809" s="27"/>
      <c r="AZ809" s="27"/>
      <c r="BA809" s="27"/>
      <c r="BB809" s="27"/>
      <c r="BC809" s="27"/>
      <c r="BD809" s="27"/>
      <c r="BE809" s="27">
        <v>5</v>
      </c>
      <c r="BF809" s="27"/>
      <c r="BG809" s="27"/>
      <c r="BH809" s="27">
        <v>15</v>
      </c>
      <c r="BI809" s="27"/>
      <c r="BJ809" s="27">
        <v>0</v>
      </c>
      <c r="BK809" s="27">
        <v>0</v>
      </c>
      <c r="BL809" s="27">
        <v>0</v>
      </c>
      <c r="BM809" s="27"/>
      <c r="BN809" s="27">
        <v>0</v>
      </c>
      <c r="BO809" s="27">
        <v>0</v>
      </c>
      <c r="BP809" s="27">
        <v>0</v>
      </c>
      <c r="BQ809" s="27">
        <v>0</v>
      </c>
      <c r="BR809" s="27"/>
      <c r="BS809" s="27"/>
      <c r="BT809" s="27">
        <v>6.25</v>
      </c>
      <c r="BU809" s="27"/>
      <c r="BV809" s="27"/>
      <c r="BW809" s="27" t="s">
        <v>4</v>
      </c>
      <c r="BX809" s="79">
        <v>6508</v>
      </c>
      <c r="BY809" s="27"/>
      <c r="BZ809" s="27"/>
      <c r="CA809" s="27"/>
      <c r="CB809" s="27">
        <f>CC809+K809+M809+Q809+AE809+AJ809</f>
        <v>100</v>
      </c>
      <c r="CC809" s="27">
        <f>100-(K809+M809+Q809+AJ809+AE809+AI809)</f>
        <v>0.29999999999999716</v>
      </c>
      <c r="CD809" s="27"/>
      <c r="CE809" s="25"/>
      <c r="CF809" s="25"/>
      <c r="CG809" s="25"/>
      <c r="CH809" s="25"/>
      <c r="CI809" s="25"/>
      <c r="CJ809" s="25"/>
      <c r="CK809" s="25"/>
      <c r="CL809" s="25"/>
      <c r="CM809" s="25"/>
      <c r="CN809" s="25"/>
      <c r="CO809" s="25"/>
      <c r="CP809" s="25"/>
      <c r="CQ809" s="25"/>
      <c r="CR809" s="25"/>
      <c r="CS809" s="25"/>
      <c r="CT809" s="25"/>
    </row>
    <row r="810" spans="1:98" ht="15" x14ac:dyDescent="0.3">
      <c r="A810" s="10" t="s">
        <v>1219</v>
      </c>
      <c r="D810">
        <v>2.5</v>
      </c>
      <c r="F810" s="44" t="s">
        <v>1214</v>
      </c>
      <c r="I810" s="27">
        <v>1</v>
      </c>
      <c r="J810" s="27">
        <f>(M810*17)+(Q810*37)+(CC810*17)+(AI810*29)+(AE810*8)</f>
        <v>0</v>
      </c>
      <c r="K810" s="27">
        <v>0.2</v>
      </c>
      <c r="L810" s="27"/>
      <c r="M810" s="27">
        <v>0</v>
      </c>
      <c r="N810" s="27">
        <v>0</v>
      </c>
      <c r="O810" s="27">
        <v>0</v>
      </c>
      <c r="P810" s="27">
        <v>0</v>
      </c>
      <c r="Q810" s="27">
        <v>0</v>
      </c>
      <c r="R810" s="27"/>
      <c r="S810" s="27">
        <v>0</v>
      </c>
      <c r="T810" s="27">
        <v>0</v>
      </c>
      <c r="U810" s="27">
        <v>0</v>
      </c>
      <c r="V810" s="27">
        <v>0</v>
      </c>
      <c r="W810" s="27">
        <f>Y810/1.1</f>
        <v>0</v>
      </c>
      <c r="X810" s="27"/>
      <c r="Y810" s="27">
        <v>0</v>
      </c>
      <c r="Z810" s="27"/>
      <c r="AA810" s="27"/>
      <c r="AB810" s="27">
        <v>0</v>
      </c>
      <c r="AC810" s="27">
        <v>0</v>
      </c>
      <c r="AD810" s="27"/>
      <c r="AE810" s="27"/>
      <c r="AF810" s="27"/>
      <c r="AG810" s="27">
        <v>0</v>
      </c>
      <c r="AH810" s="27"/>
      <c r="AI810" s="27"/>
      <c r="AJ810" s="27">
        <v>99.8</v>
      </c>
      <c r="AK810" s="27">
        <v>10</v>
      </c>
      <c r="AL810" s="27">
        <v>0.3</v>
      </c>
      <c r="AM810" s="27">
        <v>76</v>
      </c>
      <c r="AN810" s="27">
        <v>1</v>
      </c>
      <c r="AO810" s="27">
        <v>89</v>
      </c>
      <c r="AP810" s="27">
        <v>39300</v>
      </c>
      <c r="AQ810" s="27">
        <v>0.1</v>
      </c>
      <c r="AR810" s="27">
        <v>0.08</v>
      </c>
      <c r="AS810" s="27"/>
      <c r="AT810" s="27" t="s">
        <v>501</v>
      </c>
      <c r="AU810" s="27"/>
      <c r="AV810" s="27"/>
      <c r="AW810" s="27">
        <v>0</v>
      </c>
      <c r="AX810" s="27">
        <v>0</v>
      </c>
      <c r="AY810" s="27"/>
      <c r="AZ810" s="27"/>
      <c r="BA810" s="27"/>
      <c r="BB810" s="27"/>
      <c r="BC810" s="27"/>
      <c r="BD810" s="27"/>
      <c r="BE810" s="27"/>
      <c r="BF810" s="27">
        <v>0</v>
      </c>
      <c r="BG810" s="27"/>
      <c r="BH810" s="27">
        <v>0</v>
      </c>
      <c r="BI810" s="27"/>
      <c r="BJ810" s="27">
        <v>0</v>
      </c>
      <c r="BK810" s="27">
        <v>1</v>
      </c>
      <c r="BL810" s="27">
        <v>0</v>
      </c>
      <c r="BM810" s="27"/>
      <c r="BN810" s="27">
        <v>0</v>
      </c>
      <c r="BO810" s="27">
        <v>0</v>
      </c>
      <c r="BP810" s="27">
        <v>0</v>
      </c>
      <c r="BQ810" s="27">
        <v>0</v>
      </c>
      <c r="BR810" s="27"/>
      <c r="BS810" s="27"/>
      <c r="BT810" s="27">
        <v>6.25</v>
      </c>
      <c r="BU810" s="27"/>
      <c r="BV810" s="27"/>
      <c r="BW810" s="27" t="s">
        <v>8</v>
      </c>
      <c r="BX810" s="79">
        <v>1226</v>
      </c>
      <c r="BY810" s="27"/>
      <c r="BZ810" s="27"/>
      <c r="CA810" s="27"/>
      <c r="CB810" s="27">
        <f>CC810+K810+M810+Q810+AE810+AJ810</f>
        <v>100</v>
      </c>
      <c r="CC810" s="27">
        <f>100-(K810+M810+Q810+AJ810+AE810+AI810)</f>
        <v>0</v>
      </c>
      <c r="CD810" s="27"/>
      <c r="CE810" s="27"/>
      <c r="CF810" s="25"/>
      <c r="CG810" s="25"/>
      <c r="CH810" s="25"/>
      <c r="CI810" s="25"/>
      <c r="CJ810" s="25"/>
      <c r="CK810" s="25"/>
      <c r="CL810" s="25"/>
      <c r="CM810" s="25"/>
      <c r="CN810" s="25"/>
      <c r="CO810" s="25"/>
      <c r="CP810" s="25"/>
      <c r="CQ810" s="25"/>
      <c r="CR810" s="25"/>
      <c r="CS810" s="25"/>
      <c r="CT810" s="25"/>
    </row>
    <row r="811" spans="1:98" ht="15" x14ac:dyDescent="0.25">
      <c r="A811" s="10"/>
      <c r="D811">
        <f>SUM(D807:D810)</f>
        <v>137.5</v>
      </c>
      <c r="F811" s="5" t="s">
        <v>550</v>
      </c>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A811" s="25"/>
      <c r="BB811" s="25"/>
      <c r="BC811" s="25"/>
      <c r="BD811" s="25"/>
      <c r="BE811" s="25"/>
      <c r="BF811" s="25"/>
      <c r="BG811" s="25"/>
      <c r="BH811" s="25"/>
      <c r="BI811" s="25"/>
      <c r="BJ811" s="25"/>
      <c r="BK811" s="25"/>
      <c r="BL811" s="25"/>
      <c r="BM811" s="25"/>
      <c r="BN811" s="25"/>
      <c r="BO811" s="25"/>
      <c r="BP811" s="25"/>
      <c r="BQ811" s="25"/>
      <c r="BR811" s="25"/>
      <c r="BW811" s="25"/>
      <c r="BX811" s="49"/>
      <c r="BY811" s="25"/>
      <c r="BZ811" s="25"/>
      <c r="CA811" s="25"/>
      <c r="CB811" s="25"/>
      <c r="CC811" s="25"/>
      <c r="CD811" s="25"/>
      <c r="CE811" s="25"/>
      <c r="CF811" s="25"/>
      <c r="CG811" s="25"/>
      <c r="CH811" s="25"/>
      <c r="CI811" s="25"/>
      <c r="CJ811" s="25"/>
      <c r="CK811" s="25"/>
      <c r="CL811" s="25"/>
      <c r="CM811" s="25"/>
      <c r="CN811" s="25"/>
      <c r="CO811" s="25"/>
      <c r="CP811" s="25"/>
      <c r="CQ811" s="25"/>
      <c r="CR811" s="25"/>
      <c r="CS811" s="25"/>
      <c r="CT811" s="25"/>
    </row>
    <row r="812" spans="1:98" ht="15" x14ac:dyDescent="0.25">
      <c r="A812" s="10"/>
      <c r="D812">
        <f>D811-10.9</f>
        <v>126.6</v>
      </c>
      <c r="F812" s="5" t="s">
        <v>551</v>
      </c>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A812" s="25"/>
      <c r="BB812" s="25"/>
      <c r="BC812" s="25"/>
      <c r="BD812" s="25"/>
      <c r="BE812" s="25"/>
      <c r="BF812" s="25"/>
      <c r="BG812" s="25"/>
      <c r="BH812" s="25"/>
      <c r="BI812" s="25"/>
      <c r="BJ812" s="25"/>
      <c r="BK812" s="25"/>
      <c r="BL812" s="25"/>
      <c r="BM812" s="25"/>
      <c r="BN812" s="25"/>
      <c r="BO812" s="25"/>
      <c r="BP812" s="25"/>
      <c r="BQ812" s="25"/>
      <c r="BR812" s="25"/>
      <c r="BW812" s="25"/>
      <c r="BX812" s="49"/>
      <c r="BY812" s="25"/>
      <c r="BZ812" s="25"/>
      <c r="CA812" s="25"/>
      <c r="CB812" s="25"/>
      <c r="CC812" s="25"/>
      <c r="CD812" s="25"/>
      <c r="CE812" s="25"/>
      <c r="CF812" s="25"/>
      <c r="CG812" s="25"/>
      <c r="CH812" s="25"/>
      <c r="CI812" s="25"/>
      <c r="CJ812" s="25"/>
      <c r="CK812" s="25"/>
      <c r="CL812" s="25"/>
      <c r="CM812" s="25"/>
      <c r="CN812" s="25"/>
      <c r="CO812" s="25"/>
      <c r="CP812" s="25"/>
      <c r="CQ812" s="25"/>
      <c r="CR812" s="25"/>
      <c r="CS812" s="25"/>
      <c r="CT812" s="25"/>
    </row>
    <row r="813" spans="1:98" ht="15" x14ac:dyDescent="0.25">
      <c r="A813" s="10"/>
      <c r="D813">
        <f>1-(D811-D812)/D811</f>
        <v>0.92072727272727273</v>
      </c>
      <c r="F813" s="5" t="s">
        <v>337</v>
      </c>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A813" s="25"/>
      <c r="BB813" s="25"/>
      <c r="BC813" s="25"/>
      <c r="BD813" s="25"/>
      <c r="BE813" s="25"/>
      <c r="BF813" s="25"/>
      <c r="BG813" s="25"/>
      <c r="BH813" s="25"/>
      <c r="BI813" s="25"/>
      <c r="BJ813" s="25"/>
      <c r="BK813" s="25"/>
      <c r="BL813" s="25"/>
      <c r="BM813" s="25"/>
      <c r="BN813" s="25"/>
      <c r="BO813" s="25"/>
      <c r="BP813" s="25"/>
      <c r="BQ813" s="25"/>
      <c r="BR813" s="25"/>
      <c r="BW813" s="25"/>
      <c r="BX813" s="49"/>
      <c r="BY813" s="25"/>
      <c r="BZ813" s="25"/>
      <c r="CA813" s="25"/>
      <c r="CB813" s="25"/>
      <c r="CC813" s="25"/>
      <c r="CD813" s="25"/>
      <c r="CE813" s="25"/>
      <c r="CF813" s="25"/>
      <c r="CG813" s="25"/>
      <c r="CH813" s="25"/>
      <c r="CI813" s="25"/>
      <c r="CJ813" s="25"/>
      <c r="CK813" s="25"/>
      <c r="CL813" s="25"/>
      <c r="CM813" s="25"/>
      <c r="CN813" s="25"/>
      <c r="CO813" s="25"/>
      <c r="CP813" s="25"/>
      <c r="CQ813" s="25"/>
      <c r="CR813" s="25"/>
      <c r="CS813" s="25"/>
      <c r="CT813" s="25"/>
    </row>
    <row r="814" spans="1:98" ht="15" x14ac:dyDescent="0.25">
      <c r="A814" s="10"/>
      <c r="F814" s="5" t="s">
        <v>82</v>
      </c>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A814" s="25"/>
      <c r="BB814" s="25"/>
      <c r="BC814" s="25"/>
      <c r="BD814" s="25"/>
      <c r="BE814" s="25"/>
      <c r="BF814" s="25"/>
      <c r="BG814" s="25"/>
      <c r="BH814" s="25"/>
      <c r="BI814" s="25"/>
      <c r="BJ814" s="25"/>
      <c r="BK814" s="25"/>
      <c r="BL814" s="25"/>
      <c r="BM814" s="25"/>
      <c r="BN814" s="25"/>
      <c r="BO814" s="25"/>
      <c r="BP814" s="25"/>
      <c r="BQ814" s="25"/>
      <c r="BR814" s="25"/>
      <c r="BW814" s="25"/>
      <c r="BX814" s="49"/>
      <c r="BY814" s="25"/>
      <c r="BZ814" s="25"/>
      <c r="CA814" s="25"/>
      <c r="CB814" s="25"/>
      <c r="CC814" s="25"/>
      <c r="CD814" s="25"/>
      <c r="CE814" s="25"/>
      <c r="CF814" s="25"/>
      <c r="CG814" s="25"/>
      <c r="CH814" s="25"/>
      <c r="CI814" s="25"/>
      <c r="CJ814" s="25"/>
      <c r="CK814" s="25"/>
      <c r="CL814" s="25"/>
      <c r="CM814" s="25"/>
      <c r="CN814" s="25"/>
      <c r="CO814" s="25"/>
      <c r="CP814" s="25"/>
      <c r="CQ814" s="25"/>
      <c r="CR814" s="25"/>
      <c r="CS814" s="25"/>
      <c r="CT814" s="25"/>
    </row>
    <row r="815" spans="1:98" ht="15" x14ac:dyDescent="0.25">
      <c r="A815" s="10"/>
      <c r="F815" s="5" t="s">
        <v>115</v>
      </c>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A815" s="25"/>
      <c r="BB815" s="25"/>
      <c r="BC815" s="25"/>
      <c r="BD815" s="25"/>
      <c r="BE815" s="25"/>
      <c r="BF815" s="25"/>
      <c r="BG815" s="25"/>
      <c r="BH815" s="25"/>
      <c r="BI815" s="25"/>
      <c r="BJ815" s="25"/>
      <c r="BK815" s="25"/>
      <c r="BL815" s="25"/>
      <c r="BM815" s="25"/>
      <c r="BN815" s="25"/>
      <c r="BO815" s="25"/>
      <c r="BP815" s="25"/>
      <c r="BQ815" s="25"/>
      <c r="BR815" s="25"/>
      <c r="BW815" s="25"/>
      <c r="BX815" s="49"/>
      <c r="BY815" s="25"/>
      <c r="BZ815" s="25"/>
      <c r="CA815" s="25"/>
      <c r="CD815" s="25"/>
      <c r="CE815" s="25"/>
      <c r="CF815" s="25"/>
      <c r="CG815" s="25"/>
      <c r="CH815" s="25"/>
      <c r="CI815" s="25"/>
      <c r="CJ815" s="25"/>
      <c r="CK815" s="25"/>
      <c r="CL815" s="25"/>
      <c r="CM815" s="25"/>
      <c r="CN815" s="25"/>
      <c r="CO815" s="25"/>
      <c r="CP815" s="25"/>
      <c r="CQ815" s="25"/>
      <c r="CR815" s="25"/>
      <c r="CS815" s="25"/>
      <c r="CT815" s="25"/>
    </row>
    <row r="816" spans="1:98" ht="15" x14ac:dyDescent="0.25">
      <c r="A816" s="10"/>
      <c r="F816" s="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A816" s="25"/>
      <c r="BB816" s="25"/>
      <c r="BC816" s="25"/>
      <c r="BD816" s="25"/>
      <c r="BE816" s="25"/>
      <c r="BF816" s="25"/>
      <c r="BG816" s="25"/>
      <c r="BH816" s="25"/>
      <c r="BI816" s="25"/>
      <c r="BJ816" s="25"/>
      <c r="BK816" s="25"/>
      <c r="BL816" s="25"/>
      <c r="BM816" s="25"/>
      <c r="BN816" s="25"/>
      <c r="BO816" s="25"/>
      <c r="BP816" s="25"/>
      <c r="BQ816" s="25"/>
      <c r="BR816" s="25"/>
      <c r="BW816" s="25"/>
      <c r="BX816" s="49"/>
      <c r="BY816" s="25"/>
      <c r="BZ816" s="25"/>
      <c r="CA816" s="25"/>
      <c r="CD816" s="25"/>
      <c r="CE816" s="25"/>
      <c r="CF816" s="25"/>
      <c r="CG816" s="25"/>
      <c r="CH816" s="25"/>
      <c r="CI816" s="25"/>
      <c r="CJ816" s="25"/>
      <c r="CK816" s="25"/>
      <c r="CL816" s="25"/>
      <c r="CM816" s="25"/>
      <c r="CN816" s="25"/>
      <c r="CO816" s="25"/>
      <c r="CP816" s="25"/>
      <c r="CQ816" s="25"/>
      <c r="CR816" s="25"/>
      <c r="CS816" s="25"/>
      <c r="CT816" s="25"/>
    </row>
    <row r="817" spans="1:98" s="35" customFormat="1" ht="15" x14ac:dyDescent="0.25">
      <c r="A817" s="34"/>
      <c r="F817" s="163" t="s">
        <v>149</v>
      </c>
      <c r="J817" s="388"/>
      <c r="K817" s="164">
        <f>+K807*$D$807/100</f>
        <v>75</v>
      </c>
      <c r="L817" s="164">
        <f>+L807*$D$807/100</f>
        <v>2.02</v>
      </c>
      <c r="M817" s="164">
        <f t="shared" ref="M817:BR817" si="435">+M807*$D$807/100</f>
        <v>12.6</v>
      </c>
      <c r="N817" s="164">
        <f t="shared" si="435"/>
        <v>0</v>
      </c>
      <c r="O817" s="164">
        <f t="shared" si="435"/>
        <v>12.6</v>
      </c>
      <c r="P817" s="164">
        <f t="shared" si="435"/>
        <v>0.41899999999999998</v>
      </c>
      <c r="Q817" s="164">
        <f t="shared" si="435"/>
        <v>10.3</v>
      </c>
      <c r="R817" s="164">
        <f t="shared" si="435"/>
        <v>0</v>
      </c>
      <c r="S817" s="164">
        <f t="shared" si="435"/>
        <v>3.03</v>
      </c>
      <c r="T817" s="164">
        <f t="shared" si="435"/>
        <v>4.01</v>
      </c>
      <c r="U817" s="164">
        <f t="shared" si="435"/>
        <v>1.36</v>
      </c>
      <c r="V817" s="164">
        <f t="shared" si="435"/>
        <v>0</v>
      </c>
      <c r="W817" s="164">
        <f t="shared" si="435"/>
        <v>1.2</v>
      </c>
      <c r="X817" s="164">
        <f t="shared" si="435"/>
        <v>0</v>
      </c>
      <c r="Y817" s="164">
        <f t="shared" si="435"/>
        <v>0</v>
      </c>
      <c r="Z817" s="164">
        <f t="shared" si="435"/>
        <v>0</v>
      </c>
      <c r="AA817" s="164">
        <f t="shared" si="435"/>
        <v>1.2</v>
      </c>
      <c r="AB817" s="164">
        <f t="shared" si="435"/>
        <v>0</v>
      </c>
      <c r="AC817" s="164">
        <f t="shared" si="435"/>
        <v>0</v>
      </c>
      <c r="AD817" s="164">
        <f t="shared" si="435"/>
        <v>0</v>
      </c>
      <c r="AE817" s="164">
        <f t="shared" si="435"/>
        <v>0</v>
      </c>
      <c r="AF817" s="164">
        <f t="shared" si="435"/>
        <v>0</v>
      </c>
      <c r="AG817" s="164">
        <f t="shared" si="435"/>
        <v>0</v>
      </c>
      <c r="AH817" s="164">
        <f t="shared" si="435"/>
        <v>0</v>
      </c>
      <c r="AI817" s="164">
        <f t="shared" si="435"/>
        <v>0</v>
      </c>
      <c r="AJ817" s="164">
        <f t="shared" si="435"/>
        <v>0.9</v>
      </c>
      <c r="AK817" s="164">
        <f t="shared" si="435"/>
        <v>39</v>
      </c>
      <c r="AL817" s="164">
        <f t="shared" si="435"/>
        <v>1.8</v>
      </c>
      <c r="AM817" s="164">
        <f t="shared" si="435"/>
        <v>9</v>
      </c>
      <c r="AN817" s="164">
        <f t="shared" si="435"/>
        <v>192</v>
      </c>
      <c r="AO817" s="164">
        <f t="shared" si="435"/>
        <v>98</v>
      </c>
      <c r="AP817" s="164">
        <f t="shared" si="435"/>
        <v>126</v>
      </c>
      <c r="AQ817" s="164">
        <f t="shared" si="435"/>
        <v>1.1499999999999999</v>
      </c>
      <c r="AR817" s="164">
        <f t="shared" si="435"/>
        <v>0.12</v>
      </c>
      <c r="AS817" s="164">
        <f t="shared" si="435"/>
        <v>30.8</v>
      </c>
      <c r="AT817" s="164">
        <f t="shared" si="435"/>
        <v>60</v>
      </c>
      <c r="AU817" s="164">
        <f t="shared" si="435"/>
        <v>0</v>
      </c>
      <c r="AV817" s="164">
        <f t="shared" si="435"/>
        <v>66</v>
      </c>
      <c r="AW817" s="164">
        <f t="shared" si="435"/>
        <v>66</v>
      </c>
      <c r="AX817" s="166" t="s">
        <v>501</v>
      </c>
      <c r="AY817" s="164">
        <f t="shared" si="435"/>
        <v>0</v>
      </c>
      <c r="AZ817" s="164">
        <f t="shared" si="435"/>
        <v>0</v>
      </c>
      <c r="BA817" s="164">
        <f t="shared" si="435"/>
        <v>0</v>
      </c>
      <c r="BB817" s="164">
        <f t="shared" si="435"/>
        <v>0</v>
      </c>
      <c r="BC817" s="164">
        <f t="shared" si="435"/>
        <v>0</v>
      </c>
      <c r="BD817" s="164">
        <f t="shared" si="435"/>
        <v>0</v>
      </c>
      <c r="BE817" s="164">
        <f t="shared" si="435"/>
        <v>7.94</v>
      </c>
      <c r="BF817" s="164">
        <f t="shared" si="435"/>
        <v>0</v>
      </c>
      <c r="BG817" s="164">
        <f t="shared" si="435"/>
        <v>0</v>
      </c>
      <c r="BH817" s="164">
        <f t="shared" si="435"/>
        <v>3.48</v>
      </c>
      <c r="BI817" s="164">
        <f t="shared" si="435"/>
        <v>0</v>
      </c>
      <c r="BJ817" s="164">
        <f t="shared" si="435"/>
        <v>0.13</v>
      </c>
      <c r="BK817" s="164">
        <f t="shared" si="435"/>
        <v>0.4</v>
      </c>
      <c r="BL817" s="164">
        <f t="shared" si="435"/>
        <v>0.1</v>
      </c>
      <c r="BM817" s="164">
        <f t="shared" si="435"/>
        <v>0</v>
      </c>
      <c r="BN817" s="164">
        <f t="shared" si="435"/>
        <v>4.2000000000000003E-2</v>
      </c>
      <c r="BO817" s="164">
        <f t="shared" si="435"/>
        <v>46</v>
      </c>
      <c r="BP817" s="164">
        <f t="shared" si="435"/>
        <v>1.9</v>
      </c>
      <c r="BQ817" s="164">
        <f t="shared" si="435"/>
        <v>0</v>
      </c>
      <c r="BR817" s="164">
        <f t="shared" si="435"/>
        <v>0</v>
      </c>
      <c r="BS817" s="164"/>
      <c r="BT817" s="164"/>
      <c r="BU817" s="164"/>
      <c r="BV817" s="164"/>
      <c r="BW817" s="164"/>
      <c r="BX817" s="166"/>
      <c r="BY817" s="164"/>
      <c r="BZ817" s="164"/>
      <c r="CA817" s="164"/>
      <c r="CB817" s="164">
        <f t="shared" ref="CB817:CC820" si="436">+CB807</f>
        <v>100</v>
      </c>
      <c r="CC817" s="164">
        <f t="shared" si="436"/>
        <v>1.2000000000000028</v>
      </c>
      <c r="CD817" s="164"/>
      <c r="CE817" s="388"/>
      <c r="CF817" s="388"/>
      <c r="CG817" s="388"/>
      <c r="CH817" s="388"/>
      <c r="CI817" s="388"/>
      <c r="CJ817" s="388"/>
      <c r="CK817" s="388"/>
      <c r="CL817" s="388"/>
      <c r="CM817" s="388"/>
      <c r="CN817" s="388"/>
      <c r="CO817" s="388"/>
      <c r="CP817" s="388"/>
      <c r="CQ817" s="388"/>
      <c r="CR817" s="388"/>
      <c r="CS817" s="388"/>
      <c r="CT817" s="388"/>
    </row>
    <row r="818" spans="1:98" s="35" customFormat="1" ht="15" x14ac:dyDescent="0.25">
      <c r="A818" s="34"/>
      <c r="F818" s="163" t="s">
        <v>1510</v>
      </c>
      <c r="J818" s="388"/>
      <c r="K818" s="164">
        <f>+K808*$D$808/100</f>
        <v>13.395</v>
      </c>
      <c r="L818" s="164">
        <f>+L808*$D$808/100</f>
        <v>7.8000000000000014E-2</v>
      </c>
      <c r="M818" s="164">
        <f t="shared" ref="M818:BR818" si="437">+M808*$D$808/100</f>
        <v>0.495</v>
      </c>
      <c r="N818" s="164">
        <f t="shared" si="437"/>
        <v>0</v>
      </c>
      <c r="O818" s="164">
        <f t="shared" si="437"/>
        <v>0.495</v>
      </c>
      <c r="P818" s="164">
        <f t="shared" si="437"/>
        <v>1.0499999999999999E-3</v>
      </c>
      <c r="Q818" s="164">
        <f t="shared" si="437"/>
        <v>0.3</v>
      </c>
      <c r="R818" s="164">
        <f t="shared" si="437"/>
        <v>0</v>
      </c>
      <c r="S818" s="164">
        <f t="shared" si="437"/>
        <v>0.192</v>
      </c>
      <c r="T818" s="164">
        <f t="shared" si="437"/>
        <v>8.8499999999999995E-2</v>
      </c>
      <c r="U818" s="164">
        <f t="shared" si="437"/>
        <v>8.9999999999999993E-3</v>
      </c>
      <c r="V818" s="164">
        <f t="shared" si="437"/>
        <v>1.9500000000000003E-2</v>
      </c>
      <c r="W818" s="164">
        <f t="shared" si="437"/>
        <v>0.73499999999999999</v>
      </c>
      <c r="X818" s="164">
        <f t="shared" si="437"/>
        <v>0</v>
      </c>
      <c r="Y818" s="164">
        <f t="shared" si="437"/>
        <v>0</v>
      </c>
      <c r="Z818" s="164">
        <f t="shared" si="437"/>
        <v>0</v>
      </c>
      <c r="AA818" s="164">
        <f t="shared" si="437"/>
        <v>0.73499999999999999</v>
      </c>
      <c r="AB818" s="164">
        <f t="shared" si="437"/>
        <v>0</v>
      </c>
      <c r="AC818" s="164">
        <f t="shared" si="437"/>
        <v>0</v>
      </c>
      <c r="AD818" s="164">
        <f t="shared" si="437"/>
        <v>0</v>
      </c>
      <c r="AE818" s="164">
        <f t="shared" si="437"/>
        <v>0</v>
      </c>
      <c r="AF818" s="164">
        <f t="shared" si="437"/>
        <v>0</v>
      </c>
      <c r="AG818" s="164">
        <f t="shared" si="437"/>
        <v>0</v>
      </c>
      <c r="AH818" s="164">
        <f t="shared" si="437"/>
        <v>0</v>
      </c>
      <c r="AI818" s="164">
        <f t="shared" si="437"/>
        <v>0</v>
      </c>
      <c r="AJ818" s="164">
        <f t="shared" si="437"/>
        <v>0.105</v>
      </c>
      <c r="AK818" s="164">
        <f t="shared" si="437"/>
        <v>18.3</v>
      </c>
      <c r="AL818" s="164">
        <f t="shared" si="437"/>
        <v>1.4999999999999999E-2</v>
      </c>
      <c r="AM818" s="164">
        <f t="shared" si="437"/>
        <v>1.8</v>
      </c>
      <c r="AN818" s="164">
        <f t="shared" si="437"/>
        <v>13.35</v>
      </c>
      <c r="AO818" s="164">
        <f t="shared" si="437"/>
        <v>22.8</v>
      </c>
      <c r="AP818" s="164">
        <f t="shared" si="437"/>
        <v>6.9</v>
      </c>
      <c r="AQ818" s="164">
        <f t="shared" si="437"/>
        <v>5.8500000000000003E-2</v>
      </c>
      <c r="AR818" s="164">
        <f t="shared" si="437"/>
        <v>1.5E-3</v>
      </c>
      <c r="AS818" s="164">
        <f t="shared" si="437"/>
        <v>0.33</v>
      </c>
      <c r="AT818" s="164">
        <f t="shared" si="437"/>
        <v>0.3</v>
      </c>
      <c r="AU818" s="164">
        <f t="shared" si="437"/>
        <v>0</v>
      </c>
      <c r="AV818" s="164">
        <f t="shared" si="437"/>
        <v>3.6</v>
      </c>
      <c r="AW818" s="164">
        <f t="shared" si="437"/>
        <v>3.15</v>
      </c>
      <c r="AX818" s="164">
        <f t="shared" si="437"/>
        <v>2.4</v>
      </c>
      <c r="AY818" s="164">
        <f t="shared" si="437"/>
        <v>0</v>
      </c>
      <c r="AZ818" s="164">
        <f t="shared" si="437"/>
        <v>0</v>
      </c>
      <c r="BA818" s="164">
        <f t="shared" si="437"/>
        <v>0</v>
      </c>
      <c r="BB818" s="164">
        <f t="shared" si="437"/>
        <v>0</v>
      </c>
      <c r="BC818" s="164">
        <f t="shared" si="437"/>
        <v>0</v>
      </c>
      <c r="BD818" s="164">
        <f t="shared" si="437"/>
        <v>0</v>
      </c>
      <c r="BE818" s="164">
        <f t="shared" si="437"/>
        <v>1.5E-3</v>
      </c>
      <c r="BF818" s="164">
        <f t="shared" si="437"/>
        <v>0</v>
      </c>
      <c r="BG818" s="164">
        <f t="shared" si="437"/>
        <v>0</v>
      </c>
      <c r="BH818" s="164">
        <f t="shared" si="437"/>
        <v>1.0500000000000001E-2</v>
      </c>
      <c r="BI818" s="164">
        <f t="shared" si="437"/>
        <v>0</v>
      </c>
      <c r="BJ818" s="164">
        <f t="shared" si="437"/>
        <v>3.0000000000000001E-3</v>
      </c>
      <c r="BK818" s="164">
        <f t="shared" si="437"/>
        <v>2.4E-2</v>
      </c>
      <c r="BL818" s="164">
        <f t="shared" si="437"/>
        <v>1.4999999999999999E-2</v>
      </c>
      <c r="BM818" s="164">
        <f t="shared" si="437"/>
        <v>0</v>
      </c>
      <c r="BN818" s="164">
        <f t="shared" si="437"/>
        <v>5.1000000000000004E-3</v>
      </c>
      <c r="BO818" s="164">
        <f t="shared" si="437"/>
        <v>0.75</v>
      </c>
      <c r="BP818" s="164">
        <f t="shared" si="437"/>
        <v>0.06</v>
      </c>
      <c r="BQ818" s="164">
        <f t="shared" si="437"/>
        <v>0.15</v>
      </c>
      <c r="BR818" s="164">
        <f t="shared" si="437"/>
        <v>0</v>
      </c>
      <c r="BS818" s="164"/>
      <c r="BT818" s="164"/>
      <c r="BU818" s="164"/>
      <c r="BV818" s="164"/>
      <c r="BW818" s="164"/>
      <c r="BX818" s="166"/>
      <c r="BY818" s="164"/>
      <c r="BZ818" s="164"/>
      <c r="CA818" s="164"/>
      <c r="CB818" s="164">
        <f t="shared" si="436"/>
        <v>100</v>
      </c>
      <c r="CC818" s="164">
        <f t="shared" si="436"/>
        <v>4.7000000000000028</v>
      </c>
      <c r="CD818" s="164"/>
      <c r="CE818" s="388"/>
      <c r="CF818" s="388"/>
      <c r="CG818" s="388"/>
      <c r="CH818" s="388"/>
      <c r="CI818" s="388"/>
      <c r="CJ818" s="388"/>
      <c r="CK818" s="388"/>
      <c r="CL818" s="388"/>
      <c r="CM818" s="388"/>
      <c r="CN818" s="388"/>
      <c r="CO818" s="388"/>
      <c r="CP818" s="388"/>
      <c r="CQ818" s="388"/>
      <c r="CR818" s="388"/>
      <c r="CS818" s="388"/>
      <c r="CT818" s="388"/>
    </row>
    <row r="819" spans="1:98" s="35" customFormat="1" ht="15" x14ac:dyDescent="0.3">
      <c r="A819" s="34"/>
      <c r="F819" s="167" t="s">
        <v>317</v>
      </c>
      <c r="J819" s="388"/>
      <c r="K819" s="164">
        <f>+K809*$D$809/100</f>
        <v>3.04</v>
      </c>
      <c r="L819" s="164"/>
      <c r="M819" s="164">
        <f t="shared" ref="M819:BR819" si="438">+M809*$D$809/100</f>
        <v>0.06</v>
      </c>
      <c r="N819" s="164">
        <f t="shared" si="438"/>
        <v>0</v>
      </c>
      <c r="O819" s="164">
        <f t="shared" si="438"/>
        <v>0.06</v>
      </c>
      <c r="P819" s="164">
        <f t="shared" si="438"/>
        <v>0</v>
      </c>
      <c r="Q819" s="164">
        <f t="shared" si="438"/>
        <v>16.440000000000001</v>
      </c>
      <c r="R819" s="164">
        <f t="shared" si="438"/>
        <v>0</v>
      </c>
      <c r="S819" s="164">
        <f t="shared" si="438"/>
        <v>3.7840000000000003</v>
      </c>
      <c r="T819" s="164">
        <f t="shared" si="438"/>
        <v>8.4</v>
      </c>
      <c r="U819" s="164">
        <f t="shared" si="438"/>
        <v>3.468</v>
      </c>
      <c r="V819" s="164">
        <f t="shared" si="438"/>
        <v>0</v>
      </c>
      <c r="W819" s="164">
        <f t="shared" si="438"/>
        <v>0.08</v>
      </c>
      <c r="X819" s="164">
        <f t="shared" si="438"/>
        <v>0</v>
      </c>
      <c r="Y819" s="164">
        <f t="shared" si="438"/>
        <v>0</v>
      </c>
      <c r="Z819" s="164">
        <f t="shared" si="438"/>
        <v>0</v>
      </c>
      <c r="AA819" s="164">
        <f t="shared" si="438"/>
        <v>0</v>
      </c>
      <c r="AB819" s="164">
        <f t="shared" si="438"/>
        <v>0</v>
      </c>
      <c r="AC819" s="164">
        <f t="shared" si="438"/>
        <v>0</v>
      </c>
      <c r="AD819" s="164">
        <f t="shared" si="438"/>
        <v>0</v>
      </c>
      <c r="AE819" s="164">
        <f t="shared" si="438"/>
        <v>0</v>
      </c>
      <c r="AF819" s="164">
        <f t="shared" si="438"/>
        <v>0</v>
      </c>
      <c r="AG819" s="164">
        <f t="shared" si="438"/>
        <v>0</v>
      </c>
      <c r="AH819" s="164">
        <f t="shared" si="438"/>
        <v>0</v>
      </c>
      <c r="AI819" s="164">
        <f t="shared" si="438"/>
        <v>0</v>
      </c>
      <c r="AJ819" s="164">
        <f t="shared" si="438"/>
        <v>0.4</v>
      </c>
      <c r="AK819" s="164">
        <f t="shared" si="438"/>
        <v>1.2</v>
      </c>
      <c r="AL819" s="164">
        <f t="shared" si="438"/>
        <v>0</v>
      </c>
      <c r="AM819" s="164">
        <f t="shared" si="438"/>
        <v>0.2</v>
      </c>
      <c r="AN819" s="164">
        <f t="shared" si="438"/>
        <v>0</v>
      </c>
      <c r="AO819" s="164">
        <f t="shared" si="438"/>
        <v>1.8</v>
      </c>
      <c r="AP819" s="164">
        <f t="shared" si="438"/>
        <v>306</v>
      </c>
      <c r="AQ819" s="164">
        <f t="shared" si="438"/>
        <v>0</v>
      </c>
      <c r="AR819" s="164">
        <f t="shared" si="438"/>
        <v>0</v>
      </c>
      <c r="AS819" s="164">
        <f t="shared" si="438"/>
        <v>0</v>
      </c>
      <c r="AT819" s="164">
        <f t="shared" si="438"/>
        <v>0</v>
      </c>
      <c r="AU819" s="164">
        <f t="shared" si="438"/>
        <v>0</v>
      </c>
      <c r="AV819" s="164">
        <f t="shared" si="438"/>
        <v>150</v>
      </c>
      <c r="AW819" s="164">
        <f t="shared" si="438"/>
        <v>0</v>
      </c>
      <c r="AX819" s="164">
        <f t="shared" si="438"/>
        <v>0</v>
      </c>
      <c r="AY819" s="164">
        <f t="shared" si="438"/>
        <v>0</v>
      </c>
      <c r="AZ819" s="164">
        <f t="shared" si="438"/>
        <v>0</v>
      </c>
      <c r="BA819" s="164">
        <f t="shared" si="438"/>
        <v>0</v>
      </c>
      <c r="BB819" s="164">
        <f t="shared" si="438"/>
        <v>0</v>
      </c>
      <c r="BC819" s="164">
        <f t="shared" si="438"/>
        <v>0</v>
      </c>
      <c r="BD819" s="164">
        <f t="shared" si="438"/>
        <v>0</v>
      </c>
      <c r="BE819" s="164">
        <f t="shared" si="438"/>
        <v>1</v>
      </c>
      <c r="BF819" s="164">
        <f t="shared" si="438"/>
        <v>0</v>
      </c>
      <c r="BG819" s="164">
        <f t="shared" si="438"/>
        <v>0</v>
      </c>
      <c r="BH819" s="164">
        <f t="shared" si="438"/>
        <v>3</v>
      </c>
      <c r="BI819" s="164">
        <f t="shared" si="438"/>
        <v>0</v>
      </c>
      <c r="BJ819" s="164">
        <f t="shared" si="438"/>
        <v>0</v>
      </c>
      <c r="BK819" s="164">
        <f t="shared" si="438"/>
        <v>0</v>
      </c>
      <c r="BL819" s="164">
        <f t="shared" si="438"/>
        <v>0</v>
      </c>
      <c r="BM819" s="164">
        <f t="shared" si="438"/>
        <v>0</v>
      </c>
      <c r="BN819" s="164">
        <f t="shared" si="438"/>
        <v>0</v>
      </c>
      <c r="BO819" s="164">
        <f t="shared" si="438"/>
        <v>0</v>
      </c>
      <c r="BP819" s="164">
        <f t="shared" si="438"/>
        <v>0</v>
      </c>
      <c r="BQ819" s="164">
        <f t="shared" si="438"/>
        <v>0</v>
      </c>
      <c r="BR819" s="164">
        <f t="shared" si="438"/>
        <v>0</v>
      </c>
      <c r="BS819" s="164"/>
      <c r="BT819" s="164"/>
      <c r="BU819" s="164"/>
      <c r="BV819" s="164"/>
      <c r="BW819" s="164"/>
      <c r="BX819" s="166"/>
      <c r="BY819" s="164"/>
      <c r="BZ819" s="164"/>
      <c r="CA819" s="164"/>
      <c r="CB819" s="164">
        <f t="shared" si="436"/>
        <v>100</v>
      </c>
      <c r="CC819" s="164">
        <f t="shared" si="436"/>
        <v>0.29999999999999716</v>
      </c>
      <c r="CD819" s="164"/>
      <c r="CE819" s="388"/>
      <c r="CF819" s="388"/>
      <c r="CG819" s="388"/>
      <c r="CH819" s="388"/>
      <c r="CI819" s="388"/>
      <c r="CJ819" s="388"/>
      <c r="CK819" s="388"/>
      <c r="CL819" s="388"/>
      <c r="CM819" s="388"/>
      <c r="CN819" s="388"/>
      <c r="CO819" s="388"/>
      <c r="CP819" s="388"/>
      <c r="CQ819" s="388"/>
      <c r="CR819" s="388"/>
      <c r="CS819" s="388"/>
      <c r="CT819" s="388"/>
    </row>
    <row r="820" spans="1:98" s="35" customFormat="1" ht="15" x14ac:dyDescent="0.3">
      <c r="A820" s="34"/>
      <c r="F820" s="167" t="s">
        <v>1214</v>
      </c>
      <c r="J820" s="388"/>
      <c r="K820" s="164">
        <f>+K810*$D$810/100</f>
        <v>5.0000000000000001E-3</v>
      </c>
      <c r="L820" s="164"/>
      <c r="M820" s="164">
        <f t="shared" ref="M820:BR820" si="439">+M810*$D$810/100</f>
        <v>0</v>
      </c>
      <c r="N820" s="164">
        <f t="shared" si="439"/>
        <v>0</v>
      </c>
      <c r="O820" s="164">
        <f t="shared" si="439"/>
        <v>0</v>
      </c>
      <c r="P820" s="164">
        <f t="shared" si="439"/>
        <v>0</v>
      </c>
      <c r="Q820" s="164">
        <f t="shared" si="439"/>
        <v>0</v>
      </c>
      <c r="R820" s="164">
        <f t="shared" si="439"/>
        <v>0</v>
      </c>
      <c r="S820" s="164">
        <f t="shared" si="439"/>
        <v>0</v>
      </c>
      <c r="T820" s="164">
        <f t="shared" si="439"/>
        <v>0</v>
      </c>
      <c r="U820" s="164">
        <f t="shared" si="439"/>
        <v>0</v>
      </c>
      <c r="V820" s="164">
        <f t="shared" si="439"/>
        <v>0</v>
      </c>
      <c r="W820" s="164">
        <f t="shared" si="439"/>
        <v>0</v>
      </c>
      <c r="X820" s="164">
        <f t="shared" si="439"/>
        <v>0</v>
      </c>
      <c r="Y820" s="164">
        <f t="shared" si="439"/>
        <v>0</v>
      </c>
      <c r="Z820" s="164">
        <f t="shared" si="439"/>
        <v>0</v>
      </c>
      <c r="AA820" s="164">
        <f t="shared" si="439"/>
        <v>0</v>
      </c>
      <c r="AB820" s="164">
        <f t="shared" si="439"/>
        <v>0</v>
      </c>
      <c r="AC820" s="164">
        <f t="shared" si="439"/>
        <v>0</v>
      </c>
      <c r="AD820" s="164">
        <f t="shared" si="439"/>
        <v>0</v>
      </c>
      <c r="AE820" s="164">
        <f t="shared" si="439"/>
        <v>0</v>
      </c>
      <c r="AF820" s="164">
        <f t="shared" si="439"/>
        <v>0</v>
      </c>
      <c r="AG820" s="164">
        <f t="shared" si="439"/>
        <v>0</v>
      </c>
      <c r="AH820" s="164">
        <f t="shared" si="439"/>
        <v>0</v>
      </c>
      <c r="AI820" s="164">
        <f t="shared" si="439"/>
        <v>0</v>
      </c>
      <c r="AJ820" s="164">
        <f t="shared" si="439"/>
        <v>2.4950000000000001</v>
      </c>
      <c r="AK820" s="164">
        <f t="shared" si="439"/>
        <v>0.25</v>
      </c>
      <c r="AL820" s="164">
        <f t="shared" si="439"/>
        <v>7.4999999999999997E-3</v>
      </c>
      <c r="AM820" s="164">
        <f t="shared" si="439"/>
        <v>1.9</v>
      </c>
      <c r="AN820" s="164">
        <f t="shared" si="439"/>
        <v>2.5000000000000001E-2</v>
      </c>
      <c r="AO820" s="164">
        <f t="shared" si="439"/>
        <v>2.2250000000000001</v>
      </c>
      <c r="AP820" s="164">
        <f t="shared" si="439"/>
        <v>982.5</v>
      </c>
      <c r="AQ820" s="164">
        <f t="shared" si="439"/>
        <v>2.5000000000000001E-3</v>
      </c>
      <c r="AR820" s="164">
        <f t="shared" si="439"/>
        <v>2E-3</v>
      </c>
      <c r="AS820" s="164">
        <f t="shared" si="439"/>
        <v>0</v>
      </c>
      <c r="AT820" s="166" t="s">
        <v>501</v>
      </c>
      <c r="AU820" s="164">
        <f t="shared" si="439"/>
        <v>0</v>
      </c>
      <c r="AV820" s="164">
        <f t="shared" si="439"/>
        <v>0</v>
      </c>
      <c r="AW820" s="164">
        <f t="shared" si="439"/>
        <v>0</v>
      </c>
      <c r="AX820" s="164">
        <f t="shared" si="439"/>
        <v>0</v>
      </c>
      <c r="AY820" s="164">
        <f t="shared" si="439"/>
        <v>0</v>
      </c>
      <c r="AZ820" s="164">
        <f t="shared" si="439"/>
        <v>0</v>
      </c>
      <c r="BA820" s="164">
        <f t="shared" si="439"/>
        <v>0</v>
      </c>
      <c r="BB820" s="164">
        <f t="shared" si="439"/>
        <v>0</v>
      </c>
      <c r="BC820" s="164">
        <f t="shared" si="439"/>
        <v>0</v>
      </c>
      <c r="BD820" s="164">
        <f t="shared" si="439"/>
        <v>0</v>
      </c>
      <c r="BE820" s="164">
        <f t="shared" si="439"/>
        <v>0</v>
      </c>
      <c r="BF820" s="164">
        <f t="shared" si="439"/>
        <v>0</v>
      </c>
      <c r="BG820" s="164">
        <f t="shared" si="439"/>
        <v>0</v>
      </c>
      <c r="BH820" s="164">
        <f t="shared" si="439"/>
        <v>0</v>
      </c>
      <c r="BI820" s="164">
        <f t="shared" si="439"/>
        <v>0</v>
      </c>
      <c r="BJ820" s="164">
        <f t="shared" si="439"/>
        <v>0</v>
      </c>
      <c r="BK820" s="164">
        <f t="shared" si="439"/>
        <v>2.5000000000000001E-2</v>
      </c>
      <c r="BL820" s="164">
        <f t="shared" si="439"/>
        <v>0</v>
      </c>
      <c r="BM820" s="164">
        <f t="shared" si="439"/>
        <v>0</v>
      </c>
      <c r="BN820" s="164">
        <f t="shared" si="439"/>
        <v>0</v>
      </c>
      <c r="BO820" s="164">
        <f t="shared" si="439"/>
        <v>0</v>
      </c>
      <c r="BP820" s="164">
        <f t="shared" si="439"/>
        <v>0</v>
      </c>
      <c r="BQ820" s="164">
        <f t="shared" si="439"/>
        <v>0</v>
      </c>
      <c r="BR820" s="164">
        <f t="shared" si="439"/>
        <v>0</v>
      </c>
      <c r="BS820" s="164"/>
      <c r="BT820" s="164"/>
      <c r="BU820" s="164"/>
      <c r="BV820" s="164"/>
      <c r="BW820" s="164"/>
      <c r="BX820" s="166"/>
      <c r="BY820" s="164"/>
      <c r="BZ820" s="164"/>
      <c r="CA820" s="164"/>
      <c r="CB820" s="164">
        <f t="shared" si="436"/>
        <v>100</v>
      </c>
      <c r="CC820" s="164">
        <f t="shared" si="436"/>
        <v>0</v>
      </c>
      <c r="CD820" s="164"/>
      <c r="CE820" s="388"/>
      <c r="CF820" s="388"/>
      <c r="CG820" s="388"/>
      <c r="CH820" s="388"/>
      <c r="CI820" s="388"/>
      <c r="CJ820" s="388"/>
      <c r="CK820" s="388"/>
      <c r="CL820" s="388"/>
      <c r="CM820" s="388"/>
      <c r="CN820" s="388"/>
      <c r="CO820" s="388"/>
      <c r="CP820" s="388"/>
      <c r="CQ820" s="388"/>
      <c r="CR820" s="388"/>
      <c r="CS820" s="388"/>
      <c r="CT820" s="388"/>
    </row>
    <row r="821" spans="1:98" s="35" customFormat="1" ht="15" x14ac:dyDescent="0.3">
      <c r="A821" s="34"/>
      <c r="F821" s="167"/>
      <c r="J821" s="388"/>
      <c r="K821" s="168">
        <f>SUM(K817:K820)</f>
        <v>91.44</v>
      </c>
      <c r="L821" s="168">
        <f>SUM(L817:L820)</f>
        <v>2.0979999999999999</v>
      </c>
      <c r="M821" s="168">
        <f t="shared" ref="M821:BR821" si="440">SUM(M817:M820)</f>
        <v>13.154999999999999</v>
      </c>
      <c r="N821" s="168">
        <f t="shared" si="440"/>
        <v>0</v>
      </c>
      <c r="O821" s="168">
        <f t="shared" si="440"/>
        <v>13.154999999999999</v>
      </c>
      <c r="P821" s="168">
        <f t="shared" si="440"/>
        <v>0.42004999999999998</v>
      </c>
      <c r="Q821" s="168">
        <f t="shared" si="440"/>
        <v>27.040000000000003</v>
      </c>
      <c r="R821" s="168">
        <f t="shared" si="440"/>
        <v>0</v>
      </c>
      <c r="S821" s="168">
        <f t="shared" si="440"/>
        <v>7.0060000000000002</v>
      </c>
      <c r="T821" s="168">
        <f t="shared" si="440"/>
        <v>12.4985</v>
      </c>
      <c r="U821" s="168">
        <f t="shared" si="440"/>
        <v>4.8369999999999997</v>
      </c>
      <c r="V821" s="168">
        <f t="shared" si="440"/>
        <v>1.9500000000000003E-2</v>
      </c>
      <c r="W821" s="168">
        <f t="shared" si="440"/>
        <v>2.0150000000000001</v>
      </c>
      <c r="X821" s="168">
        <f t="shared" si="440"/>
        <v>0</v>
      </c>
      <c r="Y821" s="168">
        <f t="shared" si="440"/>
        <v>0</v>
      </c>
      <c r="Z821" s="168">
        <f t="shared" si="440"/>
        <v>0</v>
      </c>
      <c r="AA821" s="168">
        <f t="shared" si="440"/>
        <v>1.9350000000000001</v>
      </c>
      <c r="AB821" s="168">
        <f t="shared" si="440"/>
        <v>0</v>
      </c>
      <c r="AC821" s="168">
        <f t="shared" si="440"/>
        <v>0</v>
      </c>
      <c r="AD821" s="168">
        <f t="shared" si="440"/>
        <v>0</v>
      </c>
      <c r="AE821" s="168">
        <f t="shared" si="440"/>
        <v>0</v>
      </c>
      <c r="AF821" s="168">
        <f t="shared" si="440"/>
        <v>0</v>
      </c>
      <c r="AG821" s="168">
        <f t="shared" si="440"/>
        <v>0</v>
      </c>
      <c r="AH821" s="168">
        <f t="shared" si="440"/>
        <v>0</v>
      </c>
      <c r="AI821" s="168">
        <f t="shared" si="440"/>
        <v>0</v>
      </c>
      <c r="AJ821" s="168">
        <f t="shared" si="440"/>
        <v>3.9000000000000004</v>
      </c>
      <c r="AK821" s="168">
        <f t="shared" si="440"/>
        <v>58.75</v>
      </c>
      <c r="AL821" s="168">
        <f t="shared" si="440"/>
        <v>1.8225</v>
      </c>
      <c r="AM821" s="168">
        <f t="shared" si="440"/>
        <v>12.9</v>
      </c>
      <c r="AN821" s="168">
        <f t="shared" si="440"/>
        <v>205.375</v>
      </c>
      <c r="AO821" s="168">
        <f t="shared" si="440"/>
        <v>124.82499999999999</v>
      </c>
      <c r="AP821" s="168">
        <f t="shared" si="440"/>
        <v>1421.4</v>
      </c>
      <c r="AQ821" s="168">
        <f t="shared" si="440"/>
        <v>1.2109999999999999</v>
      </c>
      <c r="AR821" s="168">
        <f t="shared" si="440"/>
        <v>0.1235</v>
      </c>
      <c r="AS821" s="168">
        <f t="shared" si="440"/>
        <v>31.13</v>
      </c>
      <c r="AT821" s="168">
        <f t="shared" si="440"/>
        <v>60.3</v>
      </c>
      <c r="AU821" s="168">
        <f t="shared" si="440"/>
        <v>0</v>
      </c>
      <c r="AV821" s="168">
        <f t="shared" si="440"/>
        <v>219.6</v>
      </c>
      <c r="AW821" s="168">
        <f t="shared" si="440"/>
        <v>69.150000000000006</v>
      </c>
      <c r="AX821" s="168">
        <f t="shared" si="440"/>
        <v>2.4</v>
      </c>
      <c r="AY821" s="168">
        <f t="shared" si="440"/>
        <v>0</v>
      </c>
      <c r="AZ821" s="168">
        <f t="shared" si="440"/>
        <v>0</v>
      </c>
      <c r="BA821" s="168">
        <f t="shared" si="440"/>
        <v>0</v>
      </c>
      <c r="BB821" s="168">
        <f t="shared" si="440"/>
        <v>0</v>
      </c>
      <c r="BC821" s="168">
        <f t="shared" si="440"/>
        <v>0</v>
      </c>
      <c r="BD821" s="168">
        <f t="shared" si="440"/>
        <v>0</v>
      </c>
      <c r="BE821" s="168">
        <f t="shared" si="440"/>
        <v>8.9415000000000013</v>
      </c>
      <c r="BF821" s="168">
        <f t="shared" si="440"/>
        <v>0</v>
      </c>
      <c r="BG821" s="168">
        <f t="shared" si="440"/>
        <v>0</v>
      </c>
      <c r="BH821" s="168">
        <f t="shared" si="440"/>
        <v>6.4904999999999999</v>
      </c>
      <c r="BI821" s="168">
        <f t="shared" si="440"/>
        <v>0</v>
      </c>
      <c r="BJ821" s="168">
        <f t="shared" si="440"/>
        <v>0.13300000000000001</v>
      </c>
      <c r="BK821" s="168">
        <f t="shared" si="440"/>
        <v>0.44900000000000007</v>
      </c>
      <c r="BL821" s="168">
        <f t="shared" si="440"/>
        <v>0.115</v>
      </c>
      <c r="BM821" s="168">
        <f t="shared" si="440"/>
        <v>0</v>
      </c>
      <c r="BN821" s="168">
        <f t="shared" si="440"/>
        <v>4.7100000000000003E-2</v>
      </c>
      <c r="BO821" s="168">
        <f t="shared" si="440"/>
        <v>46.75</v>
      </c>
      <c r="BP821" s="168">
        <f t="shared" si="440"/>
        <v>1.96</v>
      </c>
      <c r="BQ821" s="168">
        <f t="shared" si="440"/>
        <v>0.15</v>
      </c>
      <c r="BR821" s="168">
        <f t="shared" si="440"/>
        <v>0</v>
      </c>
      <c r="BS821" s="168"/>
      <c r="BT821" s="168"/>
      <c r="BU821" s="168"/>
      <c r="BV821" s="168"/>
      <c r="BW821" s="168"/>
      <c r="BX821" s="333"/>
      <c r="BY821" s="168"/>
      <c r="BZ821" s="168"/>
      <c r="CA821" s="168"/>
      <c r="CB821" s="168">
        <f>(CB817+CB818+CB819+CB820)</f>
        <v>400</v>
      </c>
      <c r="CC821" s="168">
        <f>(CC817+CC818+CC819+CC820)</f>
        <v>6.2000000000000028</v>
      </c>
      <c r="CD821" s="168"/>
      <c r="CE821" s="388"/>
      <c r="CF821" s="388"/>
      <c r="CG821" s="388"/>
      <c r="CH821" s="388"/>
      <c r="CI821" s="388"/>
      <c r="CJ821" s="388"/>
      <c r="CK821" s="388"/>
      <c r="CL821" s="388"/>
      <c r="CM821" s="388"/>
      <c r="CN821" s="388"/>
      <c r="CO821" s="388"/>
      <c r="CP821" s="388"/>
      <c r="CQ821" s="388"/>
      <c r="CR821" s="388"/>
      <c r="CS821" s="388"/>
      <c r="CT821" s="388"/>
    </row>
    <row r="822" spans="1:98" s="35" customFormat="1" x14ac:dyDescent="0.25">
      <c r="A822" s="34"/>
      <c r="J822" s="392"/>
      <c r="K822" s="388"/>
      <c r="L822" s="388"/>
      <c r="M822" s="388"/>
      <c r="N822" s="388"/>
      <c r="O822" s="388"/>
      <c r="P822" s="388"/>
      <c r="Q822" s="388"/>
      <c r="R822" s="388"/>
      <c r="S822" s="388"/>
      <c r="T822" s="388"/>
      <c r="U822" s="388"/>
      <c r="V822" s="388"/>
      <c r="W822" s="388"/>
      <c r="X822" s="388"/>
      <c r="Y822" s="388"/>
      <c r="Z822" s="388"/>
      <c r="AA822" s="388"/>
      <c r="AB822" s="388"/>
      <c r="AC822" s="388"/>
      <c r="AD822" s="388"/>
      <c r="AE822" s="388"/>
      <c r="AF822" s="388"/>
      <c r="AG822" s="388"/>
      <c r="AH822" s="388"/>
      <c r="AI822" s="388"/>
      <c r="AJ822" s="388"/>
      <c r="AK822" s="388"/>
      <c r="AL822" s="388"/>
      <c r="AM822" s="388"/>
      <c r="AN822" s="388"/>
      <c r="AO822" s="388"/>
      <c r="AP822" s="388"/>
      <c r="AQ822" s="388"/>
      <c r="AR822" s="388"/>
      <c r="AS822" s="388"/>
      <c r="AT822" s="388"/>
      <c r="AU822" s="388"/>
      <c r="AV822" s="388"/>
      <c r="AW822" s="388"/>
      <c r="AX822" s="388"/>
      <c r="AY822" s="388"/>
      <c r="AZ822" s="388"/>
      <c r="BA822" s="388"/>
      <c r="BB822" s="388"/>
      <c r="BC822" s="388"/>
      <c r="BD822" s="388"/>
      <c r="BE822" s="388"/>
      <c r="BF822" s="388"/>
      <c r="BG822" s="388"/>
      <c r="BH822" s="388"/>
      <c r="BI822" s="388"/>
      <c r="BJ822" s="388"/>
      <c r="BK822" s="388"/>
      <c r="BL822" s="388"/>
      <c r="BM822" s="388"/>
      <c r="BN822" s="388"/>
      <c r="BO822" s="388"/>
      <c r="BP822" s="388"/>
      <c r="BQ822" s="388"/>
      <c r="BR822" s="388"/>
      <c r="BS822" s="388"/>
      <c r="BT822" s="388"/>
      <c r="BU822" s="388"/>
      <c r="BV822" s="388"/>
      <c r="BW822" s="388"/>
      <c r="BX822" s="389"/>
      <c r="BY822" s="388"/>
      <c r="BZ822" s="388"/>
      <c r="CA822" s="388"/>
      <c r="CD822" s="388"/>
      <c r="CE822" s="392"/>
      <c r="CF822" s="392"/>
      <c r="CG822" s="392"/>
      <c r="CH822" s="392"/>
      <c r="CI822" s="392"/>
      <c r="CJ822" s="392"/>
      <c r="CK822" s="392"/>
      <c r="CL822" s="392"/>
      <c r="CM822" s="392"/>
      <c r="CN822" s="392"/>
      <c r="CO822" s="392"/>
      <c r="CP822" s="392"/>
      <c r="CQ822" s="392"/>
      <c r="CR822" s="392"/>
      <c r="CS822" s="392"/>
      <c r="CT822" s="392"/>
    </row>
    <row r="823" spans="1:98" s="35" customFormat="1" ht="13" x14ac:dyDescent="0.3">
      <c r="A823" s="34"/>
      <c r="J823" s="392"/>
      <c r="K823" s="164">
        <f>(K821-($D$811-$D$812))/$D$812*100</f>
        <v>63.617693522906791</v>
      </c>
      <c r="L823" s="170">
        <f>L821/$D$812*100*L804</f>
        <v>1.6571879936808847</v>
      </c>
      <c r="M823" s="170">
        <f t="shared" ref="M823:BR823" si="441">M821/$D$812*100*M804</f>
        <v>10.390995260663507</v>
      </c>
      <c r="N823" s="170">
        <f t="shared" si="441"/>
        <v>0</v>
      </c>
      <c r="O823" s="170">
        <f t="shared" si="441"/>
        <v>10.390995260663507</v>
      </c>
      <c r="P823" s="170">
        <f t="shared" si="441"/>
        <v>0.33179304897314377</v>
      </c>
      <c r="Q823" s="170">
        <f t="shared" si="441"/>
        <v>21.358609794628755</v>
      </c>
      <c r="R823" s="170">
        <f t="shared" si="441"/>
        <v>0</v>
      </c>
      <c r="S823" s="170">
        <f t="shared" si="441"/>
        <v>5.5339652448657191</v>
      </c>
      <c r="T823" s="170">
        <f t="shared" si="441"/>
        <v>9.8724328593996837</v>
      </c>
      <c r="U823" s="170">
        <f t="shared" si="441"/>
        <v>3.8206951026856242</v>
      </c>
      <c r="V823" s="170">
        <f t="shared" si="441"/>
        <v>1.5402843601895739E-2</v>
      </c>
      <c r="W823" s="170">
        <f t="shared" si="441"/>
        <v>1.5916271721958926</v>
      </c>
      <c r="X823" s="170">
        <f t="shared" si="441"/>
        <v>0</v>
      </c>
      <c r="Y823" s="170">
        <f t="shared" si="441"/>
        <v>0</v>
      </c>
      <c r="Z823" s="170">
        <f t="shared" si="441"/>
        <v>0</v>
      </c>
      <c r="AA823" s="170">
        <f t="shared" si="441"/>
        <v>1.528436018957346</v>
      </c>
      <c r="AB823" s="170">
        <f t="shared" si="441"/>
        <v>0</v>
      </c>
      <c r="AC823" s="170">
        <f t="shared" si="441"/>
        <v>0</v>
      </c>
      <c r="AD823" s="170">
        <f t="shared" si="441"/>
        <v>0</v>
      </c>
      <c r="AE823" s="170">
        <f t="shared" si="441"/>
        <v>0</v>
      </c>
      <c r="AF823" s="170">
        <f t="shared" si="441"/>
        <v>0</v>
      </c>
      <c r="AG823" s="170">
        <f t="shared" si="441"/>
        <v>0</v>
      </c>
      <c r="AH823" s="170">
        <f t="shared" si="441"/>
        <v>0</v>
      </c>
      <c r="AI823" s="170">
        <f t="shared" si="441"/>
        <v>0</v>
      </c>
      <c r="AJ823" s="170">
        <f t="shared" si="441"/>
        <v>3.0805687203791474</v>
      </c>
      <c r="AK823" s="170">
        <f t="shared" si="441"/>
        <v>46.406003159557663</v>
      </c>
      <c r="AL823" s="170">
        <f t="shared" si="441"/>
        <v>1.43957345971564</v>
      </c>
      <c r="AM823" s="170">
        <f t="shared" si="441"/>
        <v>10.189573459715641</v>
      </c>
      <c r="AN823" s="170">
        <f t="shared" si="441"/>
        <v>162.22353870458136</v>
      </c>
      <c r="AO823" s="170">
        <f t="shared" si="441"/>
        <v>98.597946287519747</v>
      </c>
      <c r="AP823" s="170">
        <f t="shared" si="441"/>
        <v>1122.7488151658767</v>
      </c>
      <c r="AQ823" s="170">
        <f t="shared" si="441"/>
        <v>0.95655608214849919</v>
      </c>
      <c r="AR823" s="170">
        <f t="shared" si="441"/>
        <v>9.7551342812006323E-2</v>
      </c>
      <c r="AS823" s="170">
        <f t="shared" si="441"/>
        <v>24.589257503949447</v>
      </c>
      <c r="AT823" s="170">
        <f t="shared" si="441"/>
        <v>47.630331753554501</v>
      </c>
      <c r="AU823" s="170">
        <f t="shared" si="441"/>
        <v>0</v>
      </c>
      <c r="AV823" s="170">
        <f t="shared" si="441"/>
        <v>173.45971563981041</v>
      </c>
      <c r="AW823" s="170">
        <f t="shared" si="441"/>
        <v>54.620853080568729</v>
      </c>
      <c r="AX823" s="170">
        <f t="shared" si="441"/>
        <v>1.8957345971563981</v>
      </c>
      <c r="AY823" s="170">
        <f t="shared" si="441"/>
        <v>0</v>
      </c>
      <c r="AZ823" s="170">
        <f t="shared" si="441"/>
        <v>0</v>
      </c>
      <c r="BA823" s="170">
        <f t="shared" si="441"/>
        <v>0</v>
      </c>
      <c r="BB823" s="170">
        <f t="shared" si="441"/>
        <v>0</v>
      </c>
      <c r="BC823" s="170">
        <f t="shared" si="441"/>
        <v>0</v>
      </c>
      <c r="BD823" s="170">
        <f t="shared" si="441"/>
        <v>0</v>
      </c>
      <c r="BE823" s="170">
        <f t="shared" si="441"/>
        <v>7.0627962085308065</v>
      </c>
      <c r="BF823" s="170">
        <f t="shared" si="441"/>
        <v>0</v>
      </c>
      <c r="BG823" s="170">
        <f t="shared" si="441"/>
        <v>0</v>
      </c>
      <c r="BH823" s="170">
        <f t="shared" si="441"/>
        <v>5.1267772511848344</v>
      </c>
      <c r="BI823" s="170">
        <f t="shared" si="441"/>
        <v>0</v>
      </c>
      <c r="BJ823" s="170">
        <f t="shared" si="441"/>
        <v>9.9802527646129555E-2</v>
      </c>
      <c r="BK823" s="170">
        <f t="shared" si="441"/>
        <v>0.28372827804107431</v>
      </c>
      <c r="BL823" s="170">
        <f t="shared" si="441"/>
        <v>8.6295418641390217E-2</v>
      </c>
      <c r="BM823" s="170">
        <f t="shared" si="441"/>
        <v>0</v>
      </c>
      <c r="BN823" s="170">
        <f t="shared" si="441"/>
        <v>3.1623222748815169E-2</v>
      </c>
      <c r="BO823" s="170">
        <f t="shared" si="441"/>
        <v>25.849131121642969</v>
      </c>
      <c r="BP823" s="170">
        <f t="shared" si="441"/>
        <v>1.5481832543443919</v>
      </c>
      <c r="BQ823" s="170">
        <f t="shared" si="441"/>
        <v>0.11848341232227488</v>
      </c>
      <c r="BR823" s="170">
        <f t="shared" si="441"/>
        <v>0</v>
      </c>
      <c r="BS823" s="170"/>
      <c r="BT823" s="170"/>
      <c r="BU823" s="170"/>
      <c r="BV823" s="170"/>
      <c r="BW823" s="170"/>
      <c r="BX823" s="204"/>
      <c r="BY823" s="170"/>
      <c r="BZ823" s="170"/>
      <c r="CA823" s="170"/>
      <c r="CB823" s="170">
        <f>CB821/4</f>
        <v>100</v>
      </c>
      <c r="CC823" s="168">
        <f>CC821</f>
        <v>6.2000000000000028</v>
      </c>
      <c r="CD823" s="170"/>
      <c r="CE823" s="392"/>
      <c r="CF823" s="392"/>
      <c r="CG823" s="392"/>
      <c r="CH823" s="392"/>
      <c r="CI823" s="392"/>
      <c r="CJ823" s="392"/>
      <c r="CK823" s="392"/>
      <c r="CL823" s="392"/>
      <c r="CM823" s="392"/>
      <c r="CN823" s="392"/>
      <c r="CO823" s="392"/>
      <c r="CP823" s="392"/>
      <c r="CQ823" s="392"/>
      <c r="CR823" s="392"/>
      <c r="CS823" s="392"/>
      <c r="CT823" s="392"/>
    </row>
    <row r="824" spans="1:98" ht="13" x14ac:dyDescent="0.3">
      <c r="A824" s="10"/>
      <c r="CB824" s="24"/>
      <c r="CC824" s="24"/>
    </row>
    <row r="825" spans="1:98" ht="15" x14ac:dyDescent="0.3">
      <c r="A825" s="48" t="s">
        <v>1336</v>
      </c>
      <c r="F825" s="40"/>
      <c r="CB825" s="24"/>
      <c r="CC825" s="24"/>
    </row>
    <row r="826" spans="1:98" s="189" customFormat="1" ht="15" x14ac:dyDescent="0.3">
      <c r="A826" s="188" t="s">
        <v>546</v>
      </c>
      <c r="F826" s="193"/>
      <c r="J826" s="189">
        <v>1</v>
      </c>
      <c r="K826" s="189">
        <v>1</v>
      </c>
      <c r="L826" s="16">
        <v>1</v>
      </c>
      <c r="M826" s="189">
        <v>1</v>
      </c>
      <c r="N826" s="189">
        <v>1</v>
      </c>
      <c r="O826" s="189">
        <v>1</v>
      </c>
      <c r="P826" s="189">
        <v>1</v>
      </c>
      <c r="Q826" s="189">
        <v>1</v>
      </c>
      <c r="R826" s="189">
        <v>1</v>
      </c>
      <c r="S826" s="189">
        <v>1</v>
      </c>
      <c r="T826" s="189">
        <v>1</v>
      </c>
      <c r="U826" s="189">
        <v>1</v>
      </c>
      <c r="V826" s="189">
        <v>1</v>
      </c>
      <c r="W826" s="189">
        <v>1</v>
      </c>
      <c r="X826" s="189">
        <v>1</v>
      </c>
      <c r="Y826" s="189">
        <v>1</v>
      </c>
      <c r="Z826" s="189">
        <v>1</v>
      </c>
      <c r="AA826" s="189">
        <v>1</v>
      </c>
      <c r="AB826" s="189">
        <v>1</v>
      </c>
      <c r="AC826" s="189">
        <v>1</v>
      </c>
      <c r="AD826" s="189">
        <v>1</v>
      </c>
      <c r="AE826" s="189">
        <v>1</v>
      </c>
      <c r="AF826" s="189">
        <v>1</v>
      </c>
      <c r="AG826" s="189">
        <v>1</v>
      </c>
      <c r="AH826" s="189">
        <v>1</v>
      </c>
      <c r="AI826" s="189">
        <v>1</v>
      </c>
      <c r="AJ826" s="189">
        <v>1</v>
      </c>
      <c r="AK826" s="189">
        <v>1</v>
      </c>
      <c r="AL826" s="189">
        <v>1</v>
      </c>
      <c r="AM826" s="189">
        <v>1</v>
      </c>
      <c r="AN826" s="189">
        <v>1</v>
      </c>
      <c r="AO826" s="189">
        <v>1</v>
      </c>
      <c r="AP826" s="189">
        <v>1</v>
      </c>
      <c r="AQ826" s="189">
        <v>1</v>
      </c>
      <c r="AR826" s="189">
        <v>1</v>
      </c>
      <c r="AS826" s="189">
        <v>1</v>
      </c>
      <c r="AT826" s="189">
        <v>1</v>
      </c>
      <c r="AU826" s="189">
        <v>1</v>
      </c>
      <c r="AV826" s="189">
        <v>1</v>
      </c>
      <c r="AW826" s="189">
        <v>1</v>
      </c>
      <c r="AX826" s="189">
        <v>1</v>
      </c>
      <c r="AY826" s="189">
        <v>1</v>
      </c>
      <c r="AZ826" s="189">
        <v>1</v>
      </c>
      <c r="BA826" s="189">
        <v>1</v>
      </c>
      <c r="BB826" s="189">
        <v>1</v>
      </c>
      <c r="BC826" s="189">
        <v>1</v>
      </c>
      <c r="BD826" s="189">
        <v>1</v>
      </c>
      <c r="BE826" s="189">
        <v>1</v>
      </c>
      <c r="BF826" s="189">
        <v>1</v>
      </c>
      <c r="BG826" s="189">
        <v>1</v>
      </c>
      <c r="BH826" s="189">
        <v>1</v>
      </c>
      <c r="BI826" s="189">
        <v>1</v>
      </c>
      <c r="BJ826" s="189">
        <v>0.65</v>
      </c>
      <c r="BK826" s="189">
        <v>0.8</v>
      </c>
      <c r="BL826" s="189">
        <v>0.7</v>
      </c>
      <c r="BM826" s="189">
        <v>0.7</v>
      </c>
      <c r="BN826" s="189">
        <v>0.6</v>
      </c>
      <c r="BO826" s="189">
        <v>0.6</v>
      </c>
      <c r="BP826" s="189">
        <v>1</v>
      </c>
      <c r="BQ826" s="189">
        <v>0.55000000000000004</v>
      </c>
      <c r="BR826" s="189">
        <v>1</v>
      </c>
      <c r="BS826" s="190"/>
      <c r="BT826" s="190"/>
      <c r="BU826" s="190"/>
      <c r="BV826" s="190"/>
      <c r="BX826" s="341"/>
    </row>
    <row r="827" spans="1:98" s="189" customFormat="1" ht="15" x14ac:dyDescent="0.3">
      <c r="A827" s="188" t="s">
        <v>1351</v>
      </c>
      <c r="F827" s="193"/>
      <c r="J827" s="189">
        <v>1</v>
      </c>
      <c r="K827" s="189">
        <v>1</v>
      </c>
      <c r="L827" s="16">
        <v>1</v>
      </c>
      <c r="M827" s="189">
        <v>1</v>
      </c>
      <c r="N827" s="189">
        <v>1</v>
      </c>
      <c r="O827" s="189">
        <v>1</v>
      </c>
      <c r="P827" s="189">
        <v>1</v>
      </c>
      <c r="Q827" s="189">
        <v>1</v>
      </c>
      <c r="R827" s="189">
        <v>1</v>
      </c>
      <c r="S827" s="189">
        <v>1</v>
      </c>
      <c r="T827" s="189">
        <v>1</v>
      </c>
      <c r="U827" s="189">
        <v>1</v>
      </c>
      <c r="V827" s="189">
        <v>1</v>
      </c>
      <c r="W827" s="189">
        <v>1</v>
      </c>
      <c r="X827" s="189">
        <v>1</v>
      </c>
      <c r="Y827" s="189">
        <v>1</v>
      </c>
      <c r="Z827" s="189">
        <v>1</v>
      </c>
      <c r="AA827" s="189">
        <v>1</v>
      </c>
      <c r="AB827" s="189">
        <v>1</v>
      </c>
      <c r="AC827" s="189">
        <v>1</v>
      </c>
      <c r="AD827" s="189">
        <v>1</v>
      </c>
      <c r="AE827" s="189">
        <v>1</v>
      </c>
      <c r="AF827" s="189">
        <v>1</v>
      </c>
      <c r="AG827" s="189">
        <v>1</v>
      </c>
      <c r="AH827" s="189">
        <v>1</v>
      </c>
      <c r="AI827" s="189">
        <v>1</v>
      </c>
      <c r="AJ827" s="189">
        <v>1</v>
      </c>
      <c r="AK827" s="189">
        <v>1</v>
      </c>
      <c r="AL827" s="189">
        <v>1</v>
      </c>
      <c r="AM827" s="189">
        <v>1</v>
      </c>
      <c r="AN827" s="189">
        <v>1</v>
      </c>
      <c r="AO827" s="189">
        <v>1</v>
      </c>
      <c r="AP827" s="189">
        <v>1</v>
      </c>
      <c r="AQ827" s="189">
        <v>1</v>
      </c>
      <c r="AR827" s="189">
        <v>1</v>
      </c>
      <c r="AS827" s="189">
        <v>1</v>
      </c>
      <c r="AT827" s="189">
        <v>1</v>
      </c>
      <c r="AU827" s="189">
        <v>1</v>
      </c>
      <c r="AV827" s="189">
        <v>1</v>
      </c>
      <c r="AW827" s="189">
        <v>1</v>
      </c>
      <c r="AX827" s="189">
        <v>1</v>
      </c>
      <c r="AY827" s="189">
        <v>1</v>
      </c>
      <c r="AZ827" s="189">
        <v>1</v>
      </c>
      <c r="BA827" s="189">
        <v>1</v>
      </c>
      <c r="BB827" s="189">
        <v>1</v>
      </c>
      <c r="BC827" s="189">
        <v>1</v>
      </c>
      <c r="BD827" s="189">
        <v>1</v>
      </c>
      <c r="BE827" s="189">
        <v>1</v>
      </c>
      <c r="BF827" s="189">
        <v>1</v>
      </c>
      <c r="BG827" s="189">
        <v>1</v>
      </c>
      <c r="BH827" s="189">
        <v>1</v>
      </c>
      <c r="BI827" s="189">
        <v>1</v>
      </c>
      <c r="BJ827" s="189">
        <v>0.8</v>
      </c>
      <c r="BK827" s="189">
        <v>1</v>
      </c>
      <c r="BL827" s="189">
        <v>1</v>
      </c>
      <c r="BM827" s="189">
        <v>1</v>
      </c>
      <c r="BN827" s="189">
        <v>0.75</v>
      </c>
      <c r="BO827" s="189">
        <v>0.45</v>
      </c>
      <c r="BP827" s="189">
        <v>1</v>
      </c>
      <c r="BQ827" s="189">
        <v>0.7</v>
      </c>
      <c r="BR827" s="189">
        <v>1</v>
      </c>
      <c r="BS827" s="190"/>
      <c r="BT827" s="190"/>
      <c r="BU827" s="190"/>
      <c r="BV827" s="190"/>
      <c r="BX827" s="341"/>
    </row>
    <row r="828" spans="1:98" s="189" customFormat="1" ht="15" x14ac:dyDescent="0.3">
      <c r="A828" s="188" t="s">
        <v>299</v>
      </c>
      <c r="F828" s="195"/>
      <c r="I828" s="189">
        <v>1</v>
      </c>
      <c r="J828" s="189">
        <v>1</v>
      </c>
      <c r="K828" s="189">
        <v>1</v>
      </c>
      <c r="L828" s="16">
        <v>1</v>
      </c>
      <c r="M828" s="189">
        <v>1</v>
      </c>
      <c r="N828" s="189">
        <v>1</v>
      </c>
      <c r="O828" s="189">
        <v>1</v>
      </c>
      <c r="P828" s="189">
        <v>1</v>
      </c>
      <c r="Q828" s="189">
        <v>1</v>
      </c>
      <c r="R828" s="189">
        <v>1</v>
      </c>
      <c r="S828" s="189">
        <v>1</v>
      </c>
      <c r="T828" s="189">
        <v>1</v>
      </c>
      <c r="U828" s="189">
        <v>1</v>
      </c>
      <c r="V828" s="189">
        <v>1</v>
      </c>
      <c r="W828" s="189">
        <v>1</v>
      </c>
      <c r="X828" s="189">
        <v>1</v>
      </c>
      <c r="Y828" s="189">
        <v>1</v>
      </c>
      <c r="Z828" s="189">
        <v>1</v>
      </c>
      <c r="AA828" s="189">
        <v>1</v>
      </c>
      <c r="AB828" s="189">
        <v>1</v>
      </c>
      <c r="AC828" s="189">
        <v>1</v>
      </c>
      <c r="AD828" s="189">
        <v>1</v>
      </c>
      <c r="AE828" s="189">
        <v>1</v>
      </c>
      <c r="AF828" s="189">
        <v>1</v>
      </c>
      <c r="AG828" s="189">
        <v>1</v>
      </c>
      <c r="AH828" s="189">
        <v>1</v>
      </c>
      <c r="AI828" s="189">
        <v>1</v>
      </c>
      <c r="AJ828" s="189">
        <v>1</v>
      </c>
      <c r="AK828" s="189">
        <v>1</v>
      </c>
      <c r="AL828" s="189">
        <v>1</v>
      </c>
      <c r="AM828" s="189">
        <v>1</v>
      </c>
      <c r="AN828" s="189">
        <v>1</v>
      </c>
      <c r="AO828" s="189">
        <v>1</v>
      </c>
      <c r="AP828" s="189">
        <v>1</v>
      </c>
      <c r="AQ828" s="189">
        <v>1</v>
      </c>
      <c r="AR828" s="189">
        <v>1</v>
      </c>
      <c r="AS828" s="189">
        <v>1</v>
      </c>
      <c r="AT828" s="189">
        <v>1</v>
      </c>
      <c r="AU828" s="189">
        <v>1</v>
      </c>
      <c r="AV828" s="189">
        <v>1</v>
      </c>
      <c r="AW828" s="189">
        <v>1</v>
      </c>
      <c r="AX828" s="189">
        <v>1</v>
      </c>
      <c r="AY828" s="189">
        <v>1</v>
      </c>
      <c r="AZ828" s="189">
        <v>1</v>
      </c>
      <c r="BA828" s="189">
        <v>1</v>
      </c>
      <c r="BB828" s="189">
        <v>1</v>
      </c>
      <c r="BC828" s="189">
        <v>1</v>
      </c>
      <c r="BD828" s="189">
        <v>1</v>
      </c>
      <c r="BE828" s="189">
        <v>1</v>
      </c>
      <c r="BF828" s="189">
        <v>1</v>
      </c>
      <c r="BG828" s="189">
        <v>1</v>
      </c>
      <c r="BH828" s="189">
        <v>1</v>
      </c>
      <c r="BI828" s="189">
        <v>1</v>
      </c>
      <c r="BJ828" s="189">
        <v>0.75</v>
      </c>
      <c r="BK828" s="189">
        <v>0.75</v>
      </c>
      <c r="BL828" s="189">
        <v>0.95</v>
      </c>
      <c r="BN828" s="189">
        <v>0.75</v>
      </c>
      <c r="BO828" s="189">
        <v>0.5</v>
      </c>
      <c r="BP828" s="189">
        <v>1</v>
      </c>
      <c r="BQ828" s="189">
        <v>1</v>
      </c>
      <c r="BR828" s="189">
        <v>1</v>
      </c>
      <c r="BS828" s="190"/>
      <c r="BT828" s="190"/>
      <c r="BU828" s="190"/>
      <c r="BV828" s="190"/>
      <c r="BX828" s="341"/>
    </row>
    <row r="829" spans="1:98" s="24" customFormat="1" ht="15" x14ac:dyDescent="0.3">
      <c r="A829" s="120" t="s">
        <v>807</v>
      </c>
      <c r="F829" s="117" t="s">
        <v>223</v>
      </c>
      <c r="BS829" s="122"/>
      <c r="BT829" s="122"/>
      <c r="BU829" s="122"/>
      <c r="BV829" s="122"/>
      <c r="BX829" s="345"/>
      <c r="CI829" s="116" t="s">
        <v>1247</v>
      </c>
    </row>
    <row r="830" spans="1:98" s="16" customFormat="1" ht="15" x14ac:dyDescent="0.3">
      <c r="A830" s="10" t="s">
        <v>567</v>
      </c>
      <c r="D830" s="27">
        <v>250</v>
      </c>
      <c r="E830" s="144"/>
      <c r="F830" s="40" t="s">
        <v>1391</v>
      </c>
      <c r="I830">
        <v>1</v>
      </c>
      <c r="J830" s="50">
        <v>0</v>
      </c>
      <c r="K830" s="50">
        <v>99.9</v>
      </c>
      <c r="L830" s="50"/>
      <c r="M830" s="50">
        <v>0</v>
      </c>
      <c r="N830" s="50">
        <v>0</v>
      </c>
      <c r="O830" s="50">
        <v>0</v>
      </c>
      <c r="P830" s="50">
        <v>0</v>
      </c>
      <c r="Q830" s="50">
        <v>0</v>
      </c>
      <c r="R830" s="50">
        <v>0</v>
      </c>
      <c r="S830" s="50">
        <v>0</v>
      </c>
      <c r="T830" s="50">
        <v>0</v>
      </c>
      <c r="U830" s="50">
        <v>0</v>
      </c>
      <c r="V830" s="50">
        <v>0</v>
      </c>
      <c r="W830" s="50">
        <v>0</v>
      </c>
      <c r="X830" s="50">
        <v>0</v>
      </c>
      <c r="Y830" s="50">
        <v>0</v>
      </c>
      <c r="Z830" s="50">
        <v>0</v>
      </c>
      <c r="AA830" s="50">
        <v>0</v>
      </c>
      <c r="AB830" s="50">
        <v>0</v>
      </c>
      <c r="AC830" s="50">
        <v>0</v>
      </c>
      <c r="AD830" s="50">
        <v>0</v>
      </c>
      <c r="AE830" s="50">
        <v>0</v>
      </c>
      <c r="AF830" s="50">
        <v>0</v>
      </c>
      <c r="AG830" s="50">
        <v>0</v>
      </c>
      <c r="AH830" s="50">
        <v>0</v>
      </c>
      <c r="AI830" s="50">
        <v>0</v>
      </c>
      <c r="AJ830" s="50">
        <v>1</v>
      </c>
      <c r="AK830" s="50">
        <v>20</v>
      </c>
      <c r="AL830" s="50">
        <v>0</v>
      </c>
      <c r="AM830" s="50">
        <v>10</v>
      </c>
      <c r="AN830" s="50">
        <v>0</v>
      </c>
      <c r="AO830" s="50">
        <v>0</v>
      </c>
      <c r="AP830" s="50">
        <v>20</v>
      </c>
      <c r="AQ830" s="50">
        <v>0</v>
      </c>
      <c r="AR830" s="50">
        <v>7.0000000000000007E-2</v>
      </c>
      <c r="AS830" s="50">
        <v>0</v>
      </c>
      <c r="AT830" s="50">
        <v>0</v>
      </c>
      <c r="AU830" s="50">
        <v>0</v>
      </c>
      <c r="AV830" s="50">
        <v>0</v>
      </c>
      <c r="AW830" s="50">
        <v>0</v>
      </c>
      <c r="AX830" s="50">
        <v>0</v>
      </c>
      <c r="AY830" s="50">
        <v>0</v>
      </c>
      <c r="AZ830" s="50">
        <v>0</v>
      </c>
      <c r="BA830" s="50">
        <v>0</v>
      </c>
      <c r="BB830" s="50">
        <v>0</v>
      </c>
      <c r="BC830" s="50">
        <v>0</v>
      </c>
      <c r="BD830" s="50">
        <v>0</v>
      </c>
      <c r="BE830" s="50">
        <v>0</v>
      </c>
      <c r="BF830" s="50">
        <v>0</v>
      </c>
      <c r="BG830" s="50">
        <v>0</v>
      </c>
      <c r="BH830" s="50">
        <v>0</v>
      </c>
      <c r="BI830" s="50">
        <v>0</v>
      </c>
      <c r="BJ830" s="50">
        <v>0</v>
      </c>
      <c r="BK830" s="50">
        <v>0</v>
      </c>
      <c r="BL830" s="50">
        <v>0</v>
      </c>
      <c r="BM830" s="50">
        <v>0</v>
      </c>
      <c r="BN830" s="50">
        <v>0</v>
      </c>
      <c r="BO830" s="50">
        <v>0</v>
      </c>
      <c r="BP830" s="50">
        <v>0</v>
      </c>
      <c r="BQ830" s="50">
        <v>0</v>
      </c>
      <c r="BR830" s="50">
        <v>0</v>
      </c>
      <c r="BS830" s="14"/>
      <c r="BT830" s="14">
        <v>6.25</v>
      </c>
      <c r="BU830" s="14"/>
      <c r="BV830" s="14"/>
      <c r="BW830" s="50" t="s">
        <v>7</v>
      </c>
      <c r="BX830" s="194" t="s">
        <v>1411</v>
      </c>
      <c r="BY830" s="50"/>
      <c r="BZ830" s="50"/>
      <c r="CA830" s="50"/>
      <c r="CB830" s="50"/>
      <c r="CC830" s="50">
        <v>0</v>
      </c>
      <c r="CD830" s="50"/>
    </row>
    <row r="831" spans="1:98" s="16" customFormat="1" ht="15" x14ac:dyDescent="0.3">
      <c r="A831" s="10" t="s">
        <v>806</v>
      </c>
      <c r="D831" s="27">
        <v>439</v>
      </c>
      <c r="E831" s="144"/>
      <c r="F831" s="40" t="s">
        <v>224</v>
      </c>
      <c r="BS831" s="121"/>
      <c r="BT831" s="27">
        <v>6.25</v>
      </c>
      <c r="BU831" s="121"/>
      <c r="BV831" s="121"/>
      <c r="BX831" s="328"/>
    </row>
    <row r="832" spans="1:98" s="16" customFormat="1" ht="15" x14ac:dyDescent="0.3">
      <c r="A832" s="10" t="s">
        <v>1219</v>
      </c>
      <c r="D832" s="27">
        <v>5</v>
      </c>
      <c r="E832" s="144"/>
      <c r="F832" s="44" t="s">
        <v>1214</v>
      </c>
      <c r="BS832" s="121"/>
      <c r="BT832" s="27">
        <v>6.25</v>
      </c>
      <c r="BU832" s="121"/>
      <c r="BV832" s="121"/>
      <c r="BX832" s="328"/>
    </row>
    <row r="833" spans="1:100" s="16" customFormat="1" ht="15" x14ac:dyDescent="0.3">
      <c r="A833" s="2"/>
      <c r="D833" s="27">
        <f>SUM(D830:D832)</f>
        <v>694</v>
      </c>
      <c r="E833" s="144"/>
      <c r="F833" s="5" t="s">
        <v>550</v>
      </c>
      <c r="BS833" s="121"/>
      <c r="BT833" s="121"/>
      <c r="BU833" s="121"/>
      <c r="BV833" s="121"/>
      <c r="BX833" s="328"/>
    </row>
    <row r="834" spans="1:100" s="16" customFormat="1" ht="15" x14ac:dyDescent="0.3">
      <c r="A834" s="2"/>
      <c r="E834" s="144"/>
      <c r="F834" s="5" t="s">
        <v>551</v>
      </c>
      <c r="BS834" s="121"/>
      <c r="BT834" s="121"/>
      <c r="BU834" s="121"/>
      <c r="BV834" s="121"/>
      <c r="BX834" s="328"/>
    </row>
    <row r="835" spans="1:100" s="16" customFormat="1" ht="15" x14ac:dyDescent="0.3">
      <c r="A835" s="2"/>
      <c r="E835" s="144"/>
      <c r="F835" s="5" t="s">
        <v>337</v>
      </c>
      <c r="BS835" s="121"/>
      <c r="BT835" s="121"/>
      <c r="BU835" s="121"/>
      <c r="BV835" s="121"/>
      <c r="BX835" s="328"/>
    </row>
    <row r="836" spans="1:100" s="16" customFormat="1" ht="15" x14ac:dyDescent="0.3">
      <c r="A836" s="2"/>
      <c r="E836" s="144"/>
      <c r="F836" s="5" t="s">
        <v>82</v>
      </c>
      <c r="BS836" s="121"/>
      <c r="BT836" s="121"/>
      <c r="BU836" s="121"/>
      <c r="BV836" s="121"/>
      <c r="BX836" s="328"/>
    </row>
    <row r="837" spans="1:100" s="16" customFormat="1" ht="15" x14ac:dyDescent="0.3">
      <c r="A837" s="2"/>
      <c r="E837" s="144"/>
      <c r="F837" s="5" t="s">
        <v>115</v>
      </c>
      <c r="BS837" s="121"/>
      <c r="BT837" s="121"/>
      <c r="BU837" s="121"/>
      <c r="BV837" s="121"/>
      <c r="BX837" s="328"/>
    </row>
    <row r="838" spans="1:100" s="16" customFormat="1" ht="15" x14ac:dyDescent="0.3">
      <c r="A838" s="2"/>
      <c r="E838" s="144"/>
      <c r="F838" s="5"/>
      <c r="BS838" s="121"/>
      <c r="BT838" s="121"/>
      <c r="BU838" s="121"/>
      <c r="BV838" s="121"/>
      <c r="BX838" s="328"/>
    </row>
    <row r="839" spans="1:100" s="396" customFormat="1" ht="15" x14ac:dyDescent="0.3">
      <c r="A839" s="38"/>
      <c r="F839" s="163" t="s">
        <v>1391</v>
      </c>
      <c r="BS839" s="400"/>
      <c r="BT839" s="400"/>
      <c r="BU839" s="400"/>
      <c r="BV839" s="400"/>
      <c r="BX839" s="397"/>
    </row>
    <row r="840" spans="1:100" s="396" customFormat="1" ht="15" x14ac:dyDescent="0.3">
      <c r="A840" s="38"/>
      <c r="F840" s="163" t="s">
        <v>224</v>
      </c>
      <c r="BS840" s="400"/>
      <c r="BT840" s="400"/>
      <c r="BU840" s="400"/>
      <c r="BV840" s="400"/>
      <c r="BX840" s="397"/>
    </row>
    <row r="841" spans="1:100" s="396" customFormat="1" ht="15" x14ac:dyDescent="0.3">
      <c r="A841" s="38"/>
      <c r="F841" s="167" t="s">
        <v>1214</v>
      </c>
      <c r="BS841" s="400"/>
      <c r="BT841" s="400"/>
      <c r="BU841" s="400"/>
      <c r="BV841" s="400"/>
      <c r="BX841" s="397"/>
    </row>
    <row r="842" spans="1:100" s="396" customFormat="1" ht="15" x14ac:dyDescent="0.3">
      <c r="A842" s="38"/>
      <c r="F842" s="167"/>
      <c r="BS842" s="400"/>
      <c r="BT842" s="400"/>
      <c r="BU842" s="400"/>
      <c r="BV842" s="400"/>
      <c r="BX842" s="397"/>
    </row>
    <row r="843" spans="1:100" s="396" customFormat="1" ht="15" x14ac:dyDescent="0.3">
      <c r="A843" s="38"/>
      <c r="F843" s="167"/>
      <c r="BS843" s="400"/>
      <c r="BT843" s="400"/>
      <c r="BU843" s="400"/>
      <c r="BV843" s="400"/>
      <c r="BX843" s="397"/>
    </row>
    <row r="844" spans="1:100" s="396" customFormat="1" ht="15" x14ac:dyDescent="0.3">
      <c r="A844" s="38"/>
      <c r="F844" s="36"/>
      <c r="BS844" s="400"/>
      <c r="BT844" s="400"/>
      <c r="BU844" s="400"/>
      <c r="BV844" s="400"/>
      <c r="BX844" s="397"/>
    </row>
    <row r="845" spans="1:100" s="16" customFormat="1" ht="15" x14ac:dyDescent="0.3">
      <c r="A845" s="2"/>
      <c r="E845" s="144"/>
      <c r="F845" s="5"/>
      <c r="BS845" s="121"/>
      <c r="BT845" s="121"/>
      <c r="BU845" s="121"/>
      <c r="BV845" s="121"/>
      <c r="BX845" s="328"/>
    </row>
    <row r="846" spans="1:100" s="24" customFormat="1" ht="15" x14ac:dyDescent="0.3">
      <c r="A846" s="120" t="s">
        <v>816</v>
      </c>
      <c r="F846" s="117" t="s">
        <v>222</v>
      </c>
      <c r="BS846" s="122"/>
      <c r="BT846" s="122"/>
      <c r="BU846" s="122"/>
      <c r="BV846" s="122"/>
      <c r="BX846" s="345"/>
      <c r="CI846" s="116" t="s">
        <v>1246</v>
      </c>
    </row>
    <row r="847" spans="1:100" s="16" customFormat="1" ht="15" x14ac:dyDescent="0.3">
      <c r="A847" s="10" t="s">
        <v>567</v>
      </c>
      <c r="D847" s="27">
        <v>50</v>
      </c>
      <c r="E847" s="144"/>
      <c r="F847" s="40" t="s">
        <v>1391</v>
      </c>
      <c r="I847">
        <v>1</v>
      </c>
      <c r="J847" s="50">
        <v>0</v>
      </c>
      <c r="K847" s="50">
        <v>99.9</v>
      </c>
      <c r="L847" s="50"/>
      <c r="M847" s="50">
        <v>0</v>
      </c>
      <c r="N847" s="50">
        <v>0</v>
      </c>
      <c r="O847" s="50">
        <v>0</v>
      </c>
      <c r="P847" s="50">
        <v>0</v>
      </c>
      <c r="Q847" s="50">
        <v>0</v>
      </c>
      <c r="R847" s="50">
        <v>0</v>
      </c>
      <c r="S847" s="50">
        <v>0</v>
      </c>
      <c r="T847" s="50">
        <v>0</v>
      </c>
      <c r="U847" s="50">
        <v>0</v>
      </c>
      <c r="V847" s="50">
        <v>0</v>
      </c>
      <c r="W847" s="50">
        <v>0</v>
      </c>
      <c r="X847" s="50">
        <v>0</v>
      </c>
      <c r="Y847" s="50">
        <v>0</v>
      </c>
      <c r="Z847" s="50">
        <v>0</v>
      </c>
      <c r="AA847" s="50">
        <v>0</v>
      </c>
      <c r="AB847" s="50">
        <v>0</v>
      </c>
      <c r="AC847" s="50">
        <v>0</v>
      </c>
      <c r="AD847" s="50">
        <v>0</v>
      </c>
      <c r="AE847" s="50">
        <v>0</v>
      </c>
      <c r="AF847" s="50">
        <v>0</v>
      </c>
      <c r="AG847" s="50">
        <v>0</v>
      </c>
      <c r="AH847" s="50">
        <v>0</v>
      </c>
      <c r="AI847" s="50">
        <v>0</v>
      </c>
      <c r="AJ847" s="50">
        <v>1</v>
      </c>
      <c r="AK847" s="50">
        <v>20</v>
      </c>
      <c r="AL847" s="50">
        <v>0</v>
      </c>
      <c r="AM847" s="50">
        <v>10</v>
      </c>
      <c r="AN847" s="50">
        <v>0</v>
      </c>
      <c r="AO847" s="50">
        <v>0</v>
      </c>
      <c r="AP847" s="50">
        <v>20</v>
      </c>
      <c r="AQ847" s="50">
        <v>0</v>
      </c>
      <c r="AR847" s="50">
        <v>7.0000000000000007E-2</v>
      </c>
      <c r="AS847" s="50">
        <v>0</v>
      </c>
      <c r="AT847" s="50">
        <v>0</v>
      </c>
      <c r="AU847" s="50">
        <v>0</v>
      </c>
      <c r="AV847" s="50">
        <v>0</v>
      </c>
      <c r="AW847" s="50">
        <v>0</v>
      </c>
      <c r="AX847" s="50">
        <v>0</v>
      </c>
      <c r="AY847" s="50">
        <v>0</v>
      </c>
      <c r="AZ847" s="50">
        <v>0</v>
      </c>
      <c r="BA847" s="50">
        <v>0</v>
      </c>
      <c r="BB847" s="50">
        <v>0</v>
      </c>
      <c r="BC847" s="50">
        <v>0</v>
      </c>
      <c r="BD847" s="50">
        <v>0</v>
      </c>
      <c r="BE847" s="50">
        <v>0</v>
      </c>
      <c r="BF847" s="50">
        <v>0</v>
      </c>
      <c r="BG847" s="50">
        <v>0</v>
      </c>
      <c r="BH847" s="50">
        <v>0</v>
      </c>
      <c r="BI847" s="50">
        <v>0</v>
      </c>
      <c r="BJ847" s="50">
        <v>0</v>
      </c>
      <c r="BK847" s="50">
        <v>0</v>
      </c>
      <c r="BL847" s="50">
        <v>0</v>
      </c>
      <c r="BM847" s="50">
        <v>0</v>
      </c>
      <c r="BN847" s="50">
        <v>0</v>
      </c>
      <c r="BO847" s="50">
        <v>0</v>
      </c>
      <c r="BP847" s="50">
        <v>0</v>
      </c>
      <c r="BQ847" s="50">
        <v>0</v>
      </c>
      <c r="BR847" s="50">
        <v>0</v>
      </c>
      <c r="BS847" s="14"/>
      <c r="BT847" s="14">
        <v>6.25</v>
      </c>
      <c r="BU847" s="14"/>
      <c r="BV847" s="14"/>
      <c r="BW847" s="50" t="s">
        <v>7</v>
      </c>
      <c r="BX847" s="194" t="s">
        <v>1411</v>
      </c>
      <c r="BY847" s="50"/>
      <c r="BZ847" s="50"/>
      <c r="CA847" s="50"/>
      <c r="CB847" s="50"/>
      <c r="CC847" s="50">
        <v>0</v>
      </c>
      <c r="CD847" s="50"/>
    </row>
    <row r="848" spans="1:100" s="16" customFormat="1" ht="15" x14ac:dyDescent="0.3">
      <c r="A848" s="54" t="s">
        <v>815</v>
      </c>
      <c r="D848" s="27">
        <v>540</v>
      </c>
      <c r="E848" s="144"/>
      <c r="F848" s="5" t="s">
        <v>158</v>
      </c>
      <c r="I848" s="27">
        <v>0.8</v>
      </c>
      <c r="J848" s="26">
        <f>(M848*17)+(Q848*37)+(CC848*17)+(AI848*29)+(AE848*8)</f>
        <v>259.00000000000006</v>
      </c>
      <c r="K848" s="27">
        <v>82.4</v>
      </c>
      <c r="L848" s="27">
        <v>0.37</v>
      </c>
      <c r="M848" s="27">
        <v>2.2999999999999998</v>
      </c>
      <c r="N848" s="27">
        <v>2.2999999999999998</v>
      </c>
      <c r="O848" s="27">
        <v>0</v>
      </c>
      <c r="P848" s="27">
        <v>0</v>
      </c>
      <c r="Q848" s="27">
        <v>0.1</v>
      </c>
      <c r="R848" s="27"/>
      <c r="S848" s="27" t="s">
        <v>501</v>
      </c>
      <c r="T848" s="27" t="s">
        <v>501</v>
      </c>
      <c r="U848" s="27">
        <v>0.1</v>
      </c>
      <c r="V848" s="27"/>
      <c r="W848" s="27">
        <f>Y848/1.1</f>
        <v>8.6363636363636349</v>
      </c>
      <c r="X848" s="27"/>
      <c r="Y848" s="27">
        <v>9.5</v>
      </c>
      <c r="Z848" s="27">
        <f>AB848/1.1</f>
        <v>0.63636363636363624</v>
      </c>
      <c r="AA848" s="27">
        <f>AC848/1.05</f>
        <v>8.3809523809523814</v>
      </c>
      <c r="AB848" s="27">
        <v>0.7</v>
      </c>
      <c r="AC848" s="27">
        <v>8.8000000000000007</v>
      </c>
      <c r="AD848" s="27"/>
      <c r="AE848" s="27">
        <v>2.8</v>
      </c>
      <c r="AF848" s="27"/>
      <c r="AG848" s="27">
        <v>1.4</v>
      </c>
      <c r="AH848" s="27"/>
      <c r="AI848" s="27"/>
      <c r="AJ848" s="27">
        <v>1</v>
      </c>
      <c r="AK848" s="27">
        <v>29</v>
      </c>
      <c r="AL848" s="27">
        <v>0.8</v>
      </c>
      <c r="AM848" s="27">
        <v>16</v>
      </c>
      <c r="AN848" s="27">
        <v>87</v>
      </c>
      <c r="AO848" s="27">
        <v>510</v>
      </c>
      <c r="AP848" s="27">
        <v>110</v>
      </c>
      <c r="AQ848" s="27">
        <v>0.5</v>
      </c>
      <c r="AR848" s="27">
        <v>0.04</v>
      </c>
      <c r="AS848" s="27" t="s">
        <v>501</v>
      </c>
      <c r="AT848" s="27">
        <v>900</v>
      </c>
      <c r="AU848" s="27"/>
      <c r="AV848" s="27"/>
      <c r="AW848" s="27">
        <v>0</v>
      </c>
      <c r="AX848" s="27">
        <v>27</v>
      </c>
      <c r="AY848" s="27"/>
      <c r="AZ848" s="27"/>
      <c r="BA848" s="27"/>
      <c r="BB848" s="27"/>
      <c r="BC848" s="27"/>
      <c r="BD848" s="27"/>
      <c r="BE848" s="27"/>
      <c r="BF848" s="27">
        <v>0</v>
      </c>
      <c r="BG848" s="27"/>
      <c r="BH848" s="27" t="s">
        <v>501</v>
      </c>
      <c r="BI848" s="27"/>
      <c r="BJ848" s="27">
        <v>0.01</v>
      </c>
      <c r="BK848" s="27">
        <v>0.01</v>
      </c>
      <c r="BL848" s="27">
        <v>0.1</v>
      </c>
      <c r="BM848" s="27"/>
      <c r="BN848" s="27">
        <v>0.04</v>
      </c>
      <c r="BO848" s="27">
        <v>110</v>
      </c>
      <c r="BP848" s="27">
        <v>0.1</v>
      </c>
      <c r="BQ848" s="27">
        <v>5</v>
      </c>
      <c r="BR848" s="27"/>
      <c r="BS848" s="27"/>
      <c r="BT848" s="27">
        <v>6.25</v>
      </c>
      <c r="BU848" s="27"/>
      <c r="BV848" s="27"/>
      <c r="BW848" s="27" t="s">
        <v>8</v>
      </c>
      <c r="BX848" s="79">
        <v>782</v>
      </c>
      <c r="BY848" s="27"/>
      <c r="BZ848" s="27"/>
      <c r="CA848" s="27"/>
      <c r="CB848" s="27">
        <f>CC848+K848+M848+Q848+AE848+AJ848</f>
        <v>100</v>
      </c>
      <c r="CC848" s="26">
        <f>100-(K848+M848+Q848+AJ848+AE848+AI848)</f>
        <v>11.400000000000006</v>
      </c>
      <c r="CD848" s="27"/>
      <c r="CE848" s="27"/>
      <c r="CF848" s="27"/>
      <c r="CG848" s="27"/>
      <c r="CH848" s="27"/>
      <c r="CI848" s="27"/>
      <c r="CJ848" s="27"/>
      <c r="CK848" s="27"/>
      <c r="CL848" s="27"/>
      <c r="CM848" s="27"/>
      <c r="CN848" s="27"/>
      <c r="CO848" s="27"/>
      <c r="CP848" s="27"/>
      <c r="CQ848" s="27"/>
      <c r="CR848" s="27"/>
      <c r="CS848" s="27"/>
      <c r="CT848" s="27"/>
      <c r="CU848" s="27"/>
      <c r="CV848" s="27"/>
    </row>
    <row r="849" spans="1:83" s="16" customFormat="1" ht="15" x14ac:dyDescent="0.3">
      <c r="A849" s="10" t="s">
        <v>869</v>
      </c>
      <c r="B849"/>
      <c r="C849"/>
      <c r="D849" s="27">
        <v>30</v>
      </c>
      <c r="E849" s="130"/>
      <c r="F849" s="40" t="s">
        <v>1489</v>
      </c>
      <c r="I849" s="27">
        <v>1</v>
      </c>
      <c r="J849" s="27">
        <f>(M849*17)+(Q849*37)+(CC849*17)+(AI849*29)+(AE849*8)</f>
        <v>175.5</v>
      </c>
      <c r="K849" s="27">
        <v>88.6</v>
      </c>
      <c r="L849" s="27">
        <v>0.14000000000000001</v>
      </c>
      <c r="M849" s="27">
        <v>0.9</v>
      </c>
      <c r="N849" s="27">
        <v>0.9</v>
      </c>
      <c r="O849" s="27">
        <v>0</v>
      </c>
      <c r="P849" s="27">
        <v>0</v>
      </c>
      <c r="Q849" s="27">
        <v>0.1</v>
      </c>
      <c r="R849" s="27"/>
      <c r="S849" s="27">
        <v>0.02</v>
      </c>
      <c r="T849" s="27">
        <v>0.01</v>
      </c>
      <c r="U849" s="27">
        <v>0.04</v>
      </c>
      <c r="V849" s="27"/>
      <c r="W849" s="27">
        <v>8.6999999999999993</v>
      </c>
      <c r="X849" s="27"/>
      <c r="Y849" s="27"/>
      <c r="Z849" s="27" t="s">
        <v>501</v>
      </c>
      <c r="AA849" s="27">
        <v>6.1</v>
      </c>
      <c r="AB849" s="27"/>
      <c r="AC849" s="27"/>
      <c r="AD849" s="27">
        <v>0</v>
      </c>
      <c r="AE849" s="27">
        <v>1.5</v>
      </c>
      <c r="AF849" s="27"/>
      <c r="AG849" s="27">
        <v>1.6</v>
      </c>
      <c r="AH849" s="27"/>
      <c r="AI849" s="27"/>
      <c r="AJ849" s="27">
        <v>0.4</v>
      </c>
      <c r="AK849" s="27">
        <v>30</v>
      </c>
      <c r="AL849" s="27">
        <v>0.5</v>
      </c>
      <c r="AM849" s="27">
        <v>12</v>
      </c>
      <c r="AN849" s="27">
        <v>33</v>
      </c>
      <c r="AO849" s="27">
        <v>180</v>
      </c>
      <c r="AP849" s="27">
        <v>15</v>
      </c>
      <c r="AQ849" s="27">
        <v>0.31</v>
      </c>
      <c r="AR849" s="27">
        <v>0.14000000000000001</v>
      </c>
      <c r="AS849" s="27">
        <v>0.6</v>
      </c>
      <c r="AT849" s="27">
        <v>220</v>
      </c>
      <c r="AU849" s="27"/>
      <c r="AV849" s="27">
        <v>0</v>
      </c>
      <c r="AW849" s="27">
        <v>0</v>
      </c>
      <c r="AX849" s="27">
        <v>0</v>
      </c>
      <c r="AY849" s="27"/>
      <c r="AZ849" s="27"/>
      <c r="BA849" s="27"/>
      <c r="BB849" s="27"/>
      <c r="BC849" s="27"/>
      <c r="BD849" s="27"/>
      <c r="BE849" s="27">
        <v>0</v>
      </c>
      <c r="BF849" s="27"/>
      <c r="BG849" s="27"/>
      <c r="BH849" s="27">
        <v>0</v>
      </c>
      <c r="BI849" s="27"/>
      <c r="BJ849" s="27">
        <v>0.03</v>
      </c>
      <c r="BK849" s="27">
        <v>0.01</v>
      </c>
      <c r="BL849" s="27">
        <v>0.1</v>
      </c>
      <c r="BM849" s="27"/>
      <c r="BN849" s="27">
        <v>0.12</v>
      </c>
      <c r="BO849" s="27">
        <v>2</v>
      </c>
      <c r="BP849" s="27">
        <v>0</v>
      </c>
      <c r="BQ849" s="27">
        <v>6</v>
      </c>
      <c r="BR849" s="27"/>
      <c r="BS849" s="27"/>
      <c r="BT849" s="27">
        <v>6.25</v>
      </c>
      <c r="BU849" s="27"/>
      <c r="BV849" s="27"/>
      <c r="BW849" s="27" t="s">
        <v>1419</v>
      </c>
      <c r="BX849" s="79">
        <v>3755</v>
      </c>
      <c r="BY849" s="27"/>
      <c r="BZ849" s="27"/>
      <c r="CA849" s="27"/>
      <c r="CB849" s="27">
        <f>CC849+K849+M849+Q849+AE849+AJ849</f>
        <v>100</v>
      </c>
      <c r="CC849" s="27">
        <f>100-(K849+M849+Q849+AJ849+AE849+AI849)</f>
        <v>8.5</v>
      </c>
      <c r="CD849" s="27"/>
      <c r="CE849" s="27"/>
    </row>
    <row r="850" spans="1:83" s="16" customFormat="1" ht="15" x14ac:dyDescent="0.3">
      <c r="A850" s="10" t="s">
        <v>1221</v>
      </c>
      <c r="D850" s="27">
        <v>50</v>
      </c>
      <c r="E850" s="144"/>
      <c r="F850" s="44" t="s">
        <v>341</v>
      </c>
      <c r="I850" s="27">
        <v>1</v>
      </c>
      <c r="J850" s="26">
        <f>(M850*17)+(Q850*37)+(CC850*17)+(AI850*29)+(AE850*8)</f>
        <v>28.899999999999952</v>
      </c>
      <c r="K850" s="27">
        <v>98</v>
      </c>
      <c r="L850" s="27">
        <v>7.0000000000000007E-2</v>
      </c>
      <c r="M850" s="27">
        <v>0.4</v>
      </c>
      <c r="N850" s="27">
        <v>0.4</v>
      </c>
      <c r="O850" s="27">
        <v>0</v>
      </c>
      <c r="P850" s="27">
        <v>0</v>
      </c>
      <c r="Q850" s="27">
        <v>0</v>
      </c>
      <c r="R850" s="27"/>
      <c r="S850" s="27">
        <v>0</v>
      </c>
      <c r="T850" s="27">
        <v>0</v>
      </c>
      <c r="U850" s="27">
        <v>0</v>
      </c>
      <c r="V850" s="27"/>
      <c r="W850" s="27">
        <v>0.6</v>
      </c>
      <c r="X850" s="27"/>
      <c r="Y850" s="27"/>
      <c r="Z850" s="27"/>
      <c r="AA850" s="27">
        <v>0.6</v>
      </c>
      <c r="AB850" s="27"/>
      <c r="AC850" s="27"/>
      <c r="AD850" s="27"/>
      <c r="AE850" s="27">
        <v>0</v>
      </c>
      <c r="AF850" s="27"/>
      <c r="AG850" s="27"/>
      <c r="AH850" s="27"/>
      <c r="AI850" s="27"/>
      <c r="AJ850" s="27">
        <v>0.3</v>
      </c>
      <c r="AK850" s="27">
        <v>15</v>
      </c>
      <c r="AL850" s="27">
        <v>0.5</v>
      </c>
      <c r="AM850" s="27">
        <v>22</v>
      </c>
      <c r="AN850" s="27">
        <v>32</v>
      </c>
      <c r="AO850" s="27">
        <v>89</v>
      </c>
      <c r="AP850" s="27">
        <v>20</v>
      </c>
      <c r="AQ850" s="27">
        <v>0.1</v>
      </c>
      <c r="AR850" s="27">
        <v>0.04</v>
      </c>
      <c r="AS850" s="27">
        <v>1</v>
      </c>
      <c r="AT850" s="27">
        <v>10</v>
      </c>
      <c r="AU850" s="27"/>
      <c r="AV850" s="27">
        <v>0</v>
      </c>
      <c r="AW850" s="27">
        <v>0</v>
      </c>
      <c r="AX850" s="27"/>
      <c r="AY850" s="27"/>
      <c r="AZ850" s="27"/>
      <c r="BA850" s="27"/>
      <c r="BB850" s="27"/>
      <c r="BC850" s="27"/>
      <c r="BD850" s="27"/>
      <c r="BE850" s="27">
        <v>0</v>
      </c>
      <c r="BF850" s="27"/>
      <c r="BG850" s="27"/>
      <c r="BH850" s="27">
        <v>0</v>
      </c>
      <c r="BI850" s="27"/>
      <c r="BJ850" s="27">
        <v>0</v>
      </c>
      <c r="BK850" s="27">
        <v>0</v>
      </c>
      <c r="BL850" s="27">
        <v>0</v>
      </c>
      <c r="BM850" s="27"/>
      <c r="BN850" s="27">
        <v>0</v>
      </c>
      <c r="BO850" s="27">
        <v>0</v>
      </c>
      <c r="BP850" s="27">
        <v>0</v>
      </c>
      <c r="BQ850" s="27"/>
      <c r="BR850" s="27"/>
      <c r="BS850" s="27"/>
      <c r="BT850" s="27">
        <v>6.25</v>
      </c>
      <c r="BU850" s="27"/>
      <c r="BV850" s="27"/>
      <c r="BW850" s="27" t="s">
        <v>4</v>
      </c>
      <c r="BX850" s="79">
        <v>9511</v>
      </c>
      <c r="BY850" s="27"/>
      <c r="BZ850" s="27"/>
      <c r="CA850" s="27"/>
      <c r="CB850" s="27">
        <f>CC850+K850+M850+Q850+AE850+AJ850</f>
        <v>100</v>
      </c>
      <c r="CC850" s="27">
        <f>100-(K850+M850+Q850+AJ850+AE850+AI850)</f>
        <v>1.2999999999999972</v>
      </c>
      <c r="CD850" s="27"/>
    </row>
    <row r="851" spans="1:83" s="16" customFormat="1" ht="15" x14ac:dyDescent="0.3">
      <c r="A851" s="10" t="s">
        <v>1013</v>
      </c>
      <c r="D851" s="27">
        <v>40</v>
      </c>
      <c r="E851" s="144"/>
      <c r="F851" s="44" t="s">
        <v>175</v>
      </c>
      <c r="I851" s="27">
        <v>1</v>
      </c>
      <c r="J851" s="27">
        <f>(M851*17)+(Q851*37)+(CC851*17)+(AI851*29)+(AE851*8)</f>
        <v>1691.5</v>
      </c>
      <c r="K851" s="27">
        <v>0.5</v>
      </c>
      <c r="L851" s="27" t="s">
        <v>501</v>
      </c>
      <c r="M851" s="27">
        <v>0</v>
      </c>
      <c r="N851" s="27">
        <v>0</v>
      </c>
      <c r="O851" s="27">
        <v>0</v>
      </c>
      <c r="P851" s="27">
        <v>0</v>
      </c>
      <c r="Q851" s="27">
        <v>0</v>
      </c>
      <c r="R851" s="27"/>
      <c r="S851" s="27">
        <v>0</v>
      </c>
      <c r="T851" s="27">
        <v>0</v>
      </c>
      <c r="U851" s="27">
        <v>0</v>
      </c>
      <c r="V851" s="27"/>
      <c r="W851" s="27">
        <v>99.5</v>
      </c>
      <c r="X851" s="27"/>
      <c r="Y851" s="27"/>
      <c r="Z851" s="27"/>
      <c r="AA851" s="27">
        <v>99.5</v>
      </c>
      <c r="AB851" s="27"/>
      <c r="AC851" s="27"/>
      <c r="AD851" s="27"/>
      <c r="AE851" s="27">
        <v>0</v>
      </c>
      <c r="AF851" s="27"/>
      <c r="AG851" s="27"/>
      <c r="AH851" s="27"/>
      <c r="AI851" s="27"/>
      <c r="AJ851" s="27">
        <v>0</v>
      </c>
      <c r="AK851" s="27">
        <v>0</v>
      </c>
      <c r="AL851" s="27">
        <v>0.1</v>
      </c>
      <c r="AM851" s="27">
        <v>0</v>
      </c>
      <c r="AN851" s="27">
        <v>0</v>
      </c>
      <c r="AO851" s="27">
        <v>3</v>
      </c>
      <c r="AP851" s="27">
        <v>1</v>
      </c>
      <c r="AQ851" s="27"/>
      <c r="AR851" s="27">
        <v>0.02</v>
      </c>
      <c r="AS851" s="27"/>
      <c r="AT851" s="27"/>
      <c r="AU851" s="27"/>
      <c r="AV851" s="27">
        <v>0</v>
      </c>
      <c r="AW851" s="27"/>
      <c r="AX851" s="27"/>
      <c r="AY851" s="27"/>
      <c r="AZ851" s="27"/>
      <c r="BA851" s="27"/>
      <c r="BB851" s="27"/>
      <c r="BC851" s="27"/>
      <c r="BD851" s="27"/>
      <c r="BE851" s="27">
        <v>0</v>
      </c>
      <c r="BF851" s="27"/>
      <c r="BG851" s="27"/>
      <c r="BH851" s="27">
        <v>0</v>
      </c>
      <c r="BI851" s="27"/>
      <c r="BJ851" s="27">
        <v>0</v>
      </c>
      <c r="BK851" s="27">
        <v>0</v>
      </c>
      <c r="BL851" s="27">
        <v>0</v>
      </c>
      <c r="BM851" s="27"/>
      <c r="BN851" s="27">
        <v>0</v>
      </c>
      <c r="BO851" s="27">
        <v>0</v>
      </c>
      <c r="BP851" s="27">
        <v>0</v>
      </c>
      <c r="BQ851" s="27">
        <v>0</v>
      </c>
      <c r="BR851" s="27"/>
      <c r="BS851" s="27"/>
      <c r="BT851" s="27">
        <v>6.25</v>
      </c>
      <c r="BU851" s="27"/>
      <c r="BV851" s="27"/>
      <c r="BW851" s="27" t="s">
        <v>4</v>
      </c>
      <c r="BX851" s="79">
        <v>9012</v>
      </c>
      <c r="BY851" s="27"/>
      <c r="BZ851" s="27"/>
      <c r="CA851" s="27"/>
      <c r="CB851" s="27">
        <f>CC851+K851+M851+Q851+AE851+AJ851</f>
        <v>100</v>
      </c>
      <c r="CC851" s="27">
        <f>100-(K851+M851+Q851+AJ851+AE851+AI851)</f>
        <v>99.5</v>
      </c>
    </row>
    <row r="852" spans="1:83" s="16" customFormat="1" ht="15" x14ac:dyDescent="0.3">
      <c r="A852" s="10" t="s">
        <v>1219</v>
      </c>
      <c r="B852"/>
      <c r="C852"/>
      <c r="D852" s="27">
        <v>2</v>
      </c>
      <c r="E852" s="130"/>
      <c r="F852" s="2" t="s">
        <v>1214</v>
      </c>
      <c r="I852" s="27">
        <v>1</v>
      </c>
      <c r="J852" s="27">
        <f>(M852*17)+(Q852*37)+(CC852*17)+(AI852*29)+(AE852*8)</f>
        <v>0</v>
      </c>
      <c r="K852" s="27">
        <v>0.2</v>
      </c>
      <c r="L852" s="27"/>
      <c r="M852" s="27">
        <v>0</v>
      </c>
      <c r="N852" s="27">
        <v>0</v>
      </c>
      <c r="O852" s="27">
        <v>0</v>
      </c>
      <c r="P852" s="27">
        <v>0</v>
      </c>
      <c r="Q852" s="27">
        <v>0</v>
      </c>
      <c r="R852" s="27"/>
      <c r="S852" s="27">
        <v>0</v>
      </c>
      <c r="T852" s="27">
        <v>0</v>
      </c>
      <c r="U852" s="27">
        <v>0</v>
      </c>
      <c r="V852" s="27">
        <v>0</v>
      </c>
      <c r="W852" s="27">
        <f>Y852/1.1</f>
        <v>0</v>
      </c>
      <c r="X852" s="27"/>
      <c r="Y852" s="27">
        <v>0</v>
      </c>
      <c r="Z852" s="27"/>
      <c r="AA852" s="27"/>
      <c r="AB852" s="27">
        <v>0</v>
      </c>
      <c r="AC852" s="27">
        <v>0</v>
      </c>
      <c r="AD852" s="27"/>
      <c r="AE852" s="27"/>
      <c r="AF852" s="27"/>
      <c r="AG852" s="27">
        <v>0</v>
      </c>
      <c r="AH852" s="27"/>
      <c r="AI852" s="27"/>
      <c r="AJ852" s="27">
        <v>99.8</v>
      </c>
      <c r="AK852" s="27">
        <v>10</v>
      </c>
      <c r="AL852" s="27">
        <v>0.3</v>
      </c>
      <c r="AM852" s="27">
        <v>76</v>
      </c>
      <c r="AN852" s="27">
        <v>1</v>
      </c>
      <c r="AO852" s="27">
        <v>89</v>
      </c>
      <c r="AP852" s="27">
        <v>39300</v>
      </c>
      <c r="AQ852" s="27">
        <v>0.1</v>
      </c>
      <c r="AR852" s="27">
        <v>0.08</v>
      </c>
      <c r="AS852" s="27"/>
      <c r="AT852" s="27" t="s">
        <v>501</v>
      </c>
      <c r="AU852" s="27"/>
      <c r="AV852" s="27"/>
      <c r="AW852" s="27">
        <v>0</v>
      </c>
      <c r="AX852" s="27">
        <v>0</v>
      </c>
      <c r="AY852" s="27"/>
      <c r="AZ852" s="27"/>
      <c r="BA852" s="27"/>
      <c r="BB852" s="27"/>
      <c r="BC852" s="27"/>
      <c r="BD852" s="27"/>
      <c r="BE852" s="27"/>
      <c r="BF852" s="27">
        <v>0</v>
      </c>
      <c r="BG852" s="27"/>
      <c r="BH852" s="27">
        <v>0</v>
      </c>
      <c r="BI852" s="27"/>
      <c r="BJ852" s="27">
        <v>0</v>
      </c>
      <c r="BK852" s="27">
        <v>1</v>
      </c>
      <c r="BL852" s="27">
        <v>0</v>
      </c>
      <c r="BM852" s="27"/>
      <c r="BN852" s="27">
        <v>0</v>
      </c>
      <c r="BO852" s="27">
        <v>0</v>
      </c>
      <c r="BP852" s="27">
        <v>0</v>
      </c>
      <c r="BQ852" s="27">
        <v>0</v>
      </c>
      <c r="BR852" s="27"/>
      <c r="BS852" s="27"/>
      <c r="BT852" s="27">
        <v>6.25</v>
      </c>
      <c r="BU852" s="27"/>
      <c r="BV852" s="27"/>
      <c r="BW852" s="27" t="s">
        <v>8</v>
      </c>
      <c r="BX852" s="79">
        <v>1226</v>
      </c>
      <c r="BY852" s="27"/>
      <c r="BZ852" s="27"/>
      <c r="CA852" s="27"/>
      <c r="CB852" s="27">
        <f>CC852+K852+M852+Q852+AE852+AJ852</f>
        <v>100</v>
      </c>
      <c r="CC852" s="27">
        <f>100-(K852+M852+Q852+AJ852+AE852+AI852)</f>
        <v>0</v>
      </c>
      <c r="CD852" s="27"/>
    </row>
    <row r="853" spans="1:83" s="16" customFormat="1" ht="15" x14ac:dyDescent="0.3">
      <c r="A853" s="10"/>
      <c r="D853" s="27">
        <f>SUM(D847:D852)</f>
        <v>712</v>
      </c>
      <c r="E853" s="144"/>
      <c r="F853" s="5" t="s">
        <v>550</v>
      </c>
      <c r="BS853" s="121"/>
      <c r="BT853" s="121"/>
      <c r="BU853" s="121"/>
      <c r="BV853" s="121"/>
      <c r="BX853" s="328"/>
    </row>
    <row r="854" spans="1:83" s="16" customFormat="1" ht="15" x14ac:dyDescent="0.3">
      <c r="A854" s="10"/>
      <c r="D854" s="27"/>
      <c r="E854" s="144"/>
      <c r="F854" s="5" t="s">
        <v>551</v>
      </c>
      <c r="BS854" s="121"/>
      <c r="BT854" s="121"/>
      <c r="BU854" s="121"/>
      <c r="BV854" s="121"/>
      <c r="BX854" s="328"/>
    </row>
    <row r="855" spans="1:83" s="16" customFormat="1" ht="15" x14ac:dyDescent="0.3">
      <c r="A855" s="10"/>
      <c r="D855" s="27"/>
      <c r="E855" s="144"/>
      <c r="F855" s="5" t="s">
        <v>337</v>
      </c>
      <c r="BS855" s="121"/>
      <c r="BT855" s="121"/>
      <c r="BU855" s="121"/>
      <c r="BV855" s="121"/>
      <c r="BX855" s="328"/>
    </row>
    <row r="856" spans="1:83" s="16" customFormat="1" ht="15" x14ac:dyDescent="0.3">
      <c r="A856" s="10"/>
      <c r="D856" s="27"/>
      <c r="E856" s="144"/>
      <c r="F856" s="5" t="s">
        <v>82</v>
      </c>
      <c r="BS856" s="121"/>
      <c r="BT856" s="121"/>
      <c r="BU856" s="121"/>
      <c r="BV856" s="121"/>
      <c r="BX856" s="328"/>
    </row>
    <row r="857" spans="1:83" s="16" customFormat="1" ht="15" x14ac:dyDescent="0.3">
      <c r="A857" s="10"/>
      <c r="D857" s="27"/>
      <c r="E857" s="144"/>
      <c r="F857" s="5" t="s">
        <v>115</v>
      </c>
      <c r="BS857" s="121"/>
      <c r="BT857" s="121"/>
      <c r="BU857" s="121"/>
      <c r="BV857" s="121"/>
      <c r="BX857" s="328"/>
    </row>
    <row r="858" spans="1:83" s="16" customFormat="1" ht="15" x14ac:dyDescent="0.3">
      <c r="A858" s="10"/>
      <c r="E858" s="144"/>
      <c r="F858" s="44"/>
      <c r="BS858" s="121"/>
      <c r="BT858" s="121"/>
      <c r="BU858" s="121"/>
      <c r="BV858" s="121"/>
      <c r="BX858" s="328"/>
    </row>
    <row r="859" spans="1:83" s="396" customFormat="1" ht="15" x14ac:dyDescent="0.3">
      <c r="A859" s="34"/>
      <c r="F859" s="163" t="s">
        <v>1391</v>
      </c>
      <c r="K859" s="164">
        <f>+K847*$D$847/100</f>
        <v>49.95</v>
      </c>
      <c r="L859" s="164"/>
      <c r="BS859" s="400"/>
      <c r="BT859" s="400"/>
      <c r="BU859" s="400"/>
      <c r="BV859" s="400"/>
      <c r="BX859" s="397"/>
    </row>
    <row r="860" spans="1:83" s="396" customFormat="1" ht="15" x14ac:dyDescent="0.3">
      <c r="A860" s="34"/>
      <c r="F860" s="36" t="s">
        <v>158</v>
      </c>
      <c r="K860" s="164">
        <f>+K848*$D$848/100</f>
        <v>444.96</v>
      </c>
      <c r="L860" s="164">
        <f>+L848*$D$848/100</f>
        <v>1.9980000000000002</v>
      </c>
      <c r="BS860" s="400"/>
      <c r="BT860" s="400"/>
      <c r="BU860" s="400"/>
      <c r="BV860" s="400"/>
      <c r="BX860" s="397"/>
    </row>
    <row r="861" spans="1:83" s="396" customFormat="1" ht="15" x14ac:dyDescent="0.3">
      <c r="A861" s="34"/>
      <c r="F861" s="36" t="s">
        <v>273</v>
      </c>
      <c r="K861" s="164">
        <f>+K849*$D$849/100</f>
        <v>26.58</v>
      </c>
      <c r="L861" s="164">
        <f>+L849*$D$849/100</f>
        <v>4.2000000000000003E-2</v>
      </c>
      <c r="BS861" s="400"/>
      <c r="BT861" s="400"/>
      <c r="BU861" s="400"/>
      <c r="BV861" s="400"/>
      <c r="BX861" s="397"/>
    </row>
    <row r="862" spans="1:83" s="396" customFormat="1" ht="15" x14ac:dyDescent="0.3">
      <c r="A862" s="34"/>
      <c r="F862" s="167" t="s">
        <v>341</v>
      </c>
      <c r="K862" s="164">
        <f>+K850*$D$850/100</f>
        <v>49</v>
      </c>
      <c r="L862" s="164">
        <f>+L850*$D$850/100</f>
        <v>3.5000000000000003E-2</v>
      </c>
      <c r="BS862" s="400"/>
      <c r="BT862" s="400"/>
      <c r="BU862" s="400"/>
      <c r="BV862" s="400"/>
      <c r="BX862" s="397"/>
    </row>
    <row r="863" spans="1:83" s="396" customFormat="1" ht="15" x14ac:dyDescent="0.3">
      <c r="A863" s="34"/>
      <c r="F863" s="167" t="s">
        <v>175</v>
      </c>
      <c r="K863" s="164">
        <f>+K851*$D$851/100</f>
        <v>0.2</v>
      </c>
      <c r="L863" s="166" t="s">
        <v>501</v>
      </c>
      <c r="BS863" s="400"/>
      <c r="BT863" s="400"/>
      <c r="BU863" s="400"/>
      <c r="BV863" s="400"/>
      <c r="BX863" s="397"/>
    </row>
    <row r="864" spans="1:83" s="396" customFormat="1" ht="15" x14ac:dyDescent="0.3">
      <c r="A864" s="38"/>
      <c r="F864" s="38" t="s">
        <v>1214</v>
      </c>
      <c r="K864" s="164">
        <f>+K852*$D$852/100</f>
        <v>4.0000000000000001E-3</v>
      </c>
      <c r="L864" s="164"/>
      <c r="BS864" s="400"/>
      <c r="BT864" s="400"/>
      <c r="BU864" s="400"/>
      <c r="BV864" s="400"/>
      <c r="BX864" s="397"/>
      <c r="CB864" s="392"/>
      <c r="CC864" s="392"/>
    </row>
    <row r="865" spans="1:98" s="396" customFormat="1" ht="15" x14ac:dyDescent="0.3">
      <c r="A865" s="38"/>
      <c r="F865" s="38"/>
      <c r="K865" s="168">
        <f>SUM(K859:K864)</f>
        <v>570.69400000000007</v>
      </c>
      <c r="L865" s="168">
        <f>SUM(L859:L864)</f>
        <v>2.0750000000000002</v>
      </c>
      <c r="BS865" s="400"/>
      <c r="BT865" s="400"/>
      <c r="BU865" s="400"/>
      <c r="BV865" s="400"/>
      <c r="BX865" s="397"/>
      <c r="CB865" s="392"/>
      <c r="CC865" s="392"/>
    </row>
    <row r="866" spans="1:98" s="396" customFormat="1" ht="15" x14ac:dyDescent="0.3">
      <c r="A866" s="38"/>
      <c r="F866" s="38"/>
      <c r="K866" s="388"/>
      <c r="L866" s="388"/>
      <c r="BS866" s="400"/>
      <c r="BT866" s="400"/>
      <c r="BU866" s="400"/>
      <c r="BV866" s="400"/>
      <c r="BX866" s="397"/>
      <c r="CB866" s="392"/>
      <c r="CC866" s="392"/>
    </row>
    <row r="867" spans="1:98" s="396" customFormat="1" ht="15" x14ac:dyDescent="0.3">
      <c r="A867" s="38"/>
      <c r="F867" s="38"/>
      <c r="K867" s="164">
        <f>(K865-($D$811-$D$812))/$D$812*100</f>
        <v>442.17535545023708</v>
      </c>
      <c r="L867" s="170">
        <f>L865/$D$812*100*L848</f>
        <v>0.60643759873617697</v>
      </c>
      <c r="BS867" s="400"/>
      <c r="BT867" s="400"/>
      <c r="BU867" s="400"/>
      <c r="BV867" s="400"/>
      <c r="BX867" s="397"/>
      <c r="CB867" s="392"/>
      <c r="CC867" s="392"/>
    </row>
    <row r="868" spans="1:98" s="16" customFormat="1" ht="15" x14ac:dyDescent="0.3">
      <c r="A868" s="2"/>
      <c r="E868" s="144"/>
      <c r="F868" s="44"/>
      <c r="BS868" s="121"/>
      <c r="BT868" s="121"/>
      <c r="BU868" s="121"/>
      <c r="BV868" s="121"/>
      <c r="BX868" s="328"/>
    </row>
    <row r="869" spans="1:98" s="7" customFormat="1" ht="15" x14ac:dyDescent="0.25">
      <c r="A869" s="120" t="s">
        <v>832</v>
      </c>
      <c r="F869" s="117" t="s">
        <v>1278</v>
      </c>
      <c r="J869" s="7">
        <f>(M869*17)+(Q869*37)+(W869*17)+(AI869*29)+(AE869*8)</f>
        <v>546.5563636363637</v>
      </c>
      <c r="K869" s="183">
        <f>+K884</f>
        <v>79.92</v>
      </c>
      <c r="L869" s="183">
        <f>+L884</f>
        <v>0.17200000000000001</v>
      </c>
      <c r="M869" s="183">
        <f t="shared" ref="M869:BX869" si="442">+M884</f>
        <v>1.06</v>
      </c>
      <c r="N869" s="183">
        <f t="shared" si="442"/>
        <v>0.84</v>
      </c>
      <c r="O869" s="183">
        <f t="shared" si="442"/>
        <v>0.22</v>
      </c>
      <c r="P869" s="183">
        <f t="shared" si="442"/>
        <v>1.18E-2</v>
      </c>
      <c r="Q869" s="183">
        <f t="shared" si="442"/>
        <v>10.96</v>
      </c>
      <c r="R869" s="183">
        <f t="shared" si="442"/>
        <v>0</v>
      </c>
      <c r="S869" s="183">
        <f t="shared" si="442"/>
        <v>1.41</v>
      </c>
      <c r="T869" s="183">
        <f t="shared" si="442"/>
        <v>2.0099999999999998</v>
      </c>
      <c r="U869" s="183">
        <f t="shared" si="442"/>
        <v>7.0359999999999996</v>
      </c>
      <c r="V869" s="183">
        <f t="shared" si="442"/>
        <v>0</v>
      </c>
      <c r="W869" s="183">
        <f t="shared" si="442"/>
        <v>6.332727272727273</v>
      </c>
      <c r="X869" s="183">
        <f t="shared" si="442"/>
        <v>0</v>
      </c>
      <c r="Y869" s="183">
        <f t="shared" si="442"/>
        <v>3.16</v>
      </c>
      <c r="Z869" s="183">
        <f t="shared" si="442"/>
        <v>0.14909090909090908</v>
      </c>
      <c r="AA869" s="183">
        <f t="shared" si="442"/>
        <v>5.9590476190476194</v>
      </c>
      <c r="AB869" s="183">
        <f t="shared" si="442"/>
        <v>0.12</v>
      </c>
      <c r="AC869" s="183">
        <f t="shared" si="442"/>
        <v>2.96</v>
      </c>
      <c r="AD869" s="183">
        <f t="shared" si="442"/>
        <v>0</v>
      </c>
      <c r="AE869" s="183">
        <f t="shared" si="442"/>
        <v>1.9200000000000002</v>
      </c>
      <c r="AF869" s="183">
        <f t="shared" si="442"/>
        <v>0</v>
      </c>
      <c r="AG869" s="183">
        <f t="shared" si="442"/>
        <v>0.96</v>
      </c>
      <c r="AH869" s="183">
        <f t="shared" si="442"/>
        <v>0</v>
      </c>
      <c r="AI869" s="183">
        <f t="shared" si="442"/>
        <v>0</v>
      </c>
      <c r="AJ869" s="183">
        <f t="shared" si="442"/>
        <v>1.008</v>
      </c>
      <c r="AK869" s="183">
        <f t="shared" si="442"/>
        <v>23.599999999999998</v>
      </c>
      <c r="AL869" s="183">
        <f t="shared" si="442"/>
        <v>0.27999999999999997</v>
      </c>
      <c r="AM869" s="183">
        <f t="shared" si="442"/>
        <v>6.6000000000000005</v>
      </c>
      <c r="AN869" s="183">
        <f t="shared" si="442"/>
        <v>23</v>
      </c>
      <c r="AO869" s="183">
        <f t="shared" si="442"/>
        <v>139.79999999999998</v>
      </c>
      <c r="AP869" s="183">
        <f t="shared" si="442"/>
        <v>92.4</v>
      </c>
      <c r="AQ869" s="183">
        <f t="shared" si="442"/>
        <v>0.11600000000000001</v>
      </c>
      <c r="AR869" s="183">
        <f t="shared" si="442"/>
        <v>0.02</v>
      </c>
      <c r="AS869" s="183">
        <f t="shared" si="442"/>
        <v>0.76</v>
      </c>
      <c r="AT869" s="183">
        <f t="shared" si="442"/>
        <v>100</v>
      </c>
      <c r="AU869" s="183">
        <f t="shared" si="442"/>
        <v>336.4</v>
      </c>
      <c r="AV869" s="183">
        <f t="shared" si="442"/>
        <v>19</v>
      </c>
      <c r="AW869" s="183">
        <f t="shared" si="442"/>
        <v>0</v>
      </c>
      <c r="AX869" s="183">
        <f t="shared" si="442"/>
        <v>5004.8</v>
      </c>
      <c r="AY869" s="183">
        <f t="shared" si="442"/>
        <v>0</v>
      </c>
      <c r="AZ869" s="183">
        <f t="shared" si="442"/>
        <v>0</v>
      </c>
      <c r="BA869" s="183">
        <f t="shared" si="442"/>
        <v>0</v>
      </c>
      <c r="BB869" s="183">
        <f t="shared" si="442"/>
        <v>0</v>
      </c>
      <c r="BC869" s="183">
        <f t="shared" si="442"/>
        <v>0</v>
      </c>
      <c r="BD869" s="183">
        <f t="shared" si="442"/>
        <v>0</v>
      </c>
      <c r="BE869" s="183">
        <f t="shared" si="442"/>
        <v>5.2000000000000005E-2</v>
      </c>
      <c r="BF869" s="183">
        <f t="shared" si="442"/>
        <v>0</v>
      </c>
      <c r="BG869" s="183">
        <f t="shared" si="442"/>
        <v>0</v>
      </c>
      <c r="BH869" s="183">
        <f t="shared" si="442"/>
        <v>3.3000000000000007</v>
      </c>
      <c r="BI869" s="183">
        <f t="shared" si="442"/>
        <v>0</v>
      </c>
      <c r="BJ869" s="183">
        <f t="shared" si="442"/>
        <v>0.06</v>
      </c>
      <c r="BK869" s="183">
        <f t="shared" si="442"/>
        <v>2.4E-2</v>
      </c>
      <c r="BL869" s="183">
        <f t="shared" si="442"/>
        <v>0.2</v>
      </c>
      <c r="BM869" s="183">
        <f t="shared" si="442"/>
        <v>0</v>
      </c>
      <c r="BN869" s="183">
        <f t="shared" si="442"/>
        <v>8.9600000000000013E-2</v>
      </c>
      <c r="BO869" s="183">
        <f t="shared" si="442"/>
        <v>11.799999999999999</v>
      </c>
      <c r="BP869" s="183">
        <f t="shared" si="442"/>
        <v>0.08</v>
      </c>
      <c r="BQ869" s="183">
        <f t="shared" si="442"/>
        <v>14.400000000000002</v>
      </c>
      <c r="BR869" s="183">
        <f t="shared" si="442"/>
        <v>0</v>
      </c>
      <c r="BS869" s="183"/>
      <c r="BT869" s="183"/>
      <c r="BU869" s="183"/>
      <c r="BV869" s="183">
        <f t="shared" si="442"/>
        <v>0</v>
      </c>
      <c r="BW869" s="183">
        <f t="shared" si="442"/>
        <v>0</v>
      </c>
      <c r="BX869" s="338">
        <f t="shared" si="442"/>
        <v>0</v>
      </c>
      <c r="BY869" s="183"/>
      <c r="BZ869" s="183"/>
      <c r="CA869" s="183"/>
      <c r="CB869" s="183">
        <f>+CB884</f>
        <v>100</v>
      </c>
      <c r="CC869" s="183">
        <f>+CC884</f>
        <v>16.230000000000004</v>
      </c>
      <c r="CD869" s="51"/>
      <c r="CE869" s="51"/>
      <c r="CF869" s="51"/>
      <c r="CG869" s="51"/>
      <c r="CH869" s="51"/>
      <c r="CI869" s="51" t="s">
        <v>300</v>
      </c>
      <c r="CJ869" s="51"/>
      <c r="CK869" s="51"/>
      <c r="CL869" s="51"/>
      <c r="CM869" s="51"/>
      <c r="CN869" s="51"/>
      <c r="CO869" s="51"/>
      <c r="CP869" s="51"/>
      <c r="CQ869" s="51"/>
      <c r="CR869" s="51"/>
      <c r="CS869" s="51"/>
      <c r="CT869" s="51"/>
    </row>
    <row r="870" spans="1:98" ht="15" x14ac:dyDescent="0.25">
      <c r="A870" s="10" t="s">
        <v>817</v>
      </c>
      <c r="D870">
        <v>80</v>
      </c>
      <c r="F870" s="40" t="s">
        <v>228</v>
      </c>
      <c r="I870">
        <v>1</v>
      </c>
      <c r="J870" s="50">
        <v>111.5</v>
      </c>
      <c r="K870" s="50">
        <v>91.9</v>
      </c>
      <c r="L870" s="50">
        <v>0.24</v>
      </c>
      <c r="M870" s="50">
        <v>1.5</v>
      </c>
      <c r="N870" s="50">
        <v>1.5</v>
      </c>
      <c r="O870" s="50">
        <v>0</v>
      </c>
      <c r="P870" s="50">
        <v>0</v>
      </c>
      <c r="Q870" s="50">
        <v>0.1</v>
      </c>
      <c r="S870" s="50">
        <v>0.01</v>
      </c>
      <c r="T870" s="50">
        <v>0.01</v>
      </c>
      <c r="U870" s="50">
        <v>0.05</v>
      </c>
      <c r="W870" s="50">
        <v>4.3</v>
      </c>
      <c r="Z870" s="50">
        <v>0.1</v>
      </c>
      <c r="AA870" s="50">
        <v>4.2</v>
      </c>
      <c r="AD870" s="50">
        <v>0</v>
      </c>
      <c r="AE870" s="50">
        <v>2</v>
      </c>
      <c r="AJ870" s="50">
        <v>0.6</v>
      </c>
      <c r="AK870" s="50">
        <v>31</v>
      </c>
      <c r="AL870" s="50">
        <v>0.3</v>
      </c>
      <c r="AM870" s="50">
        <v>13</v>
      </c>
      <c r="AN870" s="50">
        <v>32</v>
      </c>
      <c r="AO870" s="50">
        <v>173</v>
      </c>
      <c r="AP870" s="50">
        <v>29</v>
      </c>
      <c r="AQ870" s="50">
        <v>0.15</v>
      </c>
      <c r="AR870" s="50">
        <v>0.02</v>
      </c>
      <c r="AS870" s="50">
        <v>0.9</v>
      </c>
      <c r="AT870" s="50">
        <v>150</v>
      </c>
      <c r="AV870" s="50">
        <v>7</v>
      </c>
      <c r="AW870" s="50">
        <v>0</v>
      </c>
      <c r="AX870" s="50">
        <v>40</v>
      </c>
      <c r="BE870" s="50">
        <v>0</v>
      </c>
      <c r="BH870" s="50">
        <v>0.25</v>
      </c>
      <c r="BJ870" s="50">
        <v>0.04</v>
      </c>
      <c r="BK870" s="50">
        <v>0.02</v>
      </c>
      <c r="BL870" s="50">
        <v>0.3</v>
      </c>
      <c r="BN870" s="50">
        <v>0.08</v>
      </c>
      <c r="BO870" s="50">
        <v>16</v>
      </c>
      <c r="BP870" s="50">
        <v>0</v>
      </c>
      <c r="BQ870" s="50">
        <v>30</v>
      </c>
      <c r="BT870" s="27">
        <v>6.25</v>
      </c>
      <c r="BW870" s="50" t="s">
        <v>1419</v>
      </c>
      <c r="BX870" s="194">
        <v>3704</v>
      </c>
      <c r="CB870" s="50">
        <v>100</v>
      </c>
      <c r="CC870" s="50">
        <v>3.9000000000000057</v>
      </c>
    </row>
    <row r="871" spans="1:98" ht="15" x14ac:dyDescent="0.25">
      <c r="A871" s="10" t="s">
        <v>301</v>
      </c>
      <c r="D871">
        <v>80</v>
      </c>
      <c r="F871" s="40" t="s">
        <v>302</v>
      </c>
      <c r="I871">
        <v>0.7</v>
      </c>
      <c r="J871" s="50">
        <v>137.71</v>
      </c>
      <c r="K871" s="50">
        <v>89.8</v>
      </c>
      <c r="L871" s="50">
        <v>0.1</v>
      </c>
      <c r="M871" s="50">
        <v>0.6</v>
      </c>
      <c r="N871" s="50">
        <v>0.6</v>
      </c>
      <c r="O871" s="50">
        <v>0</v>
      </c>
      <c r="P871" s="50">
        <v>0</v>
      </c>
      <c r="Q871" s="50">
        <v>0.3</v>
      </c>
      <c r="S871" s="50">
        <v>0.1</v>
      </c>
      <c r="T871" s="194" t="s">
        <v>501</v>
      </c>
      <c r="U871" s="50">
        <v>0.2</v>
      </c>
      <c r="W871" s="50">
        <v>7.1818181818181817</v>
      </c>
      <c r="Y871" s="50">
        <v>7.9</v>
      </c>
      <c r="Z871" s="50">
        <v>0.27272727272727271</v>
      </c>
      <c r="AA871" s="50">
        <v>7.0476190476190474</v>
      </c>
      <c r="AB871" s="50">
        <v>0.3</v>
      </c>
      <c r="AC871" s="50">
        <v>7.4</v>
      </c>
      <c r="AE871" s="50">
        <v>2.8</v>
      </c>
      <c r="AG871" s="50">
        <v>2.4</v>
      </c>
      <c r="AJ871" s="50">
        <v>0.97</v>
      </c>
      <c r="AK871" s="50">
        <v>25</v>
      </c>
      <c r="AL871" s="50">
        <v>0.3</v>
      </c>
      <c r="AM871" s="50">
        <v>3</v>
      </c>
      <c r="AN871" s="50">
        <v>15</v>
      </c>
      <c r="AO871" s="50">
        <v>170</v>
      </c>
      <c r="AP871" s="50">
        <v>25</v>
      </c>
      <c r="AQ871" s="50">
        <v>0.1</v>
      </c>
      <c r="AR871" s="50">
        <v>0.02</v>
      </c>
      <c r="AS871" s="50">
        <v>1</v>
      </c>
      <c r="AT871" s="50">
        <v>100</v>
      </c>
      <c r="AU871" s="50">
        <v>841</v>
      </c>
      <c r="AW871" s="50">
        <v>0</v>
      </c>
      <c r="AX871" s="50">
        <v>12472</v>
      </c>
      <c r="BE871" s="50">
        <v>0</v>
      </c>
      <c r="BF871" s="50">
        <v>0</v>
      </c>
      <c r="BH871" s="50">
        <v>0.56000000000000005</v>
      </c>
      <c r="BJ871" s="50">
        <v>0.1</v>
      </c>
      <c r="BK871" s="50">
        <v>0.01</v>
      </c>
      <c r="BL871" s="50">
        <v>0.2</v>
      </c>
      <c r="BN871" s="50">
        <v>0.14000000000000001</v>
      </c>
      <c r="BO871" s="50">
        <v>12</v>
      </c>
      <c r="BP871" s="50">
        <v>0</v>
      </c>
      <c r="BQ871" s="50">
        <v>6</v>
      </c>
      <c r="BT871" s="27">
        <v>6.25</v>
      </c>
      <c r="BW871" s="50" t="s">
        <v>8</v>
      </c>
      <c r="BX871" s="194">
        <v>792</v>
      </c>
      <c r="CB871" s="50">
        <v>100</v>
      </c>
      <c r="CC871" s="50">
        <v>5.5300000000000153</v>
      </c>
    </row>
    <row r="872" spans="1:98" ht="15" x14ac:dyDescent="0.3">
      <c r="A872" s="10" t="s">
        <v>989</v>
      </c>
      <c r="D872">
        <v>40</v>
      </c>
      <c r="F872" s="44" t="s">
        <v>1508</v>
      </c>
      <c r="I872">
        <v>1</v>
      </c>
      <c r="J872" s="50">
        <v>2132.3000000000002</v>
      </c>
      <c r="K872" s="50">
        <v>36.200000000000003</v>
      </c>
      <c r="L872" s="50">
        <v>0.18</v>
      </c>
      <c r="M872" s="50">
        <v>1.1000000000000001</v>
      </c>
      <c r="N872" s="50">
        <v>0</v>
      </c>
      <c r="O872" s="50">
        <v>1.1000000000000001</v>
      </c>
      <c r="P872" s="50">
        <v>5.8999999999999997E-2</v>
      </c>
      <c r="Q872" s="50">
        <v>54</v>
      </c>
      <c r="S872" s="50">
        <v>6.83</v>
      </c>
      <c r="T872" s="50">
        <v>10.029999999999999</v>
      </c>
      <c r="U872" s="50">
        <v>34.68</v>
      </c>
      <c r="W872" s="50">
        <v>8.6999999999999993</v>
      </c>
      <c r="AA872" s="50">
        <v>7.3</v>
      </c>
      <c r="AE872" s="50">
        <v>0</v>
      </c>
      <c r="AJ872" s="50">
        <v>1.9</v>
      </c>
      <c r="AK872" s="50">
        <v>6</v>
      </c>
      <c r="AL872" s="50">
        <v>0.2</v>
      </c>
      <c r="AM872" s="50">
        <v>1</v>
      </c>
      <c r="AN872" s="50">
        <v>21</v>
      </c>
      <c r="AO872" s="50">
        <v>13</v>
      </c>
      <c r="AP872" s="50">
        <v>354</v>
      </c>
      <c r="AQ872" s="50">
        <v>0.08</v>
      </c>
      <c r="AR872" s="50">
        <v>0.02</v>
      </c>
      <c r="AT872" s="50">
        <v>0</v>
      </c>
      <c r="AV872" s="50">
        <v>81</v>
      </c>
      <c r="BE872" s="50">
        <v>0.26</v>
      </c>
      <c r="BH872" s="50">
        <v>14.88</v>
      </c>
      <c r="BJ872" s="50">
        <v>0.02</v>
      </c>
      <c r="BK872" s="50">
        <v>0.06</v>
      </c>
      <c r="BL872" s="50">
        <v>0</v>
      </c>
      <c r="BN872" s="50">
        <v>8.0000000000000002E-3</v>
      </c>
      <c r="BO872" s="50">
        <v>3</v>
      </c>
      <c r="BP872" s="50">
        <v>0.4</v>
      </c>
      <c r="BT872" s="27">
        <v>6.25</v>
      </c>
      <c r="BW872" s="50" t="s">
        <v>4</v>
      </c>
      <c r="BX872" s="194">
        <v>6513</v>
      </c>
      <c r="CB872" s="27">
        <f>CC872+K872+M872+Q872+AE872+AJ872</f>
        <v>100</v>
      </c>
      <c r="CC872" s="27">
        <f>100-(K872+M872+Q872+AJ872+AE872+AI872)</f>
        <v>6.7999999999999829</v>
      </c>
    </row>
    <row r="873" spans="1:98" ht="15" x14ac:dyDescent="0.25">
      <c r="A873" s="10"/>
      <c r="D873">
        <f>SUM(D870:D872)</f>
        <v>200</v>
      </c>
      <c r="F873" s="5" t="s">
        <v>550</v>
      </c>
    </row>
    <row r="874" spans="1:98" ht="15" x14ac:dyDescent="0.25">
      <c r="A874" s="10"/>
      <c r="D874">
        <f>D873*D875</f>
        <v>200</v>
      </c>
      <c r="F874" s="5" t="s">
        <v>551</v>
      </c>
    </row>
    <row r="875" spans="1:98" ht="15" x14ac:dyDescent="0.25">
      <c r="A875" s="10"/>
      <c r="D875">
        <v>1</v>
      </c>
      <c r="F875" s="5" t="s">
        <v>337</v>
      </c>
    </row>
    <row r="876" spans="1:98" ht="15" x14ac:dyDescent="0.25">
      <c r="A876" s="10"/>
      <c r="F876" s="5" t="s">
        <v>82</v>
      </c>
    </row>
    <row r="877" spans="1:98" ht="15" x14ac:dyDescent="0.25">
      <c r="A877" s="10"/>
      <c r="F877" s="5" t="s">
        <v>115</v>
      </c>
    </row>
    <row r="878" spans="1:98" x14ac:dyDescent="0.25">
      <c r="A878" s="10"/>
    </row>
    <row r="879" spans="1:98" s="35" customFormat="1" ht="15" x14ac:dyDescent="0.25">
      <c r="A879" s="34"/>
      <c r="F879" s="163" t="s">
        <v>228</v>
      </c>
      <c r="J879" s="392"/>
      <c r="K879" s="164">
        <f>+K870*$D$870/100</f>
        <v>73.52</v>
      </c>
      <c r="L879" s="164">
        <f>+L870*$D$870/100</f>
        <v>0.192</v>
      </c>
      <c r="M879" s="164">
        <f t="shared" ref="M879:BR879" si="443">+M870*$D$870/100</f>
        <v>1.2</v>
      </c>
      <c r="N879" s="164">
        <f t="shared" si="443"/>
        <v>1.2</v>
      </c>
      <c r="O879" s="164">
        <f t="shared" si="443"/>
        <v>0</v>
      </c>
      <c r="P879" s="164">
        <f t="shared" si="443"/>
        <v>0</v>
      </c>
      <c r="Q879" s="164">
        <f t="shared" si="443"/>
        <v>0.08</v>
      </c>
      <c r="R879" s="164">
        <f t="shared" si="443"/>
        <v>0</v>
      </c>
      <c r="S879" s="164">
        <f t="shared" si="443"/>
        <v>8.0000000000000002E-3</v>
      </c>
      <c r="T879" s="164">
        <f t="shared" si="443"/>
        <v>8.0000000000000002E-3</v>
      </c>
      <c r="U879" s="164">
        <f t="shared" si="443"/>
        <v>0.04</v>
      </c>
      <c r="V879" s="164">
        <f t="shared" si="443"/>
        <v>0</v>
      </c>
      <c r="W879" s="164">
        <f t="shared" si="443"/>
        <v>3.44</v>
      </c>
      <c r="X879" s="164">
        <f t="shared" si="443"/>
        <v>0</v>
      </c>
      <c r="Y879" s="164">
        <f t="shared" si="443"/>
        <v>0</v>
      </c>
      <c r="Z879" s="164">
        <f t="shared" si="443"/>
        <v>0.08</v>
      </c>
      <c r="AA879" s="164">
        <f t="shared" si="443"/>
        <v>3.36</v>
      </c>
      <c r="AB879" s="164">
        <f t="shared" si="443"/>
        <v>0</v>
      </c>
      <c r="AC879" s="164">
        <f t="shared" si="443"/>
        <v>0</v>
      </c>
      <c r="AD879" s="164">
        <f t="shared" si="443"/>
        <v>0</v>
      </c>
      <c r="AE879" s="164">
        <f t="shared" si="443"/>
        <v>1.6</v>
      </c>
      <c r="AF879" s="164">
        <f t="shared" si="443"/>
        <v>0</v>
      </c>
      <c r="AG879" s="164">
        <f t="shared" si="443"/>
        <v>0</v>
      </c>
      <c r="AH879" s="164">
        <f t="shared" si="443"/>
        <v>0</v>
      </c>
      <c r="AI879" s="164">
        <f t="shared" si="443"/>
        <v>0</v>
      </c>
      <c r="AJ879" s="164">
        <f t="shared" si="443"/>
        <v>0.48</v>
      </c>
      <c r="AK879" s="164">
        <f t="shared" si="443"/>
        <v>24.8</v>
      </c>
      <c r="AL879" s="164">
        <f t="shared" si="443"/>
        <v>0.24</v>
      </c>
      <c r="AM879" s="164">
        <f t="shared" si="443"/>
        <v>10.4</v>
      </c>
      <c r="AN879" s="164">
        <f t="shared" si="443"/>
        <v>25.6</v>
      </c>
      <c r="AO879" s="164">
        <f t="shared" si="443"/>
        <v>138.4</v>
      </c>
      <c r="AP879" s="164">
        <f t="shared" si="443"/>
        <v>23.2</v>
      </c>
      <c r="AQ879" s="164">
        <f t="shared" si="443"/>
        <v>0.12</v>
      </c>
      <c r="AR879" s="164">
        <f t="shared" si="443"/>
        <v>1.6E-2</v>
      </c>
      <c r="AS879" s="164">
        <f t="shared" si="443"/>
        <v>0.72</v>
      </c>
      <c r="AT879" s="164">
        <f t="shared" si="443"/>
        <v>120</v>
      </c>
      <c r="AU879" s="164">
        <f t="shared" si="443"/>
        <v>0</v>
      </c>
      <c r="AV879" s="164">
        <f t="shared" si="443"/>
        <v>5.6</v>
      </c>
      <c r="AW879" s="164">
        <f t="shared" si="443"/>
        <v>0</v>
      </c>
      <c r="AX879" s="164">
        <f t="shared" si="443"/>
        <v>32</v>
      </c>
      <c r="AY879" s="164">
        <f t="shared" si="443"/>
        <v>0</v>
      </c>
      <c r="AZ879" s="164">
        <f t="shared" si="443"/>
        <v>0</v>
      </c>
      <c r="BA879" s="164">
        <f t="shared" si="443"/>
        <v>0</v>
      </c>
      <c r="BB879" s="164">
        <f t="shared" si="443"/>
        <v>0</v>
      </c>
      <c r="BC879" s="164">
        <f t="shared" si="443"/>
        <v>0</v>
      </c>
      <c r="BD879" s="164">
        <f t="shared" si="443"/>
        <v>0</v>
      </c>
      <c r="BE879" s="164">
        <f t="shared" si="443"/>
        <v>0</v>
      </c>
      <c r="BF879" s="164">
        <f t="shared" si="443"/>
        <v>0</v>
      </c>
      <c r="BG879" s="164">
        <f t="shared" si="443"/>
        <v>0</v>
      </c>
      <c r="BH879" s="164">
        <f t="shared" si="443"/>
        <v>0.2</v>
      </c>
      <c r="BI879" s="164">
        <f t="shared" si="443"/>
        <v>0</v>
      </c>
      <c r="BJ879" s="164">
        <f t="shared" si="443"/>
        <v>3.2000000000000001E-2</v>
      </c>
      <c r="BK879" s="164">
        <f t="shared" si="443"/>
        <v>1.6E-2</v>
      </c>
      <c r="BL879" s="164">
        <f t="shared" si="443"/>
        <v>0.24</v>
      </c>
      <c r="BM879" s="164">
        <f t="shared" si="443"/>
        <v>0</v>
      </c>
      <c r="BN879" s="164">
        <f t="shared" si="443"/>
        <v>6.4000000000000001E-2</v>
      </c>
      <c r="BO879" s="164">
        <f t="shared" si="443"/>
        <v>12.8</v>
      </c>
      <c r="BP879" s="164">
        <f t="shared" si="443"/>
        <v>0</v>
      </c>
      <c r="BQ879" s="164">
        <f t="shared" si="443"/>
        <v>24</v>
      </c>
      <c r="BR879" s="164">
        <f t="shared" si="443"/>
        <v>0</v>
      </c>
      <c r="BS879" s="164"/>
      <c r="BT879" s="164"/>
      <c r="BU879" s="164"/>
      <c r="BV879" s="164"/>
      <c r="BW879" s="164"/>
      <c r="BX879" s="166"/>
      <c r="BY879" s="164"/>
      <c r="BZ879" s="164"/>
      <c r="CA879" s="164"/>
      <c r="CB879" s="164">
        <f t="shared" ref="CB879:CC881" si="444">+CB870</f>
        <v>100</v>
      </c>
      <c r="CC879" s="164">
        <f t="shared" si="444"/>
        <v>3.9000000000000057</v>
      </c>
      <c r="CD879" s="392"/>
      <c r="CE879" s="392"/>
      <c r="CF879" s="392"/>
      <c r="CG879" s="392"/>
      <c r="CH879" s="392"/>
      <c r="CI879" s="392"/>
      <c r="CJ879" s="392"/>
      <c r="CK879" s="392"/>
      <c r="CL879" s="392"/>
      <c r="CM879" s="392"/>
      <c r="CN879" s="392"/>
      <c r="CO879" s="392"/>
      <c r="CP879" s="392"/>
      <c r="CQ879" s="392"/>
      <c r="CR879" s="392"/>
      <c r="CS879" s="392"/>
      <c r="CT879" s="392"/>
    </row>
    <row r="880" spans="1:98" s="35" customFormat="1" ht="15" x14ac:dyDescent="0.25">
      <c r="A880" s="34"/>
      <c r="F880" s="163" t="s">
        <v>302</v>
      </c>
      <c r="J880" s="392"/>
      <c r="K880" s="164">
        <f>+K871*$D$871/100</f>
        <v>71.84</v>
      </c>
      <c r="L880" s="164">
        <f>+L871*$D$871/100</f>
        <v>0.08</v>
      </c>
      <c r="M880" s="164">
        <f t="shared" ref="M880:BR880" si="445">+M871*$D$871/100</f>
        <v>0.48</v>
      </c>
      <c r="N880" s="164">
        <f t="shared" si="445"/>
        <v>0.48</v>
      </c>
      <c r="O880" s="164">
        <f t="shared" si="445"/>
        <v>0</v>
      </c>
      <c r="P880" s="164">
        <f t="shared" si="445"/>
        <v>0</v>
      </c>
      <c r="Q880" s="164">
        <f t="shared" si="445"/>
        <v>0.24</v>
      </c>
      <c r="R880" s="164">
        <f t="shared" si="445"/>
        <v>0</v>
      </c>
      <c r="S880" s="164">
        <f t="shared" si="445"/>
        <v>0.08</v>
      </c>
      <c r="T880" s="166" t="s">
        <v>501</v>
      </c>
      <c r="U880" s="164">
        <f t="shared" si="445"/>
        <v>0.16</v>
      </c>
      <c r="V880" s="164">
        <f t="shared" si="445"/>
        <v>0</v>
      </c>
      <c r="W880" s="164">
        <f t="shared" si="445"/>
        <v>5.7454545454545451</v>
      </c>
      <c r="X880" s="164">
        <f t="shared" si="445"/>
        <v>0</v>
      </c>
      <c r="Y880" s="164">
        <f t="shared" si="445"/>
        <v>6.32</v>
      </c>
      <c r="Z880" s="164">
        <f t="shared" si="445"/>
        <v>0.21818181818181817</v>
      </c>
      <c r="AA880" s="164">
        <f t="shared" si="445"/>
        <v>5.6380952380952385</v>
      </c>
      <c r="AB880" s="164">
        <f t="shared" si="445"/>
        <v>0.24</v>
      </c>
      <c r="AC880" s="164">
        <f t="shared" si="445"/>
        <v>5.92</v>
      </c>
      <c r="AD880" s="164">
        <f t="shared" si="445"/>
        <v>0</v>
      </c>
      <c r="AE880" s="164">
        <f t="shared" si="445"/>
        <v>2.2400000000000002</v>
      </c>
      <c r="AF880" s="164">
        <f t="shared" si="445"/>
        <v>0</v>
      </c>
      <c r="AG880" s="164">
        <f t="shared" si="445"/>
        <v>1.92</v>
      </c>
      <c r="AH880" s="164">
        <f t="shared" si="445"/>
        <v>0</v>
      </c>
      <c r="AI880" s="164">
        <f t="shared" si="445"/>
        <v>0</v>
      </c>
      <c r="AJ880" s="164">
        <f t="shared" si="445"/>
        <v>0.77599999999999991</v>
      </c>
      <c r="AK880" s="164">
        <f t="shared" si="445"/>
        <v>20</v>
      </c>
      <c r="AL880" s="164">
        <f t="shared" si="445"/>
        <v>0.24</v>
      </c>
      <c r="AM880" s="164">
        <f t="shared" si="445"/>
        <v>2.4</v>
      </c>
      <c r="AN880" s="164">
        <f t="shared" si="445"/>
        <v>12</v>
      </c>
      <c r="AO880" s="164">
        <f t="shared" si="445"/>
        <v>136</v>
      </c>
      <c r="AP880" s="164">
        <f t="shared" si="445"/>
        <v>20</v>
      </c>
      <c r="AQ880" s="164">
        <f t="shared" si="445"/>
        <v>0.08</v>
      </c>
      <c r="AR880" s="164">
        <f t="shared" si="445"/>
        <v>1.6E-2</v>
      </c>
      <c r="AS880" s="164">
        <f t="shared" si="445"/>
        <v>0.8</v>
      </c>
      <c r="AT880" s="164">
        <f t="shared" si="445"/>
        <v>80</v>
      </c>
      <c r="AU880" s="164">
        <f t="shared" si="445"/>
        <v>672.8</v>
      </c>
      <c r="AV880" s="164">
        <f t="shared" si="445"/>
        <v>0</v>
      </c>
      <c r="AW880" s="164">
        <f t="shared" si="445"/>
        <v>0</v>
      </c>
      <c r="AX880" s="164">
        <f t="shared" si="445"/>
        <v>9977.6</v>
      </c>
      <c r="AY880" s="164">
        <f t="shared" si="445"/>
        <v>0</v>
      </c>
      <c r="AZ880" s="164">
        <f t="shared" si="445"/>
        <v>0</v>
      </c>
      <c r="BA880" s="164">
        <f t="shared" si="445"/>
        <v>0</v>
      </c>
      <c r="BB880" s="164">
        <f t="shared" si="445"/>
        <v>0</v>
      </c>
      <c r="BC880" s="164">
        <f t="shared" si="445"/>
        <v>0</v>
      </c>
      <c r="BD880" s="164">
        <f t="shared" si="445"/>
        <v>0</v>
      </c>
      <c r="BE880" s="164">
        <f t="shared" si="445"/>
        <v>0</v>
      </c>
      <c r="BF880" s="164">
        <f t="shared" si="445"/>
        <v>0</v>
      </c>
      <c r="BG880" s="164">
        <f t="shared" si="445"/>
        <v>0</v>
      </c>
      <c r="BH880" s="164">
        <f t="shared" si="445"/>
        <v>0.44800000000000006</v>
      </c>
      <c r="BI880" s="164">
        <f t="shared" si="445"/>
        <v>0</v>
      </c>
      <c r="BJ880" s="164">
        <f t="shared" si="445"/>
        <v>0.08</v>
      </c>
      <c r="BK880" s="164">
        <f t="shared" si="445"/>
        <v>8.0000000000000002E-3</v>
      </c>
      <c r="BL880" s="164">
        <f t="shared" si="445"/>
        <v>0.16</v>
      </c>
      <c r="BM880" s="164">
        <f t="shared" si="445"/>
        <v>0</v>
      </c>
      <c r="BN880" s="164">
        <f t="shared" si="445"/>
        <v>0.11200000000000002</v>
      </c>
      <c r="BO880" s="164">
        <f t="shared" si="445"/>
        <v>9.6</v>
      </c>
      <c r="BP880" s="164">
        <f t="shared" si="445"/>
        <v>0</v>
      </c>
      <c r="BQ880" s="164">
        <f t="shared" si="445"/>
        <v>4.8</v>
      </c>
      <c r="BR880" s="164">
        <f t="shared" si="445"/>
        <v>0</v>
      </c>
      <c r="BS880" s="164"/>
      <c r="BT880" s="164"/>
      <c r="BU880" s="164"/>
      <c r="BV880" s="164"/>
      <c r="BW880" s="164"/>
      <c r="BX880" s="166"/>
      <c r="BY880" s="164"/>
      <c r="BZ880" s="164"/>
      <c r="CA880" s="164"/>
      <c r="CB880" s="164">
        <f t="shared" si="444"/>
        <v>100</v>
      </c>
      <c r="CC880" s="164">
        <f t="shared" si="444"/>
        <v>5.5300000000000153</v>
      </c>
      <c r="CD880" s="392"/>
      <c r="CE880" s="392"/>
      <c r="CF880" s="392"/>
      <c r="CG880" s="392"/>
      <c r="CH880" s="392"/>
      <c r="CI880" s="392"/>
      <c r="CJ880" s="392"/>
      <c r="CK880" s="392"/>
      <c r="CL880" s="392"/>
      <c r="CM880" s="392"/>
      <c r="CN880" s="392"/>
      <c r="CO880" s="392"/>
      <c r="CP880" s="392"/>
      <c r="CQ880" s="392"/>
      <c r="CR880" s="392"/>
      <c r="CS880" s="392"/>
      <c r="CT880" s="392"/>
    </row>
    <row r="881" spans="1:98" s="35" customFormat="1" ht="15" x14ac:dyDescent="0.3">
      <c r="F881" s="167" t="s">
        <v>1508</v>
      </c>
      <c r="J881" s="392"/>
      <c r="K881" s="164">
        <f>+K872*$D$872/100</f>
        <v>14.48</v>
      </c>
      <c r="L881" s="164">
        <f>+L872*$D$872/100</f>
        <v>7.1999999999999995E-2</v>
      </c>
      <c r="M881" s="164">
        <f t="shared" ref="M881:BR881" si="446">+M872*$D$872/100</f>
        <v>0.44</v>
      </c>
      <c r="N881" s="164">
        <f t="shared" si="446"/>
        <v>0</v>
      </c>
      <c r="O881" s="164">
        <f t="shared" si="446"/>
        <v>0.44</v>
      </c>
      <c r="P881" s="164">
        <f t="shared" si="446"/>
        <v>2.3599999999999999E-2</v>
      </c>
      <c r="Q881" s="164">
        <f t="shared" si="446"/>
        <v>21.6</v>
      </c>
      <c r="R881" s="164">
        <f t="shared" si="446"/>
        <v>0</v>
      </c>
      <c r="S881" s="164">
        <f t="shared" si="446"/>
        <v>2.7319999999999998</v>
      </c>
      <c r="T881" s="164">
        <f t="shared" si="446"/>
        <v>4.0119999999999996</v>
      </c>
      <c r="U881" s="164">
        <f t="shared" si="446"/>
        <v>13.872</v>
      </c>
      <c r="V881" s="164">
        <f t="shared" si="446"/>
        <v>0</v>
      </c>
      <c r="W881" s="164">
        <f t="shared" si="446"/>
        <v>3.48</v>
      </c>
      <c r="X881" s="164">
        <f t="shared" si="446"/>
        <v>0</v>
      </c>
      <c r="Y881" s="164">
        <f t="shared" si="446"/>
        <v>0</v>
      </c>
      <c r="Z881" s="164">
        <f t="shared" si="446"/>
        <v>0</v>
      </c>
      <c r="AA881" s="164">
        <f t="shared" si="446"/>
        <v>2.92</v>
      </c>
      <c r="AB881" s="164">
        <f t="shared" si="446"/>
        <v>0</v>
      </c>
      <c r="AC881" s="164">
        <f t="shared" si="446"/>
        <v>0</v>
      </c>
      <c r="AD881" s="164">
        <f t="shared" si="446"/>
        <v>0</v>
      </c>
      <c r="AE881" s="164">
        <f t="shared" si="446"/>
        <v>0</v>
      </c>
      <c r="AF881" s="164">
        <f t="shared" si="446"/>
        <v>0</v>
      </c>
      <c r="AG881" s="164">
        <f t="shared" si="446"/>
        <v>0</v>
      </c>
      <c r="AH881" s="164">
        <f t="shared" si="446"/>
        <v>0</v>
      </c>
      <c r="AI881" s="164">
        <f t="shared" si="446"/>
        <v>0</v>
      </c>
      <c r="AJ881" s="164">
        <f t="shared" si="446"/>
        <v>0.76</v>
      </c>
      <c r="AK881" s="164">
        <f t="shared" si="446"/>
        <v>2.4</v>
      </c>
      <c r="AL881" s="164">
        <f t="shared" si="446"/>
        <v>0.08</v>
      </c>
      <c r="AM881" s="164">
        <f t="shared" si="446"/>
        <v>0.4</v>
      </c>
      <c r="AN881" s="164">
        <f t="shared" si="446"/>
        <v>8.4</v>
      </c>
      <c r="AO881" s="164">
        <f t="shared" si="446"/>
        <v>5.2</v>
      </c>
      <c r="AP881" s="164">
        <f t="shared" si="446"/>
        <v>141.6</v>
      </c>
      <c r="AQ881" s="164">
        <f t="shared" si="446"/>
        <v>3.2000000000000001E-2</v>
      </c>
      <c r="AR881" s="164">
        <f t="shared" si="446"/>
        <v>8.0000000000000002E-3</v>
      </c>
      <c r="AS881" s="164">
        <f t="shared" si="446"/>
        <v>0</v>
      </c>
      <c r="AT881" s="164">
        <f t="shared" si="446"/>
        <v>0</v>
      </c>
      <c r="AU881" s="164">
        <f t="shared" si="446"/>
        <v>0</v>
      </c>
      <c r="AV881" s="164">
        <f t="shared" si="446"/>
        <v>32.4</v>
      </c>
      <c r="AW881" s="164">
        <f t="shared" si="446"/>
        <v>0</v>
      </c>
      <c r="AX881" s="164">
        <f t="shared" si="446"/>
        <v>0</v>
      </c>
      <c r="AY881" s="164">
        <f t="shared" si="446"/>
        <v>0</v>
      </c>
      <c r="AZ881" s="164">
        <f t="shared" si="446"/>
        <v>0</v>
      </c>
      <c r="BA881" s="164">
        <f t="shared" si="446"/>
        <v>0</v>
      </c>
      <c r="BB881" s="164">
        <f t="shared" si="446"/>
        <v>0</v>
      </c>
      <c r="BC881" s="164">
        <f t="shared" si="446"/>
        <v>0</v>
      </c>
      <c r="BD881" s="164">
        <f t="shared" si="446"/>
        <v>0</v>
      </c>
      <c r="BE881" s="164">
        <f t="shared" si="446"/>
        <v>0.10400000000000001</v>
      </c>
      <c r="BF881" s="164">
        <f t="shared" si="446"/>
        <v>0</v>
      </c>
      <c r="BG881" s="164">
        <f t="shared" si="446"/>
        <v>0</v>
      </c>
      <c r="BH881" s="164">
        <f t="shared" si="446"/>
        <v>5.9520000000000008</v>
      </c>
      <c r="BI881" s="164">
        <f t="shared" si="446"/>
        <v>0</v>
      </c>
      <c r="BJ881" s="164">
        <f t="shared" si="446"/>
        <v>8.0000000000000002E-3</v>
      </c>
      <c r="BK881" s="164">
        <f t="shared" si="446"/>
        <v>2.4E-2</v>
      </c>
      <c r="BL881" s="164">
        <f t="shared" si="446"/>
        <v>0</v>
      </c>
      <c r="BM881" s="164">
        <f t="shared" si="446"/>
        <v>0</v>
      </c>
      <c r="BN881" s="164">
        <f t="shared" si="446"/>
        <v>3.2000000000000002E-3</v>
      </c>
      <c r="BO881" s="164">
        <f t="shared" si="446"/>
        <v>1.2</v>
      </c>
      <c r="BP881" s="164">
        <f t="shared" si="446"/>
        <v>0.16</v>
      </c>
      <c r="BQ881" s="164">
        <f t="shared" si="446"/>
        <v>0</v>
      </c>
      <c r="BR881" s="164">
        <f t="shared" si="446"/>
        <v>0</v>
      </c>
      <c r="BS881" s="164"/>
      <c r="BT881" s="164"/>
      <c r="BU881" s="164"/>
      <c r="BV881" s="164"/>
      <c r="BW881" s="164"/>
      <c r="BX881" s="166"/>
      <c r="BY881" s="164"/>
      <c r="BZ881" s="164"/>
      <c r="CA881" s="164"/>
      <c r="CB881" s="164">
        <f t="shared" si="444"/>
        <v>100</v>
      </c>
      <c r="CC881" s="164">
        <f t="shared" si="444"/>
        <v>6.7999999999999829</v>
      </c>
      <c r="CD881" s="392"/>
      <c r="CE881" s="392"/>
      <c r="CF881" s="392"/>
      <c r="CG881" s="392"/>
      <c r="CH881" s="392"/>
      <c r="CI881" s="392"/>
      <c r="CJ881" s="392"/>
      <c r="CK881" s="392"/>
      <c r="CL881" s="392"/>
      <c r="CM881" s="392"/>
      <c r="CN881" s="392"/>
      <c r="CO881" s="392"/>
      <c r="CP881" s="392"/>
      <c r="CQ881" s="392"/>
      <c r="CR881" s="392"/>
      <c r="CS881" s="392"/>
      <c r="CT881" s="392"/>
    </row>
    <row r="882" spans="1:98" s="35" customFormat="1" ht="13" x14ac:dyDescent="0.3">
      <c r="A882" s="34"/>
      <c r="J882" s="392"/>
      <c r="K882" s="168">
        <f>SUM(K879:K881)</f>
        <v>159.84</v>
      </c>
      <c r="L882" s="168">
        <f>SUM(L879:L881)</f>
        <v>0.34400000000000003</v>
      </c>
      <c r="M882" s="168">
        <f t="shared" ref="M882:BR882" si="447">SUM(M879:M881)</f>
        <v>2.12</v>
      </c>
      <c r="N882" s="168">
        <f t="shared" si="447"/>
        <v>1.68</v>
      </c>
      <c r="O882" s="168">
        <f t="shared" si="447"/>
        <v>0.44</v>
      </c>
      <c r="P882" s="168">
        <f t="shared" si="447"/>
        <v>2.3599999999999999E-2</v>
      </c>
      <c r="Q882" s="168">
        <f t="shared" si="447"/>
        <v>21.92</v>
      </c>
      <c r="R882" s="168">
        <f t="shared" si="447"/>
        <v>0</v>
      </c>
      <c r="S882" s="168">
        <f t="shared" si="447"/>
        <v>2.82</v>
      </c>
      <c r="T882" s="168">
        <f t="shared" si="447"/>
        <v>4.0199999999999996</v>
      </c>
      <c r="U882" s="168">
        <f t="shared" si="447"/>
        <v>14.071999999999999</v>
      </c>
      <c r="V882" s="168">
        <f t="shared" si="447"/>
        <v>0</v>
      </c>
      <c r="W882" s="168">
        <f t="shared" si="447"/>
        <v>12.665454545454546</v>
      </c>
      <c r="X882" s="168">
        <f t="shared" si="447"/>
        <v>0</v>
      </c>
      <c r="Y882" s="168">
        <f t="shared" si="447"/>
        <v>6.32</v>
      </c>
      <c r="Z882" s="168">
        <f t="shared" si="447"/>
        <v>0.29818181818181816</v>
      </c>
      <c r="AA882" s="168">
        <f t="shared" si="447"/>
        <v>11.918095238095239</v>
      </c>
      <c r="AB882" s="168">
        <f t="shared" si="447"/>
        <v>0.24</v>
      </c>
      <c r="AC882" s="168">
        <f t="shared" si="447"/>
        <v>5.92</v>
      </c>
      <c r="AD882" s="168">
        <f t="shared" si="447"/>
        <v>0</v>
      </c>
      <c r="AE882" s="168">
        <f t="shared" si="447"/>
        <v>3.8400000000000003</v>
      </c>
      <c r="AF882" s="168">
        <f t="shared" si="447"/>
        <v>0</v>
      </c>
      <c r="AG882" s="168">
        <f t="shared" si="447"/>
        <v>1.92</v>
      </c>
      <c r="AH882" s="168">
        <f t="shared" si="447"/>
        <v>0</v>
      </c>
      <c r="AI882" s="168">
        <f t="shared" si="447"/>
        <v>0</v>
      </c>
      <c r="AJ882" s="168">
        <f t="shared" si="447"/>
        <v>2.016</v>
      </c>
      <c r="AK882" s="168">
        <f t="shared" si="447"/>
        <v>47.199999999999996</v>
      </c>
      <c r="AL882" s="168">
        <f t="shared" si="447"/>
        <v>0.55999999999999994</v>
      </c>
      <c r="AM882" s="168">
        <f t="shared" si="447"/>
        <v>13.200000000000001</v>
      </c>
      <c r="AN882" s="168">
        <f t="shared" si="447"/>
        <v>46</v>
      </c>
      <c r="AO882" s="168">
        <f t="shared" si="447"/>
        <v>279.59999999999997</v>
      </c>
      <c r="AP882" s="168">
        <f t="shared" si="447"/>
        <v>184.8</v>
      </c>
      <c r="AQ882" s="168">
        <f t="shared" si="447"/>
        <v>0.23200000000000001</v>
      </c>
      <c r="AR882" s="168">
        <f t="shared" si="447"/>
        <v>0.04</v>
      </c>
      <c r="AS882" s="168">
        <f t="shared" si="447"/>
        <v>1.52</v>
      </c>
      <c r="AT882" s="168">
        <f t="shared" si="447"/>
        <v>200</v>
      </c>
      <c r="AU882" s="168">
        <f t="shared" si="447"/>
        <v>672.8</v>
      </c>
      <c r="AV882" s="168">
        <f t="shared" si="447"/>
        <v>38</v>
      </c>
      <c r="AW882" s="168">
        <f t="shared" si="447"/>
        <v>0</v>
      </c>
      <c r="AX882" s="168">
        <f t="shared" si="447"/>
        <v>10009.6</v>
      </c>
      <c r="AY882" s="168">
        <f t="shared" si="447"/>
        <v>0</v>
      </c>
      <c r="AZ882" s="168">
        <f t="shared" si="447"/>
        <v>0</v>
      </c>
      <c r="BA882" s="168">
        <f t="shared" si="447"/>
        <v>0</v>
      </c>
      <c r="BB882" s="168">
        <f t="shared" si="447"/>
        <v>0</v>
      </c>
      <c r="BC882" s="168">
        <f t="shared" si="447"/>
        <v>0</v>
      </c>
      <c r="BD882" s="168">
        <f t="shared" si="447"/>
        <v>0</v>
      </c>
      <c r="BE882" s="168">
        <f t="shared" si="447"/>
        <v>0.10400000000000001</v>
      </c>
      <c r="BF882" s="168">
        <f t="shared" si="447"/>
        <v>0</v>
      </c>
      <c r="BG882" s="168">
        <f t="shared" si="447"/>
        <v>0</v>
      </c>
      <c r="BH882" s="168">
        <f t="shared" si="447"/>
        <v>6.6000000000000014</v>
      </c>
      <c r="BI882" s="168">
        <f t="shared" si="447"/>
        <v>0</v>
      </c>
      <c r="BJ882" s="168">
        <f t="shared" si="447"/>
        <v>0.12</v>
      </c>
      <c r="BK882" s="168">
        <f t="shared" si="447"/>
        <v>4.8000000000000001E-2</v>
      </c>
      <c r="BL882" s="168">
        <f t="shared" si="447"/>
        <v>0.4</v>
      </c>
      <c r="BM882" s="168">
        <f t="shared" si="447"/>
        <v>0</v>
      </c>
      <c r="BN882" s="168">
        <f t="shared" si="447"/>
        <v>0.17920000000000003</v>
      </c>
      <c r="BO882" s="168">
        <f t="shared" si="447"/>
        <v>23.599999999999998</v>
      </c>
      <c r="BP882" s="168">
        <f t="shared" si="447"/>
        <v>0.16</v>
      </c>
      <c r="BQ882" s="168">
        <f t="shared" si="447"/>
        <v>28.8</v>
      </c>
      <c r="BR882" s="168">
        <f t="shared" si="447"/>
        <v>0</v>
      </c>
      <c r="BS882" s="168"/>
      <c r="BT882" s="168"/>
      <c r="BU882" s="168"/>
      <c r="BV882" s="168"/>
      <c r="BW882" s="168"/>
      <c r="BX882" s="333"/>
      <c r="BY882" s="168"/>
      <c r="BZ882" s="168"/>
      <c r="CA882" s="168"/>
      <c r="CB882" s="168">
        <f>(CB879+CB880+CB881)</f>
        <v>300</v>
      </c>
      <c r="CC882" s="168">
        <f>(CC879+CC880+CC881)</f>
        <v>16.230000000000004</v>
      </c>
      <c r="CD882" s="392"/>
      <c r="CE882" s="392"/>
      <c r="CF882" s="392"/>
      <c r="CG882" s="392"/>
      <c r="CH882" s="392"/>
      <c r="CI882" s="392"/>
      <c r="CJ882" s="392"/>
      <c r="CK882" s="392"/>
      <c r="CL882" s="392"/>
      <c r="CM882" s="392"/>
      <c r="CN882" s="392"/>
      <c r="CO882" s="392"/>
      <c r="CP882" s="392"/>
      <c r="CQ882" s="392"/>
      <c r="CR882" s="392"/>
      <c r="CS882" s="392"/>
      <c r="CT882" s="392"/>
    </row>
    <row r="883" spans="1:98" s="35" customFormat="1" x14ac:dyDescent="0.25">
      <c r="A883" s="34"/>
      <c r="J883" s="392"/>
      <c r="K883" s="388"/>
      <c r="L883" s="388"/>
      <c r="M883" s="388"/>
      <c r="N883" s="388"/>
      <c r="O883" s="388"/>
      <c r="P883" s="388"/>
      <c r="Q883" s="388"/>
      <c r="R883" s="388"/>
      <c r="S883" s="388"/>
      <c r="T883" s="388"/>
      <c r="U883" s="388"/>
      <c r="V883" s="388"/>
      <c r="W883" s="388"/>
      <c r="X883" s="388"/>
      <c r="Y883" s="388"/>
      <c r="Z883" s="388"/>
      <c r="AA883" s="388"/>
      <c r="AB883" s="388"/>
      <c r="AC883" s="388"/>
      <c r="AD883" s="388"/>
      <c r="AE883" s="388"/>
      <c r="AF883" s="388"/>
      <c r="AG883" s="388"/>
      <c r="AH883" s="388"/>
      <c r="AI883" s="388"/>
      <c r="AJ883" s="388"/>
      <c r="AK883" s="388"/>
      <c r="AL883" s="388"/>
      <c r="AM883" s="388"/>
      <c r="AN883" s="388"/>
      <c r="AO883" s="388"/>
      <c r="AP883" s="388"/>
      <c r="AQ883" s="388"/>
      <c r="AR883" s="388"/>
      <c r="AS883" s="388"/>
      <c r="AT883" s="388"/>
      <c r="AU883" s="388"/>
      <c r="AV883" s="388"/>
      <c r="AW883" s="388"/>
      <c r="AX883" s="388"/>
      <c r="AY883" s="388"/>
      <c r="AZ883" s="388"/>
      <c r="BA883" s="388"/>
      <c r="BB883" s="388"/>
      <c r="BC883" s="388"/>
      <c r="BD883" s="388"/>
      <c r="BE883" s="388"/>
      <c r="BF883" s="388"/>
      <c r="BG883" s="388"/>
      <c r="BH883" s="388"/>
      <c r="BI883" s="388"/>
      <c r="BJ883" s="388"/>
      <c r="BK883" s="388"/>
      <c r="BL883" s="388"/>
      <c r="BM883" s="388"/>
      <c r="BN883" s="388"/>
      <c r="BO883" s="388"/>
      <c r="BP883" s="388"/>
      <c r="BQ883" s="388"/>
      <c r="BR883" s="388"/>
      <c r="BS883" s="388"/>
      <c r="BT883" s="388"/>
      <c r="BU883" s="388"/>
      <c r="BV883" s="388"/>
      <c r="BW883" s="388"/>
      <c r="BX883" s="389"/>
      <c r="BY883" s="388"/>
      <c r="BZ883" s="388"/>
      <c r="CA883" s="388"/>
      <c r="CD883" s="392"/>
      <c r="CE883" s="392"/>
      <c r="CF883" s="392"/>
      <c r="CG883" s="392"/>
      <c r="CH883" s="392"/>
      <c r="CI883" s="392"/>
      <c r="CJ883" s="392"/>
      <c r="CK883" s="392"/>
      <c r="CL883" s="392"/>
      <c r="CM883" s="392"/>
      <c r="CN883" s="392"/>
      <c r="CO883" s="392"/>
      <c r="CP883" s="392"/>
      <c r="CQ883" s="392"/>
      <c r="CR883" s="392"/>
      <c r="CS883" s="392"/>
      <c r="CT883" s="392"/>
    </row>
    <row r="884" spans="1:98" s="35" customFormat="1" ht="13" x14ac:dyDescent="0.3">
      <c r="A884" s="34"/>
      <c r="J884" s="392"/>
      <c r="K884" s="164">
        <f>(K882-($D$873-$D$874))/$D$874*100</f>
        <v>79.92</v>
      </c>
      <c r="L884" s="170">
        <f>L882/$D$874*100</f>
        <v>0.17200000000000001</v>
      </c>
      <c r="M884" s="170">
        <f t="shared" ref="M884:BR884" si="448">M882/$D$874*100</f>
        <v>1.06</v>
      </c>
      <c r="N884" s="170">
        <f t="shared" si="448"/>
        <v>0.84</v>
      </c>
      <c r="O884" s="170">
        <f t="shared" si="448"/>
        <v>0.22</v>
      </c>
      <c r="P884" s="170">
        <f t="shared" si="448"/>
        <v>1.18E-2</v>
      </c>
      <c r="Q884" s="170">
        <f t="shared" si="448"/>
        <v>10.96</v>
      </c>
      <c r="R884" s="170">
        <f t="shared" si="448"/>
        <v>0</v>
      </c>
      <c r="S884" s="170">
        <f t="shared" si="448"/>
        <v>1.41</v>
      </c>
      <c r="T884" s="170">
        <f t="shared" si="448"/>
        <v>2.0099999999999998</v>
      </c>
      <c r="U884" s="170">
        <f t="shared" si="448"/>
        <v>7.0359999999999996</v>
      </c>
      <c r="V884" s="170">
        <f t="shared" si="448"/>
        <v>0</v>
      </c>
      <c r="W884" s="170">
        <f t="shared" si="448"/>
        <v>6.332727272727273</v>
      </c>
      <c r="X884" s="170">
        <f t="shared" si="448"/>
        <v>0</v>
      </c>
      <c r="Y884" s="170">
        <f t="shared" si="448"/>
        <v>3.16</v>
      </c>
      <c r="Z884" s="170">
        <f t="shared" si="448"/>
        <v>0.14909090909090908</v>
      </c>
      <c r="AA884" s="170">
        <f t="shared" si="448"/>
        <v>5.9590476190476194</v>
      </c>
      <c r="AB884" s="170">
        <f t="shared" si="448"/>
        <v>0.12</v>
      </c>
      <c r="AC884" s="170">
        <f t="shared" si="448"/>
        <v>2.96</v>
      </c>
      <c r="AD884" s="170">
        <f t="shared" si="448"/>
        <v>0</v>
      </c>
      <c r="AE884" s="170">
        <f t="shared" si="448"/>
        <v>1.9200000000000002</v>
      </c>
      <c r="AF884" s="170">
        <f t="shared" si="448"/>
        <v>0</v>
      </c>
      <c r="AG884" s="170">
        <f t="shared" si="448"/>
        <v>0.96</v>
      </c>
      <c r="AH884" s="170">
        <f t="shared" si="448"/>
        <v>0</v>
      </c>
      <c r="AI884" s="170">
        <f t="shared" si="448"/>
        <v>0</v>
      </c>
      <c r="AJ884" s="170">
        <f t="shared" si="448"/>
        <v>1.008</v>
      </c>
      <c r="AK884" s="170">
        <f t="shared" si="448"/>
        <v>23.599999999999998</v>
      </c>
      <c r="AL884" s="170">
        <f t="shared" si="448"/>
        <v>0.27999999999999997</v>
      </c>
      <c r="AM884" s="170">
        <f t="shared" si="448"/>
        <v>6.6000000000000005</v>
      </c>
      <c r="AN884" s="170">
        <f t="shared" si="448"/>
        <v>23</v>
      </c>
      <c r="AO884" s="170">
        <f t="shared" si="448"/>
        <v>139.79999999999998</v>
      </c>
      <c r="AP884" s="170">
        <f t="shared" si="448"/>
        <v>92.4</v>
      </c>
      <c r="AQ884" s="170">
        <f t="shared" si="448"/>
        <v>0.11600000000000001</v>
      </c>
      <c r="AR884" s="170">
        <f t="shared" si="448"/>
        <v>0.02</v>
      </c>
      <c r="AS884" s="170">
        <f t="shared" si="448"/>
        <v>0.76</v>
      </c>
      <c r="AT884" s="170">
        <f t="shared" si="448"/>
        <v>100</v>
      </c>
      <c r="AU884" s="170">
        <f t="shared" si="448"/>
        <v>336.4</v>
      </c>
      <c r="AV884" s="170">
        <f t="shared" si="448"/>
        <v>19</v>
      </c>
      <c r="AW884" s="170">
        <f t="shared" si="448"/>
        <v>0</v>
      </c>
      <c r="AX884" s="170">
        <f t="shared" si="448"/>
        <v>5004.8</v>
      </c>
      <c r="AY884" s="170">
        <f t="shared" si="448"/>
        <v>0</v>
      </c>
      <c r="AZ884" s="170">
        <f t="shared" si="448"/>
        <v>0</v>
      </c>
      <c r="BA884" s="170">
        <f t="shared" si="448"/>
        <v>0</v>
      </c>
      <c r="BB884" s="170">
        <f t="shared" si="448"/>
        <v>0</v>
      </c>
      <c r="BC884" s="170">
        <f t="shared" si="448"/>
        <v>0</v>
      </c>
      <c r="BD884" s="170">
        <f t="shared" si="448"/>
        <v>0</v>
      </c>
      <c r="BE884" s="170">
        <f t="shared" si="448"/>
        <v>5.2000000000000005E-2</v>
      </c>
      <c r="BF884" s="170">
        <f t="shared" si="448"/>
        <v>0</v>
      </c>
      <c r="BG884" s="170">
        <f t="shared" si="448"/>
        <v>0</v>
      </c>
      <c r="BH884" s="170">
        <f t="shared" si="448"/>
        <v>3.3000000000000007</v>
      </c>
      <c r="BI884" s="170">
        <f t="shared" si="448"/>
        <v>0</v>
      </c>
      <c r="BJ884" s="170">
        <f t="shared" si="448"/>
        <v>0.06</v>
      </c>
      <c r="BK884" s="170">
        <f t="shared" si="448"/>
        <v>2.4E-2</v>
      </c>
      <c r="BL884" s="170">
        <f t="shared" si="448"/>
        <v>0.2</v>
      </c>
      <c r="BM884" s="170">
        <f t="shared" si="448"/>
        <v>0</v>
      </c>
      <c r="BN884" s="170">
        <f t="shared" si="448"/>
        <v>8.9600000000000013E-2</v>
      </c>
      <c r="BO884" s="170">
        <f t="shared" si="448"/>
        <v>11.799999999999999</v>
      </c>
      <c r="BP884" s="170">
        <f t="shared" si="448"/>
        <v>0.08</v>
      </c>
      <c r="BQ884" s="170">
        <f t="shared" si="448"/>
        <v>14.400000000000002</v>
      </c>
      <c r="BR884" s="170">
        <f t="shared" si="448"/>
        <v>0</v>
      </c>
      <c r="BS884" s="170"/>
      <c r="BT884" s="170"/>
      <c r="BU884" s="170"/>
      <c r="BV884" s="170"/>
      <c r="BW884" s="170"/>
      <c r="BX884" s="204"/>
      <c r="BY884" s="170"/>
      <c r="BZ884" s="170"/>
      <c r="CA884" s="170"/>
      <c r="CB884" s="170">
        <f>CB882/3</f>
        <v>100</v>
      </c>
      <c r="CC884" s="168">
        <f>CC882</f>
        <v>16.230000000000004</v>
      </c>
      <c r="CD884" s="392"/>
      <c r="CE884" s="392"/>
      <c r="CF884" s="392"/>
      <c r="CG884" s="392"/>
      <c r="CH884" s="392"/>
      <c r="CI884" s="392"/>
      <c r="CJ884" s="392"/>
      <c r="CK884" s="392"/>
      <c r="CL884" s="392"/>
      <c r="CM884" s="392"/>
      <c r="CN884" s="392"/>
      <c r="CO884" s="392"/>
      <c r="CP884" s="392"/>
      <c r="CQ884" s="392"/>
      <c r="CR884" s="392"/>
      <c r="CS884" s="392"/>
      <c r="CT884" s="392"/>
    </row>
    <row r="885" spans="1:98" ht="15" x14ac:dyDescent="0.25">
      <c r="A885" s="10"/>
      <c r="F885" s="40"/>
    </row>
    <row r="886" spans="1:98" s="7" customFormat="1" ht="15" x14ac:dyDescent="0.25">
      <c r="A886" s="120" t="s">
        <v>848</v>
      </c>
      <c r="F886" s="117" t="s">
        <v>1576</v>
      </c>
      <c r="J886" s="7">
        <f>(M886*17)+(Q886*37)+(W886*17)+(AI886*29)+(AE886*8)</f>
        <v>220.03203661327231</v>
      </c>
      <c r="K886" s="183">
        <f>+K903</f>
        <v>85.15875776397516</v>
      </c>
      <c r="L886" s="183">
        <f>+L903</f>
        <v>0.57384766263484799</v>
      </c>
      <c r="M886" s="183">
        <f t="shared" ref="M886:BR886" si="449">+M903</f>
        <v>3.597254004576659</v>
      </c>
      <c r="N886" s="183">
        <f t="shared" si="449"/>
        <v>3.597254004576659</v>
      </c>
      <c r="O886" s="183">
        <f t="shared" si="449"/>
        <v>0</v>
      </c>
      <c r="P886" s="183">
        <f t="shared" si="449"/>
        <v>0</v>
      </c>
      <c r="Q886" s="183">
        <f t="shared" si="449"/>
        <v>1.8842759071592026</v>
      </c>
      <c r="R886" s="183">
        <f t="shared" si="449"/>
        <v>0</v>
      </c>
      <c r="S886" s="183">
        <f t="shared" si="449"/>
        <v>0.21669172932330827</v>
      </c>
      <c r="T886" s="183">
        <f t="shared" si="449"/>
        <v>0.3181000326904217</v>
      </c>
      <c r="U886" s="183">
        <f t="shared" si="449"/>
        <v>1.1000745341614908</v>
      </c>
      <c r="V886" s="183">
        <f t="shared" si="449"/>
        <v>0</v>
      </c>
      <c r="W886" s="183">
        <f t="shared" si="449"/>
        <v>3.5116050997057862</v>
      </c>
      <c r="X886" s="183">
        <f t="shared" si="449"/>
        <v>0</v>
      </c>
      <c r="Y886" s="183">
        <f t="shared" si="449"/>
        <v>0</v>
      </c>
      <c r="Z886" s="183">
        <f t="shared" si="449"/>
        <v>0</v>
      </c>
      <c r="AA886" s="183">
        <f t="shared" si="449"/>
        <v>0</v>
      </c>
      <c r="AB886" s="183">
        <f t="shared" si="449"/>
        <v>0</v>
      </c>
      <c r="AC886" s="183">
        <f t="shared" si="449"/>
        <v>0</v>
      </c>
      <c r="AD886" s="183">
        <f t="shared" si="449"/>
        <v>0</v>
      </c>
      <c r="AE886" s="183">
        <f t="shared" si="449"/>
        <v>3.6829029094475323</v>
      </c>
      <c r="AF886" s="183">
        <f t="shared" si="449"/>
        <v>0</v>
      </c>
      <c r="AG886" s="183">
        <f t="shared" si="449"/>
        <v>0</v>
      </c>
      <c r="AH886" s="183">
        <f t="shared" si="449"/>
        <v>0</v>
      </c>
      <c r="AI886" s="183">
        <f t="shared" si="449"/>
        <v>0</v>
      </c>
      <c r="AJ886" s="183">
        <f t="shared" si="449"/>
        <v>2.3964563582870224</v>
      </c>
      <c r="AK886" s="183">
        <f t="shared" si="449"/>
        <v>205.64302059496566</v>
      </c>
      <c r="AL886" s="183">
        <f t="shared" si="449"/>
        <v>4.3706636155606411</v>
      </c>
      <c r="AM886" s="183">
        <f t="shared" si="449"/>
        <v>64.031121281464536</v>
      </c>
      <c r="AN886" s="183">
        <f t="shared" si="449"/>
        <v>64.24524354364172</v>
      </c>
      <c r="AO886" s="183">
        <f t="shared" si="449"/>
        <v>334.79300424975486</v>
      </c>
      <c r="AP886" s="183">
        <f t="shared" si="449"/>
        <v>348.59104282445242</v>
      </c>
      <c r="AQ886" s="183">
        <f t="shared" si="449"/>
        <v>0.94299444262831</v>
      </c>
      <c r="AR886" s="183">
        <f t="shared" si="449"/>
        <v>1.8671461261850285E-2</v>
      </c>
      <c r="AS886" s="183">
        <f t="shared" si="449"/>
        <v>0</v>
      </c>
      <c r="AT886" s="183">
        <f t="shared" si="449"/>
        <v>103.63517489375613</v>
      </c>
      <c r="AU886" s="183">
        <f t="shared" si="449"/>
        <v>0</v>
      </c>
      <c r="AV886" s="183">
        <f t="shared" si="449"/>
        <v>5.1389342922523701E-2</v>
      </c>
      <c r="AW886" s="183">
        <f t="shared" si="449"/>
        <v>0</v>
      </c>
      <c r="AX886" s="183">
        <f t="shared" si="449"/>
        <v>0</v>
      </c>
      <c r="AY886" s="183">
        <f t="shared" si="449"/>
        <v>0</v>
      </c>
      <c r="AZ886" s="183">
        <f t="shared" si="449"/>
        <v>0</v>
      </c>
      <c r="BA886" s="183">
        <f t="shared" si="449"/>
        <v>0</v>
      </c>
      <c r="BB886" s="183">
        <f t="shared" si="449"/>
        <v>0</v>
      </c>
      <c r="BC886" s="183">
        <f t="shared" si="449"/>
        <v>0</v>
      </c>
      <c r="BD886" s="183">
        <f t="shared" si="449"/>
        <v>0</v>
      </c>
      <c r="BE886" s="183">
        <f t="shared" si="449"/>
        <v>0</v>
      </c>
      <c r="BF886" s="183">
        <f t="shared" si="449"/>
        <v>0</v>
      </c>
      <c r="BG886" s="183">
        <f t="shared" si="449"/>
        <v>0</v>
      </c>
      <c r="BH886" s="183">
        <f t="shared" si="449"/>
        <v>0.67183000980712648</v>
      </c>
      <c r="BI886" s="183">
        <f t="shared" si="449"/>
        <v>0</v>
      </c>
      <c r="BJ886" s="183">
        <f t="shared" si="449"/>
        <v>0</v>
      </c>
      <c r="BK886" s="183">
        <f t="shared" si="449"/>
        <v>6.8519123896698276E-3</v>
      </c>
      <c r="BL886" s="183">
        <f t="shared" si="449"/>
        <v>0</v>
      </c>
      <c r="BM886" s="183">
        <f t="shared" si="449"/>
        <v>0</v>
      </c>
      <c r="BN886" s="183">
        <f t="shared" si="449"/>
        <v>0</v>
      </c>
      <c r="BO886" s="183">
        <f t="shared" si="449"/>
        <v>0</v>
      </c>
      <c r="BP886" s="183">
        <f t="shared" si="449"/>
        <v>0</v>
      </c>
      <c r="BQ886" s="183">
        <f t="shared" si="449"/>
        <v>0</v>
      </c>
      <c r="BR886" s="183">
        <f t="shared" si="449"/>
        <v>0</v>
      </c>
      <c r="BS886" s="183"/>
      <c r="BT886" s="183"/>
      <c r="BU886" s="183"/>
      <c r="BV886" s="183"/>
      <c r="BW886" s="183"/>
      <c r="BX886" s="338"/>
      <c r="BY886" s="183"/>
      <c r="BZ886" s="183"/>
      <c r="CA886" s="183"/>
      <c r="CB886" s="183">
        <f>+CB903</f>
        <v>100</v>
      </c>
      <c r="CC886" s="183">
        <f>+CC903</f>
        <v>4.0999999999999943</v>
      </c>
      <c r="CD886" s="51"/>
      <c r="CE886" s="51"/>
      <c r="CF886" s="51"/>
      <c r="CG886" s="51"/>
      <c r="CH886" s="51"/>
      <c r="CI886" s="51" t="s">
        <v>1151</v>
      </c>
      <c r="CJ886" s="51"/>
      <c r="CK886" s="51"/>
      <c r="CL886" s="51"/>
      <c r="CM886" s="51"/>
      <c r="CN886" s="51"/>
      <c r="CO886" s="51"/>
      <c r="CP886" s="51"/>
      <c r="CQ886" s="51"/>
      <c r="CR886" s="51"/>
      <c r="CS886" s="51"/>
      <c r="CT886" s="51"/>
    </row>
    <row r="887" spans="1:98" ht="15" x14ac:dyDescent="0.25">
      <c r="A887" s="10" t="s">
        <v>567</v>
      </c>
      <c r="D887">
        <v>150</v>
      </c>
      <c r="F887" s="40" t="s">
        <v>1391</v>
      </c>
      <c r="I887">
        <v>1</v>
      </c>
      <c r="J887" s="50">
        <v>0</v>
      </c>
      <c r="K887" s="50">
        <v>99.9</v>
      </c>
      <c r="M887" s="50">
        <v>0</v>
      </c>
      <c r="N887" s="50">
        <v>0</v>
      </c>
      <c r="O887" s="50">
        <v>0</v>
      </c>
      <c r="P887" s="50">
        <v>0</v>
      </c>
      <c r="Q887" s="50">
        <v>0</v>
      </c>
      <c r="R887" s="50">
        <v>0</v>
      </c>
      <c r="S887" s="50">
        <v>0</v>
      </c>
      <c r="T887" s="50">
        <v>0</v>
      </c>
      <c r="U887" s="50">
        <v>0</v>
      </c>
      <c r="V887" s="50">
        <v>0</v>
      </c>
      <c r="W887" s="50">
        <v>0</v>
      </c>
      <c r="X887" s="50">
        <v>0</v>
      </c>
      <c r="Y887" s="50">
        <v>0</v>
      </c>
      <c r="Z887" s="50">
        <v>0</v>
      </c>
      <c r="AA887" s="50">
        <v>0</v>
      </c>
      <c r="AB887" s="50">
        <v>0</v>
      </c>
      <c r="AC887" s="50">
        <v>0</v>
      </c>
      <c r="AD887" s="50">
        <v>0</v>
      </c>
      <c r="AE887" s="50">
        <v>0</v>
      </c>
      <c r="AF887" s="50">
        <v>0</v>
      </c>
      <c r="AG887" s="50">
        <v>0</v>
      </c>
      <c r="AH887" s="50">
        <v>0</v>
      </c>
      <c r="AI887" s="50">
        <v>0</v>
      </c>
      <c r="AJ887" s="50">
        <v>1</v>
      </c>
      <c r="AK887" s="50">
        <v>20</v>
      </c>
      <c r="AL887" s="50">
        <v>0</v>
      </c>
      <c r="AM887" s="50">
        <v>10</v>
      </c>
      <c r="AN887" s="50">
        <v>0</v>
      </c>
      <c r="AO887" s="50">
        <v>0</v>
      </c>
      <c r="AP887" s="50">
        <v>20</v>
      </c>
      <c r="AQ887" s="50">
        <v>0</v>
      </c>
      <c r="AR887" s="50">
        <v>7.0000000000000007E-2</v>
      </c>
      <c r="AS887" s="50">
        <v>0</v>
      </c>
      <c r="AT887" s="50">
        <v>0</v>
      </c>
      <c r="AU887" s="50">
        <v>0</v>
      </c>
      <c r="AV887" s="50">
        <v>0</v>
      </c>
      <c r="AW887" s="50">
        <v>0</v>
      </c>
      <c r="AX887" s="50">
        <v>0</v>
      </c>
      <c r="AY887" s="50">
        <v>0</v>
      </c>
      <c r="AZ887" s="50">
        <v>0</v>
      </c>
      <c r="BA887" s="50">
        <v>0</v>
      </c>
      <c r="BB887" s="50">
        <v>0</v>
      </c>
      <c r="BC887" s="50">
        <v>0</v>
      </c>
      <c r="BD887" s="50">
        <v>0</v>
      </c>
      <c r="BE887" s="50">
        <v>0</v>
      </c>
      <c r="BF887" s="50">
        <v>0</v>
      </c>
      <c r="BG887" s="50">
        <v>0</v>
      </c>
      <c r="BH887" s="50">
        <v>0</v>
      </c>
      <c r="BI887" s="50">
        <v>0</v>
      </c>
      <c r="BJ887" s="50">
        <v>0</v>
      </c>
      <c r="BK887" s="50">
        <v>0</v>
      </c>
      <c r="BL887" s="50">
        <v>0</v>
      </c>
      <c r="BM887" s="50">
        <v>0</v>
      </c>
      <c r="BN887" s="50">
        <v>0</v>
      </c>
      <c r="BO887" s="50">
        <v>0</v>
      </c>
      <c r="BP887" s="50">
        <v>0</v>
      </c>
      <c r="BQ887" s="50">
        <v>0</v>
      </c>
      <c r="BR887" s="50">
        <v>0</v>
      </c>
      <c r="BT887" s="14">
        <v>6.25</v>
      </c>
      <c r="BW887" s="50" t="s">
        <v>7</v>
      </c>
      <c r="BX887" s="194" t="s">
        <v>1411</v>
      </c>
      <c r="CC887" s="50">
        <v>0</v>
      </c>
    </row>
    <row r="888" spans="1:98" ht="15" x14ac:dyDescent="0.25">
      <c r="A888" s="10" t="s">
        <v>847</v>
      </c>
      <c r="D888">
        <v>500</v>
      </c>
      <c r="F888" s="40" t="s">
        <v>1561</v>
      </c>
      <c r="I888" s="27">
        <v>0.9</v>
      </c>
      <c r="J888" s="27">
        <f>(M888*17)+(Q888*37)+(CC888*17)+(AI888*29)+(AE888*8)</f>
        <v>182.89999999999992</v>
      </c>
      <c r="K888" s="27">
        <v>85.7</v>
      </c>
      <c r="L888" s="27">
        <v>0.67</v>
      </c>
      <c r="M888" s="27">
        <v>4.2</v>
      </c>
      <c r="N888" s="27">
        <v>4.2</v>
      </c>
      <c r="O888" s="27">
        <v>0</v>
      </c>
      <c r="P888" s="27"/>
      <c r="Q888" s="27">
        <v>0.2</v>
      </c>
      <c r="R888" s="27"/>
      <c r="S888" s="27"/>
      <c r="T888" s="27"/>
      <c r="U888" s="27"/>
      <c r="V888" s="27"/>
      <c r="W888" s="27">
        <v>4.0999999999999996</v>
      </c>
      <c r="X888" s="27"/>
      <c r="Y888" s="27"/>
      <c r="Z888" s="27"/>
      <c r="AA888" s="27"/>
      <c r="AB888" s="27"/>
      <c r="AC888" s="27"/>
      <c r="AD888" s="27"/>
      <c r="AE888" s="27">
        <v>4.3</v>
      </c>
      <c r="AF888" s="27"/>
      <c r="AG888" s="27"/>
      <c r="AH888" s="27"/>
      <c r="AI888" s="27"/>
      <c r="AJ888" s="27">
        <v>1.5</v>
      </c>
      <c r="AK888" s="27">
        <v>234</v>
      </c>
      <c r="AL888" s="27">
        <v>5.0999999999999996</v>
      </c>
      <c r="AM888" s="27">
        <v>71</v>
      </c>
      <c r="AN888" s="27">
        <v>75</v>
      </c>
      <c r="AO888" s="27">
        <v>390</v>
      </c>
      <c r="AP888" s="27">
        <v>8</v>
      </c>
      <c r="AQ888" s="27">
        <v>1.1000000000000001</v>
      </c>
      <c r="AR888" s="27"/>
      <c r="AS888" s="27"/>
      <c r="AT888" s="27">
        <v>121</v>
      </c>
      <c r="AU888" s="27"/>
      <c r="AV888" s="27"/>
      <c r="AW888" s="27"/>
      <c r="AX888" s="27"/>
      <c r="AY888" s="27"/>
      <c r="AZ888" s="27"/>
      <c r="BA888" s="27"/>
      <c r="BB888" s="27"/>
      <c r="BC888" s="27"/>
      <c r="BD888" s="27"/>
      <c r="BE888" s="27"/>
      <c r="BF888" s="27"/>
      <c r="BG888" s="27"/>
      <c r="BH888" s="27"/>
      <c r="BI888" s="27"/>
      <c r="BJ888" s="27"/>
      <c r="BK888" s="27"/>
      <c r="BL888" s="27"/>
      <c r="BM888" s="27"/>
      <c r="BN888" s="27"/>
      <c r="BO888" s="27"/>
      <c r="BP888" s="27"/>
      <c r="BQ888" s="27"/>
      <c r="BR888" s="27"/>
      <c r="BS888" s="27"/>
      <c r="BT888" s="27">
        <v>6.25</v>
      </c>
      <c r="BU888" s="27"/>
      <c r="BV888" s="27"/>
      <c r="BW888" s="27" t="s">
        <v>1367</v>
      </c>
      <c r="BX888" s="79"/>
      <c r="BY888" s="27"/>
      <c r="BZ888" s="27"/>
      <c r="CA888" s="27"/>
      <c r="CB888" s="27">
        <f>CC888+K888+M888+Q888+AE888+AJ888</f>
        <v>100</v>
      </c>
      <c r="CC888" s="27">
        <f>100-(K888+M888+Q888+AJ888+AE888+AI888)</f>
        <v>4.0999999999999943</v>
      </c>
      <c r="CD888" s="27"/>
      <c r="CE888" s="27"/>
    </row>
    <row r="889" spans="1:98" ht="15" x14ac:dyDescent="0.3">
      <c r="A889" s="10" t="s">
        <v>1212</v>
      </c>
      <c r="D889">
        <v>10</v>
      </c>
      <c r="F889" s="44" t="s">
        <v>1213</v>
      </c>
      <c r="I889">
        <v>1</v>
      </c>
      <c r="J889" s="25">
        <v>3700</v>
      </c>
      <c r="K889" s="25">
        <v>0</v>
      </c>
      <c r="L889" s="25" t="s">
        <v>501</v>
      </c>
      <c r="M889" s="25">
        <v>0</v>
      </c>
      <c r="N889" s="25">
        <v>0</v>
      </c>
      <c r="O889" s="25">
        <v>0</v>
      </c>
      <c r="P889" s="25">
        <v>0</v>
      </c>
      <c r="Q889" s="25">
        <v>100</v>
      </c>
      <c r="R889" s="25"/>
      <c r="S889" s="25">
        <v>12.65</v>
      </c>
      <c r="T889" s="25">
        <v>18.57</v>
      </c>
      <c r="U889" s="25">
        <v>64.22</v>
      </c>
      <c r="V889" s="25"/>
      <c r="W889" s="25">
        <v>0</v>
      </c>
      <c r="X889" s="25"/>
      <c r="Y889" s="25"/>
      <c r="Z889" s="25">
        <v>0</v>
      </c>
      <c r="AA889" s="25"/>
      <c r="AB889" s="25"/>
      <c r="AC889" s="25"/>
      <c r="AD889" s="25"/>
      <c r="AE889" s="25">
        <v>0</v>
      </c>
      <c r="AF889" s="25"/>
      <c r="AG889" s="25"/>
      <c r="AH889" s="25"/>
      <c r="AI889" s="25"/>
      <c r="AJ889" s="25">
        <v>0</v>
      </c>
      <c r="AK889" s="25">
        <v>0</v>
      </c>
      <c r="AL889" s="25">
        <v>0</v>
      </c>
      <c r="AM889" s="25">
        <v>0</v>
      </c>
      <c r="AN889" s="25">
        <v>0</v>
      </c>
      <c r="AO889" s="25">
        <v>0</v>
      </c>
      <c r="AP889" s="25">
        <v>0</v>
      </c>
      <c r="AQ889" s="25">
        <v>0</v>
      </c>
      <c r="AR889" s="25">
        <v>0</v>
      </c>
      <c r="AS889" s="25"/>
      <c r="AT889" s="25"/>
      <c r="AU889" s="25"/>
      <c r="AV889" s="25">
        <v>3</v>
      </c>
      <c r="AW889" s="25"/>
      <c r="AX889" s="25"/>
      <c r="AY889" s="25"/>
      <c r="AZ889" s="25"/>
      <c r="BA889" s="25"/>
      <c r="BB889" s="25"/>
      <c r="BC889" s="25"/>
      <c r="BD889" s="25"/>
      <c r="BE889" s="25"/>
      <c r="BF889" s="25"/>
      <c r="BG889" s="25">
        <v>0</v>
      </c>
      <c r="BH889" s="25">
        <v>39.22</v>
      </c>
      <c r="BI889" s="25"/>
      <c r="BJ889" s="25">
        <v>0</v>
      </c>
      <c r="BK889" s="25">
        <v>0</v>
      </c>
      <c r="BL889" s="25">
        <v>0</v>
      </c>
      <c r="BM889" s="25"/>
      <c r="BN889" s="25">
        <v>0</v>
      </c>
      <c r="BO889" s="25">
        <v>0</v>
      </c>
      <c r="BP889" s="25">
        <v>0</v>
      </c>
      <c r="BQ889" s="25"/>
      <c r="BR889" s="25"/>
      <c r="BT889" s="27">
        <v>6.25</v>
      </c>
      <c r="BW889" s="25" t="s">
        <v>4</v>
      </c>
      <c r="BX889" s="49">
        <v>6536</v>
      </c>
      <c r="BY889" s="25"/>
      <c r="BZ889" s="25"/>
      <c r="CA889" s="25"/>
      <c r="CB889" s="25">
        <v>100</v>
      </c>
      <c r="CC889" s="25">
        <v>0</v>
      </c>
    </row>
    <row r="890" spans="1:98" ht="15" x14ac:dyDescent="0.3">
      <c r="A890" s="10" t="s">
        <v>1219</v>
      </c>
      <c r="D890">
        <v>5</v>
      </c>
      <c r="F890" s="44" t="s">
        <v>1214</v>
      </c>
      <c r="I890">
        <v>1</v>
      </c>
      <c r="J890" s="25">
        <v>0</v>
      </c>
      <c r="K890" s="25">
        <v>0.2</v>
      </c>
      <c r="L890" s="25"/>
      <c r="M890" s="25">
        <v>0</v>
      </c>
      <c r="N890" s="25">
        <v>0</v>
      </c>
      <c r="O890" s="25">
        <v>0</v>
      </c>
      <c r="P890" s="25">
        <v>0</v>
      </c>
      <c r="Q890" s="25">
        <v>0</v>
      </c>
      <c r="R890" s="25"/>
      <c r="S890" s="25">
        <v>0</v>
      </c>
      <c r="T890" s="25">
        <v>0</v>
      </c>
      <c r="U890" s="25">
        <v>0</v>
      </c>
      <c r="V890" s="25">
        <v>0</v>
      </c>
      <c r="W890" s="25">
        <v>0</v>
      </c>
      <c r="X890" s="25"/>
      <c r="Y890" s="25">
        <v>0</v>
      </c>
      <c r="Z890" s="25"/>
      <c r="AA890" s="25"/>
      <c r="AB890" s="25">
        <v>0</v>
      </c>
      <c r="AC890" s="25">
        <v>0</v>
      </c>
      <c r="AD890" s="25"/>
      <c r="AE890" s="25"/>
      <c r="AF890" s="25"/>
      <c r="AG890" s="25">
        <v>0</v>
      </c>
      <c r="AH890" s="25"/>
      <c r="AI890" s="25"/>
      <c r="AJ890" s="25">
        <v>99.8</v>
      </c>
      <c r="AK890" s="25">
        <v>10</v>
      </c>
      <c r="AL890" s="25">
        <v>0.3</v>
      </c>
      <c r="AM890" s="25">
        <v>76</v>
      </c>
      <c r="AN890" s="25">
        <v>1</v>
      </c>
      <c r="AO890" s="25">
        <v>89</v>
      </c>
      <c r="AP890" s="25">
        <v>39300</v>
      </c>
      <c r="AQ890" s="25">
        <v>0.1</v>
      </c>
      <c r="AR890" s="25">
        <v>0.08</v>
      </c>
      <c r="AS890" s="25"/>
      <c r="AT890" s="49" t="s">
        <v>501</v>
      </c>
      <c r="AU890" s="25"/>
      <c r="AV890" s="25"/>
      <c r="AW890" s="25">
        <v>0</v>
      </c>
      <c r="AX890" s="25">
        <v>0</v>
      </c>
      <c r="AY890" s="25"/>
      <c r="AZ890" s="25"/>
      <c r="BA890" s="25"/>
      <c r="BB890" s="25"/>
      <c r="BC890" s="25"/>
      <c r="BD890" s="25"/>
      <c r="BE890" s="25"/>
      <c r="BF890" s="25">
        <v>0</v>
      </c>
      <c r="BG890" s="25"/>
      <c r="BH890" s="25">
        <v>0</v>
      </c>
      <c r="BI890" s="25"/>
      <c r="BJ890" s="25">
        <v>0</v>
      </c>
      <c r="BK890" s="25">
        <v>1</v>
      </c>
      <c r="BL890" s="25">
        <v>0</v>
      </c>
      <c r="BM890" s="25"/>
      <c r="BN890" s="25">
        <v>0</v>
      </c>
      <c r="BO890" s="25">
        <v>0</v>
      </c>
      <c r="BP890" s="25">
        <v>0</v>
      </c>
      <c r="BQ890" s="25">
        <v>0</v>
      </c>
      <c r="BR890" s="25"/>
      <c r="BT890" s="27">
        <v>6.25</v>
      </c>
      <c r="BW890" s="25" t="s">
        <v>8</v>
      </c>
      <c r="BX890" s="49">
        <v>1226</v>
      </c>
      <c r="BY890" s="25"/>
      <c r="BZ890" s="25"/>
      <c r="CA890" s="25"/>
      <c r="CB890" s="25">
        <v>100</v>
      </c>
      <c r="CC890" s="25">
        <v>0</v>
      </c>
    </row>
    <row r="891" spans="1:98" ht="15" x14ac:dyDescent="0.25">
      <c r="A891" s="10"/>
      <c r="D891">
        <f>SUM(D887:D890)</f>
        <v>665</v>
      </c>
      <c r="F891" s="5" t="s">
        <v>550</v>
      </c>
      <c r="AT891" s="194"/>
    </row>
    <row r="892" spans="1:98" ht="15" x14ac:dyDescent="0.25">
      <c r="A892" s="10"/>
      <c r="D892">
        <f>D891*D893</f>
        <v>583.77862595419845</v>
      </c>
      <c r="F892" s="5" t="s">
        <v>551</v>
      </c>
      <c r="AT892" s="194"/>
    </row>
    <row r="893" spans="1:98" ht="15" x14ac:dyDescent="0.25">
      <c r="A893" s="10"/>
      <c r="D893">
        <v>0.87786259541984735</v>
      </c>
      <c r="F893" s="5" t="s">
        <v>337</v>
      </c>
      <c r="AT893" s="194"/>
    </row>
    <row r="894" spans="1:98" ht="15" x14ac:dyDescent="0.25">
      <c r="A894" s="10"/>
      <c r="F894" s="5" t="s">
        <v>82</v>
      </c>
      <c r="AT894" s="194"/>
    </row>
    <row r="895" spans="1:98" ht="15" x14ac:dyDescent="0.25">
      <c r="A895" s="10"/>
      <c r="F895" s="5" t="s">
        <v>115</v>
      </c>
      <c r="AT895" s="194"/>
    </row>
    <row r="896" spans="1:98" x14ac:dyDescent="0.25">
      <c r="A896" s="10"/>
      <c r="AT896" s="194"/>
    </row>
    <row r="897" spans="1:98" s="35" customFormat="1" ht="15" x14ac:dyDescent="0.25">
      <c r="A897" s="34"/>
      <c r="F897" s="163" t="s">
        <v>1391</v>
      </c>
      <c r="J897" s="392"/>
      <c r="K897" s="164">
        <f>+K887*$D$887/100</f>
        <v>149.85</v>
      </c>
      <c r="L897" s="164"/>
      <c r="M897" s="164">
        <f t="shared" ref="M897:BR897" si="450">+M887*$D$887/100</f>
        <v>0</v>
      </c>
      <c r="N897" s="164">
        <f t="shared" si="450"/>
        <v>0</v>
      </c>
      <c r="O897" s="164">
        <f t="shared" si="450"/>
        <v>0</v>
      </c>
      <c r="P897" s="164">
        <f t="shared" si="450"/>
        <v>0</v>
      </c>
      <c r="Q897" s="164">
        <f t="shared" si="450"/>
        <v>0</v>
      </c>
      <c r="R897" s="164">
        <f t="shared" si="450"/>
        <v>0</v>
      </c>
      <c r="S897" s="164">
        <f t="shared" si="450"/>
        <v>0</v>
      </c>
      <c r="T897" s="164">
        <f t="shared" si="450"/>
        <v>0</v>
      </c>
      <c r="U897" s="164">
        <f t="shared" si="450"/>
        <v>0</v>
      </c>
      <c r="V897" s="164">
        <f t="shared" si="450"/>
        <v>0</v>
      </c>
      <c r="W897" s="164">
        <f t="shared" si="450"/>
        <v>0</v>
      </c>
      <c r="X897" s="164">
        <f t="shared" si="450"/>
        <v>0</v>
      </c>
      <c r="Y897" s="164">
        <f t="shared" si="450"/>
        <v>0</v>
      </c>
      <c r="Z897" s="164">
        <f t="shared" si="450"/>
        <v>0</v>
      </c>
      <c r="AA897" s="164">
        <f t="shared" si="450"/>
        <v>0</v>
      </c>
      <c r="AB897" s="164">
        <f t="shared" si="450"/>
        <v>0</v>
      </c>
      <c r="AC897" s="164">
        <f t="shared" si="450"/>
        <v>0</v>
      </c>
      <c r="AD897" s="164">
        <f t="shared" si="450"/>
        <v>0</v>
      </c>
      <c r="AE897" s="164">
        <f t="shared" si="450"/>
        <v>0</v>
      </c>
      <c r="AF897" s="164">
        <f t="shared" si="450"/>
        <v>0</v>
      </c>
      <c r="AG897" s="164">
        <f t="shared" si="450"/>
        <v>0</v>
      </c>
      <c r="AH897" s="164">
        <f t="shared" si="450"/>
        <v>0</v>
      </c>
      <c r="AI897" s="164">
        <f t="shared" si="450"/>
        <v>0</v>
      </c>
      <c r="AJ897" s="164">
        <f t="shared" si="450"/>
        <v>1.5</v>
      </c>
      <c r="AK897" s="164">
        <f t="shared" si="450"/>
        <v>30</v>
      </c>
      <c r="AL897" s="164">
        <f t="shared" si="450"/>
        <v>0</v>
      </c>
      <c r="AM897" s="164">
        <f t="shared" si="450"/>
        <v>15</v>
      </c>
      <c r="AN897" s="164">
        <f t="shared" si="450"/>
        <v>0</v>
      </c>
      <c r="AO897" s="164">
        <f t="shared" si="450"/>
        <v>0</v>
      </c>
      <c r="AP897" s="164">
        <f t="shared" si="450"/>
        <v>30</v>
      </c>
      <c r="AQ897" s="164">
        <f t="shared" si="450"/>
        <v>0</v>
      </c>
      <c r="AR897" s="164">
        <f t="shared" si="450"/>
        <v>0.10500000000000002</v>
      </c>
      <c r="AS897" s="164">
        <f t="shared" si="450"/>
        <v>0</v>
      </c>
      <c r="AT897" s="166">
        <f t="shared" si="450"/>
        <v>0</v>
      </c>
      <c r="AU897" s="164">
        <f t="shared" si="450"/>
        <v>0</v>
      </c>
      <c r="AV897" s="164">
        <f t="shared" si="450"/>
        <v>0</v>
      </c>
      <c r="AW897" s="164">
        <f t="shared" si="450"/>
        <v>0</v>
      </c>
      <c r="AX897" s="164">
        <f t="shared" si="450"/>
        <v>0</v>
      </c>
      <c r="AY897" s="164">
        <f t="shared" si="450"/>
        <v>0</v>
      </c>
      <c r="AZ897" s="164">
        <f t="shared" si="450"/>
        <v>0</v>
      </c>
      <c r="BA897" s="164">
        <f t="shared" si="450"/>
        <v>0</v>
      </c>
      <c r="BB897" s="164">
        <f t="shared" si="450"/>
        <v>0</v>
      </c>
      <c r="BC897" s="164">
        <f t="shared" si="450"/>
        <v>0</v>
      </c>
      <c r="BD897" s="164">
        <f t="shared" si="450"/>
        <v>0</v>
      </c>
      <c r="BE897" s="164">
        <f t="shared" si="450"/>
        <v>0</v>
      </c>
      <c r="BF897" s="164">
        <f t="shared" si="450"/>
        <v>0</v>
      </c>
      <c r="BG897" s="164">
        <f t="shared" si="450"/>
        <v>0</v>
      </c>
      <c r="BH897" s="164">
        <f t="shared" si="450"/>
        <v>0</v>
      </c>
      <c r="BI897" s="164">
        <f t="shared" si="450"/>
        <v>0</v>
      </c>
      <c r="BJ897" s="164">
        <f t="shared" si="450"/>
        <v>0</v>
      </c>
      <c r="BK897" s="164">
        <f t="shared" si="450"/>
        <v>0</v>
      </c>
      <c r="BL897" s="164">
        <f t="shared" si="450"/>
        <v>0</v>
      </c>
      <c r="BM897" s="164">
        <f t="shared" si="450"/>
        <v>0</v>
      </c>
      <c r="BN897" s="164">
        <f t="shared" si="450"/>
        <v>0</v>
      </c>
      <c r="BO897" s="164">
        <f t="shared" si="450"/>
        <v>0</v>
      </c>
      <c r="BP897" s="164">
        <f t="shared" si="450"/>
        <v>0</v>
      </c>
      <c r="BQ897" s="164">
        <f t="shared" si="450"/>
        <v>0</v>
      </c>
      <c r="BR897" s="164">
        <f t="shared" si="450"/>
        <v>0</v>
      </c>
      <c r="BS897" s="164"/>
      <c r="BT897" s="164"/>
      <c r="BU897" s="164"/>
      <c r="BV897" s="164"/>
      <c r="BW897" s="164"/>
      <c r="BX897" s="166"/>
      <c r="BY897" s="164"/>
      <c r="BZ897" s="164"/>
      <c r="CA897" s="164"/>
      <c r="CB897" s="164"/>
      <c r="CC897" s="164"/>
      <c r="CD897" s="392"/>
      <c r="CE897" s="392"/>
      <c r="CF897" s="392"/>
      <c r="CG897" s="392"/>
      <c r="CH897" s="392"/>
      <c r="CI897" s="392"/>
      <c r="CJ897" s="392"/>
      <c r="CK897" s="392"/>
      <c r="CL897" s="392"/>
      <c r="CM897" s="392"/>
      <c r="CN897" s="392"/>
      <c r="CO897" s="392"/>
      <c r="CP897" s="392"/>
      <c r="CQ897" s="392"/>
      <c r="CR897" s="392"/>
      <c r="CS897" s="392"/>
      <c r="CT897" s="392"/>
    </row>
    <row r="898" spans="1:98" s="35" customFormat="1" ht="15" x14ac:dyDescent="0.25">
      <c r="A898" s="34"/>
      <c r="F898" s="163" t="s">
        <v>1561</v>
      </c>
      <c r="J898" s="392"/>
      <c r="K898" s="164">
        <f t="shared" ref="K898:AP898" si="451">+K888*$D$888/100</f>
        <v>428.5</v>
      </c>
      <c r="L898" s="164">
        <f t="shared" si="451"/>
        <v>3.35</v>
      </c>
      <c r="M898" s="164">
        <f t="shared" si="451"/>
        <v>21</v>
      </c>
      <c r="N898" s="164">
        <f t="shared" si="451"/>
        <v>21</v>
      </c>
      <c r="O898" s="164">
        <f t="shared" si="451"/>
        <v>0</v>
      </c>
      <c r="P898" s="164">
        <f t="shared" si="451"/>
        <v>0</v>
      </c>
      <c r="Q898" s="164">
        <f t="shared" si="451"/>
        <v>1</v>
      </c>
      <c r="R898" s="164">
        <f t="shared" si="451"/>
        <v>0</v>
      </c>
      <c r="S898" s="164">
        <f t="shared" si="451"/>
        <v>0</v>
      </c>
      <c r="T898" s="164">
        <f t="shared" si="451"/>
        <v>0</v>
      </c>
      <c r="U898" s="164">
        <f t="shared" si="451"/>
        <v>0</v>
      </c>
      <c r="V898" s="164">
        <f t="shared" si="451"/>
        <v>0</v>
      </c>
      <c r="W898" s="164">
        <f t="shared" si="451"/>
        <v>20.5</v>
      </c>
      <c r="X898" s="164">
        <f t="shared" si="451"/>
        <v>0</v>
      </c>
      <c r="Y898" s="164">
        <f t="shared" si="451"/>
        <v>0</v>
      </c>
      <c r="Z898" s="164">
        <f t="shared" si="451"/>
        <v>0</v>
      </c>
      <c r="AA898" s="164">
        <f t="shared" si="451"/>
        <v>0</v>
      </c>
      <c r="AB898" s="164">
        <f t="shared" si="451"/>
        <v>0</v>
      </c>
      <c r="AC898" s="164">
        <f t="shared" si="451"/>
        <v>0</v>
      </c>
      <c r="AD898" s="164">
        <f t="shared" si="451"/>
        <v>0</v>
      </c>
      <c r="AE898" s="164">
        <f t="shared" si="451"/>
        <v>21.5</v>
      </c>
      <c r="AF898" s="164">
        <f t="shared" si="451"/>
        <v>0</v>
      </c>
      <c r="AG898" s="164">
        <f t="shared" si="451"/>
        <v>0</v>
      </c>
      <c r="AH898" s="164">
        <f t="shared" si="451"/>
        <v>0</v>
      </c>
      <c r="AI898" s="164">
        <f t="shared" si="451"/>
        <v>0</v>
      </c>
      <c r="AJ898" s="164">
        <f t="shared" si="451"/>
        <v>7.5</v>
      </c>
      <c r="AK898" s="164">
        <f t="shared" si="451"/>
        <v>1170</v>
      </c>
      <c r="AL898" s="164">
        <f t="shared" si="451"/>
        <v>25.5</v>
      </c>
      <c r="AM898" s="164">
        <f t="shared" si="451"/>
        <v>355</v>
      </c>
      <c r="AN898" s="164">
        <f t="shared" si="451"/>
        <v>375</v>
      </c>
      <c r="AO898" s="164">
        <f t="shared" si="451"/>
        <v>1950</v>
      </c>
      <c r="AP898" s="164">
        <f t="shared" si="451"/>
        <v>40</v>
      </c>
      <c r="AQ898" s="164">
        <f t="shared" ref="AQ898:BR898" si="452">+AQ888*$D$888/100</f>
        <v>5.5</v>
      </c>
      <c r="AR898" s="164">
        <f t="shared" si="452"/>
        <v>0</v>
      </c>
      <c r="AS898" s="164">
        <f t="shared" si="452"/>
        <v>0</v>
      </c>
      <c r="AT898" s="166">
        <f t="shared" si="452"/>
        <v>605</v>
      </c>
      <c r="AU898" s="164">
        <f t="shared" si="452"/>
        <v>0</v>
      </c>
      <c r="AV898" s="164">
        <f t="shared" si="452"/>
        <v>0</v>
      </c>
      <c r="AW898" s="164">
        <f t="shared" si="452"/>
        <v>0</v>
      </c>
      <c r="AX898" s="164">
        <f t="shared" si="452"/>
        <v>0</v>
      </c>
      <c r="AY898" s="164">
        <f t="shared" si="452"/>
        <v>0</v>
      </c>
      <c r="AZ898" s="164">
        <f t="shared" si="452"/>
        <v>0</v>
      </c>
      <c r="BA898" s="164">
        <f t="shared" si="452"/>
        <v>0</v>
      </c>
      <c r="BB898" s="164">
        <f t="shared" si="452"/>
        <v>0</v>
      </c>
      <c r="BC898" s="164">
        <f t="shared" si="452"/>
        <v>0</v>
      </c>
      <c r="BD898" s="164">
        <f t="shared" si="452"/>
        <v>0</v>
      </c>
      <c r="BE898" s="164">
        <f t="shared" si="452"/>
        <v>0</v>
      </c>
      <c r="BF898" s="164">
        <f t="shared" si="452"/>
        <v>0</v>
      </c>
      <c r="BG898" s="164">
        <f t="shared" si="452"/>
        <v>0</v>
      </c>
      <c r="BH898" s="164">
        <f t="shared" si="452"/>
        <v>0</v>
      </c>
      <c r="BI898" s="164">
        <f t="shared" si="452"/>
        <v>0</v>
      </c>
      <c r="BJ898" s="164">
        <f t="shared" si="452"/>
        <v>0</v>
      </c>
      <c r="BK898" s="164">
        <f t="shared" si="452"/>
        <v>0</v>
      </c>
      <c r="BL898" s="164">
        <f t="shared" si="452"/>
        <v>0</v>
      </c>
      <c r="BM898" s="164">
        <f t="shared" si="452"/>
        <v>0</v>
      </c>
      <c r="BN898" s="164">
        <f t="shared" si="452"/>
        <v>0</v>
      </c>
      <c r="BO898" s="164">
        <f t="shared" si="452"/>
        <v>0</v>
      </c>
      <c r="BP898" s="164">
        <f t="shared" si="452"/>
        <v>0</v>
      </c>
      <c r="BQ898" s="164">
        <f t="shared" si="452"/>
        <v>0</v>
      </c>
      <c r="BR898" s="164">
        <f t="shared" si="452"/>
        <v>0</v>
      </c>
      <c r="BS898" s="164"/>
      <c r="BT898" s="164"/>
      <c r="BU898" s="164"/>
      <c r="BV898" s="164"/>
      <c r="BW898" s="164"/>
      <c r="BX898" s="166"/>
      <c r="BY898" s="164"/>
      <c r="BZ898" s="164"/>
      <c r="CA898" s="164"/>
      <c r="CB898" s="164">
        <f t="shared" ref="CB898:CC900" si="453">+CB888</f>
        <v>100</v>
      </c>
      <c r="CC898" s="164">
        <f t="shared" si="453"/>
        <v>4.0999999999999943</v>
      </c>
      <c r="CD898" s="392"/>
      <c r="CE898" s="392"/>
      <c r="CF898" s="392"/>
      <c r="CG898" s="392"/>
      <c r="CH898" s="392"/>
      <c r="CI898" s="392"/>
      <c r="CJ898" s="392"/>
      <c r="CK898" s="392"/>
      <c r="CL898" s="392"/>
      <c r="CM898" s="392"/>
      <c r="CN898" s="392"/>
      <c r="CO898" s="392"/>
      <c r="CP898" s="392"/>
      <c r="CQ898" s="392"/>
      <c r="CR898" s="392"/>
      <c r="CS898" s="392"/>
      <c r="CT898" s="392"/>
    </row>
    <row r="899" spans="1:98" s="35" customFormat="1" ht="15" x14ac:dyDescent="0.3">
      <c r="A899" s="34"/>
      <c r="F899" s="167" t="s">
        <v>1213</v>
      </c>
      <c r="J899" s="392"/>
      <c r="K899" s="164">
        <f>+K889*$D$889/100</f>
        <v>0</v>
      </c>
      <c r="L899" s="166" t="s">
        <v>501</v>
      </c>
      <c r="M899" s="164">
        <f>+M889*$D$889/100</f>
        <v>0</v>
      </c>
      <c r="N899" s="164">
        <f t="shared" ref="N899:BR899" si="454">+N889*$D$889/100</f>
        <v>0</v>
      </c>
      <c r="O899" s="164">
        <f t="shared" si="454"/>
        <v>0</v>
      </c>
      <c r="P899" s="164">
        <f t="shared" si="454"/>
        <v>0</v>
      </c>
      <c r="Q899" s="164">
        <f t="shared" si="454"/>
        <v>10</v>
      </c>
      <c r="R899" s="164">
        <f t="shared" si="454"/>
        <v>0</v>
      </c>
      <c r="S899" s="164">
        <f t="shared" si="454"/>
        <v>1.2649999999999999</v>
      </c>
      <c r="T899" s="164">
        <f t="shared" si="454"/>
        <v>1.857</v>
      </c>
      <c r="U899" s="164">
        <f t="shared" si="454"/>
        <v>6.4220000000000006</v>
      </c>
      <c r="V899" s="164">
        <f t="shared" si="454"/>
        <v>0</v>
      </c>
      <c r="W899" s="164">
        <f t="shared" si="454"/>
        <v>0</v>
      </c>
      <c r="X899" s="164">
        <f t="shared" si="454"/>
        <v>0</v>
      </c>
      <c r="Y899" s="164">
        <f t="shared" si="454"/>
        <v>0</v>
      </c>
      <c r="Z899" s="164">
        <f t="shared" si="454"/>
        <v>0</v>
      </c>
      <c r="AA899" s="164">
        <f t="shared" si="454"/>
        <v>0</v>
      </c>
      <c r="AB899" s="164">
        <f t="shared" si="454"/>
        <v>0</v>
      </c>
      <c r="AC899" s="164">
        <f t="shared" si="454"/>
        <v>0</v>
      </c>
      <c r="AD899" s="164">
        <f t="shared" si="454"/>
        <v>0</v>
      </c>
      <c r="AE899" s="164">
        <f t="shared" si="454"/>
        <v>0</v>
      </c>
      <c r="AF899" s="164">
        <f t="shared" si="454"/>
        <v>0</v>
      </c>
      <c r="AG899" s="164">
        <f t="shared" si="454"/>
        <v>0</v>
      </c>
      <c r="AH899" s="164">
        <f t="shared" si="454"/>
        <v>0</v>
      </c>
      <c r="AI899" s="164">
        <f t="shared" si="454"/>
        <v>0</v>
      </c>
      <c r="AJ899" s="164">
        <f t="shared" si="454"/>
        <v>0</v>
      </c>
      <c r="AK899" s="164">
        <f t="shared" si="454"/>
        <v>0</v>
      </c>
      <c r="AL899" s="164">
        <f t="shared" si="454"/>
        <v>0</v>
      </c>
      <c r="AM899" s="164">
        <f t="shared" si="454"/>
        <v>0</v>
      </c>
      <c r="AN899" s="164">
        <f t="shared" si="454"/>
        <v>0</v>
      </c>
      <c r="AO899" s="164">
        <f t="shared" si="454"/>
        <v>0</v>
      </c>
      <c r="AP899" s="164">
        <f t="shared" si="454"/>
        <v>0</v>
      </c>
      <c r="AQ899" s="164">
        <f t="shared" si="454"/>
        <v>0</v>
      </c>
      <c r="AR899" s="164">
        <f t="shared" si="454"/>
        <v>0</v>
      </c>
      <c r="AS899" s="164">
        <f t="shared" si="454"/>
        <v>0</v>
      </c>
      <c r="AT899" s="166">
        <f t="shared" si="454"/>
        <v>0</v>
      </c>
      <c r="AU899" s="164">
        <f t="shared" si="454"/>
        <v>0</v>
      </c>
      <c r="AV899" s="164">
        <f t="shared" si="454"/>
        <v>0.3</v>
      </c>
      <c r="AW899" s="164">
        <f t="shared" si="454"/>
        <v>0</v>
      </c>
      <c r="AX899" s="164">
        <f t="shared" si="454"/>
        <v>0</v>
      </c>
      <c r="AY899" s="164">
        <f t="shared" si="454"/>
        <v>0</v>
      </c>
      <c r="AZ899" s="164">
        <f t="shared" si="454"/>
        <v>0</v>
      </c>
      <c r="BA899" s="164">
        <f t="shared" si="454"/>
        <v>0</v>
      </c>
      <c r="BB899" s="164">
        <f t="shared" si="454"/>
        <v>0</v>
      </c>
      <c r="BC899" s="164">
        <f t="shared" si="454"/>
        <v>0</v>
      </c>
      <c r="BD899" s="164">
        <f t="shared" si="454"/>
        <v>0</v>
      </c>
      <c r="BE899" s="164">
        <f t="shared" si="454"/>
        <v>0</v>
      </c>
      <c r="BF899" s="164">
        <f t="shared" si="454"/>
        <v>0</v>
      </c>
      <c r="BG899" s="164">
        <f t="shared" si="454"/>
        <v>0</v>
      </c>
      <c r="BH899" s="164">
        <f t="shared" si="454"/>
        <v>3.9219999999999997</v>
      </c>
      <c r="BI899" s="164">
        <f t="shared" si="454"/>
        <v>0</v>
      </c>
      <c r="BJ899" s="164">
        <f t="shared" si="454"/>
        <v>0</v>
      </c>
      <c r="BK899" s="164">
        <f t="shared" si="454"/>
        <v>0</v>
      </c>
      <c r="BL899" s="164">
        <f t="shared" si="454"/>
        <v>0</v>
      </c>
      <c r="BM899" s="164">
        <f t="shared" si="454"/>
        <v>0</v>
      </c>
      <c r="BN899" s="164">
        <f t="shared" si="454"/>
        <v>0</v>
      </c>
      <c r="BO899" s="164">
        <f t="shared" si="454"/>
        <v>0</v>
      </c>
      <c r="BP899" s="164">
        <f t="shared" si="454"/>
        <v>0</v>
      </c>
      <c r="BQ899" s="164">
        <f t="shared" si="454"/>
        <v>0</v>
      </c>
      <c r="BR899" s="164">
        <f t="shared" si="454"/>
        <v>0</v>
      </c>
      <c r="BS899" s="164"/>
      <c r="BT899" s="164"/>
      <c r="BU899" s="164"/>
      <c r="BV899" s="164"/>
      <c r="BW899" s="164"/>
      <c r="BX899" s="166"/>
      <c r="BY899" s="164"/>
      <c r="BZ899" s="164"/>
      <c r="CA899" s="164"/>
      <c r="CB899" s="164">
        <f t="shared" si="453"/>
        <v>100</v>
      </c>
      <c r="CC899" s="164">
        <f t="shared" si="453"/>
        <v>0</v>
      </c>
      <c r="CD899" s="392"/>
      <c r="CE899" s="392"/>
      <c r="CF899" s="392"/>
      <c r="CG899" s="392"/>
      <c r="CH899" s="392"/>
      <c r="CI899" s="392"/>
      <c r="CJ899" s="392"/>
      <c r="CK899" s="392"/>
      <c r="CL899" s="392"/>
      <c r="CM899" s="392"/>
      <c r="CN899" s="392"/>
      <c r="CO899" s="392"/>
      <c r="CP899" s="392"/>
      <c r="CQ899" s="392"/>
      <c r="CR899" s="392"/>
      <c r="CS899" s="392"/>
      <c r="CT899" s="392"/>
    </row>
    <row r="900" spans="1:98" s="35" customFormat="1" ht="15" x14ac:dyDescent="0.3">
      <c r="A900" s="34"/>
      <c r="F900" s="167" t="s">
        <v>1214</v>
      </c>
      <c r="J900" s="392"/>
      <c r="K900" s="164">
        <f>+K890*$D$890/100</f>
        <v>0.01</v>
      </c>
      <c r="L900" s="164"/>
      <c r="M900" s="164">
        <f t="shared" ref="M900:BR900" si="455">+M890*$D$890/100</f>
        <v>0</v>
      </c>
      <c r="N900" s="164">
        <f t="shared" si="455"/>
        <v>0</v>
      </c>
      <c r="O900" s="164">
        <f t="shared" si="455"/>
        <v>0</v>
      </c>
      <c r="P900" s="164">
        <f t="shared" si="455"/>
        <v>0</v>
      </c>
      <c r="Q900" s="164">
        <f t="shared" si="455"/>
        <v>0</v>
      </c>
      <c r="R900" s="164">
        <f t="shared" si="455"/>
        <v>0</v>
      </c>
      <c r="S900" s="164">
        <f t="shared" si="455"/>
        <v>0</v>
      </c>
      <c r="T900" s="164">
        <f t="shared" si="455"/>
        <v>0</v>
      </c>
      <c r="U900" s="164">
        <f t="shared" si="455"/>
        <v>0</v>
      </c>
      <c r="V900" s="164">
        <f t="shared" si="455"/>
        <v>0</v>
      </c>
      <c r="W900" s="164">
        <f t="shared" si="455"/>
        <v>0</v>
      </c>
      <c r="X900" s="164">
        <f t="shared" si="455"/>
        <v>0</v>
      </c>
      <c r="Y900" s="164">
        <f t="shared" si="455"/>
        <v>0</v>
      </c>
      <c r="Z900" s="164">
        <f t="shared" si="455"/>
        <v>0</v>
      </c>
      <c r="AA900" s="164">
        <f t="shared" si="455"/>
        <v>0</v>
      </c>
      <c r="AB900" s="164">
        <f t="shared" si="455"/>
        <v>0</v>
      </c>
      <c r="AC900" s="164">
        <f t="shared" si="455"/>
        <v>0</v>
      </c>
      <c r="AD900" s="164">
        <f t="shared" si="455"/>
        <v>0</v>
      </c>
      <c r="AE900" s="164">
        <f t="shared" si="455"/>
        <v>0</v>
      </c>
      <c r="AF900" s="164">
        <f t="shared" si="455"/>
        <v>0</v>
      </c>
      <c r="AG900" s="164">
        <f t="shared" si="455"/>
        <v>0</v>
      </c>
      <c r="AH900" s="164">
        <f t="shared" si="455"/>
        <v>0</v>
      </c>
      <c r="AI900" s="164">
        <f t="shared" si="455"/>
        <v>0</v>
      </c>
      <c r="AJ900" s="164">
        <f t="shared" si="455"/>
        <v>4.99</v>
      </c>
      <c r="AK900" s="164">
        <f t="shared" si="455"/>
        <v>0.5</v>
      </c>
      <c r="AL900" s="164">
        <f t="shared" si="455"/>
        <v>1.4999999999999999E-2</v>
      </c>
      <c r="AM900" s="164">
        <f t="shared" si="455"/>
        <v>3.8</v>
      </c>
      <c r="AN900" s="164">
        <f t="shared" si="455"/>
        <v>0.05</v>
      </c>
      <c r="AO900" s="164">
        <f t="shared" si="455"/>
        <v>4.45</v>
      </c>
      <c r="AP900" s="164">
        <f t="shared" si="455"/>
        <v>1965</v>
      </c>
      <c r="AQ900" s="164">
        <f t="shared" si="455"/>
        <v>5.0000000000000001E-3</v>
      </c>
      <c r="AR900" s="164">
        <f t="shared" si="455"/>
        <v>4.0000000000000001E-3</v>
      </c>
      <c r="AS900" s="164">
        <f t="shared" si="455"/>
        <v>0</v>
      </c>
      <c r="AT900" s="166" t="s">
        <v>501</v>
      </c>
      <c r="AU900" s="164">
        <f t="shared" si="455"/>
        <v>0</v>
      </c>
      <c r="AV900" s="164">
        <f t="shared" si="455"/>
        <v>0</v>
      </c>
      <c r="AW900" s="164">
        <f t="shared" si="455"/>
        <v>0</v>
      </c>
      <c r="AX900" s="164">
        <f t="shared" si="455"/>
        <v>0</v>
      </c>
      <c r="AY900" s="164">
        <f t="shared" si="455"/>
        <v>0</v>
      </c>
      <c r="AZ900" s="164">
        <f t="shared" si="455"/>
        <v>0</v>
      </c>
      <c r="BA900" s="164">
        <f t="shared" si="455"/>
        <v>0</v>
      </c>
      <c r="BB900" s="164">
        <f t="shared" si="455"/>
        <v>0</v>
      </c>
      <c r="BC900" s="164">
        <f t="shared" si="455"/>
        <v>0</v>
      </c>
      <c r="BD900" s="164">
        <f t="shared" si="455"/>
        <v>0</v>
      </c>
      <c r="BE900" s="164">
        <f t="shared" si="455"/>
        <v>0</v>
      </c>
      <c r="BF900" s="164">
        <f t="shared" si="455"/>
        <v>0</v>
      </c>
      <c r="BG900" s="164">
        <f t="shared" si="455"/>
        <v>0</v>
      </c>
      <c r="BH900" s="164">
        <f t="shared" si="455"/>
        <v>0</v>
      </c>
      <c r="BI900" s="164">
        <f t="shared" si="455"/>
        <v>0</v>
      </c>
      <c r="BJ900" s="164">
        <f t="shared" si="455"/>
        <v>0</v>
      </c>
      <c r="BK900" s="164">
        <f t="shared" si="455"/>
        <v>0.05</v>
      </c>
      <c r="BL900" s="164">
        <f t="shared" si="455"/>
        <v>0</v>
      </c>
      <c r="BM900" s="164">
        <f t="shared" si="455"/>
        <v>0</v>
      </c>
      <c r="BN900" s="164">
        <f t="shared" si="455"/>
        <v>0</v>
      </c>
      <c r="BO900" s="164">
        <f t="shared" si="455"/>
        <v>0</v>
      </c>
      <c r="BP900" s="164">
        <f t="shared" si="455"/>
        <v>0</v>
      </c>
      <c r="BQ900" s="164">
        <f t="shared" si="455"/>
        <v>0</v>
      </c>
      <c r="BR900" s="164">
        <f t="shared" si="455"/>
        <v>0</v>
      </c>
      <c r="BS900" s="164"/>
      <c r="BT900" s="164"/>
      <c r="BU900" s="164"/>
      <c r="BV900" s="164"/>
      <c r="BW900" s="164"/>
      <c r="BX900" s="166"/>
      <c r="BY900" s="164"/>
      <c r="BZ900" s="164"/>
      <c r="CA900" s="164"/>
      <c r="CB900" s="164">
        <f t="shared" si="453"/>
        <v>100</v>
      </c>
      <c r="CC900" s="164">
        <f t="shared" si="453"/>
        <v>0</v>
      </c>
      <c r="CD900" s="392"/>
      <c r="CE900" s="392"/>
      <c r="CF900" s="392"/>
      <c r="CG900" s="392"/>
      <c r="CH900" s="392"/>
      <c r="CI900" s="392"/>
      <c r="CJ900" s="392"/>
      <c r="CK900" s="392"/>
      <c r="CL900" s="392"/>
      <c r="CM900" s="392"/>
      <c r="CN900" s="392"/>
      <c r="CO900" s="392"/>
      <c r="CP900" s="392"/>
      <c r="CQ900" s="392"/>
      <c r="CR900" s="392"/>
      <c r="CS900" s="392"/>
      <c r="CT900" s="392"/>
    </row>
    <row r="901" spans="1:98" s="35" customFormat="1" ht="13" x14ac:dyDescent="0.3">
      <c r="A901" s="34"/>
      <c r="J901" s="392"/>
      <c r="K901" s="168">
        <f>SUM(K897:K900)</f>
        <v>578.36</v>
      </c>
      <c r="L901" s="168">
        <f>SUM(L897:L900)</f>
        <v>3.35</v>
      </c>
      <c r="M901" s="168">
        <f t="shared" ref="M901:BR901" si="456">SUM(M897:M900)</f>
        <v>21</v>
      </c>
      <c r="N901" s="168">
        <f t="shared" si="456"/>
        <v>21</v>
      </c>
      <c r="O901" s="168">
        <f t="shared" si="456"/>
        <v>0</v>
      </c>
      <c r="P901" s="168">
        <f t="shared" si="456"/>
        <v>0</v>
      </c>
      <c r="Q901" s="168">
        <f t="shared" si="456"/>
        <v>11</v>
      </c>
      <c r="R901" s="168">
        <f t="shared" si="456"/>
        <v>0</v>
      </c>
      <c r="S901" s="168">
        <f t="shared" si="456"/>
        <v>1.2649999999999999</v>
      </c>
      <c r="T901" s="168">
        <f t="shared" si="456"/>
        <v>1.857</v>
      </c>
      <c r="U901" s="168">
        <f t="shared" si="456"/>
        <v>6.4220000000000006</v>
      </c>
      <c r="V901" s="168">
        <f t="shared" si="456"/>
        <v>0</v>
      </c>
      <c r="W901" s="168">
        <f t="shared" si="456"/>
        <v>20.5</v>
      </c>
      <c r="X901" s="168">
        <f t="shared" si="456"/>
        <v>0</v>
      </c>
      <c r="Y901" s="168">
        <f t="shared" si="456"/>
        <v>0</v>
      </c>
      <c r="Z901" s="168">
        <f t="shared" si="456"/>
        <v>0</v>
      </c>
      <c r="AA901" s="168">
        <f t="shared" si="456"/>
        <v>0</v>
      </c>
      <c r="AB901" s="168">
        <f t="shared" si="456"/>
        <v>0</v>
      </c>
      <c r="AC901" s="168">
        <f t="shared" si="456"/>
        <v>0</v>
      </c>
      <c r="AD901" s="168">
        <f t="shared" si="456"/>
        <v>0</v>
      </c>
      <c r="AE901" s="168">
        <f t="shared" si="456"/>
        <v>21.5</v>
      </c>
      <c r="AF901" s="168">
        <f t="shared" si="456"/>
        <v>0</v>
      </c>
      <c r="AG901" s="168">
        <f t="shared" si="456"/>
        <v>0</v>
      </c>
      <c r="AH901" s="168">
        <f t="shared" si="456"/>
        <v>0</v>
      </c>
      <c r="AI901" s="168">
        <f t="shared" si="456"/>
        <v>0</v>
      </c>
      <c r="AJ901" s="168">
        <f t="shared" si="456"/>
        <v>13.99</v>
      </c>
      <c r="AK901" s="168">
        <f t="shared" si="456"/>
        <v>1200.5</v>
      </c>
      <c r="AL901" s="168">
        <f t="shared" si="456"/>
        <v>25.515000000000001</v>
      </c>
      <c r="AM901" s="168">
        <f t="shared" si="456"/>
        <v>373.8</v>
      </c>
      <c r="AN901" s="168">
        <f t="shared" si="456"/>
        <v>375.05</v>
      </c>
      <c r="AO901" s="168">
        <f t="shared" si="456"/>
        <v>1954.45</v>
      </c>
      <c r="AP901" s="168">
        <f t="shared" si="456"/>
        <v>2035</v>
      </c>
      <c r="AQ901" s="168">
        <f t="shared" si="456"/>
        <v>5.5049999999999999</v>
      </c>
      <c r="AR901" s="168">
        <f t="shared" si="456"/>
        <v>0.10900000000000003</v>
      </c>
      <c r="AS901" s="168">
        <f t="shared" si="456"/>
        <v>0</v>
      </c>
      <c r="AT901" s="168">
        <f t="shared" si="456"/>
        <v>605</v>
      </c>
      <c r="AU901" s="168">
        <f t="shared" si="456"/>
        <v>0</v>
      </c>
      <c r="AV901" s="168">
        <f t="shared" si="456"/>
        <v>0.3</v>
      </c>
      <c r="AW901" s="168">
        <f t="shared" si="456"/>
        <v>0</v>
      </c>
      <c r="AX901" s="168">
        <f t="shared" si="456"/>
        <v>0</v>
      </c>
      <c r="AY901" s="168">
        <f t="shared" si="456"/>
        <v>0</v>
      </c>
      <c r="AZ901" s="168">
        <f t="shared" si="456"/>
        <v>0</v>
      </c>
      <c r="BA901" s="168">
        <f t="shared" si="456"/>
        <v>0</v>
      </c>
      <c r="BB901" s="168">
        <f t="shared" si="456"/>
        <v>0</v>
      </c>
      <c r="BC901" s="168">
        <f t="shared" si="456"/>
        <v>0</v>
      </c>
      <c r="BD901" s="168">
        <f t="shared" si="456"/>
        <v>0</v>
      </c>
      <c r="BE901" s="168">
        <f t="shared" si="456"/>
        <v>0</v>
      </c>
      <c r="BF901" s="168">
        <f t="shared" si="456"/>
        <v>0</v>
      </c>
      <c r="BG901" s="168">
        <f t="shared" si="456"/>
        <v>0</v>
      </c>
      <c r="BH901" s="168">
        <f t="shared" si="456"/>
        <v>3.9219999999999997</v>
      </c>
      <c r="BI901" s="168">
        <f t="shared" si="456"/>
        <v>0</v>
      </c>
      <c r="BJ901" s="168">
        <f t="shared" si="456"/>
        <v>0</v>
      </c>
      <c r="BK901" s="168">
        <f t="shared" si="456"/>
        <v>0.05</v>
      </c>
      <c r="BL901" s="168">
        <f t="shared" si="456"/>
        <v>0</v>
      </c>
      <c r="BM901" s="168">
        <f t="shared" si="456"/>
        <v>0</v>
      </c>
      <c r="BN901" s="168">
        <f t="shared" si="456"/>
        <v>0</v>
      </c>
      <c r="BO901" s="168">
        <f t="shared" si="456"/>
        <v>0</v>
      </c>
      <c r="BP901" s="168">
        <f t="shared" si="456"/>
        <v>0</v>
      </c>
      <c r="BQ901" s="168">
        <f t="shared" si="456"/>
        <v>0</v>
      </c>
      <c r="BR901" s="168">
        <f t="shared" si="456"/>
        <v>0</v>
      </c>
      <c r="BS901" s="168"/>
      <c r="BT901" s="168"/>
      <c r="BU901" s="168"/>
      <c r="BV901" s="168"/>
      <c r="BW901" s="168"/>
      <c r="BX901" s="333"/>
      <c r="BY901" s="168"/>
      <c r="BZ901" s="168"/>
      <c r="CA901" s="168"/>
      <c r="CB901" s="168">
        <f>(CB898+CB899+CB900)</f>
        <v>300</v>
      </c>
      <c r="CC901" s="168">
        <f>(CC898+CC899+CC900)</f>
        <v>4.0999999999999943</v>
      </c>
      <c r="CD901" s="392"/>
      <c r="CE901" s="392"/>
      <c r="CF901" s="392"/>
      <c r="CG901" s="392"/>
      <c r="CH901" s="392"/>
      <c r="CI901" s="392"/>
      <c r="CJ901" s="392"/>
      <c r="CK901" s="392"/>
      <c r="CL901" s="392"/>
      <c r="CM901" s="392"/>
      <c r="CN901" s="392"/>
      <c r="CO901" s="392"/>
      <c r="CP901" s="392"/>
      <c r="CQ901" s="392"/>
      <c r="CR901" s="392"/>
      <c r="CS901" s="392"/>
      <c r="CT901" s="392"/>
    </row>
    <row r="902" spans="1:98" s="35" customFormat="1" x14ac:dyDescent="0.25">
      <c r="A902" s="34"/>
      <c r="J902" s="392"/>
      <c r="K902" s="388"/>
      <c r="L902" s="388"/>
      <c r="M902" s="388"/>
      <c r="N902" s="388"/>
      <c r="O902" s="388"/>
      <c r="P902" s="388"/>
      <c r="Q902" s="388"/>
      <c r="R902" s="388"/>
      <c r="S902" s="388"/>
      <c r="T902" s="388"/>
      <c r="U902" s="388"/>
      <c r="V902" s="388"/>
      <c r="W902" s="388"/>
      <c r="X902" s="388"/>
      <c r="Y902" s="388"/>
      <c r="Z902" s="388"/>
      <c r="AA902" s="388"/>
      <c r="AB902" s="388"/>
      <c r="AC902" s="388"/>
      <c r="AD902" s="388"/>
      <c r="AE902" s="388"/>
      <c r="AF902" s="388"/>
      <c r="AG902" s="388"/>
      <c r="AH902" s="388"/>
      <c r="AI902" s="388"/>
      <c r="AJ902" s="388"/>
      <c r="AK902" s="388"/>
      <c r="AL902" s="388"/>
      <c r="AM902" s="388"/>
      <c r="AN902" s="388"/>
      <c r="AO902" s="388"/>
      <c r="AP902" s="388"/>
      <c r="AQ902" s="388"/>
      <c r="AR902" s="388"/>
      <c r="AS902" s="388"/>
      <c r="AT902" s="388"/>
      <c r="AU902" s="388"/>
      <c r="AV902" s="388"/>
      <c r="AW902" s="388"/>
      <c r="AX902" s="388"/>
      <c r="AY902" s="388"/>
      <c r="AZ902" s="388"/>
      <c r="BA902" s="388"/>
      <c r="BB902" s="388"/>
      <c r="BC902" s="388"/>
      <c r="BD902" s="388"/>
      <c r="BE902" s="388"/>
      <c r="BF902" s="388"/>
      <c r="BG902" s="388"/>
      <c r="BH902" s="388"/>
      <c r="BI902" s="388"/>
      <c r="BJ902" s="388"/>
      <c r="BK902" s="388"/>
      <c r="BL902" s="388"/>
      <c r="BM902" s="388"/>
      <c r="BN902" s="388"/>
      <c r="BO902" s="388"/>
      <c r="BP902" s="388"/>
      <c r="BQ902" s="388"/>
      <c r="BR902" s="388"/>
      <c r="BS902" s="388"/>
      <c r="BT902" s="388"/>
      <c r="BU902" s="388"/>
      <c r="BV902" s="388"/>
      <c r="BW902" s="388"/>
      <c r="BX902" s="389"/>
      <c r="BY902" s="388"/>
      <c r="BZ902" s="388"/>
      <c r="CA902" s="388"/>
      <c r="CD902" s="392"/>
      <c r="CE902" s="392"/>
      <c r="CF902" s="392"/>
      <c r="CG902" s="392"/>
      <c r="CH902" s="392"/>
      <c r="CI902" s="392"/>
      <c r="CJ902" s="392"/>
      <c r="CK902" s="392"/>
      <c r="CL902" s="392"/>
      <c r="CM902" s="392"/>
      <c r="CN902" s="392"/>
      <c r="CO902" s="392"/>
      <c r="CP902" s="392"/>
      <c r="CQ902" s="392"/>
      <c r="CR902" s="392"/>
      <c r="CS902" s="392"/>
      <c r="CT902" s="392"/>
    </row>
    <row r="903" spans="1:98" s="35" customFormat="1" ht="15" x14ac:dyDescent="0.3">
      <c r="A903" s="34"/>
      <c r="F903" s="163"/>
      <c r="J903" s="392"/>
      <c r="K903" s="164">
        <f>(K901-($D$891-$D$892))/$D$892*100</f>
        <v>85.15875776397516</v>
      </c>
      <c r="L903" s="170">
        <f>L901/$D$892*100*L826</f>
        <v>0.57384766263484799</v>
      </c>
      <c r="M903" s="170">
        <f t="shared" ref="M903:BR903" si="457">M901/$D$892*100*M826</f>
        <v>3.597254004576659</v>
      </c>
      <c r="N903" s="170">
        <f t="shared" si="457"/>
        <v>3.597254004576659</v>
      </c>
      <c r="O903" s="170">
        <f t="shared" si="457"/>
        <v>0</v>
      </c>
      <c r="P903" s="170">
        <f t="shared" si="457"/>
        <v>0</v>
      </c>
      <c r="Q903" s="170">
        <f t="shared" si="457"/>
        <v>1.8842759071592026</v>
      </c>
      <c r="R903" s="170">
        <f t="shared" si="457"/>
        <v>0</v>
      </c>
      <c r="S903" s="170">
        <f t="shared" si="457"/>
        <v>0.21669172932330827</v>
      </c>
      <c r="T903" s="170">
        <f t="shared" si="457"/>
        <v>0.3181000326904217</v>
      </c>
      <c r="U903" s="170">
        <f t="shared" si="457"/>
        <v>1.1000745341614908</v>
      </c>
      <c r="V903" s="170">
        <f t="shared" si="457"/>
        <v>0</v>
      </c>
      <c r="W903" s="170">
        <f t="shared" si="457"/>
        <v>3.5116050997057862</v>
      </c>
      <c r="X903" s="170">
        <f t="shared" si="457"/>
        <v>0</v>
      </c>
      <c r="Y903" s="170">
        <f t="shared" si="457"/>
        <v>0</v>
      </c>
      <c r="Z903" s="170">
        <f t="shared" si="457"/>
        <v>0</v>
      </c>
      <c r="AA903" s="170">
        <f t="shared" si="457"/>
        <v>0</v>
      </c>
      <c r="AB903" s="170">
        <f t="shared" si="457"/>
        <v>0</v>
      </c>
      <c r="AC903" s="170">
        <f t="shared" si="457"/>
        <v>0</v>
      </c>
      <c r="AD903" s="170">
        <f t="shared" si="457"/>
        <v>0</v>
      </c>
      <c r="AE903" s="170">
        <f t="shared" si="457"/>
        <v>3.6829029094475323</v>
      </c>
      <c r="AF903" s="170">
        <f t="shared" si="457"/>
        <v>0</v>
      </c>
      <c r="AG903" s="170">
        <f t="shared" si="457"/>
        <v>0</v>
      </c>
      <c r="AH903" s="170">
        <f t="shared" si="457"/>
        <v>0</v>
      </c>
      <c r="AI903" s="170">
        <f t="shared" si="457"/>
        <v>0</v>
      </c>
      <c r="AJ903" s="170">
        <f t="shared" si="457"/>
        <v>2.3964563582870224</v>
      </c>
      <c r="AK903" s="170">
        <f t="shared" si="457"/>
        <v>205.64302059496566</v>
      </c>
      <c r="AL903" s="170">
        <f t="shared" si="457"/>
        <v>4.3706636155606411</v>
      </c>
      <c r="AM903" s="170">
        <f t="shared" si="457"/>
        <v>64.031121281464536</v>
      </c>
      <c r="AN903" s="170">
        <f t="shared" si="457"/>
        <v>64.24524354364172</v>
      </c>
      <c r="AO903" s="170">
        <f t="shared" si="457"/>
        <v>334.79300424975486</v>
      </c>
      <c r="AP903" s="170">
        <f t="shared" si="457"/>
        <v>348.59104282445242</v>
      </c>
      <c r="AQ903" s="170">
        <f t="shared" si="457"/>
        <v>0.94299444262831</v>
      </c>
      <c r="AR903" s="170">
        <f t="shared" si="457"/>
        <v>1.8671461261850285E-2</v>
      </c>
      <c r="AS903" s="170">
        <f t="shared" si="457"/>
        <v>0</v>
      </c>
      <c r="AT903" s="170">
        <f t="shared" si="457"/>
        <v>103.63517489375613</v>
      </c>
      <c r="AU903" s="170">
        <f t="shared" si="457"/>
        <v>0</v>
      </c>
      <c r="AV903" s="170">
        <f t="shared" si="457"/>
        <v>5.1389342922523701E-2</v>
      </c>
      <c r="AW903" s="170">
        <f t="shared" si="457"/>
        <v>0</v>
      </c>
      <c r="AX903" s="170">
        <f t="shared" si="457"/>
        <v>0</v>
      </c>
      <c r="AY903" s="170">
        <f t="shared" si="457"/>
        <v>0</v>
      </c>
      <c r="AZ903" s="170">
        <f t="shared" si="457"/>
        <v>0</v>
      </c>
      <c r="BA903" s="170">
        <f t="shared" si="457"/>
        <v>0</v>
      </c>
      <c r="BB903" s="170">
        <f t="shared" si="457"/>
        <v>0</v>
      </c>
      <c r="BC903" s="170">
        <f t="shared" si="457"/>
        <v>0</v>
      </c>
      <c r="BD903" s="170">
        <f t="shared" si="457"/>
        <v>0</v>
      </c>
      <c r="BE903" s="170">
        <f t="shared" si="457"/>
        <v>0</v>
      </c>
      <c r="BF903" s="170">
        <f t="shared" si="457"/>
        <v>0</v>
      </c>
      <c r="BG903" s="170">
        <f t="shared" si="457"/>
        <v>0</v>
      </c>
      <c r="BH903" s="170">
        <f t="shared" si="457"/>
        <v>0.67183000980712648</v>
      </c>
      <c r="BI903" s="170">
        <f t="shared" si="457"/>
        <v>0</v>
      </c>
      <c r="BJ903" s="170">
        <f t="shared" si="457"/>
        <v>0</v>
      </c>
      <c r="BK903" s="170">
        <f t="shared" si="457"/>
        <v>6.8519123896698276E-3</v>
      </c>
      <c r="BL903" s="170">
        <f t="shared" si="457"/>
        <v>0</v>
      </c>
      <c r="BM903" s="170">
        <f t="shared" si="457"/>
        <v>0</v>
      </c>
      <c r="BN903" s="170">
        <f t="shared" si="457"/>
        <v>0</v>
      </c>
      <c r="BO903" s="170">
        <f t="shared" si="457"/>
        <v>0</v>
      </c>
      <c r="BP903" s="170">
        <f t="shared" si="457"/>
        <v>0</v>
      </c>
      <c r="BQ903" s="170">
        <f t="shared" si="457"/>
        <v>0</v>
      </c>
      <c r="BR903" s="170">
        <f t="shared" si="457"/>
        <v>0</v>
      </c>
      <c r="BS903" s="170"/>
      <c r="BT903" s="170"/>
      <c r="BU903" s="170"/>
      <c r="BV903" s="170"/>
      <c r="BW903" s="170"/>
      <c r="BX903" s="204"/>
      <c r="BY903" s="170"/>
      <c r="BZ903" s="170"/>
      <c r="CA903" s="170"/>
      <c r="CB903" s="170">
        <f>CB901/3</f>
        <v>100</v>
      </c>
      <c r="CC903" s="168">
        <f>CC901</f>
        <v>4.0999999999999943</v>
      </c>
      <c r="CD903" s="392"/>
      <c r="CE903" s="392"/>
      <c r="CF903" s="392"/>
      <c r="CG903" s="392"/>
      <c r="CH903" s="392"/>
      <c r="CI903" s="392"/>
      <c r="CJ903" s="392"/>
      <c r="CK903" s="392"/>
      <c r="CL903" s="392"/>
      <c r="CM903" s="392"/>
      <c r="CN903" s="392"/>
      <c r="CO903" s="392"/>
      <c r="CP903" s="392"/>
      <c r="CQ903" s="392"/>
      <c r="CR903" s="392"/>
      <c r="CS903" s="392"/>
      <c r="CT903" s="392"/>
    </row>
    <row r="904" spans="1:98" ht="15" x14ac:dyDescent="0.25">
      <c r="A904" s="10"/>
      <c r="F904" s="40"/>
    </row>
    <row r="905" spans="1:98" s="7" customFormat="1" ht="15" x14ac:dyDescent="0.25">
      <c r="A905" s="120" t="s">
        <v>850</v>
      </c>
      <c r="F905" s="117" t="s">
        <v>1577</v>
      </c>
      <c r="J905" s="7">
        <f>(M905*17)+(Q905*37)+(W905*17)+(AI905*29)+(AE905*8)</f>
        <v>174.17491749174917</v>
      </c>
      <c r="K905" s="183">
        <f>+K922</f>
        <v>88.343234323432341</v>
      </c>
      <c r="L905" s="183">
        <f>+L922</f>
        <v>0.42904290429042907</v>
      </c>
      <c r="M905" s="183">
        <f t="shared" ref="M905:BR905" si="458">+M922</f>
        <v>2.6402640264026402</v>
      </c>
      <c r="N905" s="183">
        <f t="shared" si="458"/>
        <v>2.6402640264026402</v>
      </c>
      <c r="O905" s="183">
        <f t="shared" si="458"/>
        <v>0</v>
      </c>
      <c r="P905" s="183">
        <f t="shared" si="458"/>
        <v>0</v>
      </c>
      <c r="Q905" s="183">
        <f t="shared" si="458"/>
        <v>1.7326732673267329</v>
      </c>
      <c r="R905" s="183">
        <f t="shared" si="458"/>
        <v>0</v>
      </c>
      <c r="S905" s="183">
        <f t="shared" si="458"/>
        <v>0.20874587458745872</v>
      </c>
      <c r="T905" s="183">
        <f t="shared" si="458"/>
        <v>0.30643564356435643</v>
      </c>
      <c r="U905" s="183">
        <f t="shared" si="458"/>
        <v>1.0597359735973599</v>
      </c>
      <c r="V905" s="183">
        <f t="shared" si="458"/>
        <v>0</v>
      </c>
      <c r="W905" s="183">
        <f t="shared" si="458"/>
        <v>2.4752475247524752</v>
      </c>
      <c r="X905" s="183">
        <f t="shared" si="458"/>
        <v>0</v>
      </c>
      <c r="Y905" s="183">
        <f t="shared" si="458"/>
        <v>0</v>
      </c>
      <c r="Z905" s="183">
        <f t="shared" si="458"/>
        <v>0</v>
      </c>
      <c r="AA905" s="183">
        <f t="shared" si="458"/>
        <v>0</v>
      </c>
      <c r="AB905" s="183">
        <f t="shared" si="458"/>
        <v>0</v>
      </c>
      <c r="AC905" s="183">
        <f t="shared" si="458"/>
        <v>0</v>
      </c>
      <c r="AD905" s="183">
        <f t="shared" si="458"/>
        <v>0</v>
      </c>
      <c r="AE905" s="183">
        <f t="shared" si="458"/>
        <v>2.8877887788778875</v>
      </c>
      <c r="AF905" s="183">
        <f t="shared" si="458"/>
        <v>0</v>
      </c>
      <c r="AG905" s="183">
        <f t="shared" si="458"/>
        <v>0</v>
      </c>
      <c r="AH905" s="183">
        <f t="shared" si="458"/>
        <v>0</v>
      </c>
      <c r="AI905" s="183">
        <f t="shared" si="458"/>
        <v>0</v>
      </c>
      <c r="AJ905" s="183">
        <f t="shared" si="458"/>
        <v>2.1435643564356437</v>
      </c>
      <c r="AK905" s="183">
        <f t="shared" si="458"/>
        <v>173.34983498349834</v>
      </c>
      <c r="AL905" s="183">
        <f t="shared" si="458"/>
        <v>2.4777227722772279</v>
      </c>
      <c r="AM905" s="183">
        <f t="shared" si="458"/>
        <v>41.056105610561055</v>
      </c>
      <c r="AN905" s="183">
        <f t="shared" si="458"/>
        <v>47.037953795379536</v>
      </c>
      <c r="AO905" s="183">
        <f t="shared" si="458"/>
        <v>259.81023102310229</v>
      </c>
      <c r="AP905" s="183">
        <f t="shared" si="458"/>
        <v>332.50825082508248</v>
      </c>
      <c r="AQ905" s="183">
        <f t="shared" si="458"/>
        <v>0.42161716171617153</v>
      </c>
      <c r="AR905" s="183">
        <f t="shared" si="458"/>
        <v>1.798679867986799E-2</v>
      </c>
      <c r="AS905" s="183">
        <f t="shared" si="458"/>
        <v>0</v>
      </c>
      <c r="AT905" s="183">
        <f t="shared" si="458"/>
        <v>99.834983498349843</v>
      </c>
      <c r="AU905" s="183">
        <f t="shared" si="458"/>
        <v>0</v>
      </c>
      <c r="AV905" s="183">
        <f t="shared" si="458"/>
        <v>4.9504950495049507E-2</v>
      </c>
      <c r="AW905" s="183">
        <f t="shared" si="458"/>
        <v>0</v>
      </c>
      <c r="AX905" s="183">
        <f t="shared" si="458"/>
        <v>0</v>
      </c>
      <c r="AY905" s="183">
        <f t="shared" si="458"/>
        <v>0</v>
      </c>
      <c r="AZ905" s="183">
        <f t="shared" si="458"/>
        <v>0</v>
      </c>
      <c r="BA905" s="183">
        <f t="shared" si="458"/>
        <v>0</v>
      </c>
      <c r="BB905" s="183">
        <f t="shared" si="458"/>
        <v>0</v>
      </c>
      <c r="BC905" s="183">
        <f t="shared" si="458"/>
        <v>0</v>
      </c>
      <c r="BD905" s="183">
        <f t="shared" si="458"/>
        <v>0</v>
      </c>
      <c r="BE905" s="183">
        <f t="shared" si="458"/>
        <v>0</v>
      </c>
      <c r="BF905" s="183">
        <f t="shared" si="458"/>
        <v>0</v>
      </c>
      <c r="BG905" s="183">
        <f t="shared" si="458"/>
        <v>0</v>
      </c>
      <c r="BH905" s="183">
        <f t="shared" si="458"/>
        <v>0.64719471947194707</v>
      </c>
      <c r="BI905" s="183">
        <f t="shared" si="458"/>
        <v>0</v>
      </c>
      <c r="BJ905" s="183">
        <f t="shared" si="458"/>
        <v>0</v>
      </c>
      <c r="BK905" s="183">
        <f t="shared" si="458"/>
        <v>6.6006600660066007E-3</v>
      </c>
      <c r="BL905" s="183">
        <f t="shared" si="458"/>
        <v>0</v>
      </c>
      <c r="BM905" s="183">
        <f t="shared" si="458"/>
        <v>0</v>
      </c>
      <c r="BN905" s="183">
        <f t="shared" si="458"/>
        <v>0</v>
      </c>
      <c r="BO905" s="183">
        <f t="shared" si="458"/>
        <v>0</v>
      </c>
      <c r="BP905" s="183">
        <f t="shared" si="458"/>
        <v>0</v>
      </c>
      <c r="BQ905" s="183">
        <f t="shared" si="458"/>
        <v>0</v>
      </c>
      <c r="BR905" s="183">
        <f t="shared" si="458"/>
        <v>0</v>
      </c>
      <c r="BS905" s="183"/>
      <c r="BT905" s="183"/>
      <c r="BU905" s="183"/>
      <c r="BV905" s="183"/>
      <c r="BW905" s="183"/>
      <c r="BX905" s="338"/>
      <c r="BY905" s="183"/>
      <c r="BZ905" s="183"/>
      <c r="CA905" s="183"/>
      <c r="CB905" s="183">
        <f>+CB922</f>
        <v>100</v>
      </c>
      <c r="CC905" s="183">
        <f>+CC922</f>
        <v>3</v>
      </c>
      <c r="CD905" s="51"/>
      <c r="CE905" s="51"/>
      <c r="CF905" s="51"/>
      <c r="CG905" s="51"/>
      <c r="CH905" s="51"/>
      <c r="CI905" s="51" t="s">
        <v>1151</v>
      </c>
      <c r="CJ905" s="51"/>
      <c r="CK905" s="51"/>
      <c r="CL905" s="51"/>
      <c r="CM905" s="51"/>
      <c r="CN905" s="51"/>
      <c r="CO905" s="51"/>
      <c r="CP905" s="51"/>
      <c r="CQ905" s="51"/>
      <c r="CR905" s="51"/>
      <c r="CS905" s="51"/>
      <c r="CT905" s="51"/>
    </row>
    <row r="906" spans="1:98" ht="15" x14ac:dyDescent="0.25">
      <c r="A906" s="10" t="s">
        <v>567</v>
      </c>
      <c r="D906">
        <v>150</v>
      </c>
      <c r="F906" s="40" t="s">
        <v>1391</v>
      </c>
      <c r="I906">
        <v>1</v>
      </c>
      <c r="J906" s="50">
        <v>0</v>
      </c>
      <c r="K906" s="50">
        <v>99.9</v>
      </c>
      <c r="M906" s="50">
        <v>0</v>
      </c>
      <c r="N906" s="50">
        <v>0</v>
      </c>
      <c r="O906" s="50">
        <v>0</v>
      </c>
      <c r="P906" s="50">
        <v>0</v>
      </c>
      <c r="Q906" s="50">
        <v>0</v>
      </c>
      <c r="R906" s="50">
        <v>0</v>
      </c>
      <c r="S906" s="50">
        <v>0</v>
      </c>
      <c r="T906" s="50">
        <v>0</v>
      </c>
      <c r="U906" s="50">
        <v>0</v>
      </c>
      <c r="V906" s="50">
        <v>0</v>
      </c>
      <c r="W906" s="50">
        <v>0</v>
      </c>
      <c r="X906" s="50">
        <v>0</v>
      </c>
      <c r="Y906" s="50">
        <v>0</v>
      </c>
      <c r="Z906" s="50">
        <v>0</v>
      </c>
      <c r="AA906" s="50">
        <v>0</v>
      </c>
      <c r="AB906" s="50">
        <v>0</v>
      </c>
      <c r="AC906" s="50">
        <v>0</v>
      </c>
      <c r="AD906" s="50">
        <v>0</v>
      </c>
      <c r="AE906" s="50">
        <v>0</v>
      </c>
      <c r="AF906" s="50">
        <v>0</v>
      </c>
      <c r="AG906" s="50">
        <v>0</v>
      </c>
      <c r="AH906" s="50">
        <v>0</v>
      </c>
      <c r="AI906" s="50">
        <v>0</v>
      </c>
      <c r="AJ906" s="50">
        <v>1</v>
      </c>
      <c r="AK906" s="50">
        <v>20</v>
      </c>
      <c r="AL906" s="50">
        <v>0</v>
      </c>
      <c r="AM906" s="50">
        <v>10</v>
      </c>
      <c r="AN906" s="50">
        <v>0</v>
      </c>
      <c r="AO906" s="50">
        <v>0</v>
      </c>
      <c r="AP906" s="50">
        <v>20</v>
      </c>
      <c r="AQ906" s="50">
        <v>0</v>
      </c>
      <c r="AR906" s="50">
        <v>7.0000000000000007E-2</v>
      </c>
      <c r="AS906" s="50">
        <v>0</v>
      </c>
      <c r="AT906" s="50">
        <v>0</v>
      </c>
      <c r="AU906" s="50">
        <v>0</v>
      </c>
      <c r="AV906" s="50">
        <v>0</v>
      </c>
      <c r="AW906" s="50">
        <v>0</v>
      </c>
      <c r="AX906" s="50">
        <v>0</v>
      </c>
      <c r="AY906" s="50">
        <v>0</v>
      </c>
      <c r="AZ906" s="50">
        <v>0</v>
      </c>
      <c r="BA906" s="50">
        <v>0</v>
      </c>
      <c r="BB906" s="50">
        <v>0</v>
      </c>
      <c r="BC906" s="50">
        <v>0</v>
      </c>
      <c r="BD906" s="50">
        <v>0</v>
      </c>
      <c r="BE906" s="50">
        <v>0</v>
      </c>
      <c r="BF906" s="50">
        <v>0</v>
      </c>
      <c r="BG906" s="50">
        <v>0</v>
      </c>
      <c r="BH906" s="50">
        <v>0</v>
      </c>
      <c r="BI906" s="50">
        <v>0</v>
      </c>
      <c r="BJ906" s="50">
        <v>0</v>
      </c>
      <c r="BK906" s="50">
        <v>0</v>
      </c>
      <c r="BL906" s="50">
        <v>0</v>
      </c>
      <c r="BM906" s="50">
        <v>0</v>
      </c>
      <c r="BN906" s="50">
        <v>0</v>
      </c>
      <c r="BO906" s="50">
        <v>0</v>
      </c>
      <c r="BP906" s="50">
        <v>0</v>
      </c>
      <c r="BQ906" s="50">
        <v>0</v>
      </c>
      <c r="BR906" s="50">
        <v>0</v>
      </c>
      <c r="BT906" s="14">
        <v>6.25</v>
      </c>
      <c r="BW906" s="50" t="s">
        <v>7</v>
      </c>
      <c r="BX906" s="194" t="s">
        <v>1411</v>
      </c>
      <c r="CC906" s="50">
        <v>0</v>
      </c>
    </row>
    <row r="907" spans="1:98" ht="15" x14ac:dyDescent="0.25">
      <c r="A907" s="10" t="s">
        <v>849</v>
      </c>
      <c r="D907">
        <v>500</v>
      </c>
      <c r="F907" s="40" t="s">
        <v>1562</v>
      </c>
      <c r="I907" s="27">
        <v>0.72</v>
      </c>
      <c r="J907" s="27">
        <f>(M907*17)+(Q907*37)+(CC907*17)+(AI907*29)+(AE907*8)</f>
        <v>137.10000000000002</v>
      </c>
      <c r="K907" s="27">
        <v>88.9</v>
      </c>
      <c r="L907" s="27">
        <v>0.52</v>
      </c>
      <c r="M907" s="27">
        <v>3.2</v>
      </c>
      <c r="N907" s="27">
        <v>3.2</v>
      </c>
      <c r="O907" s="27">
        <v>0</v>
      </c>
      <c r="P907" s="27"/>
      <c r="Q907" s="27">
        <v>0.1</v>
      </c>
      <c r="R907" s="27"/>
      <c r="S907" s="27"/>
      <c r="T907" s="27"/>
      <c r="U907" s="27"/>
      <c r="V907" s="27"/>
      <c r="W907" s="27">
        <v>3</v>
      </c>
      <c r="X907" s="27"/>
      <c r="Y907" s="27"/>
      <c r="Z907" s="27"/>
      <c r="AA907" s="27"/>
      <c r="AB907" s="27"/>
      <c r="AC907" s="27"/>
      <c r="AD907" s="27"/>
      <c r="AE907" s="27">
        <v>3.5</v>
      </c>
      <c r="AF907" s="27"/>
      <c r="AG907" s="27"/>
      <c r="AH907" s="27"/>
      <c r="AI907" s="27"/>
      <c r="AJ907" s="27">
        <v>1.3</v>
      </c>
      <c r="AK907" s="27">
        <v>204</v>
      </c>
      <c r="AL907" s="27">
        <v>3</v>
      </c>
      <c r="AM907" s="27">
        <v>46</v>
      </c>
      <c r="AN907" s="27">
        <v>57</v>
      </c>
      <c r="AO907" s="27">
        <v>314</v>
      </c>
      <c r="AP907" s="27">
        <v>4</v>
      </c>
      <c r="AQ907" s="27">
        <v>0.51</v>
      </c>
      <c r="AR907" s="27"/>
      <c r="AS907" s="27"/>
      <c r="AT907" s="27">
        <v>121</v>
      </c>
      <c r="AU907" s="27"/>
      <c r="AV907" s="27"/>
      <c r="AW907" s="27"/>
      <c r="AX907" s="27"/>
      <c r="AY907" s="27"/>
      <c r="AZ907" s="27"/>
      <c r="BA907" s="27"/>
      <c r="BB907" s="27"/>
      <c r="BC907" s="27"/>
      <c r="BD907" s="27"/>
      <c r="BE907" s="27"/>
      <c r="BF907" s="27"/>
      <c r="BG907" s="27"/>
      <c r="BH907" s="27"/>
      <c r="BI907" s="27"/>
      <c r="BJ907" s="27"/>
      <c r="BK907" s="27"/>
      <c r="BL907" s="27"/>
      <c r="BM907" s="27"/>
      <c r="BN907" s="27"/>
      <c r="BO907" s="27"/>
      <c r="BP907" s="27"/>
      <c r="BQ907" s="27"/>
      <c r="BR907" s="27"/>
      <c r="BS907" s="27"/>
      <c r="BT907" s="27">
        <v>6.25</v>
      </c>
      <c r="BU907" s="27"/>
      <c r="BV907" s="27"/>
      <c r="BW907" s="27" t="s">
        <v>1367</v>
      </c>
      <c r="BX907" s="79"/>
      <c r="BY907" s="27"/>
      <c r="BZ907" s="27"/>
      <c r="CA907" s="27"/>
      <c r="CB907" s="27">
        <f>CC907+K907+M907+Q907+AE907+AJ907</f>
        <v>100</v>
      </c>
      <c r="CC907" s="27">
        <f>100-(K907+M907+Q907+AJ907+AE907+AI907)</f>
        <v>3</v>
      </c>
      <c r="CD907" s="27"/>
      <c r="CE907" s="27"/>
      <c r="CF907" s="27"/>
      <c r="CG907" s="27"/>
      <c r="CH907" s="27"/>
      <c r="CI907" s="27"/>
      <c r="CJ907" s="27"/>
      <c r="CK907" s="27"/>
    </row>
    <row r="908" spans="1:98" ht="15" x14ac:dyDescent="0.3">
      <c r="A908" s="10" t="s">
        <v>1212</v>
      </c>
      <c r="D908">
        <v>10</v>
      </c>
      <c r="F908" s="44" t="s">
        <v>1213</v>
      </c>
      <c r="I908">
        <v>1</v>
      </c>
      <c r="J908" s="25">
        <v>3700</v>
      </c>
      <c r="K908" s="25">
        <v>0</v>
      </c>
      <c r="L908" s="25" t="s">
        <v>501</v>
      </c>
      <c r="M908" s="25">
        <v>0</v>
      </c>
      <c r="N908" s="25">
        <v>0</v>
      </c>
      <c r="O908" s="25">
        <v>0</v>
      </c>
      <c r="P908" s="25">
        <v>0</v>
      </c>
      <c r="Q908" s="25">
        <v>100</v>
      </c>
      <c r="R908" s="25"/>
      <c r="S908" s="25">
        <v>12.65</v>
      </c>
      <c r="T908" s="25">
        <v>18.57</v>
      </c>
      <c r="U908" s="25">
        <v>64.22</v>
      </c>
      <c r="V908" s="25"/>
      <c r="W908" s="25">
        <v>0</v>
      </c>
      <c r="X908" s="25"/>
      <c r="Y908" s="25"/>
      <c r="Z908" s="25">
        <v>0</v>
      </c>
      <c r="AA908" s="25"/>
      <c r="AB908" s="25"/>
      <c r="AC908" s="25"/>
      <c r="AD908" s="25"/>
      <c r="AE908" s="25">
        <v>0</v>
      </c>
      <c r="AF908" s="25"/>
      <c r="AG908" s="25"/>
      <c r="AH908" s="25"/>
      <c r="AI908" s="25"/>
      <c r="AJ908" s="25">
        <v>0</v>
      </c>
      <c r="AK908" s="25">
        <v>0</v>
      </c>
      <c r="AL908" s="25">
        <v>0</v>
      </c>
      <c r="AM908" s="25">
        <v>0</v>
      </c>
      <c r="AN908" s="25">
        <v>0</v>
      </c>
      <c r="AO908" s="25">
        <v>0</v>
      </c>
      <c r="AP908" s="25">
        <v>0</v>
      </c>
      <c r="AQ908" s="25">
        <v>0</v>
      </c>
      <c r="AR908" s="25">
        <v>0</v>
      </c>
      <c r="AS908" s="25"/>
      <c r="AT908" s="25"/>
      <c r="AU908" s="25"/>
      <c r="AV908" s="25">
        <v>3</v>
      </c>
      <c r="AW908" s="25"/>
      <c r="AX908" s="25"/>
      <c r="AY908" s="25"/>
      <c r="AZ908" s="25"/>
      <c r="BA908" s="25"/>
      <c r="BB908" s="25"/>
      <c r="BC908" s="25"/>
      <c r="BD908" s="25"/>
      <c r="BE908" s="25"/>
      <c r="BF908" s="25"/>
      <c r="BG908" s="25">
        <v>0</v>
      </c>
      <c r="BH908" s="25">
        <v>39.22</v>
      </c>
      <c r="BI908" s="25"/>
      <c r="BJ908" s="25">
        <v>0</v>
      </c>
      <c r="BK908" s="25">
        <v>0</v>
      </c>
      <c r="BL908" s="25">
        <v>0</v>
      </c>
      <c r="BM908" s="25"/>
      <c r="BN908" s="25">
        <v>0</v>
      </c>
      <c r="BO908" s="25">
        <v>0</v>
      </c>
      <c r="BP908" s="25">
        <v>0</v>
      </c>
      <c r="BQ908" s="25"/>
      <c r="BR908" s="25"/>
      <c r="BT908" s="27">
        <v>6.25</v>
      </c>
      <c r="BW908" s="25" t="s">
        <v>4</v>
      </c>
      <c r="BX908" s="49">
        <v>6536</v>
      </c>
      <c r="BY908" s="25"/>
      <c r="BZ908" s="25"/>
      <c r="CA908" s="25"/>
      <c r="CB908" s="25">
        <v>100</v>
      </c>
      <c r="CC908" s="25">
        <v>0</v>
      </c>
    </row>
    <row r="909" spans="1:98" ht="15" x14ac:dyDescent="0.3">
      <c r="A909" s="10" t="s">
        <v>1219</v>
      </c>
      <c r="D909">
        <v>5</v>
      </c>
      <c r="F909" s="44" t="s">
        <v>1214</v>
      </c>
      <c r="I909">
        <v>1</v>
      </c>
      <c r="J909" s="25">
        <v>0</v>
      </c>
      <c r="K909" s="25">
        <v>0.2</v>
      </c>
      <c r="L909" s="25"/>
      <c r="M909" s="25">
        <v>0</v>
      </c>
      <c r="N909" s="25">
        <v>0</v>
      </c>
      <c r="O909" s="25">
        <v>0</v>
      </c>
      <c r="P909" s="25">
        <v>0</v>
      </c>
      <c r="Q909" s="25">
        <v>0</v>
      </c>
      <c r="R909" s="25"/>
      <c r="S909" s="25">
        <v>0</v>
      </c>
      <c r="T909" s="25">
        <v>0</v>
      </c>
      <c r="U909" s="25">
        <v>0</v>
      </c>
      <c r="V909" s="25">
        <v>0</v>
      </c>
      <c r="W909" s="25">
        <v>0</v>
      </c>
      <c r="X909" s="25"/>
      <c r="Y909" s="25">
        <v>0</v>
      </c>
      <c r="Z909" s="25"/>
      <c r="AA909" s="25"/>
      <c r="AB909" s="25">
        <v>0</v>
      </c>
      <c r="AC909" s="25">
        <v>0</v>
      </c>
      <c r="AD909" s="25"/>
      <c r="AE909" s="25"/>
      <c r="AF909" s="25"/>
      <c r="AG909" s="25">
        <v>0</v>
      </c>
      <c r="AH909" s="25"/>
      <c r="AI909" s="25"/>
      <c r="AJ909" s="25">
        <v>99.8</v>
      </c>
      <c r="AK909" s="25">
        <v>10</v>
      </c>
      <c r="AL909" s="25">
        <v>0.3</v>
      </c>
      <c r="AM909" s="25">
        <v>76</v>
      </c>
      <c r="AN909" s="25">
        <v>1</v>
      </c>
      <c r="AO909" s="25">
        <v>89</v>
      </c>
      <c r="AP909" s="25">
        <v>39300</v>
      </c>
      <c r="AQ909" s="25">
        <v>0.1</v>
      </c>
      <c r="AR909" s="25">
        <v>0.08</v>
      </c>
      <c r="AS909" s="25"/>
      <c r="AT909" s="49" t="s">
        <v>501</v>
      </c>
      <c r="AU909" s="25"/>
      <c r="AV909" s="25"/>
      <c r="AW909" s="25">
        <v>0</v>
      </c>
      <c r="AX909" s="25">
        <v>0</v>
      </c>
      <c r="AY909" s="25"/>
      <c r="AZ909" s="25"/>
      <c r="BA909" s="25"/>
      <c r="BB909" s="25"/>
      <c r="BC909" s="25"/>
      <c r="BD909" s="25"/>
      <c r="BE909" s="25"/>
      <c r="BF909" s="25">
        <v>0</v>
      </c>
      <c r="BG909" s="25"/>
      <c r="BH909" s="25">
        <v>0</v>
      </c>
      <c r="BI909" s="25"/>
      <c r="BJ909" s="25">
        <v>0</v>
      </c>
      <c r="BK909" s="25">
        <v>1</v>
      </c>
      <c r="BL909" s="25">
        <v>0</v>
      </c>
      <c r="BM909" s="25"/>
      <c r="BN909" s="25">
        <v>0</v>
      </c>
      <c r="BO909" s="25">
        <v>0</v>
      </c>
      <c r="BP909" s="25">
        <v>0</v>
      </c>
      <c r="BQ909" s="25">
        <v>0</v>
      </c>
      <c r="BR909" s="25"/>
      <c r="BT909" s="27">
        <v>6.25</v>
      </c>
      <c r="BW909" s="25" t="s">
        <v>8</v>
      </c>
      <c r="BX909" s="49">
        <v>1226</v>
      </c>
      <c r="BY909" s="25"/>
      <c r="BZ909" s="25"/>
      <c r="CA909" s="25"/>
      <c r="CB909" s="25">
        <v>100</v>
      </c>
      <c r="CC909" s="25">
        <v>0</v>
      </c>
    </row>
    <row r="910" spans="1:98" ht="15" x14ac:dyDescent="0.25">
      <c r="A910" s="10"/>
      <c r="D910">
        <f>SUM(D906:D909)</f>
        <v>665</v>
      </c>
      <c r="F910" s="5" t="s">
        <v>550</v>
      </c>
    </row>
    <row r="911" spans="1:98" ht="15" x14ac:dyDescent="0.25">
      <c r="A911" s="10"/>
      <c r="D911">
        <v>606</v>
      </c>
      <c r="F911" s="5" t="s">
        <v>551</v>
      </c>
    </row>
    <row r="912" spans="1:98" ht="15" x14ac:dyDescent="0.25">
      <c r="A912" s="10"/>
      <c r="D912">
        <f>1-(D910-D911)/D910</f>
        <v>0.9112781954887218</v>
      </c>
      <c r="F912" s="5" t="s">
        <v>337</v>
      </c>
    </row>
    <row r="913" spans="1:98" ht="15" x14ac:dyDescent="0.25">
      <c r="A913" s="10"/>
      <c r="F913" s="5" t="s">
        <v>82</v>
      </c>
    </row>
    <row r="914" spans="1:98" ht="15" x14ac:dyDescent="0.25">
      <c r="A914" s="10"/>
      <c r="F914" s="5" t="s">
        <v>115</v>
      </c>
    </row>
    <row r="915" spans="1:98" x14ac:dyDescent="0.25">
      <c r="A915" s="10"/>
    </row>
    <row r="916" spans="1:98" s="35" customFormat="1" ht="15" x14ac:dyDescent="0.25">
      <c r="A916" s="34"/>
      <c r="F916" s="163" t="s">
        <v>1391</v>
      </c>
      <c r="J916" s="392"/>
      <c r="K916" s="164">
        <f>+K906*$D$906/100</f>
        <v>149.85</v>
      </c>
      <c r="L916" s="164"/>
      <c r="M916" s="164">
        <f t="shared" ref="M916:BR916" si="459">+M906*$D$906/100</f>
        <v>0</v>
      </c>
      <c r="N916" s="164">
        <f t="shared" si="459"/>
        <v>0</v>
      </c>
      <c r="O916" s="164">
        <f t="shared" si="459"/>
        <v>0</v>
      </c>
      <c r="P916" s="164">
        <f t="shared" si="459"/>
        <v>0</v>
      </c>
      <c r="Q916" s="164">
        <f t="shared" si="459"/>
        <v>0</v>
      </c>
      <c r="R916" s="164">
        <f t="shared" si="459"/>
        <v>0</v>
      </c>
      <c r="S916" s="164">
        <f t="shared" si="459"/>
        <v>0</v>
      </c>
      <c r="T916" s="164">
        <f t="shared" si="459"/>
        <v>0</v>
      </c>
      <c r="U916" s="164">
        <f t="shared" si="459"/>
        <v>0</v>
      </c>
      <c r="V916" s="164">
        <f t="shared" si="459"/>
        <v>0</v>
      </c>
      <c r="W916" s="164">
        <f t="shared" si="459"/>
        <v>0</v>
      </c>
      <c r="X916" s="164">
        <f t="shared" si="459"/>
        <v>0</v>
      </c>
      <c r="Y916" s="164">
        <f t="shared" si="459"/>
        <v>0</v>
      </c>
      <c r="Z916" s="164">
        <f t="shared" si="459"/>
        <v>0</v>
      </c>
      <c r="AA916" s="164">
        <f t="shared" si="459"/>
        <v>0</v>
      </c>
      <c r="AB916" s="164">
        <f t="shared" si="459"/>
        <v>0</v>
      </c>
      <c r="AC916" s="164">
        <f t="shared" si="459"/>
        <v>0</v>
      </c>
      <c r="AD916" s="164">
        <f t="shared" si="459"/>
        <v>0</v>
      </c>
      <c r="AE916" s="164">
        <f t="shared" si="459"/>
        <v>0</v>
      </c>
      <c r="AF916" s="164">
        <f t="shared" si="459"/>
        <v>0</v>
      </c>
      <c r="AG916" s="164">
        <f t="shared" si="459"/>
        <v>0</v>
      </c>
      <c r="AH916" s="164">
        <f t="shared" si="459"/>
        <v>0</v>
      </c>
      <c r="AI916" s="164">
        <f t="shared" si="459"/>
        <v>0</v>
      </c>
      <c r="AJ916" s="164">
        <f t="shared" si="459"/>
        <v>1.5</v>
      </c>
      <c r="AK916" s="164">
        <f t="shared" si="459"/>
        <v>30</v>
      </c>
      <c r="AL916" s="164">
        <f t="shared" si="459"/>
        <v>0</v>
      </c>
      <c r="AM916" s="164">
        <f t="shared" si="459"/>
        <v>15</v>
      </c>
      <c r="AN916" s="164">
        <f t="shared" si="459"/>
        <v>0</v>
      </c>
      <c r="AO916" s="164">
        <f t="shared" si="459"/>
        <v>0</v>
      </c>
      <c r="AP916" s="164">
        <f t="shared" si="459"/>
        <v>30</v>
      </c>
      <c r="AQ916" s="164">
        <f t="shared" si="459"/>
        <v>0</v>
      </c>
      <c r="AR916" s="164">
        <f t="shared" si="459"/>
        <v>0.10500000000000002</v>
      </c>
      <c r="AS916" s="164">
        <f t="shared" si="459"/>
        <v>0</v>
      </c>
      <c r="AT916" s="164">
        <f t="shared" si="459"/>
        <v>0</v>
      </c>
      <c r="AU916" s="164">
        <f t="shared" si="459"/>
        <v>0</v>
      </c>
      <c r="AV916" s="164">
        <f t="shared" si="459"/>
        <v>0</v>
      </c>
      <c r="AW916" s="164">
        <f t="shared" si="459"/>
        <v>0</v>
      </c>
      <c r="AX916" s="164">
        <f t="shared" si="459"/>
        <v>0</v>
      </c>
      <c r="AY916" s="164">
        <f t="shared" si="459"/>
        <v>0</v>
      </c>
      <c r="AZ916" s="164">
        <f t="shared" si="459"/>
        <v>0</v>
      </c>
      <c r="BA916" s="164">
        <f t="shared" si="459"/>
        <v>0</v>
      </c>
      <c r="BB916" s="164">
        <f t="shared" si="459"/>
        <v>0</v>
      </c>
      <c r="BC916" s="164">
        <f t="shared" si="459"/>
        <v>0</v>
      </c>
      <c r="BD916" s="164">
        <f t="shared" si="459"/>
        <v>0</v>
      </c>
      <c r="BE916" s="164">
        <f t="shared" si="459"/>
        <v>0</v>
      </c>
      <c r="BF916" s="164">
        <f t="shared" si="459"/>
        <v>0</v>
      </c>
      <c r="BG916" s="164">
        <f t="shared" si="459"/>
        <v>0</v>
      </c>
      <c r="BH916" s="164">
        <f t="shared" si="459"/>
        <v>0</v>
      </c>
      <c r="BI916" s="164">
        <f t="shared" si="459"/>
        <v>0</v>
      </c>
      <c r="BJ916" s="164">
        <f t="shared" si="459"/>
        <v>0</v>
      </c>
      <c r="BK916" s="164">
        <f t="shared" si="459"/>
        <v>0</v>
      </c>
      <c r="BL916" s="164">
        <f t="shared" si="459"/>
        <v>0</v>
      </c>
      <c r="BM916" s="164">
        <f t="shared" si="459"/>
        <v>0</v>
      </c>
      <c r="BN916" s="164">
        <f t="shared" si="459"/>
        <v>0</v>
      </c>
      <c r="BO916" s="164">
        <f t="shared" si="459"/>
        <v>0</v>
      </c>
      <c r="BP916" s="164">
        <f t="shared" si="459"/>
        <v>0</v>
      </c>
      <c r="BQ916" s="164">
        <f t="shared" si="459"/>
        <v>0</v>
      </c>
      <c r="BR916" s="164">
        <f t="shared" si="459"/>
        <v>0</v>
      </c>
      <c r="BS916" s="164"/>
      <c r="BT916" s="164"/>
      <c r="BU916" s="164"/>
      <c r="BV916" s="164"/>
      <c r="BW916" s="164"/>
      <c r="BX916" s="166"/>
      <c r="BY916" s="164"/>
      <c r="BZ916" s="164"/>
      <c r="CA916" s="164"/>
      <c r="CB916" s="164"/>
      <c r="CC916" s="164"/>
      <c r="CD916" s="392"/>
      <c r="CE916" s="392"/>
      <c r="CF916" s="392"/>
      <c r="CG916" s="392"/>
      <c r="CH916" s="392"/>
      <c r="CI916" s="392"/>
      <c r="CJ916" s="392"/>
      <c r="CK916" s="392"/>
      <c r="CL916" s="392"/>
      <c r="CM916" s="392"/>
      <c r="CN916" s="392"/>
      <c r="CO916" s="392"/>
      <c r="CP916" s="392"/>
      <c r="CQ916" s="392"/>
      <c r="CR916" s="392"/>
      <c r="CS916" s="392"/>
      <c r="CT916" s="392"/>
    </row>
    <row r="917" spans="1:98" s="35" customFormat="1" ht="15" x14ac:dyDescent="0.25">
      <c r="A917" s="34"/>
      <c r="F917" s="163" t="s">
        <v>1562</v>
      </c>
      <c r="J917" s="392"/>
      <c r="K917" s="164">
        <f t="shared" ref="K917:AP917" si="460">+K907*$D$907/100</f>
        <v>444.5</v>
      </c>
      <c r="L917" s="164">
        <f t="shared" si="460"/>
        <v>2.6</v>
      </c>
      <c r="M917" s="164">
        <f t="shared" si="460"/>
        <v>16</v>
      </c>
      <c r="N917" s="164">
        <f t="shared" si="460"/>
        <v>16</v>
      </c>
      <c r="O917" s="164">
        <f t="shared" si="460"/>
        <v>0</v>
      </c>
      <c r="P917" s="164">
        <f t="shared" si="460"/>
        <v>0</v>
      </c>
      <c r="Q917" s="164">
        <f t="shared" si="460"/>
        <v>0.5</v>
      </c>
      <c r="R917" s="164">
        <f t="shared" si="460"/>
        <v>0</v>
      </c>
      <c r="S917" s="164">
        <f t="shared" si="460"/>
        <v>0</v>
      </c>
      <c r="T917" s="164">
        <f t="shared" si="460"/>
        <v>0</v>
      </c>
      <c r="U917" s="164">
        <f t="shared" si="460"/>
        <v>0</v>
      </c>
      <c r="V917" s="164">
        <f t="shared" si="460"/>
        <v>0</v>
      </c>
      <c r="W917" s="164">
        <f t="shared" si="460"/>
        <v>15</v>
      </c>
      <c r="X917" s="164">
        <f t="shared" si="460"/>
        <v>0</v>
      </c>
      <c r="Y917" s="164">
        <f t="shared" si="460"/>
        <v>0</v>
      </c>
      <c r="Z917" s="164">
        <f t="shared" si="460"/>
        <v>0</v>
      </c>
      <c r="AA917" s="164">
        <f t="shared" si="460"/>
        <v>0</v>
      </c>
      <c r="AB917" s="164">
        <f t="shared" si="460"/>
        <v>0</v>
      </c>
      <c r="AC917" s="164">
        <f t="shared" si="460"/>
        <v>0</v>
      </c>
      <c r="AD917" s="164">
        <f t="shared" si="460"/>
        <v>0</v>
      </c>
      <c r="AE917" s="164">
        <f t="shared" si="460"/>
        <v>17.5</v>
      </c>
      <c r="AF917" s="164">
        <f t="shared" si="460"/>
        <v>0</v>
      </c>
      <c r="AG917" s="164">
        <f t="shared" si="460"/>
        <v>0</v>
      </c>
      <c r="AH917" s="164">
        <f t="shared" si="460"/>
        <v>0</v>
      </c>
      <c r="AI917" s="164">
        <f t="shared" si="460"/>
        <v>0</v>
      </c>
      <c r="AJ917" s="164">
        <f t="shared" si="460"/>
        <v>6.5</v>
      </c>
      <c r="AK917" s="164">
        <f t="shared" si="460"/>
        <v>1020</v>
      </c>
      <c r="AL917" s="164">
        <f t="shared" si="460"/>
        <v>15</v>
      </c>
      <c r="AM917" s="164">
        <f t="shared" si="460"/>
        <v>230</v>
      </c>
      <c r="AN917" s="164">
        <f t="shared" si="460"/>
        <v>285</v>
      </c>
      <c r="AO917" s="164">
        <f t="shared" si="460"/>
        <v>1570</v>
      </c>
      <c r="AP917" s="164">
        <f t="shared" si="460"/>
        <v>20</v>
      </c>
      <c r="AQ917" s="164">
        <f t="shared" ref="AQ917:BR917" si="461">+AQ907*$D$907/100</f>
        <v>2.5499999999999998</v>
      </c>
      <c r="AR917" s="164">
        <f t="shared" si="461"/>
        <v>0</v>
      </c>
      <c r="AS917" s="164">
        <f t="shared" si="461"/>
        <v>0</v>
      </c>
      <c r="AT917" s="164">
        <f t="shared" si="461"/>
        <v>605</v>
      </c>
      <c r="AU917" s="164">
        <f t="shared" si="461"/>
        <v>0</v>
      </c>
      <c r="AV917" s="164">
        <f t="shared" si="461"/>
        <v>0</v>
      </c>
      <c r="AW917" s="164">
        <f t="shared" si="461"/>
        <v>0</v>
      </c>
      <c r="AX917" s="164">
        <f t="shared" si="461"/>
        <v>0</v>
      </c>
      <c r="AY917" s="164">
        <f t="shared" si="461"/>
        <v>0</v>
      </c>
      <c r="AZ917" s="164">
        <f t="shared" si="461"/>
        <v>0</v>
      </c>
      <c r="BA917" s="164">
        <f t="shared" si="461"/>
        <v>0</v>
      </c>
      <c r="BB917" s="164">
        <f t="shared" si="461"/>
        <v>0</v>
      </c>
      <c r="BC917" s="164">
        <f t="shared" si="461"/>
        <v>0</v>
      </c>
      <c r="BD917" s="164">
        <f t="shared" si="461"/>
        <v>0</v>
      </c>
      <c r="BE917" s="164">
        <f t="shared" si="461"/>
        <v>0</v>
      </c>
      <c r="BF917" s="164">
        <f t="shared" si="461"/>
        <v>0</v>
      </c>
      <c r="BG917" s="164">
        <f t="shared" si="461"/>
        <v>0</v>
      </c>
      <c r="BH917" s="164">
        <f t="shared" si="461"/>
        <v>0</v>
      </c>
      <c r="BI917" s="164">
        <f t="shared" si="461"/>
        <v>0</v>
      </c>
      <c r="BJ917" s="164">
        <f t="shared" si="461"/>
        <v>0</v>
      </c>
      <c r="BK917" s="164">
        <f t="shared" si="461"/>
        <v>0</v>
      </c>
      <c r="BL917" s="164">
        <f t="shared" si="461"/>
        <v>0</v>
      </c>
      <c r="BM917" s="164">
        <f t="shared" si="461"/>
        <v>0</v>
      </c>
      <c r="BN917" s="164">
        <f t="shared" si="461"/>
        <v>0</v>
      </c>
      <c r="BO917" s="164">
        <f t="shared" si="461"/>
        <v>0</v>
      </c>
      <c r="BP917" s="164">
        <f t="shared" si="461"/>
        <v>0</v>
      </c>
      <c r="BQ917" s="164">
        <f t="shared" si="461"/>
        <v>0</v>
      </c>
      <c r="BR917" s="164">
        <f t="shared" si="461"/>
        <v>0</v>
      </c>
      <c r="BS917" s="164"/>
      <c r="BT917" s="164"/>
      <c r="BU917" s="164"/>
      <c r="BV917" s="164"/>
      <c r="BW917" s="164"/>
      <c r="BX917" s="166"/>
      <c r="BY917" s="164"/>
      <c r="BZ917" s="164"/>
      <c r="CA917" s="164"/>
      <c r="CB917" s="164">
        <f t="shared" ref="CB917:CC919" si="462">+CB907</f>
        <v>100</v>
      </c>
      <c r="CC917" s="164">
        <f t="shared" si="462"/>
        <v>3</v>
      </c>
      <c r="CD917" s="392"/>
      <c r="CE917" s="392"/>
      <c r="CF917" s="392"/>
      <c r="CG917" s="392"/>
      <c r="CH917" s="392"/>
      <c r="CI917" s="392"/>
      <c r="CJ917" s="392"/>
      <c r="CK917" s="392"/>
      <c r="CL917" s="392"/>
      <c r="CM917" s="392"/>
      <c r="CN917" s="392"/>
      <c r="CO917" s="392"/>
      <c r="CP917" s="392"/>
      <c r="CQ917" s="392"/>
      <c r="CR917" s="392"/>
      <c r="CS917" s="392"/>
      <c r="CT917" s="392"/>
    </row>
    <row r="918" spans="1:98" s="35" customFormat="1" ht="15" x14ac:dyDescent="0.3">
      <c r="A918" s="34"/>
      <c r="F918" s="167" t="s">
        <v>1213</v>
      </c>
      <c r="J918" s="392"/>
      <c r="K918" s="164">
        <f>+K908*$D$908/100</f>
        <v>0</v>
      </c>
      <c r="L918" s="166" t="s">
        <v>501</v>
      </c>
      <c r="M918" s="164">
        <f>+M908*$D$908/100</f>
        <v>0</v>
      </c>
      <c r="N918" s="164">
        <f t="shared" ref="N918:BR918" si="463">+N908*$D$908/100</f>
        <v>0</v>
      </c>
      <c r="O918" s="164">
        <f t="shared" si="463"/>
        <v>0</v>
      </c>
      <c r="P918" s="164">
        <f t="shared" si="463"/>
        <v>0</v>
      </c>
      <c r="Q918" s="164">
        <f t="shared" si="463"/>
        <v>10</v>
      </c>
      <c r="R918" s="164">
        <f t="shared" si="463"/>
        <v>0</v>
      </c>
      <c r="S918" s="164">
        <f t="shared" si="463"/>
        <v>1.2649999999999999</v>
      </c>
      <c r="T918" s="164">
        <f t="shared" si="463"/>
        <v>1.857</v>
      </c>
      <c r="U918" s="164">
        <f t="shared" si="463"/>
        <v>6.4220000000000006</v>
      </c>
      <c r="V918" s="164">
        <f t="shared" si="463"/>
        <v>0</v>
      </c>
      <c r="W918" s="164">
        <f t="shared" si="463"/>
        <v>0</v>
      </c>
      <c r="X918" s="164">
        <f t="shared" si="463"/>
        <v>0</v>
      </c>
      <c r="Y918" s="164">
        <f t="shared" si="463"/>
        <v>0</v>
      </c>
      <c r="Z918" s="164">
        <f t="shared" si="463"/>
        <v>0</v>
      </c>
      <c r="AA918" s="164">
        <f t="shared" si="463"/>
        <v>0</v>
      </c>
      <c r="AB918" s="164">
        <f t="shared" si="463"/>
        <v>0</v>
      </c>
      <c r="AC918" s="164">
        <f t="shared" si="463"/>
        <v>0</v>
      </c>
      <c r="AD918" s="164">
        <f t="shared" si="463"/>
        <v>0</v>
      </c>
      <c r="AE918" s="164">
        <f t="shared" si="463"/>
        <v>0</v>
      </c>
      <c r="AF918" s="164">
        <f t="shared" si="463"/>
        <v>0</v>
      </c>
      <c r="AG918" s="164">
        <f t="shared" si="463"/>
        <v>0</v>
      </c>
      <c r="AH918" s="164">
        <f t="shared" si="463"/>
        <v>0</v>
      </c>
      <c r="AI918" s="164">
        <f t="shared" si="463"/>
        <v>0</v>
      </c>
      <c r="AJ918" s="164">
        <f t="shared" si="463"/>
        <v>0</v>
      </c>
      <c r="AK918" s="164">
        <f t="shared" si="463"/>
        <v>0</v>
      </c>
      <c r="AL918" s="164">
        <f t="shared" si="463"/>
        <v>0</v>
      </c>
      <c r="AM918" s="164">
        <f t="shared" si="463"/>
        <v>0</v>
      </c>
      <c r="AN918" s="164">
        <f t="shared" si="463"/>
        <v>0</v>
      </c>
      <c r="AO918" s="164">
        <f t="shared" si="463"/>
        <v>0</v>
      </c>
      <c r="AP918" s="164">
        <f t="shared" si="463"/>
        <v>0</v>
      </c>
      <c r="AQ918" s="164">
        <f t="shared" si="463"/>
        <v>0</v>
      </c>
      <c r="AR918" s="164">
        <f t="shared" si="463"/>
        <v>0</v>
      </c>
      <c r="AS918" s="164">
        <f t="shared" si="463"/>
        <v>0</v>
      </c>
      <c r="AT918" s="164">
        <f t="shared" si="463"/>
        <v>0</v>
      </c>
      <c r="AU918" s="164">
        <f t="shared" si="463"/>
        <v>0</v>
      </c>
      <c r="AV918" s="164">
        <f t="shared" si="463"/>
        <v>0.3</v>
      </c>
      <c r="AW918" s="164">
        <f t="shared" si="463"/>
        <v>0</v>
      </c>
      <c r="AX918" s="164">
        <f t="shared" si="463"/>
        <v>0</v>
      </c>
      <c r="AY918" s="164">
        <f t="shared" si="463"/>
        <v>0</v>
      </c>
      <c r="AZ918" s="164">
        <f t="shared" si="463"/>
        <v>0</v>
      </c>
      <c r="BA918" s="164">
        <f t="shared" si="463"/>
        <v>0</v>
      </c>
      <c r="BB918" s="164">
        <f t="shared" si="463"/>
        <v>0</v>
      </c>
      <c r="BC918" s="164">
        <f t="shared" si="463"/>
        <v>0</v>
      </c>
      <c r="BD918" s="164">
        <f t="shared" si="463"/>
        <v>0</v>
      </c>
      <c r="BE918" s="164">
        <f t="shared" si="463"/>
        <v>0</v>
      </c>
      <c r="BF918" s="164">
        <f t="shared" si="463"/>
        <v>0</v>
      </c>
      <c r="BG918" s="164">
        <f t="shared" si="463"/>
        <v>0</v>
      </c>
      <c r="BH918" s="164">
        <f t="shared" si="463"/>
        <v>3.9219999999999997</v>
      </c>
      <c r="BI918" s="164">
        <f t="shared" si="463"/>
        <v>0</v>
      </c>
      <c r="BJ918" s="164">
        <f t="shared" si="463"/>
        <v>0</v>
      </c>
      <c r="BK918" s="164">
        <f t="shared" si="463"/>
        <v>0</v>
      </c>
      <c r="BL918" s="164">
        <f t="shared" si="463"/>
        <v>0</v>
      </c>
      <c r="BM918" s="164">
        <f t="shared" si="463"/>
        <v>0</v>
      </c>
      <c r="BN918" s="164">
        <f t="shared" si="463"/>
        <v>0</v>
      </c>
      <c r="BO918" s="164">
        <f t="shared" si="463"/>
        <v>0</v>
      </c>
      <c r="BP918" s="164">
        <f t="shared" si="463"/>
        <v>0</v>
      </c>
      <c r="BQ918" s="164">
        <f t="shared" si="463"/>
        <v>0</v>
      </c>
      <c r="BR918" s="164">
        <f t="shared" si="463"/>
        <v>0</v>
      </c>
      <c r="BS918" s="164"/>
      <c r="BT918" s="164"/>
      <c r="BU918" s="164"/>
      <c r="BV918" s="164"/>
      <c r="BW918" s="164"/>
      <c r="BX918" s="166"/>
      <c r="BY918" s="164"/>
      <c r="BZ918" s="164"/>
      <c r="CA918" s="164"/>
      <c r="CB918" s="164">
        <f t="shared" si="462"/>
        <v>100</v>
      </c>
      <c r="CC918" s="164">
        <f t="shared" si="462"/>
        <v>0</v>
      </c>
      <c r="CD918" s="164"/>
      <c r="CE918" s="164"/>
      <c r="CF918" s="164"/>
      <c r="CG918" s="392"/>
      <c r="CH918" s="392"/>
      <c r="CI918" s="392"/>
      <c r="CJ918" s="392"/>
      <c r="CK918" s="392"/>
      <c r="CL918" s="392"/>
      <c r="CM918" s="392"/>
      <c r="CN918" s="392"/>
      <c r="CO918" s="392"/>
      <c r="CP918" s="392"/>
      <c r="CQ918" s="392"/>
      <c r="CR918" s="392"/>
      <c r="CS918" s="392"/>
      <c r="CT918" s="392"/>
    </row>
    <row r="919" spans="1:98" s="35" customFormat="1" ht="15" x14ac:dyDescent="0.3">
      <c r="A919" s="34"/>
      <c r="F919" s="167" t="s">
        <v>1214</v>
      </c>
      <c r="J919" s="392"/>
      <c r="K919" s="164">
        <f>+K909*$D$909/100</f>
        <v>0.01</v>
      </c>
      <c r="L919" s="164"/>
      <c r="M919" s="164">
        <f t="shared" ref="M919:BR919" si="464">+M909*$D$909/100</f>
        <v>0</v>
      </c>
      <c r="N919" s="164">
        <f t="shared" si="464"/>
        <v>0</v>
      </c>
      <c r="O919" s="164">
        <f t="shared" si="464"/>
        <v>0</v>
      </c>
      <c r="P919" s="164">
        <f t="shared" si="464"/>
        <v>0</v>
      </c>
      <c r="Q919" s="164">
        <f t="shared" si="464"/>
        <v>0</v>
      </c>
      <c r="R919" s="164">
        <f t="shared" si="464"/>
        <v>0</v>
      </c>
      <c r="S919" s="164">
        <f t="shared" si="464"/>
        <v>0</v>
      </c>
      <c r="T919" s="164">
        <f t="shared" si="464"/>
        <v>0</v>
      </c>
      <c r="U919" s="164">
        <f t="shared" si="464"/>
        <v>0</v>
      </c>
      <c r="V919" s="164">
        <f t="shared" si="464"/>
        <v>0</v>
      </c>
      <c r="W919" s="164">
        <f t="shared" si="464"/>
        <v>0</v>
      </c>
      <c r="X919" s="164">
        <f t="shared" si="464"/>
        <v>0</v>
      </c>
      <c r="Y919" s="164">
        <f t="shared" si="464"/>
        <v>0</v>
      </c>
      <c r="Z919" s="164">
        <f t="shared" si="464"/>
        <v>0</v>
      </c>
      <c r="AA919" s="164">
        <f t="shared" si="464"/>
        <v>0</v>
      </c>
      <c r="AB919" s="164">
        <f t="shared" si="464"/>
        <v>0</v>
      </c>
      <c r="AC919" s="164">
        <f t="shared" si="464"/>
        <v>0</v>
      </c>
      <c r="AD919" s="164">
        <f t="shared" si="464"/>
        <v>0</v>
      </c>
      <c r="AE919" s="164">
        <f t="shared" si="464"/>
        <v>0</v>
      </c>
      <c r="AF919" s="164">
        <f t="shared" si="464"/>
        <v>0</v>
      </c>
      <c r="AG919" s="164">
        <f t="shared" si="464"/>
        <v>0</v>
      </c>
      <c r="AH919" s="164">
        <f t="shared" si="464"/>
        <v>0</v>
      </c>
      <c r="AI919" s="164">
        <f t="shared" si="464"/>
        <v>0</v>
      </c>
      <c r="AJ919" s="164">
        <f t="shared" si="464"/>
        <v>4.99</v>
      </c>
      <c r="AK919" s="164">
        <f t="shared" si="464"/>
        <v>0.5</v>
      </c>
      <c r="AL919" s="164">
        <f t="shared" si="464"/>
        <v>1.4999999999999999E-2</v>
      </c>
      <c r="AM919" s="164">
        <f t="shared" si="464"/>
        <v>3.8</v>
      </c>
      <c r="AN919" s="164">
        <f t="shared" si="464"/>
        <v>0.05</v>
      </c>
      <c r="AO919" s="164">
        <f t="shared" si="464"/>
        <v>4.45</v>
      </c>
      <c r="AP919" s="164">
        <f t="shared" si="464"/>
        <v>1965</v>
      </c>
      <c r="AQ919" s="164">
        <f t="shared" si="464"/>
        <v>5.0000000000000001E-3</v>
      </c>
      <c r="AR919" s="164">
        <f t="shared" si="464"/>
        <v>4.0000000000000001E-3</v>
      </c>
      <c r="AS919" s="164">
        <f t="shared" si="464"/>
        <v>0</v>
      </c>
      <c r="AT919" s="164" t="s">
        <v>501</v>
      </c>
      <c r="AU919" s="164">
        <f t="shared" si="464"/>
        <v>0</v>
      </c>
      <c r="AV919" s="164">
        <f t="shared" si="464"/>
        <v>0</v>
      </c>
      <c r="AW919" s="164">
        <f t="shared" si="464"/>
        <v>0</v>
      </c>
      <c r="AX919" s="164">
        <f t="shared" si="464"/>
        <v>0</v>
      </c>
      <c r="AY919" s="164">
        <f t="shared" si="464"/>
        <v>0</v>
      </c>
      <c r="AZ919" s="164">
        <f t="shared" si="464"/>
        <v>0</v>
      </c>
      <c r="BA919" s="164">
        <f t="shared" si="464"/>
        <v>0</v>
      </c>
      <c r="BB919" s="164">
        <f t="shared" si="464"/>
        <v>0</v>
      </c>
      <c r="BC919" s="164">
        <f t="shared" si="464"/>
        <v>0</v>
      </c>
      <c r="BD919" s="164">
        <f t="shared" si="464"/>
        <v>0</v>
      </c>
      <c r="BE919" s="164">
        <f t="shared" si="464"/>
        <v>0</v>
      </c>
      <c r="BF919" s="164">
        <f t="shared" si="464"/>
        <v>0</v>
      </c>
      <c r="BG919" s="164">
        <f t="shared" si="464"/>
        <v>0</v>
      </c>
      <c r="BH919" s="164">
        <f t="shared" si="464"/>
        <v>0</v>
      </c>
      <c r="BI919" s="164">
        <f t="shared" si="464"/>
        <v>0</v>
      </c>
      <c r="BJ919" s="164">
        <f t="shared" si="464"/>
        <v>0</v>
      </c>
      <c r="BK919" s="164">
        <f t="shared" si="464"/>
        <v>0.05</v>
      </c>
      <c r="BL919" s="164">
        <f t="shared" si="464"/>
        <v>0</v>
      </c>
      <c r="BM919" s="164">
        <f t="shared" si="464"/>
        <v>0</v>
      </c>
      <c r="BN919" s="164">
        <f t="shared" si="464"/>
        <v>0</v>
      </c>
      <c r="BO919" s="164">
        <f t="shared" si="464"/>
        <v>0</v>
      </c>
      <c r="BP919" s="164">
        <f t="shared" si="464"/>
        <v>0</v>
      </c>
      <c r="BQ919" s="164">
        <f t="shared" si="464"/>
        <v>0</v>
      </c>
      <c r="BR919" s="164">
        <f t="shared" si="464"/>
        <v>0</v>
      </c>
      <c r="BS919" s="164"/>
      <c r="BT919" s="164"/>
      <c r="BU919" s="164"/>
      <c r="BV919" s="164"/>
      <c r="BW919" s="164"/>
      <c r="BX919" s="166"/>
      <c r="BY919" s="164"/>
      <c r="BZ919" s="164"/>
      <c r="CA919" s="164"/>
      <c r="CB919" s="164">
        <f t="shared" si="462"/>
        <v>100</v>
      </c>
      <c r="CC919" s="164">
        <f t="shared" si="462"/>
        <v>0</v>
      </c>
      <c r="CD919" s="392"/>
      <c r="CE919" s="392"/>
      <c r="CF919" s="392"/>
      <c r="CG919" s="392"/>
      <c r="CH919" s="392"/>
      <c r="CI919" s="392"/>
      <c r="CJ919" s="392"/>
      <c r="CK919" s="392"/>
      <c r="CL919" s="392"/>
      <c r="CM919" s="392"/>
      <c r="CN919" s="392"/>
      <c r="CO919" s="392"/>
      <c r="CP919" s="392"/>
      <c r="CQ919" s="392"/>
      <c r="CR919" s="392"/>
      <c r="CS919" s="392"/>
      <c r="CT919" s="392"/>
    </row>
    <row r="920" spans="1:98" s="35" customFormat="1" ht="15" x14ac:dyDescent="0.3">
      <c r="A920" s="34"/>
      <c r="F920" s="167"/>
      <c r="J920" s="392"/>
      <c r="K920" s="168">
        <f>SUM(K916:K919)</f>
        <v>594.36</v>
      </c>
      <c r="L920" s="168">
        <f>SUM(L916:L919)</f>
        <v>2.6</v>
      </c>
      <c r="M920" s="168">
        <f t="shared" ref="M920:BR920" si="465">SUM(M916:M919)</f>
        <v>16</v>
      </c>
      <c r="N920" s="168">
        <f t="shared" si="465"/>
        <v>16</v>
      </c>
      <c r="O920" s="168">
        <f t="shared" si="465"/>
        <v>0</v>
      </c>
      <c r="P920" s="168">
        <f t="shared" si="465"/>
        <v>0</v>
      </c>
      <c r="Q920" s="168">
        <f t="shared" si="465"/>
        <v>10.5</v>
      </c>
      <c r="R920" s="168">
        <f t="shared" si="465"/>
        <v>0</v>
      </c>
      <c r="S920" s="168">
        <f t="shared" si="465"/>
        <v>1.2649999999999999</v>
      </c>
      <c r="T920" s="168">
        <f t="shared" si="465"/>
        <v>1.857</v>
      </c>
      <c r="U920" s="168">
        <f t="shared" si="465"/>
        <v>6.4220000000000006</v>
      </c>
      <c r="V920" s="168">
        <f t="shared" si="465"/>
        <v>0</v>
      </c>
      <c r="W920" s="168">
        <f t="shared" si="465"/>
        <v>15</v>
      </c>
      <c r="X920" s="168">
        <f t="shared" si="465"/>
        <v>0</v>
      </c>
      <c r="Y920" s="168">
        <f t="shared" si="465"/>
        <v>0</v>
      </c>
      <c r="Z920" s="168">
        <f t="shared" si="465"/>
        <v>0</v>
      </c>
      <c r="AA920" s="168">
        <f t="shared" si="465"/>
        <v>0</v>
      </c>
      <c r="AB920" s="168">
        <f t="shared" si="465"/>
        <v>0</v>
      </c>
      <c r="AC920" s="168">
        <f t="shared" si="465"/>
        <v>0</v>
      </c>
      <c r="AD920" s="168">
        <f t="shared" si="465"/>
        <v>0</v>
      </c>
      <c r="AE920" s="168">
        <f t="shared" si="465"/>
        <v>17.5</v>
      </c>
      <c r="AF920" s="168">
        <f t="shared" si="465"/>
        <v>0</v>
      </c>
      <c r="AG920" s="168">
        <f t="shared" si="465"/>
        <v>0</v>
      </c>
      <c r="AH920" s="168">
        <f t="shared" si="465"/>
        <v>0</v>
      </c>
      <c r="AI920" s="168">
        <f t="shared" si="465"/>
        <v>0</v>
      </c>
      <c r="AJ920" s="168">
        <f t="shared" si="465"/>
        <v>12.99</v>
      </c>
      <c r="AK920" s="168">
        <f t="shared" si="465"/>
        <v>1050.5</v>
      </c>
      <c r="AL920" s="168">
        <f t="shared" si="465"/>
        <v>15.015000000000001</v>
      </c>
      <c r="AM920" s="168">
        <f t="shared" si="465"/>
        <v>248.8</v>
      </c>
      <c r="AN920" s="168">
        <f t="shared" si="465"/>
        <v>285.05</v>
      </c>
      <c r="AO920" s="168">
        <f t="shared" si="465"/>
        <v>1574.45</v>
      </c>
      <c r="AP920" s="168">
        <f t="shared" si="465"/>
        <v>2015</v>
      </c>
      <c r="AQ920" s="168">
        <f t="shared" si="465"/>
        <v>2.5549999999999997</v>
      </c>
      <c r="AR920" s="168">
        <f t="shared" si="465"/>
        <v>0.10900000000000003</v>
      </c>
      <c r="AS920" s="168">
        <f t="shared" si="465"/>
        <v>0</v>
      </c>
      <c r="AT920" s="168">
        <f t="shared" si="465"/>
        <v>605</v>
      </c>
      <c r="AU920" s="168">
        <f t="shared" si="465"/>
        <v>0</v>
      </c>
      <c r="AV920" s="168">
        <f t="shared" si="465"/>
        <v>0.3</v>
      </c>
      <c r="AW920" s="168">
        <f t="shared" si="465"/>
        <v>0</v>
      </c>
      <c r="AX920" s="168">
        <f t="shared" si="465"/>
        <v>0</v>
      </c>
      <c r="AY920" s="168">
        <f t="shared" si="465"/>
        <v>0</v>
      </c>
      <c r="AZ920" s="168">
        <f t="shared" si="465"/>
        <v>0</v>
      </c>
      <c r="BA920" s="168">
        <f t="shared" si="465"/>
        <v>0</v>
      </c>
      <c r="BB920" s="168">
        <f t="shared" si="465"/>
        <v>0</v>
      </c>
      <c r="BC920" s="168">
        <f t="shared" si="465"/>
        <v>0</v>
      </c>
      <c r="BD920" s="168">
        <f t="shared" si="465"/>
        <v>0</v>
      </c>
      <c r="BE920" s="168">
        <f t="shared" si="465"/>
        <v>0</v>
      </c>
      <c r="BF920" s="168">
        <f t="shared" si="465"/>
        <v>0</v>
      </c>
      <c r="BG920" s="168">
        <f t="shared" si="465"/>
        <v>0</v>
      </c>
      <c r="BH920" s="168">
        <f t="shared" si="465"/>
        <v>3.9219999999999997</v>
      </c>
      <c r="BI920" s="168">
        <f t="shared" si="465"/>
        <v>0</v>
      </c>
      <c r="BJ920" s="168">
        <f t="shared" si="465"/>
        <v>0</v>
      </c>
      <c r="BK920" s="168">
        <f t="shared" si="465"/>
        <v>0.05</v>
      </c>
      <c r="BL920" s="168">
        <f t="shared" si="465"/>
        <v>0</v>
      </c>
      <c r="BM920" s="168">
        <f t="shared" si="465"/>
        <v>0</v>
      </c>
      <c r="BN920" s="168">
        <f t="shared" si="465"/>
        <v>0</v>
      </c>
      <c r="BO920" s="168">
        <f t="shared" si="465"/>
        <v>0</v>
      </c>
      <c r="BP920" s="168">
        <f t="shared" si="465"/>
        <v>0</v>
      </c>
      <c r="BQ920" s="168">
        <f t="shared" si="465"/>
        <v>0</v>
      </c>
      <c r="BR920" s="168">
        <f t="shared" si="465"/>
        <v>0</v>
      </c>
      <c r="BS920" s="168"/>
      <c r="BT920" s="168"/>
      <c r="BU920" s="168"/>
      <c r="BV920" s="168"/>
      <c r="BW920" s="168"/>
      <c r="BX920" s="333"/>
      <c r="BY920" s="168"/>
      <c r="BZ920" s="168"/>
      <c r="CA920" s="168"/>
      <c r="CB920" s="168">
        <f>(CB917+CB918+CB919)</f>
        <v>300</v>
      </c>
      <c r="CC920" s="168">
        <f>(CC917+CC918+CC919)</f>
        <v>3</v>
      </c>
      <c r="CD920" s="392"/>
      <c r="CE920" s="392"/>
      <c r="CF920" s="392"/>
      <c r="CG920" s="392"/>
      <c r="CH920" s="392"/>
      <c r="CI920" s="392"/>
      <c r="CJ920" s="392"/>
      <c r="CK920" s="392"/>
      <c r="CL920" s="392"/>
      <c r="CM920" s="392"/>
      <c r="CN920" s="392"/>
      <c r="CO920" s="392"/>
      <c r="CP920" s="392"/>
      <c r="CQ920" s="392"/>
      <c r="CR920" s="392"/>
      <c r="CS920" s="392"/>
      <c r="CT920" s="392"/>
    </row>
    <row r="921" spans="1:98" s="35" customFormat="1" ht="15" x14ac:dyDescent="0.3">
      <c r="A921" s="34"/>
      <c r="F921" s="167"/>
      <c r="J921" s="392"/>
      <c r="K921" s="388"/>
      <c r="L921" s="388"/>
      <c r="M921" s="388"/>
      <c r="N921" s="388"/>
      <c r="O921" s="388"/>
      <c r="P921" s="388"/>
      <c r="Q921" s="388"/>
      <c r="R921" s="388"/>
      <c r="S921" s="388"/>
      <c r="T921" s="388"/>
      <c r="U921" s="388"/>
      <c r="V921" s="388"/>
      <c r="W921" s="388"/>
      <c r="X921" s="388"/>
      <c r="Y921" s="388"/>
      <c r="Z921" s="388"/>
      <c r="AA921" s="388"/>
      <c r="AB921" s="388"/>
      <c r="AC921" s="388"/>
      <c r="AD921" s="388"/>
      <c r="AE921" s="388"/>
      <c r="AF921" s="388"/>
      <c r="AG921" s="388"/>
      <c r="AH921" s="388"/>
      <c r="AI921" s="388"/>
      <c r="AJ921" s="388"/>
      <c r="AK921" s="388"/>
      <c r="AL921" s="388"/>
      <c r="AM921" s="388"/>
      <c r="AN921" s="388"/>
      <c r="AO921" s="388"/>
      <c r="AP921" s="388"/>
      <c r="AQ921" s="388"/>
      <c r="AR921" s="388"/>
      <c r="AS921" s="388"/>
      <c r="AT921" s="388"/>
      <c r="AU921" s="388"/>
      <c r="AV921" s="388"/>
      <c r="AW921" s="388"/>
      <c r="AX921" s="388"/>
      <c r="AY921" s="388"/>
      <c r="AZ921" s="388"/>
      <c r="BA921" s="388"/>
      <c r="BB921" s="388"/>
      <c r="BC921" s="388"/>
      <c r="BD921" s="388"/>
      <c r="BE921" s="388"/>
      <c r="BF921" s="388"/>
      <c r="BG921" s="388"/>
      <c r="BH921" s="388"/>
      <c r="BI921" s="388"/>
      <c r="BJ921" s="388"/>
      <c r="BK921" s="388"/>
      <c r="BL921" s="388"/>
      <c r="BM921" s="388"/>
      <c r="BN921" s="388"/>
      <c r="BO921" s="388"/>
      <c r="BP921" s="388"/>
      <c r="BQ921" s="388"/>
      <c r="BR921" s="388"/>
      <c r="BS921" s="388"/>
      <c r="BT921" s="388"/>
      <c r="BU921" s="388"/>
      <c r="BV921" s="388"/>
      <c r="BW921" s="388"/>
      <c r="BX921" s="389"/>
      <c r="BY921" s="388"/>
      <c r="BZ921" s="388"/>
      <c r="CA921" s="388"/>
      <c r="CD921" s="392"/>
      <c r="CE921" s="392"/>
      <c r="CF921" s="392"/>
      <c r="CG921" s="392"/>
      <c r="CH921" s="392"/>
      <c r="CI921" s="392"/>
      <c r="CJ921" s="392"/>
      <c r="CK921" s="392"/>
      <c r="CL921" s="392"/>
      <c r="CM921" s="392"/>
      <c r="CN921" s="392"/>
      <c r="CO921" s="392"/>
      <c r="CP921" s="392"/>
      <c r="CQ921" s="392"/>
      <c r="CR921" s="392"/>
      <c r="CS921" s="392"/>
      <c r="CT921" s="392"/>
    </row>
    <row r="922" spans="1:98" s="35" customFormat="1" ht="15" x14ac:dyDescent="0.3">
      <c r="A922" s="34"/>
      <c r="F922" s="163"/>
      <c r="J922" s="392"/>
      <c r="K922" s="164">
        <f>(K920-($D$910-$D$911))/$D$911*100</f>
        <v>88.343234323432341</v>
      </c>
      <c r="L922" s="170">
        <f>L920/$D$911*100*L826</f>
        <v>0.42904290429042907</v>
      </c>
      <c r="M922" s="170">
        <f t="shared" ref="M922:BR922" si="466">M920/$D$911*100*M826</f>
        <v>2.6402640264026402</v>
      </c>
      <c r="N922" s="170">
        <f t="shared" si="466"/>
        <v>2.6402640264026402</v>
      </c>
      <c r="O922" s="170">
        <f t="shared" si="466"/>
        <v>0</v>
      </c>
      <c r="P922" s="170">
        <f t="shared" si="466"/>
        <v>0</v>
      </c>
      <c r="Q922" s="170">
        <f t="shared" si="466"/>
        <v>1.7326732673267329</v>
      </c>
      <c r="R922" s="170">
        <f t="shared" si="466"/>
        <v>0</v>
      </c>
      <c r="S922" s="170">
        <f t="shared" si="466"/>
        <v>0.20874587458745872</v>
      </c>
      <c r="T922" s="170">
        <f t="shared" si="466"/>
        <v>0.30643564356435643</v>
      </c>
      <c r="U922" s="170">
        <f t="shared" si="466"/>
        <v>1.0597359735973599</v>
      </c>
      <c r="V922" s="170">
        <f t="shared" si="466"/>
        <v>0</v>
      </c>
      <c r="W922" s="170">
        <f t="shared" si="466"/>
        <v>2.4752475247524752</v>
      </c>
      <c r="X922" s="170">
        <f t="shared" si="466"/>
        <v>0</v>
      </c>
      <c r="Y922" s="170">
        <f t="shared" si="466"/>
        <v>0</v>
      </c>
      <c r="Z922" s="170">
        <f t="shared" si="466"/>
        <v>0</v>
      </c>
      <c r="AA922" s="170">
        <f t="shared" si="466"/>
        <v>0</v>
      </c>
      <c r="AB922" s="170">
        <f t="shared" si="466"/>
        <v>0</v>
      </c>
      <c r="AC922" s="170">
        <f t="shared" si="466"/>
        <v>0</v>
      </c>
      <c r="AD922" s="170">
        <f t="shared" si="466"/>
        <v>0</v>
      </c>
      <c r="AE922" s="170">
        <f t="shared" si="466"/>
        <v>2.8877887788778875</v>
      </c>
      <c r="AF922" s="170">
        <f t="shared" si="466"/>
        <v>0</v>
      </c>
      <c r="AG922" s="170">
        <f t="shared" si="466"/>
        <v>0</v>
      </c>
      <c r="AH922" s="170">
        <f t="shared" si="466"/>
        <v>0</v>
      </c>
      <c r="AI922" s="170">
        <f t="shared" si="466"/>
        <v>0</v>
      </c>
      <c r="AJ922" s="170">
        <f t="shared" si="466"/>
        <v>2.1435643564356437</v>
      </c>
      <c r="AK922" s="170">
        <f t="shared" si="466"/>
        <v>173.34983498349834</v>
      </c>
      <c r="AL922" s="170">
        <f t="shared" si="466"/>
        <v>2.4777227722772279</v>
      </c>
      <c r="AM922" s="170">
        <f t="shared" si="466"/>
        <v>41.056105610561055</v>
      </c>
      <c r="AN922" s="170">
        <f t="shared" si="466"/>
        <v>47.037953795379536</v>
      </c>
      <c r="AO922" s="170">
        <f t="shared" si="466"/>
        <v>259.81023102310229</v>
      </c>
      <c r="AP922" s="170">
        <f t="shared" si="466"/>
        <v>332.50825082508248</v>
      </c>
      <c r="AQ922" s="170">
        <f t="shared" si="466"/>
        <v>0.42161716171617153</v>
      </c>
      <c r="AR922" s="170">
        <f t="shared" si="466"/>
        <v>1.798679867986799E-2</v>
      </c>
      <c r="AS922" s="170">
        <f t="shared" si="466"/>
        <v>0</v>
      </c>
      <c r="AT922" s="170">
        <f t="shared" si="466"/>
        <v>99.834983498349843</v>
      </c>
      <c r="AU922" s="170">
        <f t="shared" si="466"/>
        <v>0</v>
      </c>
      <c r="AV922" s="170">
        <f t="shared" si="466"/>
        <v>4.9504950495049507E-2</v>
      </c>
      <c r="AW922" s="170">
        <f t="shared" si="466"/>
        <v>0</v>
      </c>
      <c r="AX922" s="170">
        <f t="shared" si="466"/>
        <v>0</v>
      </c>
      <c r="AY922" s="170">
        <f t="shared" si="466"/>
        <v>0</v>
      </c>
      <c r="AZ922" s="170">
        <f t="shared" si="466"/>
        <v>0</v>
      </c>
      <c r="BA922" s="170">
        <f t="shared" si="466"/>
        <v>0</v>
      </c>
      <c r="BB922" s="170">
        <f t="shared" si="466"/>
        <v>0</v>
      </c>
      <c r="BC922" s="170">
        <f t="shared" si="466"/>
        <v>0</v>
      </c>
      <c r="BD922" s="170">
        <f t="shared" si="466"/>
        <v>0</v>
      </c>
      <c r="BE922" s="170">
        <f t="shared" si="466"/>
        <v>0</v>
      </c>
      <c r="BF922" s="170">
        <f t="shared" si="466"/>
        <v>0</v>
      </c>
      <c r="BG922" s="170">
        <f t="shared" si="466"/>
        <v>0</v>
      </c>
      <c r="BH922" s="170">
        <f t="shared" si="466"/>
        <v>0.64719471947194707</v>
      </c>
      <c r="BI922" s="170">
        <f t="shared" si="466"/>
        <v>0</v>
      </c>
      <c r="BJ922" s="170">
        <f t="shared" si="466"/>
        <v>0</v>
      </c>
      <c r="BK922" s="170">
        <f t="shared" si="466"/>
        <v>6.6006600660066007E-3</v>
      </c>
      <c r="BL922" s="170">
        <f t="shared" si="466"/>
        <v>0</v>
      </c>
      <c r="BM922" s="170">
        <f t="shared" si="466"/>
        <v>0</v>
      </c>
      <c r="BN922" s="170">
        <f t="shared" si="466"/>
        <v>0</v>
      </c>
      <c r="BO922" s="170">
        <f t="shared" si="466"/>
        <v>0</v>
      </c>
      <c r="BP922" s="170">
        <f t="shared" si="466"/>
        <v>0</v>
      </c>
      <c r="BQ922" s="170">
        <f t="shared" si="466"/>
        <v>0</v>
      </c>
      <c r="BR922" s="170">
        <f t="shared" si="466"/>
        <v>0</v>
      </c>
      <c r="BS922" s="170"/>
      <c r="BT922" s="170"/>
      <c r="BU922" s="170"/>
      <c r="BV922" s="170"/>
      <c r="BW922" s="170"/>
      <c r="BX922" s="204"/>
      <c r="BY922" s="170"/>
      <c r="BZ922" s="170"/>
      <c r="CA922" s="170"/>
      <c r="CB922" s="170">
        <f>CB920/3</f>
        <v>100</v>
      </c>
      <c r="CC922" s="168">
        <f>CC920</f>
        <v>3</v>
      </c>
      <c r="CD922" s="392"/>
      <c r="CE922" s="392"/>
      <c r="CF922" s="392"/>
      <c r="CG922" s="392"/>
      <c r="CH922" s="392"/>
      <c r="CI922" s="392"/>
      <c r="CJ922" s="392"/>
      <c r="CK922" s="392"/>
      <c r="CL922" s="392"/>
      <c r="CM922" s="392"/>
      <c r="CN922" s="392"/>
      <c r="CO922" s="392"/>
      <c r="CP922" s="392"/>
      <c r="CQ922" s="392"/>
      <c r="CR922" s="392"/>
      <c r="CS922" s="392"/>
      <c r="CT922" s="392"/>
    </row>
    <row r="923" spans="1:98" ht="15" x14ac:dyDescent="0.25">
      <c r="A923" s="10"/>
      <c r="F923" s="40"/>
    </row>
    <row r="924" spans="1:98" s="7" customFormat="1" ht="15" x14ac:dyDescent="0.25">
      <c r="A924" s="120" t="s">
        <v>852</v>
      </c>
      <c r="F924" s="117" t="s">
        <v>1580</v>
      </c>
      <c r="J924" s="7">
        <f>(M924*17)+(Q924*37)+(W924*17)+(AI924*29)+(AE924*8)</f>
        <v>217.06555993945258</v>
      </c>
      <c r="K924" s="183">
        <f>+K941</f>
        <v>85.430358073401322</v>
      </c>
      <c r="L924" s="183">
        <f>+L941</f>
        <v>0.48760515149259293</v>
      </c>
      <c r="M924" s="183">
        <f t="shared" ref="M924:BR924" si="467">+M941</f>
        <v>3.0881659594530881</v>
      </c>
      <c r="N924" s="183">
        <f t="shared" si="467"/>
        <v>3.0881659594530881</v>
      </c>
      <c r="O924" s="183">
        <f t="shared" si="467"/>
        <v>0</v>
      </c>
      <c r="P924" s="183">
        <f t="shared" si="467"/>
        <v>0</v>
      </c>
      <c r="Q924" s="183">
        <f t="shared" si="467"/>
        <v>1.7878855554728406</v>
      </c>
      <c r="R924" s="183">
        <f t="shared" si="467"/>
        <v>0</v>
      </c>
      <c r="S924" s="183">
        <f t="shared" si="467"/>
        <v>0.20560683887937667</v>
      </c>
      <c r="T924" s="183">
        <f t="shared" si="467"/>
        <v>0.30182758877391497</v>
      </c>
      <c r="U924" s="183">
        <f t="shared" si="467"/>
        <v>1.043800094295144</v>
      </c>
      <c r="V924" s="183">
        <f t="shared" si="467"/>
        <v>0</v>
      </c>
      <c r="W924" s="183">
        <f t="shared" si="467"/>
        <v>4.1446437876870394</v>
      </c>
      <c r="X924" s="183">
        <f t="shared" si="467"/>
        <v>0</v>
      </c>
      <c r="Y924" s="183">
        <f t="shared" si="467"/>
        <v>0</v>
      </c>
      <c r="Z924" s="183">
        <f t="shared" si="467"/>
        <v>0</v>
      </c>
      <c r="AA924" s="183">
        <f t="shared" si="467"/>
        <v>0</v>
      </c>
      <c r="AB924" s="183">
        <f t="shared" si="467"/>
        <v>0</v>
      </c>
      <c r="AC924" s="183">
        <f t="shared" si="467"/>
        <v>0</v>
      </c>
      <c r="AD924" s="183">
        <f t="shared" si="467"/>
        <v>0</v>
      </c>
      <c r="AE924" s="183">
        <f t="shared" si="467"/>
        <v>3.4945035856969153</v>
      </c>
      <c r="AF924" s="183">
        <f t="shared" si="467"/>
        <v>0</v>
      </c>
      <c r="AG924" s="183">
        <f t="shared" si="467"/>
        <v>0</v>
      </c>
      <c r="AH924" s="183">
        <f t="shared" si="467"/>
        <v>0</v>
      </c>
      <c r="AI924" s="183">
        <f t="shared" si="467"/>
        <v>0</v>
      </c>
      <c r="AJ924" s="183">
        <f t="shared" si="467"/>
        <v>2.2738653564604583</v>
      </c>
      <c r="AK924" s="183">
        <f t="shared" si="467"/>
        <v>213.81485892950201</v>
      </c>
      <c r="AL924" s="183">
        <f t="shared" si="467"/>
        <v>4.3908843891907985</v>
      </c>
      <c r="AM924" s="183">
        <f t="shared" si="467"/>
        <v>64.006302885927695</v>
      </c>
      <c r="AN924" s="183">
        <f t="shared" si="467"/>
        <v>56.082719174173057</v>
      </c>
      <c r="AO924" s="183">
        <f t="shared" si="467"/>
        <v>345.29758802947958</v>
      </c>
      <c r="AP924" s="183">
        <f t="shared" si="467"/>
        <v>329.1334772575002</v>
      </c>
      <c r="AQ924" s="183">
        <f t="shared" si="467"/>
        <v>0.70784014491674729</v>
      </c>
      <c r="AR924" s="183">
        <f t="shared" si="467"/>
        <v>1.771632050423088E-2</v>
      </c>
      <c r="AS924" s="183">
        <f t="shared" si="467"/>
        <v>0</v>
      </c>
      <c r="AT924" s="183">
        <f t="shared" si="467"/>
        <v>100.77173130846919</v>
      </c>
      <c r="AU924" s="183">
        <f t="shared" si="467"/>
        <v>0</v>
      </c>
      <c r="AV924" s="183">
        <f t="shared" si="467"/>
        <v>4.876051514925929E-2</v>
      </c>
      <c r="AW924" s="183">
        <f t="shared" si="467"/>
        <v>0</v>
      </c>
      <c r="AX924" s="183">
        <f t="shared" si="467"/>
        <v>0</v>
      </c>
      <c r="AY924" s="183">
        <f t="shared" si="467"/>
        <v>0</v>
      </c>
      <c r="AZ924" s="183">
        <f t="shared" si="467"/>
        <v>0</v>
      </c>
      <c r="BA924" s="183">
        <f t="shared" si="467"/>
        <v>0</v>
      </c>
      <c r="BB924" s="183">
        <f t="shared" si="467"/>
        <v>0</v>
      </c>
      <c r="BC924" s="183">
        <f t="shared" si="467"/>
        <v>0</v>
      </c>
      <c r="BD924" s="183">
        <f t="shared" si="467"/>
        <v>0</v>
      </c>
      <c r="BE924" s="183">
        <f t="shared" si="467"/>
        <v>0</v>
      </c>
      <c r="BF924" s="183">
        <f t="shared" si="467"/>
        <v>0</v>
      </c>
      <c r="BG924" s="183">
        <f t="shared" si="467"/>
        <v>0</v>
      </c>
      <c r="BH924" s="183">
        <f t="shared" si="467"/>
        <v>0.63746246805131634</v>
      </c>
      <c r="BI924" s="183">
        <f t="shared" si="467"/>
        <v>0</v>
      </c>
      <c r="BJ924" s="183">
        <f t="shared" si="467"/>
        <v>0</v>
      </c>
      <c r="BK924" s="183">
        <f t="shared" si="467"/>
        <v>6.5014020199012385E-3</v>
      </c>
      <c r="BL924" s="183">
        <f t="shared" si="467"/>
        <v>0</v>
      </c>
      <c r="BM924" s="183">
        <f t="shared" si="467"/>
        <v>0</v>
      </c>
      <c r="BN924" s="183">
        <f t="shared" si="467"/>
        <v>0</v>
      </c>
      <c r="BO924" s="183">
        <f t="shared" si="467"/>
        <v>0</v>
      </c>
      <c r="BP924" s="183">
        <f t="shared" si="467"/>
        <v>0</v>
      </c>
      <c r="BQ924" s="183">
        <f t="shared" si="467"/>
        <v>0</v>
      </c>
      <c r="BR924" s="183">
        <f t="shared" si="467"/>
        <v>0</v>
      </c>
      <c r="BS924" s="183"/>
      <c r="BT924" s="183"/>
      <c r="BU924" s="183"/>
      <c r="BV924" s="183"/>
      <c r="BW924" s="183"/>
      <c r="BX924" s="338"/>
      <c r="BY924" s="183"/>
      <c r="BZ924" s="183"/>
      <c r="CA924" s="183"/>
      <c r="CB924" s="183">
        <f>+CB941</f>
        <v>100</v>
      </c>
      <c r="CC924" s="183">
        <f>+CC941</f>
        <v>5.1000000000000085</v>
      </c>
      <c r="CD924" s="183"/>
      <c r="CE924" s="51"/>
      <c r="CF924" s="51"/>
      <c r="CG924" s="51"/>
      <c r="CH924" s="51"/>
      <c r="CI924" s="51" t="s">
        <v>1151</v>
      </c>
      <c r="CJ924" s="51"/>
      <c r="CK924" s="51"/>
      <c r="CL924" s="51"/>
      <c r="CM924" s="51"/>
      <c r="CN924" s="51"/>
      <c r="CO924" s="51"/>
      <c r="CP924" s="51"/>
      <c r="CQ924" s="51"/>
      <c r="CR924" s="51"/>
      <c r="CS924" s="51"/>
      <c r="CT924" s="51"/>
    </row>
    <row r="925" spans="1:98" ht="15" x14ac:dyDescent="0.25">
      <c r="A925" s="10" t="s">
        <v>567</v>
      </c>
      <c r="D925">
        <v>150</v>
      </c>
      <c r="F925" s="40" t="s">
        <v>1391</v>
      </c>
      <c r="I925">
        <v>1</v>
      </c>
      <c r="J925" s="50">
        <v>0</v>
      </c>
      <c r="K925" s="50">
        <v>99.9</v>
      </c>
      <c r="M925" s="50">
        <v>0</v>
      </c>
      <c r="N925" s="50">
        <v>0</v>
      </c>
      <c r="O925" s="50">
        <v>0</v>
      </c>
      <c r="P925" s="50">
        <v>0</v>
      </c>
      <c r="Q925" s="50">
        <v>0</v>
      </c>
      <c r="R925" s="50">
        <v>0</v>
      </c>
      <c r="S925" s="50">
        <v>0</v>
      </c>
      <c r="T925" s="50">
        <v>0</v>
      </c>
      <c r="U925" s="50">
        <v>0</v>
      </c>
      <c r="V925" s="50">
        <v>0</v>
      </c>
      <c r="W925" s="50">
        <v>0</v>
      </c>
      <c r="X925" s="50">
        <v>0</v>
      </c>
      <c r="Y925" s="50">
        <v>0</v>
      </c>
      <c r="Z925" s="50">
        <v>0</v>
      </c>
      <c r="AA925" s="50">
        <v>0</v>
      </c>
      <c r="AB925" s="50">
        <v>0</v>
      </c>
      <c r="AC925" s="50">
        <v>0</v>
      </c>
      <c r="AD925" s="50">
        <v>0</v>
      </c>
      <c r="AE925" s="50">
        <v>0</v>
      </c>
      <c r="AF925" s="50">
        <v>0</v>
      </c>
      <c r="AG925" s="50">
        <v>0</v>
      </c>
      <c r="AH925" s="50">
        <v>0</v>
      </c>
      <c r="AI925" s="50">
        <v>0</v>
      </c>
      <c r="AJ925" s="50">
        <v>1</v>
      </c>
      <c r="AK925" s="50">
        <v>20</v>
      </c>
      <c r="AL925" s="50">
        <v>0</v>
      </c>
      <c r="AM925" s="50">
        <v>10</v>
      </c>
      <c r="AN925" s="50">
        <v>0</v>
      </c>
      <c r="AO925" s="50">
        <v>0</v>
      </c>
      <c r="AP925" s="50">
        <v>20</v>
      </c>
      <c r="AQ925" s="50">
        <v>0</v>
      </c>
      <c r="AR925" s="50">
        <v>7.0000000000000007E-2</v>
      </c>
      <c r="AS925" s="50">
        <v>0</v>
      </c>
      <c r="AT925" s="50">
        <v>0</v>
      </c>
      <c r="AU925" s="50">
        <v>0</v>
      </c>
      <c r="AV925" s="50">
        <v>0</v>
      </c>
      <c r="AW925" s="50">
        <v>0</v>
      </c>
      <c r="AX925" s="50">
        <v>0</v>
      </c>
      <c r="AY925" s="50">
        <v>0</v>
      </c>
      <c r="AZ925" s="50">
        <v>0</v>
      </c>
      <c r="BA925" s="50">
        <v>0</v>
      </c>
      <c r="BB925" s="50">
        <v>0</v>
      </c>
      <c r="BC925" s="50">
        <v>0</v>
      </c>
      <c r="BD925" s="50">
        <v>0</v>
      </c>
      <c r="BE925" s="50">
        <v>0</v>
      </c>
      <c r="BF925" s="50">
        <v>0</v>
      </c>
      <c r="BG925" s="50">
        <v>0</v>
      </c>
      <c r="BH925" s="50">
        <v>0</v>
      </c>
      <c r="BI925" s="50">
        <v>0</v>
      </c>
      <c r="BJ925" s="50">
        <v>0</v>
      </c>
      <c r="BK925" s="50">
        <v>0</v>
      </c>
      <c r="BL925" s="50">
        <v>0</v>
      </c>
      <c r="BM925" s="50">
        <v>0</v>
      </c>
      <c r="BN925" s="50">
        <v>0</v>
      </c>
      <c r="BO925" s="50">
        <v>0</v>
      </c>
      <c r="BP925" s="50">
        <v>0</v>
      </c>
      <c r="BQ925" s="50">
        <v>0</v>
      </c>
      <c r="BR925" s="50">
        <v>0</v>
      </c>
      <c r="BT925" s="14">
        <v>6.25</v>
      </c>
      <c r="BW925" s="50" t="s">
        <v>7</v>
      </c>
      <c r="BX925" s="194" t="s">
        <v>1411</v>
      </c>
      <c r="CC925" s="50">
        <v>0</v>
      </c>
    </row>
    <row r="926" spans="1:98" ht="15" x14ac:dyDescent="0.25">
      <c r="A926" s="10" t="s">
        <v>851</v>
      </c>
      <c r="D926">
        <v>500</v>
      </c>
      <c r="F926" s="40" t="s">
        <v>1563</v>
      </c>
      <c r="I926" s="76">
        <v>0.9</v>
      </c>
      <c r="J926" s="27">
        <f>(M926*17)+(Q926*37)+(CC926*17)+(AI926*29)+(AE926*8)</f>
        <v>193.10000000000016</v>
      </c>
      <c r="K926" s="76">
        <v>85.1</v>
      </c>
      <c r="L926" s="27">
        <v>0.6</v>
      </c>
      <c r="M926" s="76">
        <v>3.8</v>
      </c>
      <c r="N926" s="76">
        <v>3.8</v>
      </c>
      <c r="O926" s="76">
        <v>0</v>
      </c>
      <c r="P926" s="76"/>
      <c r="Q926" s="76">
        <v>0.2</v>
      </c>
      <c r="R926" s="76"/>
      <c r="S926" s="76"/>
      <c r="T926" s="76"/>
      <c r="U926" s="76"/>
      <c r="V926" s="76"/>
      <c r="W926" s="76">
        <v>5.0999999999999996</v>
      </c>
      <c r="X926" s="76"/>
      <c r="Y926" s="76"/>
      <c r="Z926" s="76"/>
      <c r="AA926" s="76"/>
      <c r="AB926" s="76"/>
      <c r="AC926" s="76"/>
      <c r="AD926" s="76"/>
      <c r="AE926" s="76">
        <v>4.3</v>
      </c>
      <c r="AF926" s="76"/>
      <c r="AG926" s="76"/>
      <c r="AH926" s="76"/>
      <c r="AI926" s="76"/>
      <c r="AJ926" s="76">
        <v>1.5</v>
      </c>
      <c r="AK926" s="76">
        <v>257</v>
      </c>
      <c r="AL926" s="76">
        <v>5.4</v>
      </c>
      <c r="AM926" s="76">
        <v>75</v>
      </c>
      <c r="AN926" s="76">
        <v>69</v>
      </c>
      <c r="AO926" s="76">
        <v>424</v>
      </c>
      <c r="AP926" s="76">
        <v>6</v>
      </c>
      <c r="AQ926" s="76">
        <v>0.87</v>
      </c>
      <c r="AR926" s="76"/>
      <c r="AS926" s="76"/>
      <c r="AT926" s="76">
        <v>124</v>
      </c>
      <c r="AU926" s="76"/>
      <c r="AV926" s="76"/>
      <c r="AW926" s="76"/>
      <c r="AX926" s="76"/>
      <c r="AY926" s="76"/>
      <c r="AZ926" s="76"/>
      <c r="BA926" s="76"/>
      <c r="BB926" s="76"/>
      <c r="BC926" s="76"/>
      <c r="BD926" s="76"/>
      <c r="BE926" s="76"/>
      <c r="BF926" s="76"/>
      <c r="BG926" s="76"/>
      <c r="BH926" s="76"/>
      <c r="BI926" s="76"/>
      <c r="BJ926" s="76"/>
      <c r="BK926" s="76"/>
      <c r="BL926" s="76"/>
      <c r="BM926" s="76"/>
      <c r="BN926" s="76"/>
      <c r="BO926" s="76"/>
      <c r="BP926" s="76"/>
      <c r="BQ926" s="76"/>
      <c r="BR926" s="76"/>
      <c r="BS926" s="76"/>
      <c r="BT926" s="76">
        <v>6.25</v>
      </c>
      <c r="BU926" s="76"/>
      <c r="BV926" s="76"/>
      <c r="BW926" s="76" t="s">
        <v>1367</v>
      </c>
      <c r="BX926" s="322"/>
      <c r="BY926" s="76"/>
      <c r="BZ926" s="76"/>
      <c r="CA926" s="76"/>
      <c r="CB926" s="27">
        <f>CC926+K926+M926+Q926+AE926+AJ926</f>
        <v>100</v>
      </c>
      <c r="CC926" s="27">
        <f>100-(K926+M926+Q926+AJ926+AE926+AI926)</f>
        <v>5.1000000000000085</v>
      </c>
      <c r="CD926" s="76"/>
      <c r="CE926" s="76"/>
      <c r="CF926" s="76"/>
      <c r="CG926" s="76"/>
      <c r="CH926" s="76"/>
      <c r="CI926" s="76"/>
      <c r="CJ926" s="76"/>
      <c r="CK926" s="76"/>
    </row>
    <row r="927" spans="1:98" ht="15" x14ac:dyDescent="0.3">
      <c r="A927" s="10" t="s">
        <v>1212</v>
      </c>
      <c r="D927">
        <v>10</v>
      </c>
      <c r="F927" s="44" t="s">
        <v>1213</v>
      </c>
      <c r="I927">
        <v>1</v>
      </c>
      <c r="J927" s="25">
        <v>3700</v>
      </c>
      <c r="K927" s="25">
        <v>0</v>
      </c>
      <c r="L927" s="25" t="s">
        <v>501</v>
      </c>
      <c r="M927" s="25">
        <v>0</v>
      </c>
      <c r="N927" s="25">
        <v>0</v>
      </c>
      <c r="O927" s="25">
        <v>0</v>
      </c>
      <c r="P927" s="25">
        <v>0</v>
      </c>
      <c r="Q927" s="25">
        <v>100</v>
      </c>
      <c r="R927" s="25"/>
      <c r="S927" s="25">
        <v>12.65</v>
      </c>
      <c r="T927" s="25">
        <v>18.57</v>
      </c>
      <c r="U927" s="25">
        <v>64.22</v>
      </c>
      <c r="V927" s="25"/>
      <c r="W927" s="25">
        <v>0</v>
      </c>
      <c r="X927" s="25"/>
      <c r="Y927" s="25"/>
      <c r="Z927" s="25">
        <v>0</v>
      </c>
      <c r="AA927" s="25"/>
      <c r="AB927" s="25"/>
      <c r="AC927" s="25"/>
      <c r="AD927" s="25"/>
      <c r="AE927" s="25">
        <v>0</v>
      </c>
      <c r="AF927" s="25"/>
      <c r="AG927" s="25"/>
      <c r="AH927" s="25"/>
      <c r="AI927" s="25"/>
      <c r="AJ927" s="25">
        <v>0</v>
      </c>
      <c r="AK927" s="25">
        <v>0</v>
      </c>
      <c r="AL927" s="25">
        <v>0</v>
      </c>
      <c r="AM927" s="25">
        <v>0</v>
      </c>
      <c r="AN927" s="25">
        <v>0</v>
      </c>
      <c r="AO927" s="25">
        <v>0</v>
      </c>
      <c r="AP927" s="25">
        <v>0</v>
      </c>
      <c r="AQ927" s="25">
        <v>0</v>
      </c>
      <c r="AR927" s="25">
        <v>0</v>
      </c>
      <c r="AS927" s="25"/>
      <c r="AT927" s="25"/>
      <c r="AU927" s="25"/>
      <c r="AV927" s="25">
        <v>3</v>
      </c>
      <c r="AW927" s="25"/>
      <c r="AX927" s="25"/>
      <c r="AY927" s="25"/>
      <c r="AZ927" s="25"/>
      <c r="BA927" s="25"/>
      <c r="BB927" s="25"/>
      <c r="BC927" s="25"/>
      <c r="BD927" s="25"/>
      <c r="BE927" s="25"/>
      <c r="BF927" s="25"/>
      <c r="BG927" s="25">
        <v>0</v>
      </c>
      <c r="BH927" s="25">
        <v>39.22</v>
      </c>
      <c r="BI927" s="25"/>
      <c r="BJ927" s="25">
        <v>0</v>
      </c>
      <c r="BK927" s="25">
        <v>0</v>
      </c>
      <c r="BL927" s="25">
        <v>0</v>
      </c>
      <c r="BM927" s="25"/>
      <c r="BN927" s="25">
        <v>0</v>
      </c>
      <c r="BO927" s="25">
        <v>0</v>
      </c>
      <c r="BP927" s="25">
        <v>0</v>
      </c>
      <c r="BQ927" s="25"/>
      <c r="BR927" s="25"/>
      <c r="BT927" s="27">
        <v>6.25</v>
      </c>
      <c r="BW927" s="25" t="s">
        <v>4</v>
      </c>
      <c r="BX927" s="49">
        <v>6536</v>
      </c>
      <c r="BY927" s="25"/>
      <c r="BZ927" s="25"/>
      <c r="CA927" s="25"/>
      <c r="CB927" s="25">
        <v>100</v>
      </c>
      <c r="CC927" s="25">
        <v>0</v>
      </c>
    </row>
    <row r="928" spans="1:98" ht="15" x14ac:dyDescent="0.3">
      <c r="A928" s="10" t="s">
        <v>1219</v>
      </c>
      <c r="D928">
        <v>5</v>
      </c>
      <c r="F928" s="44" t="s">
        <v>1214</v>
      </c>
      <c r="I928">
        <v>1</v>
      </c>
      <c r="J928" s="25">
        <v>0</v>
      </c>
      <c r="K928" s="25">
        <v>0.2</v>
      </c>
      <c r="L928" s="25"/>
      <c r="M928" s="25">
        <v>0</v>
      </c>
      <c r="N928" s="25">
        <v>0</v>
      </c>
      <c r="O928" s="25">
        <v>0</v>
      </c>
      <c r="P928" s="25">
        <v>0</v>
      </c>
      <c r="Q928" s="25">
        <v>0</v>
      </c>
      <c r="R928" s="25"/>
      <c r="S928" s="25">
        <v>0</v>
      </c>
      <c r="T928" s="25">
        <v>0</v>
      </c>
      <c r="U928" s="25">
        <v>0</v>
      </c>
      <c r="V928" s="25">
        <v>0</v>
      </c>
      <c r="W928" s="25">
        <v>0</v>
      </c>
      <c r="X928" s="25"/>
      <c r="Y928" s="25">
        <v>0</v>
      </c>
      <c r="Z928" s="25"/>
      <c r="AA928" s="25"/>
      <c r="AB928" s="25">
        <v>0</v>
      </c>
      <c r="AC928" s="25">
        <v>0</v>
      </c>
      <c r="AD928" s="25"/>
      <c r="AE928" s="25"/>
      <c r="AF928" s="25"/>
      <c r="AG928" s="25">
        <v>0</v>
      </c>
      <c r="AH928" s="25"/>
      <c r="AI928" s="25"/>
      <c r="AJ928" s="25">
        <v>99.8</v>
      </c>
      <c r="AK928" s="25">
        <v>10</v>
      </c>
      <c r="AL928" s="25">
        <v>0.3</v>
      </c>
      <c r="AM928" s="25">
        <v>76</v>
      </c>
      <c r="AN928" s="25">
        <v>1</v>
      </c>
      <c r="AO928" s="25">
        <v>89</v>
      </c>
      <c r="AP928" s="25">
        <v>39300</v>
      </c>
      <c r="AQ928" s="25">
        <v>0.1</v>
      </c>
      <c r="AR928" s="25">
        <v>0.08</v>
      </c>
      <c r="AS928" s="25"/>
      <c r="AT928" s="25" t="s">
        <v>501</v>
      </c>
      <c r="AU928" s="25"/>
      <c r="AV928" s="25"/>
      <c r="AW928" s="25">
        <v>0</v>
      </c>
      <c r="AX928" s="25">
        <v>0</v>
      </c>
      <c r="AY928" s="25"/>
      <c r="AZ928" s="25"/>
      <c r="BA928" s="25"/>
      <c r="BB928" s="25"/>
      <c r="BC928" s="25"/>
      <c r="BD928" s="25"/>
      <c r="BE928" s="25"/>
      <c r="BF928" s="25">
        <v>0</v>
      </c>
      <c r="BG928" s="25"/>
      <c r="BH928" s="25">
        <v>0</v>
      </c>
      <c r="BI928" s="25"/>
      <c r="BJ928" s="25">
        <v>0</v>
      </c>
      <c r="BK928" s="25">
        <v>1</v>
      </c>
      <c r="BL928" s="25">
        <v>0</v>
      </c>
      <c r="BM928" s="25"/>
      <c r="BN928" s="25">
        <v>0</v>
      </c>
      <c r="BO928" s="25">
        <v>0</v>
      </c>
      <c r="BP928" s="25">
        <v>0</v>
      </c>
      <c r="BQ928" s="25">
        <v>0</v>
      </c>
      <c r="BR928" s="25"/>
      <c r="BT928" s="27">
        <v>6.25</v>
      </c>
      <c r="BW928" s="25" t="s">
        <v>8</v>
      </c>
      <c r="BX928" s="49">
        <v>1226</v>
      </c>
      <c r="BY928" s="25"/>
      <c r="BZ928" s="25"/>
      <c r="CA928" s="25"/>
      <c r="CB928" s="25">
        <v>100</v>
      </c>
      <c r="CC928" s="25">
        <v>0</v>
      </c>
    </row>
    <row r="929" spans="1:98" ht="15" x14ac:dyDescent="0.25">
      <c r="A929" s="10"/>
      <c r="D929">
        <f>SUM(D925:D928)</f>
        <v>665</v>
      </c>
      <c r="F929" s="5" t="s">
        <v>550</v>
      </c>
    </row>
    <row r="930" spans="1:98" ht="15" x14ac:dyDescent="0.25">
      <c r="A930" s="10"/>
      <c r="D930">
        <f>D929*D931</f>
        <v>615.25190839694653</v>
      </c>
      <c r="F930" s="5" t="s">
        <v>551</v>
      </c>
    </row>
    <row r="931" spans="1:98" ht="15" x14ac:dyDescent="0.25">
      <c r="A931" s="10"/>
      <c r="D931">
        <v>0.92519083969465643</v>
      </c>
      <c r="F931" s="5" t="s">
        <v>337</v>
      </c>
    </row>
    <row r="932" spans="1:98" ht="15" x14ac:dyDescent="0.25">
      <c r="A932" s="10"/>
      <c r="F932" s="5" t="s">
        <v>82</v>
      </c>
    </row>
    <row r="933" spans="1:98" ht="15" x14ac:dyDescent="0.25">
      <c r="A933" s="10"/>
      <c r="F933" s="5" t="s">
        <v>115</v>
      </c>
    </row>
    <row r="934" spans="1:98" ht="15" x14ac:dyDescent="0.25">
      <c r="A934" s="10"/>
      <c r="F934" s="5"/>
    </row>
    <row r="935" spans="1:98" s="35" customFormat="1" ht="15" x14ac:dyDescent="0.25">
      <c r="A935" s="34"/>
      <c r="F935" s="163" t="s">
        <v>1391</v>
      </c>
      <c r="J935" s="392"/>
      <c r="K935" s="164">
        <f>+K925*$D$925/100</f>
        <v>149.85</v>
      </c>
      <c r="L935" s="164"/>
      <c r="M935" s="164">
        <f>+M925*$D$925/100</f>
        <v>0</v>
      </c>
      <c r="N935" s="164">
        <f t="shared" ref="N935:BR935" si="468">+N925*$D$925/100</f>
        <v>0</v>
      </c>
      <c r="O935" s="164">
        <f t="shared" si="468"/>
        <v>0</v>
      </c>
      <c r="P935" s="164">
        <f t="shared" si="468"/>
        <v>0</v>
      </c>
      <c r="Q935" s="164">
        <f t="shared" si="468"/>
        <v>0</v>
      </c>
      <c r="R935" s="164">
        <f t="shared" si="468"/>
        <v>0</v>
      </c>
      <c r="S935" s="164">
        <f t="shared" si="468"/>
        <v>0</v>
      </c>
      <c r="T935" s="164">
        <f t="shared" si="468"/>
        <v>0</v>
      </c>
      <c r="U935" s="164">
        <f t="shared" si="468"/>
        <v>0</v>
      </c>
      <c r="V935" s="164">
        <f t="shared" si="468"/>
        <v>0</v>
      </c>
      <c r="W935" s="164">
        <f t="shared" si="468"/>
        <v>0</v>
      </c>
      <c r="X935" s="164">
        <f t="shared" si="468"/>
        <v>0</v>
      </c>
      <c r="Y935" s="164">
        <f t="shared" si="468"/>
        <v>0</v>
      </c>
      <c r="Z935" s="164">
        <f t="shared" si="468"/>
        <v>0</v>
      </c>
      <c r="AA935" s="164">
        <f t="shared" si="468"/>
        <v>0</v>
      </c>
      <c r="AB935" s="164">
        <f t="shared" si="468"/>
        <v>0</v>
      </c>
      <c r="AC935" s="164">
        <f t="shared" si="468"/>
        <v>0</v>
      </c>
      <c r="AD935" s="164">
        <f t="shared" si="468"/>
        <v>0</v>
      </c>
      <c r="AE935" s="164">
        <f t="shared" si="468"/>
        <v>0</v>
      </c>
      <c r="AF935" s="164">
        <f t="shared" si="468"/>
        <v>0</v>
      </c>
      <c r="AG935" s="164">
        <f t="shared" si="468"/>
        <v>0</v>
      </c>
      <c r="AH935" s="164">
        <f t="shared" si="468"/>
        <v>0</v>
      </c>
      <c r="AI935" s="164">
        <f t="shared" si="468"/>
        <v>0</v>
      </c>
      <c r="AJ935" s="164">
        <f t="shared" si="468"/>
        <v>1.5</v>
      </c>
      <c r="AK935" s="164">
        <f t="shared" si="468"/>
        <v>30</v>
      </c>
      <c r="AL935" s="164">
        <f t="shared" si="468"/>
        <v>0</v>
      </c>
      <c r="AM935" s="164">
        <f t="shared" si="468"/>
        <v>15</v>
      </c>
      <c r="AN935" s="164">
        <f t="shared" si="468"/>
        <v>0</v>
      </c>
      <c r="AO935" s="164">
        <f t="shared" si="468"/>
        <v>0</v>
      </c>
      <c r="AP935" s="164">
        <f t="shared" si="468"/>
        <v>30</v>
      </c>
      <c r="AQ935" s="164">
        <f t="shared" si="468"/>
        <v>0</v>
      </c>
      <c r="AR935" s="164">
        <f t="shared" si="468"/>
        <v>0.10500000000000002</v>
      </c>
      <c r="AS935" s="164">
        <f t="shared" si="468"/>
        <v>0</v>
      </c>
      <c r="AT935" s="164">
        <f t="shared" si="468"/>
        <v>0</v>
      </c>
      <c r="AU935" s="164">
        <f t="shared" si="468"/>
        <v>0</v>
      </c>
      <c r="AV935" s="164">
        <f t="shared" si="468"/>
        <v>0</v>
      </c>
      <c r="AW935" s="164">
        <f t="shared" si="468"/>
        <v>0</v>
      </c>
      <c r="AX935" s="164">
        <f t="shared" si="468"/>
        <v>0</v>
      </c>
      <c r="AY935" s="164">
        <f t="shared" si="468"/>
        <v>0</v>
      </c>
      <c r="AZ935" s="164">
        <f t="shared" si="468"/>
        <v>0</v>
      </c>
      <c r="BA935" s="164">
        <f t="shared" si="468"/>
        <v>0</v>
      </c>
      <c r="BB935" s="164">
        <f t="shared" si="468"/>
        <v>0</v>
      </c>
      <c r="BC935" s="164">
        <f t="shared" si="468"/>
        <v>0</v>
      </c>
      <c r="BD935" s="164">
        <f t="shared" si="468"/>
        <v>0</v>
      </c>
      <c r="BE935" s="164">
        <f t="shared" si="468"/>
        <v>0</v>
      </c>
      <c r="BF935" s="164">
        <f t="shared" si="468"/>
        <v>0</v>
      </c>
      <c r="BG935" s="164">
        <f t="shared" si="468"/>
        <v>0</v>
      </c>
      <c r="BH935" s="164">
        <f t="shared" si="468"/>
        <v>0</v>
      </c>
      <c r="BI935" s="164">
        <f t="shared" si="468"/>
        <v>0</v>
      </c>
      <c r="BJ935" s="164">
        <f t="shared" si="468"/>
        <v>0</v>
      </c>
      <c r="BK935" s="164">
        <f t="shared" si="468"/>
        <v>0</v>
      </c>
      <c r="BL935" s="164">
        <f t="shared" si="468"/>
        <v>0</v>
      </c>
      <c r="BM935" s="164">
        <f t="shared" si="468"/>
        <v>0</v>
      </c>
      <c r="BN935" s="164">
        <f t="shared" si="468"/>
        <v>0</v>
      </c>
      <c r="BO935" s="164">
        <f t="shared" si="468"/>
        <v>0</v>
      </c>
      <c r="BP935" s="164">
        <f t="shared" si="468"/>
        <v>0</v>
      </c>
      <c r="BQ935" s="164">
        <f t="shared" si="468"/>
        <v>0</v>
      </c>
      <c r="BR935" s="164">
        <f t="shared" si="468"/>
        <v>0</v>
      </c>
      <c r="BS935" s="164"/>
      <c r="BT935" s="164"/>
      <c r="BU935" s="164"/>
      <c r="BV935" s="164"/>
      <c r="BW935" s="164"/>
      <c r="BX935" s="166"/>
      <c r="BY935" s="164"/>
      <c r="BZ935" s="164"/>
      <c r="CA935" s="164"/>
      <c r="CB935" s="164"/>
      <c r="CC935" s="164"/>
      <c r="CD935" s="392"/>
      <c r="CE935" s="392"/>
      <c r="CF935" s="392"/>
      <c r="CG935" s="392"/>
      <c r="CH935" s="392"/>
      <c r="CI935" s="392"/>
      <c r="CJ935" s="392"/>
      <c r="CK935" s="392"/>
      <c r="CL935" s="392"/>
      <c r="CM935" s="392"/>
      <c r="CN935" s="392"/>
      <c r="CO935" s="392"/>
      <c r="CP935" s="392"/>
      <c r="CQ935" s="392"/>
      <c r="CR935" s="392"/>
      <c r="CS935" s="392"/>
      <c r="CT935" s="392"/>
    </row>
    <row r="936" spans="1:98" s="35" customFormat="1" ht="15" x14ac:dyDescent="0.25">
      <c r="A936" s="34"/>
      <c r="F936" s="163" t="s">
        <v>1563</v>
      </c>
      <c r="J936" s="392"/>
      <c r="K936" s="164">
        <f>+K926*$D$926/100</f>
        <v>425.5</v>
      </c>
      <c r="L936" s="164">
        <f>+L926*$D$926/100</f>
        <v>3</v>
      </c>
      <c r="M936" s="164">
        <f>+M926*$D$926/100</f>
        <v>19</v>
      </c>
      <c r="N936" s="164">
        <f t="shared" ref="N936:BR936" si="469">+N926*$D$926/100</f>
        <v>19</v>
      </c>
      <c r="O936" s="164">
        <f t="shared" si="469"/>
        <v>0</v>
      </c>
      <c r="P936" s="164">
        <f t="shared" si="469"/>
        <v>0</v>
      </c>
      <c r="Q936" s="164">
        <f t="shared" si="469"/>
        <v>1</v>
      </c>
      <c r="R936" s="164">
        <f t="shared" si="469"/>
        <v>0</v>
      </c>
      <c r="S936" s="164">
        <f t="shared" si="469"/>
        <v>0</v>
      </c>
      <c r="T936" s="164">
        <f t="shared" si="469"/>
        <v>0</v>
      </c>
      <c r="U936" s="164">
        <f t="shared" si="469"/>
        <v>0</v>
      </c>
      <c r="V936" s="164">
        <f t="shared" si="469"/>
        <v>0</v>
      </c>
      <c r="W936" s="164">
        <f t="shared" si="469"/>
        <v>25.5</v>
      </c>
      <c r="X936" s="164">
        <f t="shared" si="469"/>
        <v>0</v>
      </c>
      <c r="Y936" s="164">
        <f t="shared" si="469"/>
        <v>0</v>
      </c>
      <c r="Z936" s="164">
        <f t="shared" si="469"/>
        <v>0</v>
      </c>
      <c r="AA936" s="164">
        <f t="shared" si="469"/>
        <v>0</v>
      </c>
      <c r="AB936" s="164">
        <f t="shared" si="469"/>
        <v>0</v>
      </c>
      <c r="AC936" s="164">
        <f t="shared" si="469"/>
        <v>0</v>
      </c>
      <c r="AD936" s="164">
        <f t="shared" si="469"/>
        <v>0</v>
      </c>
      <c r="AE936" s="164">
        <f t="shared" si="469"/>
        <v>21.5</v>
      </c>
      <c r="AF936" s="164">
        <f t="shared" si="469"/>
        <v>0</v>
      </c>
      <c r="AG936" s="164">
        <f t="shared" si="469"/>
        <v>0</v>
      </c>
      <c r="AH936" s="164">
        <f t="shared" si="469"/>
        <v>0</v>
      </c>
      <c r="AI936" s="164">
        <f t="shared" si="469"/>
        <v>0</v>
      </c>
      <c r="AJ936" s="164">
        <f t="shared" si="469"/>
        <v>7.5</v>
      </c>
      <c r="AK936" s="164">
        <f t="shared" si="469"/>
        <v>1285</v>
      </c>
      <c r="AL936" s="164">
        <f t="shared" si="469"/>
        <v>27</v>
      </c>
      <c r="AM936" s="164">
        <f t="shared" si="469"/>
        <v>375</v>
      </c>
      <c r="AN936" s="164">
        <f t="shared" si="469"/>
        <v>345</v>
      </c>
      <c r="AO936" s="164">
        <f t="shared" si="469"/>
        <v>2120</v>
      </c>
      <c r="AP936" s="164">
        <f t="shared" si="469"/>
        <v>30</v>
      </c>
      <c r="AQ936" s="164">
        <f t="shared" si="469"/>
        <v>4.3499999999999996</v>
      </c>
      <c r="AR936" s="164">
        <f t="shared" si="469"/>
        <v>0</v>
      </c>
      <c r="AS936" s="164">
        <f t="shared" si="469"/>
        <v>0</v>
      </c>
      <c r="AT936" s="164">
        <f t="shared" si="469"/>
        <v>620</v>
      </c>
      <c r="AU936" s="164">
        <f t="shared" si="469"/>
        <v>0</v>
      </c>
      <c r="AV936" s="164">
        <f t="shared" si="469"/>
        <v>0</v>
      </c>
      <c r="AW936" s="164">
        <f t="shared" si="469"/>
        <v>0</v>
      </c>
      <c r="AX936" s="164">
        <f t="shared" si="469"/>
        <v>0</v>
      </c>
      <c r="AY936" s="164">
        <f t="shared" si="469"/>
        <v>0</v>
      </c>
      <c r="AZ936" s="164">
        <f t="shared" si="469"/>
        <v>0</v>
      </c>
      <c r="BA936" s="164">
        <f t="shared" si="469"/>
        <v>0</v>
      </c>
      <c r="BB936" s="164">
        <f t="shared" si="469"/>
        <v>0</v>
      </c>
      <c r="BC936" s="164">
        <f t="shared" si="469"/>
        <v>0</v>
      </c>
      <c r="BD936" s="164">
        <f t="shared" si="469"/>
        <v>0</v>
      </c>
      <c r="BE936" s="164">
        <f t="shared" si="469"/>
        <v>0</v>
      </c>
      <c r="BF936" s="164">
        <f t="shared" si="469"/>
        <v>0</v>
      </c>
      <c r="BG936" s="164">
        <f t="shared" si="469"/>
        <v>0</v>
      </c>
      <c r="BH936" s="164">
        <f t="shared" si="469"/>
        <v>0</v>
      </c>
      <c r="BI936" s="164">
        <f t="shared" si="469"/>
        <v>0</v>
      </c>
      <c r="BJ936" s="164">
        <f t="shared" si="469"/>
        <v>0</v>
      </c>
      <c r="BK936" s="164">
        <f t="shared" si="469"/>
        <v>0</v>
      </c>
      <c r="BL936" s="164">
        <f t="shared" si="469"/>
        <v>0</v>
      </c>
      <c r="BM936" s="164">
        <f t="shared" si="469"/>
        <v>0</v>
      </c>
      <c r="BN936" s="164">
        <f t="shared" si="469"/>
        <v>0</v>
      </c>
      <c r="BO936" s="164">
        <f t="shared" si="469"/>
        <v>0</v>
      </c>
      <c r="BP936" s="164">
        <f t="shared" si="469"/>
        <v>0</v>
      </c>
      <c r="BQ936" s="164">
        <f t="shared" si="469"/>
        <v>0</v>
      </c>
      <c r="BR936" s="164">
        <f t="shared" si="469"/>
        <v>0</v>
      </c>
      <c r="BS936" s="164"/>
      <c r="BT936" s="164"/>
      <c r="BU936" s="164"/>
      <c r="BV936" s="164"/>
      <c r="BW936" s="164"/>
      <c r="BX936" s="166"/>
      <c r="BY936" s="164"/>
      <c r="BZ936" s="164"/>
      <c r="CA936" s="164"/>
      <c r="CB936" s="164">
        <f t="shared" ref="CB936:CC938" si="470">+CB926</f>
        <v>100</v>
      </c>
      <c r="CC936" s="164">
        <f t="shared" si="470"/>
        <v>5.1000000000000085</v>
      </c>
      <c r="CD936" s="392"/>
      <c r="CE936" s="392"/>
      <c r="CF936" s="392"/>
      <c r="CG936" s="392"/>
      <c r="CH936" s="392"/>
      <c r="CI936" s="392"/>
      <c r="CJ936" s="392"/>
      <c r="CK936" s="392"/>
      <c r="CL936" s="392"/>
      <c r="CM936" s="392"/>
      <c r="CN936" s="392"/>
      <c r="CO936" s="392"/>
      <c r="CP936" s="392"/>
      <c r="CQ936" s="392"/>
      <c r="CR936" s="392"/>
      <c r="CS936" s="392"/>
      <c r="CT936" s="392"/>
    </row>
    <row r="937" spans="1:98" s="35" customFormat="1" ht="15" x14ac:dyDescent="0.3">
      <c r="A937" s="34"/>
      <c r="F937" s="167" t="s">
        <v>1213</v>
      </c>
      <c r="J937" s="392"/>
      <c r="K937" s="164">
        <f>+K927*$D$927/100</f>
        <v>0</v>
      </c>
      <c r="L937" s="166" t="s">
        <v>501</v>
      </c>
      <c r="M937" s="164">
        <f>+M927*$D$927/100</f>
        <v>0</v>
      </c>
      <c r="N937" s="164">
        <f t="shared" ref="N937:BR937" si="471">+N927*$D$927/100</f>
        <v>0</v>
      </c>
      <c r="O937" s="164">
        <f t="shared" si="471"/>
        <v>0</v>
      </c>
      <c r="P937" s="164">
        <f t="shared" si="471"/>
        <v>0</v>
      </c>
      <c r="Q937" s="164">
        <f t="shared" si="471"/>
        <v>10</v>
      </c>
      <c r="R937" s="164">
        <f t="shared" si="471"/>
        <v>0</v>
      </c>
      <c r="S937" s="164">
        <f t="shared" si="471"/>
        <v>1.2649999999999999</v>
      </c>
      <c r="T937" s="164">
        <f t="shared" si="471"/>
        <v>1.857</v>
      </c>
      <c r="U937" s="164">
        <f t="shared" si="471"/>
        <v>6.4220000000000006</v>
      </c>
      <c r="V937" s="164">
        <f t="shared" si="471"/>
        <v>0</v>
      </c>
      <c r="W937" s="164">
        <f t="shared" si="471"/>
        <v>0</v>
      </c>
      <c r="X937" s="164">
        <f t="shared" si="471"/>
        <v>0</v>
      </c>
      <c r="Y937" s="164">
        <f t="shared" si="471"/>
        <v>0</v>
      </c>
      <c r="Z937" s="164">
        <f t="shared" si="471"/>
        <v>0</v>
      </c>
      <c r="AA937" s="164">
        <f t="shared" si="471"/>
        <v>0</v>
      </c>
      <c r="AB937" s="164">
        <f t="shared" si="471"/>
        <v>0</v>
      </c>
      <c r="AC937" s="164">
        <f t="shared" si="471"/>
        <v>0</v>
      </c>
      <c r="AD937" s="164">
        <f t="shared" si="471"/>
        <v>0</v>
      </c>
      <c r="AE937" s="164">
        <f t="shared" si="471"/>
        <v>0</v>
      </c>
      <c r="AF937" s="164">
        <f t="shared" si="471"/>
        <v>0</v>
      </c>
      <c r="AG937" s="164">
        <f t="shared" si="471"/>
        <v>0</v>
      </c>
      <c r="AH937" s="164">
        <f t="shared" si="471"/>
        <v>0</v>
      </c>
      <c r="AI937" s="164">
        <f t="shared" si="471"/>
        <v>0</v>
      </c>
      <c r="AJ937" s="164">
        <f t="shared" si="471"/>
        <v>0</v>
      </c>
      <c r="AK937" s="164">
        <f t="shared" si="471"/>
        <v>0</v>
      </c>
      <c r="AL937" s="164">
        <f t="shared" si="471"/>
        <v>0</v>
      </c>
      <c r="AM937" s="164">
        <f t="shared" si="471"/>
        <v>0</v>
      </c>
      <c r="AN937" s="164">
        <f t="shared" si="471"/>
        <v>0</v>
      </c>
      <c r="AO937" s="164">
        <f t="shared" si="471"/>
        <v>0</v>
      </c>
      <c r="AP937" s="164">
        <f t="shared" si="471"/>
        <v>0</v>
      </c>
      <c r="AQ937" s="164">
        <f t="shared" si="471"/>
        <v>0</v>
      </c>
      <c r="AR937" s="164">
        <f t="shared" si="471"/>
        <v>0</v>
      </c>
      <c r="AS937" s="164">
        <f t="shared" si="471"/>
        <v>0</v>
      </c>
      <c r="AT937" s="164">
        <f t="shared" si="471"/>
        <v>0</v>
      </c>
      <c r="AU937" s="164">
        <f t="shared" si="471"/>
        <v>0</v>
      </c>
      <c r="AV937" s="164">
        <f t="shared" si="471"/>
        <v>0.3</v>
      </c>
      <c r="AW937" s="164">
        <f t="shared" si="471"/>
        <v>0</v>
      </c>
      <c r="AX937" s="164">
        <f t="shared" si="471"/>
        <v>0</v>
      </c>
      <c r="AY937" s="164">
        <f t="shared" si="471"/>
        <v>0</v>
      </c>
      <c r="AZ937" s="164">
        <f t="shared" si="471"/>
        <v>0</v>
      </c>
      <c r="BA937" s="164">
        <f t="shared" si="471"/>
        <v>0</v>
      </c>
      <c r="BB937" s="164">
        <f t="shared" si="471"/>
        <v>0</v>
      </c>
      <c r="BC937" s="164">
        <f t="shared" si="471"/>
        <v>0</v>
      </c>
      <c r="BD937" s="164">
        <f t="shared" si="471"/>
        <v>0</v>
      </c>
      <c r="BE937" s="164">
        <f t="shared" si="471"/>
        <v>0</v>
      </c>
      <c r="BF937" s="164">
        <f t="shared" si="471"/>
        <v>0</v>
      </c>
      <c r="BG937" s="164">
        <f t="shared" si="471"/>
        <v>0</v>
      </c>
      <c r="BH937" s="164">
        <f t="shared" si="471"/>
        <v>3.9219999999999997</v>
      </c>
      <c r="BI937" s="164">
        <f t="shared" si="471"/>
        <v>0</v>
      </c>
      <c r="BJ937" s="164">
        <f t="shared" si="471"/>
        <v>0</v>
      </c>
      <c r="BK937" s="164">
        <f t="shared" si="471"/>
        <v>0</v>
      </c>
      <c r="BL937" s="164">
        <f t="shared" si="471"/>
        <v>0</v>
      </c>
      <c r="BM937" s="164">
        <f t="shared" si="471"/>
        <v>0</v>
      </c>
      <c r="BN937" s="164">
        <f t="shared" si="471"/>
        <v>0</v>
      </c>
      <c r="BO937" s="164">
        <f t="shared" si="471"/>
        <v>0</v>
      </c>
      <c r="BP937" s="164">
        <f t="shared" si="471"/>
        <v>0</v>
      </c>
      <c r="BQ937" s="164">
        <f t="shared" si="471"/>
        <v>0</v>
      </c>
      <c r="BR937" s="164">
        <f t="shared" si="471"/>
        <v>0</v>
      </c>
      <c r="BS937" s="164"/>
      <c r="BT937" s="164"/>
      <c r="BU937" s="164"/>
      <c r="BV937" s="164"/>
      <c r="BW937" s="164"/>
      <c r="BX937" s="166"/>
      <c r="BY937" s="164"/>
      <c r="BZ937" s="164"/>
      <c r="CA937" s="164"/>
      <c r="CB937" s="164">
        <f t="shared" si="470"/>
        <v>100</v>
      </c>
      <c r="CC937" s="164">
        <f t="shared" si="470"/>
        <v>0</v>
      </c>
      <c r="CD937" s="392"/>
      <c r="CE937" s="392"/>
      <c r="CF937" s="392"/>
      <c r="CG937" s="392"/>
      <c r="CH937" s="392"/>
      <c r="CI937" s="392"/>
      <c r="CJ937" s="392"/>
      <c r="CK937" s="392"/>
      <c r="CL937" s="392"/>
      <c r="CM937" s="392"/>
      <c r="CN937" s="392"/>
      <c r="CO937" s="392"/>
      <c r="CP937" s="392"/>
      <c r="CQ937" s="392"/>
      <c r="CR937" s="392"/>
      <c r="CS937" s="392"/>
      <c r="CT937" s="392"/>
    </row>
    <row r="938" spans="1:98" s="35" customFormat="1" ht="15" x14ac:dyDescent="0.3">
      <c r="A938" s="34"/>
      <c r="F938" s="167" t="s">
        <v>1214</v>
      </c>
      <c r="J938" s="392"/>
      <c r="K938" s="164">
        <f>+K928*$D$928/100</f>
        <v>0.01</v>
      </c>
      <c r="L938" s="164"/>
      <c r="M938" s="164">
        <f>+M928*$D$928/100</f>
        <v>0</v>
      </c>
      <c r="N938" s="164">
        <f t="shared" ref="N938:BR938" si="472">+N928*$D$928/100</f>
        <v>0</v>
      </c>
      <c r="O938" s="164">
        <f t="shared" si="472"/>
        <v>0</v>
      </c>
      <c r="P938" s="164">
        <f t="shared" si="472"/>
        <v>0</v>
      </c>
      <c r="Q938" s="164">
        <f t="shared" si="472"/>
        <v>0</v>
      </c>
      <c r="R938" s="164">
        <f t="shared" si="472"/>
        <v>0</v>
      </c>
      <c r="S938" s="164">
        <f t="shared" si="472"/>
        <v>0</v>
      </c>
      <c r="T938" s="164">
        <f t="shared" si="472"/>
        <v>0</v>
      </c>
      <c r="U938" s="164">
        <f t="shared" si="472"/>
        <v>0</v>
      </c>
      <c r="V938" s="164">
        <f t="shared" si="472"/>
        <v>0</v>
      </c>
      <c r="W938" s="164">
        <f t="shared" si="472"/>
        <v>0</v>
      </c>
      <c r="X938" s="164">
        <f t="shared" si="472"/>
        <v>0</v>
      </c>
      <c r="Y938" s="164">
        <f t="shared" si="472"/>
        <v>0</v>
      </c>
      <c r="Z938" s="164">
        <f t="shared" si="472"/>
        <v>0</v>
      </c>
      <c r="AA938" s="164">
        <f t="shared" si="472"/>
        <v>0</v>
      </c>
      <c r="AB938" s="164">
        <f t="shared" si="472"/>
        <v>0</v>
      </c>
      <c r="AC938" s="164">
        <f t="shared" si="472"/>
        <v>0</v>
      </c>
      <c r="AD938" s="164">
        <f t="shared" si="472"/>
        <v>0</v>
      </c>
      <c r="AE938" s="164">
        <f t="shared" si="472"/>
        <v>0</v>
      </c>
      <c r="AF938" s="164">
        <f t="shared" si="472"/>
        <v>0</v>
      </c>
      <c r="AG938" s="164">
        <f t="shared" si="472"/>
        <v>0</v>
      </c>
      <c r="AH938" s="164">
        <f t="shared" si="472"/>
        <v>0</v>
      </c>
      <c r="AI938" s="164">
        <f t="shared" si="472"/>
        <v>0</v>
      </c>
      <c r="AJ938" s="164">
        <f t="shared" si="472"/>
        <v>4.99</v>
      </c>
      <c r="AK938" s="164">
        <f t="shared" si="472"/>
        <v>0.5</v>
      </c>
      <c r="AL938" s="164">
        <f t="shared" si="472"/>
        <v>1.4999999999999999E-2</v>
      </c>
      <c r="AM938" s="164">
        <f t="shared" si="472"/>
        <v>3.8</v>
      </c>
      <c r="AN938" s="164">
        <f t="shared" si="472"/>
        <v>0.05</v>
      </c>
      <c r="AO938" s="164">
        <f t="shared" si="472"/>
        <v>4.45</v>
      </c>
      <c r="AP938" s="164">
        <f t="shared" si="472"/>
        <v>1965</v>
      </c>
      <c r="AQ938" s="164">
        <f t="shared" si="472"/>
        <v>5.0000000000000001E-3</v>
      </c>
      <c r="AR938" s="164">
        <f t="shared" si="472"/>
        <v>4.0000000000000001E-3</v>
      </c>
      <c r="AS938" s="164">
        <f t="shared" si="472"/>
        <v>0</v>
      </c>
      <c r="AT938" s="166" t="s">
        <v>501</v>
      </c>
      <c r="AU938" s="164">
        <f t="shared" si="472"/>
        <v>0</v>
      </c>
      <c r="AV938" s="164">
        <f t="shared" si="472"/>
        <v>0</v>
      </c>
      <c r="AW938" s="164">
        <f t="shared" si="472"/>
        <v>0</v>
      </c>
      <c r="AX938" s="164">
        <f t="shared" si="472"/>
        <v>0</v>
      </c>
      <c r="AY938" s="164">
        <f t="shared" si="472"/>
        <v>0</v>
      </c>
      <c r="AZ938" s="164">
        <f t="shared" si="472"/>
        <v>0</v>
      </c>
      <c r="BA938" s="164">
        <f t="shared" si="472"/>
        <v>0</v>
      </c>
      <c r="BB938" s="164">
        <f t="shared" si="472"/>
        <v>0</v>
      </c>
      <c r="BC938" s="164">
        <f t="shared" si="472"/>
        <v>0</v>
      </c>
      <c r="BD938" s="164">
        <f t="shared" si="472"/>
        <v>0</v>
      </c>
      <c r="BE938" s="164">
        <f t="shared" si="472"/>
        <v>0</v>
      </c>
      <c r="BF938" s="164">
        <f t="shared" si="472"/>
        <v>0</v>
      </c>
      <c r="BG938" s="164">
        <f t="shared" si="472"/>
        <v>0</v>
      </c>
      <c r="BH938" s="164">
        <f t="shared" si="472"/>
        <v>0</v>
      </c>
      <c r="BI938" s="164">
        <f t="shared" si="472"/>
        <v>0</v>
      </c>
      <c r="BJ938" s="164">
        <f t="shared" si="472"/>
        <v>0</v>
      </c>
      <c r="BK938" s="164">
        <f t="shared" si="472"/>
        <v>0.05</v>
      </c>
      <c r="BL938" s="164">
        <f t="shared" si="472"/>
        <v>0</v>
      </c>
      <c r="BM938" s="164">
        <f t="shared" si="472"/>
        <v>0</v>
      </c>
      <c r="BN938" s="164">
        <f t="shared" si="472"/>
        <v>0</v>
      </c>
      <c r="BO938" s="164">
        <f t="shared" si="472"/>
        <v>0</v>
      </c>
      <c r="BP938" s="164">
        <f t="shared" si="472"/>
        <v>0</v>
      </c>
      <c r="BQ938" s="164">
        <f t="shared" si="472"/>
        <v>0</v>
      </c>
      <c r="BR938" s="164">
        <f t="shared" si="472"/>
        <v>0</v>
      </c>
      <c r="BS938" s="164"/>
      <c r="BT938" s="164"/>
      <c r="BU938" s="164"/>
      <c r="BV938" s="164"/>
      <c r="BW938" s="164"/>
      <c r="BX938" s="166"/>
      <c r="BY938" s="164"/>
      <c r="BZ938" s="164"/>
      <c r="CA938" s="164"/>
      <c r="CB938" s="164">
        <f t="shared" si="470"/>
        <v>100</v>
      </c>
      <c r="CC938" s="164">
        <f t="shared" si="470"/>
        <v>0</v>
      </c>
      <c r="CD938" s="392"/>
      <c r="CE938" s="392"/>
      <c r="CF938" s="392"/>
      <c r="CG938" s="392"/>
      <c r="CH938" s="392"/>
      <c r="CI938" s="392"/>
      <c r="CJ938" s="392"/>
      <c r="CK938" s="392"/>
      <c r="CL938" s="392"/>
      <c r="CM938" s="392"/>
      <c r="CN938" s="392"/>
      <c r="CO938" s="392"/>
      <c r="CP938" s="392"/>
      <c r="CQ938" s="392"/>
      <c r="CR938" s="392"/>
      <c r="CS938" s="392"/>
      <c r="CT938" s="392"/>
    </row>
    <row r="939" spans="1:98" s="35" customFormat="1" ht="15" x14ac:dyDescent="0.3">
      <c r="A939" s="34"/>
      <c r="F939" s="167"/>
      <c r="J939" s="392"/>
      <c r="K939" s="168">
        <f>SUM(K935:K938)</f>
        <v>575.36</v>
      </c>
      <c r="L939" s="168">
        <f>SUM(L935:L938)</f>
        <v>3</v>
      </c>
      <c r="M939" s="168">
        <f>SUM(M935:M938)</f>
        <v>19</v>
      </c>
      <c r="N939" s="168">
        <f t="shared" ref="N939:BR939" si="473">SUM(N935:N938)</f>
        <v>19</v>
      </c>
      <c r="O939" s="168">
        <f t="shared" si="473"/>
        <v>0</v>
      </c>
      <c r="P939" s="168">
        <f t="shared" si="473"/>
        <v>0</v>
      </c>
      <c r="Q939" s="168">
        <f t="shared" si="473"/>
        <v>11</v>
      </c>
      <c r="R939" s="168">
        <f t="shared" si="473"/>
        <v>0</v>
      </c>
      <c r="S939" s="168">
        <f t="shared" si="473"/>
        <v>1.2649999999999999</v>
      </c>
      <c r="T939" s="168">
        <f t="shared" si="473"/>
        <v>1.857</v>
      </c>
      <c r="U939" s="168">
        <f t="shared" si="473"/>
        <v>6.4220000000000006</v>
      </c>
      <c r="V939" s="168">
        <f t="shared" si="473"/>
        <v>0</v>
      </c>
      <c r="W939" s="168">
        <f t="shared" si="473"/>
        <v>25.5</v>
      </c>
      <c r="X939" s="168">
        <f t="shared" si="473"/>
        <v>0</v>
      </c>
      <c r="Y939" s="168">
        <f t="shared" si="473"/>
        <v>0</v>
      </c>
      <c r="Z939" s="168">
        <f t="shared" si="473"/>
        <v>0</v>
      </c>
      <c r="AA939" s="168">
        <f t="shared" si="473"/>
        <v>0</v>
      </c>
      <c r="AB939" s="168">
        <f t="shared" si="473"/>
        <v>0</v>
      </c>
      <c r="AC939" s="168">
        <f t="shared" si="473"/>
        <v>0</v>
      </c>
      <c r="AD939" s="168">
        <f t="shared" si="473"/>
        <v>0</v>
      </c>
      <c r="AE939" s="168">
        <f t="shared" si="473"/>
        <v>21.5</v>
      </c>
      <c r="AF939" s="168">
        <f t="shared" si="473"/>
        <v>0</v>
      </c>
      <c r="AG939" s="168">
        <f t="shared" si="473"/>
        <v>0</v>
      </c>
      <c r="AH939" s="168">
        <f t="shared" si="473"/>
        <v>0</v>
      </c>
      <c r="AI939" s="168">
        <f t="shared" si="473"/>
        <v>0</v>
      </c>
      <c r="AJ939" s="168">
        <f t="shared" si="473"/>
        <v>13.99</v>
      </c>
      <c r="AK939" s="168">
        <f t="shared" si="473"/>
        <v>1315.5</v>
      </c>
      <c r="AL939" s="168">
        <f t="shared" si="473"/>
        <v>27.015000000000001</v>
      </c>
      <c r="AM939" s="168">
        <f t="shared" si="473"/>
        <v>393.8</v>
      </c>
      <c r="AN939" s="168">
        <f t="shared" si="473"/>
        <v>345.05</v>
      </c>
      <c r="AO939" s="168">
        <f t="shared" si="473"/>
        <v>2124.4499999999998</v>
      </c>
      <c r="AP939" s="168">
        <f t="shared" si="473"/>
        <v>2025</v>
      </c>
      <c r="AQ939" s="168">
        <f t="shared" si="473"/>
        <v>4.3549999999999995</v>
      </c>
      <c r="AR939" s="168">
        <f t="shared" si="473"/>
        <v>0.10900000000000003</v>
      </c>
      <c r="AS939" s="168">
        <f t="shared" si="473"/>
        <v>0</v>
      </c>
      <c r="AT939" s="168">
        <f t="shared" si="473"/>
        <v>620</v>
      </c>
      <c r="AU939" s="168">
        <f t="shared" si="473"/>
        <v>0</v>
      </c>
      <c r="AV939" s="168">
        <f t="shared" si="473"/>
        <v>0.3</v>
      </c>
      <c r="AW939" s="168">
        <f t="shared" si="473"/>
        <v>0</v>
      </c>
      <c r="AX939" s="168">
        <f t="shared" si="473"/>
        <v>0</v>
      </c>
      <c r="AY939" s="168">
        <f t="shared" si="473"/>
        <v>0</v>
      </c>
      <c r="AZ939" s="168">
        <f t="shared" si="473"/>
        <v>0</v>
      </c>
      <c r="BA939" s="168">
        <f t="shared" si="473"/>
        <v>0</v>
      </c>
      <c r="BB939" s="168">
        <f t="shared" si="473"/>
        <v>0</v>
      </c>
      <c r="BC939" s="168">
        <f t="shared" si="473"/>
        <v>0</v>
      </c>
      <c r="BD939" s="168">
        <f t="shared" si="473"/>
        <v>0</v>
      </c>
      <c r="BE939" s="168">
        <f t="shared" si="473"/>
        <v>0</v>
      </c>
      <c r="BF939" s="168">
        <f t="shared" si="473"/>
        <v>0</v>
      </c>
      <c r="BG939" s="168">
        <f t="shared" si="473"/>
        <v>0</v>
      </c>
      <c r="BH939" s="168">
        <f t="shared" si="473"/>
        <v>3.9219999999999997</v>
      </c>
      <c r="BI939" s="168">
        <f t="shared" si="473"/>
        <v>0</v>
      </c>
      <c r="BJ939" s="168">
        <f t="shared" si="473"/>
        <v>0</v>
      </c>
      <c r="BK939" s="168">
        <f t="shared" si="473"/>
        <v>0.05</v>
      </c>
      <c r="BL939" s="168">
        <f t="shared" si="473"/>
        <v>0</v>
      </c>
      <c r="BM939" s="168">
        <f t="shared" si="473"/>
        <v>0</v>
      </c>
      <c r="BN939" s="168">
        <f t="shared" si="473"/>
        <v>0</v>
      </c>
      <c r="BO939" s="168">
        <f t="shared" si="473"/>
        <v>0</v>
      </c>
      <c r="BP939" s="168">
        <f t="shared" si="473"/>
        <v>0</v>
      </c>
      <c r="BQ939" s="168">
        <f t="shared" si="473"/>
        <v>0</v>
      </c>
      <c r="BR939" s="168">
        <f t="shared" si="473"/>
        <v>0</v>
      </c>
      <c r="BS939" s="168"/>
      <c r="BT939" s="168"/>
      <c r="BU939" s="168"/>
      <c r="BV939" s="168"/>
      <c r="BW939" s="168"/>
      <c r="BX939" s="333"/>
      <c r="BY939" s="168"/>
      <c r="BZ939" s="168"/>
      <c r="CA939" s="168"/>
      <c r="CB939" s="168">
        <f>(CB936+CB937+CB938)</f>
        <v>300</v>
      </c>
      <c r="CC939" s="168">
        <f>(CC936+CC937+CC938)</f>
        <v>5.1000000000000085</v>
      </c>
      <c r="CD939" s="392"/>
      <c r="CE939" s="392"/>
      <c r="CF939" s="392"/>
      <c r="CG939" s="392"/>
      <c r="CH939" s="392"/>
      <c r="CI939" s="392"/>
      <c r="CJ939" s="392"/>
      <c r="CK939" s="392"/>
      <c r="CL939" s="392"/>
      <c r="CM939" s="392"/>
      <c r="CN939" s="392"/>
      <c r="CO939" s="392"/>
      <c r="CP939" s="392"/>
      <c r="CQ939" s="392"/>
      <c r="CR939" s="392"/>
      <c r="CS939" s="392"/>
      <c r="CT939" s="392"/>
    </row>
    <row r="940" spans="1:98" s="35" customFormat="1" x14ac:dyDescent="0.25">
      <c r="A940" s="34"/>
      <c r="J940" s="392"/>
      <c r="K940" s="388"/>
      <c r="L940" s="388"/>
      <c r="M940" s="388"/>
      <c r="N940" s="388"/>
      <c r="O940" s="388"/>
      <c r="P940" s="388"/>
      <c r="Q940" s="388"/>
      <c r="R940" s="388"/>
      <c r="S940" s="388"/>
      <c r="T940" s="388"/>
      <c r="U940" s="388"/>
      <c r="V940" s="388"/>
      <c r="W940" s="388"/>
      <c r="X940" s="388"/>
      <c r="Y940" s="388"/>
      <c r="Z940" s="388"/>
      <c r="AA940" s="388"/>
      <c r="AB940" s="388"/>
      <c r="AC940" s="388"/>
      <c r="AD940" s="388"/>
      <c r="AE940" s="388"/>
      <c r="AF940" s="388"/>
      <c r="AG940" s="388"/>
      <c r="AH940" s="388"/>
      <c r="AI940" s="388"/>
      <c r="AJ940" s="388"/>
      <c r="AK940" s="388"/>
      <c r="AL940" s="388"/>
      <c r="AM940" s="388"/>
      <c r="AN940" s="388"/>
      <c r="AO940" s="388"/>
      <c r="AP940" s="388"/>
      <c r="AQ940" s="388"/>
      <c r="AR940" s="388"/>
      <c r="AS940" s="388"/>
      <c r="AT940" s="388"/>
      <c r="AU940" s="388"/>
      <c r="AV940" s="388"/>
      <c r="AW940" s="388"/>
      <c r="AX940" s="388"/>
      <c r="AY940" s="388"/>
      <c r="AZ940" s="388"/>
      <c r="BA940" s="388"/>
      <c r="BB940" s="388"/>
      <c r="BC940" s="388"/>
      <c r="BD940" s="388"/>
      <c r="BE940" s="388"/>
      <c r="BF940" s="388"/>
      <c r="BG940" s="388"/>
      <c r="BH940" s="388"/>
      <c r="BI940" s="388"/>
      <c r="BJ940" s="388"/>
      <c r="BK940" s="388"/>
      <c r="BL940" s="388"/>
      <c r="BM940" s="388"/>
      <c r="BN940" s="388"/>
      <c r="BO940" s="388"/>
      <c r="BP940" s="388"/>
      <c r="BQ940" s="388"/>
      <c r="BR940" s="388"/>
      <c r="BS940" s="388"/>
      <c r="BT940" s="388"/>
      <c r="BU940" s="388"/>
      <c r="BV940" s="388"/>
      <c r="BW940" s="388"/>
      <c r="BX940" s="389"/>
      <c r="BY940" s="388"/>
      <c r="BZ940" s="388"/>
      <c r="CA940" s="388"/>
      <c r="CD940" s="392"/>
      <c r="CE940" s="392"/>
      <c r="CF940" s="392"/>
      <c r="CG940" s="392"/>
      <c r="CH940" s="392"/>
      <c r="CI940" s="392"/>
      <c r="CJ940" s="392"/>
      <c r="CK940" s="392"/>
      <c r="CL940" s="392"/>
      <c r="CM940" s="392"/>
      <c r="CN940" s="392"/>
      <c r="CO940" s="392"/>
      <c r="CP940" s="392"/>
      <c r="CQ940" s="392"/>
      <c r="CR940" s="392"/>
      <c r="CS940" s="392"/>
      <c r="CT940" s="392"/>
    </row>
    <row r="941" spans="1:98" s="35" customFormat="1" ht="15" x14ac:dyDescent="0.3">
      <c r="A941" s="34"/>
      <c r="F941" s="36"/>
      <c r="J941" s="392"/>
      <c r="K941" s="164">
        <f>(K939-($D$929-$D$930))/$D$930*100</f>
        <v>85.430358073401322</v>
      </c>
      <c r="L941" s="170">
        <f>L939/$D$930*100*L826</f>
        <v>0.48760515149259293</v>
      </c>
      <c r="M941" s="170">
        <f>M939/$D$930*100*M826</f>
        <v>3.0881659594530881</v>
      </c>
      <c r="N941" s="170">
        <f t="shared" ref="N941:BR941" si="474">N939/$D$930*100*N826</f>
        <v>3.0881659594530881</v>
      </c>
      <c r="O941" s="170">
        <f t="shared" si="474"/>
        <v>0</v>
      </c>
      <c r="P941" s="170">
        <f t="shared" si="474"/>
        <v>0</v>
      </c>
      <c r="Q941" s="170">
        <f t="shared" si="474"/>
        <v>1.7878855554728406</v>
      </c>
      <c r="R941" s="170">
        <f t="shared" si="474"/>
        <v>0</v>
      </c>
      <c r="S941" s="170">
        <f t="shared" si="474"/>
        <v>0.20560683887937667</v>
      </c>
      <c r="T941" s="170">
        <f t="shared" si="474"/>
        <v>0.30182758877391497</v>
      </c>
      <c r="U941" s="170">
        <f t="shared" si="474"/>
        <v>1.043800094295144</v>
      </c>
      <c r="V941" s="170">
        <f t="shared" si="474"/>
        <v>0</v>
      </c>
      <c r="W941" s="170">
        <f t="shared" si="474"/>
        <v>4.1446437876870394</v>
      </c>
      <c r="X941" s="170">
        <f t="shared" si="474"/>
        <v>0</v>
      </c>
      <c r="Y941" s="170">
        <f t="shared" si="474"/>
        <v>0</v>
      </c>
      <c r="Z941" s="170">
        <f t="shared" si="474"/>
        <v>0</v>
      </c>
      <c r="AA941" s="170">
        <f t="shared" si="474"/>
        <v>0</v>
      </c>
      <c r="AB941" s="170">
        <f t="shared" si="474"/>
        <v>0</v>
      </c>
      <c r="AC941" s="170">
        <f t="shared" si="474"/>
        <v>0</v>
      </c>
      <c r="AD941" s="170">
        <f t="shared" si="474"/>
        <v>0</v>
      </c>
      <c r="AE941" s="170">
        <f t="shared" si="474"/>
        <v>3.4945035856969153</v>
      </c>
      <c r="AF941" s="170">
        <f t="shared" si="474"/>
        <v>0</v>
      </c>
      <c r="AG941" s="170">
        <f t="shared" si="474"/>
        <v>0</v>
      </c>
      <c r="AH941" s="170">
        <f t="shared" si="474"/>
        <v>0</v>
      </c>
      <c r="AI941" s="170">
        <f t="shared" si="474"/>
        <v>0</v>
      </c>
      <c r="AJ941" s="170">
        <f t="shared" si="474"/>
        <v>2.2738653564604583</v>
      </c>
      <c r="AK941" s="170">
        <f t="shared" si="474"/>
        <v>213.81485892950201</v>
      </c>
      <c r="AL941" s="170">
        <f t="shared" si="474"/>
        <v>4.3908843891907985</v>
      </c>
      <c r="AM941" s="170">
        <f t="shared" si="474"/>
        <v>64.006302885927695</v>
      </c>
      <c r="AN941" s="170">
        <f t="shared" si="474"/>
        <v>56.082719174173057</v>
      </c>
      <c r="AO941" s="170">
        <f t="shared" si="474"/>
        <v>345.29758802947958</v>
      </c>
      <c r="AP941" s="170">
        <f t="shared" si="474"/>
        <v>329.1334772575002</v>
      </c>
      <c r="AQ941" s="170">
        <f t="shared" si="474"/>
        <v>0.70784014491674729</v>
      </c>
      <c r="AR941" s="170">
        <f t="shared" si="474"/>
        <v>1.771632050423088E-2</v>
      </c>
      <c r="AS941" s="170">
        <f t="shared" si="474"/>
        <v>0</v>
      </c>
      <c r="AT941" s="170">
        <f t="shared" si="474"/>
        <v>100.77173130846919</v>
      </c>
      <c r="AU941" s="170">
        <f t="shared" si="474"/>
        <v>0</v>
      </c>
      <c r="AV941" s="170">
        <f t="shared" si="474"/>
        <v>4.876051514925929E-2</v>
      </c>
      <c r="AW941" s="170">
        <f t="shared" si="474"/>
        <v>0</v>
      </c>
      <c r="AX941" s="170">
        <f t="shared" si="474"/>
        <v>0</v>
      </c>
      <c r="AY941" s="170">
        <f t="shared" si="474"/>
        <v>0</v>
      </c>
      <c r="AZ941" s="170">
        <f t="shared" si="474"/>
        <v>0</v>
      </c>
      <c r="BA941" s="170">
        <f t="shared" si="474"/>
        <v>0</v>
      </c>
      <c r="BB941" s="170">
        <f t="shared" si="474"/>
        <v>0</v>
      </c>
      <c r="BC941" s="170">
        <f t="shared" si="474"/>
        <v>0</v>
      </c>
      <c r="BD941" s="170">
        <f t="shared" si="474"/>
        <v>0</v>
      </c>
      <c r="BE941" s="170">
        <f t="shared" si="474"/>
        <v>0</v>
      </c>
      <c r="BF941" s="170">
        <f t="shared" si="474"/>
        <v>0</v>
      </c>
      <c r="BG941" s="170">
        <f t="shared" si="474"/>
        <v>0</v>
      </c>
      <c r="BH941" s="170">
        <f t="shared" si="474"/>
        <v>0.63746246805131634</v>
      </c>
      <c r="BI941" s="170">
        <f t="shared" si="474"/>
        <v>0</v>
      </c>
      <c r="BJ941" s="170">
        <f t="shared" si="474"/>
        <v>0</v>
      </c>
      <c r="BK941" s="170">
        <f t="shared" si="474"/>
        <v>6.5014020199012385E-3</v>
      </c>
      <c r="BL941" s="170">
        <f t="shared" si="474"/>
        <v>0</v>
      </c>
      <c r="BM941" s="170">
        <f t="shared" si="474"/>
        <v>0</v>
      </c>
      <c r="BN941" s="170">
        <f t="shared" si="474"/>
        <v>0</v>
      </c>
      <c r="BO941" s="170">
        <f t="shared" si="474"/>
        <v>0</v>
      </c>
      <c r="BP941" s="170">
        <f t="shared" si="474"/>
        <v>0</v>
      </c>
      <c r="BQ941" s="170">
        <f t="shared" si="474"/>
        <v>0</v>
      </c>
      <c r="BR941" s="170">
        <f t="shared" si="474"/>
        <v>0</v>
      </c>
      <c r="BS941" s="170"/>
      <c r="BT941" s="170"/>
      <c r="BU941" s="170"/>
      <c r="BV941" s="170"/>
      <c r="BW941" s="170"/>
      <c r="BX941" s="204"/>
      <c r="BY941" s="170"/>
      <c r="BZ941" s="170"/>
      <c r="CA941" s="170"/>
      <c r="CB941" s="170">
        <f>CB939/3</f>
        <v>100</v>
      </c>
      <c r="CC941" s="168">
        <f>CC939</f>
        <v>5.1000000000000085</v>
      </c>
      <c r="CD941" s="392"/>
      <c r="CE941" s="392"/>
      <c r="CF941" s="392"/>
      <c r="CG941" s="392"/>
      <c r="CH941" s="392"/>
      <c r="CI941" s="392"/>
      <c r="CJ941" s="392"/>
      <c r="CK941" s="392"/>
      <c r="CL941" s="392"/>
      <c r="CM941" s="392"/>
      <c r="CN941" s="392"/>
      <c r="CO941" s="392"/>
      <c r="CP941" s="392"/>
      <c r="CQ941" s="392"/>
      <c r="CR941" s="392"/>
      <c r="CS941" s="392"/>
      <c r="CT941" s="392"/>
    </row>
    <row r="942" spans="1:98" ht="15" x14ac:dyDescent="0.25">
      <c r="A942" s="10"/>
      <c r="F942" s="40"/>
    </row>
    <row r="943" spans="1:98" s="7" customFormat="1" ht="15" x14ac:dyDescent="0.25">
      <c r="A943" s="120" t="s">
        <v>854</v>
      </c>
      <c r="F943" s="117" t="s">
        <v>1579</v>
      </c>
      <c r="J943" s="7">
        <f>(M943*17)+(Q943*37)+(W943*17)+(AI943*29)+(AE943*8)</f>
        <v>199.39065053939197</v>
      </c>
      <c r="K943" s="183">
        <f>+K960</f>
        <v>87.043033671134367</v>
      </c>
      <c r="L943" s="183">
        <f>+L960</f>
        <v>0.46250408630271339</v>
      </c>
      <c r="M943" s="183">
        <f>+M960</f>
        <v>2.9120627656096763</v>
      </c>
      <c r="N943" s="183">
        <f t="shared" ref="N943:BR943" si="475">+N960</f>
        <v>2.9120627656096763</v>
      </c>
      <c r="O943" s="183">
        <f t="shared" si="475"/>
        <v>0</v>
      </c>
      <c r="P943" s="183">
        <f t="shared" si="475"/>
        <v>0</v>
      </c>
      <c r="Q943" s="183">
        <f t="shared" si="475"/>
        <v>1.8842759071592026</v>
      </c>
      <c r="R943" s="183">
        <f t="shared" si="475"/>
        <v>0</v>
      </c>
      <c r="S943" s="183">
        <f t="shared" si="475"/>
        <v>0.21669172932330827</v>
      </c>
      <c r="T943" s="183">
        <f t="shared" si="475"/>
        <v>0.3181000326904217</v>
      </c>
      <c r="U943" s="183">
        <f t="shared" si="475"/>
        <v>1.1000745341614908</v>
      </c>
      <c r="V943" s="183">
        <f t="shared" si="475"/>
        <v>0</v>
      </c>
      <c r="W943" s="183">
        <f t="shared" si="475"/>
        <v>3.4259561948349138</v>
      </c>
      <c r="X943" s="183">
        <f t="shared" si="475"/>
        <v>0</v>
      </c>
      <c r="Y943" s="183">
        <f t="shared" si="475"/>
        <v>0</v>
      </c>
      <c r="Z943" s="183">
        <f t="shared" si="475"/>
        <v>0</v>
      </c>
      <c r="AA943" s="183">
        <f t="shared" si="475"/>
        <v>0</v>
      </c>
      <c r="AB943" s="183">
        <f t="shared" si="475"/>
        <v>0</v>
      </c>
      <c r="AC943" s="183">
        <f t="shared" si="475"/>
        <v>0</v>
      </c>
      <c r="AD943" s="183">
        <f t="shared" si="475"/>
        <v>0</v>
      </c>
      <c r="AE943" s="183">
        <f t="shared" si="475"/>
        <v>2.7407649558679306</v>
      </c>
      <c r="AF943" s="183">
        <f t="shared" si="475"/>
        <v>0</v>
      </c>
      <c r="AG943" s="183">
        <f t="shared" si="475"/>
        <v>0</v>
      </c>
      <c r="AH943" s="183">
        <f t="shared" si="475"/>
        <v>0</v>
      </c>
      <c r="AI943" s="183">
        <f t="shared" si="475"/>
        <v>0</v>
      </c>
      <c r="AJ943" s="183">
        <f t="shared" si="475"/>
        <v>2.3108074534161491</v>
      </c>
      <c r="AK943" s="183">
        <f t="shared" si="475"/>
        <v>200.50408630271329</v>
      </c>
      <c r="AL943" s="183">
        <f t="shared" si="475"/>
        <v>3.2572278522392946</v>
      </c>
      <c r="AM943" s="183">
        <f t="shared" si="475"/>
        <v>52.040274599542336</v>
      </c>
      <c r="AN943" s="183">
        <f t="shared" si="475"/>
        <v>58.249820202680624</v>
      </c>
      <c r="AO943" s="183">
        <f t="shared" si="475"/>
        <v>276.55174893756134</v>
      </c>
      <c r="AP943" s="183">
        <f t="shared" si="475"/>
        <v>346.02157567832626</v>
      </c>
      <c r="AQ943" s="183">
        <f t="shared" si="475"/>
        <v>0.66891794704151686</v>
      </c>
      <c r="AR943" s="183">
        <f t="shared" si="475"/>
        <v>1.8671461261850285E-2</v>
      </c>
      <c r="AS943" s="183">
        <f t="shared" si="475"/>
        <v>0</v>
      </c>
      <c r="AT943" s="183">
        <f t="shared" si="475"/>
        <v>93.357306309251399</v>
      </c>
      <c r="AU943" s="183">
        <f t="shared" si="475"/>
        <v>0</v>
      </c>
      <c r="AV943" s="183">
        <f t="shared" si="475"/>
        <v>5.1389342922523701E-2</v>
      </c>
      <c r="AW943" s="183">
        <f t="shared" si="475"/>
        <v>0</v>
      </c>
      <c r="AX943" s="183">
        <f t="shared" si="475"/>
        <v>0</v>
      </c>
      <c r="AY943" s="183">
        <f t="shared" si="475"/>
        <v>0</v>
      </c>
      <c r="AZ943" s="183">
        <f t="shared" si="475"/>
        <v>0</v>
      </c>
      <c r="BA943" s="183">
        <f t="shared" si="475"/>
        <v>0</v>
      </c>
      <c r="BB943" s="183">
        <f t="shared" si="475"/>
        <v>0</v>
      </c>
      <c r="BC943" s="183">
        <f t="shared" si="475"/>
        <v>0</v>
      </c>
      <c r="BD943" s="183">
        <f t="shared" si="475"/>
        <v>0</v>
      </c>
      <c r="BE943" s="183">
        <f t="shared" si="475"/>
        <v>0</v>
      </c>
      <c r="BF943" s="183">
        <f t="shared" si="475"/>
        <v>0</v>
      </c>
      <c r="BG943" s="183">
        <f t="shared" si="475"/>
        <v>0</v>
      </c>
      <c r="BH943" s="183">
        <f t="shared" si="475"/>
        <v>0.67183000980712648</v>
      </c>
      <c r="BI943" s="183">
        <f t="shared" si="475"/>
        <v>0</v>
      </c>
      <c r="BJ943" s="183">
        <f t="shared" si="475"/>
        <v>0</v>
      </c>
      <c r="BK943" s="183">
        <f t="shared" si="475"/>
        <v>6.8519123896698276E-3</v>
      </c>
      <c r="BL943" s="183">
        <f t="shared" si="475"/>
        <v>0</v>
      </c>
      <c r="BM943" s="183">
        <f t="shared" si="475"/>
        <v>0</v>
      </c>
      <c r="BN943" s="183">
        <f t="shared" si="475"/>
        <v>0</v>
      </c>
      <c r="BO943" s="183">
        <f t="shared" si="475"/>
        <v>0</v>
      </c>
      <c r="BP943" s="183">
        <f t="shared" si="475"/>
        <v>0</v>
      </c>
      <c r="BQ943" s="183">
        <f t="shared" si="475"/>
        <v>0</v>
      </c>
      <c r="BR943" s="183">
        <f t="shared" si="475"/>
        <v>0</v>
      </c>
      <c r="BS943" s="183"/>
      <c r="BT943" s="183"/>
      <c r="BU943" s="183"/>
      <c r="BV943" s="183"/>
      <c r="BW943" s="183"/>
      <c r="BX943" s="338"/>
      <c r="BY943" s="183"/>
      <c r="BZ943" s="183"/>
      <c r="CA943" s="183"/>
      <c r="CB943" s="183">
        <f>+CB960</f>
        <v>100</v>
      </c>
      <c r="CC943" s="183">
        <f>+CC960</f>
        <v>3.8999999999999773</v>
      </c>
      <c r="CD943" s="183"/>
      <c r="CE943" s="51"/>
      <c r="CF943" s="51"/>
      <c r="CG943" s="51"/>
      <c r="CH943" s="51"/>
      <c r="CI943" s="51" t="s">
        <v>1151</v>
      </c>
      <c r="CJ943" s="51"/>
      <c r="CK943" s="51"/>
      <c r="CL943" s="51"/>
      <c r="CM943" s="51"/>
      <c r="CN943" s="51"/>
      <c r="CO943" s="51"/>
      <c r="CP943" s="51"/>
      <c r="CQ943" s="51"/>
      <c r="CR943" s="51"/>
      <c r="CS943" s="51"/>
      <c r="CT943" s="51"/>
    </row>
    <row r="944" spans="1:98" ht="15" x14ac:dyDescent="0.25">
      <c r="A944" s="10" t="s">
        <v>567</v>
      </c>
      <c r="D944">
        <v>150</v>
      </c>
      <c r="F944" s="40" t="s">
        <v>1391</v>
      </c>
      <c r="I944">
        <v>1</v>
      </c>
      <c r="J944" s="50">
        <v>0</v>
      </c>
      <c r="K944" s="50">
        <v>99.9</v>
      </c>
      <c r="M944" s="50">
        <v>0</v>
      </c>
      <c r="N944" s="50">
        <v>0</v>
      </c>
      <c r="O944" s="50">
        <v>0</v>
      </c>
      <c r="P944" s="50">
        <v>0</v>
      </c>
      <c r="Q944" s="50">
        <v>0</v>
      </c>
      <c r="R944" s="50">
        <v>0</v>
      </c>
      <c r="S944" s="50">
        <v>0</v>
      </c>
      <c r="T944" s="50">
        <v>0</v>
      </c>
      <c r="U944" s="50">
        <v>0</v>
      </c>
      <c r="V944" s="50">
        <v>0</v>
      </c>
      <c r="W944" s="50">
        <v>0</v>
      </c>
      <c r="X944" s="50">
        <v>0</v>
      </c>
      <c r="Y944" s="50">
        <v>0</v>
      </c>
      <c r="Z944" s="50">
        <v>0</v>
      </c>
      <c r="AA944" s="50">
        <v>0</v>
      </c>
      <c r="AB944" s="50">
        <v>0</v>
      </c>
      <c r="AC944" s="50">
        <v>0</v>
      </c>
      <c r="AD944" s="50">
        <v>0</v>
      </c>
      <c r="AE944" s="50">
        <v>0</v>
      </c>
      <c r="AF944" s="50">
        <v>0</v>
      </c>
      <c r="AG944" s="50">
        <v>0</v>
      </c>
      <c r="AH944" s="50">
        <v>0</v>
      </c>
      <c r="AI944" s="50">
        <v>0</v>
      </c>
      <c r="AJ944" s="50">
        <v>1</v>
      </c>
      <c r="AK944" s="50">
        <v>20</v>
      </c>
      <c r="AL944" s="50">
        <v>0</v>
      </c>
      <c r="AM944" s="50">
        <v>10</v>
      </c>
      <c r="AN944" s="50">
        <v>0</v>
      </c>
      <c r="AO944" s="50">
        <v>0</v>
      </c>
      <c r="AP944" s="50">
        <v>20</v>
      </c>
      <c r="AQ944" s="50">
        <v>0</v>
      </c>
      <c r="AR944" s="50">
        <v>7.0000000000000007E-2</v>
      </c>
      <c r="AS944" s="50">
        <v>0</v>
      </c>
      <c r="AT944" s="50">
        <v>0</v>
      </c>
      <c r="AU944" s="50">
        <v>0</v>
      </c>
      <c r="AV944" s="50">
        <v>0</v>
      </c>
      <c r="AW944" s="50">
        <v>0</v>
      </c>
      <c r="AX944" s="50">
        <v>0</v>
      </c>
      <c r="AY944" s="50">
        <v>0</v>
      </c>
      <c r="AZ944" s="50">
        <v>0</v>
      </c>
      <c r="BA944" s="50">
        <v>0</v>
      </c>
      <c r="BB944" s="50">
        <v>0</v>
      </c>
      <c r="BC944" s="50">
        <v>0</v>
      </c>
      <c r="BD944" s="50">
        <v>0</v>
      </c>
      <c r="BE944" s="50">
        <v>0</v>
      </c>
      <c r="BF944" s="50">
        <v>0</v>
      </c>
      <c r="BG944" s="50">
        <v>0</v>
      </c>
      <c r="BH944" s="50">
        <v>0</v>
      </c>
      <c r="BI944" s="50">
        <v>0</v>
      </c>
      <c r="BJ944" s="50">
        <v>0</v>
      </c>
      <c r="BK944" s="50">
        <v>0</v>
      </c>
      <c r="BL944" s="50">
        <v>0</v>
      </c>
      <c r="BM944" s="50">
        <v>0</v>
      </c>
      <c r="BN944" s="50">
        <v>0</v>
      </c>
      <c r="BO944" s="50">
        <v>0</v>
      </c>
      <c r="BP944" s="50">
        <v>0</v>
      </c>
      <c r="BQ944" s="50">
        <v>0</v>
      </c>
      <c r="BR944" s="50">
        <v>0</v>
      </c>
      <c r="BT944" s="14">
        <v>6.25</v>
      </c>
      <c r="BW944" s="50" t="s">
        <v>7</v>
      </c>
      <c r="BX944" s="194" t="s">
        <v>1411</v>
      </c>
      <c r="CC944" s="50">
        <v>0</v>
      </c>
    </row>
    <row r="945" spans="1:98" ht="15" x14ac:dyDescent="0.25">
      <c r="A945" s="10" t="s">
        <v>853</v>
      </c>
      <c r="D945">
        <v>500</v>
      </c>
      <c r="F945" s="40" t="s">
        <v>1564</v>
      </c>
      <c r="I945" s="76">
        <v>0.9</v>
      </c>
      <c r="J945" s="27">
        <f>(M945*17)+(Q945*37)+(CC945*17)+(AI945*29)+(AE945*8)</f>
        <v>157.0999999999996</v>
      </c>
      <c r="K945" s="76">
        <v>87.9</v>
      </c>
      <c r="L945" s="27">
        <v>0.54</v>
      </c>
      <c r="M945" s="76">
        <v>3.4</v>
      </c>
      <c r="N945" s="76">
        <v>3.4</v>
      </c>
      <c r="O945" s="76">
        <v>0</v>
      </c>
      <c r="P945" s="76"/>
      <c r="Q945" s="76">
        <v>0.2</v>
      </c>
      <c r="R945" s="76"/>
      <c r="S945" s="76"/>
      <c r="T945" s="76"/>
      <c r="U945" s="76"/>
      <c r="V945" s="76"/>
      <c r="W945" s="76">
        <v>4</v>
      </c>
      <c r="X945" s="76"/>
      <c r="Y945" s="76"/>
      <c r="Z945" s="76"/>
      <c r="AA945" s="76"/>
      <c r="AB945" s="76"/>
      <c r="AC945" s="76"/>
      <c r="AD945" s="76"/>
      <c r="AE945" s="76">
        <v>3.2</v>
      </c>
      <c r="AF945" s="76"/>
      <c r="AG945" s="76"/>
      <c r="AH945" s="76"/>
      <c r="AI945" s="76"/>
      <c r="AJ945" s="76">
        <v>1.4</v>
      </c>
      <c r="AK945" s="76">
        <v>228</v>
      </c>
      <c r="AL945" s="76">
        <v>3.8</v>
      </c>
      <c r="AM945" s="76">
        <v>57</v>
      </c>
      <c r="AN945" s="76">
        <v>68</v>
      </c>
      <c r="AO945" s="76">
        <v>322</v>
      </c>
      <c r="AP945" s="76">
        <v>5</v>
      </c>
      <c r="AQ945" s="76">
        <v>0.78</v>
      </c>
      <c r="AR945" s="76"/>
      <c r="AS945" s="76"/>
      <c r="AT945" s="76">
        <v>109</v>
      </c>
      <c r="AU945" s="76"/>
      <c r="AV945" s="76"/>
      <c r="AW945" s="76"/>
      <c r="AX945" s="76"/>
      <c r="AY945" s="76"/>
      <c r="AZ945" s="76"/>
      <c r="BA945" s="76"/>
      <c r="BB945" s="76"/>
      <c r="BC945" s="76"/>
      <c r="BD945" s="76"/>
      <c r="BE945" s="76"/>
      <c r="BF945" s="76"/>
      <c r="BG945" s="76"/>
      <c r="BH945" s="76"/>
      <c r="BI945" s="76"/>
      <c r="BJ945" s="76"/>
      <c r="BK945" s="76"/>
      <c r="BL945" s="76"/>
      <c r="BM945" s="76"/>
      <c r="BN945" s="76"/>
      <c r="BO945" s="76"/>
      <c r="BP945" s="76"/>
      <c r="BQ945" s="76"/>
      <c r="BR945" s="76"/>
      <c r="BS945" s="76"/>
      <c r="BT945" s="27">
        <v>6.25</v>
      </c>
      <c r="BU945" s="76"/>
      <c r="BV945" s="76"/>
      <c r="BW945" s="76" t="s">
        <v>1367</v>
      </c>
      <c r="BX945" s="322"/>
      <c r="BY945" s="76"/>
      <c r="BZ945" s="76"/>
      <c r="CA945" s="76"/>
      <c r="CB945" s="27">
        <f>CC945+K945+M945+Q945+AE945+AJ945</f>
        <v>100</v>
      </c>
      <c r="CC945" s="27">
        <f>100-(K945+M945+Q945+AJ945+AE945+AI945)</f>
        <v>3.8999999999999773</v>
      </c>
      <c r="CD945" s="76"/>
      <c r="CE945" s="76"/>
    </row>
    <row r="946" spans="1:98" ht="15" x14ac:dyDescent="0.3">
      <c r="A946" s="10" t="s">
        <v>1212</v>
      </c>
      <c r="D946">
        <v>10</v>
      </c>
      <c r="F946" s="44" t="s">
        <v>1213</v>
      </c>
      <c r="I946">
        <v>1</v>
      </c>
      <c r="J946" s="25">
        <v>3700</v>
      </c>
      <c r="K946" s="25">
        <v>0</v>
      </c>
      <c r="L946" s="25" t="s">
        <v>501</v>
      </c>
      <c r="M946" s="25">
        <v>0</v>
      </c>
      <c r="N946" s="25">
        <v>0</v>
      </c>
      <c r="O946" s="25">
        <v>0</v>
      </c>
      <c r="P946" s="25">
        <v>0</v>
      </c>
      <c r="Q946" s="25">
        <v>100</v>
      </c>
      <c r="R946" s="25"/>
      <c r="S946" s="25">
        <v>12.65</v>
      </c>
      <c r="T946" s="25">
        <v>18.57</v>
      </c>
      <c r="U946" s="25">
        <v>64.22</v>
      </c>
      <c r="V946" s="25"/>
      <c r="W946" s="25">
        <v>0</v>
      </c>
      <c r="X946" s="25"/>
      <c r="Y946" s="25"/>
      <c r="Z946" s="25">
        <v>0</v>
      </c>
      <c r="AA946" s="25"/>
      <c r="AB946" s="25"/>
      <c r="AC946" s="25"/>
      <c r="AD946" s="25"/>
      <c r="AE946" s="25">
        <v>0</v>
      </c>
      <c r="AF946" s="25"/>
      <c r="AG946" s="25"/>
      <c r="AH946" s="25"/>
      <c r="AI946" s="25"/>
      <c r="AJ946" s="25">
        <v>0</v>
      </c>
      <c r="AK946" s="25">
        <v>0</v>
      </c>
      <c r="AL946" s="25">
        <v>0</v>
      </c>
      <c r="AM946" s="25">
        <v>0</v>
      </c>
      <c r="AN946" s="25">
        <v>0</v>
      </c>
      <c r="AO946" s="25">
        <v>0</v>
      </c>
      <c r="AP946" s="25">
        <v>0</v>
      </c>
      <c r="AQ946" s="25">
        <v>0</v>
      </c>
      <c r="AR946" s="25">
        <v>0</v>
      </c>
      <c r="AS946" s="25"/>
      <c r="AT946" s="25"/>
      <c r="AU946" s="25"/>
      <c r="AV946" s="25">
        <v>3</v>
      </c>
      <c r="AW946" s="25"/>
      <c r="AX946" s="25"/>
      <c r="AY946" s="25"/>
      <c r="AZ946" s="25"/>
      <c r="BA946" s="25"/>
      <c r="BB946" s="25"/>
      <c r="BC946" s="25"/>
      <c r="BD946" s="25"/>
      <c r="BE946" s="25"/>
      <c r="BF946" s="25"/>
      <c r="BG946" s="25">
        <v>0</v>
      </c>
      <c r="BH946" s="25">
        <v>39.22</v>
      </c>
      <c r="BI946" s="25"/>
      <c r="BJ946" s="25">
        <v>0</v>
      </c>
      <c r="BK946" s="25">
        <v>0</v>
      </c>
      <c r="BL946" s="25">
        <v>0</v>
      </c>
      <c r="BM946" s="25"/>
      <c r="BN946" s="25">
        <v>0</v>
      </c>
      <c r="BO946" s="25">
        <v>0</v>
      </c>
      <c r="BP946" s="25">
        <v>0</v>
      </c>
      <c r="BQ946" s="25"/>
      <c r="BR946" s="25"/>
      <c r="BT946" s="27">
        <v>6.25</v>
      </c>
      <c r="BW946" s="25" t="s">
        <v>4</v>
      </c>
      <c r="BX946" s="49">
        <v>6536</v>
      </c>
      <c r="BY946" s="25"/>
      <c r="BZ946" s="25"/>
      <c r="CA946" s="25"/>
      <c r="CB946" s="25">
        <v>100</v>
      </c>
      <c r="CC946" s="25">
        <v>0</v>
      </c>
    </row>
    <row r="947" spans="1:98" ht="15" x14ac:dyDescent="0.3">
      <c r="A947" s="10" t="s">
        <v>1219</v>
      </c>
      <c r="D947">
        <v>5</v>
      </c>
      <c r="F947" s="44" t="s">
        <v>1214</v>
      </c>
      <c r="I947">
        <v>1</v>
      </c>
      <c r="J947" s="25">
        <v>0</v>
      </c>
      <c r="K947" s="25">
        <v>0.2</v>
      </c>
      <c r="L947" s="25"/>
      <c r="M947" s="25">
        <v>0</v>
      </c>
      <c r="N947" s="25">
        <v>0</v>
      </c>
      <c r="O947" s="25">
        <v>0</v>
      </c>
      <c r="P947" s="25">
        <v>0</v>
      </c>
      <c r="Q947" s="25">
        <v>0</v>
      </c>
      <c r="R947" s="25"/>
      <c r="S947" s="25">
        <v>0</v>
      </c>
      <c r="T947" s="25">
        <v>0</v>
      </c>
      <c r="U947" s="25">
        <v>0</v>
      </c>
      <c r="V947" s="25">
        <v>0</v>
      </c>
      <c r="W947" s="25">
        <v>0</v>
      </c>
      <c r="X947" s="25"/>
      <c r="Y947" s="25">
        <v>0</v>
      </c>
      <c r="Z947" s="25"/>
      <c r="AA947" s="25"/>
      <c r="AB947" s="25">
        <v>0</v>
      </c>
      <c r="AC947" s="25">
        <v>0</v>
      </c>
      <c r="AD947" s="25"/>
      <c r="AE947" s="25"/>
      <c r="AF947" s="25"/>
      <c r="AG947" s="25">
        <v>0</v>
      </c>
      <c r="AH947" s="25"/>
      <c r="AI947" s="25"/>
      <c r="AJ947" s="25">
        <v>99.8</v>
      </c>
      <c r="AK947" s="25">
        <v>10</v>
      </c>
      <c r="AL947" s="25">
        <v>0.3</v>
      </c>
      <c r="AM947" s="25">
        <v>76</v>
      </c>
      <c r="AN947" s="25">
        <v>1</v>
      </c>
      <c r="AO947" s="25">
        <v>89</v>
      </c>
      <c r="AP947" s="25">
        <v>39300</v>
      </c>
      <c r="AQ947" s="25">
        <v>0.1</v>
      </c>
      <c r="AR947" s="25">
        <v>0.08</v>
      </c>
      <c r="AS947" s="25"/>
      <c r="AT947" s="25" t="s">
        <v>501</v>
      </c>
      <c r="AU947" s="25"/>
      <c r="AV947" s="25"/>
      <c r="AW947" s="25">
        <v>0</v>
      </c>
      <c r="AX947" s="25">
        <v>0</v>
      </c>
      <c r="AY947" s="25"/>
      <c r="AZ947" s="25"/>
      <c r="BA947" s="25"/>
      <c r="BB947" s="25"/>
      <c r="BC947" s="25"/>
      <c r="BD947" s="25"/>
      <c r="BE947" s="25"/>
      <c r="BF947" s="25">
        <v>0</v>
      </c>
      <c r="BG947" s="25"/>
      <c r="BH947" s="25">
        <v>0</v>
      </c>
      <c r="BI947" s="25"/>
      <c r="BJ947" s="25">
        <v>0</v>
      </c>
      <c r="BK947" s="25">
        <v>1</v>
      </c>
      <c r="BL947" s="25">
        <v>0</v>
      </c>
      <c r="BM947" s="25"/>
      <c r="BN947" s="25">
        <v>0</v>
      </c>
      <c r="BO947" s="25">
        <v>0</v>
      </c>
      <c r="BP947" s="25">
        <v>0</v>
      </c>
      <c r="BQ947" s="25">
        <v>0</v>
      </c>
      <c r="BR947" s="25"/>
      <c r="BT947" s="27">
        <v>6.25</v>
      </c>
      <c r="BW947" s="25" t="s">
        <v>8</v>
      </c>
      <c r="BX947" s="49">
        <v>1226</v>
      </c>
      <c r="BY947" s="25"/>
      <c r="BZ947" s="25"/>
      <c r="CA947" s="25"/>
      <c r="CB947" s="25">
        <v>100</v>
      </c>
      <c r="CC947" s="25">
        <v>0</v>
      </c>
    </row>
    <row r="948" spans="1:98" ht="15" x14ac:dyDescent="0.25">
      <c r="A948" s="10"/>
      <c r="D948">
        <f>SUM(D944:D947)</f>
        <v>665</v>
      </c>
      <c r="F948" s="5" t="s">
        <v>550</v>
      </c>
    </row>
    <row r="949" spans="1:98" ht="15" x14ac:dyDescent="0.25">
      <c r="A949" s="10"/>
      <c r="D949">
        <f>D948*D950</f>
        <v>583.77862595419845</v>
      </c>
      <c r="F949" s="5" t="s">
        <v>551</v>
      </c>
    </row>
    <row r="950" spans="1:98" ht="15" x14ac:dyDescent="0.25">
      <c r="A950" s="10"/>
      <c r="D950">
        <v>0.87786259541984735</v>
      </c>
      <c r="F950" s="5" t="s">
        <v>337</v>
      </c>
    </row>
    <row r="951" spans="1:98" ht="15" x14ac:dyDescent="0.25">
      <c r="A951" s="10"/>
      <c r="F951" s="5" t="s">
        <v>82</v>
      </c>
    </row>
    <row r="952" spans="1:98" ht="15" x14ac:dyDescent="0.25">
      <c r="A952" s="10"/>
      <c r="F952" s="5" t="s">
        <v>115</v>
      </c>
    </row>
    <row r="953" spans="1:98" x14ac:dyDescent="0.25">
      <c r="A953" s="10"/>
    </row>
    <row r="954" spans="1:98" s="35" customFormat="1" ht="15" x14ac:dyDescent="0.25">
      <c r="A954" s="34"/>
      <c r="F954" s="163" t="s">
        <v>1391</v>
      </c>
      <c r="J954" s="392"/>
      <c r="K954" s="164">
        <f>+K944*$D$944/100</f>
        <v>149.85</v>
      </c>
      <c r="L954" s="164"/>
      <c r="M954" s="164">
        <f>+M944*$D$944/100</f>
        <v>0</v>
      </c>
      <c r="N954" s="164">
        <f t="shared" ref="N954:BR954" si="476">+N944*$D$944/100</f>
        <v>0</v>
      </c>
      <c r="O954" s="164">
        <f t="shared" si="476"/>
        <v>0</v>
      </c>
      <c r="P954" s="164">
        <f t="shared" si="476"/>
        <v>0</v>
      </c>
      <c r="Q954" s="164">
        <f t="shared" si="476"/>
        <v>0</v>
      </c>
      <c r="R954" s="164">
        <f t="shared" si="476"/>
        <v>0</v>
      </c>
      <c r="S954" s="164">
        <f t="shared" si="476"/>
        <v>0</v>
      </c>
      <c r="T954" s="164">
        <f t="shared" si="476"/>
        <v>0</v>
      </c>
      <c r="U954" s="164">
        <f t="shared" si="476"/>
        <v>0</v>
      </c>
      <c r="V954" s="164">
        <f t="shared" si="476"/>
        <v>0</v>
      </c>
      <c r="W954" s="164">
        <f t="shared" si="476"/>
        <v>0</v>
      </c>
      <c r="X954" s="164">
        <f t="shared" si="476"/>
        <v>0</v>
      </c>
      <c r="Y954" s="164">
        <f t="shared" si="476"/>
        <v>0</v>
      </c>
      <c r="Z954" s="164">
        <f t="shared" si="476"/>
        <v>0</v>
      </c>
      <c r="AA954" s="164">
        <f t="shared" si="476"/>
        <v>0</v>
      </c>
      <c r="AB954" s="164">
        <f t="shared" si="476"/>
        <v>0</v>
      </c>
      <c r="AC954" s="164">
        <f t="shared" si="476"/>
        <v>0</v>
      </c>
      <c r="AD954" s="164">
        <f t="shared" si="476"/>
        <v>0</v>
      </c>
      <c r="AE954" s="164">
        <f t="shared" si="476"/>
        <v>0</v>
      </c>
      <c r="AF954" s="164">
        <f t="shared" si="476"/>
        <v>0</v>
      </c>
      <c r="AG954" s="164">
        <f t="shared" si="476"/>
        <v>0</v>
      </c>
      <c r="AH954" s="164">
        <f t="shared" si="476"/>
        <v>0</v>
      </c>
      <c r="AI954" s="164">
        <f t="shared" si="476"/>
        <v>0</v>
      </c>
      <c r="AJ954" s="164">
        <f t="shared" si="476"/>
        <v>1.5</v>
      </c>
      <c r="AK954" s="164">
        <f t="shared" si="476"/>
        <v>30</v>
      </c>
      <c r="AL954" s="164">
        <f t="shared" si="476"/>
        <v>0</v>
      </c>
      <c r="AM954" s="164">
        <f t="shared" si="476"/>
        <v>15</v>
      </c>
      <c r="AN954" s="164">
        <f t="shared" si="476"/>
        <v>0</v>
      </c>
      <c r="AO954" s="164">
        <f t="shared" si="476"/>
        <v>0</v>
      </c>
      <c r="AP954" s="164">
        <f t="shared" si="476"/>
        <v>30</v>
      </c>
      <c r="AQ954" s="164">
        <f t="shared" si="476"/>
        <v>0</v>
      </c>
      <c r="AR954" s="164">
        <f t="shared" si="476"/>
        <v>0.10500000000000002</v>
      </c>
      <c r="AS954" s="164">
        <f t="shared" si="476"/>
        <v>0</v>
      </c>
      <c r="AT954" s="164">
        <f t="shared" si="476"/>
        <v>0</v>
      </c>
      <c r="AU954" s="164">
        <f t="shared" si="476"/>
        <v>0</v>
      </c>
      <c r="AV954" s="164">
        <f t="shared" si="476"/>
        <v>0</v>
      </c>
      <c r="AW954" s="164">
        <f t="shared" si="476"/>
        <v>0</v>
      </c>
      <c r="AX954" s="164">
        <f t="shared" si="476"/>
        <v>0</v>
      </c>
      <c r="AY954" s="164">
        <f t="shared" si="476"/>
        <v>0</v>
      </c>
      <c r="AZ954" s="164">
        <f t="shared" si="476"/>
        <v>0</v>
      </c>
      <c r="BA954" s="164">
        <f t="shared" si="476"/>
        <v>0</v>
      </c>
      <c r="BB954" s="164">
        <f t="shared" si="476"/>
        <v>0</v>
      </c>
      <c r="BC954" s="164">
        <f t="shared" si="476"/>
        <v>0</v>
      </c>
      <c r="BD954" s="164">
        <f t="shared" si="476"/>
        <v>0</v>
      </c>
      <c r="BE954" s="164">
        <f t="shared" si="476"/>
        <v>0</v>
      </c>
      <c r="BF954" s="164">
        <f t="shared" si="476"/>
        <v>0</v>
      </c>
      <c r="BG954" s="164">
        <f t="shared" si="476"/>
        <v>0</v>
      </c>
      <c r="BH954" s="164">
        <f t="shared" si="476"/>
        <v>0</v>
      </c>
      <c r="BI954" s="164">
        <f t="shared" si="476"/>
        <v>0</v>
      </c>
      <c r="BJ954" s="164">
        <f t="shared" si="476"/>
        <v>0</v>
      </c>
      <c r="BK954" s="164">
        <f t="shared" si="476"/>
        <v>0</v>
      </c>
      <c r="BL954" s="164">
        <f t="shared" si="476"/>
        <v>0</v>
      </c>
      <c r="BM954" s="164">
        <f t="shared" si="476"/>
        <v>0</v>
      </c>
      <c r="BN954" s="164">
        <f t="shared" si="476"/>
        <v>0</v>
      </c>
      <c r="BO954" s="164">
        <f t="shared" si="476"/>
        <v>0</v>
      </c>
      <c r="BP954" s="164">
        <f t="shared" si="476"/>
        <v>0</v>
      </c>
      <c r="BQ954" s="164">
        <f t="shared" si="476"/>
        <v>0</v>
      </c>
      <c r="BR954" s="164">
        <f t="shared" si="476"/>
        <v>0</v>
      </c>
      <c r="BS954" s="164"/>
      <c r="BT954" s="164"/>
      <c r="BU954" s="164"/>
      <c r="BV954" s="164"/>
      <c r="BW954" s="164"/>
      <c r="BX954" s="166"/>
      <c r="BY954" s="164"/>
      <c r="BZ954" s="164"/>
      <c r="CA954" s="164"/>
      <c r="CB954" s="164"/>
      <c r="CC954" s="164"/>
      <c r="CD954" s="392"/>
      <c r="CE954" s="392"/>
      <c r="CF954" s="392"/>
      <c r="CG954" s="392"/>
      <c r="CH954" s="392"/>
      <c r="CI954" s="392"/>
      <c r="CJ954" s="392"/>
      <c r="CK954" s="392"/>
      <c r="CL954" s="392"/>
      <c r="CM954" s="392"/>
      <c r="CN954" s="392"/>
      <c r="CO954" s="392"/>
      <c r="CP954" s="392"/>
      <c r="CQ954" s="392"/>
      <c r="CR954" s="392"/>
      <c r="CS954" s="392"/>
      <c r="CT954" s="392"/>
    </row>
    <row r="955" spans="1:98" s="35" customFormat="1" ht="15" x14ac:dyDescent="0.25">
      <c r="A955" s="34"/>
      <c r="F955" s="163" t="s">
        <v>1564</v>
      </c>
      <c r="J955" s="392"/>
      <c r="K955" s="164">
        <f>+K945*$D$945/100</f>
        <v>439.5</v>
      </c>
      <c r="L955" s="164">
        <f>+L945*$D$945/100</f>
        <v>2.7</v>
      </c>
      <c r="M955" s="164">
        <f>+M945*$D$945/100</f>
        <v>17</v>
      </c>
      <c r="N955" s="164">
        <f t="shared" ref="N955:BR955" si="477">+N945*$D$945/100</f>
        <v>17</v>
      </c>
      <c r="O955" s="164">
        <f t="shared" si="477"/>
        <v>0</v>
      </c>
      <c r="P955" s="164">
        <f t="shared" si="477"/>
        <v>0</v>
      </c>
      <c r="Q955" s="164">
        <f t="shared" si="477"/>
        <v>1</v>
      </c>
      <c r="R955" s="164">
        <f t="shared" si="477"/>
        <v>0</v>
      </c>
      <c r="S955" s="164">
        <f t="shared" si="477"/>
        <v>0</v>
      </c>
      <c r="T955" s="164">
        <f t="shared" si="477"/>
        <v>0</v>
      </c>
      <c r="U955" s="164">
        <f t="shared" si="477"/>
        <v>0</v>
      </c>
      <c r="V955" s="164">
        <f t="shared" si="477"/>
        <v>0</v>
      </c>
      <c r="W955" s="164">
        <f t="shared" si="477"/>
        <v>20</v>
      </c>
      <c r="X955" s="164">
        <f t="shared" si="477"/>
        <v>0</v>
      </c>
      <c r="Y955" s="164">
        <f t="shared" si="477"/>
        <v>0</v>
      </c>
      <c r="Z955" s="164">
        <f t="shared" si="477"/>
        <v>0</v>
      </c>
      <c r="AA955" s="164">
        <f t="shared" si="477"/>
        <v>0</v>
      </c>
      <c r="AB955" s="164">
        <f t="shared" si="477"/>
        <v>0</v>
      </c>
      <c r="AC955" s="164">
        <f t="shared" si="477"/>
        <v>0</v>
      </c>
      <c r="AD955" s="164">
        <f t="shared" si="477"/>
        <v>0</v>
      </c>
      <c r="AE955" s="164">
        <f t="shared" si="477"/>
        <v>16</v>
      </c>
      <c r="AF955" s="164">
        <f t="shared" si="477"/>
        <v>0</v>
      </c>
      <c r="AG955" s="164">
        <f t="shared" si="477"/>
        <v>0</v>
      </c>
      <c r="AH955" s="164">
        <f t="shared" si="477"/>
        <v>0</v>
      </c>
      <c r="AI955" s="164">
        <f t="shared" si="477"/>
        <v>0</v>
      </c>
      <c r="AJ955" s="164">
        <f t="shared" si="477"/>
        <v>7</v>
      </c>
      <c r="AK955" s="164">
        <f t="shared" si="477"/>
        <v>1140</v>
      </c>
      <c r="AL955" s="164">
        <f t="shared" si="477"/>
        <v>19</v>
      </c>
      <c r="AM955" s="164">
        <f t="shared" si="477"/>
        <v>285</v>
      </c>
      <c r="AN955" s="164">
        <f t="shared" si="477"/>
        <v>340</v>
      </c>
      <c r="AO955" s="164">
        <f t="shared" si="477"/>
        <v>1610</v>
      </c>
      <c r="AP955" s="164">
        <f t="shared" si="477"/>
        <v>25</v>
      </c>
      <c r="AQ955" s="164">
        <f t="shared" si="477"/>
        <v>3.9</v>
      </c>
      <c r="AR955" s="164">
        <f t="shared" si="477"/>
        <v>0</v>
      </c>
      <c r="AS955" s="164">
        <f t="shared" si="477"/>
        <v>0</v>
      </c>
      <c r="AT955" s="164">
        <f t="shared" si="477"/>
        <v>545</v>
      </c>
      <c r="AU955" s="164">
        <f t="shared" si="477"/>
        <v>0</v>
      </c>
      <c r="AV955" s="164">
        <f t="shared" si="477"/>
        <v>0</v>
      </c>
      <c r="AW955" s="164">
        <f t="shared" si="477"/>
        <v>0</v>
      </c>
      <c r="AX955" s="164">
        <f t="shared" si="477"/>
        <v>0</v>
      </c>
      <c r="AY955" s="164">
        <f t="shared" si="477"/>
        <v>0</v>
      </c>
      <c r="AZ955" s="164">
        <f t="shared" si="477"/>
        <v>0</v>
      </c>
      <c r="BA955" s="164">
        <f t="shared" si="477"/>
        <v>0</v>
      </c>
      <c r="BB955" s="164">
        <f t="shared" si="477"/>
        <v>0</v>
      </c>
      <c r="BC955" s="164">
        <f t="shared" si="477"/>
        <v>0</v>
      </c>
      <c r="BD955" s="164">
        <f t="shared" si="477"/>
        <v>0</v>
      </c>
      <c r="BE955" s="164">
        <f t="shared" si="477"/>
        <v>0</v>
      </c>
      <c r="BF955" s="164">
        <f t="shared" si="477"/>
        <v>0</v>
      </c>
      <c r="BG955" s="164">
        <f t="shared" si="477"/>
        <v>0</v>
      </c>
      <c r="BH955" s="164">
        <f t="shared" si="477"/>
        <v>0</v>
      </c>
      <c r="BI955" s="164">
        <f t="shared" si="477"/>
        <v>0</v>
      </c>
      <c r="BJ955" s="164">
        <f t="shared" si="477"/>
        <v>0</v>
      </c>
      <c r="BK955" s="164">
        <f t="shared" si="477"/>
        <v>0</v>
      </c>
      <c r="BL955" s="164">
        <f t="shared" si="477"/>
        <v>0</v>
      </c>
      <c r="BM955" s="164">
        <f t="shared" si="477"/>
        <v>0</v>
      </c>
      <c r="BN955" s="164">
        <f t="shared" si="477"/>
        <v>0</v>
      </c>
      <c r="BO955" s="164">
        <f t="shared" si="477"/>
        <v>0</v>
      </c>
      <c r="BP955" s="164">
        <f t="shared" si="477"/>
        <v>0</v>
      </c>
      <c r="BQ955" s="164">
        <f t="shared" si="477"/>
        <v>0</v>
      </c>
      <c r="BR955" s="164">
        <f t="shared" si="477"/>
        <v>0</v>
      </c>
      <c r="BS955" s="164"/>
      <c r="BT955" s="164"/>
      <c r="BU955" s="164"/>
      <c r="BV955" s="164"/>
      <c r="BW955" s="164"/>
      <c r="BX955" s="166"/>
      <c r="BY955" s="164"/>
      <c r="BZ955" s="164"/>
      <c r="CA955" s="164"/>
      <c r="CB955" s="164">
        <f t="shared" ref="CB955:CC957" si="478">+CB945</f>
        <v>100</v>
      </c>
      <c r="CC955" s="164">
        <f t="shared" si="478"/>
        <v>3.8999999999999773</v>
      </c>
      <c r="CD955" s="392"/>
      <c r="CE955" s="392"/>
      <c r="CF955" s="392"/>
      <c r="CG955" s="392"/>
      <c r="CH955" s="392"/>
      <c r="CI955" s="392"/>
      <c r="CJ955" s="392"/>
      <c r="CK955" s="392"/>
      <c r="CL955" s="392"/>
      <c r="CM955" s="392"/>
      <c r="CN955" s="392"/>
      <c r="CO955" s="392"/>
      <c r="CP955" s="392"/>
      <c r="CQ955" s="392"/>
      <c r="CR955" s="392"/>
      <c r="CS955" s="392"/>
      <c r="CT955" s="392"/>
    </row>
    <row r="956" spans="1:98" s="35" customFormat="1" ht="15" x14ac:dyDescent="0.3">
      <c r="A956" s="34"/>
      <c r="F956" s="167" t="s">
        <v>1213</v>
      </c>
      <c r="J956" s="392"/>
      <c r="K956" s="164">
        <f>+K946*$D$946/100</f>
        <v>0</v>
      </c>
      <c r="L956" s="166" t="s">
        <v>501</v>
      </c>
      <c r="M956" s="164">
        <f>+M946*$D$946/100</f>
        <v>0</v>
      </c>
      <c r="N956" s="164">
        <f t="shared" ref="N956:BR956" si="479">+N946*$D$946/100</f>
        <v>0</v>
      </c>
      <c r="O956" s="164">
        <f t="shared" si="479"/>
        <v>0</v>
      </c>
      <c r="P956" s="164">
        <f t="shared" si="479"/>
        <v>0</v>
      </c>
      <c r="Q956" s="164">
        <f t="shared" si="479"/>
        <v>10</v>
      </c>
      <c r="R956" s="164">
        <f t="shared" si="479"/>
        <v>0</v>
      </c>
      <c r="S956" s="164">
        <f t="shared" si="479"/>
        <v>1.2649999999999999</v>
      </c>
      <c r="T956" s="164">
        <f t="shared" si="479"/>
        <v>1.857</v>
      </c>
      <c r="U956" s="164">
        <f t="shared" si="479"/>
        <v>6.4220000000000006</v>
      </c>
      <c r="V956" s="164">
        <f t="shared" si="479"/>
        <v>0</v>
      </c>
      <c r="W956" s="164">
        <f t="shared" si="479"/>
        <v>0</v>
      </c>
      <c r="X956" s="164">
        <f t="shared" si="479"/>
        <v>0</v>
      </c>
      <c r="Y956" s="164">
        <f t="shared" si="479"/>
        <v>0</v>
      </c>
      <c r="Z956" s="164">
        <f t="shared" si="479"/>
        <v>0</v>
      </c>
      <c r="AA956" s="164">
        <f t="shared" si="479"/>
        <v>0</v>
      </c>
      <c r="AB956" s="164">
        <f t="shared" si="479"/>
        <v>0</v>
      </c>
      <c r="AC956" s="164">
        <f t="shared" si="479"/>
        <v>0</v>
      </c>
      <c r="AD956" s="164">
        <f t="shared" si="479"/>
        <v>0</v>
      </c>
      <c r="AE956" s="164">
        <f t="shared" si="479"/>
        <v>0</v>
      </c>
      <c r="AF956" s="164">
        <f t="shared" si="479"/>
        <v>0</v>
      </c>
      <c r="AG956" s="164">
        <f t="shared" si="479"/>
        <v>0</v>
      </c>
      <c r="AH956" s="164">
        <f t="shared" si="479"/>
        <v>0</v>
      </c>
      <c r="AI956" s="164">
        <f t="shared" si="479"/>
        <v>0</v>
      </c>
      <c r="AJ956" s="164">
        <f t="shared" si="479"/>
        <v>0</v>
      </c>
      <c r="AK956" s="164">
        <f t="shared" si="479"/>
        <v>0</v>
      </c>
      <c r="AL956" s="164">
        <f t="shared" si="479"/>
        <v>0</v>
      </c>
      <c r="AM956" s="164">
        <f t="shared" si="479"/>
        <v>0</v>
      </c>
      <c r="AN956" s="164">
        <f t="shared" si="479"/>
        <v>0</v>
      </c>
      <c r="AO956" s="164">
        <f t="shared" si="479"/>
        <v>0</v>
      </c>
      <c r="AP956" s="164">
        <f t="shared" si="479"/>
        <v>0</v>
      </c>
      <c r="AQ956" s="164">
        <f t="shared" si="479"/>
        <v>0</v>
      </c>
      <c r="AR956" s="164">
        <f t="shared" si="479"/>
        <v>0</v>
      </c>
      <c r="AS956" s="164">
        <f t="shared" si="479"/>
        <v>0</v>
      </c>
      <c r="AT956" s="164">
        <f t="shared" si="479"/>
        <v>0</v>
      </c>
      <c r="AU956" s="164">
        <f t="shared" si="479"/>
        <v>0</v>
      </c>
      <c r="AV956" s="164">
        <f t="shared" si="479"/>
        <v>0.3</v>
      </c>
      <c r="AW956" s="164">
        <f t="shared" si="479"/>
        <v>0</v>
      </c>
      <c r="AX956" s="164">
        <f t="shared" si="479"/>
        <v>0</v>
      </c>
      <c r="AY956" s="164">
        <f t="shared" si="479"/>
        <v>0</v>
      </c>
      <c r="AZ956" s="164">
        <f t="shared" si="479"/>
        <v>0</v>
      </c>
      <c r="BA956" s="164">
        <f t="shared" si="479"/>
        <v>0</v>
      </c>
      <c r="BB956" s="164">
        <f t="shared" si="479"/>
        <v>0</v>
      </c>
      <c r="BC956" s="164">
        <f t="shared" si="479"/>
        <v>0</v>
      </c>
      <c r="BD956" s="164">
        <f t="shared" si="479"/>
        <v>0</v>
      </c>
      <c r="BE956" s="164">
        <f t="shared" si="479"/>
        <v>0</v>
      </c>
      <c r="BF956" s="164">
        <f t="shared" si="479"/>
        <v>0</v>
      </c>
      <c r="BG956" s="164">
        <f t="shared" si="479"/>
        <v>0</v>
      </c>
      <c r="BH956" s="164">
        <f t="shared" si="479"/>
        <v>3.9219999999999997</v>
      </c>
      <c r="BI956" s="164">
        <f t="shared" si="479"/>
        <v>0</v>
      </c>
      <c r="BJ956" s="164">
        <f t="shared" si="479"/>
        <v>0</v>
      </c>
      <c r="BK956" s="164">
        <f t="shared" si="479"/>
        <v>0</v>
      </c>
      <c r="BL956" s="164">
        <f t="shared" si="479"/>
        <v>0</v>
      </c>
      <c r="BM956" s="164">
        <f t="shared" si="479"/>
        <v>0</v>
      </c>
      <c r="BN956" s="164">
        <f t="shared" si="479"/>
        <v>0</v>
      </c>
      <c r="BO956" s="164">
        <f t="shared" si="479"/>
        <v>0</v>
      </c>
      <c r="BP956" s="164">
        <f t="shared" si="479"/>
        <v>0</v>
      </c>
      <c r="BQ956" s="164">
        <f t="shared" si="479"/>
        <v>0</v>
      </c>
      <c r="BR956" s="164">
        <f t="shared" si="479"/>
        <v>0</v>
      </c>
      <c r="BS956" s="164"/>
      <c r="BT956" s="164"/>
      <c r="BU956" s="164"/>
      <c r="BV956" s="164"/>
      <c r="BW956" s="164"/>
      <c r="BX956" s="166"/>
      <c r="BY956" s="164"/>
      <c r="BZ956" s="164"/>
      <c r="CA956" s="164"/>
      <c r="CB956" s="164">
        <f t="shared" si="478"/>
        <v>100</v>
      </c>
      <c r="CC956" s="164">
        <f t="shared" si="478"/>
        <v>0</v>
      </c>
      <c r="CD956" s="392"/>
      <c r="CE956" s="392"/>
      <c r="CF956" s="392"/>
      <c r="CG956" s="392"/>
      <c r="CH956" s="392"/>
      <c r="CI956" s="392"/>
      <c r="CJ956" s="392"/>
      <c r="CK956" s="392"/>
      <c r="CL956" s="392"/>
      <c r="CM956" s="392"/>
      <c r="CN956" s="392"/>
      <c r="CO956" s="392"/>
      <c r="CP956" s="392"/>
      <c r="CQ956" s="392"/>
      <c r="CR956" s="392"/>
      <c r="CS956" s="392"/>
      <c r="CT956" s="392"/>
    </row>
    <row r="957" spans="1:98" s="35" customFormat="1" ht="15" x14ac:dyDescent="0.3">
      <c r="A957" s="34"/>
      <c r="F957" s="167" t="s">
        <v>1214</v>
      </c>
      <c r="J957" s="392"/>
      <c r="K957" s="164">
        <f>+K947*$D$947/100</f>
        <v>0.01</v>
      </c>
      <c r="L957" s="164"/>
      <c r="M957" s="164">
        <f>+M947*$D$947/100</f>
        <v>0</v>
      </c>
      <c r="N957" s="164">
        <f t="shared" ref="N957:BR957" si="480">+N947*$D$947/100</f>
        <v>0</v>
      </c>
      <c r="O957" s="164">
        <f t="shared" si="480"/>
        <v>0</v>
      </c>
      <c r="P957" s="164">
        <f t="shared" si="480"/>
        <v>0</v>
      </c>
      <c r="Q957" s="164">
        <f t="shared" si="480"/>
        <v>0</v>
      </c>
      <c r="R957" s="164">
        <f t="shared" si="480"/>
        <v>0</v>
      </c>
      <c r="S957" s="164">
        <f t="shared" si="480"/>
        <v>0</v>
      </c>
      <c r="T957" s="164">
        <f t="shared" si="480"/>
        <v>0</v>
      </c>
      <c r="U957" s="164">
        <f t="shared" si="480"/>
        <v>0</v>
      </c>
      <c r="V957" s="164">
        <f t="shared" si="480"/>
        <v>0</v>
      </c>
      <c r="W957" s="164">
        <f t="shared" si="480"/>
        <v>0</v>
      </c>
      <c r="X957" s="164">
        <f t="shared" si="480"/>
        <v>0</v>
      </c>
      <c r="Y957" s="164">
        <f t="shared" si="480"/>
        <v>0</v>
      </c>
      <c r="Z957" s="164">
        <f t="shared" si="480"/>
        <v>0</v>
      </c>
      <c r="AA957" s="164">
        <f t="shared" si="480"/>
        <v>0</v>
      </c>
      <c r="AB957" s="164">
        <f t="shared" si="480"/>
        <v>0</v>
      </c>
      <c r="AC957" s="164">
        <f t="shared" si="480"/>
        <v>0</v>
      </c>
      <c r="AD957" s="164">
        <f t="shared" si="480"/>
        <v>0</v>
      </c>
      <c r="AE957" s="164">
        <f t="shared" si="480"/>
        <v>0</v>
      </c>
      <c r="AF957" s="164">
        <f t="shared" si="480"/>
        <v>0</v>
      </c>
      <c r="AG957" s="164">
        <f t="shared" si="480"/>
        <v>0</v>
      </c>
      <c r="AH957" s="164">
        <f t="shared" si="480"/>
        <v>0</v>
      </c>
      <c r="AI957" s="164">
        <f t="shared" si="480"/>
        <v>0</v>
      </c>
      <c r="AJ957" s="164">
        <f t="shared" si="480"/>
        <v>4.99</v>
      </c>
      <c r="AK957" s="164">
        <f t="shared" si="480"/>
        <v>0.5</v>
      </c>
      <c r="AL957" s="164">
        <f t="shared" si="480"/>
        <v>1.4999999999999999E-2</v>
      </c>
      <c r="AM957" s="164">
        <f t="shared" si="480"/>
        <v>3.8</v>
      </c>
      <c r="AN957" s="164">
        <f t="shared" si="480"/>
        <v>0.05</v>
      </c>
      <c r="AO957" s="164">
        <f t="shared" si="480"/>
        <v>4.45</v>
      </c>
      <c r="AP957" s="164">
        <f t="shared" si="480"/>
        <v>1965</v>
      </c>
      <c r="AQ957" s="164">
        <f t="shared" si="480"/>
        <v>5.0000000000000001E-3</v>
      </c>
      <c r="AR957" s="164">
        <f t="shared" si="480"/>
        <v>4.0000000000000001E-3</v>
      </c>
      <c r="AS957" s="164">
        <f t="shared" si="480"/>
        <v>0</v>
      </c>
      <c r="AT957" s="166" t="s">
        <v>501</v>
      </c>
      <c r="AU957" s="164">
        <f t="shared" si="480"/>
        <v>0</v>
      </c>
      <c r="AV957" s="164">
        <f t="shared" si="480"/>
        <v>0</v>
      </c>
      <c r="AW957" s="164">
        <f t="shared" si="480"/>
        <v>0</v>
      </c>
      <c r="AX957" s="164">
        <f t="shared" si="480"/>
        <v>0</v>
      </c>
      <c r="AY957" s="164">
        <f t="shared" si="480"/>
        <v>0</v>
      </c>
      <c r="AZ957" s="164">
        <f t="shared" si="480"/>
        <v>0</v>
      </c>
      <c r="BA957" s="164">
        <f t="shared" si="480"/>
        <v>0</v>
      </c>
      <c r="BB957" s="164">
        <f t="shared" si="480"/>
        <v>0</v>
      </c>
      <c r="BC957" s="164">
        <f t="shared" si="480"/>
        <v>0</v>
      </c>
      <c r="BD957" s="164">
        <f t="shared" si="480"/>
        <v>0</v>
      </c>
      <c r="BE957" s="164">
        <f t="shared" si="480"/>
        <v>0</v>
      </c>
      <c r="BF957" s="164">
        <f t="shared" si="480"/>
        <v>0</v>
      </c>
      <c r="BG957" s="164">
        <f t="shared" si="480"/>
        <v>0</v>
      </c>
      <c r="BH957" s="164">
        <f t="shared" si="480"/>
        <v>0</v>
      </c>
      <c r="BI957" s="164">
        <f t="shared" si="480"/>
        <v>0</v>
      </c>
      <c r="BJ957" s="164">
        <f t="shared" si="480"/>
        <v>0</v>
      </c>
      <c r="BK957" s="164">
        <f t="shared" si="480"/>
        <v>0.05</v>
      </c>
      <c r="BL957" s="164">
        <f t="shared" si="480"/>
        <v>0</v>
      </c>
      <c r="BM957" s="164">
        <f t="shared" si="480"/>
        <v>0</v>
      </c>
      <c r="BN957" s="164">
        <f t="shared" si="480"/>
        <v>0</v>
      </c>
      <c r="BO957" s="164">
        <f t="shared" si="480"/>
        <v>0</v>
      </c>
      <c r="BP957" s="164">
        <f t="shared" si="480"/>
        <v>0</v>
      </c>
      <c r="BQ957" s="164">
        <f t="shared" si="480"/>
        <v>0</v>
      </c>
      <c r="BR957" s="164">
        <f t="shared" si="480"/>
        <v>0</v>
      </c>
      <c r="BS957" s="164"/>
      <c r="BT957" s="164"/>
      <c r="BU957" s="164"/>
      <c r="BV957" s="164"/>
      <c r="BW957" s="164"/>
      <c r="BX957" s="166"/>
      <c r="BY957" s="164"/>
      <c r="BZ957" s="164"/>
      <c r="CA957" s="164"/>
      <c r="CB957" s="164">
        <f t="shared" si="478"/>
        <v>100</v>
      </c>
      <c r="CC957" s="164">
        <f t="shared" si="478"/>
        <v>0</v>
      </c>
      <c r="CD957" s="392"/>
      <c r="CE957" s="392"/>
      <c r="CF957" s="392"/>
      <c r="CG957" s="392"/>
      <c r="CH957" s="392"/>
      <c r="CI957" s="392"/>
      <c r="CJ957" s="392"/>
      <c r="CK957" s="392"/>
      <c r="CL957" s="392"/>
      <c r="CM957" s="392"/>
      <c r="CN957" s="392"/>
      <c r="CO957" s="392"/>
      <c r="CP957" s="392"/>
      <c r="CQ957" s="392"/>
      <c r="CR957" s="392"/>
      <c r="CS957" s="392"/>
      <c r="CT957" s="392"/>
    </row>
    <row r="958" spans="1:98" s="35" customFormat="1" ht="15" x14ac:dyDescent="0.3">
      <c r="A958" s="34"/>
      <c r="F958" s="167"/>
      <c r="J958" s="392"/>
      <c r="K958" s="168">
        <f>SUM(K954:K957)</f>
        <v>589.36</v>
      </c>
      <c r="L958" s="168">
        <f>SUM(L954:L957)</f>
        <v>2.7</v>
      </c>
      <c r="M958" s="168">
        <f>SUM(M954:M957)</f>
        <v>17</v>
      </c>
      <c r="N958" s="168">
        <f t="shared" ref="N958:BR958" si="481">SUM(N954:N957)</f>
        <v>17</v>
      </c>
      <c r="O958" s="168">
        <f t="shared" si="481"/>
        <v>0</v>
      </c>
      <c r="P958" s="168">
        <f t="shared" si="481"/>
        <v>0</v>
      </c>
      <c r="Q958" s="168">
        <f t="shared" si="481"/>
        <v>11</v>
      </c>
      <c r="R958" s="168">
        <f t="shared" si="481"/>
        <v>0</v>
      </c>
      <c r="S958" s="168">
        <f t="shared" si="481"/>
        <v>1.2649999999999999</v>
      </c>
      <c r="T958" s="168">
        <f t="shared" si="481"/>
        <v>1.857</v>
      </c>
      <c r="U958" s="168">
        <f t="shared" si="481"/>
        <v>6.4220000000000006</v>
      </c>
      <c r="V958" s="168">
        <f t="shared" si="481"/>
        <v>0</v>
      </c>
      <c r="W958" s="168">
        <f t="shared" si="481"/>
        <v>20</v>
      </c>
      <c r="X958" s="168">
        <f t="shared" si="481"/>
        <v>0</v>
      </c>
      <c r="Y958" s="168">
        <f t="shared" si="481"/>
        <v>0</v>
      </c>
      <c r="Z958" s="168">
        <f t="shared" si="481"/>
        <v>0</v>
      </c>
      <c r="AA958" s="168">
        <f t="shared" si="481"/>
        <v>0</v>
      </c>
      <c r="AB958" s="168">
        <f t="shared" si="481"/>
        <v>0</v>
      </c>
      <c r="AC958" s="168">
        <f t="shared" si="481"/>
        <v>0</v>
      </c>
      <c r="AD958" s="168">
        <f t="shared" si="481"/>
        <v>0</v>
      </c>
      <c r="AE958" s="168">
        <f t="shared" si="481"/>
        <v>16</v>
      </c>
      <c r="AF958" s="168">
        <f t="shared" si="481"/>
        <v>0</v>
      </c>
      <c r="AG958" s="168">
        <f t="shared" si="481"/>
        <v>0</v>
      </c>
      <c r="AH958" s="168">
        <f t="shared" si="481"/>
        <v>0</v>
      </c>
      <c r="AI958" s="168">
        <f t="shared" si="481"/>
        <v>0</v>
      </c>
      <c r="AJ958" s="168">
        <f t="shared" si="481"/>
        <v>13.49</v>
      </c>
      <c r="AK958" s="168">
        <f t="shared" si="481"/>
        <v>1170.5</v>
      </c>
      <c r="AL958" s="168">
        <f t="shared" si="481"/>
        <v>19.015000000000001</v>
      </c>
      <c r="AM958" s="168">
        <f t="shared" si="481"/>
        <v>303.8</v>
      </c>
      <c r="AN958" s="168">
        <f t="shared" si="481"/>
        <v>340.05</v>
      </c>
      <c r="AO958" s="168">
        <f t="shared" si="481"/>
        <v>1614.45</v>
      </c>
      <c r="AP958" s="168">
        <f t="shared" si="481"/>
        <v>2020</v>
      </c>
      <c r="AQ958" s="168">
        <f t="shared" si="481"/>
        <v>3.9049999999999998</v>
      </c>
      <c r="AR958" s="168">
        <f t="shared" si="481"/>
        <v>0.10900000000000003</v>
      </c>
      <c r="AS958" s="168">
        <f t="shared" si="481"/>
        <v>0</v>
      </c>
      <c r="AT958" s="168">
        <f t="shared" si="481"/>
        <v>545</v>
      </c>
      <c r="AU958" s="168">
        <f t="shared" si="481"/>
        <v>0</v>
      </c>
      <c r="AV958" s="168">
        <f t="shared" si="481"/>
        <v>0.3</v>
      </c>
      <c r="AW958" s="168">
        <f t="shared" si="481"/>
        <v>0</v>
      </c>
      <c r="AX958" s="168">
        <f t="shared" si="481"/>
        <v>0</v>
      </c>
      <c r="AY958" s="168">
        <f t="shared" si="481"/>
        <v>0</v>
      </c>
      <c r="AZ958" s="168">
        <f t="shared" si="481"/>
        <v>0</v>
      </c>
      <c r="BA958" s="168">
        <f t="shared" si="481"/>
        <v>0</v>
      </c>
      <c r="BB958" s="168">
        <f t="shared" si="481"/>
        <v>0</v>
      </c>
      <c r="BC958" s="168">
        <f t="shared" si="481"/>
        <v>0</v>
      </c>
      <c r="BD958" s="168">
        <f t="shared" si="481"/>
        <v>0</v>
      </c>
      <c r="BE958" s="168">
        <f t="shared" si="481"/>
        <v>0</v>
      </c>
      <c r="BF958" s="168">
        <f t="shared" si="481"/>
        <v>0</v>
      </c>
      <c r="BG958" s="168">
        <f t="shared" si="481"/>
        <v>0</v>
      </c>
      <c r="BH958" s="168">
        <f t="shared" si="481"/>
        <v>3.9219999999999997</v>
      </c>
      <c r="BI958" s="168">
        <f t="shared" si="481"/>
        <v>0</v>
      </c>
      <c r="BJ958" s="168">
        <f t="shared" si="481"/>
        <v>0</v>
      </c>
      <c r="BK958" s="168">
        <f t="shared" si="481"/>
        <v>0.05</v>
      </c>
      <c r="BL958" s="168">
        <f t="shared" si="481"/>
        <v>0</v>
      </c>
      <c r="BM958" s="168">
        <f t="shared" si="481"/>
        <v>0</v>
      </c>
      <c r="BN958" s="168">
        <f t="shared" si="481"/>
        <v>0</v>
      </c>
      <c r="BO958" s="168">
        <f t="shared" si="481"/>
        <v>0</v>
      </c>
      <c r="BP958" s="168">
        <f t="shared" si="481"/>
        <v>0</v>
      </c>
      <c r="BQ958" s="168">
        <f t="shared" si="481"/>
        <v>0</v>
      </c>
      <c r="BR958" s="168">
        <f t="shared" si="481"/>
        <v>0</v>
      </c>
      <c r="BS958" s="168"/>
      <c r="BT958" s="168"/>
      <c r="BU958" s="168"/>
      <c r="BV958" s="168"/>
      <c r="BW958" s="168"/>
      <c r="BX958" s="333"/>
      <c r="BY958" s="168"/>
      <c r="BZ958" s="168"/>
      <c r="CA958" s="168"/>
      <c r="CB958" s="168">
        <f>(CB955+CB956+CB957)</f>
        <v>300</v>
      </c>
      <c r="CC958" s="168">
        <f>(CC955+CC956+CC957)</f>
        <v>3.8999999999999773</v>
      </c>
      <c r="CD958" s="392"/>
      <c r="CE958" s="392"/>
      <c r="CF958" s="392"/>
      <c r="CG958" s="392"/>
      <c r="CH958" s="392"/>
      <c r="CI958" s="392"/>
      <c r="CJ958" s="392"/>
      <c r="CK958" s="392"/>
      <c r="CL958" s="392"/>
      <c r="CM958" s="392"/>
      <c r="CN958" s="392"/>
      <c r="CO958" s="392"/>
      <c r="CP958" s="392"/>
      <c r="CQ958" s="392"/>
      <c r="CR958" s="392"/>
      <c r="CS958" s="392"/>
      <c r="CT958" s="392"/>
    </row>
    <row r="959" spans="1:98" s="35" customFormat="1" ht="15" x14ac:dyDescent="0.3">
      <c r="A959" s="34"/>
      <c r="F959" s="167"/>
      <c r="J959" s="392"/>
      <c r="K959" s="388"/>
      <c r="L959" s="388"/>
      <c r="M959" s="388"/>
      <c r="N959" s="388"/>
      <c r="O959" s="388"/>
      <c r="P959" s="388"/>
      <c r="Q959" s="388"/>
      <c r="R959" s="388"/>
      <c r="S959" s="388"/>
      <c r="T959" s="388"/>
      <c r="U959" s="388"/>
      <c r="V959" s="388"/>
      <c r="W959" s="388"/>
      <c r="X959" s="388"/>
      <c r="Y959" s="388"/>
      <c r="Z959" s="388"/>
      <c r="AA959" s="388"/>
      <c r="AB959" s="388"/>
      <c r="AC959" s="388"/>
      <c r="AD959" s="388"/>
      <c r="AE959" s="388"/>
      <c r="AF959" s="388"/>
      <c r="AG959" s="388"/>
      <c r="AH959" s="388"/>
      <c r="AI959" s="388"/>
      <c r="AJ959" s="388"/>
      <c r="AK959" s="388"/>
      <c r="AL959" s="388"/>
      <c r="AM959" s="388"/>
      <c r="AN959" s="388"/>
      <c r="AO959" s="388"/>
      <c r="AP959" s="388"/>
      <c r="AQ959" s="388"/>
      <c r="AR959" s="388"/>
      <c r="AS959" s="388"/>
      <c r="AT959" s="388"/>
      <c r="AU959" s="388"/>
      <c r="AV959" s="388"/>
      <c r="AW959" s="388"/>
      <c r="AX959" s="388"/>
      <c r="AY959" s="388"/>
      <c r="AZ959" s="388"/>
      <c r="BA959" s="388"/>
      <c r="BB959" s="388"/>
      <c r="BC959" s="388"/>
      <c r="BD959" s="388"/>
      <c r="BE959" s="388"/>
      <c r="BF959" s="388"/>
      <c r="BG959" s="388"/>
      <c r="BH959" s="388"/>
      <c r="BI959" s="388"/>
      <c r="BJ959" s="388"/>
      <c r="BK959" s="388"/>
      <c r="BL959" s="388"/>
      <c r="BM959" s="388"/>
      <c r="BN959" s="388"/>
      <c r="BO959" s="388"/>
      <c r="BP959" s="388"/>
      <c r="BQ959" s="388"/>
      <c r="BR959" s="388"/>
      <c r="BS959" s="388"/>
      <c r="BT959" s="388"/>
      <c r="BU959" s="388"/>
      <c r="BV959" s="388"/>
      <c r="BW959" s="388"/>
      <c r="BX959" s="389"/>
      <c r="BY959" s="388"/>
      <c r="BZ959" s="388"/>
      <c r="CA959" s="388"/>
      <c r="CD959" s="392"/>
      <c r="CE959" s="392"/>
      <c r="CF959" s="392"/>
      <c r="CG959" s="392"/>
      <c r="CH959" s="392"/>
      <c r="CI959" s="392"/>
      <c r="CJ959" s="392"/>
      <c r="CK959" s="392"/>
      <c r="CL959" s="392"/>
      <c r="CM959" s="392"/>
      <c r="CN959" s="392"/>
      <c r="CO959" s="392"/>
      <c r="CP959" s="392"/>
      <c r="CQ959" s="392"/>
      <c r="CR959" s="392"/>
      <c r="CS959" s="392"/>
      <c r="CT959" s="392"/>
    </row>
    <row r="960" spans="1:98" s="35" customFormat="1" ht="15" x14ac:dyDescent="0.3">
      <c r="A960" s="34"/>
      <c r="F960" s="163"/>
      <c r="J960" s="392"/>
      <c r="K960" s="164">
        <f>(K958-($D$948-$D$949))/$D$949*100</f>
        <v>87.043033671134367</v>
      </c>
      <c r="L960" s="170">
        <f>L958/$D$949*100*L826</f>
        <v>0.46250408630271339</v>
      </c>
      <c r="M960" s="170">
        <f>M958/$D$949*100*M826</f>
        <v>2.9120627656096763</v>
      </c>
      <c r="N960" s="170">
        <f t="shared" ref="N960:BR960" si="482">N958/$D$949*100*N826</f>
        <v>2.9120627656096763</v>
      </c>
      <c r="O960" s="170">
        <f t="shared" si="482"/>
        <v>0</v>
      </c>
      <c r="P960" s="170">
        <f t="shared" si="482"/>
        <v>0</v>
      </c>
      <c r="Q960" s="170">
        <f t="shared" si="482"/>
        <v>1.8842759071592026</v>
      </c>
      <c r="R960" s="170">
        <f t="shared" si="482"/>
        <v>0</v>
      </c>
      <c r="S960" s="170">
        <f t="shared" si="482"/>
        <v>0.21669172932330827</v>
      </c>
      <c r="T960" s="170">
        <f t="shared" si="482"/>
        <v>0.3181000326904217</v>
      </c>
      <c r="U960" s="170">
        <f t="shared" si="482"/>
        <v>1.1000745341614908</v>
      </c>
      <c r="V960" s="170">
        <f t="shared" si="482"/>
        <v>0</v>
      </c>
      <c r="W960" s="170">
        <f t="shared" si="482"/>
        <v>3.4259561948349138</v>
      </c>
      <c r="X960" s="170">
        <f t="shared" si="482"/>
        <v>0</v>
      </c>
      <c r="Y960" s="170">
        <f t="shared" si="482"/>
        <v>0</v>
      </c>
      <c r="Z960" s="170">
        <f t="shared" si="482"/>
        <v>0</v>
      </c>
      <c r="AA960" s="170">
        <f t="shared" si="482"/>
        <v>0</v>
      </c>
      <c r="AB960" s="170">
        <f t="shared" si="482"/>
        <v>0</v>
      </c>
      <c r="AC960" s="170">
        <f t="shared" si="482"/>
        <v>0</v>
      </c>
      <c r="AD960" s="170">
        <f t="shared" si="482"/>
        <v>0</v>
      </c>
      <c r="AE960" s="170">
        <f t="shared" si="482"/>
        <v>2.7407649558679306</v>
      </c>
      <c r="AF960" s="170">
        <f t="shared" si="482"/>
        <v>0</v>
      </c>
      <c r="AG960" s="170">
        <f t="shared" si="482"/>
        <v>0</v>
      </c>
      <c r="AH960" s="170">
        <f t="shared" si="482"/>
        <v>0</v>
      </c>
      <c r="AI960" s="170">
        <f t="shared" si="482"/>
        <v>0</v>
      </c>
      <c r="AJ960" s="170">
        <f t="shared" si="482"/>
        <v>2.3108074534161491</v>
      </c>
      <c r="AK960" s="170">
        <f t="shared" si="482"/>
        <v>200.50408630271329</v>
      </c>
      <c r="AL960" s="170">
        <f t="shared" si="482"/>
        <v>3.2572278522392946</v>
      </c>
      <c r="AM960" s="170">
        <f t="shared" si="482"/>
        <v>52.040274599542336</v>
      </c>
      <c r="AN960" s="170">
        <f t="shared" si="482"/>
        <v>58.249820202680624</v>
      </c>
      <c r="AO960" s="170">
        <f t="shared" si="482"/>
        <v>276.55174893756134</v>
      </c>
      <c r="AP960" s="170">
        <f t="shared" si="482"/>
        <v>346.02157567832626</v>
      </c>
      <c r="AQ960" s="170">
        <f t="shared" si="482"/>
        <v>0.66891794704151686</v>
      </c>
      <c r="AR960" s="170">
        <f t="shared" si="482"/>
        <v>1.8671461261850285E-2</v>
      </c>
      <c r="AS960" s="170">
        <f t="shared" si="482"/>
        <v>0</v>
      </c>
      <c r="AT960" s="170">
        <f t="shared" si="482"/>
        <v>93.357306309251399</v>
      </c>
      <c r="AU960" s="170">
        <f t="shared" si="482"/>
        <v>0</v>
      </c>
      <c r="AV960" s="170">
        <f t="shared" si="482"/>
        <v>5.1389342922523701E-2</v>
      </c>
      <c r="AW960" s="170">
        <f t="shared" si="482"/>
        <v>0</v>
      </c>
      <c r="AX960" s="170">
        <f t="shared" si="482"/>
        <v>0</v>
      </c>
      <c r="AY960" s="170">
        <f t="shared" si="482"/>
        <v>0</v>
      </c>
      <c r="AZ960" s="170">
        <f t="shared" si="482"/>
        <v>0</v>
      </c>
      <c r="BA960" s="170">
        <f t="shared" si="482"/>
        <v>0</v>
      </c>
      <c r="BB960" s="170">
        <f t="shared" si="482"/>
        <v>0</v>
      </c>
      <c r="BC960" s="170">
        <f t="shared" si="482"/>
        <v>0</v>
      </c>
      <c r="BD960" s="170">
        <f t="shared" si="482"/>
        <v>0</v>
      </c>
      <c r="BE960" s="170">
        <f t="shared" si="482"/>
        <v>0</v>
      </c>
      <c r="BF960" s="170">
        <f t="shared" si="482"/>
        <v>0</v>
      </c>
      <c r="BG960" s="170">
        <f t="shared" si="482"/>
        <v>0</v>
      </c>
      <c r="BH960" s="170">
        <f t="shared" si="482"/>
        <v>0.67183000980712648</v>
      </c>
      <c r="BI960" s="170">
        <f t="shared" si="482"/>
        <v>0</v>
      </c>
      <c r="BJ960" s="170">
        <f t="shared" si="482"/>
        <v>0</v>
      </c>
      <c r="BK960" s="170">
        <f t="shared" si="482"/>
        <v>6.8519123896698276E-3</v>
      </c>
      <c r="BL960" s="170">
        <f t="shared" si="482"/>
        <v>0</v>
      </c>
      <c r="BM960" s="170">
        <f t="shared" si="482"/>
        <v>0</v>
      </c>
      <c r="BN960" s="170">
        <f t="shared" si="482"/>
        <v>0</v>
      </c>
      <c r="BO960" s="170">
        <f t="shared" si="482"/>
        <v>0</v>
      </c>
      <c r="BP960" s="170">
        <f t="shared" si="482"/>
        <v>0</v>
      </c>
      <c r="BQ960" s="170">
        <f t="shared" si="482"/>
        <v>0</v>
      </c>
      <c r="BR960" s="170">
        <f t="shared" si="482"/>
        <v>0</v>
      </c>
      <c r="BS960" s="170"/>
      <c r="BT960" s="170"/>
      <c r="BU960" s="170"/>
      <c r="BV960" s="170"/>
      <c r="BW960" s="170"/>
      <c r="BX960" s="204"/>
      <c r="BY960" s="170"/>
      <c r="BZ960" s="170"/>
      <c r="CA960" s="170"/>
      <c r="CB960" s="170">
        <f>CB958/3</f>
        <v>100</v>
      </c>
      <c r="CC960" s="168">
        <f>CC958</f>
        <v>3.8999999999999773</v>
      </c>
      <c r="CD960" s="392"/>
      <c r="CE960" s="392"/>
      <c r="CF960" s="392"/>
      <c r="CG960" s="392"/>
      <c r="CH960" s="392"/>
      <c r="CI960" s="392"/>
      <c r="CJ960" s="392"/>
      <c r="CK960" s="392"/>
      <c r="CL960" s="392"/>
      <c r="CM960" s="392"/>
      <c r="CN960" s="392"/>
      <c r="CO960" s="392"/>
      <c r="CP960" s="392"/>
      <c r="CQ960" s="392"/>
      <c r="CR960" s="392"/>
      <c r="CS960" s="392"/>
      <c r="CT960" s="392"/>
    </row>
    <row r="961" spans="1:98" ht="15" x14ac:dyDescent="0.25">
      <c r="A961" s="10"/>
      <c r="F961" s="40"/>
    </row>
    <row r="962" spans="1:98" s="7" customFormat="1" ht="15" x14ac:dyDescent="0.25">
      <c r="A962" s="120" t="s">
        <v>856</v>
      </c>
      <c r="F962" s="117" t="s">
        <v>1580</v>
      </c>
      <c r="J962" s="7">
        <f>(M962*17)+(Q962*37)+(W962*17)+(AI962*29)+(AE962*8)</f>
        <v>228.76822491010134</v>
      </c>
      <c r="K962" s="183">
        <f>+K980</f>
        <v>84.644864334749926</v>
      </c>
      <c r="L962" s="183">
        <f t="shared" ref="L962:BR962" si="483">+L980</f>
        <v>0.51389342922523706</v>
      </c>
      <c r="M962" s="183">
        <f t="shared" si="483"/>
        <v>3.2546583850931676</v>
      </c>
      <c r="N962" s="183">
        <f t="shared" si="483"/>
        <v>3.2546583850931676</v>
      </c>
      <c r="O962" s="183">
        <f t="shared" si="483"/>
        <v>0</v>
      </c>
      <c r="P962" s="183">
        <f t="shared" si="483"/>
        <v>0</v>
      </c>
      <c r="Q962" s="183">
        <f t="shared" si="483"/>
        <v>1.8842759071592026</v>
      </c>
      <c r="R962" s="183">
        <f t="shared" si="483"/>
        <v>0</v>
      </c>
      <c r="S962" s="183">
        <f t="shared" si="483"/>
        <v>0.21669172932330827</v>
      </c>
      <c r="T962" s="183">
        <f t="shared" si="483"/>
        <v>0.3181000326904217</v>
      </c>
      <c r="U962" s="183">
        <f t="shared" si="483"/>
        <v>1.1000745341614908</v>
      </c>
      <c r="V962" s="183">
        <f t="shared" si="483"/>
        <v>0</v>
      </c>
      <c r="W962" s="183">
        <f t="shared" si="483"/>
        <v>4.3680941484145146</v>
      </c>
      <c r="X962" s="183">
        <f t="shared" si="483"/>
        <v>0</v>
      </c>
      <c r="Y962" s="183">
        <f t="shared" si="483"/>
        <v>0</v>
      </c>
      <c r="Z962" s="183">
        <f t="shared" si="483"/>
        <v>0</v>
      </c>
      <c r="AA962" s="183">
        <f t="shared" si="483"/>
        <v>0</v>
      </c>
      <c r="AB962" s="183">
        <f t="shared" si="483"/>
        <v>0</v>
      </c>
      <c r="AC962" s="183">
        <f t="shared" si="483"/>
        <v>0</v>
      </c>
      <c r="AD962" s="183">
        <f t="shared" si="483"/>
        <v>0</v>
      </c>
      <c r="AE962" s="183">
        <f t="shared" si="483"/>
        <v>3.6829029094475323</v>
      </c>
      <c r="AF962" s="183">
        <f t="shared" si="483"/>
        <v>0</v>
      </c>
      <c r="AG962" s="183">
        <f t="shared" si="483"/>
        <v>0</v>
      </c>
      <c r="AH962" s="183">
        <f t="shared" si="483"/>
        <v>0</v>
      </c>
      <c r="AI962" s="183">
        <f t="shared" si="483"/>
        <v>0</v>
      </c>
      <c r="AJ962" s="183">
        <f t="shared" si="483"/>
        <v>2.3964563582870224</v>
      </c>
      <c r="AK962" s="183">
        <f t="shared" si="483"/>
        <v>225.34226871526647</v>
      </c>
      <c r="AL962" s="183">
        <f t="shared" si="483"/>
        <v>4.6276103301732601</v>
      </c>
      <c r="AM962" s="183">
        <f t="shared" si="483"/>
        <v>67.45707747629946</v>
      </c>
      <c r="AN962" s="183">
        <f t="shared" si="483"/>
        <v>59.106309251389341</v>
      </c>
      <c r="AO962" s="183">
        <f t="shared" si="483"/>
        <v>363.91363190585156</v>
      </c>
      <c r="AP962" s="183">
        <f t="shared" si="483"/>
        <v>346.878064727035</v>
      </c>
      <c r="AQ962" s="183">
        <f t="shared" si="483"/>
        <v>0.7460019614253024</v>
      </c>
      <c r="AR962" s="183">
        <f t="shared" si="483"/>
        <v>1.8671461261850285E-2</v>
      </c>
      <c r="AS962" s="183">
        <f t="shared" si="483"/>
        <v>0</v>
      </c>
      <c r="AT962" s="183">
        <f t="shared" si="483"/>
        <v>106.20464203988232</v>
      </c>
      <c r="AU962" s="183">
        <f t="shared" si="483"/>
        <v>0</v>
      </c>
      <c r="AV962" s="183">
        <f t="shared" si="483"/>
        <v>5.1389342922523701E-2</v>
      </c>
      <c r="AW962" s="183">
        <f t="shared" si="483"/>
        <v>0</v>
      </c>
      <c r="AX962" s="183">
        <f t="shared" si="483"/>
        <v>0</v>
      </c>
      <c r="AY962" s="183">
        <f t="shared" si="483"/>
        <v>0</v>
      </c>
      <c r="AZ962" s="183">
        <f t="shared" si="483"/>
        <v>0</v>
      </c>
      <c r="BA962" s="183">
        <f t="shared" si="483"/>
        <v>0</v>
      </c>
      <c r="BB962" s="183">
        <f t="shared" si="483"/>
        <v>0</v>
      </c>
      <c r="BC962" s="183">
        <f t="shared" si="483"/>
        <v>0</v>
      </c>
      <c r="BD962" s="183">
        <f t="shared" si="483"/>
        <v>0</v>
      </c>
      <c r="BE962" s="183">
        <f t="shared" si="483"/>
        <v>0</v>
      </c>
      <c r="BF962" s="183">
        <f t="shared" si="483"/>
        <v>0</v>
      </c>
      <c r="BG962" s="183">
        <f t="shared" si="483"/>
        <v>0</v>
      </c>
      <c r="BH962" s="183">
        <f t="shared" si="483"/>
        <v>0.67183000980712648</v>
      </c>
      <c r="BI962" s="183">
        <f t="shared" si="483"/>
        <v>0</v>
      </c>
      <c r="BJ962" s="183">
        <f t="shared" si="483"/>
        <v>0</v>
      </c>
      <c r="BK962" s="183">
        <f t="shared" si="483"/>
        <v>6.8519123896698276E-3</v>
      </c>
      <c r="BL962" s="183">
        <f t="shared" si="483"/>
        <v>0</v>
      </c>
      <c r="BM962" s="183">
        <f t="shared" si="483"/>
        <v>0</v>
      </c>
      <c r="BN962" s="183">
        <f t="shared" si="483"/>
        <v>0</v>
      </c>
      <c r="BO962" s="183">
        <f t="shared" si="483"/>
        <v>0</v>
      </c>
      <c r="BP962" s="183">
        <f t="shared" si="483"/>
        <v>0</v>
      </c>
      <c r="BQ962" s="183">
        <f t="shared" si="483"/>
        <v>0</v>
      </c>
      <c r="BR962" s="183">
        <f t="shared" si="483"/>
        <v>0</v>
      </c>
      <c r="BS962" s="183"/>
      <c r="BT962" s="183"/>
      <c r="BU962" s="183"/>
      <c r="BV962" s="183"/>
      <c r="BW962" s="183"/>
      <c r="BX962" s="338"/>
      <c r="BY962" s="183"/>
      <c r="BZ962" s="183"/>
      <c r="CA962" s="183"/>
      <c r="CB962" s="183">
        <f>+CB980</f>
        <v>100</v>
      </c>
      <c r="CC962" s="183">
        <f>+CC980</f>
        <v>5.1000000000000085</v>
      </c>
      <c r="CD962" s="183"/>
      <c r="CE962" s="183"/>
      <c r="CF962" s="51"/>
      <c r="CG962" s="51"/>
      <c r="CH962" s="51"/>
      <c r="CI962" s="51" t="s">
        <v>1151</v>
      </c>
      <c r="CJ962" s="51"/>
      <c r="CK962" s="51"/>
      <c r="CL962" s="51"/>
      <c r="CM962" s="51"/>
      <c r="CN962" s="51"/>
      <c r="CO962" s="51"/>
      <c r="CP962" s="51"/>
      <c r="CQ962" s="51"/>
      <c r="CR962" s="51"/>
      <c r="CS962" s="51"/>
      <c r="CT962" s="51"/>
    </row>
    <row r="963" spans="1:98" ht="15" x14ac:dyDescent="0.25">
      <c r="A963" s="10" t="s">
        <v>567</v>
      </c>
      <c r="D963">
        <v>150</v>
      </c>
      <c r="F963" s="40" t="s">
        <v>1391</v>
      </c>
      <c r="I963">
        <v>1</v>
      </c>
      <c r="J963" s="50">
        <v>0</v>
      </c>
      <c r="K963" s="50">
        <v>99.9</v>
      </c>
      <c r="M963" s="50">
        <v>0</v>
      </c>
      <c r="N963" s="50">
        <v>0</v>
      </c>
      <c r="O963" s="50">
        <v>0</v>
      </c>
      <c r="P963" s="50">
        <v>0</v>
      </c>
      <c r="Q963" s="50">
        <v>0</v>
      </c>
      <c r="R963" s="50">
        <v>0</v>
      </c>
      <c r="S963" s="50">
        <v>0</v>
      </c>
      <c r="T963" s="50">
        <v>0</v>
      </c>
      <c r="U963" s="50">
        <v>0</v>
      </c>
      <c r="V963" s="50">
        <v>0</v>
      </c>
      <c r="W963" s="50">
        <v>0</v>
      </c>
      <c r="X963" s="50">
        <v>0</v>
      </c>
      <c r="Y963" s="50">
        <v>0</v>
      </c>
      <c r="Z963" s="50">
        <v>0</v>
      </c>
      <c r="AA963" s="50">
        <v>0</v>
      </c>
      <c r="AB963" s="50">
        <v>0</v>
      </c>
      <c r="AC963" s="50">
        <v>0</v>
      </c>
      <c r="AD963" s="50">
        <v>0</v>
      </c>
      <c r="AE963" s="50">
        <v>0</v>
      </c>
      <c r="AF963" s="50">
        <v>0</v>
      </c>
      <c r="AG963" s="50">
        <v>0</v>
      </c>
      <c r="AH963" s="50">
        <v>0</v>
      </c>
      <c r="AI963" s="50">
        <v>0</v>
      </c>
      <c r="AJ963" s="50">
        <v>1</v>
      </c>
      <c r="AK963" s="50">
        <v>20</v>
      </c>
      <c r="AL963" s="50">
        <v>0</v>
      </c>
      <c r="AM963" s="50">
        <v>10</v>
      </c>
      <c r="AN963" s="50">
        <v>0</v>
      </c>
      <c r="AO963" s="50">
        <v>0</v>
      </c>
      <c r="AP963" s="50">
        <v>20</v>
      </c>
      <c r="AQ963" s="50">
        <v>0</v>
      </c>
      <c r="AR963" s="50">
        <v>7.0000000000000007E-2</v>
      </c>
      <c r="AS963" s="50">
        <v>0</v>
      </c>
      <c r="AT963" s="50">
        <v>0</v>
      </c>
      <c r="AU963" s="50">
        <v>0</v>
      </c>
      <c r="AV963" s="50">
        <v>0</v>
      </c>
      <c r="AW963" s="50">
        <v>0</v>
      </c>
      <c r="AX963" s="50">
        <v>0</v>
      </c>
      <c r="AY963" s="50">
        <v>0</v>
      </c>
      <c r="AZ963" s="50">
        <v>0</v>
      </c>
      <c r="BA963" s="50">
        <v>0</v>
      </c>
      <c r="BB963" s="50">
        <v>0</v>
      </c>
      <c r="BC963" s="50">
        <v>0</v>
      </c>
      <c r="BD963" s="50">
        <v>0</v>
      </c>
      <c r="BE963" s="50">
        <v>0</v>
      </c>
      <c r="BF963" s="50">
        <v>0</v>
      </c>
      <c r="BG963" s="50">
        <v>0</v>
      </c>
      <c r="BH963" s="50">
        <v>0</v>
      </c>
      <c r="BI963" s="50">
        <v>0</v>
      </c>
      <c r="BJ963" s="50">
        <v>0</v>
      </c>
      <c r="BK963" s="50">
        <v>0</v>
      </c>
      <c r="BL963" s="50">
        <v>0</v>
      </c>
      <c r="BM963" s="50">
        <v>0</v>
      </c>
      <c r="BN963" s="50">
        <v>0</v>
      </c>
      <c r="BO963" s="50">
        <v>0</v>
      </c>
      <c r="BP963" s="50">
        <v>0</v>
      </c>
      <c r="BQ963" s="50">
        <v>0</v>
      </c>
      <c r="BR963" s="50">
        <v>0</v>
      </c>
      <c r="BT963" s="14">
        <v>6.25</v>
      </c>
      <c r="BW963" s="50" t="s">
        <v>7</v>
      </c>
      <c r="BX963" s="194" t="s">
        <v>1411</v>
      </c>
      <c r="CC963" s="50">
        <v>0</v>
      </c>
    </row>
    <row r="964" spans="1:98" ht="15" x14ac:dyDescent="0.25">
      <c r="A964" s="10" t="s">
        <v>855</v>
      </c>
      <c r="D964">
        <v>500</v>
      </c>
      <c r="F964" s="40" t="s">
        <v>1467</v>
      </c>
      <c r="I964" s="27">
        <v>0.9</v>
      </c>
      <c r="J964" s="27">
        <f>(M964*17)+(Q964*37)+(CC964*17)+(AI964*29)+(AE964*8)</f>
        <v>193.10000000000016</v>
      </c>
      <c r="K964" s="27">
        <v>85.1</v>
      </c>
      <c r="L964" s="27">
        <v>0.6</v>
      </c>
      <c r="M964" s="27">
        <v>3.8</v>
      </c>
      <c r="N964" s="27">
        <v>3.8</v>
      </c>
      <c r="O964" s="27">
        <v>0</v>
      </c>
      <c r="P964" s="27"/>
      <c r="Q964" s="27">
        <v>0.2</v>
      </c>
      <c r="R964" s="27"/>
      <c r="S964" s="27"/>
      <c r="T964" s="27"/>
      <c r="U964" s="27"/>
      <c r="V964" s="27"/>
      <c r="W964" s="27">
        <v>5.0999999999999996</v>
      </c>
      <c r="X964" s="27"/>
      <c r="Y964" s="27"/>
      <c r="Z964" s="27"/>
      <c r="AA964" s="27"/>
      <c r="AB964" s="27"/>
      <c r="AC964" s="27"/>
      <c r="AD964" s="27"/>
      <c r="AE964" s="27">
        <v>4.3</v>
      </c>
      <c r="AF964" s="27"/>
      <c r="AG964" s="27"/>
      <c r="AH964" s="27"/>
      <c r="AI964" s="27"/>
      <c r="AJ964" s="27">
        <v>1.5</v>
      </c>
      <c r="AK964" s="27">
        <v>257</v>
      </c>
      <c r="AL964" s="27">
        <v>5.4</v>
      </c>
      <c r="AM964" s="27">
        <v>75</v>
      </c>
      <c r="AN964" s="27">
        <v>69</v>
      </c>
      <c r="AO964" s="27">
        <v>424</v>
      </c>
      <c r="AP964" s="27">
        <v>6</v>
      </c>
      <c r="AQ964" s="27">
        <v>0.87</v>
      </c>
      <c r="AR964" s="27"/>
      <c r="AS964" s="27"/>
      <c r="AT964" s="27">
        <v>124</v>
      </c>
      <c r="AU964" s="27"/>
      <c r="AV964" s="27"/>
      <c r="AW964" s="27"/>
      <c r="AX964" s="27"/>
      <c r="AY964" s="27"/>
      <c r="AZ964" s="27"/>
      <c r="BA964" s="27"/>
      <c r="BB964" s="27"/>
      <c r="BC964" s="27"/>
      <c r="BD964" s="27"/>
      <c r="BE964" s="27"/>
      <c r="BF964" s="27"/>
      <c r="BG964" s="27"/>
      <c r="BH964" s="27"/>
      <c r="BI964" s="27"/>
      <c r="BJ964" s="27"/>
      <c r="BK964" s="27"/>
      <c r="BL964" s="27"/>
      <c r="BM964" s="27"/>
      <c r="BN964" s="27"/>
      <c r="BO964" s="27"/>
      <c r="BP964" s="27"/>
      <c r="BQ964" s="27"/>
      <c r="BR964" s="27"/>
      <c r="BS964" s="27"/>
      <c r="BT964" s="27">
        <v>6.25</v>
      </c>
      <c r="BU964" s="27"/>
      <c r="BV964" s="27"/>
      <c r="BW964" s="27" t="s">
        <v>1367</v>
      </c>
      <c r="BX964" s="79"/>
      <c r="BY964" s="27"/>
      <c r="BZ964" s="27"/>
      <c r="CA964" s="27"/>
      <c r="CB964" s="27">
        <f>CC964+K964+M964+Q964+AE964+AJ964</f>
        <v>100</v>
      </c>
      <c r="CC964" s="27">
        <f>100-(K964+M964+Q964+AJ964+AE964+AI964)</f>
        <v>5.1000000000000085</v>
      </c>
    </row>
    <row r="965" spans="1:98" ht="15" x14ac:dyDescent="0.3">
      <c r="A965" s="10" t="s">
        <v>1212</v>
      </c>
      <c r="D965">
        <v>10</v>
      </c>
      <c r="F965" s="44" t="s">
        <v>1213</v>
      </c>
      <c r="I965">
        <v>1</v>
      </c>
      <c r="J965" s="25">
        <v>3700</v>
      </c>
      <c r="K965" s="25">
        <v>0</v>
      </c>
      <c r="L965" s="25" t="s">
        <v>501</v>
      </c>
      <c r="M965" s="25">
        <v>0</v>
      </c>
      <c r="N965" s="25">
        <v>0</v>
      </c>
      <c r="O965" s="25">
        <v>0</v>
      </c>
      <c r="P965" s="25">
        <v>0</v>
      </c>
      <c r="Q965" s="25">
        <v>100</v>
      </c>
      <c r="R965" s="25"/>
      <c r="S965" s="25">
        <v>12.65</v>
      </c>
      <c r="T965" s="25">
        <v>18.57</v>
      </c>
      <c r="U965" s="25">
        <v>64.22</v>
      </c>
      <c r="V965" s="25"/>
      <c r="W965" s="25">
        <v>0</v>
      </c>
      <c r="X965" s="25"/>
      <c r="Y965" s="25"/>
      <c r="Z965" s="25">
        <v>0</v>
      </c>
      <c r="AA965" s="25"/>
      <c r="AB965" s="25"/>
      <c r="AC965" s="25"/>
      <c r="AD965" s="25"/>
      <c r="AE965" s="25">
        <v>0</v>
      </c>
      <c r="AF965" s="25"/>
      <c r="AG965" s="25"/>
      <c r="AH965" s="25"/>
      <c r="AI965" s="25"/>
      <c r="AJ965" s="25">
        <v>0</v>
      </c>
      <c r="AK965" s="25">
        <v>0</v>
      </c>
      <c r="AL965" s="25">
        <v>0</v>
      </c>
      <c r="AM965" s="25">
        <v>0</v>
      </c>
      <c r="AN965" s="25">
        <v>0</v>
      </c>
      <c r="AO965" s="25">
        <v>0</v>
      </c>
      <c r="AP965" s="25">
        <v>0</v>
      </c>
      <c r="AQ965" s="25">
        <v>0</v>
      </c>
      <c r="AR965" s="25">
        <v>0</v>
      </c>
      <c r="AS965" s="25"/>
      <c r="AT965" s="25"/>
      <c r="AU965" s="25"/>
      <c r="AV965" s="25">
        <v>3</v>
      </c>
      <c r="AW965" s="25"/>
      <c r="AX965" s="25"/>
      <c r="AY965" s="25"/>
      <c r="AZ965" s="25"/>
      <c r="BA965" s="25"/>
      <c r="BB965" s="25"/>
      <c r="BC965" s="25"/>
      <c r="BD965" s="25"/>
      <c r="BE965" s="25"/>
      <c r="BF965" s="25"/>
      <c r="BG965" s="25">
        <v>0</v>
      </c>
      <c r="BH965" s="25">
        <v>39.22</v>
      </c>
      <c r="BI965" s="25"/>
      <c r="BJ965" s="25">
        <v>0</v>
      </c>
      <c r="BK965" s="25">
        <v>0</v>
      </c>
      <c r="BL965" s="25">
        <v>0</v>
      </c>
      <c r="BM965" s="25"/>
      <c r="BN965" s="25">
        <v>0</v>
      </c>
      <c r="BO965" s="25">
        <v>0</v>
      </c>
      <c r="BP965" s="25">
        <v>0</v>
      </c>
      <c r="BQ965" s="25"/>
      <c r="BR965" s="25"/>
      <c r="BT965" s="27">
        <v>6.25</v>
      </c>
      <c r="BW965" s="25" t="s">
        <v>4</v>
      </c>
      <c r="BX965" s="49">
        <v>6536</v>
      </c>
      <c r="BY965" s="25"/>
      <c r="BZ965" s="25"/>
      <c r="CA965" s="25"/>
      <c r="CB965" s="25">
        <v>100</v>
      </c>
      <c r="CC965" s="25">
        <v>0</v>
      </c>
    </row>
    <row r="966" spans="1:98" ht="15" x14ac:dyDescent="0.3">
      <c r="A966" s="10" t="s">
        <v>1219</v>
      </c>
      <c r="D966">
        <v>5</v>
      </c>
      <c r="F966" s="44" t="s">
        <v>1214</v>
      </c>
      <c r="I966">
        <v>1</v>
      </c>
      <c r="J966" s="25">
        <v>0</v>
      </c>
      <c r="K966" s="25">
        <v>0.2</v>
      </c>
      <c r="L966" s="25"/>
      <c r="M966" s="25">
        <v>0</v>
      </c>
      <c r="N966" s="25">
        <v>0</v>
      </c>
      <c r="O966" s="25">
        <v>0</v>
      </c>
      <c r="P966" s="25">
        <v>0</v>
      </c>
      <c r="Q966" s="25">
        <v>0</v>
      </c>
      <c r="R966" s="25"/>
      <c r="S966" s="25">
        <v>0</v>
      </c>
      <c r="T966" s="25">
        <v>0</v>
      </c>
      <c r="U966" s="25">
        <v>0</v>
      </c>
      <c r="V966" s="25">
        <v>0</v>
      </c>
      <c r="W966" s="25">
        <v>0</v>
      </c>
      <c r="X966" s="25"/>
      <c r="Y966" s="25">
        <v>0</v>
      </c>
      <c r="Z966" s="25"/>
      <c r="AA966" s="25"/>
      <c r="AB966" s="25">
        <v>0</v>
      </c>
      <c r="AC966" s="25">
        <v>0</v>
      </c>
      <c r="AD966" s="25"/>
      <c r="AE966" s="25"/>
      <c r="AF966" s="25"/>
      <c r="AG966" s="25">
        <v>0</v>
      </c>
      <c r="AH966" s="25"/>
      <c r="AI966" s="25"/>
      <c r="AJ966" s="25">
        <v>99.8</v>
      </c>
      <c r="AK966" s="25">
        <v>10</v>
      </c>
      <c r="AL966" s="25">
        <v>0.3</v>
      </c>
      <c r="AM966" s="25">
        <v>76</v>
      </c>
      <c r="AN966" s="25">
        <v>1</v>
      </c>
      <c r="AO966" s="25">
        <v>89</v>
      </c>
      <c r="AP966" s="25">
        <v>39300</v>
      </c>
      <c r="AQ966" s="25">
        <v>0.1</v>
      </c>
      <c r="AR966" s="25">
        <v>0.08</v>
      </c>
      <c r="AS966" s="25"/>
      <c r="AT966" s="25" t="s">
        <v>501</v>
      </c>
      <c r="AU966" s="25"/>
      <c r="AV966" s="25"/>
      <c r="AW966" s="25">
        <v>0</v>
      </c>
      <c r="AX966" s="25">
        <v>0</v>
      </c>
      <c r="AY966" s="25"/>
      <c r="AZ966" s="25"/>
      <c r="BA966" s="25"/>
      <c r="BB966" s="25"/>
      <c r="BC966" s="25"/>
      <c r="BD966" s="25"/>
      <c r="BE966" s="25"/>
      <c r="BF966" s="25">
        <v>0</v>
      </c>
      <c r="BG966" s="25"/>
      <c r="BH966" s="25">
        <v>0</v>
      </c>
      <c r="BI966" s="25"/>
      <c r="BJ966" s="25">
        <v>0</v>
      </c>
      <c r="BK966" s="25">
        <v>1</v>
      </c>
      <c r="BL966" s="25">
        <v>0</v>
      </c>
      <c r="BM966" s="25"/>
      <c r="BN966" s="25">
        <v>0</v>
      </c>
      <c r="BO966" s="25">
        <v>0</v>
      </c>
      <c r="BP966" s="25">
        <v>0</v>
      </c>
      <c r="BQ966" s="25">
        <v>0</v>
      </c>
      <c r="BR966" s="25"/>
      <c r="BT966" s="27">
        <v>6.25</v>
      </c>
      <c r="BW966" s="25" t="s">
        <v>8</v>
      </c>
      <c r="BX966" s="49">
        <v>1226</v>
      </c>
      <c r="BY966" s="25"/>
      <c r="BZ966" s="25"/>
      <c r="CA966" s="25"/>
      <c r="CB966" s="25">
        <v>100</v>
      </c>
      <c r="CC966" s="25">
        <v>0</v>
      </c>
    </row>
    <row r="967" spans="1:98" ht="15" x14ac:dyDescent="0.25">
      <c r="A967" s="10"/>
      <c r="D967">
        <f>SUM(D963:D966)</f>
        <v>665</v>
      </c>
      <c r="F967" s="5" t="s">
        <v>550</v>
      </c>
    </row>
    <row r="968" spans="1:98" ht="15" x14ac:dyDescent="0.25">
      <c r="A968" s="10"/>
      <c r="D968">
        <f>D967*D969</f>
        <v>583.77862595419845</v>
      </c>
      <c r="F968" s="5" t="s">
        <v>551</v>
      </c>
    </row>
    <row r="969" spans="1:98" ht="15" x14ac:dyDescent="0.25">
      <c r="A969" s="10"/>
      <c r="D969">
        <v>0.87786259541984735</v>
      </c>
      <c r="F969" s="5" t="s">
        <v>337</v>
      </c>
    </row>
    <row r="970" spans="1:98" ht="15" x14ac:dyDescent="0.25">
      <c r="A970" s="10"/>
      <c r="F970" s="5" t="s">
        <v>82</v>
      </c>
    </row>
    <row r="971" spans="1:98" ht="15" x14ac:dyDescent="0.25">
      <c r="A971" s="10"/>
      <c r="F971" s="5" t="s">
        <v>115</v>
      </c>
    </row>
    <row r="972" spans="1:98" ht="15" x14ac:dyDescent="0.25">
      <c r="A972" s="10"/>
      <c r="F972" s="5" t="s">
        <v>115</v>
      </c>
    </row>
    <row r="973" spans="1:98" ht="15" x14ac:dyDescent="0.25">
      <c r="A973" s="10"/>
      <c r="F973" s="5"/>
    </row>
    <row r="974" spans="1:98" s="35" customFormat="1" ht="15" x14ac:dyDescent="0.25">
      <c r="A974" s="34"/>
      <c r="F974" s="163" t="s">
        <v>1391</v>
      </c>
      <c r="J974" s="392"/>
      <c r="K974" s="164">
        <f>+K963*$D$963/100</f>
        <v>149.85</v>
      </c>
      <c r="L974" s="164"/>
      <c r="M974" s="164">
        <f>+M963*$D$963/100</f>
        <v>0</v>
      </c>
      <c r="N974" s="164">
        <f t="shared" ref="N974:BR974" si="484">+N963*$D$963/100</f>
        <v>0</v>
      </c>
      <c r="O974" s="164">
        <f t="shared" si="484"/>
        <v>0</v>
      </c>
      <c r="P974" s="164">
        <f t="shared" si="484"/>
        <v>0</v>
      </c>
      <c r="Q974" s="164">
        <f t="shared" si="484"/>
        <v>0</v>
      </c>
      <c r="R974" s="164">
        <f t="shared" si="484"/>
        <v>0</v>
      </c>
      <c r="S974" s="164">
        <f t="shared" si="484"/>
        <v>0</v>
      </c>
      <c r="T974" s="164">
        <f t="shared" si="484"/>
        <v>0</v>
      </c>
      <c r="U974" s="164">
        <f t="shared" si="484"/>
        <v>0</v>
      </c>
      <c r="V974" s="164">
        <f t="shared" si="484"/>
        <v>0</v>
      </c>
      <c r="W974" s="164">
        <f t="shared" si="484"/>
        <v>0</v>
      </c>
      <c r="X974" s="164">
        <f t="shared" si="484"/>
        <v>0</v>
      </c>
      <c r="Y974" s="164">
        <f t="shared" si="484"/>
        <v>0</v>
      </c>
      <c r="Z974" s="164">
        <f t="shared" si="484"/>
        <v>0</v>
      </c>
      <c r="AA974" s="164">
        <f t="shared" si="484"/>
        <v>0</v>
      </c>
      <c r="AB974" s="164">
        <f t="shared" si="484"/>
        <v>0</v>
      </c>
      <c r="AC974" s="164">
        <f t="shared" si="484"/>
        <v>0</v>
      </c>
      <c r="AD974" s="164">
        <f t="shared" si="484"/>
        <v>0</v>
      </c>
      <c r="AE974" s="164">
        <f t="shared" si="484"/>
        <v>0</v>
      </c>
      <c r="AF974" s="164">
        <f t="shared" si="484"/>
        <v>0</v>
      </c>
      <c r="AG974" s="164">
        <f t="shared" si="484"/>
        <v>0</v>
      </c>
      <c r="AH974" s="164">
        <f t="shared" si="484"/>
        <v>0</v>
      </c>
      <c r="AI974" s="164">
        <f t="shared" si="484"/>
        <v>0</v>
      </c>
      <c r="AJ974" s="164">
        <f t="shared" si="484"/>
        <v>1.5</v>
      </c>
      <c r="AK974" s="164">
        <f t="shared" si="484"/>
        <v>30</v>
      </c>
      <c r="AL974" s="164">
        <f t="shared" si="484"/>
        <v>0</v>
      </c>
      <c r="AM974" s="164">
        <f t="shared" si="484"/>
        <v>15</v>
      </c>
      <c r="AN974" s="164">
        <f t="shared" si="484"/>
        <v>0</v>
      </c>
      <c r="AO974" s="164">
        <f t="shared" si="484"/>
        <v>0</v>
      </c>
      <c r="AP974" s="164">
        <f t="shared" si="484"/>
        <v>30</v>
      </c>
      <c r="AQ974" s="164">
        <f t="shared" si="484"/>
        <v>0</v>
      </c>
      <c r="AR974" s="164">
        <f t="shared" si="484"/>
        <v>0.10500000000000002</v>
      </c>
      <c r="AS974" s="164">
        <f t="shared" si="484"/>
        <v>0</v>
      </c>
      <c r="AT974" s="164">
        <f t="shared" si="484"/>
        <v>0</v>
      </c>
      <c r="AU974" s="164">
        <f t="shared" si="484"/>
        <v>0</v>
      </c>
      <c r="AV974" s="164">
        <f t="shared" si="484"/>
        <v>0</v>
      </c>
      <c r="AW974" s="164">
        <f t="shared" si="484"/>
        <v>0</v>
      </c>
      <c r="AX974" s="164">
        <f t="shared" si="484"/>
        <v>0</v>
      </c>
      <c r="AY974" s="164">
        <f t="shared" si="484"/>
        <v>0</v>
      </c>
      <c r="AZ974" s="164">
        <f t="shared" si="484"/>
        <v>0</v>
      </c>
      <c r="BA974" s="164">
        <f t="shared" si="484"/>
        <v>0</v>
      </c>
      <c r="BB974" s="164">
        <f t="shared" si="484"/>
        <v>0</v>
      </c>
      <c r="BC974" s="164">
        <f t="shared" si="484"/>
        <v>0</v>
      </c>
      <c r="BD974" s="164">
        <f t="shared" si="484"/>
        <v>0</v>
      </c>
      <c r="BE974" s="164">
        <f t="shared" si="484"/>
        <v>0</v>
      </c>
      <c r="BF974" s="164">
        <f t="shared" si="484"/>
        <v>0</v>
      </c>
      <c r="BG974" s="164">
        <f t="shared" si="484"/>
        <v>0</v>
      </c>
      <c r="BH974" s="164">
        <f t="shared" si="484"/>
        <v>0</v>
      </c>
      <c r="BI974" s="164">
        <f t="shared" si="484"/>
        <v>0</v>
      </c>
      <c r="BJ974" s="164">
        <f t="shared" si="484"/>
        <v>0</v>
      </c>
      <c r="BK974" s="164">
        <f t="shared" si="484"/>
        <v>0</v>
      </c>
      <c r="BL974" s="164">
        <f t="shared" si="484"/>
        <v>0</v>
      </c>
      <c r="BM974" s="164">
        <f t="shared" si="484"/>
        <v>0</v>
      </c>
      <c r="BN974" s="164">
        <f t="shared" si="484"/>
        <v>0</v>
      </c>
      <c r="BO974" s="164">
        <f t="shared" si="484"/>
        <v>0</v>
      </c>
      <c r="BP974" s="164">
        <f t="shared" si="484"/>
        <v>0</v>
      </c>
      <c r="BQ974" s="164">
        <f t="shared" si="484"/>
        <v>0</v>
      </c>
      <c r="BR974" s="164">
        <f t="shared" si="484"/>
        <v>0</v>
      </c>
      <c r="BS974" s="164"/>
      <c r="BT974" s="164"/>
      <c r="BU974" s="164"/>
      <c r="BV974" s="164"/>
      <c r="BW974" s="164"/>
      <c r="BX974" s="166"/>
      <c r="BY974" s="164"/>
      <c r="BZ974" s="164"/>
      <c r="CA974" s="164"/>
      <c r="CB974" s="164"/>
      <c r="CC974" s="164"/>
      <c r="CD974" s="392"/>
      <c r="CE974" s="392"/>
      <c r="CF974" s="392"/>
      <c r="CG974" s="392"/>
      <c r="CH974" s="392"/>
      <c r="CI974" s="392"/>
      <c r="CJ974" s="392"/>
      <c r="CK974" s="392"/>
      <c r="CL974" s="392"/>
      <c r="CM974" s="392"/>
      <c r="CN974" s="392"/>
      <c r="CO974" s="392"/>
      <c r="CP974" s="392"/>
      <c r="CQ974" s="392"/>
      <c r="CR974" s="392"/>
      <c r="CS974" s="392"/>
      <c r="CT974" s="392"/>
    </row>
    <row r="975" spans="1:98" s="35" customFormat="1" ht="15" x14ac:dyDescent="0.25">
      <c r="A975" s="34"/>
      <c r="F975" s="163" t="s">
        <v>1467</v>
      </c>
      <c r="J975" s="392"/>
      <c r="K975" s="164">
        <f>+K964*$D$964/100</f>
        <v>425.5</v>
      </c>
      <c r="L975" s="164">
        <f>+L964*$D$964/100</f>
        <v>3</v>
      </c>
      <c r="M975" s="164">
        <f>+M964*$D$964/100</f>
        <v>19</v>
      </c>
      <c r="N975" s="164">
        <f t="shared" ref="N975:BR975" si="485">+N964*$D$964/100</f>
        <v>19</v>
      </c>
      <c r="O975" s="164">
        <f t="shared" si="485"/>
        <v>0</v>
      </c>
      <c r="P975" s="164">
        <f t="shared" si="485"/>
        <v>0</v>
      </c>
      <c r="Q975" s="164">
        <f t="shared" si="485"/>
        <v>1</v>
      </c>
      <c r="R975" s="164">
        <f t="shared" si="485"/>
        <v>0</v>
      </c>
      <c r="S975" s="164">
        <f t="shared" si="485"/>
        <v>0</v>
      </c>
      <c r="T975" s="164">
        <f t="shared" si="485"/>
        <v>0</v>
      </c>
      <c r="U975" s="164">
        <f t="shared" si="485"/>
        <v>0</v>
      </c>
      <c r="V975" s="164">
        <f t="shared" si="485"/>
        <v>0</v>
      </c>
      <c r="W975" s="164">
        <f t="shared" si="485"/>
        <v>25.5</v>
      </c>
      <c r="X975" s="164">
        <f t="shared" si="485"/>
        <v>0</v>
      </c>
      <c r="Y975" s="164">
        <f t="shared" si="485"/>
        <v>0</v>
      </c>
      <c r="Z975" s="164">
        <f t="shared" si="485"/>
        <v>0</v>
      </c>
      <c r="AA975" s="164">
        <f t="shared" si="485"/>
        <v>0</v>
      </c>
      <c r="AB975" s="164">
        <f t="shared" si="485"/>
        <v>0</v>
      </c>
      <c r="AC975" s="164">
        <f t="shared" si="485"/>
        <v>0</v>
      </c>
      <c r="AD975" s="164">
        <f t="shared" si="485"/>
        <v>0</v>
      </c>
      <c r="AE975" s="164">
        <f t="shared" si="485"/>
        <v>21.5</v>
      </c>
      <c r="AF975" s="164">
        <f t="shared" si="485"/>
        <v>0</v>
      </c>
      <c r="AG975" s="164">
        <f t="shared" si="485"/>
        <v>0</v>
      </c>
      <c r="AH975" s="164">
        <f t="shared" si="485"/>
        <v>0</v>
      </c>
      <c r="AI975" s="164">
        <f t="shared" si="485"/>
        <v>0</v>
      </c>
      <c r="AJ975" s="164">
        <f t="shared" si="485"/>
        <v>7.5</v>
      </c>
      <c r="AK975" s="164">
        <f t="shared" si="485"/>
        <v>1285</v>
      </c>
      <c r="AL975" s="164">
        <f t="shared" si="485"/>
        <v>27</v>
      </c>
      <c r="AM975" s="164">
        <f t="shared" si="485"/>
        <v>375</v>
      </c>
      <c r="AN975" s="164">
        <f t="shared" si="485"/>
        <v>345</v>
      </c>
      <c r="AO975" s="164">
        <f t="shared" si="485"/>
        <v>2120</v>
      </c>
      <c r="AP975" s="164">
        <f t="shared" si="485"/>
        <v>30</v>
      </c>
      <c r="AQ975" s="164">
        <f t="shared" si="485"/>
        <v>4.3499999999999996</v>
      </c>
      <c r="AR975" s="164">
        <f t="shared" si="485"/>
        <v>0</v>
      </c>
      <c r="AS975" s="164">
        <f t="shared" si="485"/>
        <v>0</v>
      </c>
      <c r="AT975" s="164">
        <f t="shared" si="485"/>
        <v>620</v>
      </c>
      <c r="AU975" s="164">
        <f t="shared" si="485"/>
        <v>0</v>
      </c>
      <c r="AV975" s="164">
        <f t="shared" si="485"/>
        <v>0</v>
      </c>
      <c r="AW975" s="164">
        <f t="shared" si="485"/>
        <v>0</v>
      </c>
      <c r="AX975" s="164">
        <f t="shared" si="485"/>
        <v>0</v>
      </c>
      <c r="AY975" s="164">
        <f t="shared" si="485"/>
        <v>0</v>
      </c>
      <c r="AZ975" s="164">
        <f t="shared" si="485"/>
        <v>0</v>
      </c>
      <c r="BA975" s="164">
        <f t="shared" si="485"/>
        <v>0</v>
      </c>
      <c r="BB975" s="164">
        <f t="shared" si="485"/>
        <v>0</v>
      </c>
      <c r="BC975" s="164">
        <f t="shared" si="485"/>
        <v>0</v>
      </c>
      <c r="BD975" s="164">
        <f t="shared" si="485"/>
        <v>0</v>
      </c>
      <c r="BE975" s="164">
        <f t="shared" si="485"/>
        <v>0</v>
      </c>
      <c r="BF975" s="164">
        <f t="shared" si="485"/>
        <v>0</v>
      </c>
      <c r="BG975" s="164">
        <f t="shared" si="485"/>
        <v>0</v>
      </c>
      <c r="BH975" s="164">
        <f t="shared" si="485"/>
        <v>0</v>
      </c>
      <c r="BI975" s="164">
        <f t="shared" si="485"/>
        <v>0</v>
      </c>
      <c r="BJ975" s="164">
        <f t="shared" si="485"/>
        <v>0</v>
      </c>
      <c r="BK975" s="164">
        <f t="shared" si="485"/>
        <v>0</v>
      </c>
      <c r="BL975" s="164">
        <f t="shared" si="485"/>
        <v>0</v>
      </c>
      <c r="BM975" s="164">
        <f t="shared" si="485"/>
        <v>0</v>
      </c>
      <c r="BN975" s="164">
        <f t="shared" si="485"/>
        <v>0</v>
      </c>
      <c r="BO975" s="164">
        <f t="shared" si="485"/>
        <v>0</v>
      </c>
      <c r="BP975" s="164">
        <f t="shared" si="485"/>
        <v>0</v>
      </c>
      <c r="BQ975" s="164">
        <f t="shared" si="485"/>
        <v>0</v>
      </c>
      <c r="BR975" s="164">
        <f t="shared" si="485"/>
        <v>0</v>
      </c>
      <c r="BS975" s="164"/>
      <c r="BT975" s="164"/>
      <c r="BU975" s="164"/>
      <c r="BV975" s="164"/>
      <c r="BW975" s="164"/>
      <c r="BX975" s="166"/>
      <c r="BY975" s="164"/>
      <c r="BZ975" s="164"/>
      <c r="CA975" s="164"/>
      <c r="CB975" s="164">
        <f t="shared" ref="CB975:CC977" si="486">+CB964</f>
        <v>100</v>
      </c>
      <c r="CC975" s="164">
        <f t="shared" si="486"/>
        <v>5.1000000000000085</v>
      </c>
      <c r="CD975" s="392"/>
      <c r="CE975" s="392"/>
      <c r="CF975" s="392"/>
      <c r="CG975" s="392"/>
      <c r="CH975" s="392"/>
      <c r="CI975" s="392"/>
      <c r="CJ975" s="392"/>
      <c r="CK975" s="392"/>
      <c r="CL975" s="392"/>
      <c r="CM975" s="392"/>
      <c r="CN975" s="392"/>
      <c r="CO975" s="392"/>
      <c r="CP975" s="392"/>
      <c r="CQ975" s="392"/>
      <c r="CR975" s="392"/>
      <c r="CS975" s="392"/>
      <c r="CT975" s="392"/>
    </row>
    <row r="976" spans="1:98" s="35" customFormat="1" ht="15" x14ac:dyDescent="0.3">
      <c r="A976" s="34"/>
      <c r="F976" s="167" t="s">
        <v>1213</v>
      </c>
      <c r="J976" s="392"/>
      <c r="K976" s="164">
        <f>+K965*$D$965/100</f>
        <v>0</v>
      </c>
      <c r="L976" s="166" t="s">
        <v>501</v>
      </c>
      <c r="M976" s="164">
        <f>+M965*$D$965/100</f>
        <v>0</v>
      </c>
      <c r="N976" s="164">
        <f t="shared" ref="N976:BR976" si="487">+N965*$D$965/100</f>
        <v>0</v>
      </c>
      <c r="O976" s="164">
        <f t="shared" si="487"/>
        <v>0</v>
      </c>
      <c r="P976" s="164">
        <f t="shared" si="487"/>
        <v>0</v>
      </c>
      <c r="Q976" s="164">
        <f t="shared" si="487"/>
        <v>10</v>
      </c>
      <c r="R976" s="164">
        <f t="shared" si="487"/>
        <v>0</v>
      </c>
      <c r="S976" s="164">
        <f t="shared" si="487"/>
        <v>1.2649999999999999</v>
      </c>
      <c r="T976" s="164">
        <f t="shared" si="487"/>
        <v>1.857</v>
      </c>
      <c r="U976" s="164">
        <f t="shared" si="487"/>
        <v>6.4220000000000006</v>
      </c>
      <c r="V976" s="164">
        <f t="shared" si="487"/>
        <v>0</v>
      </c>
      <c r="W976" s="164">
        <f t="shared" si="487"/>
        <v>0</v>
      </c>
      <c r="X976" s="164">
        <f t="shared" si="487"/>
        <v>0</v>
      </c>
      <c r="Y976" s="164">
        <f t="shared" si="487"/>
        <v>0</v>
      </c>
      <c r="Z976" s="164">
        <f t="shared" si="487"/>
        <v>0</v>
      </c>
      <c r="AA976" s="164">
        <f t="shared" si="487"/>
        <v>0</v>
      </c>
      <c r="AB976" s="164">
        <f t="shared" si="487"/>
        <v>0</v>
      </c>
      <c r="AC976" s="164">
        <f t="shared" si="487"/>
        <v>0</v>
      </c>
      <c r="AD976" s="164">
        <f t="shared" si="487"/>
        <v>0</v>
      </c>
      <c r="AE976" s="164">
        <f t="shared" si="487"/>
        <v>0</v>
      </c>
      <c r="AF976" s="164">
        <f t="shared" si="487"/>
        <v>0</v>
      </c>
      <c r="AG976" s="164">
        <f t="shared" si="487"/>
        <v>0</v>
      </c>
      <c r="AH976" s="164">
        <f t="shared" si="487"/>
        <v>0</v>
      </c>
      <c r="AI976" s="164">
        <f t="shared" si="487"/>
        <v>0</v>
      </c>
      <c r="AJ976" s="164">
        <f t="shared" si="487"/>
        <v>0</v>
      </c>
      <c r="AK976" s="164">
        <f t="shared" si="487"/>
        <v>0</v>
      </c>
      <c r="AL976" s="164">
        <f t="shared" si="487"/>
        <v>0</v>
      </c>
      <c r="AM976" s="164">
        <f t="shared" si="487"/>
        <v>0</v>
      </c>
      <c r="AN976" s="164">
        <f t="shared" si="487"/>
        <v>0</v>
      </c>
      <c r="AO976" s="164">
        <f t="shared" si="487"/>
        <v>0</v>
      </c>
      <c r="AP976" s="164">
        <f t="shared" si="487"/>
        <v>0</v>
      </c>
      <c r="AQ976" s="164">
        <f t="shared" si="487"/>
        <v>0</v>
      </c>
      <c r="AR976" s="164">
        <f t="shared" si="487"/>
        <v>0</v>
      </c>
      <c r="AS976" s="164">
        <f t="shared" si="487"/>
        <v>0</v>
      </c>
      <c r="AT976" s="164">
        <f t="shared" si="487"/>
        <v>0</v>
      </c>
      <c r="AU976" s="164">
        <f t="shared" si="487"/>
        <v>0</v>
      </c>
      <c r="AV976" s="164">
        <f t="shared" si="487"/>
        <v>0.3</v>
      </c>
      <c r="AW976" s="164">
        <f t="shared" si="487"/>
        <v>0</v>
      </c>
      <c r="AX976" s="164">
        <f t="shared" si="487"/>
        <v>0</v>
      </c>
      <c r="AY976" s="164">
        <f t="shared" si="487"/>
        <v>0</v>
      </c>
      <c r="AZ976" s="164">
        <f t="shared" si="487"/>
        <v>0</v>
      </c>
      <c r="BA976" s="164">
        <f t="shared" si="487"/>
        <v>0</v>
      </c>
      <c r="BB976" s="164">
        <f t="shared" si="487"/>
        <v>0</v>
      </c>
      <c r="BC976" s="164">
        <f t="shared" si="487"/>
        <v>0</v>
      </c>
      <c r="BD976" s="164">
        <f t="shared" si="487"/>
        <v>0</v>
      </c>
      <c r="BE976" s="164">
        <f t="shared" si="487"/>
        <v>0</v>
      </c>
      <c r="BF976" s="164">
        <f t="shared" si="487"/>
        <v>0</v>
      </c>
      <c r="BG976" s="164">
        <f t="shared" si="487"/>
        <v>0</v>
      </c>
      <c r="BH976" s="164">
        <f t="shared" si="487"/>
        <v>3.9219999999999997</v>
      </c>
      <c r="BI976" s="164">
        <f t="shared" si="487"/>
        <v>0</v>
      </c>
      <c r="BJ976" s="164">
        <f t="shared" si="487"/>
        <v>0</v>
      </c>
      <c r="BK976" s="164">
        <f t="shared" si="487"/>
        <v>0</v>
      </c>
      <c r="BL976" s="164">
        <f t="shared" si="487"/>
        <v>0</v>
      </c>
      <c r="BM976" s="164">
        <f t="shared" si="487"/>
        <v>0</v>
      </c>
      <c r="BN976" s="164">
        <f t="shared" si="487"/>
        <v>0</v>
      </c>
      <c r="BO976" s="164">
        <f t="shared" si="487"/>
        <v>0</v>
      </c>
      <c r="BP976" s="164">
        <f t="shared" si="487"/>
        <v>0</v>
      </c>
      <c r="BQ976" s="164">
        <f t="shared" si="487"/>
        <v>0</v>
      </c>
      <c r="BR976" s="164">
        <f t="shared" si="487"/>
        <v>0</v>
      </c>
      <c r="BS976" s="164"/>
      <c r="BT976" s="164"/>
      <c r="BU976" s="164"/>
      <c r="BV976" s="164"/>
      <c r="BW976" s="164"/>
      <c r="BX976" s="166"/>
      <c r="BY976" s="164"/>
      <c r="BZ976" s="164"/>
      <c r="CA976" s="164"/>
      <c r="CB976" s="164">
        <f t="shared" si="486"/>
        <v>100</v>
      </c>
      <c r="CC976" s="164">
        <f t="shared" si="486"/>
        <v>0</v>
      </c>
      <c r="CD976" s="392"/>
      <c r="CE976" s="392"/>
      <c r="CF976" s="392"/>
      <c r="CG976" s="392"/>
      <c r="CH976" s="392"/>
      <c r="CI976" s="392"/>
      <c r="CJ976" s="392"/>
      <c r="CK976" s="392"/>
      <c r="CL976" s="392"/>
      <c r="CM976" s="392"/>
      <c r="CN976" s="392"/>
      <c r="CO976" s="392"/>
      <c r="CP976" s="392"/>
      <c r="CQ976" s="392"/>
      <c r="CR976" s="392"/>
      <c r="CS976" s="392"/>
      <c r="CT976" s="392"/>
    </row>
    <row r="977" spans="1:98" s="35" customFormat="1" ht="15" x14ac:dyDescent="0.3">
      <c r="A977" s="34"/>
      <c r="F977" s="167" t="s">
        <v>1214</v>
      </c>
      <c r="J977" s="392"/>
      <c r="K977" s="164">
        <f>+K966*$D$966/100</f>
        <v>0.01</v>
      </c>
      <c r="L977" s="164"/>
      <c r="M977" s="164">
        <f>+M966*$D$966/100</f>
        <v>0</v>
      </c>
      <c r="N977" s="164">
        <f t="shared" ref="N977:BR977" si="488">+N966*$D$966/100</f>
        <v>0</v>
      </c>
      <c r="O977" s="164">
        <f t="shared" si="488"/>
        <v>0</v>
      </c>
      <c r="P977" s="164">
        <f t="shared" si="488"/>
        <v>0</v>
      </c>
      <c r="Q977" s="164">
        <f t="shared" si="488"/>
        <v>0</v>
      </c>
      <c r="R977" s="164">
        <f t="shared" si="488"/>
        <v>0</v>
      </c>
      <c r="S977" s="164">
        <f t="shared" si="488"/>
        <v>0</v>
      </c>
      <c r="T977" s="164">
        <f t="shared" si="488"/>
        <v>0</v>
      </c>
      <c r="U977" s="164">
        <f t="shared" si="488"/>
        <v>0</v>
      </c>
      <c r="V977" s="164">
        <f t="shared" si="488"/>
        <v>0</v>
      </c>
      <c r="W977" s="164">
        <f t="shared" si="488"/>
        <v>0</v>
      </c>
      <c r="X977" s="164">
        <f t="shared" si="488"/>
        <v>0</v>
      </c>
      <c r="Y977" s="164">
        <f t="shared" si="488"/>
        <v>0</v>
      </c>
      <c r="Z977" s="164">
        <f t="shared" si="488"/>
        <v>0</v>
      </c>
      <c r="AA977" s="164">
        <f t="shared" si="488"/>
        <v>0</v>
      </c>
      <c r="AB977" s="164">
        <f t="shared" si="488"/>
        <v>0</v>
      </c>
      <c r="AC977" s="164">
        <f t="shared" si="488"/>
        <v>0</v>
      </c>
      <c r="AD977" s="164">
        <f t="shared" si="488"/>
        <v>0</v>
      </c>
      <c r="AE977" s="164">
        <f t="shared" si="488"/>
        <v>0</v>
      </c>
      <c r="AF977" s="164">
        <f t="shared" si="488"/>
        <v>0</v>
      </c>
      <c r="AG977" s="164">
        <f t="shared" si="488"/>
        <v>0</v>
      </c>
      <c r="AH977" s="164">
        <f t="shared" si="488"/>
        <v>0</v>
      </c>
      <c r="AI977" s="164">
        <f t="shared" si="488"/>
        <v>0</v>
      </c>
      <c r="AJ977" s="164">
        <f t="shared" si="488"/>
        <v>4.99</v>
      </c>
      <c r="AK977" s="164">
        <f t="shared" si="488"/>
        <v>0.5</v>
      </c>
      <c r="AL977" s="164">
        <f t="shared" si="488"/>
        <v>1.4999999999999999E-2</v>
      </c>
      <c r="AM977" s="164">
        <f t="shared" si="488"/>
        <v>3.8</v>
      </c>
      <c r="AN977" s="164">
        <f t="shared" si="488"/>
        <v>0.05</v>
      </c>
      <c r="AO977" s="164">
        <f t="shared" si="488"/>
        <v>4.45</v>
      </c>
      <c r="AP977" s="164">
        <f t="shared" si="488"/>
        <v>1965</v>
      </c>
      <c r="AQ977" s="164">
        <f t="shared" si="488"/>
        <v>5.0000000000000001E-3</v>
      </c>
      <c r="AR977" s="164">
        <f t="shared" si="488"/>
        <v>4.0000000000000001E-3</v>
      </c>
      <c r="AS977" s="164">
        <f t="shared" si="488"/>
        <v>0</v>
      </c>
      <c r="AT977" s="166" t="s">
        <v>501</v>
      </c>
      <c r="AU977" s="164">
        <f t="shared" si="488"/>
        <v>0</v>
      </c>
      <c r="AV977" s="164">
        <f t="shared" si="488"/>
        <v>0</v>
      </c>
      <c r="AW977" s="164">
        <f t="shared" si="488"/>
        <v>0</v>
      </c>
      <c r="AX977" s="164">
        <f t="shared" si="488"/>
        <v>0</v>
      </c>
      <c r="AY977" s="164">
        <f t="shared" si="488"/>
        <v>0</v>
      </c>
      <c r="AZ977" s="164">
        <f t="shared" si="488"/>
        <v>0</v>
      </c>
      <c r="BA977" s="164">
        <f t="shared" si="488"/>
        <v>0</v>
      </c>
      <c r="BB977" s="164">
        <f t="shared" si="488"/>
        <v>0</v>
      </c>
      <c r="BC977" s="164">
        <f t="shared" si="488"/>
        <v>0</v>
      </c>
      <c r="BD977" s="164">
        <f t="shared" si="488"/>
        <v>0</v>
      </c>
      <c r="BE977" s="164">
        <f t="shared" si="488"/>
        <v>0</v>
      </c>
      <c r="BF977" s="164">
        <f t="shared" si="488"/>
        <v>0</v>
      </c>
      <c r="BG977" s="164">
        <f t="shared" si="488"/>
        <v>0</v>
      </c>
      <c r="BH977" s="164">
        <f t="shared" si="488"/>
        <v>0</v>
      </c>
      <c r="BI977" s="164">
        <f t="shared" si="488"/>
        <v>0</v>
      </c>
      <c r="BJ977" s="164">
        <f t="shared" si="488"/>
        <v>0</v>
      </c>
      <c r="BK977" s="164">
        <f t="shared" si="488"/>
        <v>0.05</v>
      </c>
      <c r="BL977" s="164">
        <f t="shared" si="488"/>
        <v>0</v>
      </c>
      <c r="BM977" s="164">
        <f t="shared" si="488"/>
        <v>0</v>
      </c>
      <c r="BN977" s="164">
        <f t="shared" si="488"/>
        <v>0</v>
      </c>
      <c r="BO977" s="164">
        <f t="shared" si="488"/>
        <v>0</v>
      </c>
      <c r="BP977" s="164">
        <f t="shared" si="488"/>
        <v>0</v>
      </c>
      <c r="BQ977" s="164">
        <f t="shared" si="488"/>
        <v>0</v>
      </c>
      <c r="BR977" s="164">
        <f t="shared" si="488"/>
        <v>0</v>
      </c>
      <c r="BS977" s="164"/>
      <c r="BT977" s="164"/>
      <c r="BU977" s="164"/>
      <c r="BV977" s="164"/>
      <c r="BW977" s="164"/>
      <c r="BX977" s="166"/>
      <c r="BY977" s="164"/>
      <c r="BZ977" s="164"/>
      <c r="CA977" s="164"/>
      <c r="CB977" s="164">
        <f t="shared" si="486"/>
        <v>100</v>
      </c>
      <c r="CC977" s="164">
        <f t="shared" si="486"/>
        <v>0</v>
      </c>
      <c r="CD977" s="392"/>
      <c r="CE977" s="392"/>
      <c r="CF977" s="392"/>
      <c r="CG977" s="392"/>
      <c r="CH977" s="392"/>
      <c r="CI977" s="392"/>
      <c r="CJ977" s="392"/>
      <c r="CK977" s="392"/>
      <c r="CL977" s="392"/>
      <c r="CM977" s="392"/>
      <c r="CN977" s="392"/>
      <c r="CO977" s="392"/>
      <c r="CP977" s="392"/>
      <c r="CQ977" s="392"/>
      <c r="CR977" s="392"/>
      <c r="CS977" s="392"/>
      <c r="CT977" s="392"/>
    </row>
    <row r="978" spans="1:98" s="35" customFormat="1" ht="15" x14ac:dyDescent="0.3">
      <c r="A978" s="34"/>
      <c r="F978" s="36"/>
      <c r="J978" s="392"/>
      <c r="K978" s="168">
        <f>SUM(K974:K977)</f>
        <v>575.36</v>
      </c>
      <c r="L978" s="168">
        <f>SUM(L974:L977)</f>
        <v>3</v>
      </c>
      <c r="M978" s="168">
        <f>SUM(M974:M977)</f>
        <v>19</v>
      </c>
      <c r="N978" s="168">
        <f t="shared" ref="N978:BR978" si="489">SUM(N974:N977)</f>
        <v>19</v>
      </c>
      <c r="O978" s="168">
        <f t="shared" si="489"/>
        <v>0</v>
      </c>
      <c r="P978" s="168">
        <f t="shared" si="489"/>
        <v>0</v>
      </c>
      <c r="Q978" s="168">
        <f t="shared" si="489"/>
        <v>11</v>
      </c>
      <c r="R978" s="168">
        <f t="shared" si="489"/>
        <v>0</v>
      </c>
      <c r="S978" s="168">
        <f t="shared" si="489"/>
        <v>1.2649999999999999</v>
      </c>
      <c r="T978" s="168">
        <f t="shared" si="489"/>
        <v>1.857</v>
      </c>
      <c r="U978" s="168">
        <f t="shared" si="489"/>
        <v>6.4220000000000006</v>
      </c>
      <c r="V978" s="168">
        <f t="shared" si="489"/>
        <v>0</v>
      </c>
      <c r="W978" s="168">
        <f t="shared" si="489"/>
        <v>25.5</v>
      </c>
      <c r="X978" s="168">
        <f t="shared" si="489"/>
        <v>0</v>
      </c>
      <c r="Y978" s="168">
        <f t="shared" si="489"/>
        <v>0</v>
      </c>
      <c r="Z978" s="168">
        <f t="shared" si="489"/>
        <v>0</v>
      </c>
      <c r="AA978" s="168">
        <f t="shared" si="489"/>
        <v>0</v>
      </c>
      <c r="AB978" s="168">
        <f t="shared" si="489"/>
        <v>0</v>
      </c>
      <c r="AC978" s="168">
        <f t="shared" si="489"/>
        <v>0</v>
      </c>
      <c r="AD978" s="168">
        <f t="shared" si="489"/>
        <v>0</v>
      </c>
      <c r="AE978" s="168">
        <f t="shared" si="489"/>
        <v>21.5</v>
      </c>
      <c r="AF978" s="168">
        <f t="shared" si="489"/>
        <v>0</v>
      </c>
      <c r="AG978" s="168">
        <f t="shared" si="489"/>
        <v>0</v>
      </c>
      <c r="AH978" s="168">
        <f t="shared" si="489"/>
        <v>0</v>
      </c>
      <c r="AI978" s="168">
        <f t="shared" si="489"/>
        <v>0</v>
      </c>
      <c r="AJ978" s="168">
        <f t="shared" si="489"/>
        <v>13.99</v>
      </c>
      <c r="AK978" s="168">
        <f t="shared" si="489"/>
        <v>1315.5</v>
      </c>
      <c r="AL978" s="168">
        <f t="shared" si="489"/>
        <v>27.015000000000001</v>
      </c>
      <c r="AM978" s="168">
        <f t="shared" si="489"/>
        <v>393.8</v>
      </c>
      <c r="AN978" s="168">
        <f t="shared" si="489"/>
        <v>345.05</v>
      </c>
      <c r="AO978" s="168">
        <f t="shared" si="489"/>
        <v>2124.4499999999998</v>
      </c>
      <c r="AP978" s="168">
        <f t="shared" si="489"/>
        <v>2025</v>
      </c>
      <c r="AQ978" s="168">
        <f t="shared" si="489"/>
        <v>4.3549999999999995</v>
      </c>
      <c r="AR978" s="168">
        <f t="shared" si="489"/>
        <v>0.10900000000000003</v>
      </c>
      <c r="AS978" s="168">
        <f t="shared" si="489"/>
        <v>0</v>
      </c>
      <c r="AT978" s="168">
        <f t="shared" si="489"/>
        <v>620</v>
      </c>
      <c r="AU978" s="168">
        <f t="shared" si="489"/>
        <v>0</v>
      </c>
      <c r="AV978" s="168">
        <f t="shared" si="489"/>
        <v>0.3</v>
      </c>
      <c r="AW978" s="168">
        <f t="shared" si="489"/>
        <v>0</v>
      </c>
      <c r="AX978" s="168">
        <f t="shared" si="489"/>
        <v>0</v>
      </c>
      <c r="AY978" s="168">
        <f t="shared" si="489"/>
        <v>0</v>
      </c>
      <c r="AZ978" s="168">
        <f t="shared" si="489"/>
        <v>0</v>
      </c>
      <c r="BA978" s="168">
        <f t="shared" si="489"/>
        <v>0</v>
      </c>
      <c r="BB978" s="168">
        <f t="shared" si="489"/>
        <v>0</v>
      </c>
      <c r="BC978" s="168">
        <f t="shared" si="489"/>
        <v>0</v>
      </c>
      <c r="BD978" s="168">
        <f t="shared" si="489"/>
        <v>0</v>
      </c>
      <c r="BE978" s="168">
        <f t="shared" si="489"/>
        <v>0</v>
      </c>
      <c r="BF978" s="168">
        <f t="shared" si="489"/>
        <v>0</v>
      </c>
      <c r="BG978" s="168">
        <f t="shared" si="489"/>
        <v>0</v>
      </c>
      <c r="BH978" s="168">
        <f t="shared" si="489"/>
        <v>3.9219999999999997</v>
      </c>
      <c r="BI978" s="168">
        <f t="shared" si="489"/>
        <v>0</v>
      </c>
      <c r="BJ978" s="168">
        <f t="shared" si="489"/>
        <v>0</v>
      </c>
      <c r="BK978" s="168">
        <f t="shared" si="489"/>
        <v>0.05</v>
      </c>
      <c r="BL978" s="168">
        <f t="shared" si="489"/>
        <v>0</v>
      </c>
      <c r="BM978" s="168">
        <f t="shared" si="489"/>
        <v>0</v>
      </c>
      <c r="BN978" s="168">
        <f t="shared" si="489"/>
        <v>0</v>
      </c>
      <c r="BO978" s="168">
        <f t="shared" si="489"/>
        <v>0</v>
      </c>
      <c r="BP978" s="168">
        <f t="shared" si="489"/>
        <v>0</v>
      </c>
      <c r="BQ978" s="168">
        <f t="shared" si="489"/>
        <v>0</v>
      </c>
      <c r="BR978" s="168">
        <f t="shared" si="489"/>
        <v>0</v>
      </c>
      <c r="BS978" s="168"/>
      <c r="BT978" s="168"/>
      <c r="BU978" s="168"/>
      <c r="BV978" s="168"/>
      <c r="BW978" s="168"/>
      <c r="BX978" s="333"/>
      <c r="BY978" s="168"/>
      <c r="BZ978" s="168"/>
      <c r="CA978" s="168"/>
      <c r="CB978" s="168">
        <f>(CB975+CB976+CB977)</f>
        <v>300</v>
      </c>
      <c r="CC978" s="168">
        <f>(CC975+CC976+CC977)</f>
        <v>5.1000000000000085</v>
      </c>
      <c r="CD978" s="392"/>
      <c r="CE978" s="392"/>
      <c r="CF978" s="392"/>
      <c r="CG978" s="392"/>
      <c r="CH978" s="392"/>
      <c r="CI978" s="392"/>
      <c r="CJ978" s="392"/>
      <c r="CK978" s="392"/>
      <c r="CL978" s="392"/>
      <c r="CM978" s="392"/>
      <c r="CN978" s="392"/>
      <c r="CO978" s="392"/>
      <c r="CP978" s="392"/>
      <c r="CQ978" s="392"/>
      <c r="CR978" s="392"/>
      <c r="CS978" s="392"/>
      <c r="CT978" s="392"/>
    </row>
    <row r="979" spans="1:98" s="35" customFormat="1" ht="15" x14ac:dyDescent="0.25">
      <c r="A979" s="34"/>
      <c r="F979" s="36"/>
      <c r="J979" s="392"/>
      <c r="K979" s="388"/>
      <c r="L979" s="388"/>
      <c r="M979" s="388"/>
      <c r="N979" s="388"/>
      <c r="O979" s="388"/>
      <c r="P979" s="388"/>
      <c r="Q979" s="388"/>
      <c r="R979" s="388"/>
      <c r="S979" s="388"/>
      <c r="T979" s="388"/>
      <c r="U979" s="388"/>
      <c r="V979" s="388"/>
      <c r="W979" s="388"/>
      <c r="X979" s="388"/>
      <c r="Y979" s="388"/>
      <c r="Z979" s="388"/>
      <c r="AA979" s="388"/>
      <c r="AB979" s="388"/>
      <c r="AC979" s="388"/>
      <c r="AD979" s="388"/>
      <c r="AE979" s="388"/>
      <c r="AF979" s="388"/>
      <c r="AG979" s="388"/>
      <c r="AH979" s="388"/>
      <c r="AI979" s="388"/>
      <c r="AJ979" s="388"/>
      <c r="AK979" s="388"/>
      <c r="AL979" s="388"/>
      <c r="AM979" s="388"/>
      <c r="AN979" s="388"/>
      <c r="AO979" s="388"/>
      <c r="AP979" s="388"/>
      <c r="AQ979" s="388"/>
      <c r="AR979" s="388"/>
      <c r="AS979" s="388"/>
      <c r="AT979" s="388"/>
      <c r="AU979" s="388"/>
      <c r="AV979" s="388"/>
      <c r="AW979" s="388"/>
      <c r="AX979" s="388"/>
      <c r="AY979" s="388"/>
      <c r="AZ979" s="388"/>
      <c r="BA979" s="388"/>
      <c r="BB979" s="388"/>
      <c r="BC979" s="388"/>
      <c r="BD979" s="388"/>
      <c r="BE979" s="388"/>
      <c r="BF979" s="388"/>
      <c r="BG979" s="388"/>
      <c r="BH979" s="388"/>
      <c r="BI979" s="388"/>
      <c r="BJ979" s="388"/>
      <c r="BK979" s="388"/>
      <c r="BL979" s="388"/>
      <c r="BM979" s="388"/>
      <c r="BN979" s="388"/>
      <c r="BO979" s="388"/>
      <c r="BP979" s="388"/>
      <c r="BQ979" s="388"/>
      <c r="BR979" s="388"/>
      <c r="BS979" s="388"/>
      <c r="BT979" s="388"/>
      <c r="BU979" s="388"/>
      <c r="BV979" s="388"/>
      <c r="BW979" s="388"/>
      <c r="BX979" s="389"/>
      <c r="BY979" s="388"/>
      <c r="BZ979" s="388"/>
      <c r="CA979" s="388"/>
      <c r="CD979" s="392"/>
      <c r="CE979" s="392"/>
      <c r="CF979" s="392"/>
      <c r="CG979" s="392"/>
      <c r="CH979" s="392"/>
      <c r="CI979" s="392"/>
      <c r="CJ979" s="392"/>
      <c r="CK979" s="392"/>
      <c r="CL979" s="392"/>
      <c r="CM979" s="392"/>
      <c r="CN979" s="392"/>
      <c r="CO979" s="392"/>
      <c r="CP979" s="392"/>
      <c r="CQ979" s="392"/>
      <c r="CR979" s="392"/>
      <c r="CS979" s="392"/>
      <c r="CT979" s="392"/>
    </row>
    <row r="980" spans="1:98" s="35" customFormat="1" ht="15" x14ac:dyDescent="0.3">
      <c r="A980" s="34"/>
      <c r="F980" s="36"/>
      <c r="J980" s="392"/>
      <c r="K980" s="164">
        <f>(K978-($D$967-$D$968))/$D$968*100</f>
        <v>84.644864334749926</v>
      </c>
      <c r="L980" s="170">
        <f>L978/$D$968*100*L826</f>
        <v>0.51389342922523706</v>
      </c>
      <c r="M980" s="170">
        <f>M978/$D$968*100*M826</f>
        <v>3.2546583850931676</v>
      </c>
      <c r="N980" s="170">
        <f t="shared" ref="N980:BR980" si="490">N978/$D$968*100*N826</f>
        <v>3.2546583850931676</v>
      </c>
      <c r="O980" s="170">
        <f t="shared" si="490"/>
        <v>0</v>
      </c>
      <c r="P980" s="170">
        <f t="shared" si="490"/>
        <v>0</v>
      </c>
      <c r="Q980" s="170">
        <f t="shared" si="490"/>
        <v>1.8842759071592026</v>
      </c>
      <c r="R980" s="170">
        <f t="shared" si="490"/>
        <v>0</v>
      </c>
      <c r="S980" s="170">
        <f t="shared" si="490"/>
        <v>0.21669172932330827</v>
      </c>
      <c r="T980" s="170">
        <f t="shared" si="490"/>
        <v>0.3181000326904217</v>
      </c>
      <c r="U980" s="170">
        <f t="shared" si="490"/>
        <v>1.1000745341614908</v>
      </c>
      <c r="V980" s="170">
        <f t="shared" si="490"/>
        <v>0</v>
      </c>
      <c r="W980" s="170">
        <f t="shared" si="490"/>
        <v>4.3680941484145146</v>
      </c>
      <c r="X980" s="170">
        <f t="shared" si="490"/>
        <v>0</v>
      </c>
      <c r="Y980" s="170">
        <f t="shared" si="490"/>
        <v>0</v>
      </c>
      <c r="Z980" s="170">
        <f t="shared" si="490"/>
        <v>0</v>
      </c>
      <c r="AA980" s="170">
        <f t="shared" si="490"/>
        <v>0</v>
      </c>
      <c r="AB980" s="170">
        <f t="shared" si="490"/>
        <v>0</v>
      </c>
      <c r="AC980" s="170">
        <f t="shared" si="490"/>
        <v>0</v>
      </c>
      <c r="AD980" s="170">
        <f t="shared" si="490"/>
        <v>0</v>
      </c>
      <c r="AE980" s="170">
        <f t="shared" si="490"/>
        <v>3.6829029094475323</v>
      </c>
      <c r="AF980" s="170">
        <f t="shared" si="490"/>
        <v>0</v>
      </c>
      <c r="AG980" s="170">
        <f t="shared" si="490"/>
        <v>0</v>
      </c>
      <c r="AH980" s="170">
        <f t="shared" si="490"/>
        <v>0</v>
      </c>
      <c r="AI980" s="170">
        <f t="shared" si="490"/>
        <v>0</v>
      </c>
      <c r="AJ980" s="170">
        <f t="shared" si="490"/>
        <v>2.3964563582870224</v>
      </c>
      <c r="AK980" s="170">
        <f t="shared" si="490"/>
        <v>225.34226871526647</v>
      </c>
      <c r="AL980" s="170">
        <f t="shared" si="490"/>
        <v>4.6276103301732601</v>
      </c>
      <c r="AM980" s="170">
        <f t="shared" si="490"/>
        <v>67.45707747629946</v>
      </c>
      <c r="AN980" s="170">
        <f t="shared" si="490"/>
        <v>59.106309251389341</v>
      </c>
      <c r="AO980" s="170">
        <f t="shared" si="490"/>
        <v>363.91363190585156</v>
      </c>
      <c r="AP980" s="170">
        <f t="shared" si="490"/>
        <v>346.878064727035</v>
      </c>
      <c r="AQ980" s="170">
        <f t="shared" si="490"/>
        <v>0.7460019614253024</v>
      </c>
      <c r="AR980" s="170">
        <f t="shared" si="490"/>
        <v>1.8671461261850285E-2</v>
      </c>
      <c r="AS980" s="170">
        <f t="shared" si="490"/>
        <v>0</v>
      </c>
      <c r="AT980" s="170">
        <f t="shared" si="490"/>
        <v>106.20464203988232</v>
      </c>
      <c r="AU980" s="170">
        <f t="shared" si="490"/>
        <v>0</v>
      </c>
      <c r="AV980" s="170">
        <f t="shared" si="490"/>
        <v>5.1389342922523701E-2</v>
      </c>
      <c r="AW980" s="170">
        <f t="shared" si="490"/>
        <v>0</v>
      </c>
      <c r="AX980" s="170">
        <f t="shared" si="490"/>
        <v>0</v>
      </c>
      <c r="AY980" s="170">
        <f t="shared" si="490"/>
        <v>0</v>
      </c>
      <c r="AZ980" s="170">
        <f t="shared" si="490"/>
        <v>0</v>
      </c>
      <c r="BA980" s="170">
        <f t="shared" si="490"/>
        <v>0</v>
      </c>
      <c r="BB980" s="170">
        <f t="shared" si="490"/>
        <v>0</v>
      </c>
      <c r="BC980" s="170">
        <f t="shared" si="490"/>
        <v>0</v>
      </c>
      <c r="BD980" s="170">
        <f t="shared" si="490"/>
        <v>0</v>
      </c>
      <c r="BE980" s="170">
        <f t="shared" si="490"/>
        <v>0</v>
      </c>
      <c r="BF980" s="170">
        <f t="shared" si="490"/>
        <v>0</v>
      </c>
      <c r="BG980" s="170">
        <f t="shared" si="490"/>
        <v>0</v>
      </c>
      <c r="BH980" s="170">
        <f t="shared" si="490"/>
        <v>0.67183000980712648</v>
      </c>
      <c r="BI980" s="170">
        <f t="shared" si="490"/>
        <v>0</v>
      </c>
      <c r="BJ980" s="170">
        <f t="shared" si="490"/>
        <v>0</v>
      </c>
      <c r="BK980" s="170">
        <f t="shared" si="490"/>
        <v>6.8519123896698276E-3</v>
      </c>
      <c r="BL980" s="170">
        <f t="shared" si="490"/>
        <v>0</v>
      </c>
      <c r="BM980" s="170">
        <f t="shared" si="490"/>
        <v>0</v>
      </c>
      <c r="BN980" s="170">
        <f t="shared" si="490"/>
        <v>0</v>
      </c>
      <c r="BO980" s="170">
        <f t="shared" si="490"/>
        <v>0</v>
      </c>
      <c r="BP980" s="170">
        <f t="shared" si="490"/>
        <v>0</v>
      </c>
      <c r="BQ980" s="170">
        <f t="shared" si="490"/>
        <v>0</v>
      </c>
      <c r="BR980" s="170">
        <f t="shared" si="490"/>
        <v>0</v>
      </c>
      <c r="BS980" s="170"/>
      <c r="BT980" s="170"/>
      <c r="BU980" s="170"/>
      <c r="BV980" s="170"/>
      <c r="BW980" s="170"/>
      <c r="BX980" s="204"/>
      <c r="BY980" s="170"/>
      <c r="BZ980" s="170"/>
      <c r="CA980" s="170"/>
      <c r="CB980" s="170">
        <f>CB978/3</f>
        <v>100</v>
      </c>
      <c r="CC980" s="168">
        <f>CC978</f>
        <v>5.1000000000000085</v>
      </c>
      <c r="CD980" s="392"/>
      <c r="CE980" s="392"/>
      <c r="CF980" s="392"/>
      <c r="CG980" s="392"/>
      <c r="CH980" s="392"/>
      <c r="CI980" s="392"/>
      <c r="CJ980" s="392"/>
      <c r="CK980" s="392"/>
      <c r="CL980" s="392"/>
      <c r="CM980" s="392"/>
      <c r="CN980" s="392"/>
      <c r="CO980" s="392"/>
      <c r="CP980" s="392"/>
      <c r="CQ980" s="392"/>
      <c r="CR980" s="392"/>
      <c r="CS980" s="392"/>
      <c r="CT980" s="392"/>
    </row>
    <row r="981" spans="1:98" ht="15" x14ac:dyDescent="0.25">
      <c r="A981" s="10"/>
      <c r="F981" s="5"/>
    </row>
    <row r="982" spans="1:98" s="7" customFormat="1" ht="15" x14ac:dyDescent="0.25">
      <c r="A982" s="120" t="s">
        <v>860</v>
      </c>
      <c r="F982" s="117" t="s">
        <v>1281</v>
      </c>
      <c r="J982" s="7">
        <f>(M982*17)+(Q982*37)+(W982*17)+(AI982*29)+(AE982*8)</f>
        <v>141.17508989865971</v>
      </c>
      <c r="K982" s="183">
        <f>+K1001</f>
        <v>91.385433148087586</v>
      </c>
      <c r="L982" s="183">
        <f>+L1001</f>
        <v>0.41882314481856819</v>
      </c>
      <c r="M982" s="183">
        <f t="shared" ref="M982:BR982" si="491">+M1001</f>
        <v>2.6294213795357959</v>
      </c>
      <c r="N982" s="183">
        <f t="shared" si="491"/>
        <v>2.6294213795357959</v>
      </c>
      <c r="O982" s="183">
        <f t="shared" si="491"/>
        <v>0</v>
      </c>
      <c r="P982" s="183">
        <f t="shared" si="491"/>
        <v>0</v>
      </c>
      <c r="Q982" s="183">
        <f t="shared" si="491"/>
        <v>2.0384439359267739</v>
      </c>
      <c r="R982" s="183">
        <f t="shared" si="491"/>
        <v>0</v>
      </c>
      <c r="S982" s="183">
        <f t="shared" si="491"/>
        <v>0.38199411572409286</v>
      </c>
      <c r="T982" s="183">
        <f t="shared" si="491"/>
        <v>0.35835501797973196</v>
      </c>
      <c r="U982" s="183">
        <f t="shared" si="491"/>
        <v>1.1223432494279177</v>
      </c>
      <c r="V982" s="183">
        <f t="shared" si="491"/>
        <v>0</v>
      </c>
      <c r="W982" s="183">
        <f t="shared" si="491"/>
        <v>0.49676364825106251</v>
      </c>
      <c r="X982" s="183">
        <f t="shared" si="491"/>
        <v>0</v>
      </c>
      <c r="Y982" s="183">
        <f t="shared" si="491"/>
        <v>0</v>
      </c>
      <c r="Z982" s="183">
        <f t="shared" si="491"/>
        <v>8.5648904870872841E-3</v>
      </c>
      <c r="AA982" s="183">
        <f t="shared" si="491"/>
        <v>0.4881987577639752</v>
      </c>
      <c r="AB982" s="183">
        <f t="shared" si="491"/>
        <v>0</v>
      </c>
      <c r="AC982" s="183">
        <f t="shared" si="491"/>
        <v>0</v>
      </c>
      <c r="AD982" s="183">
        <f t="shared" si="491"/>
        <v>0</v>
      </c>
      <c r="AE982" s="183">
        <f t="shared" si="491"/>
        <v>1.5759398496240604</v>
      </c>
      <c r="AF982" s="183">
        <f t="shared" si="491"/>
        <v>0</v>
      </c>
      <c r="AG982" s="183">
        <f t="shared" si="491"/>
        <v>0</v>
      </c>
      <c r="AH982" s="183">
        <f t="shared" si="491"/>
        <v>0</v>
      </c>
      <c r="AI982" s="183">
        <f t="shared" si="491"/>
        <v>0</v>
      </c>
      <c r="AJ982" s="183">
        <f t="shared" si="491"/>
        <v>1.8911278195488723</v>
      </c>
      <c r="AK982" s="183">
        <f t="shared" si="491"/>
        <v>32.032690421706441</v>
      </c>
      <c r="AL982" s="183">
        <f t="shared" si="491"/>
        <v>1.766936907486107</v>
      </c>
      <c r="AM982" s="183">
        <f t="shared" si="491"/>
        <v>32.597973193854202</v>
      </c>
      <c r="AN982" s="183">
        <f t="shared" si="491"/>
        <v>85.571820856489055</v>
      </c>
      <c r="AO982" s="183">
        <f t="shared" si="491"/>
        <v>370.16600196142531</v>
      </c>
      <c r="AP982" s="183">
        <f t="shared" si="491"/>
        <v>345.85027786858456</v>
      </c>
      <c r="AQ982" s="183">
        <f t="shared" si="491"/>
        <v>0.20213141549525987</v>
      </c>
      <c r="AR982" s="183">
        <f t="shared" si="491"/>
        <v>0.11297090552468128</v>
      </c>
      <c r="AS982" s="183">
        <f t="shared" si="491"/>
        <v>8.564890487087283E-2</v>
      </c>
      <c r="AT982" s="183">
        <f t="shared" si="491"/>
        <v>289.92154298790456</v>
      </c>
      <c r="AU982" s="183">
        <f t="shared" si="491"/>
        <v>0</v>
      </c>
      <c r="AV982" s="183">
        <f t="shared" si="491"/>
        <v>151.4786531546257</v>
      </c>
      <c r="AW982" s="183">
        <f t="shared" si="491"/>
        <v>0</v>
      </c>
      <c r="AX982" s="183">
        <f t="shared" si="491"/>
        <v>908.6492317750899</v>
      </c>
      <c r="AY982" s="183">
        <f t="shared" si="491"/>
        <v>0</v>
      </c>
      <c r="AZ982" s="183">
        <f t="shared" si="491"/>
        <v>0</v>
      </c>
      <c r="BA982" s="183">
        <f t="shared" si="491"/>
        <v>0</v>
      </c>
      <c r="BB982" s="183">
        <f t="shared" si="491"/>
        <v>0</v>
      </c>
      <c r="BC982" s="183">
        <f t="shared" si="491"/>
        <v>0</v>
      </c>
      <c r="BD982" s="183">
        <f t="shared" si="491"/>
        <v>0</v>
      </c>
      <c r="BE982" s="183">
        <f t="shared" si="491"/>
        <v>0</v>
      </c>
      <c r="BF982" s="183">
        <f t="shared" si="491"/>
        <v>0</v>
      </c>
      <c r="BG982" s="183">
        <f t="shared" si="491"/>
        <v>0</v>
      </c>
      <c r="BH982" s="183">
        <f t="shared" si="491"/>
        <v>1.4349617522066034</v>
      </c>
      <c r="BI982" s="183">
        <f t="shared" si="491"/>
        <v>0</v>
      </c>
      <c r="BJ982" s="183">
        <f t="shared" si="491"/>
        <v>5.0104609349460608E-2</v>
      </c>
      <c r="BK982" s="183">
        <f t="shared" si="491"/>
        <v>9.0445243543641723E-2</v>
      </c>
      <c r="BL982" s="183">
        <f t="shared" si="491"/>
        <v>0.49162471395881002</v>
      </c>
      <c r="BM982" s="183">
        <f t="shared" si="491"/>
        <v>0</v>
      </c>
      <c r="BN982" s="183">
        <f t="shared" si="491"/>
        <v>0.10190506701536448</v>
      </c>
      <c r="BO982" s="183">
        <f t="shared" si="491"/>
        <v>17.472376593658058</v>
      </c>
      <c r="BP982" s="183">
        <f t="shared" si="491"/>
        <v>0</v>
      </c>
      <c r="BQ982" s="183">
        <f t="shared" si="491"/>
        <v>5.4644001307616881</v>
      </c>
      <c r="BR982" s="183">
        <f t="shared" si="491"/>
        <v>0</v>
      </c>
      <c r="BS982" s="183"/>
      <c r="BT982" s="183"/>
      <c r="BU982" s="183"/>
      <c r="BV982" s="183"/>
      <c r="BW982" s="183"/>
      <c r="BX982" s="338"/>
      <c r="BY982" s="183"/>
      <c r="BZ982" s="183"/>
      <c r="CA982" s="183"/>
      <c r="CB982" s="183">
        <f>+CB1001</f>
        <v>100</v>
      </c>
      <c r="CC982" s="183">
        <f>+CC1001</f>
        <v>2.3999999999999773</v>
      </c>
      <c r="CD982" s="183"/>
      <c r="CE982" s="183"/>
      <c r="CF982" s="183"/>
      <c r="CG982" s="183"/>
      <c r="CH982" s="183"/>
      <c r="CI982" s="51" t="s">
        <v>1151</v>
      </c>
      <c r="CJ982" s="51"/>
      <c r="CK982" s="51"/>
      <c r="CL982" s="51"/>
      <c r="CM982" s="51"/>
      <c r="CN982" s="51"/>
      <c r="CO982" s="51"/>
      <c r="CP982" s="51"/>
      <c r="CQ982" s="51"/>
      <c r="CR982" s="51"/>
      <c r="CS982" s="51"/>
      <c r="CT982" s="51"/>
    </row>
    <row r="983" spans="1:98" ht="15" x14ac:dyDescent="0.25">
      <c r="A983" s="10" t="s">
        <v>567</v>
      </c>
      <c r="D983">
        <v>150</v>
      </c>
      <c r="F983" s="40" t="s">
        <v>1391</v>
      </c>
      <c r="I983">
        <v>1</v>
      </c>
      <c r="J983" s="50">
        <v>0</v>
      </c>
      <c r="K983" s="50">
        <v>99.9</v>
      </c>
      <c r="M983" s="50">
        <v>0</v>
      </c>
      <c r="N983" s="50">
        <v>0</v>
      </c>
      <c r="O983" s="50">
        <v>0</v>
      </c>
      <c r="P983" s="50">
        <v>0</v>
      </c>
      <c r="Q983" s="50">
        <v>0</v>
      </c>
      <c r="R983" s="50">
        <v>0</v>
      </c>
      <c r="S983" s="50">
        <v>0</v>
      </c>
      <c r="T983" s="50">
        <v>0</v>
      </c>
      <c r="U983" s="50">
        <v>0</v>
      </c>
      <c r="W983" s="50">
        <v>0</v>
      </c>
      <c r="X983" s="50">
        <v>0</v>
      </c>
      <c r="Z983" s="50">
        <v>0</v>
      </c>
      <c r="AA983" s="50">
        <v>0</v>
      </c>
      <c r="AD983" s="50">
        <v>0</v>
      </c>
      <c r="AE983" s="50">
        <v>0</v>
      </c>
      <c r="AF983" s="50">
        <v>0</v>
      </c>
      <c r="AG983" s="50">
        <v>0</v>
      </c>
      <c r="AH983" s="50">
        <v>0</v>
      </c>
      <c r="AI983" s="50">
        <v>0</v>
      </c>
      <c r="AJ983" s="50">
        <v>0.1</v>
      </c>
      <c r="AK983" s="50">
        <v>2</v>
      </c>
      <c r="AL983" s="50">
        <v>0</v>
      </c>
      <c r="AM983" s="50">
        <v>1</v>
      </c>
      <c r="AN983" s="50">
        <v>0</v>
      </c>
      <c r="AO983" s="50">
        <v>0</v>
      </c>
      <c r="AP983" s="50">
        <v>2</v>
      </c>
      <c r="AQ983" s="50">
        <v>0</v>
      </c>
      <c r="AR983" s="50">
        <v>7.0000000000000001E-3</v>
      </c>
      <c r="AS983" s="50">
        <v>0</v>
      </c>
      <c r="AT983" s="50">
        <v>0</v>
      </c>
      <c r="AV983" s="50">
        <v>0</v>
      </c>
      <c r="AW983" s="50">
        <v>0</v>
      </c>
      <c r="AX983" s="50">
        <v>0</v>
      </c>
      <c r="AY983" s="50">
        <v>0</v>
      </c>
      <c r="AZ983" s="50">
        <v>0</v>
      </c>
      <c r="BA983" s="50">
        <v>0</v>
      </c>
      <c r="BB983" s="50">
        <v>0</v>
      </c>
      <c r="BE983" s="50">
        <v>0</v>
      </c>
      <c r="BG983" s="50">
        <v>0</v>
      </c>
      <c r="BH983" s="50">
        <v>0</v>
      </c>
      <c r="BI983" s="50">
        <v>0</v>
      </c>
      <c r="BJ983" s="50">
        <v>0</v>
      </c>
      <c r="BK983" s="50">
        <v>0</v>
      </c>
      <c r="BL983" s="50">
        <v>0</v>
      </c>
      <c r="BM983" s="50">
        <v>0</v>
      </c>
      <c r="BN983" s="50">
        <v>0</v>
      </c>
      <c r="BO983" s="50">
        <v>0</v>
      </c>
      <c r="BP983" s="50">
        <v>0</v>
      </c>
      <c r="BQ983" s="50">
        <v>0</v>
      </c>
      <c r="BR983" s="50">
        <v>0</v>
      </c>
      <c r="BS983" s="14">
        <v>1</v>
      </c>
      <c r="BT983" s="14">
        <v>6.25</v>
      </c>
      <c r="BW983" s="50" t="s">
        <v>7</v>
      </c>
      <c r="BX983" s="194" t="s">
        <v>1411</v>
      </c>
    </row>
    <row r="984" spans="1:98" ht="15" x14ac:dyDescent="0.25">
      <c r="A984" s="10" t="s">
        <v>535</v>
      </c>
      <c r="D984">
        <v>450</v>
      </c>
      <c r="F984" s="40" t="s">
        <v>1472</v>
      </c>
      <c r="I984">
        <v>1</v>
      </c>
      <c r="J984" s="50">
        <v>91.199999999999619</v>
      </c>
      <c r="K984" s="50">
        <v>92.9</v>
      </c>
      <c r="L984" s="50">
        <v>0.51</v>
      </c>
      <c r="M984" s="50">
        <v>3.2</v>
      </c>
      <c r="N984" s="50">
        <v>3.2</v>
      </c>
      <c r="O984" s="50">
        <v>0</v>
      </c>
      <c r="P984" s="50">
        <v>0</v>
      </c>
      <c r="Q984" s="50">
        <v>0.4</v>
      </c>
      <c r="S984" s="50">
        <v>0.21</v>
      </c>
      <c r="T984" s="50">
        <v>0.05</v>
      </c>
      <c r="U984" s="50">
        <v>0.02</v>
      </c>
      <c r="W984" s="50">
        <v>0.4</v>
      </c>
      <c r="Z984" s="194" t="s">
        <v>501</v>
      </c>
      <c r="AA984" s="50">
        <v>0.4</v>
      </c>
      <c r="AD984" s="50">
        <v>0</v>
      </c>
      <c r="AE984" s="50">
        <v>1.9</v>
      </c>
      <c r="AJ984" s="50">
        <v>1.2</v>
      </c>
      <c r="AK984" s="50">
        <v>39</v>
      </c>
      <c r="AL984" s="50">
        <v>2.2000000000000002</v>
      </c>
      <c r="AM984" s="50">
        <v>38</v>
      </c>
      <c r="AN984" s="50">
        <v>104</v>
      </c>
      <c r="AO984" s="50">
        <v>436</v>
      </c>
      <c r="AP984" s="50">
        <v>11</v>
      </c>
      <c r="AQ984" s="50">
        <v>0.2</v>
      </c>
      <c r="AR984" s="50">
        <v>0.13</v>
      </c>
      <c r="AS984" s="50">
        <v>0</v>
      </c>
      <c r="AT984" s="50">
        <v>355</v>
      </c>
      <c r="AV984" s="50">
        <v>194</v>
      </c>
      <c r="AW984" s="50">
        <v>0</v>
      </c>
      <c r="AX984" s="50">
        <v>1164</v>
      </c>
      <c r="BE984" s="50">
        <v>0</v>
      </c>
      <c r="BH984" s="50">
        <v>0.96</v>
      </c>
      <c r="BJ984" s="50">
        <v>0.09</v>
      </c>
      <c r="BK984" s="50">
        <v>0.13</v>
      </c>
      <c r="BL984" s="50">
        <v>0.9</v>
      </c>
      <c r="BN984" s="50">
        <v>0.20699999999999999</v>
      </c>
      <c r="BO984" s="50">
        <v>36</v>
      </c>
      <c r="BP984" s="50">
        <v>0</v>
      </c>
      <c r="BQ984" s="50">
        <v>11</v>
      </c>
      <c r="BT984" s="27">
        <v>6.25</v>
      </c>
      <c r="BW984" s="50" t="s">
        <v>1420</v>
      </c>
      <c r="BX984" s="194">
        <v>4204</v>
      </c>
      <c r="CB984" s="50">
        <v>100</v>
      </c>
      <c r="CC984" s="50">
        <v>0</v>
      </c>
    </row>
    <row r="985" spans="1:98" ht="15" x14ac:dyDescent="0.25">
      <c r="A985" s="10" t="s">
        <v>809</v>
      </c>
      <c r="D985">
        <v>50</v>
      </c>
      <c r="F985" s="40" t="s">
        <v>155</v>
      </c>
      <c r="I985">
        <v>1</v>
      </c>
      <c r="J985" s="50">
        <v>84.1</v>
      </c>
      <c r="K985" s="50">
        <v>93.6</v>
      </c>
      <c r="L985" s="50">
        <v>0.3</v>
      </c>
      <c r="M985" s="50">
        <v>1.9</v>
      </c>
      <c r="N985" s="50">
        <v>1.9</v>
      </c>
      <c r="O985" s="50">
        <v>0</v>
      </c>
      <c r="P985" s="50">
        <v>0</v>
      </c>
      <c r="Q985" s="50">
        <v>0.2</v>
      </c>
      <c r="S985" s="50">
        <v>0.04</v>
      </c>
      <c r="T985" s="50">
        <v>0.02</v>
      </c>
      <c r="U985" s="50">
        <v>0.08</v>
      </c>
      <c r="W985" s="50">
        <v>2.2000000000000002</v>
      </c>
      <c r="Z985" s="50">
        <v>0.1</v>
      </c>
      <c r="AA985" s="50">
        <v>2.1</v>
      </c>
      <c r="AD985" s="50">
        <v>0</v>
      </c>
      <c r="AE985" s="50">
        <v>1.3</v>
      </c>
      <c r="AJ985" s="50">
        <v>1</v>
      </c>
      <c r="AK985" s="50">
        <v>16</v>
      </c>
      <c r="AL985" s="50">
        <v>0.8</v>
      </c>
      <c r="AM985" s="50">
        <v>28</v>
      </c>
      <c r="AN985" s="50">
        <v>63</v>
      </c>
      <c r="AO985" s="50">
        <v>389</v>
      </c>
      <c r="AP985" s="50">
        <v>3</v>
      </c>
      <c r="AQ985" s="50">
        <v>0.55000000000000004</v>
      </c>
      <c r="AR985" s="50">
        <v>0.12</v>
      </c>
      <c r="AS985" s="50">
        <v>1</v>
      </c>
      <c r="AT985" s="50">
        <v>190</v>
      </c>
      <c r="AV985" s="50">
        <v>22</v>
      </c>
      <c r="AW985" s="50">
        <v>0</v>
      </c>
      <c r="AX985" s="50">
        <v>133</v>
      </c>
      <c r="BE985" s="50">
        <v>0</v>
      </c>
      <c r="BH985" s="50">
        <v>0.27</v>
      </c>
      <c r="BJ985" s="50">
        <v>0.09</v>
      </c>
      <c r="BK985" s="50">
        <v>0.05</v>
      </c>
      <c r="BL985" s="50">
        <v>0.1</v>
      </c>
      <c r="BN985" s="50">
        <v>0.12</v>
      </c>
      <c r="BO985" s="50">
        <v>16</v>
      </c>
      <c r="BP985" s="50">
        <v>0</v>
      </c>
      <c r="BQ985" s="50">
        <v>17</v>
      </c>
      <c r="BT985" s="27">
        <v>6.25</v>
      </c>
      <c r="BW985" s="50" t="s">
        <v>1420</v>
      </c>
      <c r="BX985" s="194">
        <v>3769</v>
      </c>
      <c r="CB985" s="50">
        <v>100</v>
      </c>
      <c r="CC985" s="50">
        <v>0.39999999999997726</v>
      </c>
    </row>
    <row r="986" spans="1:98" ht="15" x14ac:dyDescent="0.3">
      <c r="A986" s="10" t="s">
        <v>1212</v>
      </c>
      <c r="D986">
        <v>10</v>
      </c>
      <c r="F986" s="44" t="s">
        <v>1213</v>
      </c>
      <c r="I986" s="27">
        <v>1</v>
      </c>
      <c r="J986" s="27">
        <f>(M986*17)+(Q986*37)+(CC987*17)+(AI986*29)+(AE986*8)</f>
        <v>3700</v>
      </c>
      <c r="K986" s="27">
        <v>0</v>
      </c>
      <c r="L986" s="27" t="s">
        <v>501</v>
      </c>
      <c r="M986" s="27">
        <v>0</v>
      </c>
      <c r="N986" s="27">
        <v>0</v>
      </c>
      <c r="O986" s="27">
        <v>0</v>
      </c>
      <c r="P986" s="27">
        <v>0</v>
      </c>
      <c r="Q986" s="27">
        <v>100</v>
      </c>
      <c r="R986" s="27"/>
      <c r="S986" s="27">
        <v>12.65</v>
      </c>
      <c r="T986" s="27">
        <v>18.57</v>
      </c>
      <c r="U986" s="27">
        <v>64.22</v>
      </c>
      <c r="V986" s="27"/>
      <c r="W986" s="27">
        <v>0</v>
      </c>
      <c r="X986" s="27"/>
      <c r="Y986" s="27"/>
      <c r="Z986" s="27">
        <v>0</v>
      </c>
      <c r="AA986" s="27"/>
      <c r="AB986" s="27"/>
      <c r="AC986" s="27"/>
      <c r="AD986" s="27"/>
      <c r="AE986" s="27">
        <v>0</v>
      </c>
      <c r="AF986" s="27"/>
      <c r="AG986" s="27"/>
      <c r="AH986" s="27"/>
      <c r="AI986" s="27"/>
      <c r="AJ986" s="27">
        <v>0</v>
      </c>
      <c r="AK986" s="27">
        <v>0</v>
      </c>
      <c r="AL986" s="27">
        <v>0</v>
      </c>
      <c r="AM986" s="27">
        <v>0</v>
      </c>
      <c r="AN986" s="27">
        <v>0</v>
      </c>
      <c r="AO986" s="27">
        <v>0</v>
      </c>
      <c r="AP986" s="27">
        <v>0</v>
      </c>
      <c r="AQ986" s="27">
        <v>0</v>
      </c>
      <c r="AR986" s="27">
        <v>0</v>
      </c>
      <c r="AS986" s="27"/>
      <c r="AT986" s="27"/>
      <c r="AU986" s="27"/>
      <c r="AV986" s="27">
        <v>3</v>
      </c>
      <c r="AW986" s="27"/>
      <c r="AX986" s="27"/>
      <c r="AY986" s="27"/>
      <c r="AZ986" s="27"/>
      <c r="BA986" s="27"/>
      <c r="BB986" s="27"/>
      <c r="BC986" s="27"/>
      <c r="BD986" s="27"/>
      <c r="BE986" s="27"/>
      <c r="BF986" s="27"/>
      <c r="BG986" s="27">
        <v>0</v>
      </c>
      <c r="BH986" s="27">
        <v>39.22</v>
      </c>
      <c r="BI986" s="27"/>
      <c r="BJ986" s="27">
        <v>0</v>
      </c>
      <c r="BK986" s="27">
        <v>0</v>
      </c>
      <c r="BL986" s="27">
        <v>0</v>
      </c>
      <c r="BM986" s="27"/>
      <c r="BN986" s="27">
        <v>0</v>
      </c>
      <c r="BO986" s="27">
        <v>0</v>
      </c>
      <c r="BP986" s="27">
        <v>0</v>
      </c>
      <c r="BQ986" s="27"/>
      <c r="BR986" s="27"/>
      <c r="BS986" s="27"/>
      <c r="BT986" s="27">
        <v>6.25</v>
      </c>
      <c r="BU986" s="27"/>
      <c r="BV986" s="27"/>
      <c r="BW986" s="27" t="s">
        <v>4</v>
      </c>
      <c r="BX986" s="79">
        <v>6536</v>
      </c>
      <c r="BY986" s="27"/>
      <c r="BZ986" s="27"/>
      <c r="CA986" s="27"/>
      <c r="CB986" s="50">
        <v>100</v>
      </c>
      <c r="CC986" s="50">
        <v>2</v>
      </c>
      <c r="CD986" s="27"/>
      <c r="CE986" s="27"/>
      <c r="CF986" s="27"/>
      <c r="CG986" s="27"/>
      <c r="CH986" s="27"/>
      <c r="CI986" s="27"/>
      <c r="CJ986" s="27"/>
    </row>
    <row r="987" spans="1:98" ht="15" x14ac:dyDescent="0.3">
      <c r="A987" s="10" t="s">
        <v>1219</v>
      </c>
      <c r="D987">
        <v>5</v>
      </c>
      <c r="F987" s="44" t="s">
        <v>1214</v>
      </c>
      <c r="I987">
        <v>1</v>
      </c>
      <c r="J987" s="50">
        <v>0</v>
      </c>
      <c r="K987" s="50">
        <v>0.2</v>
      </c>
      <c r="M987" s="50">
        <v>0</v>
      </c>
      <c r="N987" s="50">
        <v>0</v>
      </c>
      <c r="O987" s="50">
        <v>0</v>
      </c>
      <c r="P987" s="50">
        <v>0</v>
      </c>
      <c r="Q987" s="50">
        <v>0</v>
      </c>
      <c r="S987" s="50">
        <v>0</v>
      </c>
      <c r="T987" s="50">
        <v>0</v>
      </c>
      <c r="U987" s="50">
        <v>0</v>
      </c>
      <c r="V987" s="50">
        <v>0</v>
      </c>
      <c r="W987" s="50">
        <v>0</v>
      </c>
      <c r="Y987" s="50">
        <v>0</v>
      </c>
      <c r="AB987" s="50">
        <v>0</v>
      </c>
      <c r="AC987" s="50">
        <v>0</v>
      </c>
      <c r="AG987" s="50">
        <v>0</v>
      </c>
      <c r="AJ987" s="50">
        <v>99.8</v>
      </c>
      <c r="AK987" s="50">
        <v>10</v>
      </c>
      <c r="AL987" s="50">
        <v>0.3</v>
      </c>
      <c r="AM987" s="50">
        <v>76</v>
      </c>
      <c r="AN987" s="50">
        <v>1</v>
      </c>
      <c r="AO987" s="50">
        <v>89</v>
      </c>
      <c r="AP987" s="50">
        <v>39300</v>
      </c>
      <c r="AQ987" s="50">
        <v>0.1</v>
      </c>
      <c r="AR987" s="50">
        <v>0.08</v>
      </c>
      <c r="AT987" s="194" t="s">
        <v>501</v>
      </c>
      <c r="AW987" s="50">
        <v>0</v>
      </c>
      <c r="AX987" s="50">
        <v>0</v>
      </c>
      <c r="BF987" s="50">
        <v>0</v>
      </c>
      <c r="BH987" s="50">
        <v>0</v>
      </c>
      <c r="BJ987" s="50">
        <v>0</v>
      </c>
      <c r="BK987" s="50">
        <v>1</v>
      </c>
      <c r="BL987" s="50">
        <v>0</v>
      </c>
      <c r="BN987" s="50">
        <v>0</v>
      </c>
      <c r="BO987" s="50">
        <v>0</v>
      </c>
      <c r="BP987" s="50">
        <v>0</v>
      </c>
      <c r="BQ987" s="50">
        <v>0</v>
      </c>
      <c r="BT987" s="27">
        <v>6.25</v>
      </c>
      <c r="BW987" s="50" t="s">
        <v>8</v>
      </c>
      <c r="BX987" s="194">
        <v>1226</v>
      </c>
      <c r="CB987" s="27">
        <f>CC987+K986+M986+Q986+AE986+AJ986</f>
        <v>100</v>
      </c>
      <c r="CC987" s="27">
        <f>100-(K986+M986+Q986+AJ986+AE986+AI986)</f>
        <v>0</v>
      </c>
    </row>
    <row r="988" spans="1:98" ht="15" x14ac:dyDescent="0.25">
      <c r="D988">
        <f>SUM(D983:D987)</f>
        <v>665</v>
      </c>
      <c r="F988" s="5" t="s">
        <v>550</v>
      </c>
      <c r="J988" s="50">
        <f>SUM(J983:J987)</f>
        <v>3875.2999999999997</v>
      </c>
      <c r="K988" s="50">
        <f>SUM(K983:K987)</f>
        <v>286.59999999999997</v>
      </c>
      <c r="L988" s="50">
        <f>SUM(L983:L987)</f>
        <v>0.81</v>
      </c>
      <c r="M988" s="50">
        <f t="shared" ref="M988:AR988" si="492">SUM(M983:M987)</f>
        <v>5.0999999999999996</v>
      </c>
      <c r="N988" s="50">
        <f t="shared" si="492"/>
        <v>5.0999999999999996</v>
      </c>
      <c r="O988" s="50">
        <f t="shared" si="492"/>
        <v>0</v>
      </c>
      <c r="P988" s="50">
        <f t="shared" si="492"/>
        <v>0</v>
      </c>
      <c r="Q988" s="50">
        <f t="shared" si="492"/>
        <v>100.6</v>
      </c>
      <c r="R988" s="50">
        <f t="shared" si="492"/>
        <v>0</v>
      </c>
      <c r="S988" s="50">
        <f t="shared" si="492"/>
        <v>12.9</v>
      </c>
      <c r="T988" s="50">
        <f t="shared" si="492"/>
        <v>18.64</v>
      </c>
      <c r="U988" s="50">
        <f t="shared" si="492"/>
        <v>64.319999999999993</v>
      </c>
      <c r="V988" s="50">
        <f t="shared" si="492"/>
        <v>0</v>
      </c>
      <c r="W988" s="50">
        <f t="shared" si="492"/>
        <v>2.6</v>
      </c>
      <c r="X988" s="50">
        <f t="shared" si="492"/>
        <v>0</v>
      </c>
      <c r="Y988" s="50">
        <f t="shared" si="492"/>
        <v>0</v>
      </c>
      <c r="Z988" s="50">
        <f t="shared" si="492"/>
        <v>0.1</v>
      </c>
      <c r="AA988" s="50">
        <f t="shared" si="492"/>
        <v>2.5</v>
      </c>
      <c r="AB988" s="50">
        <f t="shared" si="492"/>
        <v>0</v>
      </c>
      <c r="AC988" s="50">
        <f t="shared" si="492"/>
        <v>0</v>
      </c>
      <c r="AD988" s="50">
        <f t="shared" si="492"/>
        <v>0</v>
      </c>
      <c r="AE988" s="50">
        <f t="shared" si="492"/>
        <v>3.2</v>
      </c>
      <c r="AF988" s="50">
        <f t="shared" si="492"/>
        <v>0</v>
      </c>
      <c r="AG988" s="50">
        <f t="shared" si="492"/>
        <v>0</v>
      </c>
      <c r="AH988" s="50">
        <f t="shared" si="492"/>
        <v>0</v>
      </c>
      <c r="AI988" s="50">
        <f t="shared" si="492"/>
        <v>0</v>
      </c>
      <c r="AJ988" s="50">
        <f t="shared" si="492"/>
        <v>102.1</v>
      </c>
      <c r="AK988" s="50">
        <f t="shared" si="492"/>
        <v>67</v>
      </c>
      <c r="AL988" s="50">
        <f t="shared" si="492"/>
        <v>3.3</v>
      </c>
      <c r="AM988" s="50">
        <f t="shared" si="492"/>
        <v>143</v>
      </c>
      <c r="AN988" s="50">
        <f t="shared" si="492"/>
        <v>168</v>
      </c>
      <c r="AO988" s="50">
        <f t="shared" si="492"/>
        <v>914</v>
      </c>
      <c r="AP988" s="50">
        <f t="shared" si="492"/>
        <v>39316</v>
      </c>
      <c r="AQ988" s="50">
        <f t="shared" si="492"/>
        <v>0.85</v>
      </c>
      <c r="AR988" s="50">
        <f t="shared" si="492"/>
        <v>0.33700000000000002</v>
      </c>
      <c r="AS988" s="50">
        <f t="shared" ref="AS988:BQ988" si="493">SUM(AS983:AS987)</f>
        <v>1</v>
      </c>
      <c r="AT988" s="50">
        <f t="shared" si="493"/>
        <v>545</v>
      </c>
      <c r="AU988" s="50">
        <f t="shared" si="493"/>
        <v>0</v>
      </c>
      <c r="AV988" s="50">
        <f t="shared" si="493"/>
        <v>219</v>
      </c>
      <c r="AW988" s="50">
        <f t="shared" si="493"/>
        <v>0</v>
      </c>
      <c r="AX988" s="50">
        <f t="shared" si="493"/>
        <v>1297</v>
      </c>
      <c r="AY988" s="50">
        <f t="shared" si="493"/>
        <v>0</v>
      </c>
      <c r="AZ988" s="50">
        <f t="shared" si="493"/>
        <v>0</v>
      </c>
      <c r="BA988" s="50">
        <f t="shared" si="493"/>
        <v>0</v>
      </c>
      <c r="BB988" s="50">
        <f t="shared" si="493"/>
        <v>0</v>
      </c>
      <c r="BC988" s="50">
        <f t="shared" si="493"/>
        <v>0</v>
      </c>
      <c r="BD988" s="50">
        <f t="shared" si="493"/>
        <v>0</v>
      </c>
      <c r="BE988" s="50">
        <f t="shared" si="493"/>
        <v>0</v>
      </c>
      <c r="BF988" s="50">
        <f t="shared" si="493"/>
        <v>0</v>
      </c>
      <c r="BG988" s="50">
        <f t="shared" si="493"/>
        <v>0</v>
      </c>
      <c r="BH988" s="50">
        <f t="shared" si="493"/>
        <v>40.449999999999996</v>
      </c>
      <c r="BI988" s="50">
        <f t="shared" si="493"/>
        <v>0</v>
      </c>
      <c r="BJ988" s="50">
        <f t="shared" si="493"/>
        <v>0.18</v>
      </c>
      <c r="BK988" s="50">
        <f t="shared" si="493"/>
        <v>1.18</v>
      </c>
      <c r="BL988" s="50">
        <f t="shared" si="493"/>
        <v>1</v>
      </c>
      <c r="BM988" s="50">
        <f t="shared" si="493"/>
        <v>0</v>
      </c>
      <c r="BN988" s="50">
        <f t="shared" si="493"/>
        <v>0.32699999999999996</v>
      </c>
      <c r="BO988" s="50">
        <f t="shared" si="493"/>
        <v>52</v>
      </c>
      <c r="BP988" s="50">
        <f t="shared" si="493"/>
        <v>0</v>
      </c>
      <c r="BQ988" s="50">
        <f t="shared" si="493"/>
        <v>28</v>
      </c>
    </row>
    <row r="989" spans="1:98" ht="15" x14ac:dyDescent="0.25">
      <c r="D989">
        <f>D988*D990</f>
        <v>583.77862595419845</v>
      </c>
      <c r="F989" s="5" t="s">
        <v>551</v>
      </c>
      <c r="K989">
        <f>K988-(D988-D989)</f>
        <v>205.37862595419841</v>
      </c>
    </row>
    <row r="990" spans="1:98" ht="15" x14ac:dyDescent="0.25">
      <c r="D990">
        <v>0.87786259541984735</v>
      </c>
      <c r="F990" s="5" t="s">
        <v>337</v>
      </c>
    </row>
    <row r="991" spans="1:98" ht="15" x14ac:dyDescent="0.25">
      <c r="F991" s="5" t="s">
        <v>82</v>
      </c>
      <c r="J991" s="50">
        <f>J988/$D$989*100*J826</f>
        <v>663.83040209218689</v>
      </c>
      <c r="L991" s="50">
        <f t="shared" ref="L991:AQ991" si="494">L988/$D$989*100*L826</f>
        <v>0.13875122589081398</v>
      </c>
      <c r="M991" s="50">
        <f t="shared" si="494"/>
        <v>0.87361882968290294</v>
      </c>
      <c r="N991" s="50">
        <f t="shared" si="494"/>
        <v>0.87361882968290294</v>
      </c>
      <c r="O991" s="50">
        <f t="shared" si="494"/>
        <v>0</v>
      </c>
      <c r="P991" s="50">
        <f t="shared" si="494"/>
        <v>0</v>
      </c>
      <c r="Q991" s="50">
        <f t="shared" si="494"/>
        <v>17.232559660019614</v>
      </c>
      <c r="R991" s="50">
        <f t="shared" si="494"/>
        <v>0</v>
      </c>
      <c r="S991" s="50">
        <f t="shared" si="494"/>
        <v>2.2097417456685196</v>
      </c>
      <c r="T991" s="50">
        <f t="shared" si="494"/>
        <v>3.1929911735861398</v>
      </c>
      <c r="U991" s="50">
        <f t="shared" si="494"/>
        <v>11.01787512258908</v>
      </c>
      <c r="V991" s="50">
        <f t="shared" si="494"/>
        <v>0</v>
      </c>
      <c r="W991" s="50">
        <f t="shared" si="494"/>
        <v>0.44537430532853878</v>
      </c>
      <c r="X991" s="50">
        <f t="shared" si="494"/>
        <v>0</v>
      </c>
      <c r="Y991" s="50">
        <f t="shared" si="494"/>
        <v>0</v>
      </c>
      <c r="Z991" s="50">
        <f t="shared" si="494"/>
        <v>1.7129780974174568E-2</v>
      </c>
      <c r="AA991" s="50">
        <f t="shared" si="494"/>
        <v>0.42824452435436422</v>
      </c>
      <c r="AB991" s="50">
        <f t="shared" si="494"/>
        <v>0</v>
      </c>
      <c r="AC991" s="50">
        <f t="shared" si="494"/>
        <v>0</v>
      </c>
      <c r="AD991" s="50">
        <f t="shared" si="494"/>
        <v>0</v>
      </c>
      <c r="AE991" s="50">
        <f t="shared" si="494"/>
        <v>0.54815299117358618</v>
      </c>
      <c r="AF991" s="50">
        <f t="shared" si="494"/>
        <v>0</v>
      </c>
      <c r="AG991" s="50">
        <f t="shared" si="494"/>
        <v>0</v>
      </c>
      <c r="AH991" s="50">
        <f t="shared" si="494"/>
        <v>0</v>
      </c>
      <c r="AI991" s="50">
        <f t="shared" si="494"/>
        <v>0</v>
      </c>
      <c r="AJ991" s="50">
        <f t="shared" si="494"/>
        <v>17.489506374632231</v>
      </c>
      <c r="AK991" s="50">
        <f t="shared" si="494"/>
        <v>11.47695325269696</v>
      </c>
      <c r="AL991" s="50">
        <f t="shared" si="494"/>
        <v>0.56528277214776068</v>
      </c>
      <c r="AM991" s="50">
        <f t="shared" si="494"/>
        <v>24.495586793069631</v>
      </c>
      <c r="AN991" s="50">
        <f t="shared" si="494"/>
        <v>28.778032036613272</v>
      </c>
      <c r="AO991" s="50">
        <f t="shared" si="494"/>
        <v>156.56619810395554</v>
      </c>
      <c r="AP991" s="50">
        <f t="shared" si="494"/>
        <v>6734.7446878064729</v>
      </c>
      <c r="AQ991" s="50">
        <f t="shared" si="494"/>
        <v>0.14560313828048382</v>
      </c>
      <c r="AR991" s="50">
        <f t="shared" ref="AR991:BQ991" si="495">AR988/$D$989*100*AR826</f>
        <v>5.7727361882968294E-2</v>
      </c>
      <c r="AS991" s="50">
        <f t="shared" si="495"/>
        <v>0.17129780974174566</v>
      </c>
      <c r="AT991" s="50">
        <f t="shared" si="495"/>
        <v>93.357306309251399</v>
      </c>
      <c r="AU991" s="50">
        <f t="shared" si="495"/>
        <v>0</v>
      </c>
      <c r="AV991" s="50">
        <f t="shared" si="495"/>
        <v>37.514220333442303</v>
      </c>
      <c r="AW991" s="50">
        <f t="shared" si="495"/>
        <v>0</v>
      </c>
      <c r="AX991" s="50">
        <f t="shared" si="495"/>
        <v>222.17325923504413</v>
      </c>
      <c r="AY991" s="50">
        <f t="shared" si="495"/>
        <v>0</v>
      </c>
      <c r="AZ991" s="50">
        <f t="shared" si="495"/>
        <v>0</v>
      </c>
      <c r="BA991" s="50">
        <f t="shared" si="495"/>
        <v>0</v>
      </c>
      <c r="BB991" s="50">
        <f t="shared" si="495"/>
        <v>0</v>
      </c>
      <c r="BC991" s="50">
        <f t="shared" si="495"/>
        <v>0</v>
      </c>
      <c r="BD991" s="50">
        <f t="shared" si="495"/>
        <v>0</v>
      </c>
      <c r="BE991" s="50">
        <f t="shared" si="495"/>
        <v>0</v>
      </c>
      <c r="BF991" s="50">
        <f t="shared" si="495"/>
        <v>0</v>
      </c>
      <c r="BG991" s="50">
        <f t="shared" si="495"/>
        <v>0</v>
      </c>
      <c r="BH991" s="50">
        <f t="shared" si="495"/>
        <v>6.9289964040536125</v>
      </c>
      <c r="BI991" s="50">
        <f t="shared" si="495"/>
        <v>0</v>
      </c>
      <c r="BJ991" s="50">
        <f t="shared" si="495"/>
        <v>2.0041843739784244E-2</v>
      </c>
      <c r="BK991" s="50">
        <f t="shared" si="495"/>
        <v>0.1617051323962079</v>
      </c>
      <c r="BL991" s="50">
        <f t="shared" si="495"/>
        <v>0.11990846681922196</v>
      </c>
      <c r="BM991" s="50">
        <f t="shared" si="495"/>
        <v>0</v>
      </c>
      <c r="BN991" s="50">
        <f t="shared" si="495"/>
        <v>3.36086302713305E-2</v>
      </c>
      <c r="BO991" s="50">
        <f t="shared" si="495"/>
        <v>5.3444916639424651</v>
      </c>
      <c r="BP991" s="50">
        <f t="shared" si="495"/>
        <v>0</v>
      </c>
      <c r="BQ991" s="50">
        <f t="shared" si="495"/>
        <v>2.6379862700228833</v>
      </c>
    </row>
    <row r="992" spans="1:98" ht="15" x14ac:dyDescent="0.25">
      <c r="F992" s="5" t="s">
        <v>115</v>
      </c>
      <c r="K992" s="25">
        <f>(K988-(D988-D989))/D989*100</f>
        <v>35.180908793723432</v>
      </c>
    </row>
    <row r="993" spans="1:98" ht="15" x14ac:dyDescent="0.25">
      <c r="F993" s="5"/>
      <c r="K993" s="25"/>
    </row>
    <row r="994" spans="1:98" s="35" customFormat="1" ht="15" x14ac:dyDescent="0.25">
      <c r="F994" s="163" t="s">
        <v>1391</v>
      </c>
      <c r="J994" s="392"/>
      <c r="K994" s="164">
        <f>+K983*$D$983/100</f>
        <v>149.85</v>
      </c>
      <c r="L994" s="164"/>
      <c r="M994" s="164">
        <f t="shared" ref="M994:BR994" si="496">+M983*$D$983/100</f>
        <v>0</v>
      </c>
      <c r="N994" s="164">
        <f t="shared" si="496"/>
        <v>0</v>
      </c>
      <c r="O994" s="164">
        <f t="shared" si="496"/>
        <v>0</v>
      </c>
      <c r="P994" s="164">
        <f t="shared" si="496"/>
        <v>0</v>
      </c>
      <c r="Q994" s="164">
        <f t="shared" si="496"/>
        <v>0</v>
      </c>
      <c r="R994" s="164">
        <f t="shared" si="496"/>
        <v>0</v>
      </c>
      <c r="S994" s="164">
        <f t="shared" si="496"/>
        <v>0</v>
      </c>
      <c r="T994" s="164">
        <f t="shared" si="496"/>
        <v>0</v>
      </c>
      <c r="U994" s="164">
        <f t="shared" si="496"/>
        <v>0</v>
      </c>
      <c r="V994" s="164">
        <f t="shared" si="496"/>
        <v>0</v>
      </c>
      <c r="W994" s="164">
        <f t="shared" si="496"/>
        <v>0</v>
      </c>
      <c r="X994" s="164">
        <f t="shared" si="496"/>
        <v>0</v>
      </c>
      <c r="Y994" s="164">
        <f t="shared" si="496"/>
        <v>0</v>
      </c>
      <c r="Z994" s="164">
        <f t="shared" si="496"/>
        <v>0</v>
      </c>
      <c r="AA994" s="164">
        <f t="shared" si="496"/>
        <v>0</v>
      </c>
      <c r="AB994" s="164">
        <f t="shared" si="496"/>
        <v>0</v>
      </c>
      <c r="AC994" s="164">
        <f t="shared" si="496"/>
        <v>0</v>
      </c>
      <c r="AD994" s="164">
        <f t="shared" si="496"/>
        <v>0</v>
      </c>
      <c r="AE994" s="164">
        <f t="shared" si="496"/>
        <v>0</v>
      </c>
      <c r="AF994" s="164">
        <f t="shared" si="496"/>
        <v>0</v>
      </c>
      <c r="AG994" s="164">
        <f t="shared" si="496"/>
        <v>0</v>
      </c>
      <c r="AH994" s="164">
        <f t="shared" si="496"/>
        <v>0</v>
      </c>
      <c r="AI994" s="164">
        <f t="shared" si="496"/>
        <v>0</v>
      </c>
      <c r="AJ994" s="164">
        <f t="shared" si="496"/>
        <v>0.15</v>
      </c>
      <c r="AK994" s="164">
        <f t="shared" si="496"/>
        <v>3</v>
      </c>
      <c r="AL994" s="164">
        <f t="shared" si="496"/>
        <v>0</v>
      </c>
      <c r="AM994" s="164">
        <f t="shared" si="496"/>
        <v>1.5</v>
      </c>
      <c r="AN994" s="164">
        <f t="shared" si="496"/>
        <v>0</v>
      </c>
      <c r="AO994" s="164">
        <f t="shared" si="496"/>
        <v>0</v>
      </c>
      <c r="AP994" s="164">
        <f t="shared" si="496"/>
        <v>3</v>
      </c>
      <c r="AQ994" s="164">
        <f t="shared" si="496"/>
        <v>0</v>
      </c>
      <c r="AR994" s="164">
        <f t="shared" si="496"/>
        <v>1.0500000000000001E-2</v>
      </c>
      <c r="AS994" s="164">
        <f t="shared" si="496"/>
        <v>0</v>
      </c>
      <c r="AT994" s="164">
        <f t="shared" si="496"/>
        <v>0</v>
      </c>
      <c r="AU994" s="164">
        <f t="shared" si="496"/>
        <v>0</v>
      </c>
      <c r="AV994" s="164">
        <f t="shared" si="496"/>
        <v>0</v>
      </c>
      <c r="AW994" s="164">
        <f t="shared" si="496"/>
        <v>0</v>
      </c>
      <c r="AX994" s="164">
        <f t="shared" si="496"/>
        <v>0</v>
      </c>
      <c r="AY994" s="164">
        <f t="shared" si="496"/>
        <v>0</v>
      </c>
      <c r="AZ994" s="164">
        <f t="shared" si="496"/>
        <v>0</v>
      </c>
      <c r="BA994" s="164">
        <f t="shared" si="496"/>
        <v>0</v>
      </c>
      <c r="BB994" s="164">
        <f t="shared" si="496"/>
        <v>0</v>
      </c>
      <c r="BC994" s="164">
        <f t="shared" si="496"/>
        <v>0</v>
      </c>
      <c r="BD994" s="164">
        <f t="shared" si="496"/>
        <v>0</v>
      </c>
      <c r="BE994" s="164">
        <f t="shared" si="496"/>
        <v>0</v>
      </c>
      <c r="BF994" s="164">
        <f t="shared" si="496"/>
        <v>0</v>
      </c>
      <c r="BG994" s="164">
        <f t="shared" si="496"/>
        <v>0</v>
      </c>
      <c r="BH994" s="164">
        <f t="shared" si="496"/>
        <v>0</v>
      </c>
      <c r="BI994" s="164">
        <f t="shared" si="496"/>
        <v>0</v>
      </c>
      <c r="BJ994" s="164">
        <f t="shared" si="496"/>
        <v>0</v>
      </c>
      <c r="BK994" s="164">
        <f t="shared" si="496"/>
        <v>0</v>
      </c>
      <c r="BL994" s="164">
        <f t="shared" si="496"/>
        <v>0</v>
      </c>
      <c r="BM994" s="164">
        <f t="shared" si="496"/>
        <v>0</v>
      </c>
      <c r="BN994" s="164">
        <f t="shared" si="496"/>
        <v>0</v>
      </c>
      <c r="BO994" s="164">
        <f t="shared" si="496"/>
        <v>0</v>
      </c>
      <c r="BP994" s="164">
        <f t="shared" si="496"/>
        <v>0</v>
      </c>
      <c r="BQ994" s="164">
        <f t="shared" si="496"/>
        <v>0</v>
      </c>
      <c r="BR994" s="164">
        <f t="shared" si="496"/>
        <v>0</v>
      </c>
      <c r="BS994" s="164"/>
      <c r="BT994" s="164"/>
      <c r="BU994" s="164"/>
      <c r="BV994" s="164"/>
      <c r="BW994" s="164"/>
      <c r="BX994" s="166"/>
      <c r="BY994" s="164"/>
      <c r="BZ994" s="164"/>
      <c r="CA994" s="164"/>
      <c r="CB994" s="164"/>
      <c r="CC994" s="164"/>
      <c r="CD994" s="164"/>
      <c r="CE994" s="392"/>
      <c r="CF994" s="392"/>
      <c r="CG994" s="392"/>
      <c r="CH994" s="392"/>
      <c r="CI994" s="392"/>
      <c r="CJ994" s="392"/>
      <c r="CK994" s="392"/>
      <c r="CL994" s="392"/>
      <c r="CM994" s="392"/>
      <c r="CN994" s="392"/>
      <c r="CO994" s="392"/>
      <c r="CP994" s="392"/>
      <c r="CQ994" s="392"/>
      <c r="CR994" s="392"/>
      <c r="CS994" s="392"/>
      <c r="CT994" s="392"/>
    </row>
    <row r="995" spans="1:98" s="35" customFormat="1" ht="15" x14ac:dyDescent="0.25">
      <c r="F995" s="163" t="s">
        <v>1472</v>
      </c>
      <c r="J995" s="392"/>
      <c r="K995" s="164">
        <f>+K984*$D$984/100</f>
        <v>418.05</v>
      </c>
      <c r="L995" s="164">
        <f>+L984*$D$984/100</f>
        <v>2.2949999999999999</v>
      </c>
      <c r="M995" s="164">
        <f t="shared" ref="M995:BR995" si="497">+M984*$D$984/100</f>
        <v>14.4</v>
      </c>
      <c r="N995" s="164">
        <f t="shared" si="497"/>
        <v>14.4</v>
      </c>
      <c r="O995" s="164">
        <f t="shared" si="497"/>
        <v>0</v>
      </c>
      <c r="P995" s="164">
        <f t="shared" si="497"/>
        <v>0</v>
      </c>
      <c r="Q995" s="164">
        <f t="shared" si="497"/>
        <v>1.8</v>
      </c>
      <c r="R995" s="164">
        <f t="shared" si="497"/>
        <v>0</v>
      </c>
      <c r="S995" s="164">
        <f t="shared" si="497"/>
        <v>0.94499999999999995</v>
      </c>
      <c r="T995" s="164">
        <f t="shared" si="497"/>
        <v>0.22500000000000001</v>
      </c>
      <c r="U995" s="164">
        <f t="shared" si="497"/>
        <v>0.09</v>
      </c>
      <c r="V995" s="164">
        <f t="shared" si="497"/>
        <v>0</v>
      </c>
      <c r="W995" s="164">
        <f t="shared" si="497"/>
        <v>1.8</v>
      </c>
      <c r="X995" s="164">
        <f t="shared" si="497"/>
        <v>0</v>
      </c>
      <c r="Y995" s="164">
        <f t="shared" si="497"/>
        <v>0</v>
      </c>
      <c r="Z995" s="166" t="s">
        <v>501</v>
      </c>
      <c r="AA995" s="164">
        <f t="shared" si="497"/>
        <v>1.8</v>
      </c>
      <c r="AB995" s="164">
        <f t="shared" si="497"/>
        <v>0</v>
      </c>
      <c r="AC995" s="164">
        <f t="shared" si="497"/>
        <v>0</v>
      </c>
      <c r="AD995" s="164">
        <f t="shared" si="497"/>
        <v>0</v>
      </c>
      <c r="AE995" s="164">
        <f t="shared" si="497"/>
        <v>8.5500000000000007</v>
      </c>
      <c r="AF995" s="164">
        <f t="shared" si="497"/>
        <v>0</v>
      </c>
      <c r="AG995" s="164">
        <f t="shared" si="497"/>
        <v>0</v>
      </c>
      <c r="AH995" s="164">
        <f t="shared" si="497"/>
        <v>0</v>
      </c>
      <c r="AI995" s="164">
        <f t="shared" si="497"/>
        <v>0</v>
      </c>
      <c r="AJ995" s="164">
        <f t="shared" si="497"/>
        <v>5.4</v>
      </c>
      <c r="AK995" s="164">
        <f t="shared" si="497"/>
        <v>175.5</v>
      </c>
      <c r="AL995" s="164">
        <f t="shared" si="497"/>
        <v>9.9</v>
      </c>
      <c r="AM995" s="164">
        <f t="shared" si="497"/>
        <v>171</v>
      </c>
      <c r="AN995" s="164">
        <f t="shared" si="497"/>
        <v>468</v>
      </c>
      <c r="AO995" s="164">
        <f t="shared" si="497"/>
        <v>1962</v>
      </c>
      <c r="AP995" s="164">
        <f t="shared" si="497"/>
        <v>49.5</v>
      </c>
      <c r="AQ995" s="164">
        <f t="shared" si="497"/>
        <v>0.9</v>
      </c>
      <c r="AR995" s="164">
        <f t="shared" si="497"/>
        <v>0.58499999999999996</v>
      </c>
      <c r="AS995" s="164">
        <f t="shared" si="497"/>
        <v>0</v>
      </c>
      <c r="AT995" s="164">
        <f t="shared" si="497"/>
        <v>1597.5</v>
      </c>
      <c r="AU995" s="164">
        <f t="shared" si="497"/>
        <v>0</v>
      </c>
      <c r="AV995" s="164">
        <f t="shared" si="497"/>
        <v>873</v>
      </c>
      <c r="AW995" s="164">
        <f t="shared" si="497"/>
        <v>0</v>
      </c>
      <c r="AX995" s="164">
        <f t="shared" si="497"/>
        <v>5238</v>
      </c>
      <c r="AY995" s="164">
        <f t="shared" si="497"/>
        <v>0</v>
      </c>
      <c r="AZ995" s="164">
        <f t="shared" si="497"/>
        <v>0</v>
      </c>
      <c r="BA995" s="164">
        <f t="shared" si="497"/>
        <v>0</v>
      </c>
      <c r="BB995" s="164">
        <f t="shared" si="497"/>
        <v>0</v>
      </c>
      <c r="BC995" s="164">
        <f t="shared" si="497"/>
        <v>0</v>
      </c>
      <c r="BD995" s="164">
        <f t="shared" si="497"/>
        <v>0</v>
      </c>
      <c r="BE995" s="164">
        <f t="shared" si="497"/>
        <v>0</v>
      </c>
      <c r="BF995" s="164">
        <f t="shared" si="497"/>
        <v>0</v>
      </c>
      <c r="BG995" s="164">
        <f t="shared" si="497"/>
        <v>0</v>
      </c>
      <c r="BH995" s="164">
        <f t="shared" si="497"/>
        <v>4.32</v>
      </c>
      <c r="BI995" s="164">
        <f t="shared" si="497"/>
        <v>0</v>
      </c>
      <c r="BJ995" s="164">
        <f t="shared" si="497"/>
        <v>0.40500000000000003</v>
      </c>
      <c r="BK995" s="164">
        <f t="shared" si="497"/>
        <v>0.58499999999999996</v>
      </c>
      <c r="BL995" s="164">
        <f t="shared" si="497"/>
        <v>4.05</v>
      </c>
      <c r="BM995" s="164">
        <f t="shared" si="497"/>
        <v>0</v>
      </c>
      <c r="BN995" s="164">
        <f t="shared" si="497"/>
        <v>0.93149999999999988</v>
      </c>
      <c r="BO995" s="164">
        <f t="shared" si="497"/>
        <v>162</v>
      </c>
      <c r="BP995" s="164">
        <f t="shared" si="497"/>
        <v>0</v>
      </c>
      <c r="BQ995" s="164">
        <f t="shared" si="497"/>
        <v>49.5</v>
      </c>
      <c r="BR995" s="164">
        <f t="shared" si="497"/>
        <v>0</v>
      </c>
      <c r="BS995" s="164"/>
      <c r="BT995" s="164"/>
      <c r="BU995" s="164"/>
      <c r="BV995" s="164"/>
      <c r="BW995" s="164"/>
      <c r="BX995" s="166"/>
      <c r="BY995" s="164"/>
      <c r="BZ995" s="164"/>
      <c r="CA995" s="164"/>
      <c r="CB995" s="164">
        <f t="shared" ref="CB995:CC998" si="498">+CB984</f>
        <v>100</v>
      </c>
      <c r="CC995" s="164">
        <f t="shared" si="498"/>
        <v>0</v>
      </c>
      <c r="CD995" s="164"/>
      <c r="CE995" s="392"/>
      <c r="CF995" s="392"/>
      <c r="CG995" s="392"/>
      <c r="CH995" s="392"/>
      <c r="CI995" s="392"/>
      <c r="CJ995" s="392"/>
      <c r="CK995" s="392"/>
      <c r="CL995" s="392"/>
      <c r="CM995" s="392"/>
      <c r="CN995" s="392"/>
      <c r="CO995" s="392"/>
      <c r="CP995" s="392"/>
      <c r="CQ995" s="392"/>
      <c r="CR995" s="392"/>
      <c r="CS995" s="392"/>
      <c r="CT995" s="392"/>
    </row>
    <row r="996" spans="1:98" s="35" customFormat="1" ht="15" x14ac:dyDescent="0.25">
      <c r="F996" s="163" t="s">
        <v>155</v>
      </c>
      <c r="J996" s="392"/>
      <c r="K996" s="164">
        <f t="shared" ref="K996:AP996" si="499">+K985*$D$985/100</f>
        <v>46.8</v>
      </c>
      <c r="L996" s="164">
        <f t="shared" si="499"/>
        <v>0.15</v>
      </c>
      <c r="M996" s="164">
        <f t="shared" si="499"/>
        <v>0.95</v>
      </c>
      <c r="N996" s="164">
        <f t="shared" si="499"/>
        <v>0.95</v>
      </c>
      <c r="O996" s="164">
        <f t="shared" si="499"/>
        <v>0</v>
      </c>
      <c r="P996" s="164">
        <f t="shared" si="499"/>
        <v>0</v>
      </c>
      <c r="Q996" s="164">
        <f t="shared" si="499"/>
        <v>0.1</v>
      </c>
      <c r="R996" s="164">
        <f t="shared" si="499"/>
        <v>0</v>
      </c>
      <c r="S996" s="164">
        <f t="shared" si="499"/>
        <v>0.02</v>
      </c>
      <c r="T996" s="164">
        <f t="shared" si="499"/>
        <v>0.01</v>
      </c>
      <c r="U996" s="164">
        <f t="shared" si="499"/>
        <v>0.04</v>
      </c>
      <c r="V996" s="164">
        <f t="shared" si="499"/>
        <v>0</v>
      </c>
      <c r="W996" s="164">
        <f t="shared" si="499"/>
        <v>1.1000000000000001</v>
      </c>
      <c r="X996" s="164">
        <f t="shared" si="499"/>
        <v>0</v>
      </c>
      <c r="Y996" s="164">
        <f t="shared" si="499"/>
        <v>0</v>
      </c>
      <c r="Z996" s="164">
        <f t="shared" si="499"/>
        <v>0.05</v>
      </c>
      <c r="AA996" s="164">
        <f t="shared" si="499"/>
        <v>1.05</v>
      </c>
      <c r="AB996" s="164">
        <f t="shared" si="499"/>
        <v>0</v>
      </c>
      <c r="AC996" s="164">
        <f t="shared" si="499"/>
        <v>0</v>
      </c>
      <c r="AD996" s="164">
        <f t="shared" si="499"/>
        <v>0</v>
      </c>
      <c r="AE996" s="164">
        <f t="shared" si="499"/>
        <v>0.65</v>
      </c>
      <c r="AF996" s="164">
        <f t="shared" si="499"/>
        <v>0</v>
      </c>
      <c r="AG996" s="164">
        <f t="shared" si="499"/>
        <v>0</v>
      </c>
      <c r="AH996" s="164">
        <f t="shared" si="499"/>
        <v>0</v>
      </c>
      <c r="AI996" s="164">
        <f t="shared" si="499"/>
        <v>0</v>
      </c>
      <c r="AJ996" s="164">
        <f t="shared" si="499"/>
        <v>0.5</v>
      </c>
      <c r="AK996" s="164">
        <f t="shared" si="499"/>
        <v>8</v>
      </c>
      <c r="AL996" s="164">
        <f t="shared" si="499"/>
        <v>0.4</v>
      </c>
      <c r="AM996" s="164">
        <f t="shared" si="499"/>
        <v>14</v>
      </c>
      <c r="AN996" s="164">
        <f t="shared" si="499"/>
        <v>31.5</v>
      </c>
      <c r="AO996" s="164">
        <f t="shared" si="499"/>
        <v>194.5</v>
      </c>
      <c r="AP996" s="164">
        <f t="shared" si="499"/>
        <v>1.5</v>
      </c>
      <c r="AQ996" s="164">
        <f t="shared" ref="AQ996:BR996" si="500">+AQ985*$D$985/100</f>
        <v>0.27500000000000002</v>
      </c>
      <c r="AR996" s="164">
        <f t="shared" si="500"/>
        <v>0.06</v>
      </c>
      <c r="AS996" s="164">
        <f t="shared" si="500"/>
        <v>0.5</v>
      </c>
      <c r="AT996" s="164">
        <f t="shared" si="500"/>
        <v>95</v>
      </c>
      <c r="AU996" s="164">
        <f t="shared" si="500"/>
        <v>0</v>
      </c>
      <c r="AV996" s="164">
        <f t="shared" si="500"/>
        <v>11</v>
      </c>
      <c r="AW996" s="164">
        <f t="shared" si="500"/>
        <v>0</v>
      </c>
      <c r="AX996" s="164">
        <f t="shared" si="500"/>
        <v>66.5</v>
      </c>
      <c r="AY996" s="164">
        <f t="shared" si="500"/>
        <v>0</v>
      </c>
      <c r="AZ996" s="164">
        <f t="shared" si="500"/>
        <v>0</v>
      </c>
      <c r="BA996" s="164">
        <f t="shared" si="500"/>
        <v>0</v>
      </c>
      <c r="BB996" s="164">
        <f t="shared" si="500"/>
        <v>0</v>
      </c>
      <c r="BC996" s="164">
        <f t="shared" si="500"/>
        <v>0</v>
      </c>
      <c r="BD996" s="164">
        <f t="shared" si="500"/>
        <v>0</v>
      </c>
      <c r="BE996" s="164">
        <f t="shared" si="500"/>
        <v>0</v>
      </c>
      <c r="BF996" s="164">
        <f t="shared" si="500"/>
        <v>0</v>
      </c>
      <c r="BG996" s="164">
        <f t="shared" si="500"/>
        <v>0</v>
      </c>
      <c r="BH996" s="164">
        <f t="shared" si="500"/>
        <v>0.13500000000000001</v>
      </c>
      <c r="BI996" s="164">
        <f t="shared" si="500"/>
        <v>0</v>
      </c>
      <c r="BJ996" s="164">
        <f t="shared" si="500"/>
        <v>4.4999999999999998E-2</v>
      </c>
      <c r="BK996" s="164">
        <f t="shared" si="500"/>
        <v>2.5000000000000001E-2</v>
      </c>
      <c r="BL996" s="164">
        <f t="shared" si="500"/>
        <v>0.05</v>
      </c>
      <c r="BM996" s="164">
        <f t="shared" si="500"/>
        <v>0</v>
      </c>
      <c r="BN996" s="164">
        <f t="shared" si="500"/>
        <v>0.06</v>
      </c>
      <c r="BO996" s="164">
        <f t="shared" si="500"/>
        <v>8</v>
      </c>
      <c r="BP996" s="164">
        <f t="shared" si="500"/>
        <v>0</v>
      </c>
      <c r="BQ996" s="164">
        <f t="shared" si="500"/>
        <v>8.5</v>
      </c>
      <c r="BR996" s="164">
        <f t="shared" si="500"/>
        <v>0</v>
      </c>
      <c r="BS996" s="164"/>
      <c r="BT996" s="164"/>
      <c r="BU996" s="164"/>
      <c r="BV996" s="164"/>
      <c r="BW996" s="164"/>
      <c r="BX996" s="166"/>
      <c r="BY996" s="164"/>
      <c r="BZ996" s="164"/>
      <c r="CA996" s="164"/>
      <c r="CB996" s="164">
        <f t="shared" si="498"/>
        <v>100</v>
      </c>
      <c r="CC996" s="164">
        <f t="shared" si="498"/>
        <v>0.39999999999997726</v>
      </c>
      <c r="CD996" s="164"/>
      <c r="CE996" s="392"/>
      <c r="CF996" s="392"/>
      <c r="CG996" s="392"/>
      <c r="CH996" s="392"/>
      <c r="CI996" s="392"/>
      <c r="CJ996" s="392"/>
      <c r="CK996" s="392"/>
      <c r="CL996" s="392"/>
      <c r="CM996" s="392"/>
      <c r="CN996" s="392"/>
      <c r="CO996" s="392"/>
      <c r="CP996" s="392"/>
      <c r="CQ996" s="392"/>
      <c r="CR996" s="392"/>
      <c r="CS996" s="392"/>
      <c r="CT996" s="392"/>
    </row>
    <row r="997" spans="1:98" s="35" customFormat="1" ht="15" x14ac:dyDescent="0.3">
      <c r="F997" s="167" t="s">
        <v>1213</v>
      </c>
      <c r="J997" s="392"/>
      <c r="K997" s="164">
        <f>+K986*$D$986/100</f>
        <v>0</v>
      </c>
      <c r="L997" s="166" t="s">
        <v>501</v>
      </c>
      <c r="M997" s="164">
        <f>+M986*$D$986/100</f>
        <v>0</v>
      </c>
      <c r="N997" s="164">
        <f>+N986*$D$986/100</f>
        <v>0</v>
      </c>
      <c r="O997" s="164">
        <f>+O986*$D$986/100</f>
        <v>0</v>
      </c>
      <c r="P997" s="164">
        <f>+P986*$D$986/100</f>
        <v>0</v>
      </c>
      <c r="Q997" s="164">
        <f t="shared" ref="Q997:BR997" si="501">+Q986*$D$986/100</f>
        <v>10</v>
      </c>
      <c r="R997" s="164">
        <f t="shared" si="501"/>
        <v>0</v>
      </c>
      <c r="S997" s="164">
        <f t="shared" si="501"/>
        <v>1.2649999999999999</v>
      </c>
      <c r="T997" s="164">
        <f t="shared" si="501"/>
        <v>1.857</v>
      </c>
      <c r="U997" s="164">
        <f t="shared" si="501"/>
        <v>6.4220000000000006</v>
      </c>
      <c r="V997" s="164">
        <f t="shared" si="501"/>
        <v>0</v>
      </c>
      <c r="W997" s="164">
        <f t="shared" si="501"/>
        <v>0</v>
      </c>
      <c r="X997" s="164">
        <f t="shared" si="501"/>
        <v>0</v>
      </c>
      <c r="Y997" s="164">
        <f t="shared" si="501"/>
        <v>0</v>
      </c>
      <c r="Z997" s="164">
        <f t="shared" si="501"/>
        <v>0</v>
      </c>
      <c r="AA997" s="164">
        <f t="shared" si="501"/>
        <v>0</v>
      </c>
      <c r="AB997" s="164">
        <f t="shared" si="501"/>
        <v>0</v>
      </c>
      <c r="AC997" s="164">
        <f t="shared" si="501"/>
        <v>0</v>
      </c>
      <c r="AD997" s="164">
        <f t="shared" si="501"/>
        <v>0</v>
      </c>
      <c r="AE997" s="164">
        <f t="shared" si="501"/>
        <v>0</v>
      </c>
      <c r="AF997" s="164">
        <f t="shared" si="501"/>
        <v>0</v>
      </c>
      <c r="AG997" s="164">
        <f t="shared" si="501"/>
        <v>0</v>
      </c>
      <c r="AH997" s="164">
        <f t="shared" si="501"/>
        <v>0</v>
      </c>
      <c r="AI997" s="164">
        <f t="shared" si="501"/>
        <v>0</v>
      </c>
      <c r="AJ997" s="164">
        <f t="shared" si="501"/>
        <v>0</v>
      </c>
      <c r="AK997" s="164">
        <f t="shared" si="501"/>
        <v>0</v>
      </c>
      <c r="AL997" s="164">
        <f t="shared" si="501"/>
        <v>0</v>
      </c>
      <c r="AM997" s="164">
        <f t="shared" si="501"/>
        <v>0</v>
      </c>
      <c r="AN997" s="164">
        <f t="shared" si="501"/>
        <v>0</v>
      </c>
      <c r="AO997" s="164">
        <f t="shared" si="501"/>
        <v>0</v>
      </c>
      <c r="AP997" s="164">
        <f t="shared" si="501"/>
        <v>0</v>
      </c>
      <c r="AQ997" s="164">
        <f t="shared" si="501"/>
        <v>0</v>
      </c>
      <c r="AR997" s="164">
        <f t="shared" si="501"/>
        <v>0</v>
      </c>
      <c r="AS997" s="164">
        <f t="shared" si="501"/>
        <v>0</v>
      </c>
      <c r="AT997" s="164">
        <f t="shared" si="501"/>
        <v>0</v>
      </c>
      <c r="AU997" s="164">
        <f t="shared" si="501"/>
        <v>0</v>
      </c>
      <c r="AV997" s="164">
        <f t="shared" si="501"/>
        <v>0.3</v>
      </c>
      <c r="AW997" s="164">
        <f t="shared" si="501"/>
        <v>0</v>
      </c>
      <c r="AX997" s="164">
        <f t="shared" si="501"/>
        <v>0</v>
      </c>
      <c r="AY997" s="164">
        <f t="shared" si="501"/>
        <v>0</v>
      </c>
      <c r="AZ997" s="164">
        <f t="shared" si="501"/>
        <v>0</v>
      </c>
      <c r="BA997" s="164">
        <f t="shared" si="501"/>
        <v>0</v>
      </c>
      <c r="BB997" s="164">
        <f t="shared" si="501"/>
        <v>0</v>
      </c>
      <c r="BC997" s="164">
        <f t="shared" si="501"/>
        <v>0</v>
      </c>
      <c r="BD997" s="164">
        <f t="shared" si="501"/>
        <v>0</v>
      </c>
      <c r="BE997" s="164">
        <f t="shared" si="501"/>
        <v>0</v>
      </c>
      <c r="BF997" s="164">
        <f t="shared" si="501"/>
        <v>0</v>
      </c>
      <c r="BG997" s="164">
        <f t="shared" si="501"/>
        <v>0</v>
      </c>
      <c r="BH997" s="164">
        <f t="shared" si="501"/>
        <v>3.9219999999999997</v>
      </c>
      <c r="BI997" s="164">
        <f t="shared" si="501"/>
        <v>0</v>
      </c>
      <c r="BJ997" s="164">
        <f t="shared" si="501"/>
        <v>0</v>
      </c>
      <c r="BK997" s="164">
        <f t="shared" si="501"/>
        <v>0</v>
      </c>
      <c r="BL997" s="164">
        <f t="shared" si="501"/>
        <v>0</v>
      </c>
      <c r="BM997" s="164">
        <f t="shared" si="501"/>
        <v>0</v>
      </c>
      <c r="BN997" s="164">
        <f t="shared" si="501"/>
        <v>0</v>
      </c>
      <c r="BO997" s="164">
        <f t="shared" si="501"/>
        <v>0</v>
      </c>
      <c r="BP997" s="164">
        <f t="shared" si="501"/>
        <v>0</v>
      </c>
      <c r="BQ997" s="164">
        <f t="shared" si="501"/>
        <v>0</v>
      </c>
      <c r="BR997" s="164">
        <f t="shared" si="501"/>
        <v>0</v>
      </c>
      <c r="BS997" s="164"/>
      <c r="BT997" s="164"/>
      <c r="BU997" s="164"/>
      <c r="BV997" s="164"/>
      <c r="BW997" s="164"/>
      <c r="BX997" s="166"/>
      <c r="BY997" s="164"/>
      <c r="BZ997" s="164"/>
      <c r="CA997" s="164"/>
      <c r="CB997" s="164">
        <f t="shared" si="498"/>
        <v>100</v>
      </c>
      <c r="CC997" s="164">
        <f t="shared" si="498"/>
        <v>2</v>
      </c>
      <c r="CD997" s="166"/>
      <c r="CE997" s="392"/>
      <c r="CF997" s="392"/>
      <c r="CG997" s="392"/>
      <c r="CH997" s="392"/>
      <c r="CI997" s="392"/>
      <c r="CJ997" s="392"/>
      <c r="CK997" s="392"/>
      <c r="CL997" s="392"/>
      <c r="CM997" s="392"/>
      <c r="CN997" s="392"/>
      <c r="CO997" s="392"/>
      <c r="CP997" s="392"/>
      <c r="CQ997" s="392"/>
      <c r="CR997" s="392"/>
      <c r="CS997" s="392"/>
      <c r="CT997" s="392"/>
    </row>
    <row r="998" spans="1:98" s="35" customFormat="1" ht="15" x14ac:dyDescent="0.3">
      <c r="F998" s="167" t="s">
        <v>1214</v>
      </c>
      <c r="J998" s="392"/>
      <c r="K998" s="164">
        <f>+K987*$D$987/100</f>
        <v>0.01</v>
      </c>
      <c r="L998" s="164" t="s">
        <v>197</v>
      </c>
      <c r="M998" s="164">
        <f t="shared" ref="M998:BR998" si="502">+M987*$D$987/100</f>
        <v>0</v>
      </c>
      <c r="N998" s="164">
        <f t="shared" si="502"/>
        <v>0</v>
      </c>
      <c r="O998" s="164">
        <f t="shared" si="502"/>
        <v>0</v>
      </c>
      <c r="P998" s="164">
        <f t="shared" si="502"/>
        <v>0</v>
      </c>
      <c r="Q998" s="164">
        <f t="shared" si="502"/>
        <v>0</v>
      </c>
      <c r="R998" s="164">
        <f t="shared" si="502"/>
        <v>0</v>
      </c>
      <c r="S998" s="164">
        <f t="shared" si="502"/>
        <v>0</v>
      </c>
      <c r="T998" s="164">
        <f t="shared" si="502"/>
        <v>0</v>
      </c>
      <c r="U998" s="164">
        <f t="shared" si="502"/>
        <v>0</v>
      </c>
      <c r="V998" s="164">
        <f t="shared" si="502"/>
        <v>0</v>
      </c>
      <c r="W998" s="164">
        <f t="shared" si="502"/>
        <v>0</v>
      </c>
      <c r="X998" s="164">
        <f t="shared" si="502"/>
        <v>0</v>
      </c>
      <c r="Y998" s="164">
        <f t="shared" si="502"/>
        <v>0</v>
      </c>
      <c r="Z998" s="164">
        <f t="shared" si="502"/>
        <v>0</v>
      </c>
      <c r="AA998" s="164">
        <f t="shared" si="502"/>
        <v>0</v>
      </c>
      <c r="AB998" s="164">
        <f t="shared" si="502"/>
        <v>0</v>
      </c>
      <c r="AC998" s="164">
        <f t="shared" si="502"/>
        <v>0</v>
      </c>
      <c r="AD998" s="164">
        <f t="shared" si="502"/>
        <v>0</v>
      </c>
      <c r="AE998" s="164">
        <f t="shared" si="502"/>
        <v>0</v>
      </c>
      <c r="AF998" s="164">
        <f t="shared" si="502"/>
        <v>0</v>
      </c>
      <c r="AG998" s="164">
        <f t="shared" si="502"/>
        <v>0</v>
      </c>
      <c r="AH998" s="164">
        <f t="shared" si="502"/>
        <v>0</v>
      </c>
      <c r="AI998" s="164">
        <f t="shared" si="502"/>
        <v>0</v>
      </c>
      <c r="AJ998" s="164">
        <f t="shared" si="502"/>
        <v>4.99</v>
      </c>
      <c r="AK998" s="164">
        <f t="shared" si="502"/>
        <v>0.5</v>
      </c>
      <c r="AL998" s="164">
        <f t="shared" si="502"/>
        <v>1.4999999999999999E-2</v>
      </c>
      <c r="AM998" s="164">
        <f t="shared" si="502"/>
        <v>3.8</v>
      </c>
      <c r="AN998" s="164">
        <f t="shared" si="502"/>
        <v>0.05</v>
      </c>
      <c r="AO998" s="164">
        <f t="shared" si="502"/>
        <v>4.45</v>
      </c>
      <c r="AP998" s="164">
        <f t="shared" si="502"/>
        <v>1965</v>
      </c>
      <c r="AQ998" s="164">
        <f t="shared" si="502"/>
        <v>5.0000000000000001E-3</v>
      </c>
      <c r="AR998" s="164">
        <f t="shared" si="502"/>
        <v>4.0000000000000001E-3</v>
      </c>
      <c r="AS998" s="164">
        <f t="shared" si="502"/>
        <v>0</v>
      </c>
      <c r="AT998" s="166" t="s">
        <v>501</v>
      </c>
      <c r="AU998" s="164">
        <f t="shared" si="502"/>
        <v>0</v>
      </c>
      <c r="AV998" s="164">
        <f t="shared" si="502"/>
        <v>0</v>
      </c>
      <c r="AW998" s="164">
        <f t="shared" si="502"/>
        <v>0</v>
      </c>
      <c r="AX998" s="164">
        <f t="shared" si="502"/>
        <v>0</v>
      </c>
      <c r="AY998" s="164">
        <f t="shared" si="502"/>
        <v>0</v>
      </c>
      <c r="AZ998" s="164">
        <f t="shared" si="502"/>
        <v>0</v>
      </c>
      <c r="BA998" s="164">
        <f t="shared" si="502"/>
        <v>0</v>
      </c>
      <c r="BB998" s="164">
        <f t="shared" si="502"/>
        <v>0</v>
      </c>
      <c r="BC998" s="164">
        <f t="shared" si="502"/>
        <v>0</v>
      </c>
      <c r="BD998" s="164">
        <f t="shared" si="502"/>
        <v>0</v>
      </c>
      <c r="BE998" s="164">
        <f t="shared" si="502"/>
        <v>0</v>
      </c>
      <c r="BF998" s="164">
        <f t="shared" si="502"/>
        <v>0</v>
      </c>
      <c r="BG998" s="164">
        <f t="shared" si="502"/>
        <v>0</v>
      </c>
      <c r="BH998" s="164">
        <f t="shared" si="502"/>
        <v>0</v>
      </c>
      <c r="BI998" s="164">
        <f t="shared" si="502"/>
        <v>0</v>
      </c>
      <c r="BJ998" s="164">
        <f t="shared" si="502"/>
        <v>0</v>
      </c>
      <c r="BK998" s="164">
        <f t="shared" si="502"/>
        <v>0.05</v>
      </c>
      <c r="BL998" s="164">
        <f t="shared" si="502"/>
        <v>0</v>
      </c>
      <c r="BM998" s="164">
        <f t="shared" si="502"/>
        <v>0</v>
      </c>
      <c r="BN998" s="164">
        <f t="shared" si="502"/>
        <v>0</v>
      </c>
      <c r="BO998" s="164">
        <f t="shared" si="502"/>
        <v>0</v>
      </c>
      <c r="BP998" s="164">
        <f t="shared" si="502"/>
        <v>0</v>
      </c>
      <c r="BQ998" s="164">
        <f t="shared" si="502"/>
        <v>0</v>
      </c>
      <c r="BR998" s="164">
        <f t="shared" si="502"/>
        <v>0</v>
      </c>
      <c r="BS998" s="164"/>
      <c r="BT998" s="164"/>
      <c r="BU998" s="164"/>
      <c r="BV998" s="164"/>
      <c r="BW998" s="164"/>
      <c r="BX998" s="166"/>
      <c r="BY998" s="164"/>
      <c r="BZ998" s="164"/>
      <c r="CA998" s="164"/>
      <c r="CB998" s="164">
        <f t="shared" si="498"/>
        <v>100</v>
      </c>
      <c r="CC998" s="164">
        <f t="shared" si="498"/>
        <v>0</v>
      </c>
      <c r="CD998" s="164"/>
      <c r="CE998" s="392"/>
      <c r="CF998" s="392"/>
      <c r="CG998" s="392"/>
      <c r="CH998" s="392"/>
      <c r="CI998" s="392"/>
      <c r="CJ998" s="392"/>
      <c r="CK998" s="392"/>
      <c r="CL998" s="392"/>
      <c r="CM998" s="392"/>
      <c r="CN998" s="392"/>
      <c r="CO998" s="392"/>
      <c r="CP998" s="392"/>
      <c r="CQ998" s="392"/>
      <c r="CR998" s="392"/>
      <c r="CS998" s="392"/>
      <c r="CT998" s="392"/>
    </row>
    <row r="999" spans="1:98" s="35" customFormat="1" ht="15" x14ac:dyDescent="0.3">
      <c r="F999" s="36"/>
      <c r="J999" s="392"/>
      <c r="K999" s="168">
        <f>SUM(K994:K998)</f>
        <v>614.70999999999992</v>
      </c>
      <c r="L999" s="168">
        <f>SUM(L994:L998)</f>
        <v>2.4449999999999998</v>
      </c>
      <c r="M999" s="168">
        <f t="shared" ref="M999:BR999" si="503">SUM(M994:M998)</f>
        <v>15.35</v>
      </c>
      <c r="N999" s="168">
        <f t="shared" si="503"/>
        <v>15.35</v>
      </c>
      <c r="O999" s="168">
        <f t="shared" si="503"/>
        <v>0</v>
      </c>
      <c r="P999" s="168">
        <f t="shared" si="503"/>
        <v>0</v>
      </c>
      <c r="Q999" s="168">
        <f t="shared" si="503"/>
        <v>11.9</v>
      </c>
      <c r="R999" s="168">
        <f t="shared" si="503"/>
        <v>0</v>
      </c>
      <c r="S999" s="168">
        <f t="shared" si="503"/>
        <v>2.23</v>
      </c>
      <c r="T999" s="168">
        <f t="shared" si="503"/>
        <v>2.0920000000000001</v>
      </c>
      <c r="U999" s="168">
        <f t="shared" si="503"/>
        <v>6.5520000000000005</v>
      </c>
      <c r="V999" s="168">
        <f t="shared" si="503"/>
        <v>0</v>
      </c>
      <c r="W999" s="168">
        <f t="shared" si="503"/>
        <v>2.9000000000000004</v>
      </c>
      <c r="X999" s="168">
        <f t="shared" si="503"/>
        <v>0</v>
      </c>
      <c r="Y999" s="168">
        <f t="shared" si="503"/>
        <v>0</v>
      </c>
      <c r="Z999" s="168">
        <f t="shared" si="503"/>
        <v>0.05</v>
      </c>
      <c r="AA999" s="168">
        <f t="shared" si="503"/>
        <v>2.85</v>
      </c>
      <c r="AB999" s="168">
        <f t="shared" si="503"/>
        <v>0</v>
      </c>
      <c r="AC999" s="168">
        <f t="shared" si="503"/>
        <v>0</v>
      </c>
      <c r="AD999" s="168">
        <f t="shared" si="503"/>
        <v>0</v>
      </c>
      <c r="AE999" s="168">
        <f t="shared" si="503"/>
        <v>9.2000000000000011</v>
      </c>
      <c r="AF999" s="168">
        <f t="shared" si="503"/>
        <v>0</v>
      </c>
      <c r="AG999" s="168">
        <f t="shared" si="503"/>
        <v>0</v>
      </c>
      <c r="AH999" s="168">
        <f t="shared" si="503"/>
        <v>0</v>
      </c>
      <c r="AI999" s="168">
        <f t="shared" si="503"/>
        <v>0</v>
      </c>
      <c r="AJ999" s="168">
        <f t="shared" si="503"/>
        <v>11.040000000000001</v>
      </c>
      <c r="AK999" s="168">
        <f t="shared" si="503"/>
        <v>187</v>
      </c>
      <c r="AL999" s="168">
        <f t="shared" si="503"/>
        <v>10.315000000000001</v>
      </c>
      <c r="AM999" s="168">
        <f t="shared" si="503"/>
        <v>190.3</v>
      </c>
      <c r="AN999" s="168">
        <f t="shared" si="503"/>
        <v>499.55</v>
      </c>
      <c r="AO999" s="168">
        <f t="shared" si="503"/>
        <v>2160.9499999999998</v>
      </c>
      <c r="AP999" s="168">
        <f t="shared" si="503"/>
        <v>2019</v>
      </c>
      <c r="AQ999" s="168">
        <f t="shared" si="503"/>
        <v>1.18</v>
      </c>
      <c r="AR999" s="168">
        <f t="shared" si="503"/>
        <v>0.65949999999999998</v>
      </c>
      <c r="AS999" s="168">
        <f t="shared" si="503"/>
        <v>0.5</v>
      </c>
      <c r="AT999" s="168">
        <f t="shared" si="503"/>
        <v>1692.5</v>
      </c>
      <c r="AU999" s="168">
        <f t="shared" si="503"/>
        <v>0</v>
      </c>
      <c r="AV999" s="168">
        <f t="shared" si="503"/>
        <v>884.3</v>
      </c>
      <c r="AW999" s="168">
        <f t="shared" si="503"/>
        <v>0</v>
      </c>
      <c r="AX999" s="168">
        <f t="shared" si="503"/>
        <v>5304.5</v>
      </c>
      <c r="AY999" s="168">
        <f t="shared" si="503"/>
        <v>0</v>
      </c>
      <c r="AZ999" s="168">
        <f t="shared" si="503"/>
        <v>0</v>
      </c>
      <c r="BA999" s="168">
        <f t="shared" si="503"/>
        <v>0</v>
      </c>
      <c r="BB999" s="168">
        <f t="shared" si="503"/>
        <v>0</v>
      </c>
      <c r="BC999" s="168">
        <f t="shared" si="503"/>
        <v>0</v>
      </c>
      <c r="BD999" s="168">
        <f t="shared" si="503"/>
        <v>0</v>
      </c>
      <c r="BE999" s="168">
        <f t="shared" si="503"/>
        <v>0</v>
      </c>
      <c r="BF999" s="168">
        <f t="shared" si="503"/>
        <v>0</v>
      </c>
      <c r="BG999" s="168">
        <f t="shared" si="503"/>
        <v>0</v>
      </c>
      <c r="BH999" s="168">
        <f t="shared" si="503"/>
        <v>8.3769999999999989</v>
      </c>
      <c r="BI999" s="168">
        <f t="shared" si="503"/>
        <v>0</v>
      </c>
      <c r="BJ999" s="168">
        <f t="shared" si="503"/>
        <v>0.45</v>
      </c>
      <c r="BK999" s="168">
        <f t="shared" si="503"/>
        <v>0.66</v>
      </c>
      <c r="BL999" s="168">
        <f t="shared" si="503"/>
        <v>4.0999999999999996</v>
      </c>
      <c r="BM999" s="168">
        <f t="shared" si="503"/>
        <v>0</v>
      </c>
      <c r="BN999" s="168">
        <f t="shared" si="503"/>
        <v>0.99149999999999983</v>
      </c>
      <c r="BO999" s="168">
        <f t="shared" si="503"/>
        <v>170</v>
      </c>
      <c r="BP999" s="168">
        <f t="shared" si="503"/>
        <v>0</v>
      </c>
      <c r="BQ999" s="168">
        <f t="shared" si="503"/>
        <v>58</v>
      </c>
      <c r="BR999" s="168">
        <f t="shared" si="503"/>
        <v>0</v>
      </c>
      <c r="BS999" s="168"/>
      <c r="BT999" s="168"/>
      <c r="BU999" s="168"/>
      <c r="BV999" s="168"/>
      <c r="BW999" s="168"/>
      <c r="BX999" s="333"/>
      <c r="BY999" s="168"/>
      <c r="BZ999" s="168"/>
      <c r="CA999" s="168"/>
      <c r="CB999" s="168">
        <f>(CB995+CB996+CB997+CB998)</f>
        <v>400</v>
      </c>
      <c r="CC999" s="168">
        <f>(CC995+CC996+CC997+CC998)</f>
        <v>2.3999999999999773</v>
      </c>
      <c r="CD999" s="168"/>
      <c r="CE999" s="392"/>
      <c r="CF999" s="392"/>
      <c r="CG999" s="392"/>
      <c r="CH999" s="392"/>
      <c r="CI999" s="392"/>
      <c r="CJ999" s="392"/>
      <c r="CK999" s="392"/>
      <c r="CL999" s="392"/>
      <c r="CM999" s="392"/>
      <c r="CN999" s="392"/>
      <c r="CO999" s="392"/>
      <c r="CP999" s="392"/>
      <c r="CQ999" s="392"/>
      <c r="CR999" s="392"/>
      <c r="CS999" s="392"/>
      <c r="CT999" s="392"/>
    </row>
    <row r="1000" spans="1:98" s="35" customFormat="1" ht="15" x14ac:dyDescent="0.25">
      <c r="F1000" s="36"/>
      <c r="J1000" s="392"/>
      <c r="BX1000" s="332"/>
      <c r="CE1000" s="392"/>
      <c r="CF1000" s="392"/>
      <c r="CG1000" s="392"/>
      <c r="CH1000" s="392"/>
      <c r="CI1000" s="392"/>
      <c r="CJ1000" s="392"/>
      <c r="CK1000" s="392"/>
      <c r="CL1000" s="392"/>
      <c r="CM1000" s="392"/>
      <c r="CN1000" s="392"/>
      <c r="CO1000" s="392"/>
      <c r="CP1000" s="392"/>
      <c r="CQ1000" s="392"/>
      <c r="CR1000" s="392"/>
      <c r="CS1000" s="392"/>
      <c r="CT1000" s="392"/>
    </row>
    <row r="1001" spans="1:98" s="35" customFormat="1" ht="13" x14ac:dyDescent="0.3">
      <c r="J1001" s="392"/>
      <c r="K1001" s="164">
        <f>(K999-($D$988-$D$989))/$D$989*100</f>
        <v>91.385433148087586</v>
      </c>
      <c r="L1001" s="170">
        <f>L999/$D$989*100*L826</f>
        <v>0.41882314481856819</v>
      </c>
      <c r="M1001" s="170">
        <f t="shared" ref="M1001:BR1001" si="504">M999/$D$989*100*M826</f>
        <v>2.6294213795357959</v>
      </c>
      <c r="N1001" s="170">
        <f t="shared" si="504"/>
        <v>2.6294213795357959</v>
      </c>
      <c r="O1001" s="170">
        <f t="shared" si="504"/>
        <v>0</v>
      </c>
      <c r="P1001" s="170">
        <f t="shared" si="504"/>
        <v>0</v>
      </c>
      <c r="Q1001" s="170">
        <f t="shared" si="504"/>
        <v>2.0384439359267739</v>
      </c>
      <c r="R1001" s="170">
        <f t="shared" si="504"/>
        <v>0</v>
      </c>
      <c r="S1001" s="170">
        <f t="shared" si="504"/>
        <v>0.38199411572409286</v>
      </c>
      <c r="T1001" s="170">
        <f t="shared" si="504"/>
        <v>0.35835501797973196</v>
      </c>
      <c r="U1001" s="170">
        <f t="shared" si="504"/>
        <v>1.1223432494279177</v>
      </c>
      <c r="V1001" s="170">
        <f t="shared" si="504"/>
        <v>0</v>
      </c>
      <c r="W1001" s="170">
        <f t="shared" si="504"/>
        <v>0.49676364825106251</v>
      </c>
      <c r="X1001" s="170">
        <f t="shared" si="504"/>
        <v>0</v>
      </c>
      <c r="Y1001" s="170">
        <f t="shared" si="504"/>
        <v>0</v>
      </c>
      <c r="Z1001" s="170">
        <f t="shared" si="504"/>
        <v>8.5648904870872841E-3</v>
      </c>
      <c r="AA1001" s="170">
        <f t="shared" si="504"/>
        <v>0.4881987577639752</v>
      </c>
      <c r="AB1001" s="170">
        <f t="shared" si="504"/>
        <v>0</v>
      </c>
      <c r="AC1001" s="170">
        <f t="shared" si="504"/>
        <v>0</v>
      </c>
      <c r="AD1001" s="170">
        <f t="shared" si="504"/>
        <v>0</v>
      </c>
      <c r="AE1001" s="170">
        <f t="shared" si="504"/>
        <v>1.5759398496240604</v>
      </c>
      <c r="AF1001" s="170">
        <f t="shared" si="504"/>
        <v>0</v>
      </c>
      <c r="AG1001" s="170">
        <f t="shared" si="504"/>
        <v>0</v>
      </c>
      <c r="AH1001" s="170">
        <f t="shared" si="504"/>
        <v>0</v>
      </c>
      <c r="AI1001" s="170">
        <f t="shared" si="504"/>
        <v>0</v>
      </c>
      <c r="AJ1001" s="170">
        <f t="shared" si="504"/>
        <v>1.8911278195488723</v>
      </c>
      <c r="AK1001" s="170">
        <f t="shared" si="504"/>
        <v>32.032690421706441</v>
      </c>
      <c r="AL1001" s="170">
        <f t="shared" si="504"/>
        <v>1.766936907486107</v>
      </c>
      <c r="AM1001" s="170">
        <f t="shared" si="504"/>
        <v>32.597973193854202</v>
      </c>
      <c r="AN1001" s="170">
        <f t="shared" si="504"/>
        <v>85.571820856489055</v>
      </c>
      <c r="AO1001" s="170">
        <f t="shared" si="504"/>
        <v>370.16600196142531</v>
      </c>
      <c r="AP1001" s="170">
        <f t="shared" si="504"/>
        <v>345.85027786858456</v>
      </c>
      <c r="AQ1001" s="170">
        <f t="shared" si="504"/>
        <v>0.20213141549525987</v>
      </c>
      <c r="AR1001" s="170">
        <f t="shared" si="504"/>
        <v>0.11297090552468128</v>
      </c>
      <c r="AS1001" s="170">
        <f t="shared" si="504"/>
        <v>8.564890487087283E-2</v>
      </c>
      <c r="AT1001" s="170">
        <f t="shared" si="504"/>
        <v>289.92154298790456</v>
      </c>
      <c r="AU1001" s="170">
        <f t="shared" si="504"/>
        <v>0</v>
      </c>
      <c r="AV1001" s="170">
        <f t="shared" si="504"/>
        <v>151.4786531546257</v>
      </c>
      <c r="AW1001" s="170">
        <f t="shared" si="504"/>
        <v>0</v>
      </c>
      <c r="AX1001" s="170">
        <f t="shared" si="504"/>
        <v>908.6492317750899</v>
      </c>
      <c r="AY1001" s="170">
        <f t="shared" si="504"/>
        <v>0</v>
      </c>
      <c r="AZ1001" s="170">
        <f t="shared" si="504"/>
        <v>0</v>
      </c>
      <c r="BA1001" s="170">
        <f t="shared" si="504"/>
        <v>0</v>
      </c>
      <c r="BB1001" s="170">
        <f t="shared" si="504"/>
        <v>0</v>
      </c>
      <c r="BC1001" s="170">
        <f t="shared" si="504"/>
        <v>0</v>
      </c>
      <c r="BD1001" s="170">
        <f t="shared" si="504"/>
        <v>0</v>
      </c>
      <c r="BE1001" s="170">
        <f t="shared" si="504"/>
        <v>0</v>
      </c>
      <c r="BF1001" s="170">
        <f t="shared" si="504"/>
        <v>0</v>
      </c>
      <c r="BG1001" s="170">
        <f t="shared" si="504"/>
        <v>0</v>
      </c>
      <c r="BH1001" s="170">
        <f t="shared" si="504"/>
        <v>1.4349617522066034</v>
      </c>
      <c r="BI1001" s="170">
        <f t="shared" si="504"/>
        <v>0</v>
      </c>
      <c r="BJ1001" s="170">
        <f t="shared" si="504"/>
        <v>5.0104609349460608E-2</v>
      </c>
      <c r="BK1001" s="170">
        <f t="shared" si="504"/>
        <v>9.0445243543641723E-2</v>
      </c>
      <c r="BL1001" s="170">
        <f t="shared" si="504"/>
        <v>0.49162471395881002</v>
      </c>
      <c r="BM1001" s="170">
        <f t="shared" si="504"/>
        <v>0</v>
      </c>
      <c r="BN1001" s="170">
        <f t="shared" si="504"/>
        <v>0.10190506701536448</v>
      </c>
      <c r="BO1001" s="170">
        <f t="shared" si="504"/>
        <v>17.472376593658058</v>
      </c>
      <c r="BP1001" s="170">
        <f t="shared" si="504"/>
        <v>0</v>
      </c>
      <c r="BQ1001" s="170">
        <f t="shared" si="504"/>
        <v>5.4644001307616881</v>
      </c>
      <c r="BR1001" s="170">
        <f t="shared" si="504"/>
        <v>0</v>
      </c>
      <c r="BS1001" s="170"/>
      <c r="BT1001" s="170"/>
      <c r="BU1001" s="170"/>
      <c r="BV1001" s="170"/>
      <c r="BW1001" s="170"/>
      <c r="BX1001" s="204"/>
      <c r="BY1001" s="170"/>
      <c r="BZ1001" s="170"/>
      <c r="CA1001" s="170"/>
      <c r="CB1001" s="170">
        <f>CB999/4</f>
        <v>100</v>
      </c>
      <c r="CC1001" s="168">
        <f>CC999</f>
        <v>2.3999999999999773</v>
      </c>
      <c r="CD1001" s="170"/>
      <c r="CE1001" s="392"/>
      <c r="CF1001" s="392"/>
      <c r="CG1001" s="392"/>
      <c r="CH1001" s="392"/>
      <c r="CI1001" s="392"/>
      <c r="CJ1001" s="392"/>
      <c r="CK1001" s="392"/>
      <c r="CL1001" s="392"/>
      <c r="CM1001" s="392"/>
      <c r="CN1001" s="392"/>
      <c r="CO1001" s="392"/>
      <c r="CP1001" s="392"/>
      <c r="CQ1001" s="392"/>
      <c r="CR1001" s="392"/>
      <c r="CS1001" s="392"/>
      <c r="CT1001" s="392"/>
    </row>
    <row r="1002" spans="1:98" x14ac:dyDescent="0.25">
      <c r="A1002" s="10"/>
    </row>
    <row r="1004" spans="1:98" s="7" customFormat="1" ht="15" x14ac:dyDescent="0.25">
      <c r="A1004" s="120" t="s">
        <v>866</v>
      </c>
      <c r="F1004" s="117" t="s">
        <v>454</v>
      </c>
      <c r="J1004" s="7">
        <f>(M1004*17)+(Q1004*37)+(W1004*17)+(AI1004*29)+(AE1004*8)</f>
        <v>836.85411764705884</v>
      </c>
      <c r="K1004" s="183">
        <f>+K1017</f>
        <v>47.384117647058822</v>
      </c>
      <c r="L1004" s="183">
        <f>+L1017</f>
        <v>0.92999999999999994</v>
      </c>
      <c r="M1004" s="183">
        <f>+M1017</f>
        <v>5.9811764705882347</v>
      </c>
      <c r="N1004" s="183">
        <f t="shared" ref="N1004:BR1004" si="505">+N1017</f>
        <v>5.9811764705882347</v>
      </c>
      <c r="O1004" s="183">
        <f t="shared" si="505"/>
        <v>0</v>
      </c>
      <c r="P1004" s="183">
        <f t="shared" si="505"/>
        <v>0</v>
      </c>
      <c r="Q1004" s="183">
        <f t="shared" si="505"/>
        <v>1.4223529411764706</v>
      </c>
      <c r="R1004" s="183">
        <f t="shared" si="505"/>
        <v>0</v>
      </c>
      <c r="S1004" s="183">
        <f t="shared" si="505"/>
        <v>0.21882352941176467</v>
      </c>
      <c r="T1004" s="183">
        <f t="shared" si="505"/>
        <v>0.41576470588235298</v>
      </c>
      <c r="U1004" s="183">
        <f t="shared" si="505"/>
        <v>0.66923529411764704</v>
      </c>
      <c r="V1004" s="183">
        <f t="shared" si="505"/>
        <v>0</v>
      </c>
      <c r="W1004" s="183">
        <f t="shared" si="505"/>
        <v>37.747058823529414</v>
      </c>
      <c r="X1004" s="183">
        <f t="shared" si="505"/>
        <v>42.85294117647058</v>
      </c>
      <c r="Y1004" s="183">
        <f t="shared" si="505"/>
        <v>0</v>
      </c>
      <c r="Z1004" s="183">
        <f t="shared" si="505"/>
        <v>6.8929411764705879</v>
      </c>
      <c r="AA1004" s="183">
        <f t="shared" si="505"/>
        <v>0</v>
      </c>
      <c r="AB1004" s="183">
        <f t="shared" si="505"/>
        <v>0</v>
      </c>
      <c r="AC1004" s="183">
        <f t="shared" si="505"/>
        <v>0</v>
      </c>
      <c r="AD1004" s="183">
        <f t="shared" si="505"/>
        <v>0</v>
      </c>
      <c r="AE1004" s="183">
        <f t="shared" si="505"/>
        <v>5.1058823529411761</v>
      </c>
      <c r="AF1004" s="183">
        <f t="shared" si="505"/>
        <v>0</v>
      </c>
      <c r="AG1004" s="183">
        <f t="shared" si="505"/>
        <v>0</v>
      </c>
      <c r="AH1004" s="183">
        <f t="shared" si="505"/>
        <v>0</v>
      </c>
      <c r="AI1004" s="183">
        <f t="shared" si="505"/>
        <v>0</v>
      </c>
      <c r="AJ1004" s="183">
        <f t="shared" si="505"/>
        <v>2.3594117647058823</v>
      </c>
      <c r="AK1004" s="183">
        <f t="shared" si="505"/>
        <v>7.4117647058823524</v>
      </c>
      <c r="AL1004" s="183">
        <f t="shared" si="505"/>
        <v>1.2435294117647058</v>
      </c>
      <c r="AM1004" s="183">
        <f t="shared" si="505"/>
        <v>59.247058823529407</v>
      </c>
      <c r="AN1004" s="183">
        <f t="shared" si="505"/>
        <v>158.65882352941173</v>
      </c>
      <c r="AO1004" s="183">
        <f t="shared" si="505"/>
        <v>537.16470588235291</v>
      </c>
      <c r="AP1004" s="183">
        <f t="shared" si="505"/>
        <v>471.47058823529414</v>
      </c>
      <c r="AQ1004" s="183">
        <f t="shared" si="505"/>
        <v>1.2776470588235291</v>
      </c>
      <c r="AR1004" s="183">
        <f t="shared" si="505"/>
        <v>9.3941176470588222E-2</v>
      </c>
      <c r="AS1004" s="183">
        <f t="shared" si="505"/>
        <v>1.4588235294117646</v>
      </c>
      <c r="AT1004" s="183">
        <f t="shared" si="505"/>
        <v>0.28811764705882353</v>
      </c>
      <c r="AU1004" s="183">
        <f t="shared" si="505"/>
        <v>21.882352941176471</v>
      </c>
      <c r="AV1004" s="183">
        <f t="shared" si="505"/>
        <v>0</v>
      </c>
      <c r="AW1004" s="183">
        <f t="shared" si="505"/>
        <v>0</v>
      </c>
      <c r="AX1004" s="183">
        <f t="shared" si="505"/>
        <v>0</v>
      </c>
      <c r="AY1004" s="183">
        <f t="shared" si="505"/>
        <v>38.294117647058826</v>
      </c>
      <c r="AZ1004" s="183">
        <f t="shared" si="505"/>
        <v>111.23529411764706</v>
      </c>
      <c r="BA1004" s="183">
        <f t="shared" si="505"/>
        <v>271.70588235294116</v>
      </c>
      <c r="BB1004" s="183">
        <f t="shared" si="505"/>
        <v>0</v>
      </c>
      <c r="BC1004" s="183">
        <f t="shared" si="505"/>
        <v>0</v>
      </c>
      <c r="BD1004" s="183">
        <f t="shared" si="505"/>
        <v>1635.705882352941</v>
      </c>
      <c r="BE1004" s="183">
        <f t="shared" si="505"/>
        <v>0</v>
      </c>
      <c r="BF1004" s="183">
        <f t="shared" si="505"/>
        <v>0</v>
      </c>
      <c r="BG1004" s="183">
        <f t="shared" si="505"/>
        <v>0</v>
      </c>
      <c r="BH1004" s="183">
        <f t="shared" si="505"/>
        <v>0.16411765358027292</v>
      </c>
      <c r="BI1004" s="183">
        <f t="shared" si="505"/>
        <v>0</v>
      </c>
      <c r="BJ1004" s="183">
        <f t="shared" si="505"/>
        <v>0.2379705882352941</v>
      </c>
      <c r="BK1004" s="183">
        <f t="shared" si="505"/>
        <v>0.12917647058823531</v>
      </c>
      <c r="BL1004" s="183">
        <f t="shared" si="505"/>
        <v>2.9120852941176469</v>
      </c>
      <c r="BM1004" s="183">
        <f t="shared" si="505"/>
        <v>0</v>
      </c>
      <c r="BN1004" s="183">
        <f t="shared" si="505"/>
        <v>0.24480882352941172</v>
      </c>
      <c r="BO1004" s="183">
        <f t="shared" si="505"/>
        <v>36.470588235294116</v>
      </c>
      <c r="BP1004" s="183">
        <f t="shared" si="505"/>
        <v>0</v>
      </c>
      <c r="BQ1004" s="183">
        <f t="shared" si="505"/>
        <v>13.129411764705884</v>
      </c>
      <c r="BR1004" s="183">
        <f t="shared" si="505"/>
        <v>0</v>
      </c>
      <c r="BS1004" s="183"/>
      <c r="BT1004" s="183"/>
      <c r="BU1004" s="183"/>
      <c r="BV1004" s="183"/>
      <c r="BW1004" s="183"/>
      <c r="BX1004" s="338"/>
      <c r="BY1004" s="183"/>
      <c r="BZ1004" s="183"/>
      <c r="CA1004" s="183"/>
      <c r="CB1004" s="183">
        <f>+CB1017</f>
        <v>50</v>
      </c>
      <c r="CC1004" s="183">
        <f>+CC1017</f>
        <v>20.7</v>
      </c>
      <c r="CD1004" s="183"/>
      <c r="CE1004" s="183"/>
      <c r="CF1004" s="51"/>
      <c r="CG1004" s="51"/>
      <c r="CH1004" s="51"/>
      <c r="CI1004" s="51"/>
      <c r="CJ1004" s="51"/>
      <c r="CK1004" s="51"/>
      <c r="CL1004" s="51"/>
      <c r="CM1004" s="51"/>
      <c r="CN1004" s="51"/>
      <c r="CO1004" s="51"/>
      <c r="CP1004" s="51"/>
      <c r="CQ1004" s="51"/>
      <c r="CR1004" s="51"/>
      <c r="CS1004" s="51"/>
      <c r="CT1004" s="51"/>
    </row>
    <row r="1005" spans="1:98" ht="15" x14ac:dyDescent="0.25">
      <c r="A1005" s="10" t="s">
        <v>864</v>
      </c>
      <c r="D1005">
        <v>310</v>
      </c>
      <c r="E1005" s="130">
        <f>D1005/D1007*100</f>
        <v>99.358974358974365</v>
      </c>
      <c r="F1005" s="40" t="s">
        <v>445</v>
      </c>
      <c r="I1005">
        <v>0.55000000000000004</v>
      </c>
      <c r="J1005" s="50">
        <v>458.92</v>
      </c>
      <c r="K1005" s="50">
        <v>71.790000000000006</v>
      </c>
      <c r="L1005" s="50">
        <v>0.51</v>
      </c>
      <c r="M1005" s="50">
        <v>3.28</v>
      </c>
      <c r="N1005" s="50">
        <v>3.28</v>
      </c>
      <c r="O1005" s="50">
        <v>0</v>
      </c>
      <c r="P1005" s="50">
        <v>0</v>
      </c>
      <c r="Q1005" s="50">
        <v>0.78</v>
      </c>
      <c r="S1005" s="50">
        <v>0.12</v>
      </c>
      <c r="T1005" s="50">
        <v>0.22800000000000001</v>
      </c>
      <c r="U1005" s="50">
        <v>0.36699999999999999</v>
      </c>
      <c r="W1005" s="50">
        <v>20.7</v>
      </c>
      <c r="X1005" s="50">
        <v>23.5</v>
      </c>
      <c r="Z1005" s="50">
        <v>3.78</v>
      </c>
      <c r="AD1005" s="50">
        <v>0</v>
      </c>
      <c r="AE1005" s="50">
        <v>2.8</v>
      </c>
      <c r="AJ1005" s="50">
        <v>0.65</v>
      </c>
      <c r="AK1005" s="50">
        <v>4</v>
      </c>
      <c r="AL1005" s="50">
        <v>0.68</v>
      </c>
      <c r="AM1005" s="50">
        <v>32</v>
      </c>
      <c r="AN1005" s="50">
        <v>87</v>
      </c>
      <c r="AO1005" s="50">
        <v>294</v>
      </c>
      <c r="AP1005" s="50">
        <v>5</v>
      </c>
      <c r="AQ1005" s="50">
        <v>0.7</v>
      </c>
      <c r="AR1005" s="50">
        <v>5.0999999999999997E-2</v>
      </c>
      <c r="AS1005" s="50">
        <v>0.8</v>
      </c>
      <c r="AT1005" s="50">
        <v>0.158</v>
      </c>
      <c r="AU1005" s="50">
        <v>12</v>
      </c>
      <c r="AW1005" s="50">
        <v>0</v>
      </c>
      <c r="AY1005" s="50">
        <v>21</v>
      </c>
      <c r="AZ1005" s="50">
        <v>61</v>
      </c>
      <c r="BA1005" s="50">
        <v>149</v>
      </c>
      <c r="BC1005" s="50">
        <v>0</v>
      </c>
      <c r="BD1005" s="50">
        <v>897</v>
      </c>
      <c r="BH1005" s="50">
        <v>9.0000003576278687E-2</v>
      </c>
      <c r="BJ1005" s="50">
        <v>0.17399999999999999</v>
      </c>
      <c r="BK1005" s="50">
        <v>8.7999999999999995E-2</v>
      </c>
      <c r="BL1005" s="50">
        <v>1.681</v>
      </c>
      <c r="BN1005" s="50">
        <v>0.17899999999999999</v>
      </c>
      <c r="BO1005" s="50">
        <v>40</v>
      </c>
      <c r="BP1005" s="50">
        <v>0</v>
      </c>
      <c r="BQ1005" s="50">
        <v>7.2</v>
      </c>
      <c r="BT1005" s="27">
        <v>6.25</v>
      </c>
      <c r="BW1005" s="50" t="s">
        <v>7</v>
      </c>
      <c r="BX1005" s="194" t="s">
        <v>1256</v>
      </c>
      <c r="CB1005" s="50">
        <v>100</v>
      </c>
      <c r="CC1005" s="50">
        <v>20.7</v>
      </c>
    </row>
    <row r="1006" spans="1:98" ht="15" x14ac:dyDescent="0.3">
      <c r="A1006" s="10" t="s">
        <v>1219</v>
      </c>
      <c r="D1006">
        <v>2</v>
      </c>
      <c r="E1006" s="130">
        <f>D1006/D1007*100</f>
        <v>0.64102564102564097</v>
      </c>
      <c r="F1006" s="44" t="s">
        <v>1214</v>
      </c>
      <c r="I1006">
        <v>1</v>
      </c>
      <c r="J1006" s="50">
        <v>0</v>
      </c>
      <c r="K1006" s="50">
        <v>0.2</v>
      </c>
      <c r="M1006" s="50">
        <v>0</v>
      </c>
      <c r="N1006" s="50">
        <v>0</v>
      </c>
      <c r="O1006" s="50">
        <v>0</v>
      </c>
      <c r="P1006" s="50">
        <v>0</v>
      </c>
      <c r="Q1006" s="50">
        <v>0</v>
      </c>
      <c r="S1006" s="50">
        <v>0</v>
      </c>
      <c r="T1006" s="50">
        <v>0</v>
      </c>
      <c r="U1006" s="50">
        <v>0</v>
      </c>
      <c r="V1006" s="50">
        <v>0</v>
      </c>
      <c r="W1006" s="50">
        <v>0</v>
      </c>
      <c r="Y1006" s="50">
        <v>0</v>
      </c>
      <c r="AB1006" s="50">
        <v>0</v>
      </c>
      <c r="AC1006" s="50">
        <v>0</v>
      </c>
      <c r="AG1006" s="50">
        <v>0</v>
      </c>
      <c r="AJ1006" s="50">
        <v>99.8</v>
      </c>
      <c r="AK1006" s="50">
        <v>10</v>
      </c>
      <c r="AL1006" s="50">
        <v>0.3</v>
      </c>
      <c r="AM1006" s="50">
        <v>76</v>
      </c>
      <c r="AN1006" s="50">
        <v>1</v>
      </c>
      <c r="AO1006" s="50">
        <v>89</v>
      </c>
      <c r="AP1006" s="50">
        <v>39300</v>
      </c>
      <c r="AQ1006" s="50">
        <v>0.1</v>
      </c>
      <c r="AR1006" s="50">
        <v>0.08</v>
      </c>
      <c r="AT1006" s="50" t="s">
        <v>501</v>
      </c>
      <c r="AW1006" s="50">
        <v>0</v>
      </c>
      <c r="AX1006" s="50">
        <v>0</v>
      </c>
      <c r="BF1006" s="50">
        <v>0</v>
      </c>
      <c r="BH1006" s="50">
        <v>0</v>
      </c>
      <c r="BJ1006" s="50">
        <v>0</v>
      </c>
      <c r="BK1006" s="50">
        <v>1</v>
      </c>
      <c r="BL1006" s="50">
        <v>0</v>
      </c>
      <c r="BN1006" s="50">
        <v>0</v>
      </c>
      <c r="BO1006" s="50">
        <v>0</v>
      </c>
      <c r="BP1006" s="50">
        <v>0</v>
      </c>
      <c r="BQ1006" s="50">
        <v>0</v>
      </c>
      <c r="BT1006" s="27">
        <v>6.25</v>
      </c>
      <c r="BW1006" s="50" t="s">
        <v>8</v>
      </c>
      <c r="BX1006" s="194">
        <v>1226</v>
      </c>
      <c r="CB1006" s="50">
        <v>100</v>
      </c>
      <c r="CC1006" s="50">
        <v>0</v>
      </c>
    </row>
    <row r="1007" spans="1:98" ht="15" x14ac:dyDescent="0.25">
      <c r="A1007" s="10"/>
      <c r="D1007">
        <v>312</v>
      </c>
      <c r="E1007" s="130">
        <f>SUM(E1005:E1006)</f>
        <v>100</v>
      </c>
      <c r="F1007" s="5" t="s">
        <v>550</v>
      </c>
      <c r="J1007" s="50">
        <f>SUM(J1005:J1006)</f>
        <v>458.92</v>
      </c>
      <c r="K1007" s="50">
        <f>SUM(K1005:K1006)</f>
        <v>71.990000000000009</v>
      </c>
      <c r="L1007" s="50">
        <f>SUM(L1005:L1006)</f>
        <v>0.51</v>
      </c>
      <c r="M1007" s="50">
        <f t="shared" ref="M1007:AR1007" si="506">SUM(M1005:M1006)</f>
        <v>3.28</v>
      </c>
      <c r="N1007" s="50">
        <f t="shared" si="506"/>
        <v>3.28</v>
      </c>
      <c r="O1007" s="50">
        <f t="shared" si="506"/>
        <v>0</v>
      </c>
      <c r="P1007" s="50">
        <f t="shared" si="506"/>
        <v>0</v>
      </c>
      <c r="Q1007" s="50">
        <f t="shared" si="506"/>
        <v>0.78</v>
      </c>
      <c r="R1007" s="50">
        <f t="shared" si="506"/>
        <v>0</v>
      </c>
      <c r="S1007" s="50">
        <f t="shared" si="506"/>
        <v>0.12</v>
      </c>
      <c r="T1007" s="50">
        <f t="shared" si="506"/>
        <v>0.22800000000000001</v>
      </c>
      <c r="U1007" s="50">
        <f t="shared" si="506"/>
        <v>0.36699999999999999</v>
      </c>
      <c r="V1007" s="50">
        <f t="shared" si="506"/>
        <v>0</v>
      </c>
      <c r="W1007" s="50">
        <f t="shared" si="506"/>
        <v>20.7</v>
      </c>
      <c r="X1007" s="50">
        <f t="shared" si="506"/>
        <v>23.5</v>
      </c>
      <c r="Y1007" s="50">
        <f t="shared" si="506"/>
        <v>0</v>
      </c>
      <c r="Z1007" s="50">
        <f t="shared" si="506"/>
        <v>3.78</v>
      </c>
      <c r="AA1007" s="50">
        <f t="shared" si="506"/>
        <v>0</v>
      </c>
      <c r="AB1007" s="50">
        <f t="shared" si="506"/>
        <v>0</v>
      </c>
      <c r="AC1007" s="50">
        <f t="shared" si="506"/>
        <v>0</v>
      </c>
      <c r="AD1007" s="50">
        <f t="shared" si="506"/>
        <v>0</v>
      </c>
      <c r="AE1007" s="50">
        <f t="shared" si="506"/>
        <v>2.8</v>
      </c>
      <c r="AF1007" s="50">
        <f t="shared" si="506"/>
        <v>0</v>
      </c>
      <c r="AG1007" s="50">
        <f t="shared" si="506"/>
        <v>0</v>
      </c>
      <c r="AH1007" s="50">
        <f t="shared" si="506"/>
        <v>0</v>
      </c>
      <c r="AI1007" s="50">
        <f t="shared" si="506"/>
        <v>0</v>
      </c>
      <c r="AJ1007" s="50">
        <f t="shared" si="506"/>
        <v>100.45</v>
      </c>
      <c r="AK1007" s="50">
        <f t="shared" si="506"/>
        <v>14</v>
      </c>
      <c r="AL1007" s="50">
        <f t="shared" si="506"/>
        <v>0.98</v>
      </c>
      <c r="AM1007" s="50">
        <f t="shared" si="506"/>
        <v>108</v>
      </c>
      <c r="AN1007" s="50">
        <f t="shared" si="506"/>
        <v>88</v>
      </c>
      <c r="AO1007" s="50">
        <f t="shared" si="506"/>
        <v>383</v>
      </c>
      <c r="AP1007" s="50">
        <f t="shared" si="506"/>
        <v>39305</v>
      </c>
      <c r="AQ1007" s="50">
        <f t="shared" si="506"/>
        <v>0.79999999999999993</v>
      </c>
      <c r="AR1007" s="50">
        <f t="shared" si="506"/>
        <v>0.13100000000000001</v>
      </c>
      <c r="AS1007" s="50">
        <f t="shared" ref="AS1007:BQ1007" si="507">SUM(AS1005:AS1006)</f>
        <v>0.8</v>
      </c>
      <c r="AT1007" s="50">
        <f t="shared" si="507"/>
        <v>0.158</v>
      </c>
      <c r="AU1007" s="50">
        <f t="shared" si="507"/>
        <v>12</v>
      </c>
      <c r="AV1007" s="50">
        <f t="shared" si="507"/>
        <v>0</v>
      </c>
      <c r="AW1007" s="50">
        <f t="shared" si="507"/>
        <v>0</v>
      </c>
      <c r="AX1007" s="50">
        <f t="shared" si="507"/>
        <v>0</v>
      </c>
      <c r="AY1007" s="50">
        <f t="shared" si="507"/>
        <v>21</v>
      </c>
      <c r="AZ1007" s="50">
        <f t="shared" si="507"/>
        <v>61</v>
      </c>
      <c r="BA1007" s="50">
        <f t="shared" si="507"/>
        <v>149</v>
      </c>
      <c r="BB1007" s="50">
        <f t="shared" si="507"/>
        <v>0</v>
      </c>
      <c r="BC1007" s="50">
        <f t="shared" si="507"/>
        <v>0</v>
      </c>
      <c r="BD1007" s="50">
        <f t="shared" si="507"/>
        <v>897</v>
      </c>
      <c r="BE1007" s="50">
        <f t="shared" si="507"/>
        <v>0</v>
      </c>
      <c r="BF1007" s="50">
        <f t="shared" si="507"/>
        <v>0</v>
      </c>
      <c r="BG1007" s="50">
        <f t="shared" si="507"/>
        <v>0</v>
      </c>
      <c r="BH1007" s="50">
        <f t="shared" si="507"/>
        <v>9.0000003576278687E-2</v>
      </c>
      <c r="BI1007" s="50">
        <f t="shared" si="507"/>
        <v>0</v>
      </c>
      <c r="BJ1007" s="50">
        <f t="shared" si="507"/>
        <v>0.17399999999999999</v>
      </c>
      <c r="BK1007" s="50">
        <f t="shared" si="507"/>
        <v>1.0880000000000001</v>
      </c>
      <c r="BL1007" s="50">
        <f t="shared" si="507"/>
        <v>1.681</v>
      </c>
      <c r="BM1007" s="50">
        <f t="shared" si="507"/>
        <v>0</v>
      </c>
      <c r="BN1007" s="50">
        <f t="shared" si="507"/>
        <v>0.17899999999999999</v>
      </c>
      <c r="BO1007" s="50">
        <f t="shared" si="507"/>
        <v>40</v>
      </c>
      <c r="BP1007" s="50">
        <f t="shared" si="507"/>
        <v>0</v>
      </c>
      <c r="BQ1007" s="50">
        <f t="shared" si="507"/>
        <v>7.2</v>
      </c>
    </row>
    <row r="1008" spans="1:98" ht="15" x14ac:dyDescent="0.25">
      <c r="A1008" s="10"/>
      <c r="D1008">
        <v>170</v>
      </c>
      <c r="E1008" s="130">
        <f>E1007*D1009</f>
        <v>54.487179487179496</v>
      </c>
      <c r="F1008" s="5" t="s">
        <v>551</v>
      </c>
      <c r="K1008">
        <f>K1007-(E1007-E1008)</f>
        <v>26.477179487179505</v>
      </c>
    </row>
    <row r="1009" spans="1:98" ht="15" x14ac:dyDescent="0.25">
      <c r="A1009" s="10"/>
      <c r="D1009">
        <f>1-(D1007-D1008)/D1007</f>
        <v>0.54487179487179493</v>
      </c>
      <c r="E1009" s="130">
        <f>1-(E1007-E1008)/E1007</f>
        <v>0.54487179487179493</v>
      </c>
      <c r="F1009" s="5" t="s">
        <v>337</v>
      </c>
    </row>
    <row r="1010" spans="1:98" ht="15" x14ac:dyDescent="0.25">
      <c r="A1010" s="10"/>
      <c r="F1010" s="5" t="s">
        <v>82</v>
      </c>
      <c r="J1010" s="50">
        <f>J1007/$E$1008*100*I828</f>
        <v>842.25317647058819</v>
      </c>
      <c r="L1010" s="50">
        <f t="shared" ref="L1010:X1010" si="508">L1007/$E$1008*100*K828</f>
        <v>0.93599999999999983</v>
      </c>
      <c r="M1010" s="50">
        <f t="shared" si="508"/>
        <v>6.0197647058823511</v>
      </c>
      <c r="N1010" s="50">
        <f t="shared" si="508"/>
        <v>6.0197647058823511</v>
      </c>
      <c r="O1010" s="50">
        <f t="shared" si="508"/>
        <v>0</v>
      </c>
      <c r="P1010" s="50">
        <f t="shared" si="508"/>
        <v>0</v>
      </c>
      <c r="Q1010" s="50">
        <f t="shared" si="508"/>
        <v>1.4315294117647057</v>
      </c>
      <c r="R1010" s="50">
        <f t="shared" si="508"/>
        <v>0</v>
      </c>
      <c r="S1010" s="50">
        <f t="shared" si="508"/>
        <v>0.220235294117647</v>
      </c>
      <c r="T1010" s="50">
        <f t="shared" si="508"/>
        <v>0.41844705882352939</v>
      </c>
      <c r="U1010" s="50">
        <f t="shared" si="508"/>
        <v>0.67355294117647047</v>
      </c>
      <c r="V1010" s="50">
        <f t="shared" si="508"/>
        <v>0</v>
      </c>
      <c r="W1010" s="50">
        <f t="shared" si="508"/>
        <v>37.990588235294112</v>
      </c>
      <c r="X1010" s="50">
        <f t="shared" si="508"/>
        <v>43.129411764705878</v>
      </c>
      <c r="Z1010" s="50">
        <f t="shared" ref="Z1010:BE1010" si="509">Z1007/$E$1008*100*Y828</f>
        <v>6.9374117647058808</v>
      </c>
      <c r="AA1010" s="50">
        <f t="shared" si="509"/>
        <v>0</v>
      </c>
      <c r="AB1010" s="50">
        <f t="shared" si="509"/>
        <v>0</v>
      </c>
      <c r="AC1010" s="50">
        <f t="shared" si="509"/>
        <v>0</v>
      </c>
      <c r="AD1010" s="50">
        <f t="shared" si="509"/>
        <v>0</v>
      </c>
      <c r="AE1010" s="50">
        <f t="shared" si="509"/>
        <v>5.1388235294117637</v>
      </c>
      <c r="AF1010" s="50">
        <f t="shared" si="509"/>
        <v>0</v>
      </c>
      <c r="AG1010" s="50">
        <f t="shared" si="509"/>
        <v>0</v>
      </c>
      <c r="AH1010" s="50">
        <f t="shared" si="509"/>
        <v>0</v>
      </c>
      <c r="AI1010" s="50">
        <f t="shared" si="509"/>
        <v>0</v>
      </c>
      <c r="AJ1010" s="50">
        <f t="shared" si="509"/>
        <v>184.35529411764705</v>
      </c>
      <c r="AK1010" s="50">
        <f t="shared" si="509"/>
        <v>25.694117647058818</v>
      </c>
      <c r="AL1010" s="50">
        <f t="shared" si="509"/>
        <v>1.7985882352941174</v>
      </c>
      <c r="AM1010" s="50">
        <f t="shared" si="509"/>
        <v>198.2117647058823</v>
      </c>
      <c r="AN1010" s="50">
        <f t="shared" si="509"/>
        <v>161.50588235294114</v>
      </c>
      <c r="AO1010" s="50">
        <f t="shared" si="509"/>
        <v>702.91764705882338</v>
      </c>
      <c r="AP1010" s="50">
        <f t="shared" si="509"/>
        <v>72136.235294117636</v>
      </c>
      <c r="AQ1010" s="50">
        <f t="shared" si="509"/>
        <v>1.4682352941176469</v>
      </c>
      <c r="AR1010" s="50">
        <f t="shared" si="509"/>
        <v>0.24042352941176467</v>
      </c>
      <c r="AS1010" s="50">
        <f t="shared" si="509"/>
        <v>1.4682352941176469</v>
      </c>
      <c r="AT1010" s="50">
        <f t="shared" si="509"/>
        <v>0.28997647058823528</v>
      </c>
      <c r="AU1010" s="50">
        <f t="shared" si="509"/>
        <v>22.023529411764702</v>
      </c>
      <c r="AV1010" s="50">
        <f t="shared" si="509"/>
        <v>0</v>
      </c>
      <c r="AW1010" s="50">
        <f t="shared" si="509"/>
        <v>0</v>
      </c>
      <c r="AX1010" s="50">
        <f t="shared" si="509"/>
        <v>0</v>
      </c>
      <c r="AY1010" s="50">
        <f t="shared" si="509"/>
        <v>38.541176470588226</v>
      </c>
      <c r="AZ1010" s="50">
        <f t="shared" si="509"/>
        <v>111.95294117647056</v>
      </c>
      <c r="BA1010" s="50">
        <f t="shared" si="509"/>
        <v>273.45882352941169</v>
      </c>
      <c r="BB1010" s="50">
        <f t="shared" si="509"/>
        <v>0</v>
      </c>
      <c r="BC1010" s="50">
        <f t="shared" si="509"/>
        <v>0</v>
      </c>
      <c r="BD1010" s="50">
        <f t="shared" si="509"/>
        <v>1646.2588235294113</v>
      </c>
      <c r="BE1010" s="50">
        <f t="shared" si="509"/>
        <v>0</v>
      </c>
      <c r="BF1010" s="50">
        <v>0</v>
      </c>
      <c r="BH1010" s="50">
        <f>BH1007/$E$1008*100*BG828</f>
        <v>0.16517647715175851</v>
      </c>
      <c r="BJ1010" s="50">
        <f>BJ1007/$E$1008*100*BI828</f>
        <v>0.31934117647058818</v>
      </c>
      <c r="BK1010" s="50">
        <f>BK1007/$E$1008*100*BJ828</f>
        <v>1.4975999999999998</v>
      </c>
      <c r="BL1010" s="50">
        <f>BL1007/$E$1008*100*BK828</f>
        <v>2.3138470588235291</v>
      </c>
      <c r="BN1010" s="50">
        <f>BN1007/$E$1008*100*BM828</f>
        <v>0</v>
      </c>
      <c r="BO1010" s="50">
        <f>BO1007/$E$1008*100*BN828</f>
        <v>55.058823529411761</v>
      </c>
      <c r="BP1010" s="50">
        <f>BP1007/$E$1008*100*BO828</f>
        <v>0</v>
      </c>
      <c r="BQ1010" s="50">
        <f>BQ1007/$E$1008*100*BP828</f>
        <v>13.214117647058821</v>
      </c>
    </row>
    <row r="1011" spans="1:98" ht="15" x14ac:dyDescent="0.25">
      <c r="A1011" s="10"/>
      <c r="F1011" s="5" t="s">
        <v>115</v>
      </c>
      <c r="K1011" s="25">
        <f>(K1007-(E1007-E1008))/E1008*100</f>
        <v>48.593411764705905</v>
      </c>
    </row>
    <row r="1012" spans="1:98" ht="15" x14ac:dyDescent="0.25">
      <c r="A1012" s="10"/>
      <c r="F1012" s="5"/>
      <c r="K1012" s="25"/>
    </row>
    <row r="1013" spans="1:98" s="35" customFormat="1" ht="15" x14ac:dyDescent="0.25">
      <c r="A1013" s="34"/>
      <c r="F1013" s="163" t="s">
        <v>445</v>
      </c>
      <c r="J1013" s="392"/>
      <c r="K1013" s="164">
        <f>+K1005*$D$1005/100</f>
        <v>222.54900000000001</v>
      </c>
      <c r="L1013" s="164">
        <f>+L1005*$D$1005/100</f>
        <v>1.581</v>
      </c>
      <c r="M1013" s="164">
        <f>+M1005*$D$1005/100</f>
        <v>10.167999999999999</v>
      </c>
      <c r="N1013" s="164">
        <f t="shared" ref="N1013:BR1013" si="510">+N1005*$D$1005/100</f>
        <v>10.167999999999999</v>
      </c>
      <c r="O1013" s="164">
        <f t="shared" si="510"/>
        <v>0</v>
      </c>
      <c r="P1013" s="164">
        <f t="shared" si="510"/>
        <v>0</v>
      </c>
      <c r="Q1013" s="164">
        <f t="shared" si="510"/>
        <v>2.4180000000000001</v>
      </c>
      <c r="R1013" s="164">
        <f t="shared" si="510"/>
        <v>0</v>
      </c>
      <c r="S1013" s="164">
        <f t="shared" si="510"/>
        <v>0.37199999999999994</v>
      </c>
      <c r="T1013" s="164">
        <f t="shared" si="510"/>
        <v>0.70680000000000009</v>
      </c>
      <c r="U1013" s="164">
        <f t="shared" si="510"/>
        <v>1.1376999999999999</v>
      </c>
      <c r="V1013" s="164">
        <f t="shared" si="510"/>
        <v>0</v>
      </c>
      <c r="W1013" s="164">
        <f t="shared" si="510"/>
        <v>64.17</v>
      </c>
      <c r="X1013" s="164">
        <f t="shared" si="510"/>
        <v>72.849999999999994</v>
      </c>
      <c r="Y1013" s="164">
        <f t="shared" si="510"/>
        <v>0</v>
      </c>
      <c r="Z1013" s="164">
        <f t="shared" si="510"/>
        <v>11.718</v>
      </c>
      <c r="AA1013" s="164">
        <f t="shared" si="510"/>
        <v>0</v>
      </c>
      <c r="AB1013" s="164">
        <f t="shared" si="510"/>
        <v>0</v>
      </c>
      <c r="AC1013" s="164">
        <f t="shared" si="510"/>
        <v>0</v>
      </c>
      <c r="AD1013" s="164">
        <f t="shared" si="510"/>
        <v>0</v>
      </c>
      <c r="AE1013" s="164">
        <f t="shared" si="510"/>
        <v>8.68</v>
      </c>
      <c r="AF1013" s="164">
        <f t="shared" si="510"/>
        <v>0</v>
      </c>
      <c r="AG1013" s="164">
        <f t="shared" si="510"/>
        <v>0</v>
      </c>
      <c r="AH1013" s="164">
        <f t="shared" si="510"/>
        <v>0</v>
      </c>
      <c r="AI1013" s="164">
        <f t="shared" si="510"/>
        <v>0</v>
      </c>
      <c r="AJ1013" s="164">
        <f t="shared" si="510"/>
        <v>2.0150000000000001</v>
      </c>
      <c r="AK1013" s="164">
        <f t="shared" si="510"/>
        <v>12.4</v>
      </c>
      <c r="AL1013" s="164">
        <f t="shared" si="510"/>
        <v>2.1080000000000001</v>
      </c>
      <c r="AM1013" s="164">
        <f t="shared" si="510"/>
        <v>99.2</v>
      </c>
      <c r="AN1013" s="164">
        <f t="shared" si="510"/>
        <v>269.7</v>
      </c>
      <c r="AO1013" s="164">
        <f t="shared" si="510"/>
        <v>911.4</v>
      </c>
      <c r="AP1013" s="164">
        <f t="shared" si="510"/>
        <v>15.5</v>
      </c>
      <c r="AQ1013" s="164">
        <f t="shared" si="510"/>
        <v>2.17</v>
      </c>
      <c r="AR1013" s="164">
        <f t="shared" si="510"/>
        <v>0.15809999999999999</v>
      </c>
      <c r="AS1013" s="164">
        <f t="shared" si="510"/>
        <v>2.48</v>
      </c>
      <c r="AT1013" s="164">
        <f t="shared" si="510"/>
        <v>0.48980000000000001</v>
      </c>
      <c r="AU1013" s="164">
        <f t="shared" si="510"/>
        <v>37.200000000000003</v>
      </c>
      <c r="AV1013" s="164">
        <f t="shared" si="510"/>
        <v>0</v>
      </c>
      <c r="AW1013" s="164">
        <f t="shared" si="510"/>
        <v>0</v>
      </c>
      <c r="AX1013" s="164">
        <f t="shared" si="510"/>
        <v>0</v>
      </c>
      <c r="AY1013" s="164">
        <f t="shared" si="510"/>
        <v>65.099999999999994</v>
      </c>
      <c r="AZ1013" s="164">
        <f t="shared" si="510"/>
        <v>189.1</v>
      </c>
      <c r="BA1013" s="164">
        <f t="shared" si="510"/>
        <v>461.9</v>
      </c>
      <c r="BB1013" s="164">
        <f t="shared" si="510"/>
        <v>0</v>
      </c>
      <c r="BC1013" s="164">
        <f t="shared" si="510"/>
        <v>0</v>
      </c>
      <c r="BD1013" s="164">
        <f t="shared" si="510"/>
        <v>2780.7</v>
      </c>
      <c r="BE1013" s="164">
        <f t="shared" si="510"/>
        <v>0</v>
      </c>
      <c r="BF1013" s="164">
        <f t="shared" si="510"/>
        <v>0</v>
      </c>
      <c r="BG1013" s="164">
        <f t="shared" si="510"/>
        <v>0</v>
      </c>
      <c r="BH1013" s="164">
        <f t="shared" si="510"/>
        <v>0.27900001108646394</v>
      </c>
      <c r="BI1013" s="164">
        <f t="shared" si="510"/>
        <v>0</v>
      </c>
      <c r="BJ1013" s="164">
        <f t="shared" si="510"/>
        <v>0.53939999999999999</v>
      </c>
      <c r="BK1013" s="164">
        <f t="shared" si="510"/>
        <v>0.27279999999999999</v>
      </c>
      <c r="BL1013" s="164">
        <f t="shared" si="510"/>
        <v>5.2111000000000001</v>
      </c>
      <c r="BM1013" s="164">
        <f t="shared" si="510"/>
        <v>0</v>
      </c>
      <c r="BN1013" s="164">
        <f t="shared" si="510"/>
        <v>0.55489999999999995</v>
      </c>
      <c r="BO1013" s="164">
        <f t="shared" si="510"/>
        <v>124</v>
      </c>
      <c r="BP1013" s="164">
        <f t="shared" si="510"/>
        <v>0</v>
      </c>
      <c r="BQ1013" s="164">
        <f t="shared" si="510"/>
        <v>22.32</v>
      </c>
      <c r="BR1013" s="164">
        <f t="shared" si="510"/>
        <v>0</v>
      </c>
      <c r="BS1013" s="164"/>
      <c r="BT1013" s="164"/>
      <c r="BU1013" s="164"/>
      <c r="BV1013" s="164"/>
      <c r="BW1013" s="164"/>
      <c r="BX1013" s="166"/>
      <c r="BY1013" s="164"/>
      <c r="BZ1013" s="164"/>
      <c r="CA1013" s="164"/>
      <c r="CB1013" s="164">
        <f>+CB1005</f>
        <v>100</v>
      </c>
      <c r="CC1013" s="164">
        <f>+CC1005</f>
        <v>20.7</v>
      </c>
      <c r="CD1013" s="392"/>
      <c r="CE1013" s="392"/>
      <c r="CF1013" s="392"/>
      <c r="CG1013" s="392"/>
      <c r="CH1013" s="392"/>
      <c r="CI1013" s="392"/>
      <c r="CJ1013" s="392"/>
      <c r="CK1013" s="392"/>
      <c r="CL1013" s="392"/>
      <c r="CM1013" s="392"/>
      <c r="CN1013" s="392"/>
      <c r="CO1013" s="392"/>
      <c r="CP1013" s="392"/>
      <c r="CQ1013" s="392"/>
      <c r="CR1013" s="392"/>
      <c r="CS1013" s="392"/>
      <c r="CT1013" s="392"/>
    </row>
    <row r="1014" spans="1:98" s="35" customFormat="1" ht="15" x14ac:dyDescent="0.3">
      <c r="A1014" s="34"/>
      <c r="F1014" s="167" t="s">
        <v>1214</v>
      </c>
      <c r="J1014" s="392"/>
      <c r="K1014" s="164">
        <f t="shared" ref="K1014:AS1014" si="511">+K1006*$D$1006/100</f>
        <v>4.0000000000000001E-3</v>
      </c>
      <c r="L1014" s="164"/>
      <c r="M1014" s="164">
        <f t="shared" si="511"/>
        <v>0</v>
      </c>
      <c r="N1014" s="164">
        <f t="shared" si="511"/>
        <v>0</v>
      </c>
      <c r="O1014" s="164">
        <f t="shared" si="511"/>
        <v>0</v>
      </c>
      <c r="P1014" s="164">
        <f t="shared" si="511"/>
        <v>0</v>
      </c>
      <c r="Q1014" s="164">
        <f t="shared" si="511"/>
        <v>0</v>
      </c>
      <c r="R1014" s="164">
        <f t="shared" si="511"/>
        <v>0</v>
      </c>
      <c r="S1014" s="164">
        <f t="shared" si="511"/>
        <v>0</v>
      </c>
      <c r="T1014" s="164">
        <f t="shared" si="511"/>
        <v>0</v>
      </c>
      <c r="U1014" s="164">
        <f t="shared" si="511"/>
        <v>0</v>
      </c>
      <c r="V1014" s="164">
        <f t="shared" si="511"/>
        <v>0</v>
      </c>
      <c r="W1014" s="164">
        <f t="shared" si="511"/>
        <v>0</v>
      </c>
      <c r="X1014" s="164">
        <f t="shared" si="511"/>
        <v>0</v>
      </c>
      <c r="Y1014" s="164">
        <f t="shared" si="511"/>
        <v>0</v>
      </c>
      <c r="Z1014" s="164">
        <f t="shared" si="511"/>
        <v>0</v>
      </c>
      <c r="AA1014" s="164">
        <f t="shared" si="511"/>
        <v>0</v>
      </c>
      <c r="AB1014" s="164">
        <f t="shared" si="511"/>
        <v>0</v>
      </c>
      <c r="AC1014" s="164">
        <f t="shared" si="511"/>
        <v>0</v>
      </c>
      <c r="AD1014" s="164">
        <f t="shared" si="511"/>
        <v>0</v>
      </c>
      <c r="AE1014" s="164">
        <f t="shared" si="511"/>
        <v>0</v>
      </c>
      <c r="AF1014" s="164">
        <f t="shared" si="511"/>
        <v>0</v>
      </c>
      <c r="AG1014" s="164">
        <f t="shared" si="511"/>
        <v>0</v>
      </c>
      <c r="AH1014" s="164">
        <f t="shared" si="511"/>
        <v>0</v>
      </c>
      <c r="AI1014" s="164">
        <f t="shared" si="511"/>
        <v>0</v>
      </c>
      <c r="AJ1014" s="164">
        <f t="shared" si="511"/>
        <v>1.996</v>
      </c>
      <c r="AK1014" s="164">
        <f t="shared" si="511"/>
        <v>0.2</v>
      </c>
      <c r="AL1014" s="164">
        <f t="shared" si="511"/>
        <v>6.0000000000000001E-3</v>
      </c>
      <c r="AM1014" s="164">
        <f t="shared" si="511"/>
        <v>1.52</v>
      </c>
      <c r="AN1014" s="164">
        <f t="shared" si="511"/>
        <v>0.02</v>
      </c>
      <c r="AO1014" s="164">
        <f t="shared" si="511"/>
        <v>1.78</v>
      </c>
      <c r="AP1014" s="164">
        <f t="shared" si="511"/>
        <v>786</v>
      </c>
      <c r="AQ1014" s="164">
        <f t="shared" si="511"/>
        <v>2E-3</v>
      </c>
      <c r="AR1014" s="164">
        <f t="shared" si="511"/>
        <v>1.6000000000000001E-3</v>
      </c>
      <c r="AS1014" s="164">
        <f t="shared" si="511"/>
        <v>0</v>
      </c>
      <c r="AT1014" s="166" t="s">
        <v>501</v>
      </c>
      <c r="AU1014" s="164">
        <f t="shared" ref="AU1014:BR1014" si="512">+AU1006*$D$1006/100</f>
        <v>0</v>
      </c>
      <c r="AV1014" s="164">
        <f t="shared" si="512"/>
        <v>0</v>
      </c>
      <c r="AW1014" s="164">
        <f t="shared" si="512"/>
        <v>0</v>
      </c>
      <c r="AX1014" s="164">
        <f t="shared" si="512"/>
        <v>0</v>
      </c>
      <c r="AY1014" s="164">
        <f t="shared" si="512"/>
        <v>0</v>
      </c>
      <c r="AZ1014" s="164">
        <f t="shared" si="512"/>
        <v>0</v>
      </c>
      <c r="BA1014" s="164">
        <f t="shared" si="512"/>
        <v>0</v>
      </c>
      <c r="BB1014" s="164">
        <f t="shared" si="512"/>
        <v>0</v>
      </c>
      <c r="BC1014" s="164">
        <f t="shared" si="512"/>
        <v>0</v>
      </c>
      <c r="BD1014" s="164">
        <f t="shared" si="512"/>
        <v>0</v>
      </c>
      <c r="BE1014" s="164">
        <f t="shared" si="512"/>
        <v>0</v>
      </c>
      <c r="BF1014" s="164">
        <f t="shared" si="512"/>
        <v>0</v>
      </c>
      <c r="BG1014" s="164">
        <f t="shared" si="512"/>
        <v>0</v>
      </c>
      <c r="BH1014" s="164">
        <f t="shared" si="512"/>
        <v>0</v>
      </c>
      <c r="BI1014" s="164">
        <f t="shared" si="512"/>
        <v>0</v>
      </c>
      <c r="BJ1014" s="164">
        <f t="shared" si="512"/>
        <v>0</v>
      </c>
      <c r="BK1014" s="164">
        <f t="shared" si="512"/>
        <v>0.02</v>
      </c>
      <c r="BL1014" s="164">
        <f t="shared" si="512"/>
        <v>0</v>
      </c>
      <c r="BM1014" s="164">
        <f t="shared" si="512"/>
        <v>0</v>
      </c>
      <c r="BN1014" s="164">
        <f t="shared" si="512"/>
        <v>0</v>
      </c>
      <c r="BO1014" s="164">
        <f t="shared" si="512"/>
        <v>0</v>
      </c>
      <c r="BP1014" s="164">
        <f t="shared" si="512"/>
        <v>0</v>
      </c>
      <c r="BQ1014" s="164">
        <f t="shared" si="512"/>
        <v>0</v>
      </c>
      <c r="BR1014" s="164">
        <f t="shared" si="512"/>
        <v>0</v>
      </c>
      <c r="BS1014" s="164"/>
      <c r="BT1014" s="164"/>
      <c r="BU1014" s="164"/>
      <c r="BV1014" s="164"/>
      <c r="BW1014" s="164"/>
      <c r="BX1014" s="166"/>
      <c r="BY1014" s="164"/>
      <c r="BZ1014" s="164"/>
      <c r="CA1014" s="164"/>
      <c r="CB1014" s="164">
        <f>+CB1006</f>
        <v>100</v>
      </c>
      <c r="CC1014" s="164">
        <f>+CC1006</f>
        <v>0</v>
      </c>
      <c r="CD1014" s="392"/>
      <c r="CE1014" s="392"/>
      <c r="CF1014" s="392"/>
      <c r="CG1014" s="392"/>
      <c r="CH1014" s="392"/>
      <c r="CI1014" s="392"/>
      <c r="CJ1014" s="392"/>
      <c r="CK1014" s="392"/>
      <c r="CL1014" s="392"/>
      <c r="CM1014" s="392"/>
      <c r="CN1014" s="392"/>
      <c r="CO1014" s="392"/>
      <c r="CP1014" s="392"/>
      <c r="CQ1014" s="392"/>
      <c r="CR1014" s="392"/>
      <c r="CS1014" s="392"/>
      <c r="CT1014" s="392"/>
    </row>
    <row r="1015" spans="1:98" s="35" customFormat="1" ht="15" x14ac:dyDescent="0.3">
      <c r="A1015" s="34"/>
      <c r="F1015" s="36"/>
      <c r="J1015" s="392"/>
      <c r="K1015" s="168">
        <f>SUM(K1013:K1014)</f>
        <v>222.553</v>
      </c>
      <c r="L1015" s="168">
        <f>SUM(L1013:L1014)</f>
        <v>1.581</v>
      </c>
      <c r="M1015" s="168">
        <f>SUM(M1013:M1014)</f>
        <v>10.167999999999999</v>
      </c>
      <c r="N1015" s="168">
        <f t="shared" ref="N1015:BR1015" si="513">SUM(N1013:N1014)</f>
        <v>10.167999999999999</v>
      </c>
      <c r="O1015" s="168">
        <f t="shared" si="513"/>
        <v>0</v>
      </c>
      <c r="P1015" s="168">
        <f t="shared" si="513"/>
        <v>0</v>
      </c>
      <c r="Q1015" s="168">
        <f t="shared" si="513"/>
        <v>2.4180000000000001</v>
      </c>
      <c r="R1015" s="168">
        <f t="shared" si="513"/>
        <v>0</v>
      </c>
      <c r="S1015" s="168">
        <f t="shared" si="513"/>
        <v>0.37199999999999994</v>
      </c>
      <c r="T1015" s="168">
        <f t="shared" si="513"/>
        <v>0.70680000000000009</v>
      </c>
      <c r="U1015" s="168">
        <f t="shared" si="513"/>
        <v>1.1376999999999999</v>
      </c>
      <c r="V1015" s="168">
        <f t="shared" si="513"/>
        <v>0</v>
      </c>
      <c r="W1015" s="168">
        <f t="shared" si="513"/>
        <v>64.17</v>
      </c>
      <c r="X1015" s="168">
        <f t="shared" si="513"/>
        <v>72.849999999999994</v>
      </c>
      <c r="Y1015" s="168">
        <f t="shared" si="513"/>
        <v>0</v>
      </c>
      <c r="Z1015" s="168">
        <f t="shared" si="513"/>
        <v>11.718</v>
      </c>
      <c r="AA1015" s="168">
        <f t="shared" si="513"/>
        <v>0</v>
      </c>
      <c r="AB1015" s="168">
        <f t="shared" si="513"/>
        <v>0</v>
      </c>
      <c r="AC1015" s="168">
        <f t="shared" si="513"/>
        <v>0</v>
      </c>
      <c r="AD1015" s="168">
        <f t="shared" si="513"/>
        <v>0</v>
      </c>
      <c r="AE1015" s="168">
        <f t="shared" si="513"/>
        <v>8.68</v>
      </c>
      <c r="AF1015" s="168">
        <f t="shared" si="513"/>
        <v>0</v>
      </c>
      <c r="AG1015" s="168">
        <f t="shared" si="513"/>
        <v>0</v>
      </c>
      <c r="AH1015" s="168">
        <f t="shared" si="513"/>
        <v>0</v>
      </c>
      <c r="AI1015" s="168">
        <f t="shared" si="513"/>
        <v>0</v>
      </c>
      <c r="AJ1015" s="168">
        <f t="shared" si="513"/>
        <v>4.0110000000000001</v>
      </c>
      <c r="AK1015" s="168">
        <f t="shared" si="513"/>
        <v>12.6</v>
      </c>
      <c r="AL1015" s="168">
        <f t="shared" si="513"/>
        <v>2.1139999999999999</v>
      </c>
      <c r="AM1015" s="168">
        <f t="shared" si="513"/>
        <v>100.72</v>
      </c>
      <c r="AN1015" s="168">
        <f t="shared" si="513"/>
        <v>269.71999999999997</v>
      </c>
      <c r="AO1015" s="168">
        <f t="shared" si="513"/>
        <v>913.18</v>
      </c>
      <c r="AP1015" s="168">
        <f t="shared" si="513"/>
        <v>801.5</v>
      </c>
      <c r="AQ1015" s="168">
        <f t="shared" si="513"/>
        <v>2.1719999999999997</v>
      </c>
      <c r="AR1015" s="168">
        <f t="shared" si="513"/>
        <v>0.15969999999999998</v>
      </c>
      <c r="AS1015" s="168">
        <f t="shared" si="513"/>
        <v>2.48</v>
      </c>
      <c r="AT1015" s="168">
        <f t="shared" si="513"/>
        <v>0.48980000000000001</v>
      </c>
      <c r="AU1015" s="168">
        <f t="shared" si="513"/>
        <v>37.200000000000003</v>
      </c>
      <c r="AV1015" s="168">
        <f t="shared" si="513"/>
        <v>0</v>
      </c>
      <c r="AW1015" s="168">
        <f t="shared" si="513"/>
        <v>0</v>
      </c>
      <c r="AX1015" s="168">
        <f t="shared" si="513"/>
        <v>0</v>
      </c>
      <c r="AY1015" s="168">
        <f t="shared" si="513"/>
        <v>65.099999999999994</v>
      </c>
      <c r="AZ1015" s="168">
        <f t="shared" si="513"/>
        <v>189.1</v>
      </c>
      <c r="BA1015" s="168">
        <f t="shared" si="513"/>
        <v>461.9</v>
      </c>
      <c r="BB1015" s="168">
        <f t="shared" si="513"/>
        <v>0</v>
      </c>
      <c r="BC1015" s="168">
        <f t="shared" si="513"/>
        <v>0</v>
      </c>
      <c r="BD1015" s="168">
        <f t="shared" si="513"/>
        <v>2780.7</v>
      </c>
      <c r="BE1015" s="168">
        <f t="shared" si="513"/>
        <v>0</v>
      </c>
      <c r="BF1015" s="168">
        <f t="shared" si="513"/>
        <v>0</v>
      </c>
      <c r="BG1015" s="168">
        <f t="shared" si="513"/>
        <v>0</v>
      </c>
      <c r="BH1015" s="168">
        <f t="shared" si="513"/>
        <v>0.27900001108646394</v>
      </c>
      <c r="BI1015" s="168">
        <f t="shared" si="513"/>
        <v>0</v>
      </c>
      <c r="BJ1015" s="168">
        <f t="shared" si="513"/>
        <v>0.53939999999999999</v>
      </c>
      <c r="BK1015" s="168">
        <f t="shared" si="513"/>
        <v>0.2928</v>
      </c>
      <c r="BL1015" s="168">
        <f t="shared" si="513"/>
        <v>5.2111000000000001</v>
      </c>
      <c r="BM1015" s="168">
        <f t="shared" si="513"/>
        <v>0</v>
      </c>
      <c r="BN1015" s="168">
        <f t="shared" si="513"/>
        <v>0.55489999999999995</v>
      </c>
      <c r="BO1015" s="168">
        <f t="shared" si="513"/>
        <v>124</v>
      </c>
      <c r="BP1015" s="168">
        <f t="shared" si="513"/>
        <v>0</v>
      </c>
      <c r="BQ1015" s="168">
        <f t="shared" si="513"/>
        <v>22.32</v>
      </c>
      <c r="BR1015" s="168">
        <f t="shared" si="513"/>
        <v>0</v>
      </c>
      <c r="BS1015" s="168"/>
      <c r="BT1015" s="168"/>
      <c r="BU1015" s="168"/>
      <c r="BV1015" s="168"/>
      <c r="BW1015" s="168"/>
      <c r="BX1015" s="333"/>
      <c r="BY1015" s="168"/>
      <c r="BZ1015" s="168"/>
      <c r="CA1015" s="168"/>
      <c r="CB1015" s="168">
        <f>(CB1013+CB1014)</f>
        <v>200</v>
      </c>
      <c r="CC1015" s="168">
        <f>(CC1013+CC1014)</f>
        <v>20.7</v>
      </c>
      <c r="CD1015" s="392"/>
      <c r="CE1015" s="392"/>
      <c r="CF1015" s="392"/>
      <c r="CG1015" s="392"/>
      <c r="CH1015" s="392"/>
      <c r="CI1015" s="392"/>
      <c r="CJ1015" s="392"/>
      <c r="CK1015" s="392"/>
      <c r="CL1015" s="392"/>
      <c r="CM1015" s="392"/>
      <c r="CN1015" s="392"/>
      <c r="CO1015" s="392"/>
      <c r="CP1015" s="392"/>
      <c r="CQ1015" s="392"/>
      <c r="CR1015" s="392"/>
      <c r="CS1015" s="392"/>
      <c r="CT1015" s="392"/>
    </row>
    <row r="1016" spans="1:98" s="35" customFormat="1" ht="15" x14ac:dyDescent="0.25">
      <c r="A1016" s="34"/>
      <c r="F1016" s="36"/>
      <c r="J1016" s="392"/>
      <c r="BX1016" s="332"/>
      <c r="CD1016" s="392"/>
      <c r="CE1016" s="392"/>
      <c r="CF1016" s="392"/>
      <c r="CG1016" s="392"/>
      <c r="CH1016" s="392"/>
      <c r="CI1016" s="392"/>
      <c r="CJ1016" s="392"/>
      <c r="CK1016" s="392"/>
      <c r="CL1016" s="392"/>
      <c r="CM1016" s="392"/>
      <c r="CN1016" s="392"/>
      <c r="CO1016" s="392"/>
      <c r="CP1016" s="392"/>
      <c r="CQ1016" s="392"/>
      <c r="CR1016" s="392"/>
      <c r="CS1016" s="392"/>
      <c r="CT1016" s="392"/>
    </row>
    <row r="1017" spans="1:98" s="35" customFormat="1" ht="15" x14ac:dyDescent="0.3">
      <c r="A1017" s="34"/>
      <c r="F1017" s="36"/>
      <c r="J1017" s="392"/>
      <c r="K1017" s="164">
        <f>(K1015-($D$1007-$D$1008))/$D$1008*100</f>
        <v>47.384117647058822</v>
      </c>
      <c r="L1017" s="170">
        <f>L1015/$D$1008*100*L828</f>
        <v>0.92999999999999994</v>
      </c>
      <c r="M1017" s="170">
        <f>M1015/$D$1008*100*M828</f>
        <v>5.9811764705882347</v>
      </c>
      <c r="N1017" s="170">
        <f t="shared" ref="N1017:BR1017" si="514">N1015/$D$1008*100*N828</f>
        <v>5.9811764705882347</v>
      </c>
      <c r="O1017" s="170">
        <f t="shared" si="514"/>
        <v>0</v>
      </c>
      <c r="P1017" s="170">
        <f t="shared" si="514"/>
        <v>0</v>
      </c>
      <c r="Q1017" s="170">
        <f t="shared" si="514"/>
        <v>1.4223529411764706</v>
      </c>
      <c r="R1017" s="170">
        <f t="shared" si="514"/>
        <v>0</v>
      </c>
      <c r="S1017" s="170">
        <f t="shared" si="514"/>
        <v>0.21882352941176467</v>
      </c>
      <c r="T1017" s="170">
        <f t="shared" si="514"/>
        <v>0.41576470588235298</v>
      </c>
      <c r="U1017" s="170">
        <f t="shared" si="514"/>
        <v>0.66923529411764704</v>
      </c>
      <c r="V1017" s="170">
        <f t="shared" si="514"/>
        <v>0</v>
      </c>
      <c r="W1017" s="170">
        <f t="shared" si="514"/>
        <v>37.747058823529414</v>
      </c>
      <c r="X1017" s="170">
        <f t="shared" si="514"/>
        <v>42.85294117647058</v>
      </c>
      <c r="Y1017" s="170">
        <f t="shared" si="514"/>
        <v>0</v>
      </c>
      <c r="Z1017" s="170">
        <f t="shared" si="514"/>
        <v>6.8929411764705879</v>
      </c>
      <c r="AA1017" s="170">
        <f t="shared" si="514"/>
        <v>0</v>
      </c>
      <c r="AB1017" s="170">
        <f t="shared" si="514"/>
        <v>0</v>
      </c>
      <c r="AC1017" s="170">
        <f t="shared" si="514"/>
        <v>0</v>
      </c>
      <c r="AD1017" s="170">
        <f t="shared" si="514"/>
        <v>0</v>
      </c>
      <c r="AE1017" s="170">
        <f t="shared" si="514"/>
        <v>5.1058823529411761</v>
      </c>
      <c r="AF1017" s="170">
        <f t="shared" si="514"/>
        <v>0</v>
      </c>
      <c r="AG1017" s="170">
        <f t="shared" si="514"/>
        <v>0</v>
      </c>
      <c r="AH1017" s="170">
        <f t="shared" si="514"/>
        <v>0</v>
      </c>
      <c r="AI1017" s="170">
        <f t="shared" si="514"/>
        <v>0</v>
      </c>
      <c r="AJ1017" s="170">
        <f t="shared" si="514"/>
        <v>2.3594117647058823</v>
      </c>
      <c r="AK1017" s="170">
        <f t="shared" si="514"/>
        <v>7.4117647058823524</v>
      </c>
      <c r="AL1017" s="170">
        <f t="shared" si="514"/>
        <v>1.2435294117647058</v>
      </c>
      <c r="AM1017" s="170">
        <f t="shared" si="514"/>
        <v>59.247058823529407</v>
      </c>
      <c r="AN1017" s="170">
        <f t="shared" si="514"/>
        <v>158.65882352941173</v>
      </c>
      <c r="AO1017" s="170">
        <f t="shared" si="514"/>
        <v>537.16470588235291</v>
      </c>
      <c r="AP1017" s="170">
        <f t="shared" si="514"/>
        <v>471.47058823529414</v>
      </c>
      <c r="AQ1017" s="170">
        <f t="shared" si="514"/>
        <v>1.2776470588235291</v>
      </c>
      <c r="AR1017" s="170">
        <f t="shared" si="514"/>
        <v>9.3941176470588222E-2</v>
      </c>
      <c r="AS1017" s="170">
        <f t="shared" si="514"/>
        <v>1.4588235294117646</v>
      </c>
      <c r="AT1017" s="170">
        <f t="shared" si="514"/>
        <v>0.28811764705882353</v>
      </c>
      <c r="AU1017" s="170">
        <f t="shared" si="514"/>
        <v>21.882352941176471</v>
      </c>
      <c r="AV1017" s="170">
        <f t="shared" si="514"/>
        <v>0</v>
      </c>
      <c r="AW1017" s="170">
        <f t="shared" si="514"/>
        <v>0</v>
      </c>
      <c r="AX1017" s="170">
        <f t="shared" si="514"/>
        <v>0</v>
      </c>
      <c r="AY1017" s="170">
        <f t="shared" si="514"/>
        <v>38.294117647058826</v>
      </c>
      <c r="AZ1017" s="170">
        <f t="shared" si="514"/>
        <v>111.23529411764706</v>
      </c>
      <c r="BA1017" s="170">
        <f t="shared" si="514"/>
        <v>271.70588235294116</v>
      </c>
      <c r="BB1017" s="170">
        <f t="shared" si="514"/>
        <v>0</v>
      </c>
      <c r="BC1017" s="170">
        <f t="shared" si="514"/>
        <v>0</v>
      </c>
      <c r="BD1017" s="170">
        <f t="shared" si="514"/>
        <v>1635.705882352941</v>
      </c>
      <c r="BE1017" s="170">
        <f t="shared" si="514"/>
        <v>0</v>
      </c>
      <c r="BF1017" s="170">
        <f t="shared" si="514"/>
        <v>0</v>
      </c>
      <c r="BG1017" s="170">
        <f t="shared" si="514"/>
        <v>0</v>
      </c>
      <c r="BH1017" s="170">
        <f t="shared" si="514"/>
        <v>0.16411765358027292</v>
      </c>
      <c r="BI1017" s="170">
        <f t="shared" si="514"/>
        <v>0</v>
      </c>
      <c r="BJ1017" s="170">
        <f t="shared" si="514"/>
        <v>0.2379705882352941</v>
      </c>
      <c r="BK1017" s="170">
        <f t="shared" si="514"/>
        <v>0.12917647058823531</v>
      </c>
      <c r="BL1017" s="170">
        <f t="shared" si="514"/>
        <v>2.9120852941176469</v>
      </c>
      <c r="BM1017" s="170">
        <f t="shared" si="514"/>
        <v>0</v>
      </c>
      <c r="BN1017" s="170">
        <f t="shared" si="514"/>
        <v>0.24480882352941172</v>
      </c>
      <c r="BO1017" s="170">
        <f t="shared" si="514"/>
        <v>36.470588235294116</v>
      </c>
      <c r="BP1017" s="170">
        <f t="shared" si="514"/>
        <v>0</v>
      </c>
      <c r="BQ1017" s="170">
        <f t="shared" si="514"/>
        <v>13.129411764705884</v>
      </c>
      <c r="BR1017" s="170">
        <f t="shared" si="514"/>
        <v>0</v>
      </c>
      <c r="BS1017" s="170"/>
      <c r="BT1017" s="170"/>
      <c r="BU1017" s="170"/>
      <c r="BV1017" s="170"/>
      <c r="BW1017" s="170"/>
      <c r="BX1017" s="204"/>
      <c r="BY1017" s="170"/>
      <c r="BZ1017" s="170"/>
      <c r="CA1017" s="170"/>
      <c r="CB1017" s="170">
        <f>CB1015/4</f>
        <v>50</v>
      </c>
      <c r="CC1017" s="168">
        <f>CC1015</f>
        <v>20.7</v>
      </c>
      <c r="CD1017" s="170"/>
      <c r="CE1017" s="170"/>
      <c r="CF1017" s="392"/>
      <c r="CG1017" s="392"/>
      <c r="CH1017" s="392"/>
      <c r="CI1017" s="392"/>
      <c r="CJ1017" s="392"/>
      <c r="CK1017" s="392"/>
      <c r="CL1017" s="392"/>
      <c r="CM1017" s="392"/>
      <c r="CN1017" s="392"/>
      <c r="CO1017" s="392"/>
      <c r="CP1017" s="392"/>
      <c r="CQ1017" s="392"/>
      <c r="CR1017" s="392"/>
      <c r="CS1017" s="392"/>
      <c r="CT1017" s="392"/>
    </row>
    <row r="1018" spans="1:98" ht="15" x14ac:dyDescent="0.25">
      <c r="A1018" s="10"/>
      <c r="F1018" s="5"/>
      <c r="K1018" s="25"/>
      <c r="CB1018" s="25"/>
      <c r="CC1018" s="25"/>
    </row>
    <row r="1019" spans="1:98" s="7" customFormat="1" ht="15" x14ac:dyDescent="0.25">
      <c r="A1019" s="120" t="s">
        <v>878</v>
      </c>
      <c r="F1019" s="117" t="s">
        <v>1282</v>
      </c>
      <c r="J1019" s="116"/>
      <c r="K1019" s="116"/>
      <c r="L1019" s="116"/>
      <c r="M1019" s="116"/>
      <c r="N1019" s="116"/>
      <c r="O1019" s="116"/>
      <c r="P1019" s="116"/>
      <c r="Q1019" s="116"/>
      <c r="R1019" s="116"/>
      <c r="S1019" s="116"/>
      <c r="T1019" s="116"/>
      <c r="U1019" s="116"/>
      <c r="V1019" s="116"/>
      <c r="W1019" s="116"/>
      <c r="X1019" s="116"/>
      <c r="Y1019" s="116"/>
      <c r="Z1019" s="116"/>
      <c r="AA1019" s="116"/>
      <c r="AB1019" s="116"/>
      <c r="AC1019" s="116"/>
      <c r="AD1019" s="116"/>
      <c r="AE1019" s="116"/>
      <c r="AF1019" s="116"/>
      <c r="AG1019" s="116"/>
      <c r="AH1019" s="116"/>
      <c r="AI1019" s="116"/>
      <c r="AJ1019" s="116"/>
      <c r="AK1019" s="116"/>
      <c r="AL1019" s="116"/>
      <c r="AM1019" s="116"/>
      <c r="AN1019" s="116"/>
      <c r="AO1019" s="116"/>
      <c r="AP1019" s="116"/>
      <c r="AQ1019" s="116"/>
      <c r="AR1019" s="116"/>
      <c r="AS1019" s="116"/>
      <c r="AT1019" s="116"/>
      <c r="AU1019" s="116"/>
      <c r="AV1019" s="116"/>
      <c r="AW1019" s="116"/>
      <c r="AX1019" s="116"/>
      <c r="AY1019" s="116"/>
      <c r="AZ1019" s="116"/>
      <c r="BA1019" s="116"/>
      <c r="BB1019" s="116"/>
      <c r="BC1019" s="116"/>
      <c r="BD1019" s="116"/>
      <c r="BE1019" s="116"/>
      <c r="BF1019" s="116"/>
      <c r="BG1019" s="116"/>
      <c r="BH1019" s="116"/>
      <c r="BI1019" s="116"/>
      <c r="BJ1019" s="116"/>
      <c r="BK1019" s="116"/>
      <c r="BL1019" s="116"/>
      <c r="BM1019" s="116"/>
      <c r="BN1019" s="116"/>
      <c r="BO1019" s="116"/>
      <c r="BP1019" s="116"/>
      <c r="BQ1019" s="116"/>
      <c r="BR1019" s="116"/>
      <c r="BS1019" s="118"/>
      <c r="BT1019" s="118"/>
      <c r="BU1019" s="118"/>
      <c r="BV1019" s="118"/>
      <c r="BW1019" s="116"/>
      <c r="BX1019" s="184"/>
      <c r="BY1019" s="116"/>
      <c r="BZ1019" s="116"/>
      <c r="CA1019" s="116"/>
      <c r="CB1019" s="183">
        <f>+CB1032</f>
        <v>100</v>
      </c>
      <c r="CC1019" s="183">
        <f>+CC1032</f>
        <v>0.29999999999999716</v>
      </c>
      <c r="CD1019" s="116"/>
      <c r="CE1019" s="116"/>
      <c r="CF1019" s="116"/>
      <c r="CG1019" s="116"/>
      <c r="CH1019" s="116"/>
      <c r="CI1019" s="116"/>
      <c r="CJ1019" s="116"/>
      <c r="CK1019" s="116"/>
      <c r="CL1019" s="116"/>
      <c r="CM1019" s="116"/>
      <c r="CN1019" s="116"/>
      <c r="CO1019" s="116"/>
      <c r="CP1019" s="116"/>
      <c r="CQ1019" s="116"/>
      <c r="CR1019" s="116"/>
      <c r="CS1019" s="116"/>
      <c r="CT1019" s="116"/>
    </row>
    <row r="1020" spans="1:98" ht="15" x14ac:dyDescent="0.25">
      <c r="A1020" s="10" t="s">
        <v>567</v>
      </c>
      <c r="D1020" s="25">
        <v>500</v>
      </c>
      <c r="E1020" s="147"/>
      <c r="F1020" s="40" t="s">
        <v>1391</v>
      </c>
      <c r="I1020">
        <v>1</v>
      </c>
      <c r="J1020" s="50">
        <v>0</v>
      </c>
      <c r="K1020" s="50">
        <v>99.9</v>
      </c>
      <c r="M1020" s="50">
        <v>0</v>
      </c>
      <c r="N1020" s="50">
        <v>0</v>
      </c>
      <c r="O1020" s="50">
        <v>0</v>
      </c>
      <c r="P1020" s="50">
        <v>0</v>
      </c>
      <c r="Q1020" s="50">
        <v>0</v>
      </c>
      <c r="R1020" s="50">
        <v>0</v>
      </c>
      <c r="S1020" s="50">
        <v>0</v>
      </c>
      <c r="T1020" s="50">
        <v>0</v>
      </c>
      <c r="U1020" s="50">
        <v>0</v>
      </c>
      <c r="W1020" s="50">
        <v>0</v>
      </c>
      <c r="X1020" s="50">
        <v>0</v>
      </c>
      <c r="Z1020" s="50">
        <v>0</v>
      </c>
      <c r="AA1020" s="50">
        <v>0</v>
      </c>
      <c r="AD1020" s="50">
        <v>0</v>
      </c>
      <c r="AE1020" s="50">
        <v>0</v>
      </c>
      <c r="AF1020" s="50">
        <v>0</v>
      </c>
      <c r="AG1020" s="50">
        <v>0</v>
      </c>
      <c r="AH1020" s="50">
        <v>0</v>
      </c>
      <c r="AI1020" s="50">
        <v>0</v>
      </c>
      <c r="AJ1020" s="50">
        <v>0.1</v>
      </c>
      <c r="AK1020" s="50">
        <v>2</v>
      </c>
      <c r="AL1020" s="50">
        <v>0</v>
      </c>
      <c r="AM1020" s="50">
        <v>1</v>
      </c>
      <c r="AN1020" s="50">
        <v>0</v>
      </c>
      <c r="AO1020" s="50">
        <v>0</v>
      </c>
      <c r="AP1020" s="50">
        <v>2</v>
      </c>
      <c r="AQ1020" s="50">
        <v>0</v>
      </c>
      <c r="AR1020" s="50">
        <v>7.0000000000000001E-3</v>
      </c>
      <c r="AS1020" s="50">
        <v>0</v>
      </c>
      <c r="AT1020" s="50">
        <v>0</v>
      </c>
      <c r="AV1020" s="50">
        <v>0</v>
      </c>
      <c r="AW1020" s="50">
        <v>0</v>
      </c>
      <c r="AX1020" s="50">
        <v>0</v>
      </c>
      <c r="AY1020" s="50">
        <v>0</v>
      </c>
      <c r="AZ1020" s="50">
        <v>0</v>
      </c>
      <c r="BA1020" s="50">
        <v>0</v>
      </c>
      <c r="BB1020" s="50">
        <v>0</v>
      </c>
      <c r="BE1020" s="50">
        <v>0</v>
      </c>
      <c r="BG1020" s="50">
        <v>0</v>
      </c>
      <c r="BH1020" s="50">
        <v>0</v>
      </c>
      <c r="BI1020" s="50">
        <v>0</v>
      </c>
      <c r="BJ1020" s="50">
        <v>0</v>
      </c>
      <c r="BK1020" s="50">
        <v>0</v>
      </c>
      <c r="BL1020" s="50">
        <v>0</v>
      </c>
      <c r="BM1020" s="50">
        <v>0</v>
      </c>
      <c r="BN1020" s="50">
        <v>0</v>
      </c>
      <c r="BO1020" s="50">
        <v>0</v>
      </c>
      <c r="BP1020" s="50">
        <v>0</v>
      </c>
      <c r="BQ1020" s="50">
        <v>0</v>
      </c>
      <c r="BR1020" s="50">
        <v>0</v>
      </c>
      <c r="BS1020" s="14">
        <v>1</v>
      </c>
      <c r="BT1020" s="14">
        <v>6.25</v>
      </c>
      <c r="BW1020" s="50" t="s">
        <v>7</v>
      </c>
      <c r="BX1020" s="194" t="s">
        <v>1411</v>
      </c>
      <c r="CE1020" s="25"/>
      <c r="CF1020" s="25"/>
      <c r="CG1020" s="25"/>
      <c r="CH1020" s="25"/>
      <c r="CI1020" s="25"/>
      <c r="CJ1020" s="25"/>
      <c r="CK1020" s="25"/>
      <c r="CL1020" s="25"/>
      <c r="CM1020" s="25"/>
      <c r="CN1020" s="25"/>
      <c r="CO1020" s="25"/>
      <c r="CP1020" s="25"/>
      <c r="CQ1020" s="25"/>
      <c r="CR1020" s="25"/>
      <c r="CS1020" s="25"/>
      <c r="CT1020" s="25"/>
    </row>
    <row r="1021" spans="1:98" ht="15" x14ac:dyDescent="0.25">
      <c r="A1021" s="10" t="s">
        <v>876</v>
      </c>
      <c r="D1021">
        <v>700</v>
      </c>
      <c r="F1021" s="40" t="s">
        <v>1513</v>
      </c>
      <c r="I1021" s="27">
        <v>1</v>
      </c>
      <c r="J1021" s="27">
        <f>(M1021*17)+(Q1021*37)+(CC1021*17)+(AI1021*29)+(AE1021*8)</f>
        <v>112.49999999999994</v>
      </c>
      <c r="K1021" s="27">
        <v>91.9</v>
      </c>
      <c r="L1021" s="27">
        <v>0.13</v>
      </c>
      <c r="M1021" s="27">
        <v>0.8</v>
      </c>
      <c r="N1021" s="27">
        <v>0.8</v>
      </c>
      <c r="O1021" s="27">
        <v>0</v>
      </c>
      <c r="P1021" s="27">
        <v>0</v>
      </c>
      <c r="Q1021" s="27">
        <v>0.1</v>
      </c>
      <c r="R1021" s="27"/>
      <c r="S1021" s="27">
        <v>0.05</v>
      </c>
      <c r="T1021" s="27">
        <v>0.01</v>
      </c>
      <c r="U1021" s="27">
        <v>0.01</v>
      </c>
      <c r="V1021" s="27"/>
      <c r="W1021" s="27">
        <v>4.7</v>
      </c>
      <c r="X1021" s="27"/>
      <c r="Y1021" s="27"/>
      <c r="Z1021" s="27">
        <v>0.7</v>
      </c>
      <c r="AA1021" s="27">
        <v>4.0999999999999996</v>
      </c>
      <c r="AB1021" s="27"/>
      <c r="AC1021" s="27"/>
      <c r="AD1021" s="27">
        <v>0</v>
      </c>
      <c r="AE1021" s="27">
        <v>1.7</v>
      </c>
      <c r="AF1021" s="27"/>
      <c r="AG1021" s="27">
        <v>1.7</v>
      </c>
      <c r="AH1021" s="27"/>
      <c r="AI1021" s="27"/>
      <c r="AJ1021" s="27">
        <v>0.7</v>
      </c>
      <c r="AK1021" s="27">
        <v>18</v>
      </c>
      <c r="AL1021" s="27">
        <v>0.4</v>
      </c>
      <c r="AM1021" s="27">
        <v>12</v>
      </c>
      <c r="AN1021" s="27">
        <v>19</v>
      </c>
      <c r="AO1021" s="27">
        <v>237</v>
      </c>
      <c r="AP1021" s="27">
        <v>6</v>
      </c>
      <c r="AQ1021" s="27">
        <v>0.24</v>
      </c>
      <c r="AR1021" s="27">
        <v>0.09</v>
      </c>
      <c r="AS1021" s="27">
        <v>0.1</v>
      </c>
      <c r="AT1021" s="27">
        <v>110</v>
      </c>
      <c r="AU1021" s="27"/>
      <c r="AV1021" s="27">
        <v>156</v>
      </c>
      <c r="AW1021" s="27">
        <v>0</v>
      </c>
      <c r="AX1021" s="27">
        <v>934</v>
      </c>
      <c r="AY1021" s="27"/>
      <c r="AZ1021" s="27"/>
      <c r="BA1021" s="27"/>
      <c r="BB1021" s="27"/>
      <c r="BC1021" s="27"/>
      <c r="BD1021" s="27"/>
      <c r="BE1021" s="27">
        <v>0</v>
      </c>
      <c r="BF1021" s="27"/>
      <c r="BG1021" s="27"/>
      <c r="BH1021" s="27">
        <v>0.08</v>
      </c>
      <c r="BI1021" s="27"/>
      <c r="BJ1021" s="27">
        <v>0.02</v>
      </c>
      <c r="BK1021" s="27">
        <v>0.02</v>
      </c>
      <c r="BL1021" s="27">
        <v>0.6</v>
      </c>
      <c r="BM1021" s="27"/>
      <c r="BN1021" s="27">
        <v>0.1</v>
      </c>
      <c r="BO1021" s="27">
        <v>4</v>
      </c>
      <c r="BP1021" s="27">
        <v>0</v>
      </c>
      <c r="BQ1021" s="27">
        <v>8</v>
      </c>
      <c r="BR1021" s="27"/>
      <c r="BS1021" s="27"/>
      <c r="BT1021" s="27">
        <v>6.25</v>
      </c>
      <c r="BU1021" s="27"/>
      <c r="BV1021" s="27"/>
      <c r="BW1021" s="27" t="s">
        <v>1420</v>
      </c>
      <c r="BX1021" s="79">
        <v>4163</v>
      </c>
      <c r="BY1021" s="27"/>
      <c r="BZ1021" s="27"/>
      <c r="CA1021" s="27"/>
      <c r="CB1021" s="27">
        <f>CC1021+K1021+M1021+Q1021+AE1021+AJ1021</f>
        <v>100</v>
      </c>
      <c r="CC1021" s="27">
        <f>100-(K1021+M1021+Q1021+AJ1021+AE1021+AI1021)</f>
        <v>4.7999999999999972</v>
      </c>
      <c r="CD1021" s="27"/>
      <c r="CE1021" s="27"/>
      <c r="CF1021" s="25"/>
      <c r="CG1021" s="25"/>
      <c r="CH1021" s="25"/>
      <c r="CI1021" s="25"/>
      <c r="CJ1021" s="25"/>
      <c r="CK1021" s="25"/>
      <c r="CL1021" s="25"/>
      <c r="CM1021" s="25"/>
      <c r="CN1021" s="25"/>
      <c r="CO1021" s="25"/>
      <c r="CP1021" s="25"/>
      <c r="CQ1021" s="25"/>
      <c r="CR1021" s="25"/>
      <c r="CS1021" s="25"/>
      <c r="CT1021" s="25"/>
    </row>
    <row r="1022" spans="1:98" ht="15" x14ac:dyDescent="0.3">
      <c r="A1022" s="10" t="s">
        <v>988</v>
      </c>
      <c r="D1022" s="149" t="s">
        <v>286</v>
      </c>
      <c r="F1022" s="44" t="s">
        <v>317</v>
      </c>
      <c r="I1022" s="27">
        <v>1</v>
      </c>
      <c r="J1022" s="27">
        <v>3051.6</v>
      </c>
      <c r="K1022" s="27">
        <v>15.2</v>
      </c>
      <c r="L1022" s="27"/>
      <c r="M1022" s="27">
        <v>0.3</v>
      </c>
      <c r="N1022" s="27">
        <v>0</v>
      </c>
      <c r="O1022" s="27">
        <v>0.3</v>
      </c>
      <c r="P1022" s="27">
        <v>0</v>
      </c>
      <c r="Q1022" s="27">
        <v>82.2</v>
      </c>
      <c r="R1022" s="27"/>
      <c r="S1022" s="27">
        <v>18.920000000000002</v>
      </c>
      <c r="T1022" s="27">
        <v>42</v>
      </c>
      <c r="U1022" s="27">
        <v>17.34</v>
      </c>
      <c r="V1022" s="27"/>
      <c r="W1022" s="27">
        <v>0.4</v>
      </c>
      <c r="X1022" s="27"/>
      <c r="Y1022" s="27"/>
      <c r="Z1022" s="27"/>
      <c r="AA1022" s="27">
        <v>0</v>
      </c>
      <c r="AB1022" s="27"/>
      <c r="AC1022" s="27"/>
      <c r="AD1022" s="27"/>
      <c r="AE1022" s="27">
        <v>0</v>
      </c>
      <c r="AF1022" s="27"/>
      <c r="AG1022" s="27"/>
      <c r="AH1022" s="27"/>
      <c r="AI1022" s="27"/>
      <c r="AJ1022" s="112">
        <v>2</v>
      </c>
      <c r="AK1022" s="27">
        <v>6</v>
      </c>
      <c r="AL1022" s="27">
        <v>0</v>
      </c>
      <c r="AM1022" s="27">
        <v>1</v>
      </c>
      <c r="AN1022" s="27">
        <v>0</v>
      </c>
      <c r="AO1022" s="27">
        <v>9</v>
      </c>
      <c r="AP1022" s="27">
        <v>1530</v>
      </c>
      <c r="AQ1022" s="27">
        <v>0</v>
      </c>
      <c r="AR1022" s="27">
        <v>0</v>
      </c>
      <c r="AS1022" s="27"/>
      <c r="AT1022" s="27"/>
      <c r="AU1022" s="27"/>
      <c r="AV1022" s="27">
        <v>750</v>
      </c>
      <c r="AW1022" s="27"/>
      <c r="AX1022" s="27"/>
      <c r="AY1022" s="27"/>
      <c r="AZ1022" s="27"/>
      <c r="BA1022" s="27"/>
      <c r="BB1022" s="27"/>
      <c r="BC1022" s="27"/>
      <c r="BD1022" s="27"/>
      <c r="BE1022" s="27">
        <v>5</v>
      </c>
      <c r="BF1022" s="27"/>
      <c r="BG1022" s="27"/>
      <c r="BH1022" s="27">
        <v>15</v>
      </c>
      <c r="BI1022" s="27"/>
      <c r="BJ1022" s="27">
        <v>0</v>
      </c>
      <c r="BK1022" s="27">
        <v>0</v>
      </c>
      <c r="BL1022" s="27">
        <v>0</v>
      </c>
      <c r="BM1022" s="27"/>
      <c r="BN1022" s="27">
        <v>0</v>
      </c>
      <c r="BO1022" s="27">
        <v>0</v>
      </c>
      <c r="BP1022" s="27">
        <v>0</v>
      </c>
      <c r="BQ1022" s="27">
        <v>0</v>
      </c>
      <c r="BR1022" s="27"/>
      <c r="BS1022" s="27"/>
      <c r="BT1022" s="27">
        <v>6.25</v>
      </c>
      <c r="BU1022" s="27"/>
      <c r="BV1022" s="27"/>
      <c r="BW1022" s="27" t="s">
        <v>4</v>
      </c>
      <c r="BX1022" s="79">
        <v>6508</v>
      </c>
      <c r="BY1022" s="27"/>
      <c r="BZ1022" s="27"/>
      <c r="CA1022" s="27"/>
      <c r="CB1022" s="27">
        <v>100</v>
      </c>
      <c r="CC1022" s="27">
        <v>0.29999999999999716</v>
      </c>
      <c r="CD1022" s="27"/>
      <c r="CE1022" s="25"/>
      <c r="CF1022" s="25"/>
      <c r="CG1022" s="25"/>
      <c r="CH1022" s="25"/>
      <c r="CI1022" s="25"/>
      <c r="CJ1022" s="25"/>
      <c r="CK1022" s="25"/>
      <c r="CL1022" s="25"/>
      <c r="CM1022" s="25"/>
      <c r="CN1022" s="25"/>
      <c r="CO1022" s="25"/>
      <c r="CP1022" s="25"/>
      <c r="CQ1022" s="25"/>
      <c r="CR1022" s="25"/>
      <c r="CS1022" s="25"/>
      <c r="CT1022" s="25"/>
    </row>
    <row r="1023" spans="1:98" ht="15" x14ac:dyDescent="0.3">
      <c r="A1023" s="10" t="s">
        <v>1219</v>
      </c>
      <c r="D1023">
        <v>10</v>
      </c>
      <c r="F1023" s="44" t="s">
        <v>1214</v>
      </c>
      <c r="I1023" s="27">
        <v>1</v>
      </c>
      <c r="J1023" s="27">
        <f>(M1023*17)+(Q1023*37)+(CC1023*17)+(AI1023*29)+(AE1023*8)</f>
        <v>0</v>
      </c>
      <c r="K1023" s="27">
        <v>0.2</v>
      </c>
      <c r="L1023" s="27"/>
      <c r="M1023" s="27">
        <v>0</v>
      </c>
      <c r="N1023" s="27">
        <v>0</v>
      </c>
      <c r="O1023" s="27">
        <v>0</v>
      </c>
      <c r="P1023" s="27">
        <v>0</v>
      </c>
      <c r="Q1023" s="27">
        <v>0</v>
      </c>
      <c r="R1023" s="27"/>
      <c r="S1023" s="27">
        <v>0</v>
      </c>
      <c r="T1023" s="27">
        <v>0</v>
      </c>
      <c r="U1023" s="27">
        <v>0</v>
      </c>
      <c r="V1023" s="27">
        <v>0</v>
      </c>
      <c r="W1023" s="27">
        <f>Y1023/1.1</f>
        <v>0</v>
      </c>
      <c r="X1023" s="27"/>
      <c r="Y1023" s="27">
        <v>0</v>
      </c>
      <c r="Z1023" s="27"/>
      <c r="AA1023" s="27"/>
      <c r="AB1023" s="27">
        <v>0</v>
      </c>
      <c r="AC1023" s="27">
        <v>0</v>
      </c>
      <c r="AD1023" s="27"/>
      <c r="AE1023" s="27"/>
      <c r="AF1023" s="27"/>
      <c r="AG1023" s="27">
        <v>0</v>
      </c>
      <c r="AH1023" s="27"/>
      <c r="AI1023" s="27"/>
      <c r="AJ1023" s="27">
        <v>99.8</v>
      </c>
      <c r="AK1023" s="27">
        <v>10</v>
      </c>
      <c r="AL1023" s="27">
        <v>0.3</v>
      </c>
      <c r="AM1023" s="27">
        <v>76</v>
      </c>
      <c r="AN1023" s="27">
        <v>1</v>
      </c>
      <c r="AO1023" s="27">
        <v>89</v>
      </c>
      <c r="AP1023" s="27">
        <v>39300</v>
      </c>
      <c r="AQ1023" s="27">
        <v>0.1</v>
      </c>
      <c r="AR1023" s="27">
        <v>0.08</v>
      </c>
      <c r="AS1023" s="27"/>
      <c r="AT1023" s="27" t="s">
        <v>501</v>
      </c>
      <c r="AU1023" s="27"/>
      <c r="AV1023" s="27"/>
      <c r="AW1023" s="27">
        <v>0</v>
      </c>
      <c r="AX1023" s="27">
        <v>0</v>
      </c>
      <c r="AY1023" s="27"/>
      <c r="AZ1023" s="27"/>
      <c r="BA1023" s="27"/>
      <c r="BB1023" s="27"/>
      <c r="BC1023" s="27"/>
      <c r="BD1023" s="27"/>
      <c r="BE1023" s="27"/>
      <c r="BF1023" s="27">
        <v>0</v>
      </c>
      <c r="BG1023" s="27"/>
      <c r="BH1023" s="27">
        <v>0</v>
      </c>
      <c r="BI1023" s="27"/>
      <c r="BJ1023" s="27">
        <v>0</v>
      </c>
      <c r="BK1023" s="27">
        <v>1</v>
      </c>
      <c r="BL1023" s="27">
        <v>0</v>
      </c>
      <c r="BM1023" s="27"/>
      <c r="BN1023" s="27">
        <v>0</v>
      </c>
      <c r="BO1023" s="27">
        <v>0</v>
      </c>
      <c r="BP1023" s="27">
        <v>0</v>
      </c>
      <c r="BQ1023" s="27">
        <v>0</v>
      </c>
      <c r="BR1023" s="27"/>
      <c r="BS1023" s="27"/>
      <c r="BT1023" s="27">
        <v>6.25</v>
      </c>
      <c r="BU1023" s="27"/>
      <c r="BV1023" s="27"/>
      <c r="BW1023" s="27" t="s">
        <v>8</v>
      </c>
      <c r="BX1023" s="79">
        <v>1226</v>
      </c>
      <c r="BY1023" s="27"/>
      <c r="BZ1023" s="27"/>
      <c r="CA1023" s="27"/>
      <c r="CB1023" s="27">
        <f>CC1023+K1023+M1023+Q1023+AE1023+AJ1023</f>
        <v>100</v>
      </c>
      <c r="CC1023" s="27">
        <f>100-(K1023+M1023+Q1023+AJ1023+AE1023+AI1023)</f>
        <v>0</v>
      </c>
      <c r="CD1023" s="27"/>
      <c r="CE1023" s="25"/>
      <c r="CF1023" s="25"/>
      <c r="CG1023" s="25"/>
      <c r="CH1023" s="25"/>
      <c r="CI1023" s="25"/>
      <c r="CJ1023" s="25"/>
      <c r="CK1023" s="25"/>
      <c r="CL1023" s="25"/>
      <c r="CM1023" s="25"/>
      <c r="CN1023" s="25"/>
      <c r="CO1023" s="25"/>
      <c r="CP1023" s="25"/>
      <c r="CQ1023" s="25"/>
      <c r="CR1023" s="25"/>
      <c r="CS1023" s="25"/>
      <c r="CT1023" s="25"/>
    </row>
    <row r="1024" spans="1:98" ht="15" x14ac:dyDescent="0.25">
      <c r="A1024" s="10"/>
      <c r="F1024" s="5" t="s">
        <v>550</v>
      </c>
      <c r="J1024" s="25"/>
      <c r="K1024" s="25"/>
      <c r="L1024" s="25"/>
      <c r="M1024" s="25"/>
      <c r="N1024" s="25"/>
      <c r="O1024" s="25"/>
      <c r="P1024" s="25"/>
      <c r="Q1024" s="25"/>
      <c r="R1024" s="25"/>
      <c r="S1024" s="25"/>
      <c r="T1024" s="25"/>
      <c r="U1024" s="25"/>
      <c r="V1024" s="25"/>
      <c r="W1024" s="25"/>
      <c r="X1024" s="25"/>
      <c r="Y1024" s="25"/>
      <c r="Z1024" s="25"/>
      <c r="AA1024" s="25"/>
      <c r="AB1024" s="25"/>
      <c r="AC1024" s="25"/>
      <c r="AD1024" s="25"/>
      <c r="AE1024" s="25"/>
      <c r="AF1024" s="25"/>
      <c r="AG1024" s="25"/>
      <c r="AH1024" s="25"/>
      <c r="AI1024" s="25"/>
      <c r="AJ1024" s="25"/>
      <c r="AK1024" s="25"/>
      <c r="AL1024" s="25"/>
      <c r="AM1024" s="25"/>
      <c r="AN1024" s="25"/>
      <c r="AO1024" s="25"/>
      <c r="AP1024" s="25"/>
      <c r="AQ1024" s="25"/>
      <c r="AR1024" s="25"/>
      <c r="AS1024" s="25"/>
      <c r="AT1024" s="25"/>
      <c r="AU1024" s="25"/>
      <c r="AV1024" s="25"/>
      <c r="AW1024" s="25"/>
      <c r="AX1024" s="25"/>
      <c r="AY1024" s="25"/>
      <c r="AZ1024" s="25"/>
      <c r="BA1024" s="25"/>
      <c r="BB1024" s="25"/>
      <c r="BC1024" s="25"/>
      <c r="BD1024" s="25"/>
      <c r="BE1024" s="25"/>
      <c r="BF1024" s="25"/>
      <c r="BG1024" s="25"/>
      <c r="BH1024" s="25"/>
      <c r="BI1024" s="25"/>
      <c r="BJ1024" s="25"/>
      <c r="BK1024" s="25"/>
      <c r="BL1024" s="25"/>
      <c r="BM1024" s="25"/>
      <c r="BN1024" s="25"/>
      <c r="BO1024" s="25"/>
      <c r="BP1024" s="25"/>
      <c r="BQ1024" s="25"/>
      <c r="BR1024" s="25"/>
      <c r="BW1024" s="25"/>
      <c r="BX1024" s="49"/>
      <c r="BY1024" s="25"/>
      <c r="BZ1024" s="25"/>
      <c r="CA1024" s="25"/>
      <c r="CB1024" s="25"/>
      <c r="CC1024" s="25"/>
      <c r="CD1024" s="25"/>
      <c r="CE1024" s="25"/>
      <c r="CF1024" s="25"/>
      <c r="CG1024" s="25"/>
      <c r="CH1024" s="25"/>
      <c r="CI1024" s="25"/>
      <c r="CJ1024" s="25"/>
      <c r="CK1024" s="25"/>
      <c r="CL1024" s="25"/>
      <c r="CM1024" s="25"/>
      <c r="CN1024" s="25"/>
      <c r="CO1024" s="25"/>
      <c r="CP1024" s="25"/>
      <c r="CQ1024" s="25"/>
      <c r="CR1024" s="25"/>
      <c r="CS1024" s="25"/>
      <c r="CT1024" s="25"/>
    </row>
    <row r="1025" spans="1:98" ht="15" x14ac:dyDescent="0.25">
      <c r="A1025" s="10"/>
      <c r="F1025" s="5" t="s">
        <v>551</v>
      </c>
      <c r="J1025" s="25"/>
      <c r="K1025" s="25"/>
      <c r="L1025" s="25"/>
      <c r="M1025" s="25"/>
      <c r="N1025" s="25"/>
      <c r="O1025" s="25"/>
      <c r="P1025" s="25"/>
      <c r="Q1025" s="25"/>
      <c r="R1025" s="25"/>
      <c r="S1025" s="25"/>
      <c r="T1025" s="25"/>
      <c r="U1025" s="25"/>
      <c r="V1025" s="25"/>
      <c r="W1025" s="25"/>
      <c r="X1025" s="25"/>
      <c r="Y1025" s="25"/>
      <c r="Z1025" s="25"/>
      <c r="AA1025" s="25"/>
      <c r="AB1025" s="25"/>
      <c r="AC1025" s="25"/>
      <c r="AD1025" s="25"/>
      <c r="AE1025" s="25"/>
      <c r="AF1025" s="25"/>
      <c r="AG1025" s="25"/>
      <c r="AH1025" s="25"/>
      <c r="AI1025" s="25"/>
      <c r="AJ1025" s="25"/>
      <c r="AK1025" s="25"/>
      <c r="AL1025" s="25"/>
      <c r="AM1025" s="25"/>
      <c r="AN1025" s="25"/>
      <c r="AO1025" s="25"/>
      <c r="AP1025" s="25"/>
      <c r="AQ1025" s="25"/>
      <c r="AR1025" s="25"/>
      <c r="AS1025" s="25"/>
      <c r="AT1025" s="25"/>
      <c r="AU1025" s="25"/>
      <c r="AV1025" s="25"/>
      <c r="AW1025" s="25"/>
      <c r="AX1025" s="25"/>
      <c r="AY1025" s="25"/>
      <c r="AZ1025" s="25"/>
      <c r="BA1025" s="25"/>
      <c r="BB1025" s="25"/>
      <c r="BC1025" s="25"/>
      <c r="BD1025" s="25"/>
      <c r="BE1025" s="25"/>
      <c r="BF1025" s="25"/>
      <c r="BG1025" s="25"/>
      <c r="BH1025" s="25"/>
      <c r="BI1025" s="25"/>
      <c r="BJ1025" s="25"/>
      <c r="BK1025" s="25"/>
      <c r="BL1025" s="25"/>
      <c r="BM1025" s="25"/>
      <c r="BN1025" s="25"/>
      <c r="BO1025" s="25"/>
      <c r="BP1025" s="25"/>
      <c r="BQ1025" s="25"/>
      <c r="BR1025" s="25"/>
      <c r="BW1025" s="25"/>
      <c r="BX1025" s="49"/>
      <c r="BY1025" s="25"/>
      <c r="BZ1025" s="25"/>
      <c r="CA1025" s="25"/>
      <c r="CB1025" s="25"/>
      <c r="CC1025" s="25"/>
      <c r="CD1025" s="25"/>
      <c r="CE1025" s="25"/>
      <c r="CF1025" s="25"/>
      <c r="CG1025" s="25"/>
      <c r="CH1025" s="25"/>
      <c r="CI1025" s="25"/>
      <c r="CJ1025" s="25"/>
      <c r="CK1025" s="25"/>
      <c r="CL1025" s="25"/>
      <c r="CM1025" s="25"/>
      <c r="CN1025" s="25"/>
      <c r="CO1025" s="25"/>
      <c r="CP1025" s="25"/>
      <c r="CQ1025" s="25"/>
      <c r="CR1025" s="25"/>
      <c r="CS1025" s="25"/>
      <c r="CT1025" s="25"/>
    </row>
    <row r="1026" spans="1:98" ht="15" x14ac:dyDescent="0.25">
      <c r="A1026" s="10"/>
      <c r="F1026" s="5" t="s">
        <v>337</v>
      </c>
      <c r="J1026" s="25"/>
      <c r="K1026" s="25"/>
      <c r="L1026" s="25"/>
      <c r="M1026" s="25"/>
      <c r="N1026" s="25"/>
      <c r="O1026" s="25"/>
      <c r="P1026" s="25"/>
      <c r="Q1026" s="25"/>
      <c r="R1026" s="25"/>
      <c r="S1026" s="25"/>
      <c r="T1026" s="25"/>
      <c r="U1026" s="25"/>
      <c r="V1026" s="25"/>
      <c r="W1026" s="25"/>
      <c r="X1026" s="25"/>
      <c r="Y1026" s="25"/>
      <c r="Z1026" s="25"/>
      <c r="AA1026" s="25"/>
      <c r="AB1026" s="25"/>
      <c r="AC1026" s="25"/>
      <c r="AD1026" s="25"/>
      <c r="AE1026" s="25"/>
      <c r="AF1026" s="25"/>
      <c r="AG1026" s="25"/>
      <c r="AH1026" s="25"/>
      <c r="AI1026" s="25"/>
      <c r="AJ1026" s="25"/>
      <c r="AK1026" s="25"/>
      <c r="AL1026" s="25"/>
      <c r="AM1026" s="25"/>
      <c r="AN1026" s="25"/>
      <c r="AO1026" s="25"/>
      <c r="AP1026" s="25"/>
      <c r="AQ1026" s="25"/>
      <c r="AR1026" s="25"/>
      <c r="AS1026" s="25"/>
      <c r="AT1026" s="25"/>
      <c r="AU1026" s="25"/>
      <c r="AV1026" s="25"/>
      <c r="AW1026" s="25"/>
      <c r="AX1026" s="25"/>
      <c r="AY1026" s="25"/>
      <c r="AZ1026" s="25"/>
      <c r="BA1026" s="25"/>
      <c r="BB1026" s="25"/>
      <c r="BC1026" s="25"/>
      <c r="BD1026" s="25"/>
      <c r="BE1026" s="25"/>
      <c r="BF1026" s="25"/>
      <c r="BG1026" s="25"/>
      <c r="BH1026" s="25"/>
      <c r="BI1026" s="25"/>
      <c r="BJ1026" s="25"/>
      <c r="BK1026" s="25"/>
      <c r="BL1026" s="25"/>
      <c r="BM1026" s="25"/>
      <c r="BN1026" s="25"/>
      <c r="BO1026" s="25"/>
      <c r="BP1026" s="25"/>
      <c r="BQ1026" s="25"/>
      <c r="BR1026" s="25"/>
      <c r="BW1026" s="25"/>
      <c r="BX1026" s="49"/>
      <c r="BY1026" s="25"/>
      <c r="BZ1026" s="25"/>
      <c r="CA1026" s="25"/>
      <c r="CB1026" s="25"/>
      <c r="CC1026" s="25"/>
      <c r="CD1026" s="25"/>
      <c r="CE1026" s="25"/>
      <c r="CF1026" s="25"/>
      <c r="CG1026" s="25"/>
      <c r="CH1026" s="25"/>
      <c r="CI1026" s="25"/>
      <c r="CJ1026" s="25"/>
      <c r="CK1026" s="25"/>
      <c r="CL1026" s="25"/>
      <c r="CM1026" s="25"/>
      <c r="CN1026" s="25"/>
      <c r="CO1026" s="25"/>
      <c r="CP1026" s="25"/>
      <c r="CQ1026" s="25"/>
      <c r="CR1026" s="25"/>
      <c r="CS1026" s="25"/>
      <c r="CT1026" s="25"/>
    </row>
    <row r="1027" spans="1:98" ht="15" x14ac:dyDescent="0.25">
      <c r="A1027" s="10"/>
      <c r="F1027" s="5" t="s">
        <v>82</v>
      </c>
      <c r="J1027" s="25"/>
      <c r="K1027" s="25"/>
      <c r="L1027" s="25"/>
      <c r="M1027" s="25"/>
      <c r="N1027" s="25"/>
      <c r="O1027" s="25"/>
      <c r="P1027" s="25"/>
      <c r="Q1027" s="25"/>
      <c r="R1027" s="25"/>
      <c r="S1027" s="25"/>
      <c r="T1027" s="25"/>
      <c r="U1027" s="25"/>
      <c r="V1027" s="25"/>
      <c r="W1027" s="25"/>
      <c r="X1027" s="25"/>
      <c r="Y1027" s="25"/>
      <c r="Z1027" s="25"/>
      <c r="AA1027" s="25"/>
      <c r="AB1027" s="25"/>
      <c r="AC1027" s="25"/>
      <c r="AD1027" s="25"/>
      <c r="AE1027" s="25"/>
      <c r="AF1027" s="25"/>
      <c r="AG1027" s="25"/>
      <c r="AH1027" s="25"/>
      <c r="AI1027" s="25"/>
      <c r="AJ1027" s="25"/>
      <c r="AK1027" s="25"/>
      <c r="AL1027" s="25"/>
      <c r="AM1027" s="25"/>
      <c r="AN1027" s="25"/>
      <c r="AO1027" s="25"/>
      <c r="AP1027" s="25"/>
      <c r="AQ1027" s="25"/>
      <c r="AR1027" s="25"/>
      <c r="AS1027" s="25"/>
      <c r="AT1027" s="25"/>
      <c r="AU1027" s="25"/>
      <c r="AV1027" s="25"/>
      <c r="AW1027" s="25"/>
      <c r="AX1027" s="25"/>
      <c r="AY1027" s="25"/>
      <c r="AZ1027" s="25"/>
      <c r="BA1027" s="25"/>
      <c r="BB1027" s="25"/>
      <c r="BC1027" s="25"/>
      <c r="BD1027" s="25"/>
      <c r="BE1027" s="25"/>
      <c r="BF1027" s="25"/>
      <c r="BG1027" s="25"/>
      <c r="BH1027" s="25"/>
      <c r="BI1027" s="25"/>
      <c r="BJ1027" s="25"/>
      <c r="BK1027" s="25"/>
      <c r="BL1027" s="25"/>
      <c r="BM1027" s="25"/>
      <c r="BN1027" s="25"/>
      <c r="BO1027" s="25"/>
      <c r="BP1027" s="25"/>
      <c r="BQ1027" s="25"/>
      <c r="BR1027" s="25"/>
      <c r="BW1027" s="25"/>
      <c r="BX1027" s="49"/>
      <c r="BY1027" s="25"/>
      <c r="BZ1027" s="25"/>
      <c r="CA1027" s="25"/>
      <c r="CB1027" s="25"/>
      <c r="CC1027" s="25"/>
      <c r="CD1027" s="25"/>
      <c r="CE1027" s="25"/>
      <c r="CF1027" s="25"/>
      <c r="CG1027" s="25"/>
      <c r="CH1027" s="25"/>
      <c r="CI1027" s="25"/>
      <c r="CJ1027" s="25"/>
      <c r="CK1027" s="25"/>
      <c r="CL1027" s="25"/>
      <c r="CM1027" s="25"/>
      <c r="CN1027" s="25"/>
      <c r="CO1027" s="25"/>
      <c r="CP1027" s="25"/>
      <c r="CQ1027" s="25"/>
      <c r="CR1027" s="25"/>
      <c r="CS1027" s="25"/>
      <c r="CT1027" s="25"/>
    </row>
    <row r="1028" spans="1:98" ht="15" x14ac:dyDescent="0.25">
      <c r="A1028" s="10"/>
      <c r="F1028" s="5" t="s">
        <v>115</v>
      </c>
      <c r="J1028" s="25"/>
      <c r="K1028" s="25"/>
      <c r="L1028" s="25"/>
      <c r="M1028" s="25"/>
      <c r="N1028" s="25"/>
      <c r="O1028" s="25"/>
      <c r="P1028" s="25"/>
      <c r="Q1028" s="25"/>
      <c r="R1028" s="25"/>
      <c r="S1028" s="25"/>
      <c r="T1028" s="25"/>
      <c r="U1028" s="25"/>
      <c r="V1028" s="25"/>
      <c r="W1028" s="25"/>
      <c r="X1028" s="25"/>
      <c r="Y1028" s="25"/>
      <c r="Z1028" s="25"/>
      <c r="AA1028" s="25"/>
      <c r="AB1028" s="25"/>
      <c r="AC1028" s="25"/>
      <c r="AD1028" s="25"/>
      <c r="AE1028" s="25"/>
      <c r="AF1028" s="25"/>
      <c r="AG1028" s="25"/>
      <c r="AH1028" s="25"/>
      <c r="AI1028" s="25"/>
      <c r="AJ1028" s="25"/>
      <c r="AK1028" s="25"/>
      <c r="AL1028" s="25"/>
      <c r="AM1028" s="25"/>
      <c r="AN1028" s="25"/>
      <c r="AO1028" s="25"/>
      <c r="AP1028" s="25"/>
      <c r="AQ1028" s="25"/>
      <c r="AR1028" s="25"/>
      <c r="AS1028" s="25"/>
      <c r="AT1028" s="25"/>
      <c r="AU1028" s="25"/>
      <c r="AV1028" s="25"/>
      <c r="AW1028" s="25"/>
      <c r="AX1028" s="25"/>
      <c r="AY1028" s="25"/>
      <c r="AZ1028" s="25"/>
      <c r="BA1028" s="25"/>
      <c r="BB1028" s="25"/>
      <c r="BC1028" s="25"/>
      <c r="BD1028" s="25"/>
      <c r="BE1028" s="25"/>
      <c r="BF1028" s="25"/>
      <c r="BG1028" s="25"/>
      <c r="BH1028" s="25"/>
      <c r="BI1028" s="25"/>
      <c r="BJ1028" s="25"/>
      <c r="BK1028" s="25"/>
      <c r="BL1028" s="25"/>
      <c r="BM1028" s="25"/>
      <c r="BN1028" s="25"/>
      <c r="BO1028" s="25"/>
      <c r="BP1028" s="25"/>
      <c r="BQ1028" s="25"/>
      <c r="BR1028" s="25"/>
      <c r="BW1028" s="25"/>
      <c r="BX1028" s="49"/>
      <c r="BY1028" s="25"/>
      <c r="BZ1028" s="25"/>
      <c r="CA1028" s="25"/>
      <c r="CB1028" s="25"/>
      <c r="CC1028" s="25"/>
      <c r="CD1028" s="25"/>
      <c r="CE1028" s="25"/>
      <c r="CF1028" s="25"/>
      <c r="CG1028" s="25"/>
      <c r="CH1028" s="25"/>
      <c r="CI1028" s="25"/>
      <c r="CJ1028" s="25"/>
      <c r="CK1028" s="25"/>
      <c r="CL1028" s="25"/>
      <c r="CM1028" s="25"/>
      <c r="CN1028" s="25"/>
      <c r="CO1028" s="25"/>
      <c r="CP1028" s="25"/>
      <c r="CQ1028" s="25"/>
      <c r="CR1028" s="25"/>
      <c r="CS1028" s="25"/>
      <c r="CT1028" s="25"/>
    </row>
    <row r="1029" spans="1:98" ht="15" x14ac:dyDescent="0.25">
      <c r="A1029" s="10"/>
      <c r="F1029" s="5"/>
      <c r="J1029" s="25"/>
      <c r="K1029" s="25"/>
      <c r="L1029" s="25"/>
      <c r="M1029" s="25"/>
      <c r="N1029" s="25"/>
      <c r="O1029" s="25"/>
      <c r="P1029" s="25"/>
      <c r="Q1029" s="25"/>
      <c r="R1029" s="25"/>
      <c r="S1029" s="25"/>
      <c r="T1029" s="25"/>
      <c r="U1029" s="25"/>
      <c r="V1029" s="25"/>
      <c r="W1029" s="25"/>
      <c r="X1029" s="25"/>
      <c r="Y1029" s="25"/>
      <c r="Z1029" s="25"/>
      <c r="AA1029" s="25"/>
      <c r="AB1029" s="25"/>
      <c r="AC1029" s="25"/>
      <c r="AD1029" s="25"/>
      <c r="AE1029" s="25"/>
      <c r="AF1029" s="25"/>
      <c r="AG1029" s="25"/>
      <c r="AH1029" s="25"/>
      <c r="AI1029" s="25"/>
      <c r="AJ1029" s="25"/>
      <c r="AK1029" s="25"/>
      <c r="AL1029" s="25"/>
      <c r="AM1029" s="25"/>
      <c r="AN1029" s="25"/>
      <c r="AO1029" s="25"/>
      <c r="AP1029" s="25"/>
      <c r="AQ1029" s="25"/>
      <c r="AR1029" s="25"/>
      <c r="AS1029" s="25"/>
      <c r="AT1029" s="25"/>
      <c r="AU1029" s="25"/>
      <c r="AV1029" s="25"/>
      <c r="AW1029" s="25"/>
      <c r="AX1029" s="25"/>
      <c r="AY1029" s="25"/>
      <c r="AZ1029" s="25"/>
      <c r="BA1029" s="25"/>
      <c r="BB1029" s="25"/>
      <c r="BC1029" s="25"/>
      <c r="BD1029" s="25"/>
      <c r="BE1029" s="25"/>
      <c r="BF1029" s="25"/>
      <c r="BG1029" s="25"/>
      <c r="BH1029" s="25"/>
      <c r="BI1029" s="25"/>
      <c r="BJ1029" s="25"/>
      <c r="BK1029" s="25"/>
      <c r="BL1029" s="25"/>
      <c r="BM1029" s="25"/>
      <c r="BN1029" s="25"/>
      <c r="BO1029" s="25"/>
      <c r="BP1029" s="25"/>
      <c r="BQ1029" s="25"/>
      <c r="BR1029" s="25"/>
      <c r="BW1029" s="25"/>
      <c r="BX1029" s="49"/>
      <c r="BY1029" s="25"/>
      <c r="BZ1029" s="25"/>
      <c r="CA1029" s="25"/>
      <c r="CB1029" s="25"/>
      <c r="CC1029" s="25"/>
      <c r="CD1029" s="25"/>
      <c r="CE1029" s="25"/>
      <c r="CF1029" s="25"/>
      <c r="CG1029" s="25"/>
      <c r="CH1029" s="25"/>
      <c r="CI1029" s="25"/>
      <c r="CJ1029" s="25"/>
      <c r="CK1029" s="25"/>
      <c r="CL1029" s="25"/>
      <c r="CM1029" s="25"/>
      <c r="CN1029" s="25"/>
      <c r="CO1029" s="25"/>
      <c r="CP1029" s="25"/>
      <c r="CQ1029" s="25"/>
      <c r="CR1029" s="25"/>
      <c r="CS1029" s="25"/>
      <c r="CT1029" s="25"/>
    </row>
    <row r="1030" spans="1:98" s="35" customFormat="1" ht="15" x14ac:dyDescent="0.25">
      <c r="A1030" s="34"/>
      <c r="F1030" s="163" t="s">
        <v>1391</v>
      </c>
      <c r="J1030" s="388"/>
      <c r="K1030" s="164">
        <f>+K1020*$D$1020/100</f>
        <v>499.5</v>
      </c>
      <c r="L1030" s="164"/>
      <c r="M1030" s="164">
        <f>+M1020*$D$1020/100</f>
        <v>0</v>
      </c>
      <c r="N1030" s="388"/>
      <c r="O1030" s="388"/>
      <c r="P1030" s="388"/>
      <c r="Q1030" s="388"/>
      <c r="R1030" s="388"/>
      <c r="S1030" s="388"/>
      <c r="T1030" s="388"/>
      <c r="U1030" s="388"/>
      <c r="V1030" s="388"/>
      <c r="W1030" s="388"/>
      <c r="X1030" s="388"/>
      <c r="Y1030" s="388"/>
      <c r="Z1030" s="388"/>
      <c r="AA1030" s="388"/>
      <c r="AB1030" s="388"/>
      <c r="AC1030" s="388"/>
      <c r="AD1030" s="388"/>
      <c r="AE1030" s="388"/>
      <c r="AF1030" s="388"/>
      <c r="AG1030" s="388"/>
      <c r="AH1030" s="388"/>
      <c r="AI1030" s="388"/>
      <c r="AJ1030" s="388"/>
      <c r="AK1030" s="388"/>
      <c r="AL1030" s="388"/>
      <c r="AM1030" s="388"/>
      <c r="AN1030" s="388"/>
      <c r="AO1030" s="388"/>
      <c r="AP1030" s="388"/>
      <c r="AQ1030" s="388"/>
      <c r="AR1030" s="388"/>
      <c r="AS1030" s="388"/>
      <c r="AT1030" s="388"/>
      <c r="AU1030" s="388"/>
      <c r="AV1030" s="388"/>
      <c r="AW1030" s="388"/>
      <c r="AX1030" s="388"/>
      <c r="AY1030" s="388"/>
      <c r="AZ1030" s="388"/>
      <c r="BA1030" s="388"/>
      <c r="BB1030" s="388"/>
      <c r="BC1030" s="388"/>
      <c r="BD1030" s="388"/>
      <c r="BE1030" s="388"/>
      <c r="BF1030" s="388"/>
      <c r="BG1030" s="388"/>
      <c r="BH1030" s="388"/>
      <c r="BI1030" s="388"/>
      <c r="BJ1030" s="388"/>
      <c r="BK1030" s="388"/>
      <c r="BL1030" s="388"/>
      <c r="BM1030" s="388"/>
      <c r="BN1030" s="388"/>
      <c r="BO1030" s="388"/>
      <c r="BP1030" s="388"/>
      <c r="BQ1030" s="388"/>
      <c r="BR1030" s="388"/>
      <c r="BS1030" s="393"/>
      <c r="BT1030" s="393"/>
      <c r="BU1030" s="393"/>
      <c r="BV1030" s="393"/>
      <c r="BW1030" s="388"/>
      <c r="BX1030" s="389"/>
      <c r="BY1030" s="388"/>
      <c r="BZ1030" s="388"/>
      <c r="CA1030" s="388"/>
      <c r="CB1030" s="388"/>
      <c r="CC1030" s="388"/>
      <c r="CD1030" s="388"/>
      <c r="CE1030" s="388"/>
      <c r="CF1030" s="388"/>
      <c r="CG1030" s="388"/>
      <c r="CH1030" s="388"/>
      <c r="CI1030" s="388"/>
      <c r="CJ1030" s="388"/>
      <c r="CK1030" s="388"/>
      <c r="CL1030" s="388"/>
      <c r="CM1030" s="388"/>
      <c r="CN1030" s="388"/>
      <c r="CO1030" s="388"/>
      <c r="CP1030" s="388"/>
      <c r="CQ1030" s="388"/>
      <c r="CR1030" s="388"/>
      <c r="CS1030" s="388"/>
      <c r="CT1030" s="388"/>
    </row>
    <row r="1031" spans="1:98" s="35" customFormat="1" ht="15" x14ac:dyDescent="0.25">
      <c r="A1031" s="34"/>
      <c r="F1031" s="163" t="s">
        <v>1513</v>
      </c>
      <c r="J1031" s="388"/>
      <c r="K1031" s="164">
        <f>+K1021*$D$1021/100</f>
        <v>643.30000000000007</v>
      </c>
      <c r="L1031" s="164">
        <f>+L1021*$D$1021/100</f>
        <v>0.91</v>
      </c>
      <c r="M1031" s="164">
        <f>+M1021*$D$1021/100</f>
        <v>5.6</v>
      </c>
      <c r="N1031" s="388"/>
      <c r="O1031" s="388"/>
      <c r="P1031" s="388"/>
      <c r="Q1031" s="388"/>
      <c r="R1031" s="388"/>
      <c r="S1031" s="388"/>
      <c r="T1031" s="388"/>
      <c r="U1031" s="388"/>
      <c r="V1031" s="388"/>
      <c r="W1031" s="388"/>
      <c r="X1031" s="388"/>
      <c r="Y1031" s="388"/>
      <c r="Z1031" s="388"/>
      <c r="AA1031" s="388"/>
      <c r="AB1031" s="388"/>
      <c r="AC1031" s="388"/>
      <c r="AD1031" s="388"/>
      <c r="AE1031" s="388"/>
      <c r="AF1031" s="388"/>
      <c r="AG1031" s="388"/>
      <c r="AH1031" s="388"/>
      <c r="AI1031" s="388"/>
      <c r="AJ1031" s="388"/>
      <c r="AK1031" s="388"/>
      <c r="AL1031" s="388"/>
      <c r="AM1031" s="388"/>
      <c r="AN1031" s="388"/>
      <c r="AO1031" s="388"/>
      <c r="AP1031" s="388"/>
      <c r="AQ1031" s="388"/>
      <c r="AR1031" s="388"/>
      <c r="AS1031" s="388"/>
      <c r="AT1031" s="388"/>
      <c r="AU1031" s="388"/>
      <c r="AV1031" s="388"/>
      <c r="AW1031" s="388"/>
      <c r="AX1031" s="388"/>
      <c r="AY1031" s="388"/>
      <c r="AZ1031" s="388"/>
      <c r="BA1031" s="388"/>
      <c r="BB1031" s="388"/>
      <c r="BC1031" s="388"/>
      <c r="BD1031" s="388"/>
      <c r="BE1031" s="388"/>
      <c r="BF1031" s="388"/>
      <c r="BG1031" s="388"/>
      <c r="BH1031" s="388"/>
      <c r="BI1031" s="388"/>
      <c r="BJ1031" s="388"/>
      <c r="BK1031" s="388"/>
      <c r="BL1031" s="388"/>
      <c r="BM1031" s="388"/>
      <c r="BN1031" s="388"/>
      <c r="BO1031" s="388"/>
      <c r="BP1031" s="388"/>
      <c r="BQ1031" s="388"/>
      <c r="BR1031" s="388"/>
      <c r="BS1031" s="393"/>
      <c r="BT1031" s="393"/>
      <c r="BU1031" s="393"/>
      <c r="BV1031" s="393"/>
      <c r="BW1031" s="388"/>
      <c r="BX1031" s="389"/>
      <c r="BY1031" s="388"/>
      <c r="BZ1031" s="388"/>
      <c r="CA1031" s="388"/>
      <c r="CB1031" s="164">
        <f t="shared" ref="CB1031:CC1033" si="515">+CB1021</f>
        <v>100</v>
      </c>
      <c r="CC1031" s="164">
        <f t="shared" si="515"/>
        <v>4.7999999999999972</v>
      </c>
      <c r="CD1031" s="388"/>
      <c r="CE1031" s="388"/>
      <c r="CF1031" s="388"/>
      <c r="CG1031" s="388"/>
      <c r="CH1031" s="388"/>
      <c r="CI1031" s="388"/>
      <c r="CJ1031" s="388"/>
      <c r="CK1031" s="388"/>
      <c r="CL1031" s="388"/>
      <c r="CM1031" s="388"/>
      <c r="CN1031" s="388"/>
      <c r="CO1031" s="388"/>
      <c r="CP1031" s="388"/>
      <c r="CQ1031" s="388"/>
      <c r="CR1031" s="388"/>
      <c r="CS1031" s="388"/>
      <c r="CT1031" s="388"/>
    </row>
    <row r="1032" spans="1:98" s="35" customFormat="1" ht="15" x14ac:dyDescent="0.3">
      <c r="A1032" s="34"/>
      <c r="F1032" s="167" t="s">
        <v>317</v>
      </c>
      <c r="J1032" s="388"/>
      <c r="K1032" s="164">
        <f>+K1022*$D$1020/100</f>
        <v>76</v>
      </c>
      <c r="L1032" s="164"/>
      <c r="M1032" s="164">
        <f>+M1022*$D$1021/100</f>
        <v>2.1</v>
      </c>
      <c r="N1032" s="388"/>
      <c r="O1032" s="388"/>
      <c r="P1032" s="388"/>
      <c r="Q1032" s="388"/>
      <c r="R1032" s="388"/>
      <c r="S1032" s="388"/>
      <c r="T1032" s="388"/>
      <c r="U1032" s="388"/>
      <c r="V1032" s="388"/>
      <c r="W1032" s="388"/>
      <c r="X1032" s="388"/>
      <c r="Y1032" s="388"/>
      <c r="Z1032" s="388"/>
      <c r="AA1032" s="388"/>
      <c r="AB1032" s="388"/>
      <c r="AC1032" s="388"/>
      <c r="AD1032" s="388"/>
      <c r="AE1032" s="388"/>
      <c r="AF1032" s="388"/>
      <c r="AG1032" s="388"/>
      <c r="AH1032" s="388"/>
      <c r="AI1032" s="388"/>
      <c r="AJ1032" s="388"/>
      <c r="AK1032" s="388"/>
      <c r="AL1032" s="388"/>
      <c r="AM1032" s="388"/>
      <c r="AN1032" s="388"/>
      <c r="AO1032" s="388"/>
      <c r="AP1032" s="388"/>
      <c r="AQ1032" s="388"/>
      <c r="AR1032" s="388"/>
      <c r="AS1032" s="388"/>
      <c r="AT1032" s="388"/>
      <c r="AU1032" s="388"/>
      <c r="AV1032" s="388"/>
      <c r="AW1032" s="388"/>
      <c r="AX1032" s="388"/>
      <c r="AY1032" s="388"/>
      <c r="AZ1032" s="388"/>
      <c r="BA1032" s="388"/>
      <c r="BB1032" s="388"/>
      <c r="BC1032" s="388"/>
      <c r="BD1032" s="388"/>
      <c r="BE1032" s="388"/>
      <c r="BF1032" s="388"/>
      <c r="BG1032" s="388"/>
      <c r="BH1032" s="388"/>
      <c r="BI1032" s="388"/>
      <c r="BJ1032" s="388"/>
      <c r="BK1032" s="388"/>
      <c r="BL1032" s="388"/>
      <c r="BM1032" s="388"/>
      <c r="BN1032" s="388"/>
      <c r="BO1032" s="388"/>
      <c r="BP1032" s="388"/>
      <c r="BQ1032" s="388"/>
      <c r="BR1032" s="388"/>
      <c r="BS1032" s="393"/>
      <c r="BT1032" s="393"/>
      <c r="BU1032" s="393"/>
      <c r="BV1032" s="393"/>
      <c r="BW1032" s="388"/>
      <c r="BX1032" s="389"/>
      <c r="BY1032" s="388"/>
      <c r="BZ1032" s="388"/>
      <c r="CA1032" s="388"/>
      <c r="CB1032" s="164">
        <f t="shared" si="515"/>
        <v>100</v>
      </c>
      <c r="CC1032" s="164">
        <f t="shared" si="515"/>
        <v>0.29999999999999716</v>
      </c>
      <c r="CD1032" s="388"/>
      <c r="CE1032" s="388"/>
      <c r="CF1032" s="388"/>
      <c r="CG1032" s="388"/>
      <c r="CH1032" s="388"/>
      <c r="CI1032" s="388"/>
      <c r="CJ1032" s="388"/>
      <c r="CK1032" s="388"/>
      <c r="CL1032" s="388"/>
      <c r="CM1032" s="388"/>
      <c r="CN1032" s="388"/>
      <c r="CO1032" s="388"/>
      <c r="CP1032" s="388"/>
      <c r="CQ1032" s="388"/>
      <c r="CR1032" s="388"/>
      <c r="CS1032" s="388"/>
      <c r="CT1032" s="388"/>
    </row>
    <row r="1033" spans="1:98" s="35" customFormat="1" ht="15" x14ac:dyDescent="0.3">
      <c r="A1033" s="34"/>
      <c r="F1033" s="167" t="s">
        <v>1214</v>
      </c>
      <c r="J1033" s="388"/>
      <c r="K1033" s="164">
        <f>+K1023*$D$1023/100</f>
        <v>0.02</v>
      </c>
      <c r="L1033" s="164"/>
      <c r="M1033" s="164">
        <f>+M1023*$D$1023/100</f>
        <v>0</v>
      </c>
      <c r="N1033" s="388"/>
      <c r="O1033" s="388"/>
      <c r="P1033" s="388"/>
      <c r="Q1033" s="388"/>
      <c r="R1033" s="388"/>
      <c r="S1033" s="388"/>
      <c r="T1033" s="388"/>
      <c r="U1033" s="388"/>
      <c r="V1033" s="388"/>
      <c r="W1033" s="388"/>
      <c r="X1033" s="388"/>
      <c r="Y1033" s="388"/>
      <c r="Z1033" s="388"/>
      <c r="AA1033" s="388"/>
      <c r="AB1033" s="388"/>
      <c r="AC1033" s="388"/>
      <c r="AD1033" s="388"/>
      <c r="AE1033" s="388"/>
      <c r="AF1033" s="388"/>
      <c r="AG1033" s="388"/>
      <c r="AH1033" s="388"/>
      <c r="AI1033" s="388"/>
      <c r="AJ1033" s="388"/>
      <c r="AK1033" s="388"/>
      <c r="AL1033" s="388"/>
      <c r="AM1033" s="388"/>
      <c r="AN1033" s="388"/>
      <c r="AO1033" s="388"/>
      <c r="AP1033" s="388"/>
      <c r="AQ1033" s="388"/>
      <c r="AR1033" s="388"/>
      <c r="AS1033" s="388"/>
      <c r="AT1033" s="388"/>
      <c r="AU1033" s="388"/>
      <c r="AV1033" s="388"/>
      <c r="AW1033" s="388"/>
      <c r="AX1033" s="388"/>
      <c r="AY1033" s="388"/>
      <c r="AZ1033" s="388"/>
      <c r="BA1033" s="388"/>
      <c r="BB1033" s="388"/>
      <c r="BC1033" s="388"/>
      <c r="BD1033" s="388"/>
      <c r="BE1033" s="388"/>
      <c r="BF1033" s="388"/>
      <c r="BG1033" s="388"/>
      <c r="BH1033" s="388"/>
      <c r="BI1033" s="388"/>
      <c r="BJ1033" s="388"/>
      <c r="BK1033" s="388"/>
      <c r="BL1033" s="388"/>
      <c r="BM1033" s="388"/>
      <c r="BN1033" s="388"/>
      <c r="BO1033" s="388"/>
      <c r="BP1033" s="388"/>
      <c r="BQ1033" s="388"/>
      <c r="BR1033" s="388"/>
      <c r="BS1033" s="393"/>
      <c r="BT1033" s="393"/>
      <c r="BU1033" s="393"/>
      <c r="BV1033" s="393"/>
      <c r="BW1033" s="388"/>
      <c r="BX1033" s="389"/>
      <c r="BY1033" s="388"/>
      <c r="BZ1033" s="388"/>
      <c r="CA1033" s="388"/>
      <c r="CB1033" s="164">
        <f t="shared" si="515"/>
        <v>100</v>
      </c>
      <c r="CC1033" s="164">
        <f t="shared" si="515"/>
        <v>0</v>
      </c>
      <c r="CD1033" s="388"/>
      <c r="CE1033" s="388"/>
      <c r="CF1033" s="388"/>
      <c r="CG1033" s="388"/>
      <c r="CH1033" s="388"/>
      <c r="CI1033" s="388"/>
      <c r="CJ1033" s="388"/>
      <c r="CK1033" s="388"/>
      <c r="CL1033" s="388"/>
      <c r="CM1033" s="388"/>
      <c r="CN1033" s="388"/>
      <c r="CO1033" s="388"/>
      <c r="CP1033" s="388"/>
      <c r="CQ1033" s="388"/>
      <c r="CR1033" s="388"/>
      <c r="CS1033" s="388"/>
      <c r="CT1033" s="388"/>
    </row>
    <row r="1034" spans="1:98" s="35" customFormat="1" ht="15" x14ac:dyDescent="0.3">
      <c r="A1034" s="34"/>
      <c r="F1034" s="36"/>
      <c r="J1034" s="388"/>
      <c r="K1034" s="168">
        <f>SUM(K1030:K1033)</f>
        <v>1218.8200000000002</v>
      </c>
      <c r="L1034" s="168"/>
      <c r="M1034" s="168">
        <f>SUM(M1032:M1033)</f>
        <v>2.1</v>
      </c>
      <c r="N1034" s="388"/>
      <c r="O1034" s="388"/>
      <c r="P1034" s="388"/>
      <c r="Q1034" s="388"/>
      <c r="R1034" s="388"/>
      <c r="S1034" s="388"/>
      <c r="T1034" s="388"/>
      <c r="U1034" s="388"/>
      <c r="V1034" s="388"/>
      <c r="W1034" s="388"/>
      <c r="X1034" s="388"/>
      <c r="Y1034" s="388"/>
      <c r="Z1034" s="388"/>
      <c r="AA1034" s="388"/>
      <c r="AB1034" s="388"/>
      <c r="AC1034" s="388"/>
      <c r="AD1034" s="388"/>
      <c r="AE1034" s="388"/>
      <c r="AF1034" s="388"/>
      <c r="AG1034" s="388"/>
      <c r="AH1034" s="388"/>
      <c r="AI1034" s="388"/>
      <c r="AJ1034" s="388"/>
      <c r="AK1034" s="388"/>
      <c r="AL1034" s="388"/>
      <c r="AM1034" s="388"/>
      <c r="AN1034" s="388"/>
      <c r="AO1034" s="388"/>
      <c r="AP1034" s="388"/>
      <c r="AQ1034" s="388"/>
      <c r="AR1034" s="388"/>
      <c r="AS1034" s="388"/>
      <c r="AT1034" s="388"/>
      <c r="AU1034" s="388"/>
      <c r="AV1034" s="388"/>
      <c r="AW1034" s="388"/>
      <c r="AX1034" s="388"/>
      <c r="AY1034" s="388"/>
      <c r="AZ1034" s="388"/>
      <c r="BA1034" s="388"/>
      <c r="BB1034" s="388"/>
      <c r="BC1034" s="388"/>
      <c r="BD1034" s="388"/>
      <c r="BE1034" s="388"/>
      <c r="BF1034" s="388"/>
      <c r="BG1034" s="388"/>
      <c r="BH1034" s="388"/>
      <c r="BI1034" s="388"/>
      <c r="BJ1034" s="388"/>
      <c r="BK1034" s="388"/>
      <c r="BL1034" s="388"/>
      <c r="BM1034" s="388"/>
      <c r="BN1034" s="388"/>
      <c r="BO1034" s="388"/>
      <c r="BP1034" s="388"/>
      <c r="BQ1034" s="388"/>
      <c r="BR1034" s="388"/>
      <c r="BS1034" s="393"/>
      <c r="BT1034" s="393"/>
      <c r="BU1034" s="393"/>
      <c r="BV1034" s="393"/>
      <c r="BW1034" s="388"/>
      <c r="BX1034" s="389"/>
      <c r="BY1034" s="388"/>
      <c r="BZ1034" s="388"/>
      <c r="CA1034" s="388"/>
      <c r="CB1034" s="168">
        <f>(CB1031+CB1032+CB1033)</f>
        <v>300</v>
      </c>
      <c r="CC1034" s="168">
        <f>(CC1031+CC1032+CC1033)</f>
        <v>5.0999999999999943</v>
      </c>
      <c r="CD1034" s="388"/>
      <c r="CE1034" s="388"/>
      <c r="CF1034" s="388"/>
      <c r="CG1034" s="388"/>
      <c r="CH1034" s="388"/>
      <c r="CI1034" s="388"/>
      <c r="CJ1034" s="388"/>
      <c r="CK1034" s="388"/>
      <c r="CL1034" s="388"/>
      <c r="CM1034" s="388"/>
      <c r="CN1034" s="388"/>
      <c r="CO1034" s="388"/>
      <c r="CP1034" s="388"/>
      <c r="CQ1034" s="388"/>
      <c r="CR1034" s="388"/>
      <c r="CS1034" s="388"/>
      <c r="CT1034" s="388"/>
    </row>
    <row r="1035" spans="1:98" s="35" customFormat="1" ht="15" x14ac:dyDescent="0.25">
      <c r="A1035" s="34"/>
      <c r="F1035" s="36"/>
      <c r="J1035" s="388"/>
      <c r="N1035" s="388"/>
      <c r="O1035" s="388"/>
      <c r="P1035" s="388"/>
      <c r="Q1035" s="388"/>
      <c r="R1035" s="388"/>
      <c r="S1035" s="388"/>
      <c r="T1035" s="388"/>
      <c r="U1035" s="388"/>
      <c r="V1035" s="388"/>
      <c r="W1035" s="388"/>
      <c r="X1035" s="388"/>
      <c r="Y1035" s="388"/>
      <c r="Z1035" s="388"/>
      <c r="AA1035" s="388"/>
      <c r="AB1035" s="388"/>
      <c r="AC1035" s="388"/>
      <c r="AD1035" s="388"/>
      <c r="AE1035" s="388"/>
      <c r="AF1035" s="388"/>
      <c r="AG1035" s="388"/>
      <c r="AH1035" s="388"/>
      <c r="AI1035" s="388"/>
      <c r="AJ1035" s="388"/>
      <c r="AK1035" s="388"/>
      <c r="AL1035" s="388"/>
      <c r="AM1035" s="388"/>
      <c r="AN1035" s="388"/>
      <c r="AO1035" s="388"/>
      <c r="AP1035" s="388"/>
      <c r="AQ1035" s="388"/>
      <c r="AR1035" s="388"/>
      <c r="AS1035" s="388"/>
      <c r="AT1035" s="388"/>
      <c r="AU1035" s="388"/>
      <c r="AV1035" s="388"/>
      <c r="AW1035" s="388"/>
      <c r="AX1035" s="388"/>
      <c r="AY1035" s="388"/>
      <c r="AZ1035" s="388"/>
      <c r="BA1035" s="388"/>
      <c r="BB1035" s="388"/>
      <c r="BC1035" s="388"/>
      <c r="BD1035" s="388"/>
      <c r="BE1035" s="388"/>
      <c r="BF1035" s="388"/>
      <c r="BG1035" s="388"/>
      <c r="BH1035" s="388"/>
      <c r="BI1035" s="388"/>
      <c r="BJ1035" s="388"/>
      <c r="BK1035" s="388"/>
      <c r="BL1035" s="388"/>
      <c r="BM1035" s="388"/>
      <c r="BN1035" s="388"/>
      <c r="BO1035" s="388"/>
      <c r="BP1035" s="388"/>
      <c r="BQ1035" s="388"/>
      <c r="BR1035" s="388"/>
      <c r="BS1035" s="393"/>
      <c r="BT1035" s="393"/>
      <c r="BU1035" s="393"/>
      <c r="BV1035" s="393"/>
      <c r="BW1035" s="388"/>
      <c r="BX1035" s="389"/>
      <c r="BY1035" s="388"/>
      <c r="BZ1035" s="388"/>
      <c r="CA1035" s="388"/>
      <c r="CD1035" s="388"/>
      <c r="CE1035" s="388"/>
      <c r="CF1035" s="388"/>
      <c r="CG1035" s="388"/>
      <c r="CH1035" s="388"/>
      <c r="CI1035" s="388"/>
      <c r="CJ1035" s="388"/>
      <c r="CK1035" s="388"/>
      <c r="CL1035" s="388"/>
      <c r="CM1035" s="388"/>
      <c r="CN1035" s="388"/>
      <c r="CO1035" s="388"/>
      <c r="CP1035" s="388"/>
      <c r="CQ1035" s="388"/>
      <c r="CR1035" s="388"/>
      <c r="CS1035" s="388"/>
      <c r="CT1035" s="388"/>
    </row>
    <row r="1036" spans="1:98" s="35" customFormat="1" ht="15" x14ac:dyDescent="0.3">
      <c r="A1036" s="34"/>
      <c r="F1036" s="36"/>
      <c r="J1036" s="388"/>
      <c r="K1036" s="164">
        <f>(K1034-($D$1007-$D$1008))/$D$1008*100</f>
        <v>633.42352941176478</v>
      </c>
      <c r="L1036" s="170"/>
      <c r="M1036" s="170">
        <f>M1034/$D$1008*100*M847</f>
        <v>0</v>
      </c>
      <c r="N1036" s="388"/>
      <c r="O1036" s="388"/>
      <c r="P1036" s="388"/>
      <c r="Q1036" s="388"/>
      <c r="R1036" s="388"/>
      <c r="S1036" s="388"/>
      <c r="T1036" s="388"/>
      <c r="U1036" s="388"/>
      <c r="V1036" s="388"/>
      <c r="W1036" s="388"/>
      <c r="X1036" s="388"/>
      <c r="Y1036" s="388"/>
      <c r="Z1036" s="388"/>
      <c r="AA1036" s="388"/>
      <c r="AB1036" s="388"/>
      <c r="AC1036" s="388"/>
      <c r="AD1036" s="388"/>
      <c r="AE1036" s="388"/>
      <c r="AF1036" s="388"/>
      <c r="AG1036" s="388"/>
      <c r="AH1036" s="388"/>
      <c r="AI1036" s="388"/>
      <c r="AJ1036" s="388"/>
      <c r="AK1036" s="388"/>
      <c r="AL1036" s="388"/>
      <c r="AM1036" s="388"/>
      <c r="AN1036" s="388"/>
      <c r="AO1036" s="388"/>
      <c r="AP1036" s="388"/>
      <c r="AQ1036" s="388"/>
      <c r="AR1036" s="388"/>
      <c r="AS1036" s="388"/>
      <c r="AT1036" s="388"/>
      <c r="AU1036" s="388"/>
      <c r="AV1036" s="388"/>
      <c r="AW1036" s="388"/>
      <c r="AX1036" s="388"/>
      <c r="AY1036" s="388"/>
      <c r="AZ1036" s="388"/>
      <c r="BA1036" s="388"/>
      <c r="BB1036" s="388"/>
      <c r="BC1036" s="388"/>
      <c r="BD1036" s="388"/>
      <c r="BE1036" s="388"/>
      <c r="BF1036" s="388"/>
      <c r="BG1036" s="388"/>
      <c r="BH1036" s="388"/>
      <c r="BI1036" s="388"/>
      <c r="BJ1036" s="388"/>
      <c r="BK1036" s="388"/>
      <c r="BL1036" s="388"/>
      <c r="BM1036" s="388"/>
      <c r="BN1036" s="388"/>
      <c r="BO1036" s="388"/>
      <c r="BP1036" s="388"/>
      <c r="BQ1036" s="388"/>
      <c r="BR1036" s="388"/>
      <c r="BS1036" s="393"/>
      <c r="BT1036" s="393"/>
      <c r="BU1036" s="393"/>
      <c r="BV1036" s="393"/>
      <c r="BW1036" s="388"/>
      <c r="BX1036" s="389"/>
      <c r="BY1036" s="388"/>
      <c r="BZ1036" s="388"/>
      <c r="CA1036" s="388"/>
      <c r="CB1036" s="170">
        <f>CB1034/3</f>
        <v>100</v>
      </c>
      <c r="CC1036" s="168">
        <f>CC1034</f>
        <v>5.0999999999999943</v>
      </c>
      <c r="CD1036" s="388"/>
      <c r="CE1036" s="388"/>
      <c r="CF1036" s="388"/>
      <c r="CG1036" s="388"/>
      <c r="CH1036" s="388"/>
      <c r="CI1036" s="388"/>
      <c r="CJ1036" s="388"/>
      <c r="CK1036" s="388"/>
      <c r="CL1036" s="388"/>
      <c r="CM1036" s="388"/>
      <c r="CN1036" s="388"/>
      <c r="CO1036" s="388"/>
      <c r="CP1036" s="388"/>
      <c r="CQ1036" s="388"/>
      <c r="CR1036" s="388"/>
      <c r="CS1036" s="388"/>
      <c r="CT1036" s="388"/>
    </row>
    <row r="1037" spans="1:98" ht="15" x14ac:dyDescent="0.25">
      <c r="A1037" s="10"/>
      <c r="F1037" s="5"/>
      <c r="J1037" s="25"/>
      <c r="K1037" s="25"/>
      <c r="L1037" s="25"/>
      <c r="M1037" s="25"/>
      <c r="N1037" s="25"/>
      <c r="O1037" s="25"/>
      <c r="P1037" s="25"/>
      <c r="Q1037" s="25"/>
      <c r="R1037" s="25"/>
      <c r="S1037" s="25"/>
      <c r="T1037" s="25"/>
      <c r="U1037" s="25"/>
      <c r="V1037" s="25"/>
      <c r="W1037" s="25"/>
      <c r="X1037" s="25"/>
      <c r="Y1037" s="25"/>
      <c r="Z1037" s="25"/>
      <c r="AA1037" s="25"/>
      <c r="AB1037" s="25"/>
      <c r="AC1037" s="25"/>
      <c r="AD1037" s="25"/>
      <c r="AE1037" s="25"/>
      <c r="AF1037" s="25"/>
      <c r="AG1037" s="25"/>
      <c r="AH1037" s="25"/>
      <c r="AI1037" s="25"/>
      <c r="AJ1037" s="25"/>
      <c r="AK1037" s="25"/>
      <c r="AL1037" s="25"/>
      <c r="AM1037" s="25"/>
      <c r="AN1037" s="25"/>
      <c r="AO1037" s="25"/>
      <c r="AP1037" s="25"/>
      <c r="AQ1037" s="25"/>
      <c r="AR1037" s="25"/>
      <c r="AS1037" s="25"/>
      <c r="AT1037" s="25"/>
      <c r="AU1037" s="25"/>
      <c r="AV1037" s="25"/>
      <c r="AW1037" s="25"/>
      <c r="AX1037" s="25"/>
      <c r="AY1037" s="25"/>
      <c r="AZ1037" s="25"/>
      <c r="BA1037" s="25"/>
      <c r="BB1037" s="25"/>
      <c r="BC1037" s="25"/>
      <c r="BD1037" s="25"/>
      <c r="BE1037" s="25"/>
      <c r="BF1037" s="25"/>
      <c r="BG1037" s="25"/>
      <c r="BH1037" s="25"/>
      <c r="BI1037" s="25"/>
      <c r="BJ1037" s="25"/>
      <c r="BK1037" s="25"/>
      <c r="BL1037" s="25"/>
      <c r="BM1037" s="25"/>
      <c r="BN1037" s="25"/>
      <c r="BO1037" s="25"/>
      <c r="BP1037" s="25"/>
      <c r="BQ1037" s="25"/>
      <c r="BR1037" s="25"/>
      <c r="BW1037" s="25"/>
      <c r="BX1037" s="49"/>
      <c r="BY1037" s="25"/>
      <c r="BZ1037" s="25"/>
      <c r="CA1037" s="25"/>
      <c r="CB1037" s="25"/>
      <c r="CC1037" s="25"/>
      <c r="CD1037" s="25"/>
      <c r="CE1037" s="25"/>
      <c r="CF1037" s="25"/>
      <c r="CG1037" s="25"/>
      <c r="CH1037" s="25"/>
      <c r="CI1037" s="25"/>
      <c r="CJ1037" s="25"/>
      <c r="CK1037" s="25"/>
      <c r="CL1037" s="25"/>
      <c r="CM1037" s="25"/>
      <c r="CN1037" s="25"/>
      <c r="CO1037" s="25"/>
      <c r="CP1037" s="25"/>
      <c r="CQ1037" s="25"/>
      <c r="CR1037" s="25"/>
      <c r="CS1037" s="25"/>
      <c r="CT1037" s="25"/>
    </row>
    <row r="1038" spans="1:98" s="7" customFormat="1" ht="15" x14ac:dyDescent="0.25">
      <c r="A1038" s="120" t="s">
        <v>883</v>
      </c>
      <c r="F1038" s="117" t="s">
        <v>1511</v>
      </c>
      <c r="J1038" s="7">
        <f>(M1038*17)+(Q1038*37)+(W1038*17)+(AI1038*29)+(AE1038*8)</f>
        <v>204.49105714701179</v>
      </c>
      <c r="K1038" s="180">
        <f>+K1055</f>
        <v>86.937336047695197</v>
      </c>
      <c r="L1038" s="180">
        <f>+L1055</f>
        <v>0.4095535844118075</v>
      </c>
      <c r="M1038" s="180">
        <f>+M1055</f>
        <v>2.5716155300276284</v>
      </c>
      <c r="N1038" s="180">
        <f t="shared" ref="N1038:BR1038" si="516">+N1055</f>
        <v>2.5716155300276284</v>
      </c>
      <c r="O1038" s="180">
        <f t="shared" si="516"/>
        <v>0</v>
      </c>
      <c r="P1038" s="180">
        <f t="shared" si="516"/>
        <v>0</v>
      </c>
      <c r="Q1038" s="180">
        <f t="shared" si="516"/>
        <v>3.047840628180893</v>
      </c>
      <c r="R1038" s="180">
        <f t="shared" si="516"/>
        <v>0</v>
      </c>
      <c r="S1038" s="180">
        <f t="shared" si="516"/>
        <v>0.39002835538752367</v>
      </c>
      <c r="T1038" s="180">
        <f t="shared" si="516"/>
        <v>0.56870801221462863</v>
      </c>
      <c r="U1038" s="180">
        <f t="shared" si="516"/>
        <v>1.9016620619456157</v>
      </c>
      <c r="V1038" s="180">
        <f t="shared" si="516"/>
        <v>0</v>
      </c>
      <c r="W1038" s="180">
        <f t="shared" si="516"/>
        <v>1.5239203140904465</v>
      </c>
      <c r="X1038" s="180">
        <f t="shared" si="516"/>
        <v>0</v>
      </c>
      <c r="Y1038" s="180">
        <f t="shared" si="516"/>
        <v>0</v>
      </c>
      <c r="Z1038" s="180">
        <f t="shared" si="516"/>
        <v>1.1429402355678349</v>
      </c>
      <c r="AA1038" s="180">
        <f t="shared" si="516"/>
        <v>0.38098007852261162</v>
      </c>
      <c r="AB1038" s="180">
        <f t="shared" si="516"/>
        <v>0</v>
      </c>
      <c r="AC1038" s="180">
        <f t="shared" si="516"/>
        <v>0</v>
      </c>
      <c r="AD1038" s="180">
        <f t="shared" si="516"/>
        <v>0</v>
      </c>
      <c r="AE1038" s="180">
        <f t="shared" si="516"/>
        <v>2.7621055692889342</v>
      </c>
      <c r="AF1038" s="180">
        <f t="shared" si="516"/>
        <v>0</v>
      </c>
      <c r="AG1038" s="180">
        <f t="shared" si="516"/>
        <v>0</v>
      </c>
      <c r="AH1038" s="180">
        <f t="shared" si="516"/>
        <v>0</v>
      </c>
      <c r="AI1038" s="180">
        <f t="shared" si="516"/>
        <v>0</v>
      </c>
      <c r="AJ1038" s="180">
        <f t="shared" si="516"/>
        <v>2.4904667733023125</v>
      </c>
      <c r="AK1038" s="180">
        <f t="shared" si="516"/>
        <v>111.79860404246038</v>
      </c>
      <c r="AL1038" s="180">
        <f t="shared" si="516"/>
        <v>4.1924952741020798</v>
      </c>
      <c r="AM1038" s="180">
        <f t="shared" si="516"/>
        <v>74.877824632834091</v>
      </c>
      <c r="AN1038" s="180">
        <f t="shared" si="516"/>
        <v>47.628224516504289</v>
      </c>
      <c r="AO1038" s="180">
        <f t="shared" si="516"/>
        <v>331.96127671949984</v>
      </c>
      <c r="AP1038" s="180">
        <f t="shared" si="516"/>
        <v>1074.4781154573216</v>
      </c>
      <c r="AQ1038" s="180">
        <f t="shared" si="516"/>
        <v>0.69586011342155019</v>
      </c>
      <c r="AR1038" s="180">
        <f t="shared" si="516"/>
        <v>0.16344045368620039</v>
      </c>
      <c r="AS1038" s="180">
        <f t="shared" si="516"/>
        <v>1.1429402355678349</v>
      </c>
      <c r="AT1038" s="180">
        <f t="shared" si="516"/>
        <v>1600.1163297949688</v>
      </c>
      <c r="AU1038" s="180">
        <f t="shared" si="516"/>
        <v>0</v>
      </c>
      <c r="AV1038" s="180">
        <f t="shared" si="516"/>
        <v>445.83241238912319</v>
      </c>
      <c r="AW1038" s="180">
        <f t="shared" si="516"/>
        <v>0</v>
      </c>
      <c r="AX1038" s="180">
        <f t="shared" si="516"/>
        <v>2673.5277010324271</v>
      </c>
      <c r="AY1038" s="180">
        <f t="shared" si="516"/>
        <v>0</v>
      </c>
      <c r="AZ1038" s="180">
        <f t="shared" si="516"/>
        <v>0</v>
      </c>
      <c r="BA1038" s="180">
        <f t="shared" si="516"/>
        <v>0</v>
      </c>
      <c r="BB1038" s="180">
        <f t="shared" si="516"/>
        <v>0</v>
      </c>
      <c r="BC1038" s="180">
        <f t="shared" si="516"/>
        <v>0</v>
      </c>
      <c r="BD1038" s="180">
        <f t="shared" si="516"/>
        <v>0</v>
      </c>
      <c r="BE1038" s="180">
        <f t="shared" si="516"/>
        <v>0</v>
      </c>
      <c r="BF1038" s="180">
        <f t="shared" si="516"/>
        <v>0</v>
      </c>
      <c r="BG1038" s="180">
        <f t="shared" si="516"/>
        <v>0</v>
      </c>
      <c r="BH1038" s="180">
        <f t="shared" si="516"/>
        <v>1.4063879598662206</v>
      </c>
      <c r="BI1038" s="180">
        <f t="shared" si="516"/>
        <v>0</v>
      </c>
      <c r="BJ1038" s="180">
        <f t="shared" si="516"/>
        <v>1.8572778827977317E-2</v>
      </c>
      <c r="BK1038" s="180">
        <f t="shared" si="516"/>
        <v>8.0767776646793688E-2</v>
      </c>
      <c r="BL1038" s="180">
        <f t="shared" si="516"/>
        <v>0.40002908244874219</v>
      </c>
      <c r="BM1038" s="180">
        <f t="shared" si="516"/>
        <v>0</v>
      </c>
      <c r="BN1038" s="180">
        <f t="shared" si="516"/>
        <v>4.5717609422713398E-2</v>
      </c>
      <c r="BO1038" s="180">
        <f t="shared" si="516"/>
        <v>29.716446124763706</v>
      </c>
      <c r="BP1038" s="180">
        <f t="shared" si="516"/>
        <v>0</v>
      </c>
      <c r="BQ1038" s="180">
        <f t="shared" si="516"/>
        <v>12.572342591246185</v>
      </c>
      <c r="BR1038" s="180">
        <f t="shared" si="516"/>
        <v>0</v>
      </c>
      <c r="BS1038" s="180"/>
      <c r="BT1038" s="180"/>
      <c r="BU1038" s="180"/>
      <c r="BV1038" s="180"/>
      <c r="BW1038" s="180"/>
      <c r="BX1038" s="335"/>
      <c r="BY1038" s="180"/>
      <c r="BZ1038" s="180"/>
      <c r="CA1038" s="180"/>
      <c r="CB1038" s="180">
        <f>+CB1055</f>
        <v>100</v>
      </c>
      <c r="CC1038" s="180">
        <f>+CC1055</f>
        <v>2.2999999999999829</v>
      </c>
      <c r="CD1038" s="116"/>
      <c r="CE1038" s="116"/>
      <c r="CF1038" s="116"/>
      <c r="CG1038" s="116"/>
      <c r="CH1038" s="116"/>
      <c r="CI1038" s="116"/>
      <c r="CJ1038" s="116"/>
      <c r="CK1038" s="116"/>
      <c r="CL1038" s="116"/>
      <c r="CM1038" s="116"/>
      <c r="CN1038" s="116"/>
      <c r="CO1038" s="116"/>
      <c r="CP1038" s="116"/>
      <c r="CQ1038" s="116"/>
      <c r="CR1038" s="116"/>
      <c r="CS1038" s="116"/>
      <c r="CT1038" s="116"/>
    </row>
    <row r="1039" spans="1:98" ht="15" x14ac:dyDescent="0.25">
      <c r="A1039" s="10" t="s">
        <v>567</v>
      </c>
      <c r="D1039" s="25">
        <v>80</v>
      </c>
      <c r="E1039" s="147"/>
      <c r="F1039" s="40" t="s">
        <v>1391</v>
      </c>
      <c r="I1039">
        <v>1</v>
      </c>
      <c r="J1039" s="50">
        <v>0</v>
      </c>
      <c r="K1039" s="50">
        <v>99.9</v>
      </c>
      <c r="M1039" s="50">
        <v>0</v>
      </c>
      <c r="N1039" s="50">
        <v>0</v>
      </c>
      <c r="O1039" s="50">
        <v>0</v>
      </c>
      <c r="P1039" s="50">
        <v>0</v>
      </c>
      <c r="Q1039" s="50">
        <v>0</v>
      </c>
      <c r="R1039" s="50">
        <v>0</v>
      </c>
      <c r="S1039" s="50">
        <v>0</v>
      </c>
      <c r="T1039" s="50">
        <v>0</v>
      </c>
      <c r="U1039" s="50">
        <v>0</v>
      </c>
      <c r="W1039" s="50">
        <v>0</v>
      </c>
      <c r="X1039" s="50">
        <v>0</v>
      </c>
      <c r="Z1039" s="50">
        <v>0</v>
      </c>
      <c r="AA1039" s="50">
        <v>0</v>
      </c>
      <c r="AD1039" s="50">
        <v>0</v>
      </c>
      <c r="AE1039" s="50">
        <v>0</v>
      </c>
      <c r="AF1039" s="50">
        <v>0</v>
      </c>
      <c r="AG1039" s="50">
        <v>0</v>
      </c>
      <c r="AH1039" s="50">
        <v>0</v>
      </c>
      <c r="AI1039" s="50">
        <v>0</v>
      </c>
      <c r="AJ1039" s="50">
        <v>0.1</v>
      </c>
      <c r="AK1039" s="50">
        <v>2</v>
      </c>
      <c r="AL1039" s="50">
        <v>0</v>
      </c>
      <c r="AM1039" s="50">
        <v>1</v>
      </c>
      <c r="AN1039" s="50">
        <v>0</v>
      </c>
      <c r="AO1039" s="50">
        <v>0</v>
      </c>
      <c r="AP1039" s="50">
        <v>2</v>
      </c>
      <c r="AQ1039" s="50">
        <v>0</v>
      </c>
      <c r="AR1039" s="50">
        <v>7.0000000000000001E-3</v>
      </c>
      <c r="AS1039" s="50">
        <v>0</v>
      </c>
      <c r="AT1039" s="50">
        <v>0</v>
      </c>
      <c r="AV1039" s="50">
        <v>0</v>
      </c>
      <c r="AW1039" s="50">
        <v>0</v>
      </c>
      <c r="AX1039" s="50">
        <v>0</v>
      </c>
      <c r="AY1039" s="50">
        <v>0</v>
      </c>
      <c r="AZ1039" s="50">
        <v>0</v>
      </c>
      <c r="BA1039" s="50">
        <v>0</v>
      </c>
      <c r="BB1039" s="50">
        <v>0</v>
      </c>
      <c r="BE1039" s="50">
        <v>0</v>
      </c>
      <c r="BG1039" s="50">
        <v>0</v>
      </c>
      <c r="BH1039" s="50">
        <v>0</v>
      </c>
      <c r="BI1039" s="50">
        <v>0</v>
      </c>
      <c r="BJ1039" s="50">
        <v>0</v>
      </c>
      <c r="BK1039" s="50">
        <v>0</v>
      </c>
      <c r="BL1039" s="50">
        <v>0</v>
      </c>
      <c r="BM1039" s="50">
        <v>0</v>
      </c>
      <c r="BN1039" s="50">
        <v>0</v>
      </c>
      <c r="BO1039" s="50">
        <v>0</v>
      </c>
      <c r="BP1039" s="50">
        <v>0</v>
      </c>
      <c r="BQ1039" s="50">
        <v>0</v>
      </c>
      <c r="BR1039" s="50">
        <v>0</v>
      </c>
      <c r="BS1039" s="14">
        <v>1</v>
      </c>
      <c r="BT1039" s="14">
        <v>6.25</v>
      </c>
      <c r="BW1039" s="50" t="s">
        <v>7</v>
      </c>
      <c r="BX1039" s="194" t="s">
        <v>1411</v>
      </c>
      <c r="CE1039" s="25"/>
      <c r="CF1039" s="25"/>
      <c r="CG1039" s="25"/>
      <c r="CH1039" s="25"/>
      <c r="CI1039" s="25"/>
      <c r="CJ1039" s="25"/>
      <c r="CK1039" s="25"/>
      <c r="CL1039" s="25"/>
      <c r="CM1039" s="25"/>
      <c r="CN1039" s="25"/>
      <c r="CO1039" s="25"/>
      <c r="CP1039" s="25"/>
      <c r="CQ1039" s="25"/>
      <c r="CR1039" s="25"/>
      <c r="CS1039" s="25"/>
      <c r="CT1039" s="25"/>
    </row>
    <row r="1040" spans="1:98" ht="15" x14ac:dyDescent="0.25">
      <c r="A1040" s="10" t="s">
        <v>882</v>
      </c>
      <c r="D1040">
        <v>500</v>
      </c>
      <c r="F1040" s="40" t="s">
        <v>1286</v>
      </c>
      <c r="I1040" s="27">
        <v>1</v>
      </c>
      <c r="J1040" s="76">
        <f>(M1040*17)+(Q1040*37)+(CC1040*17)+(AI1040*29)+(AE1040*8)</f>
        <v>115.59999999999972</v>
      </c>
      <c r="K1040" s="27">
        <v>89.9</v>
      </c>
      <c r="L1040" s="27">
        <v>0.43</v>
      </c>
      <c r="M1040" s="27">
        <v>2.7</v>
      </c>
      <c r="N1040" s="27">
        <v>2.7</v>
      </c>
      <c r="O1040" s="27">
        <v>0</v>
      </c>
      <c r="P1040" s="27">
        <v>0</v>
      </c>
      <c r="Q1040" s="27">
        <v>0.2</v>
      </c>
      <c r="R1040" s="27"/>
      <c r="S1040" s="27">
        <v>0.03</v>
      </c>
      <c r="T1040" s="27">
        <v>0.04</v>
      </c>
      <c r="U1040" s="27">
        <v>7.0000000000000007E-2</v>
      </c>
      <c r="V1040" s="27"/>
      <c r="W1040" s="27">
        <v>1.6</v>
      </c>
      <c r="X1040" s="27"/>
      <c r="Y1040" s="27"/>
      <c r="Z1040" s="27">
        <v>1.2</v>
      </c>
      <c r="AA1040" s="27">
        <v>0.4</v>
      </c>
      <c r="AB1040" s="27"/>
      <c r="AC1040" s="27"/>
      <c r="AD1040" s="27">
        <v>0</v>
      </c>
      <c r="AE1040" s="27">
        <v>2.9</v>
      </c>
      <c r="AF1040" s="27"/>
      <c r="AG1040" s="27"/>
      <c r="AH1040" s="27"/>
      <c r="AI1040" s="27"/>
      <c r="AJ1040" s="27">
        <v>2</v>
      </c>
      <c r="AK1040" s="27">
        <v>117</v>
      </c>
      <c r="AL1040" s="27">
        <v>4.4000000000000004</v>
      </c>
      <c r="AM1040" s="27">
        <v>78</v>
      </c>
      <c r="AN1040" s="27">
        <v>50</v>
      </c>
      <c r="AO1040" s="27">
        <v>348</v>
      </c>
      <c r="AP1040" s="27">
        <v>892</v>
      </c>
      <c r="AQ1040" s="27">
        <v>0.73</v>
      </c>
      <c r="AR1040" s="27">
        <v>0.17</v>
      </c>
      <c r="AS1040" s="27">
        <v>1.2</v>
      </c>
      <c r="AT1040" s="27">
        <v>1680</v>
      </c>
      <c r="AU1040" s="27"/>
      <c r="AV1040" s="27">
        <v>468</v>
      </c>
      <c r="AW1040" s="27">
        <v>0</v>
      </c>
      <c r="AX1040" s="27">
        <v>2807</v>
      </c>
      <c r="AY1040" s="27"/>
      <c r="AZ1040" s="27"/>
      <c r="BA1040" s="27"/>
      <c r="BB1040" s="27"/>
      <c r="BC1040" s="27"/>
      <c r="BD1040" s="27"/>
      <c r="BE1040" s="27">
        <v>0</v>
      </c>
      <c r="BF1040" s="27"/>
      <c r="BG1040" s="27"/>
      <c r="BH1040" s="27">
        <v>0.3</v>
      </c>
      <c r="BI1040" s="27"/>
      <c r="BJ1040" s="27">
        <v>0.03</v>
      </c>
      <c r="BK1040" s="27">
        <v>0.1</v>
      </c>
      <c r="BL1040" s="27">
        <v>0.6</v>
      </c>
      <c r="BM1040" s="27"/>
      <c r="BN1040" s="27">
        <v>0.08</v>
      </c>
      <c r="BO1040" s="27">
        <v>52</v>
      </c>
      <c r="BP1040" s="27">
        <v>0</v>
      </c>
      <c r="BQ1040" s="27">
        <v>24</v>
      </c>
      <c r="BR1040" s="27"/>
      <c r="BS1040" s="27"/>
      <c r="BT1040" s="27">
        <v>6.25</v>
      </c>
      <c r="BU1040" s="27"/>
      <c r="BV1040" s="27"/>
      <c r="BW1040" s="27" t="s">
        <v>1420</v>
      </c>
      <c r="BX1040" s="79">
        <v>4168</v>
      </c>
      <c r="BY1040" s="27"/>
      <c r="BZ1040" s="27"/>
      <c r="CA1040" s="27"/>
      <c r="CB1040" s="27">
        <f>CC1040+K1040+M1040+Q1040+AE1040+AJ1040</f>
        <v>100</v>
      </c>
      <c r="CC1040" s="27">
        <f>100-(K1040+M1040+Q1040+AJ1040+AE1040+AI1040)</f>
        <v>2.2999999999999829</v>
      </c>
      <c r="CD1040" s="27"/>
      <c r="CE1040" s="25"/>
      <c r="CF1040" s="25"/>
      <c r="CG1040" s="25"/>
      <c r="CH1040" s="25"/>
      <c r="CI1040" s="25"/>
      <c r="CJ1040" s="25"/>
      <c r="CK1040" s="25"/>
      <c r="CL1040" s="25"/>
      <c r="CM1040" s="25"/>
      <c r="CN1040" s="25"/>
      <c r="CO1040" s="25"/>
      <c r="CP1040" s="25"/>
      <c r="CQ1040" s="25"/>
      <c r="CR1040" s="25"/>
      <c r="CS1040" s="25"/>
      <c r="CT1040" s="25"/>
    </row>
    <row r="1041" spans="1:98" ht="15" x14ac:dyDescent="0.3">
      <c r="A1041" s="10" t="s">
        <v>1219</v>
      </c>
      <c r="D1041">
        <v>3</v>
      </c>
      <c r="F1041" s="44" t="s">
        <v>1214</v>
      </c>
      <c r="I1041" s="27">
        <v>1</v>
      </c>
      <c r="J1041" s="76">
        <f>(M1041*17)+(Q1041*37)+(CC1041*17)+(AI1041*29)+(AE1041*8)</f>
        <v>0</v>
      </c>
      <c r="K1041" s="27">
        <v>0.2</v>
      </c>
      <c r="L1041" s="27"/>
      <c r="M1041" s="27">
        <v>0</v>
      </c>
      <c r="N1041" s="27">
        <v>0</v>
      </c>
      <c r="O1041" s="27">
        <v>0</v>
      </c>
      <c r="P1041" s="27">
        <v>0</v>
      </c>
      <c r="Q1041" s="27">
        <v>0</v>
      </c>
      <c r="R1041" s="27"/>
      <c r="S1041" s="27">
        <v>0</v>
      </c>
      <c r="T1041" s="27">
        <v>0</v>
      </c>
      <c r="U1041" s="27">
        <v>0</v>
      </c>
      <c r="V1041" s="27">
        <v>0</v>
      </c>
      <c r="W1041" s="27">
        <f>Y1041/1.1</f>
        <v>0</v>
      </c>
      <c r="X1041" s="27"/>
      <c r="Y1041" s="27">
        <v>0</v>
      </c>
      <c r="Z1041" s="27"/>
      <c r="AA1041" s="27"/>
      <c r="AB1041" s="27">
        <v>0</v>
      </c>
      <c r="AC1041" s="27">
        <v>0</v>
      </c>
      <c r="AD1041" s="27"/>
      <c r="AE1041" s="27"/>
      <c r="AF1041" s="27"/>
      <c r="AG1041" s="27">
        <v>0</v>
      </c>
      <c r="AH1041" s="27"/>
      <c r="AI1041" s="27"/>
      <c r="AJ1041" s="27">
        <v>99.8</v>
      </c>
      <c r="AK1041" s="27">
        <v>10</v>
      </c>
      <c r="AL1041" s="27">
        <v>0.3</v>
      </c>
      <c r="AM1041" s="27">
        <v>76</v>
      </c>
      <c r="AN1041" s="27">
        <v>1</v>
      </c>
      <c r="AO1041" s="27">
        <v>89</v>
      </c>
      <c r="AP1041" s="27">
        <v>39300</v>
      </c>
      <c r="AQ1041" s="27">
        <v>0.1</v>
      </c>
      <c r="AR1041" s="27">
        <v>0.08</v>
      </c>
      <c r="AS1041" s="27"/>
      <c r="AT1041" s="27" t="s">
        <v>501</v>
      </c>
      <c r="AU1041" s="27"/>
      <c r="AV1041" s="27"/>
      <c r="AW1041" s="27">
        <v>0</v>
      </c>
      <c r="AX1041" s="27">
        <v>0</v>
      </c>
      <c r="AY1041" s="27"/>
      <c r="AZ1041" s="27"/>
      <c r="BA1041" s="27"/>
      <c r="BB1041" s="27"/>
      <c r="BC1041" s="27"/>
      <c r="BD1041" s="27"/>
      <c r="BE1041" s="27"/>
      <c r="BF1041" s="27">
        <v>0</v>
      </c>
      <c r="BG1041" s="27"/>
      <c r="BH1041" s="27">
        <v>0</v>
      </c>
      <c r="BI1041" s="27"/>
      <c r="BJ1041" s="27">
        <v>0</v>
      </c>
      <c r="BK1041" s="27">
        <v>1</v>
      </c>
      <c r="BL1041" s="27">
        <v>0</v>
      </c>
      <c r="BM1041" s="27"/>
      <c r="BN1041" s="27">
        <v>0</v>
      </c>
      <c r="BO1041" s="27">
        <v>0</v>
      </c>
      <c r="BP1041" s="27">
        <v>0</v>
      </c>
      <c r="BQ1041" s="27">
        <v>0</v>
      </c>
      <c r="BR1041" s="27"/>
      <c r="BS1041" s="27"/>
      <c r="BT1041" s="27">
        <v>6.25</v>
      </c>
      <c r="BU1041" s="27"/>
      <c r="BV1041" s="27"/>
      <c r="BW1041" s="27" t="s">
        <v>8</v>
      </c>
      <c r="BX1041" s="79">
        <v>1226</v>
      </c>
      <c r="BY1041" s="27"/>
      <c r="BZ1041" s="27"/>
      <c r="CA1041" s="27"/>
      <c r="CB1041" s="27">
        <f>CC1041+K1041+M1041+Q1041+AE1041+AJ1041</f>
        <v>100</v>
      </c>
      <c r="CC1041" s="27">
        <f>100-(K1041+M1041+Q1041+AJ1041+AE1041+AI1041)</f>
        <v>0</v>
      </c>
      <c r="CD1041" s="27"/>
      <c r="CE1041" s="25"/>
      <c r="CF1041" s="25"/>
      <c r="CG1041" s="25"/>
      <c r="CH1041" s="25"/>
      <c r="CI1041" s="25"/>
      <c r="CJ1041" s="25"/>
      <c r="CK1041" s="25"/>
      <c r="CL1041" s="25"/>
      <c r="CM1041" s="25"/>
      <c r="CN1041" s="25"/>
      <c r="CO1041" s="25"/>
      <c r="CP1041" s="25"/>
      <c r="CQ1041" s="25"/>
      <c r="CR1041" s="25"/>
      <c r="CS1041" s="25"/>
      <c r="CT1041" s="25"/>
    </row>
    <row r="1042" spans="1:98" ht="15" x14ac:dyDescent="0.3">
      <c r="A1042" s="10" t="s">
        <v>1212</v>
      </c>
      <c r="D1042">
        <v>15</v>
      </c>
      <c r="F1042" s="44" t="s">
        <v>1213</v>
      </c>
      <c r="I1042" s="27">
        <v>1</v>
      </c>
      <c r="J1042" s="76">
        <f>(M1042*17)+(Q1042*37)+(CC1042*17)+(AI1042*29)+(AE1042*8)</f>
        <v>3700</v>
      </c>
      <c r="K1042" s="27">
        <v>0</v>
      </c>
      <c r="L1042" s="27" t="s">
        <v>501</v>
      </c>
      <c r="M1042" s="27">
        <v>0</v>
      </c>
      <c r="N1042" s="27">
        <v>0</v>
      </c>
      <c r="O1042" s="27">
        <v>0</v>
      </c>
      <c r="P1042" s="27">
        <v>0</v>
      </c>
      <c r="Q1042" s="27">
        <v>100</v>
      </c>
      <c r="R1042" s="27"/>
      <c r="S1042" s="27">
        <v>12.65</v>
      </c>
      <c r="T1042" s="27">
        <v>18.57</v>
      </c>
      <c r="U1042" s="27">
        <v>64.22</v>
      </c>
      <c r="V1042" s="27"/>
      <c r="W1042" s="27">
        <v>0</v>
      </c>
      <c r="X1042" s="27"/>
      <c r="Y1042" s="27"/>
      <c r="Z1042" s="27">
        <v>0</v>
      </c>
      <c r="AA1042" s="27"/>
      <c r="AB1042" s="27"/>
      <c r="AC1042" s="27"/>
      <c r="AD1042" s="27"/>
      <c r="AE1042" s="27">
        <v>0</v>
      </c>
      <c r="AF1042" s="27"/>
      <c r="AG1042" s="27"/>
      <c r="AH1042" s="27"/>
      <c r="AI1042" s="27"/>
      <c r="AJ1042" s="27">
        <v>0</v>
      </c>
      <c r="AK1042" s="27">
        <v>0</v>
      </c>
      <c r="AL1042" s="27">
        <v>0</v>
      </c>
      <c r="AM1042" s="27">
        <v>0</v>
      </c>
      <c r="AN1042" s="27">
        <v>0</v>
      </c>
      <c r="AO1042" s="27">
        <v>0</v>
      </c>
      <c r="AP1042" s="27">
        <v>0</v>
      </c>
      <c r="AQ1042" s="27">
        <v>0</v>
      </c>
      <c r="AR1042" s="27">
        <v>0</v>
      </c>
      <c r="AS1042" s="27"/>
      <c r="AT1042" s="27"/>
      <c r="AU1042" s="27"/>
      <c r="AV1042" s="27">
        <v>3</v>
      </c>
      <c r="AW1042" s="27"/>
      <c r="AX1042" s="27"/>
      <c r="AY1042" s="27"/>
      <c r="AZ1042" s="27"/>
      <c r="BA1042" s="27"/>
      <c r="BB1042" s="27"/>
      <c r="BC1042" s="27"/>
      <c r="BD1042" s="27"/>
      <c r="BE1042" s="27"/>
      <c r="BF1042" s="27"/>
      <c r="BG1042" s="27">
        <v>0</v>
      </c>
      <c r="BH1042" s="27">
        <v>39.22</v>
      </c>
      <c r="BI1042" s="27"/>
      <c r="BJ1042" s="27">
        <v>0</v>
      </c>
      <c r="BK1042" s="27">
        <v>0</v>
      </c>
      <c r="BL1042" s="27">
        <v>0</v>
      </c>
      <c r="BM1042" s="27"/>
      <c r="BN1042" s="27">
        <v>0</v>
      </c>
      <c r="BO1042" s="27">
        <v>0</v>
      </c>
      <c r="BP1042" s="27">
        <v>0</v>
      </c>
      <c r="BQ1042" s="27"/>
      <c r="BR1042" s="27"/>
      <c r="BS1042" s="27"/>
      <c r="BT1042" s="27">
        <v>6.25</v>
      </c>
      <c r="BU1042" s="27"/>
      <c r="BV1042" s="27"/>
      <c r="BW1042" s="27" t="s">
        <v>4</v>
      </c>
      <c r="BX1042" s="79">
        <v>6536</v>
      </c>
      <c r="BY1042" s="27"/>
      <c r="BZ1042" s="27"/>
      <c r="CA1042" s="27"/>
      <c r="CB1042" s="27">
        <f>CC1042+K1042+M1042+Q1042+AE1042+AJ1042</f>
        <v>100</v>
      </c>
      <c r="CC1042" s="27">
        <f>100-(K1042+M1042+Q1042+AJ1042+AE1042+AI1042)</f>
        <v>0</v>
      </c>
      <c r="CD1042" s="27"/>
      <c r="CE1042" s="27"/>
      <c r="CF1042" s="25"/>
      <c r="CG1042" s="25"/>
      <c r="CH1042" s="25"/>
      <c r="CI1042" s="25"/>
      <c r="CJ1042" s="25"/>
      <c r="CK1042" s="25"/>
      <c r="CL1042" s="25"/>
      <c r="CM1042" s="25"/>
      <c r="CN1042" s="25"/>
      <c r="CO1042" s="25"/>
      <c r="CP1042" s="25"/>
      <c r="CQ1042" s="25"/>
      <c r="CR1042" s="25"/>
      <c r="CS1042" s="25"/>
      <c r="CT1042" s="25"/>
    </row>
    <row r="1043" spans="1:98" ht="15" x14ac:dyDescent="0.25">
      <c r="A1043" s="10"/>
      <c r="D1043">
        <f>SUM(D1039:D1042)</f>
        <v>598</v>
      </c>
      <c r="F1043" s="5" t="s">
        <v>550</v>
      </c>
      <c r="J1043" s="25"/>
      <c r="K1043" s="25"/>
      <c r="L1043" s="25"/>
      <c r="M1043" s="25"/>
      <c r="N1043" s="25"/>
      <c r="O1043" s="25"/>
      <c r="P1043" s="25"/>
      <c r="Q1043" s="25"/>
      <c r="R1043" s="25"/>
      <c r="S1043" s="25"/>
      <c r="T1043" s="25"/>
      <c r="U1043" s="25"/>
      <c r="V1043" s="25"/>
      <c r="W1043" s="25"/>
      <c r="X1043" s="25"/>
      <c r="Y1043" s="25"/>
      <c r="Z1043" s="25"/>
      <c r="AA1043" s="25"/>
      <c r="AB1043" s="25"/>
      <c r="AC1043" s="25"/>
      <c r="AD1043" s="25"/>
      <c r="AE1043" s="25"/>
      <c r="AF1043" s="25"/>
      <c r="AG1043" s="25"/>
      <c r="AH1043" s="25"/>
      <c r="AI1043" s="25"/>
      <c r="AJ1043" s="25"/>
      <c r="AK1043" s="25"/>
      <c r="AL1043" s="25"/>
      <c r="AM1043" s="25"/>
      <c r="AN1043" s="25"/>
      <c r="AO1043" s="25"/>
      <c r="AP1043" s="25"/>
      <c r="AQ1043" s="25"/>
      <c r="AR1043" s="25"/>
      <c r="AS1043" s="25"/>
      <c r="AT1043" s="25"/>
      <c r="AU1043" s="25"/>
      <c r="AV1043" s="25"/>
      <c r="AW1043" s="25"/>
      <c r="AX1043" s="25"/>
      <c r="AY1043" s="25"/>
      <c r="AZ1043" s="25"/>
      <c r="BA1043" s="25"/>
      <c r="BB1043" s="25"/>
      <c r="BC1043" s="25"/>
      <c r="BD1043" s="25"/>
      <c r="BE1043" s="25"/>
      <c r="BF1043" s="25"/>
      <c r="BG1043" s="25"/>
      <c r="BH1043" s="25"/>
      <c r="BI1043" s="25"/>
      <c r="BJ1043" s="25"/>
      <c r="BK1043" s="25"/>
      <c r="BL1043" s="25"/>
      <c r="BM1043" s="25"/>
      <c r="BN1043" s="25"/>
      <c r="BO1043" s="25"/>
      <c r="BP1043" s="25"/>
      <c r="BQ1043" s="25"/>
      <c r="BR1043" s="25"/>
      <c r="BW1043" s="25"/>
      <c r="BX1043" s="49"/>
      <c r="BY1043" s="25"/>
      <c r="BZ1043" s="25"/>
      <c r="CA1043" s="25"/>
      <c r="CB1043" s="25"/>
      <c r="CC1043" s="25"/>
      <c r="CD1043" s="25"/>
      <c r="CE1043" s="25"/>
      <c r="CF1043" s="25"/>
      <c r="CG1043" s="25"/>
      <c r="CH1043" s="25"/>
      <c r="CI1043" s="25"/>
      <c r="CJ1043" s="25"/>
      <c r="CK1043" s="25"/>
      <c r="CL1043" s="25"/>
      <c r="CM1043" s="25"/>
      <c r="CN1043" s="25"/>
      <c r="CO1043" s="25"/>
      <c r="CP1043" s="25"/>
      <c r="CQ1043" s="25"/>
      <c r="CR1043" s="25"/>
      <c r="CS1043" s="25"/>
      <c r="CT1043" s="25"/>
    </row>
    <row r="1044" spans="1:98" ht="15" x14ac:dyDescent="0.25">
      <c r="A1044" s="10"/>
      <c r="D1044">
        <f>D1043*D1045</f>
        <v>524.96183206106866</v>
      </c>
      <c r="F1044" s="5" t="s">
        <v>551</v>
      </c>
      <c r="J1044" s="25"/>
      <c r="K1044" s="25"/>
      <c r="L1044" s="25"/>
      <c r="M1044" s="25"/>
      <c r="N1044" s="25"/>
      <c r="O1044" s="25"/>
      <c r="P1044" s="25"/>
      <c r="Q1044" s="25"/>
      <c r="R1044" s="25"/>
      <c r="S1044" s="25"/>
      <c r="T1044" s="25"/>
      <c r="U1044" s="25"/>
      <c r="V1044" s="25"/>
      <c r="W1044" s="25"/>
      <c r="X1044" s="25"/>
      <c r="Y1044" s="25"/>
      <c r="Z1044" s="25"/>
      <c r="AA1044" s="25"/>
      <c r="AB1044" s="25"/>
      <c r="AC1044" s="25"/>
      <c r="AD1044" s="25"/>
      <c r="AE1044" s="25"/>
      <c r="AF1044" s="25"/>
      <c r="AG1044" s="25"/>
      <c r="AH1044" s="25"/>
      <c r="AI1044" s="25"/>
      <c r="AJ1044" s="25"/>
      <c r="AK1044" s="25"/>
      <c r="AL1044" s="25"/>
      <c r="AM1044" s="25"/>
      <c r="AN1044" s="25"/>
      <c r="AO1044" s="25"/>
      <c r="AP1044" s="25"/>
      <c r="AQ1044" s="25"/>
      <c r="AR1044" s="25"/>
      <c r="AS1044" s="25"/>
      <c r="AT1044" s="25"/>
      <c r="AU1044" s="25"/>
      <c r="AV1044" s="25"/>
      <c r="AW1044" s="25"/>
      <c r="AX1044" s="25"/>
      <c r="AY1044" s="25"/>
      <c r="AZ1044" s="25"/>
      <c r="BA1044" s="25"/>
      <c r="BB1044" s="25"/>
      <c r="BC1044" s="25"/>
      <c r="BD1044" s="25"/>
      <c r="BE1044" s="25"/>
      <c r="BF1044" s="25"/>
      <c r="BG1044" s="25"/>
      <c r="BH1044" s="25"/>
      <c r="BI1044" s="25"/>
      <c r="BJ1044" s="25"/>
      <c r="BK1044" s="25"/>
      <c r="BL1044" s="25"/>
      <c r="BM1044" s="25"/>
      <c r="BN1044" s="25"/>
      <c r="BO1044" s="25"/>
      <c r="BP1044" s="25"/>
      <c r="BQ1044" s="25"/>
      <c r="BR1044" s="25"/>
      <c r="BW1044" s="25"/>
      <c r="BX1044" s="49"/>
      <c r="BY1044" s="25"/>
      <c r="BZ1044" s="25"/>
      <c r="CA1044" s="25"/>
      <c r="CB1044" s="25"/>
      <c r="CC1044" s="25"/>
      <c r="CD1044" s="25"/>
      <c r="CE1044" s="25"/>
      <c r="CF1044" s="25"/>
      <c r="CG1044" s="25"/>
      <c r="CH1044" s="25"/>
      <c r="CI1044" s="25"/>
      <c r="CJ1044" s="25"/>
      <c r="CK1044" s="25"/>
      <c r="CL1044" s="25"/>
      <c r="CM1044" s="25"/>
      <c r="CN1044" s="25"/>
      <c r="CO1044" s="25"/>
      <c r="CP1044" s="25"/>
      <c r="CQ1044" s="25"/>
      <c r="CR1044" s="25"/>
      <c r="CS1044" s="25"/>
      <c r="CT1044" s="25"/>
    </row>
    <row r="1045" spans="1:98" ht="15" x14ac:dyDescent="0.25">
      <c r="A1045" s="10"/>
      <c r="D1045">
        <v>0.87786259541984735</v>
      </c>
      <c r="F1045" s="5" t="s">
        <v>337</v>
      </c>
      <c r="J1045" s="25"/>
      <c r="K1045" s="25"/>
      <c r="L1045" s="25"/>
      <c r="M1045" s="25"/>
      <c r="N1045" s="25"/>
      <c r="O1045" s="25"/>
      <c r="P1045" s="25"/>
      <c r="Q1045" s="25"/>
      <c r="R1045" s="25"/>
      <c r="S1045" s="25"/>
      <c r="T1045" s="25"/>
      <c r="U1045" s="25"/>
      <c r="V1045" s="25"/>
      <c r="W1045" s="25"/>
      <c r="X1045" s="25"/>
      <c r="Y1045" s="25"/>
      <c r="Z1045" s="25"/>
      <c r="AA1045" s="25"/>
      <c r="AB1045" s="25"/>
      <c r="AC1045" s="25"/>
      <c r="AD1045" s="25"/>
      <c r="AE1045" s="25"/>
      <c r="AF1045" s="25"/>
      <c r="AG1045" s="25"/>
      <c r="AH1045" s="25"/>
      <c r="AI1045" s="25"/>
      <c r="AJ1045" s="25"/>
      <c r="AK1045" s="25"/>
      <c r="AL1045" s="25"/>
      <c r="AM1045" s="25"/>
      <c r="AN1045" s="25"/>
      <c r="AO1045" s="25"/>
      <c r="AP1045" s="25"/>
      <c r="AQ1045" s="25"/>
      <c r="AR1045" s="25"/>
      <c r="AS1045" s="25"/>
      <c r="AT1045" s="25"/>
      <c r="AU1045" s="25"/>
      <c r="AV1045" s="25"/>
      <c r="AW1045" s="25"/>
      <c r="AX1045" s="25"/>
      <c r="AY1045" s="25"/>
      <c r="AZ1045" s="25"/>
      <c r="BA1045" s="25"/>
      <c r="BB1045" s="25"/>
      <c r="BC1045" s="25"/>
      <c r="BD1045" s="25"/>
      <c r="BE1045" s="25"/>
      <c r="BF1045" s="25"/>
      <c r="BG1045" s="25"/>
      <c r="BH1045" s="25"/>
      <c r="BI1045" s="25"/>
      <c r="BJ1045" s="25"/>
      <c r="BK1045" s="25"/>
      <c r="BL1045" s="25"/>
      <c r="BM1045" s="25"/>
      <c r="BN1045" s="25"/>
      <c r="BO1045" s="25"/>
      <c r="BP1045" s="25"/>
      <c r="BQ1045" s="25"/>
      <c r="BR1045" s="25"/>
      <c r="BW1045" s="25"/>
      <c r="BX1045" s="49"/>
      <c r="BY1045" s="25"/>
      <c r="BZ1045" s="25"/>
      <c r="CA1045" s="25"/>
      <c r="CB1045" s="25"/>
      <c r="CC1045" s="25"/>
      <c r="CD1045" s="25"/>
      <c r="CE1045" s="25"/>
      <c r="CF1045" s="25"/>
      <c r="CG1045" s="25"/>
      <c r="CH1045" s="25"/>
      <c r="CI1045" s="25"/>
      <c r="CJ1045" s="25"/>
      <c r="CK1045" s="25"/>
      <c r="CL1045" s="25"/>
      <c r="CM1045" s="25"/>
      <c r="CN1045" s="25"/>
      <c r="CO1045" s="25"/>
      <c r="CP1045" s="25"/>
      <c r="CQ1045" s="25"/>
      <c r="CR1045" s="25"/>
      <c r="CS1045" s="25"/>
      <c r="CT1045" s="25"/>
    </row>
    <row r="1046" spans="1:98" ht="15" x14ac:dyDescent="0.25">
      <c r="A1046" s="10"/>
      <c r="F1046" s="5" t="s">
        <v>82</v>
      </c>
      <c r="J1046" s="25"/>
      <c r="K1046" s="25"/>
      <c r="L1046" s="25"/>
      <c r="M1046" s="25"/>
      <c r="N1046" s="25"/>
      <c r="O1046" s="25"/>
      <c r="P1046" s="25"/>
      <c r="Q1046" s="25"/>
      <c r="R1046" s="25"/>
      <c r="S1046" s="25"/>
      <c r="T1046" s="25"/>
      <c r="U1046" s="25"/>
      <c r="V1046" s="25"/>
      <c r="W1046" s="25"/>
      <c r="X1046" s="25"/>
      <c r="Y1046" s="25"/>
      <c r="Z1046" s="25"/>
      <c r="AA1046" s="25"/>
      <c r="AB1046" s="25"/>
      <c r="AC1046" s="25"/>
      <c r="AD1046" s="25"/>
      <c r="AE1046" s="25"/>
      <c r="AF1046" s="25"/>
      <c r="AG1046" s="25"/>
      <c r="AH1046" s="25"/>
      <c r="AI1046" s="25"/>
      <c r="AJ1046" s="25"/>
      <c r="AK1046" s="25"/>
      <c r="AL1046" s="25"/>
      <c r="AM1046" s="25"/>
      <c r="AN1046" s="25"/>
      <c r="AO1046" s="25"/>
      <c r="AP1046" s="25"/>
      <c r="AQ1046" s="25"/>
      <c r="AR1046" s="25"/>
      <c r="AS1046" s="25"/>
      <c r="AT1046" s="25"/>
      <c r="AU1046" s="25"/>
      <c r="AV1046" s="25"/>
      <c r="AW1046" s="25"/>
      <c r="AX1046" s="25"/>
      <c r="AY1046" s="25"/>
      <c r="AZ1046" s="25"/>
      <c r="BA1046" s="25"/>
      <c r="BB1046" s="25"/>
      <c r="BC1046" s="25"/>
      <c r="BD1046" s="25"/>
      <c r="BE1046" s="25"/>
      <c r="BF1046" s="25"/>
      <c r="BG1046" s="25"/>
      <c r="BH1046" s="25"/>
      <c r="BI1046" s="25"/>
      <c r="BJ1046" s="25"/>
      <c r="BK1046" s="25"/>
      <c r="BL1046" s="25"/>
      <c r="BM1046" s="25"/>
      <c r="BN1046" s="25"/>
      <c r="BO1046" s="25"/>
      <c r="BP1046" s="25"/>
      <c r="BQ1046" s="25"/>
      <c r="BR1046" s="25"/>
      <c r="BW1046" s="25"/>
      <c r="BX1046" s="49"/>
      <c r="BY1046" s="25"/>
      <c r="BZ1046" s="25"/>
      <c r="CA1046" s="25"/>
      <c r="CB1046" s="25"/>
      <c r="CC1046" s="25"/>
      <c r="CD1046" s="25"/>
      <c r="CE1046" s="25"/>
      <c r="CF1046" s="25"/>
      <c r="CG1046" s="25"/>
      <c r="CH1046" s="25"/>
      <c r="CI1046" s="25"/>
      <c r="CJ1046" s="25"/>
      <c r="CK1046" s="25"/>
      <c r="CL1046" s="25"/>
      <c r="CM1046" s="25"/>
      <c r="CN1046" s="25"/>
      <c r="CO1046" s="25"/>
      <c r="CP1046" s="25"/>
      <c r="CQ1046" s="25"/>
      <c r="CR1046" s="25"/>
      <c r="CS1046" s="25"/>
      <c r="CT1046" s="25"/>
    </row>
    <row r="1047" spans="1:98" ht="15" x14ac:dyDescent="0.25">
      <c r="A1047" s="10"/>
      <c r="F1047" s="5" t="s">
        <v>115</v>
      </c>
      <c r="J1047" s="25"/>
      <c r="K1047" s="25"/>
      <c r="L1047" s="25"/>
      <c r="M1047" s="25"/>
      <c r="N1047" s="25"/>
      <c r="O1047" s="25"/>
      <c r="P1047" s="25"/>
      <c r="Q1047" s="25"/>
      <c r="R1047" s="25"/>
      <c r="S1047" s="25"/>
      <c r="T1047" s="25"/>
      <c r="U1047" s="25"/>
      <c r="V1047" s="25"/>
      <c r="W1047" s="25"/>
      <c r="X1047" s="25"/>
      <c r="Y1047" s="25"/>
      <c r="Z1047" s="25"/>
      <c r="AA1047" s="25"/>
      <c r="AB1047" s="25"/>
      <c r="AC1047" s="25"/>
      <c r="AD1047" s="25"/>
      <c r="AE1047" s="25"/>
      <c r="AF1047" s="25"/>
      <c r="AG1047" s="25"/>
      <c r="AH1047" s="25"/>
      <c r="AI1047" s="25"/>
      <c r="AJ1047" s="25"/>
      <c r="AK1047" s="25"/>
      <c r="AL1047" s="25"/>
      <c r="AM1047" s="25"/>
      <c r="AN1047" s="25"/>
      <c r="AO1047" s="25"/>
      <c r="AP1047" s="25"/>
      <c r="AQ1047" s="25"/>
      <c r="AR1047" s="25"/>
      <c r="AS1047" s="25"/>
      <c r="AT1047" s="25"/>
      <c r="AU1047" s="25"/>
      <c r="AV1047" s="25"/>
      <c r="AW1047" s="25"/>
      <c r="AX1047" s="25"/>
      <c r="AY1047" s="25"/>
      <c r="AZ1047" s="25"/>
      <c r="BA1047" s="25"/>
      <c r="BB1047" s="25"/>
      <c r="BC1047" s="25"/>
      <c r="BD1047" s="25"/>
      <c r="BE1047" s="25"/>
      <c r="BF1047" s="25"/>
      <c r="BG1047" s="25"/>
      <c r="BH1047" s="25"/>
      <c r="BI1047" s="25"/>
      <c r="BJ1047" s="25"/>
      <c r="BK1047" s="25"/>
      <c r="BL1047" s="25"/>
      <c r="BM1047" s="25"/>
      <c r="BN1047" s="25"/>
      <c r="BO1047" s="25"/>
      <c r="BP1047" s="25"/>
      <c r="BQ1047" s="25"/>
      <c r="BR1047" s="25"/>
      <c r="BW1047" s="25"/>
      <c r="BX1047" s="49"/>
      <c r="BY1047" s="25"/>
      <c r="BZ1047" s="25"/>
      <c r="CA1047" s="25"/>
      <c r="CB1047" s="25"/>
      <c r="CC1047" s="25"/>
      <c r="CD1047" s="25"/>
      <c r="CE1047" s="25"/>
      <c r="CF1047" s="25"/>
      <c r="CG1047" s="25"/>
      <c r="CH1047" s="25"/>
      <c r="CI1047" s="25"/>
      <c r="CJ1047" s="25"/>
      <c r="CK1047" s="25"/>
      <c r="CL1047" s="25"/>
      <c r="CM1047" s="25"/>
      <c r="CN1047" s="25"/>
      <c r="CO1047" s="25"/>
      <c r="CP1047" s="25"/>
      <c r="CQ1047" s="25"/>
      <c r="CR1047" s="25"/>
      <c r="CS1047" s="25"/>
      <c r="CT1047" s="25"/>
    </row>
    <row r="1048" spans="1:98" ht="15" x14ac:dyDescent="0.25">
      <c r="A1048" s="10"/>
      <c r="F1048" s="5"/>
      <c r="J1048" s="25"/>
      <c r="K1048" s="25"/>
      <c r="L1048" s="25"/>
      <c r="M1048" s="25"/>
      <c r="N1048" s="25"/>
      <c r="O1048" s="25"/>
      <c r="P1048" s="25"/>
      <c r="Q1048" s="25"/>
      <c r="R1048" s="25"/>
      <c r="S1048" s="25"/>
      <c r="T1048" s="25"/>
      <c r="U1048" s="25"/>
      <c r="V1048" s="25"/>
      <c r="W1048" s="25"/>
      <c r="X1048" s="25"/>
      <c r="Y1048" s="25"/>
      <c r="Z1048" s="25"/>
      <c r="AA1048" s="25"/>
      <c r="AB1048" s="25"/>
      <c r="AC1048" s="25"/>
      <c r="AD1048" s="25"/>
      <c r="AE1048" s="25"/>
      <c r="AF1048" s="25"/>
      <c r="AG1048" s="25"/>
      <c r="AH1048" s="25"/>
      <c r="AI1048" s="25"/>
      <c r="AJ1048" s="25"/>
      <c r="AK1048" s="25"/>
      <c r="AL1048" s="25"/>
      <c r="AM1048" s="25"/>
      <c r="AN1048" s="25"/>
      <c r="AO1048" s="25"/>
      <c r="AP1048" s="25"/>
      <c r="AQ1048" s="25"/>
      <c r="AR1048" s="25"/>
      <c r="AS1048" s="25"/>
      <c r="AT1048" s="25"/>
      <c r="AU1048" s="25"/>
      <c r="AV1048" s="25"/>
      <c r="AW1048" s="25"/>
      <c r="AX1048" s="25"/>
      <c r="AY1048" s="25"/>
      <c r="AZ1048" s="25"/>
      <c r="BA1048" s="25"/>
      <c r="BB1048" s="25"/>
      <c r="BC1048" s="25"/>
      <c r="BD1048" s="25"/>
      <c r="BE1048" s="25"/>
      <c r="BF1048" s="25"/>
      <c r="BG1048" s="25"/>
      <c r="BH1048" s="25"/>
      <c r="BI1048" s="25"/>
      <c r="BJ1048" s="25"/>
      <c r="BK1048" s="25"/>
      <c r="BL1048" s="25"/>
      <c r="BM1048" s="25"/>
      <c r="BN1048" s="25"/>
      <c r="BO1048" s="25"/>
      <c r="BP1048" s="25"/>
      <c r="BQ1048" s="25"/>
      <c r="BR1048" s="25"/>
      <c r="BW1048" s="25"/>
      <c r="BX1048" s="49"/>
      <c r="BY1048" s="25"/>
      <c r="BZ1048" s="25"/>
      <c r="CA1048" s="25"/>
      <c r="CB1048" s="25"/>
      <c r="CC1048" s="25"/>
      <c r="CD1048" s="25"/>
      <c r="CE1048" s="25"/>
      <c r="CF1048" s="25"/>
      <c r="CG1048" s="25"/>
      <c r="CH1048" s="25"/>
      <c r="CI1048" s="25"/>
      <c r="CJ1048" s="25"/>
      <c r="CK1048" s="25"/>
      <c r="CL1048" s="25"/>
      <c r="CM1048" s="25"/>
      <c r="CN1048" s="25"/>
      <c r="CO1048" s="25"/>
      <c r="CP1048" s="25"/>
      <c r="CQ1048" s="25"/>
      <c r="CR1048" s="25"/>
      <c r="CS1048" s="25"/>
      <c r="CT1048" s="25"/>
    </row>
    <row r="1049" spans="1:98" s="35" customFormat="1" ht="15" x14ac:dyDescent="0.25">
      <c r="A1049" s="34"/>
      <c r="F1049" s="163" t="s">
        <v>1391</v>
      </c>
      <c r="J1049" s="388"/>
      <c r="K1049" s="164">
        <f>+K1039*$D$1039/100</f>
        <v>79.92</v>
      </c>
      <c r="L1049" s="164"/>
      <c r="M1049" s="164">
        <f>+M1039*$D$1039/100</f>
        <v>0</v>
      </c>
      <c r="N1049" s="164">
        <f t="shared" ref="N1049:BR1049" si="517">+N1039*$D$1039/100</f>
        <v>0</v>
      </c>
      <c r="O1049" s="164">
        <f t="shared" si="517"/>
        <v>0</v>
      </c>
      <c r="P1049" s="164">
        <f t="shared" si="517"/>
        <v>0</v>
      </c>
      <c r="Q1049" s="164">
        <f t="shared" si="517"/>
        <v>0</v>
      </c>
      <c r="R1049" s="164">
        <f t="shared" si="517"/>
        <v>0</v>
      </c>
      <c r="S1049" s="164">
        <f t="shared" si="517"/>
        <v>0</v>
      </c>
      <c r="T1049" s="164">
        <f t="shared" si="517"/>
        <v>0</v>
      </c>
      <c r="U1049" s="164">
        <f t="shared" si="517"/>
        <v>0</v>
      </c>
      <c r="V1049" s="164">
        <f t="shared" si="517"/>
        <v>0</v>
      </c>
      <c r="W1049" s="164">
        <f t="shared" si="517"/>
        <v>0</v>
      </c>
      <c r="X1049" s="164">
        <f t="shared" si="517"/>
        <v>0</v>
      </c>
      <c r="Y1049" s="164">
        <f t="shared" si="517"/>
        <v>0</v>
      </c>
      <c r="Z1049" s="164">
        <f t="shared" si="517"/>
        <v>0</v>
      </c>
      <c r="AA1049" s="164">
        <f t="shared" si="517"/>
        <v>0</v>
      </c>
      <c r="AB1049" s="164">
        <f t="shared" si="517"/>
        <v>0</v>
      </c>
      <c r="AC1049" s="164">
        <f t="shared" si="517"/>
        <v>0</v>
      </c>
      <c r="AD1049" s="164">
        <f t="shared" si="517"/>
        <v>0</v>
      </c>
      <c r="AE1049" s="164">
        <f t="shared" si="517"/>
        <v>0</v>
      </c>
      <c r="AF1049" s="164">
        <f t="shared" si="517"/>
        <v>0</v>
      </c>
      <c r="AG1049" s="164">
        <f t="shared" si="517"/>
        <v>0</v>
      </c>
      <c r="AH1049" s="164">
        <f t="shared" si="517"/>
        <v>0</v>
      </c>
      <c r="AI1049" s="164">
        <f t="shared" si="517"/>
        <v>0</v>
      </c>
      <c r="AJ1049" s="164">
        <f t="shared" si="517"/>
        <v>0.08</v>
      </c>
      <c r="AK1049" s="164">
        <f t="shared" si="517"/>
        <v>1.6</v>
      </c>
      <c r="AL1049" s="164">
        <f t="shared" si="517"/>
        <v>0</v>
      </c>
      <c r="AM1049" s="164">
        <f t="shared" si="517"/>
        <v>0.8</v>
      </c>
      <c r="AN1049" s="164">
        <f t="shared" si="517"/>
        <v>0</v>
      </c>
      <c r="AO1049" s="164">
        <f t="shared" si="517"/>
        <v>0</v>
      </c>
      <c r="AP1049" s="164">
        <f t="shared" si="517"/>
        <v>1.6</v>
      </c>
      <c r="AQ1049" s="164">
        <f t="shared" si="517"/>
        <v>0</v>
      </c>
      <c r="AR1049" s="164">
        <f t="shared" si="517"/>
        <v>5.6000000000000008E-3</v>
      </c>
      <c r="AS1049" s="164">
        <f t="shared" si="517"/>
        <v>0</v>
      </c>
      <c r="AT1049" s="164">
        <f t="shared" si="517"/>
        <v>0</v>
      </c>
      <c r="AU1049" s="164">
        <f t="shared" si="517"/>
        <v>0</v>
      </c>
      <c r="AV1049" s="164">
        <f t="shared" si="517"/>
        <v>0</v>
      </c>
      <c r="AW1049" s="164">
        <f t="shared" si="517"/>
        <v>0</v>
      </c>
      <c r="AX1049" s="164">
        <f t="shared" si="517"/>
        <v>0</v>
      </c>
      <c r="AY1049" s="164">
        <f t="shared" si="517"/>
        <v>0</v>
      </c>
      <c r="AZ1049" s="164">
        <f t="shared" si="517"/>
        <v>0</v>
      </c>
      <c r="BA1049" s="164">
        <f t="shared" si="517"/>
        <v>0</v>
      </c>
      <c r="BB1049" s="164">
        <f t="shared" si="517"/>
        <v>0</v>
      </c>
      <c r="BC1049" s="164">
        <f t="shared" si="517"/>
        <v>0</v>
      </c>
      <c r="BD1049" s="164">
        <f t="shared" si="517"/>
        <v>0</v>
      </c>
      <c r="BE1049" s="164">
        <f t="shared" si="517"/>
        <v>0</v>
      </c>
      <c r="BF1049" s="164">
        <f t="shared" si="517"/>
        <v>0</v>
      </c>
      <c r="BG1049" s="164">
        <f t="shared" si="517"/>
        <v>0</v>
      </c>
      <c r="BH1049" s="164">
        <f t="shared" si="517"/>
        <v>0</v>
      </c>
      <c r="BI1049" s="164">
        <f t="shared" si="517"/>
        <v>0</v>
      </c>
      <c r="BJ1049" s="164">
        <f t="shared" si="517"/>
        <v>0</v>
      </c>
      <c r="BK1049" s="164">
        <f t="shared" si="517"/>
        <v>0</v>
      </c>
      <c r="BL1049" s="164">
        <f t="shared" si="517"/>
        <v>0</v>
      </c>
      <c r="BM1049" s="164">
        <f t="shared" si="517"/>
        <v>0</v>
      </c>
      <c r="BN1049" s="164">
        <f t="shared" si="517"/>
        <v>0</v>
      </c>
      <c r="BO1049" s="164">
        <f t="shared" si="517"/>
        <v>0</v>
      </c>
      <c r="BP1049" s="164">
        <f t="shared" si="517"/>
        <v>0</v>
      </c>
      <c r="BQ1049" s="164">
        <f t="shared" si="517"/>
        <v>0</v>
      </c>
      <c r="BR1049" s="164">
        <f t="shared" si="517"/>
        <v>0</v>
      </c>
      <c r="BS1049" s="164"/>
      <c r="BT1049" s="164"/>
      <c r="BU1049" s="164"/>
      <c r="BV1049" s="164"/>
      <c r="BW1049" s="164"/>
      <c r="BX1049" s="166"/>
      <c r="BY1049" s="164"/>
      <c r="BZ1049" s="164"/>
      <c r="CA1049" s="164"/>
      <c r="CB1049" s="164"/>
      <c r="CC1049" s="164"/>
      <c r="CD1049" s="164"/>
      <c r="CE1049" s="388"/>
      <c r="CF1049" s="388"/>
      <c r="CG1049" s="388"/>
      <c r="CH1049" s="388"/>
      <c r="CI1049" s="388"/>
      <c r="CJ1049" s="388"/>
      <c r="CK1049" s="388"/>
      <c r="CL1049" s="388"/>
      <c r="CM1049" s="388"/>
      <c r="CN1049" s="388"/>
      <c r="CO1049" s="388"/>
      <c r="CP1049" s="388"/>
      <c r="CQ1049" s="388"/>
      <c r="CR1049" s="388"/>
      <c r="CS1049" s="388"/>
      <c r="CT1049" s="388"/>
    </row>
    <row r="1050" spans="1:98" s="35" customFormat="1" ht="15" x14ac:dyDescent="0.25">
      <c r="A1050" s="34"/>
      <c r="F1050" s="163" t="s">
        <v>1286</v>
      </c>
      <c r="J1050" s="388"/>
      <c r="K1050" s="164">
        <f>+K1040*$D$1040/100</f>
        <v>449.5</v>
      </c>
      <c r="L1050" s="164">
        <f>+L1040*$D$1040/100</f>
        <v>2.15</v>
      </c>
      <c r="M1050" s="164">
        <f>+M1040*$D$1040/100</f>
        <v>13.5</v>
      </c>
      <c r="N1050" s="164">
        <f t="shared" ref="N1050:BR1050" si="518">+N1040*$D$1040/100</f>
        <v>13.5</v>
      </c>
      <c r="O1050" s="164">
        <f t="shared" si="518"/>
        <v>0</v>
      </c>
      <c r="P1050" s="164">
        <f t="shared" si="518"/>
        <v>0</v>
      </c>
      <c r="Q1050" s="164">
        <f t="shared" si="518"/>
        <v>1</v>
      </c>
      <c r="R1050" s="164">
        <f t="shared" si="518"/>
        <v>0</v>
      </c>
      <c r="S1050" s="164">
        <f t="shared" si="518"/>
        <v>0.15</v>
      </c>
      <c r="T1050" s="164">
        <f t="shared" si="518"/>
        <v>0.2</v>
      </c>
      <c r="U1050" s="164">
        <f t="shared" si="518"/>
        <v>0.35</v>
      </c>
      <c r="V1050" s="164">
        <f t="shared" si="518"/>
        <v>0</v>
      </c>
      <c r="W1050" s="164">
        <f t="shared" si="518"/>
        <v>8</v>
      </c>
      <c r="X1050" s="164">
        <f t="shared" si="518"/>
        <v>0</v>
      </c>
      <c r="Y1050" s="164">
        <f t="shared" si="518"/>
        <v>0</v>
      </c>
      <c r="Z1050" s="164">
        <f t="shared" si="518"/>
        <v>6</v>
      </c>
      <c r="AA1050" s="164">
        <f t="shared" si="518"/>
        <v>2</v>
      </c>
      <c r="AB1050" s="164">
        <f t="shared" si="518"/>
        <v>0</v>
      </c>
      <c r="AC1050" s="164">
        <f t="shared" si="518"/>
        <v>0</v>
      </c>
      <c r="AD1050" s="164">
        <f t="shared" si="518"/>
        <v>0</v>
      </c>
      <c r="AE1050" s="164">
        <f t="shared" si="518"/>
        <v>14.5</v>
      </c>
      <c r="AF1050" s="164">
        <f t="shared" si="518"/>
        <v>0</v>
      </c>
      <c r="AG1050" s="164">
        <f t="shared" si="518"/>
        <v>0</v>
      </c>
      <c r="AH1050" s="164">
        <f t="shared" si="518"/>
        <v>0</v>
      </c>
      <c r="AI1050" s="164">
        <f t="shared" si="518"/>
        <v>0</v>
      </c>
      <c r="AJ1050" s="164">
        <f t="shared" si="518"/>
        <v>10</v>
      </c>
      <c r="AK1050" s="164">
        <f t="shared" si="518"/>
        <v>585</v>
      </c>
      <c r="AL1050" s="164">
        <f t="shared" si="518"/>
        <v>22</v>
      </c>
      <c r="AM1050" s="164">
        <f t="shared" si="518"/>
        <v>390</v>
      </c>
      <c r="AN1050" s="164">
        <f t="shared" si="518"/>
        <v>250</v>
      </c>
      <c r="AO1050" s="164">
        <f t="shared" si="518"/>
        <v>1740</v>
      </c>
      <c r="AP1050" s="164">
        <f t="shared" si="518"/>
        <v>4460</v>
      </c>
      <c r="AQ1050" s="164">
        <f t="shared" si="518"/>
        <v>3.65</v>
      </c>
      <c r="AR1050" s="164">
        <f t="shared" si="518"/>
        <v>0.85</v>
      </c>
      <c r="AS1050" s="164">
        <f t="shared" si="518"/>
        <v>6</v>
      </c>
      <c r="AT1050" s="164">
        <f t="shared" si="518"/>
        <v>8400</v>
      </c>
      <c r="AU1050" s="164">
        <f t="shared" si="518"/>
        <v>0</v>
      </c>
      <c r="AV1050" s="164">
        <f t="shared" si="518"/>
        <v>2340</v>
      </c>
      <c r="AW1050" s="164">
        <f t="shared" si="518"/>
        <v>0</v>
      </c>
      <c r="AX1050" s="164">
        <f t="shared" si="518"/>
        <v>14035</v>
      </c>
      <c r="AY1050" s="164">
        <f t="shared" si="518"/>
        <v>0</v>
      </c>
      <c r="AZ1050" s="164">
        <f t="shared" si="518"/>
        <v>0</v>
      </c>
      <c r="BA1050" s="164">
        <f t="shared" si="518"/>
        <v>0</v>
      </c>
      <c r="BB1050" s="164">
        <f t="shared" si="518"/>
        <v>0</v>
      </c>
      <c r="BC1050" s="164">
        <f t="shared" si="518"/>
        <v>0</v>
      </c>
      <c r="BD1050" s="164">
        <f t="shared" si="518"/>
        <v>0</v>
      </c>
      <c r="BE1050" s="164">
        <f t="shared" si="518"/>
        <v>0</v>
      </c>
      <c r="BF1050" s="164">
        <f t="shared" si="518"/>
        <v>0</v>
      </c>
      <c r="BG1050" s="164">
        <f t="shared" si="518"/>
        <v>0</v>
      </c>
      <c r="BH1050" s="164">
        <f t="shared" si="518"/>
        <v>1.5</v>
      </c>
      <c r="BI1050" s="164">
        <f t="shared" si="518"/>
        <v>0</v>
      </c>
      <c r="BJ1050" s="164">
        <f t="shared" si="518"/>
        <v>0.15</v>
      </c>
      <c r="BK1050" s="164">
        <f t="shared" si="518"/>
        <v>0.5</v>
      </c>
      <c r="BL1050" s="164">
        <f t="shared" si="518"/>
        <v>3</v>
      </c>
      <c r="BM1050" s="164">
        <f t="shared" si="518"/>
        <v>0</v>
      </c>
      <c r="BN1050" s="164">
        <f t="shared" si="518"/>
        <v>0.4</v>
      </c>
      <c r="BO1050" s="164">
        <f t="shared" si="518"/>
        <v>260</v>
      </c>
      <c r="BP1050" s="164">
        <f t="shared" si="518"/>
        <v>0</v>
      </c>
      <c r="BQ1050" s="164">
        <f t="shared" si="518"/>
        <v>120</v>
      </c>
      <c r="BR1050" s="164">
        <f t="shared" si="518"/>
        <v>0</v>
      </c>
      <c r="BS1050" s="164"/>
      <c r="BT1050" s="164"/>
      <c r="BU1050" s="164"/>
      <c r="BV1050" s="164"/>
      <c r="BW1050" s="164"/>
      <c r="BX1050" s="166"/>
      <c r="BY1050" s="164"/>
      <c r="BZ1050" s="164"/>
      <c r="CA1050" s="164"/>
      <c r="CB1050" s="164">
        <f t="shared" ref="CB1050:CC1052" si="519">+CB1040</f>
        <v>100</v>
      </c>
      <c r="CC1050" s="164">
        <f t="shared" si="519"/>
        <v>2.2999999999999829</v>
      </c>
      <c r="CD1050" s="164"/>
      <c r="CE1050" s="388"/>
      <c r="CF1050" s="388"/>
      <c r="CG1050" s="388"/>
      <c r="CH1050" s="388"/>
      <c r="CI1050" s="388"/>
      <c r="CJ1050" s="388"/>
      <c r="CK1050" s="388"/>
      <c r="CL1050" s="388"/>
      <c r="CM1050" s="388"/>
      <c r="CN1050" s="388"/>
      <c r="CO1050" s="388"/>
      <c r="CP1050" s="388"/>
      <c r="CQ1050" s="388"/>
      <c r="CR1050" s="388"/>
      <c r="CS1050" s="388"/>
      <c r="CT1050" s="388"/>
    </row>
    <row r="1051" spans="1:98" s="35" customFormat="1" ht="15" x14ac:dyDescent="0.3">
      <c r="A1051" s="34"/>
      <c r="F1051" s="167" t="s">
        <v>1214</v>
      </c>
      <c r="J1051" s="388"/>
      <c r="K1051" s="164">
        <f>+K1041*$D$1041/100</f>
        <v>6.000000000000001E-3</v>
      </c>
      <c r="L1051" s="164"/>
      <c r="M1051" s="164">
        <f>+M1041*$D$1041/100</f>
        <v>0</v>
      </c>
      <c r="N1051" s="164">
        <f t="shared" ref="N1051:BR1051" si="520">+N1041*$D$1041/100</f>
        <v>0</v>
      </c>
      <c r="O1051" s="164">
        <f t="shared" si="520"/>
        <v>0</v>
      </c>
      <c r="P1051" s="164">
        <f t="shared" si="520"/>
        <v>0</v>
      </c>
      <c r="Q1051" s="164">
        <f t="shared" si="520"/>
        <v>0</v>
      </c>
      <c r="R1051" s="164">
        <f t="shared" si="520"/>
        <v>0</v>
      </c>
      <c r="S1051" s="164">
        <f t="shared" si="520"/>
        <v>0</v>
      </c>
      <c r="T1051" s="164">
        <f t="shared" si="520"/>
        <v>0</v>
      </c>
      <c r="U1051" s="164">
        <f t="shared" si="520"/>
        <v>0</v>
      </c>
      <c r="V1051" s="164">
        <f t="shared" si="520"/>
        <v>0</v>
      </c>
      <c r="W1051" s="164">
        <f t="shared" si="520"/>
        <v>0</v>
      </c>
      <c r="X1051" s="164">
        <f t="shared" si="520"/>
        <v>0</v>
      </c>
      <c r="Y1051" s="164">
        <f t="shared" si="520"/>
        <v>0</v>
      </c>
      <c r="Z1051" s="164">
        <f t="shared" si="520"/>
        <v>0</v>
      </c>
      <c r="AA1051" s="164">
        <f t="shared" si="520"/>
        <v>0</v>
      </c>
      <c r="AB1051" s="164">
        <f t="shared" si="520"/>
        <v>0</v>
      </c>
      <c r="AC1051" s="164">
        <f t="shared" si="520"/>
        <v>0</v>
      </c>
      <c r="AD1051" s="164">
        <f t="shared" si="520"/>
        <v>0</v>
      </c>
      <c r="AE1051" s="164">
        <f t="shared" si="520"/>
        <v>0</v>
      </c>
      <c r="AF1051" s="164">
        <f t="shared" si="520"/>
        <v>0</v>
      </c>
      <c r="AG1051" s="164">
        <f t="shared" si="520"/>
        <v>0</v>
      </c>
      <c r="AH1051" s="164">
        <f t="shared" si="520"/>
        <v>0</v>
      </c>
      <c r="AI1051" s="164">
        <f t="shared" si="520"/>
        <v>0</v>
      </c>
      <c r="AJ1051" s="164">
        <f t="shared" si="520"/>
        <v>2.9939999999999998</v>
      </c>
      <c r="AK1051" s="164">
        <f t="shared" si="520"/>
        <v>0.3</v>
      </c>
      <c r="AL1051" s="164">
        <f t="shared" si="520"/>
        <v>8.9999999999999993E-3</v>
      </c>
      <c r="AM1051" s="164">
        <f t="shared" si="520"/>
        <v>2.2799999999999998</v>
      </c>
      <c r="AN1051" s="164">
        <f t="shared" si="520"/>
        <v>0.03</v>
      </c>
      <c r="AO1051" s="164">
        <f t="shared" si="520"/>
        <v>2.67</v>
      </c>
      <c r="AP1051" s="164">
        <f t="shared" si="520"/>
        <v>1179</v>
      </c>
      <c r="AQ1051" s="164">
        <f t="shared" si="520"/>
        <v>3.0000000000000005E-3</v>
      </c>
      <c r="AR1051" s="164">
        <f t="shared" si="520"/>
        <v>2.3999999999999998E-3</v>
      </c>
      <c r="AS1051" s="164">
        <f t="shared" si="520"/>
        <v>0</v>
      </c>
      <c r="AT1051" s="166" t="s">
        <v>501</v>
      </c>
      <c r="AU1051" s="164">
        <f t="shared" si="520"/>
        <v>0</v>
      </c>
      <c r="AV1051" s="164">
        <f t="shared" si="520"/>
        <v>0</v>
      </c>
      <c r="AW1051" s="164">
        <f t="shared" si="520"/>
        <v>0</v>
      </c>
      <c r="AX1051" s="164">
        <f t="shared" si="520"/>
        <v>0</v>
      </c>
      <c r="AY1051" s="164">
        <f t="shared" si="520"/>
        <v>0</v>
      </c>
      <c r="AZ1051" s="164">
        <f t="shared" si="520"/>
        <v>0</v>
      </c>
      <c r="BA1051" s="164">
        <f t="shared" si="520"/>
        <v>0</v>
      </c>
      <c r="BB1051" s="164">
        <f t="shared" si="520"/>
        <v>0</v>
      </c>
      <c r="BC1051" s="164">
        <f t="shared" si="520"/>
        <v>0</v>
      </c>
      <c r="BD1051" s="164">
        <f t="shared" si="520"/>
        <v>0</v>
      </c>
      <c r="BE1051" s="164">
        <f t="shared" si="520"/>
        <v>0</v>
      </c>
      <c r="BF1051" s="164">
        <f t="shared" si="520"/>
        <v>0</v>
      </c>
      <c r="BG1051" s="164">
        <f t="shared" si="520"/>
        <v>0</v>
      </c>
      <c r="BH1051" s="164">
        <f t="shared" si="520"/>
        <v>0</v>
      </c>
      <c r="BI1051" s="164">
        <f t="shared" si="520"/>
        <v>0</v>
      </c>
      <c r="BJ1051" s="164">
        <f t="shared" si="520"/>
        <v>0</v>
      </c>
      <c r="BK1051" s="164">
        <f t="shared" si="520"/>
        <v>0.03</v>
      </c>
      <c r="BL1051" s="164">
        <f t="shared" si="520"/>
        <v>0</v>
      </c>
      <c r="BM1051" s="164">
        <f t="shared" si="520"/>
        <v>0</v>
      </c>
      <c r="BN1051" s="164">
        <f t="shared" si="520"/>
        <v>0</v>
      </c>
      <c r="BO1051" s="164">
        <f t="shared" si="520"/>
        <v>0</v>
      </c>
      <c r="BP1051" s="164">
        <f t="shared" si="520"/>
        <v>0</v>
      </c>
      <c r="BQ1051" s="164">
        <f t="shared" si="520"/>
        <v>0</v>
      </c>
      <c r="BR1051" s="164">
        <f t="shared" si="520"/>
        <v>0</v>
      </c>
      <c r="BS1051" s="164"/>
      <c r="BT1051" s="164"/>
      <c r="BU1051" s="164"/>
      <c r="BV1051" s="164"/>
      <c r="BW1051" s="164"/>
      <c r="BX1051" s="166"/>
      <c r="BY1051" s="164"/>
      <c r="BZ1051" s="164"/>
      <c r="CA1051" s="164"/>
      <c r="CB1051" s="164">
        <f t="shared" si="519"/>
        <v>100</v>
      </c>
      <c r="CC1051" s="164">
        <f t="shared" si="519"/>
        <v>0</v>
      </c>
      <c r="CD1051" s="164"/>
      <c r="CE1051" s="388"/>
      <c r="CF1051" s="388"/>
      <c r="CG1051" s="388"/>
      <c r="CH1051" s="388"/>
      <c r="CI1051" s="388"/>
      <c r="CJ1051" s="388"/>
      <c r="CK1051" s="388"/>
      <c r="CL1051" s="388"/>
      <c r="CM1051" s="388"/>
      <c r="CN1051" s="388"/>
      <c r="CO1051" s="388"/>
      <c r="CP1051" s="388"/>
      <c r="CQ1051" s="388"/>
      <c r="CR1051" s="388"/>
      <c r="CS1051" s="388"/>
      <c r="CT1051" s="388"/>
    </row>
    <row r="1052" spans="1:98" s="35" customFormat="1" ht="15" x14ac:dyDescent="0.3">
      <c r="A1052" s="34"/>
      <c r="F1052" s="167" t="s">
        <v>1213</v>
      </c>
      <c r="J1052" s="388"/>
      <c r="K1052" s="164">
        <f>+K1042*$D$1042/100</f>
        <v>0</v>
      </c>
      <c r="L1052" s="166" t="s">
        <v>501</v>
      </c>
      <c r="M1052" s="164">
        <f>+M1042*$D$1042/100</f>
        <v>0</v>
      </c>
      <c r="N1052" s="164">
        <f t="shared" ref="N1052:BR1052" si="521">+N1042*$D$1042/100</f>
        <v>0</v>
      </c>
      <c r="O1052" s="164">
        <f t="shared" si="521"/>
        <v>0</v>
      </c>
      <c r="P1052" s="164">
        <f t="shared" si="521"/>
        <v>0</v>
      </c>
      <c r="Q1052" s="164">
        <f t="shared" si="521"/>
        <v>15</v>
      </c>
      <c r="R1052" s="164">
        <f t="shared" si="521"/>
        <v>0</v>
      </c>
      <c r="S1052" s="164">
        <f t="shared" si="521"/>
        <v>1.8975</v>
      </c>
      <c r="T1052" s="164">
        <f t="shared" si="521"/>
        <v>2.7855000000000003</v>
      </c>
      <c r="U1052" s="164">
        <f t="shared" si="521"/>
        <v>9.6329999999999991</v>
      </c>
      <c r="V1052" s="164">
        <f t="shared" si="521"/>
        <v>0</v>
      </c>
      <c r="W1052" s="164">
        <f t="shared" si="521"/>
        <v>0</v>
      </c>
      <c r="X1052" s="164">
        <f t="shared" si="521"/>
        <v>0</v>
      </c>
      <c r="Y1052" s="164">
        <f t="shared" si="521"/>
        <v>0</v>
      </c>
      <c r="Z1052" s="164">
        <f t="shared" si="521"/>
        <v>0</v>
      </c>
      <c r="AA1052" s="164">
        <f t="shared" si="521"/>
        <v>0</v>
      </c>
      <c r="AB1052" s="164">
        <f t="shared" si="521"/>
        <v>0</v>
      </c>
      <c r="AC1052" s="164">
        <f t="shared" si="521"/>
        <v>0</v>
      </c>
      <c r="AD1052" s="164">
        <f t="shared" si="521"/>
        <v>0</v>
      </c>
      <c r="AE1052" s="164">
        <f t="shared" si="521"/>
        <v>0</v>
      </c>
      <c r="AF1052" s="164">
        <f t="shared" si="521"/>
        <v>0</v>
      </c>
      <c r="AG1052" s="164">
        <f t="shared" si="521"/>
        <v>0</v>
      </c>
      <c r="AH1052" s="164">
        <f t="shared" si="521"/>
        <v>0</v>
      </c>
      <c r="AI1052" s="164">
        <f t="shared" si="521"/>
        <v>0</v>
      </c>
      <c r="AJ1052" s="164">
        <f t="shared" si="521"/>
        <v>0</v>
      </c>
      <c r="AK1052" s="164">
        <f t="shared" si="521"/>
        <v>0</v>
      </c>
      <c r="AL1052" s="164">
        <f t="shared" si="521"/>
        <v>0</v>
      </c>
      <c r="AM1052" s="164">
        <f t="shared" si="521"/>
        <v>0</v>
      </c>
      <c r="AN1052" s="164">
        <f t="shared" si="521"/>
        <v>0</v>
      </c>
      <c r="AO1052" s="164">
        <f t="shared" si="521"/>
        <v>0</v>
      </c>
      <c r="AP1052" s="164">
        <f t="shared" si="521"/>
        <v>0</v>
      </c>
      <c r="AQ1052" s="164">
        <f t="shared" si="521"/>
        <v>0</v>
      </c>
      <c r="AR1052" s="164">
        <f t="shared" si="521"/>
        <v>0</v>
      </c>
      <c r="AS1052" s="164">
        <f t="shared" si="521"/>
        <v>0</v>
      </c>
      <c r="AT1052" s="164">
        <f t="shared" si="521"/>
        <v>0</v>
      </c>
      <c r="AU1052" s="164">
        <f t="shared" si="521"/>
        <v>0</v>
      </c>
      <c r="AV1052" s="164">
        <f t="shared" si="521"/>
        <v>0.45</v>
      </c>
      <c r="AW1052" s="164">
        <f t="shared" si="521"/>
        <v>0</v>
      </c>
      <c r="AX1052" s="164">
        <f t="shared" si="521"/>
        <v>0</v>
      </c>
      <c r="AY1052" s="164">
        <f t="shared" si="521"/>
        <v>0</v>
      </c>
      <c r="AZ1052" s="164">
        <f t="shared" si="521"/>
        <v>0</v>
      </c>
      <c r="BA1052" s="164">
        <f t="shared" si="521"/>
        <v>0</v>
      </c>
      <c r="BB1052" s="164">
        <f t="shared" si="521"/>
        <v>0</v>
      </c>
      <c r="BC1052" s="164">
        <f t="shared" si="521"/>
        <v>0</v>
      </c>
      <c r="BD1052" s="164">
        <f t="shared" si="521"/>
        <v>0</v>
      </c>
      <c r="BE1052" s="164">
        <f t="shared" si="521"/>
        <v>0</v>
      </c>
      <c r="BF1052" s="164">
        <f t="shared" si="521"/>
        <v>0</v>
      </c>
      <c r="BG1052" s="164">
        <f t="shared" si="521"/>
        <v>0</v>
      </c>
      <c r="BH1052" s="164">
        <f t="shared" si="521"/>
        <v>5.8829999999999991</v>
      </c>
      <c r="BI1052" s="164">
        <f t="shared" si="521"/>
        <v>0</v>
      </c>
      <c r="BJ1052" s="164">
        <f t="shared" si="521"/>
        <v>0</v>
      </c>
      <c r="BK1052" s="164">
        <f t="shared" si="521"/>
        <v>0</v>
      </c>
      <c r="BL1052" s="164">
        <f t="shared" si="521"/>
        <v>0</v>
      </c>
      <c r="BM1052" s="164">
        <f t="shared" si="521"/>
        <v>0</v>
      </c>
      <c r="BN1052" s="164">
        <f t="shared" si="521"/>
        <v>0</v>
      </c>
      <c r="BO1052" s="164">
        <f t="shared" si="521"/>
        <v>0</v>
      </c>
      <c r="BP1052" s="164">
        <f t="shared" si="521"/>
        <v>0</v>
      </c>
      <c r="BQ1052" s="164">
        <f t="shared" si="521"/>
        <v>0</v>
      </c>
      <c r="BR1052" s="164">
        <f t="shared" si="521"/>
        <v>0</v>
      </c>
      <c r="BS1052" s="164"/>
      <c r="BT1052" s="164"/>
      <c r="BU1052" s="164"/>
      <c r="BV1052" s="164"/>
      <c r="BW1052" s="164"/>
      <c r="BX1052" s="166"/>
      <c r="BY1052" s="164"/>
      <c r="BZ1052" s="164"/>
      <c r="CA1052" s="164"/>
      <c r="CB1052" s="164">
        <f t="shared" si="519"/>
        <v>100</v>
      </c>
      <c r="CC1052" s="164">
        <f t="shared" si="519"/>
        <v>0</v>
      </c>
      <c r="CD1052" s="164"/>
      <c r="CE1052" s="388"/>
      <c r="CF1052" s="388"/>
      <c r="CG1052" s="388"/>
      <c r="CH1052" s="388"/>
      <c r="CI1052" s="388"/>
      <c r="CJ1052" s="388"/>
      <c r="CK1052" s="388"/>
      <c r="CL1052" s="388"/>
      <c r="CM1052" s="388"/>
      <c r="CN1052" s="388"/>
      <c r="CO1052" s="388"/>
      <c r="CP1052" s="388"/>
      <c r="CQ1052" s="388"/>
      <c r="CR1052" s="388"/>
      <c r="CS1052" s="388"/>
      <c r="CT1052" s="388"/>
    </row>
    <row r="1053" spans="1:98" s="35" customFormat="1" ht="15" x14ac:dyDescent="0.3">
      <c r="A1053" s="34"/>
      <c r="F1053" s="36"/>
      <c r="J1053" s="388"/>
      <c r="K1053" s="168">
        <f>SUM(K1049:K1052)</f>
        <v>529.42599999999993</v>
      </c>
      <c r="L1053" s="168">
        <f>SUM(L1049:L1052)</f>
        <v>2.15</v>
      </c>
      <c r="M1053" s="168">
        <f>SUM(M1049:M1052)</f>
        <v>13.5</v>
      </c>
      <c r="N1053" s="168">
        <f t="shared" ref="N1053:BR1053" si="522">SUM(N1049:N1052)</f>
        <v>13.5</v>
      </c>
      <c r="O1053" s="168">
        <f t="shared" si="522"/>
        <v>0</v>
      </c>
      <c r="P1053" s="168">
        <f t="shared" si="522"/>
        <v>0</v>
      </c>
      <c r="Q1053" s="168">
        <f t="shared" si="522"/>
        <v>16</v>
      </c>
      <c r="R1053" s="168">
        <f t="shared" si="522"/>
        <v>0</v>
      </c>
      <c r="S1053" s="168">
        <f t="shared" si="522"/>
        <v>2.0474999999999999</v>
      </c>
      <c r="T1053" s="168">
        <f t="shared" si="522"/>
        <v>2.9855000000000005</v>
      </c>
      <c r="U1053" s="168">
        <f t="shared" si="522"/>
        <v>9.9829999999999988</v>
      </c>
      <c r="V1053" s="168">
        <f t="shared" si="522"/>
        <v>0</v>
      </c>
      <c r="W1053" s="168">
        <f t="shared" si="522"/>
        <v>8</v>
      </c>
      <c r="X1053" s="168">
        <f t="shared" si="522"/>
        <v>0</v>
      </c>
      <c r="Y1053" s="168">
        <f t="shared" si="522"/>
        <v>0</v>
      </c>
      <c r="Z1053" s="168">
        <f t="shared" si="522"/>
        <v>6</v>
      </c>
      <c r="AA1053" s="168">
        <f t="shared" si="522"/>
        <v>2</v>
      </c>
      <c r="AB1053" s="168">
        <f t="shared" si="522"/>
        <v>0</v>
      </c>
      <c r="AC1053" s="168">
        <f t="shared" si="522"/>
        <v>0</v>
      </c>
      <c r="AD1053" s="168">
        <f t="shared" si="522"/>
        <v>0</v>
      </c>
      <c r="AE1053" s="168">
        <f t="shared" si="522"/>
        <v>14.5</v>
      </c>
      <c r="AF1053" s="168">
        <f t="shared" si="522"/>
        <v>0</v>
      </c>
      <c r="AG1053" s="168">
        <f t="shared" si="522"/>
        <v>0</v>
      </c>
      <c r="AH1053" s="168">
        <f t="shared" si="522"/>
        <v>0</v>
      </c>
      <c r="AI1053" s="168">
        <f t="shared" si="522"/>
        <v>0</v>
      </c>
      <c r="AJ1053" s="168">
        <f t="shared" si="522"/>
        <v>13.074</v>
      </c>
      <c r="AK1053" s="168">
        <f t="shared" si="522"/>
        <v>586.9</v>
      </c>
      <c r="AL1053" s="168">
        <f t="shared" si="522"/>
        <v>22.009</v>
      </c>
      <c r="AM1053" s="168">
        <f t="shared" si="522"/>
        <v>393.08</v>
      </c>
      <c r="AN1053" s="168">
        <f t="shared" si="522"/>
        <v>250.03</v>
      </c>
      <c r="AO1053" s="168">
        <f t="shared" si="522"/>
        <v>1742.67</v>
      </c>
      <c r="AP1053" s="168">
        <f t="shared" si="522"/>
        <v>5640.6</v>
      </c>
      <c r="AQ1053" s="168">
        <f t="shared" si="522"/>
        <v>3.653</v>
      </c>
      <c r="AR1053" s="168">
        <f t="shared" si="522"/>
        <v>0.85799999999999998</v>
      </c>
      <c r="AS1053" s="168">
        <f t="shared" si="522"/>
        <v>6</v>
      </c>
      <c r="AT1053" s="168">
        <f t="shared" si="522"/>
        <v>8400</v>
      </c>
      <c r="AU1053" s="168">
        <f t="shared" si="522"/>
        <v>0</v>
      </c>
      <c r="AV1053" s="168">
        <f t="shared" si="522"/>
        <v>2340.4499999999998</v>
      </c>
      <c r="AW1053" s="168">
        <f t="shared" si="522"/>
        <v>0</v>
      </c>
      <c r="AX1053" s="168">
        <f t="shared" si="522"/>
        <v>14035</v>
      </c>
      <c r="AY1053" s="168">
        <f t="shared" si="522"/>
        <v>0</v>
      </c>
      <c r="AZ1053" s="168">
        <f t="shared" si="522"/>
        <v>0</v>
      </c>
      <c r="BA1053" s="168">
        <f t="shared" si="522"/>
        <v>0</v>
      </c>
      <c r="BB1053" s="168">
        <f t="shared" si="522"/>
        <v>0</v>
      </c>
      <c r="BC1053" s="168">
        <f t="shared" si="522"/>
        <v>0</v>
      </c>
      <c r="BD1053" s="168">
        <f t="shared" si="522"/>
        <v>0</v>
      </c>
      <c r="BE1053" s="168">
        <f t="shared" si="522"/>
        <v>0</v>
      </c>
      <c r="BF1053" s="168">
        <f t="shared" si="522"/>
        <v>0</v>
      </c>
      <c r="BG1053" s="168">
        <f t="shared" si="522"/>
        <v>0</v>
      </c>
      <c r="BH1053" s="168">
        <f t="shared" si="522"/>
        <v>7.3829999999999991</v>
      </c>
      <c r="BI1053" s="168">
        <f t="shared" si="522"/>
        <v>0</v>
      </c>
      <c r="BJ1053" s="168">
        <f t="shared" si="522"/>
        <v>0.15</v>
      </c>
      <c r="BK1053" s="168">
        <f t="shared" si="522"/>
        <v>0.53</v>
      </c>
      <c r="BL1053" s="168">
        <f t="shared" si="522"/>
        <v>3</v>
      </c>
      <c r="BM1053" s="168">
        <f t="shared" si="522"/>
        <v>0</v>
      </c>
      <c r="BN1053" s="168">
        <f t="shared" si="522"/>
        <v>0.4</v>
      </c>
      <c r="BO1053" s="168">
        <f t="shared" si="522"/>
        <v>260</v>
      </c>
      <c r="BP1053" s="168">
        <f t="shared" si="522"/>
        <v>0</v>
      </c>
      <c r="BQ1053" s="168">
        <f t="shared" si="522"/>
        <v>120</v>
      </c>
      <c r="BR1053" s="168">
        <f t="shared" si="522"/>
        <v>0</v>
      </c>
      <c r="BS1053" s="168"/>
      <c r="BT1053" s="168"/>
      <c r="BU1053" s="168"/>
      <c r="BV1053" s="168"/>
      <c r="BW1053" s="168"/>
      <c r="BX1053" s="333"/>
      <c r="BY1053" s="168"/>
      <c r="BZ1053" s="168"/>
      <c r="CA1053" s="168"/>
      <c r="CB1053" s="168">
        <f>(CB1050+CB1051+CB1052)</f>
        <v>300</v>
      </c>
      <c r="CC1053" s="168">
        <f>(CC1050+CC1051+CC1052)</f>
        <v>2.2999999999999829</v>
      </c>
      <c r="CD1053" s="168"/>
      <c r="CE1053" s="388"/>
      <c r="CF1053" s="388"/>
      <c r="CG1053" s="388"/>
      <c r="CH1053" s="388"/>
      <c r="CI1053" s="388"/>
      <c r="CJ1053" s="388"/>
      <c r="CK1053" s="388"/>
      <c r="CL1053" s="388"/>
      <c r="CM1053" s="388"/>
      <c r="CN1053" s="388"/>
      <c r="CO1053" s="388"/>
      <c r="CP1053" s="388"/>
      <c r="CQ1053" s="388"/>
      <c r="CR1053" s="388"/>
      <c r="CS1053" s="388"/>
      <c r="CT1053" s="388"/>
    </row>
    <row r="1054" spans="1:98" s="35" customFormat="1" x14ac:dyDescent="0.25">
      <c r="A1054" s="34"/>
      <c r="J1054" s="388"/>
      <c r="BX1054" s="332"/>
      <c r="CE1054" s="388"/>
      <c r="CF1054" s="388"/>
      <c r="CG1054" s="388"/>
      <c r="CH1054" s="388"/>
      <c r="CI1054" s="388"/>
      <c r="CJ1054" s="388"/>
      <c r="CK1054" s="388"/>
      <c r="CL1054" s="388"/>
      <c r="CM1054" s="388"/>
      <c r="CN1054" s="388"/>
      <c r="CO1054" s="388"/>
      <c r="CP1054" s="388"/>
      <c r="CQ1054" s="388"/>
      <c r="CR1054" s="388"/>
      <c r="CS1054" s="388"/>
      <c r="CT1054" s="388"/>
    </row>
    <row r="1055" spans="1:98" s="35" customFormat="1" ht="13" x14ac:dyDescent="0.3">
      <c r="A1055" s="34"/>
      <c r="J1055" s="388"/>
      <c r="K1055" s="164">
        <f>(K1053-($D$1043-$D$1044))/$D$1044*100</f>
        <v>86.937336047695197</v>
      </c>
      <c r="L1055" s="170">
        <f>L1053/$D$1044*100*L826</f>
        <v>0.4095535844118075</v>
      </c>
      <c r="M1055" s="170">
        <f>M1053/$D$1044*100*M826</f>
        <v>2.5716155300276284</v>
      </c>
      <c r="N1055" s="170">
        <f t="shared" ref="N1055:BR1055" si="523">N1053/$D$1044*100*N826</f>
        <v>2.5716155300276284</v>
      </c>
      <c r="O1055" s="170">
        <f t="shared" si="523"/>
        <v>0</v>
      </c>
      <c r="P1055" s="170">
        <f t="shared" si="523"/>
        <v>0</v>
      </c>
      <c r="Q1055" s="170">
        <f t="shared" si="523"/>
        <v>3.047840628180893</v>
      </c>
      <c r="R1055" s="170">
        <f t="shared" si="523"/>
        <v>0</v>
      </c>
      <c r="S1055" s="170">
        <f t="shared" si="523"/>
        <v>0.39002835538752367</v>
      </c>
      <c r="T1055" s="170">
        <f t="shared" si="523"/>
        <v>0.56870801221462863</v>
      </c>
      <c r="U1055" s="170">
        <f t="shared" si="523"/>
        <v>1.9016620619456157</v>
      </c>
      <c r="V1055" s="170">
        <f t="shared" si="523"/>
        <v>0</v>
      </c>
      <c r="W1055" s="170">
        <f t="shared" si="523"/>
        <v>1.5239203140904465</v>
      </c>
      <c r="X1055" s="170">
        <f t="shared" si="523"/>
        <v>0</v>
      </c>
      <c r="Y1055" s="170">
        <f t="shared" si="523"/>
        <v>0</v>
      </c>
      <c r="Z1055" s="170">
        <f t="shared" si="523"/>
        <v>1.1429402355678349</v>
      </c>
      <c r="AA1055" s="170">
        <f t="shared" si="523"/>
        <v>0.38098007852261162</v>
      </c>
      <c r="AB1055" s="170">
        <f t="shared" si="523"/>
        <v>0</v>
      </c>
      <c r="AC1055" s="170">
        <f t="shared" si="523"/>
        <v>0</v>
      </c>
      <c r="AD1055" s="170">
        <f t="shared" si="523"/>
        <v>0</v>
      </c>
      <c r="AE1055" s="170">
        <f t="shared" si="523"/>
        <v>2.7621055692889342</v>
      </c>
      <c r="AF1055" s="170">
        <f t="shared" si="523"/>
        <v>0</v>
      </c>
      <c r="AG1055" s="170">
        <f t="shared" si="523"/>
        <v>0</v>
      </c>
      <c r="AH1055" s="170">
        <f t="shared" si="523"/>
        <v>0</v>
      </c>
      <c r="AI1055" s="170">
        <f t="shared" si="523"/>
        <v>0</v>
      </c>
      <c r="AJ1055" s="170">
        <f t="shared" si="523"/>
        <v>2.4904667733023125</v>
      </c>
      <c r="AK1055" s="170">
        <f t="shared" si="523"/>
        <v>111.79860404246038</v>
      </c>
      <c r="AL1055" s="170">
        <f t="shared" si="523"/>
        <v>4.1924952741020798</v>
      </c>
      <c r="AM1055" s="170">
        <f t="shared" si="523"/>
        <v>74.877824632834091</v>
      </c>
      <c r="AN1055" s="170">
        <f t="shared" si="523"/>
        <v>47.628224516504289</v>
      </c>
      <c r="AO1055" s="170">
        <f t="shared" si="523"/>
        <v>331.96127671949984</v>
      </c>
      <c r="AP1055" s="170">
        <f t="shared" si="523"/>
        <v>1074.4781154573216</v>
      </c>
      <c r="AQ1055" s="170">
        <f t="shared" si="523"/>
        <v>0.69586011342155019</v>
      </c>
      <c r="AR1055" s="170">
        <f t="shared" si="523"/>
        <v>0.16344045368620039</v>
      </c>
      <c r="AS1055" s="170">
        <f t="shared" si="523"/>
        <v>1.1429402355678349</v>
      </c>
      <c r="AT1055" s="170">
        <f t="shared" si="523"/>
        <v>1600.1163297949688</v>
      </c>
      <c r="AU1055" s="170">
        <f t="shared" si="523"/>
        <v>0</v>
      </c>
      <c r="AV1055" s="170">
        <f t="shared" si="523"/>
        <v>445.83241238912319</v>
      </c>
      <c r="AW1055" s="170">
        <f t="shared" si="523"/>
        <v>0</v>
      </c>
      <c r="AX1055" s="170">
        <f t="shared" si="523"/>
        <v>2673.5277010324271</v>
      </c>
      <c r="AY1055" s="170">
        <f t="shared" si="523"/>
        <v>0</v>
      </c>
      <c r="AZ1055" s="170">
        <f t="shared" si="523"/>
        <v>0</v>
      </c>
      <c r="BA1055" s="170">
        <f t="shared" si="523"/>
        <v>0</v>
      </c>
      <c r="BB1055" s="170">
        <f t="shared" si="523"/>
        <v>0</v>
      </c>
      <c r="BC1055" s="170">
        <f t="shared" si="523"/>
        <v>0</v>
      </c>
      <c r="BD1055" s="170">
        <f t="shared" si="523"/>
        <v>0</v>
      </c>
      <c r="BE1055" s="170">
        <f t="shared" si="523"/>
        <v>0</v>
      </c>
      <c r="BF1055" s="170">
        <f t="shared" si="523"/>
        <v>0</v>
      </c>
      <c r="BG1055" s="170">
        <f t="shared" si="523"/>
        <v>0</v>
      </c>
      <c r="BH1055" s="170">
        <f t="shared" si="523"/>
        <v>1.4063879598662206</v>
      </c>
      <c r="BI1055" s="170">
        <f t="shared" si="523"/>
        <v>0</v>
      </c>
      <c r="BJ1055" s="170">
        <f t="shared" si="523"/>
        <v>1.8572778827977317E-2</v>
      </c>
      <c r="BK1055" s="170">
        <f t="shared" si="523"/>
        <v>8.0767776646793688E-2</v>
      </c>
      <c r="BL1055" s="170">
        <f t="shared" si="523"/>
        <v>0.40002908244874219</v>
      </c>
      <c r="BM1055" s="170">
        <f t="shared" si="523"/>
        <v>0</v>
      </c>
      <c r="BN1055" s="170">
        <f t="shared" si="523"/>
        <v>4.5717609422713398E-2</v>
      </c>
      <c r="BO1055" s="170">
        <f t="shared" si="523"/>
        <v>29.716446124763706</v>
      </c>
      <c r="BP1055" s="170">
        <f t="shared" si="523"/>
        <v>0</v>
      </c>
      <c r="BQ1055" s="170">
        <f t="shared" si="523"/>
        <v>12.572342591246185</v>
      </c>
      <c r="BR1055" s="170">
        <f t="shared" si="523"/>
        <v>0</v>
      </c>
      <c r="BS1055" s="170"/>
      <c r="BT1055" s="170"/>
      <c r="BU1055" s="170"/>
      <c r="BV1055" s="170"/>
      <c r="BW1055" s="170"/>
      <c r="BX1055" s="204"/>
      <c r="BY1055" s="170"/>
      <c r="BZ1055" s="170"/>
      <c r="CA1055" s="170"/>
      <c r="CB1055" s="170">
        <f>CB1053/3</f>
        <v>100</v>
      </c>
      <c r="CC1055" s="168">
        <f>CC1053</f>
        <v>2.2999999999999829</v>
      </c>
      <c r="CD1055" s="170"/>
      <c r="CE1055" s="388"/>
      <c r="CF1055" s="388"/>
      <c r="CG1055" s="388"/>
      <c r="CH1055" s="388"/>
      <c r="CI1055" s="388"/>
      <c r="CJ1055" s="388"/>
      <c r="CK1055" s="388"/>
      <c r="CL1055" s="388"/>
      <c r="CM1055" s="388"/>
      <c r="CN1055" s="388"/>
      <c r="CO1055" s="388"/>
      <c r="CP1055" s="388"/>
      <c r="CQ1055" s="388"/>
      <c r="CR1055" s="388"/>
      <c r="CS1055" s="388"/>
      <c r="CT1055" s="388"/>
    </row>
    <row r="1056" spans="1:98" x14ac:dyDescent="0.25">
      <c r="A1056" s="10"/>
      <c r="J1056" s="25"/>
      <c r="K1056" s="25"/>
      <c r="L1056" s="25"/>
      <c r="M1056" s="25"/>
      <c r="N1056" s="25"/>
      <c r="O1056" s="25"/>
      <c r="P1056" s="25"/>
      <c r="Q1056" s="25"/>
      <c r="R1056" s="25"/>
      <c r="S1056" s="25"/>
      <c r="T1056" s="25"/>
      <c r="U1056" s="25"/>
      <c r="V1056" s="25"/>
      <c r="W1056" s="25"/>
      <c r="X1056" s="25"/>
      <c r="Y1056" s="25"/>
      <c r="Z1056" s="25"/>
      <c r="AA1056" s="25"/>
      <c r="AB1056" s="25"/>
      <c r="AC1056" s="25"/>
      <c r="AD1056" s="25"/>
      <c r="AE1056" s="25"/>
      <c r="AF1056" s="25"/>
      <c r="AG1056" s="25"/>
      <c r="AH1056" s="25"/>
      <c r="AI1056" s="25"/>
      <c r="AJ1056" s="25"/>
      <c r="AK1056" s="25"/>
      <c r="AL1056" s="25"/>
      <c r="AM1056" s="25"/>
      <c r="AN1056" s="25"/>
      <c r="AO1056" s="25"/>
      <c r="AP1056" s="25"/>
      <c r="AQ1056" s="25"/>
      <c r="AR1056" s="25"/>
      <c r="AS1056" s="25"/>
      <c r="AT1056" s="25"/>
      <c r="AU1056" s="25"/>
      <c r="AV1056" s="25"/>
      <c r="AW1056" s="25"/>
      <c r="AX1056" s="25"/>
      <c r="AY1056" s="25"/>
      <c r="AZ1056" s="25"/>
      <c r="BA1056" s="25"/>
      <c r="BB1056" s="25"/>
      <c r="BC1056" s="25"/>
      <c r="BD1056" s="25"/>
      <c r="BE1056" s="25"/>
      <c r="BF1056" s="25"/>
      <c r="BG1056" s="25"/>
      <c r="BH1056" s="25"/>
      <c r="BI1056" s="25"/>
      <c r="BJ1056" s="25"/>
      <c r="BK1056" s="25"/>
      <c r="BL1056" s="25"/>
      <c r="BM1056" s="25"/>
      <c r="BN1056" s="25"/>
      <c r="BO1056" s="25"/>
      <c r="BP1056" s="25"/>
      <c r="BQ1056" s="25"/>
      <c r="BR1056" s="25"/>
      <c r="BW1056" s="25"/>
      <c r="BX1056" s="49"/>
      <c r="BY1056" s="25"/>
      <c r="BZ1056" s="25"/>
      <c r="CA1056" s="25"/>
      <c r="CB1056" s="25"/>
      <c r="CC1056" s="25"/>
      <c r="CD1056" s="25"/>
      <c r="CE1056" s="25"/>
      <c r="CF1056" s="25"/>
      <c r="CG1056" s="25"/>
      <c r="CH1056" s="25"/>
      <c r="CI1056" s="25"/>
      <c r="CJ1056" s="25"/>
      <c r="CK1056" s="25"/>
      <c r="CL1056" s="25"/>
      <c r="CM1056" s="25"/>
      <c r="CN1056" s="25"/>
      <c r="CO1056" s="25"/>
      <c r="CP1056" s="25"/>
      <c r="CQ1056" s="25"/>
      <c r="CR1056" s="25"/>
      <c r="CS1056" s="25"/>
      <c r="CT1056" s="25"/>
    </row>
    <row r="1057" spans="1:98" s="7" customFormat="1" ht="15" x14ac:dyDescent="0.25">
      <c r="A1057" s="120" t="s">
        <v>897</v>
      </c>
      <c r="F1057" s="117" t="s">
        <v>1183</v>
      </c>
      <c r="J1057" s="7">
        <f>(M1057*17)+(Q1057*37)+(W1057*17)+(AI1057*29)+(AE1057*8)</f>
        <v>686.65889173060521</v>
      </c>
      <c r="K1057" s="180">
        <f>+K1076</f>
        <v>72.28562659846547</v>
      </c>
      <c r="L1057" s="180">
        <f>+L1076</f>
        <v>0.13133503836317137</v>
      </c>
      <c r="M1057" s="180">
        <f>+M1076</f>
        <v>0.84429667519181595</v>
      </c>
      <c r="N1057" s="180">
        <f t="shared" ref="N1057:BQ1057" si="524">+N1076</f>
        <v>0.84429667519181595</v>
      </c>
      <c r="O1057" s="180">
        <f t="shared" si="524"/>
        <v>0</v>
      </c>
      <c r="P1057" s="180">
        <f t="shared" si="524"/>
        <v>0</v>
      </c>
      <c r="Q1057" s="180">
        <f t="shared" si="524"/>
        <v>13.548951406649614</v>
      </c>
      <c r="R1057" s="180">
        <f t="shared" si="524"/>
        <v>0</v>
      </c>
      <c r="S1057" s="180">
        <f t="shared" si="524"/>
        <v>1.7194168797953964</v>
      </c>
      <c r="T1057" s="180">
        <f t="shared" si="524"/>
        <v>2.5087672634271101</v>
      </c>
      <c r="U1057" s="180">
        <f t="shared" si="524"/>
        <v>8.6654322250639382</v>
      </c>
      <c r="V1057" s="180">
        <f t="shared" si="524"/>
        <v>0</v>
      </c>
      <c r="W1057" s="180">
        <f t="shared" si="524"/>
        <v>9.4972208013640227</v>
      </c>
      <c r="X1057" s="180">
        <f t="shared" si="524"/>
        <v>0</v>
      </c>
      <c r="Y1057" s="180">
        <f t="shared" si="524"/>
        <v>0</v>
      </c>
      <c r="Z1057" s="180">
        <f t="shared" si="524"/>
        <v>0</v>
      </c>
      <c r="AA1057" s="180">
        <f t="shared" si="524"/>
        <v>8.4519011082693947</v>
      </c>
      <c r="AB1057" s="180">
        <f t="shared" si="524"/>
        <v>0</v>
      </c>
      <c r="AC1057" s="180">
        <f t="shared" si="524"/>
        <v>0</v>
      </c>
      <c r="AD1057" s="180">
        <f t="shared" si="524"/>
        <v>0</v>
      </c>
      <c r="AE1057" s="180">
        <f t="shared" si="524"/>
        <v>1.1927365728900254</v>
      </c>
      <c r="AF1057" s="180">
        <f t="shared" si="524"/>
        <v>0</v>
      </c>
      <c r="AG1057" s="180">
        <f t="shared" si="524"/>
        <v>0.64327365728900254</v>
      </c>
      <c r="AH1057" s="180">
        <f t="shared" si="524"/>
        <v>0</v>
      </c>
      <c r="AI1057" s="180">
        <f t="shared" si="524"/>
        <v>0</v>
      </c>
      <c r="AJ1057" s="180">
        <f t="shared" si="524"/>
        <v>2.7115771526001708</v>
      </c>
      <c r="AK1057" s="180">
        <f t="shared" si="524"/>
        <v>16.573231031543052</v>
      </c>
      <c r="AL1057" s="180">
        <f t="shared" si="524"/>
        <v>0.31940323955669225</v>
      </c>
      <c r="AM1057" s="180">
        <f t="shared" si="524"/>
        <v>12.418755328218245</v>
      </c>
      <c r="AN1057" s="180">
        <f t="shared" si="524"/>
        <v>26.69138959931799</v>
      </c>
      <c r="AO1057" s="180">
        <f t="shared" si="524"/>
        <v>198.32037510656437</v>
      </c>
      <c r="AP1057" s="180">
        <f t="shared" si="524"/>
        <v>886.55618073316282</v>
      </c>
      <c r="AQ1057" s="180">
        <f t="shared" si="524"/>
        <v>0.21263768115942031</v>
      </c>
      <c r="AR1057" s="180">
        <f t="shared" si="524"/>
        <v>9.6491048593350393E-2</v>
      </c>
      <c r="AS1057" s="180">
        <f t="shared" si="524"/>
        <v>0.45565217391304347</v>
      </c>
      <c r="AT1057" s="180">
        <f t="shared" si="524"/>
        <v>120.61381074168797</v>
      </c>
      <c r="AU1057" s="180">
        <f t="shared" si="524"/>
        <v>0</v>
      </c>
      <c r="AV1057" s="180">
        <f t="shared" si="524"/>
        <v>21.308439897698207</v>
      </c>
      <c r="AW1057" s="180">
        <f t="shared" si="524"/>
        <v>0</v>
      </c>
      <c r="AX1057" s="180">
        <f t="shared" si="524"/>
        <v>123.83017902813297</v>
      </c>
      <c r="AY1057" s="180">
        <f t="shared" si="524"/>
        <v>0</v>
      </c>
      <c r="AZ1057" s="180">
        <f t="shared" si="524"/>
        <v>0</v>
      </c>
      <c r="BA1057" s="180">
        <f t="shared" si="524"/>
        <v>0</v>
      </c>
      <c r="BB1057" s="180">
        <f t="shared" si="524"/>
        <v>0</v>
      </c>
      <c r="BC1057" s="180">
        <f t="shared" si="524"/>
        <v>0</v>
      </c>
      <c r="BD1057" s="180">
        <f t="shared" si="524"/>
        <v>0</v>
      </c>
      <c r="BE1057" s="180">
        <f t="shared" si="524"/>
        <v>0</v>
      </c>
      <c r="BF1057" s="180">
        <f t="shared" si="524"/>
        <v>0</v>
      </c>
      <c r="BG1057" s="180">
        <f t="shared" si="524"/>
        <v>0</v>
      </c>
      <c r="BH1057" s="180">
        <f t="shared" si="524"/>
        <v>5.7063734015345258</v>
      </c>
      <c r="BI1057" s="180">
        <f t="shared" si="524"/>
        <v>0</v>
      </c>
      <c r="BJ1057" s="180">
        <f t="shared" si="524"/>
        <v>2.1777493606138107E-2</v>
      </c>
      <c r="BK1057" s="180">
        <f t="shared" si="524"/>
        <v>2.5373572037510662E-2</v>
      </c>
      <c r="BL1057" s="180">
        <f t="shared" si="524"/>
        <v>0.36586189258312024</v>
      </c>
      <c r="BM1057" s="180">
        <f t="shared" si="524"/>
        <v>0</v>
      </c>
      <c r="BN1057" s="180">
        <f t="shared" si="524"/>
        <v>5.7894629156010222E-2</v>
      </c>
      <c r="BO1057" s="180">
        <f t="shared" si="524"/>
        <v>6.2719181585677752</v>
      </c>
      <c r="BP1057" s="180">
        <f t="shared" si="524"/>
        <v>0</v>
      </c>
      <c r="BQ1057" s="180">
        <f t="shared" si="524"/>
        <v>7.2234271099744243</v>
      </c>
      <c r="BR1057" s="180"/>
      <c r="BS1057" s="180"/>
      <c r="BT1057" s="180"/>
      <c r="BU1057" s="180"/>
      <c r="BV1057" s="180"/>
      <c r="BW1057" s="180"/>
      <c r="BX1057" s="335"/>
      <c r="BY1057" s="180"/>
      <c r="BZ1057" s="180"/>
      <c r="CA1057" s="180"/>
      <c r="CB1057" s="180">
        <f>+CB1076</f>
        <v>100</v>
      </c>
      <c r="CC1057" s="180">
        <f>+CC1076</f>
        <v>110.9</v>
      </c>
      <c r="CD1057" s="116"/>
      <c r="CE1057" s="116"/>
      <c r="CF1057" s="116"/>
      <c r="CG1057" s="116"/>
      <c r="CH1057" s="116"/>
      <c r="CI1057" s="116" t="s">
        <v>287</v>
      </c>
      <c r="CJ1057" s="116"/>
      <c r="CK1057" s="116"/>
      <c r="CL1057" s="116"/>
      <c r="CM1057" s="116"/>
      <c r="CN1057" s="116"/>
      <c r="CO1057" s="116"/>
      <c r="CP1057" s="116"/>
      <c r="CQ1057" s="116"/>
      <c r="CR1057" s="116"/>
      <c r="CS1057" s="116"/>
      <c r="CT1057" s="116"/>
    </row>
    <row r="1058" spans="1:98" ht="15" x14ac:dyDescent="0.25">
      <c r="A1058" s="10" t="s">
        <v>894</v>
      </c>
      <c r="D1058">
        <v>120</v>
      </c>
      <c r="F1058" s="40" t="s">
        <v>1273</v>
      </c>
      <c r="I1058" s="27">
        <v>1</v>
      </c>
      <c r="J1058" s="27">
        <f>(M1058*17)+(Q1058*37)+(CC1058*17)+(AI1058*29)+(AE1058*8)</f>
        <v>80.800000000000097</v>
      </c>
      <c r="K1058" s="27">
        <v>94.3</v>
      </c>
      <c r="L1058" s="27">
        <v>0.14000000000000001</v>
      </c>
      <c r="M1058" s="27">
        <v>0.9</v>
      </c>
      <c r="N1058" s="27">
        <v>0.9</v>
      </c>
      <c r="O1058" s="27">
        <v>0</v>
      </c>
      <c r="P1058" s="27">
        <v>0</v>
      </c>
      <c r="Q1058" s="27">
        <v>0.2</v>
      </c>
      <c r="R1058" s="27"/>
      <c r="S1058" s="27">
        <v>0.03</v>
      </c>
      <c r="T1058" s="27">
        <v>0.03</v>
      </c>
      <c r="U1058" s="27">
        <v>0.08</v>
      </c>
      <c r="V1058" s="27"/>
      <c r="W1058" s="27">
        <v>2.9</v>
      </c>
      <c r="X1058" s="27"/>
      <c r="Y1058" s="27"/>
      <c r="Z1058" s="79" t="s">
        <v>501</v>
      </c>
      <c r="AA1058" s="27">
        <v>2.9</v>
      </c>
      <c r="AB1058" s="27"/>
      <c r="AC1058" s="27"/>
      <c r="AD1058" s="27">
        <v>0</v>
      </c>
      <c r="AE1058" s="27">
        <v>1.1000000000000001</v>
      </c>
      <c r="AF1058" s="27"/>
      <c r="AG1058" s="27"/>
      <c r="AH1058" s="27"/>
      <c r="AI1058" s="27"/>
      <c r="AJ1058" s="27">
        <v>0.6</v>
      </c>
      <c r="AK1058" s="27">
        <v>8</v>
      </c>
      <c r="AL1058" s="27">
        <v>0.2</v>
      </c>
      <c r="AM1058" s="27">
        <v>11</v>
      </c>
      <c r="AN1058" s="27">
        <v>25</v>
      </c>
      <c r="AO1058" s="27">
        <v>231</v>
      </c>
      <c r="AP1058" s="27">
        <v>5</v>
      </c>
      <c r="AQ1058" s="27">
        <v>0.16</v>
      </c>
      <c r="AR1058" s="27">
        <v>7.0000000000000007E-2</v>
      </c>
      <c r="AS1058" s="27">
        <v>0.4</v>
      </c>
      <c r="AT1058" s="27">
        <v>60</v>
      </c>
      <c r="AU1058" s="27"/>
      <c r="AV1058" s="27">
        <v>39</v>
      </c>
      <c r="AW1058" s="27">
        <v>0</v>
      </c>
      <c r="AX1058" s="27">
        <v>231</v>
      </c>
      <c r="AY1058" s="27"/>
      <c r="AZ1058" s="27"/>
      <c r="BA1058" s="27"/>
      <c r="BB1058" s="27"/>
      <c r="BC1058" s="27"/>
      <c r="BD1058" s="27"/>
      <c r="BE1058" s="27">
        <v>0</v>
      </c>
      <c r="BF1058" s="27"/>
      <c r="BG1058" s="27"/>
      <c r="BH1058" s="27">
        <v>0.84</v>
      </c>
      <c r="BI1058" s="27"/>
      <c r="BJ1058" s="27">
        <v>0.04</v>
      </c>
      <c r="BK1058" s="27">
        <v>0.01</v>
      </c>
      <c r="BL1058" s="27">
        <v>0.9</v>
      </c>
      <c r="BM1058" s="27"/>
      <c r="BN1058" s="27">
        <v>0.09</v>
      </c>
      <c r="BO1058" s="27">
        <v>18</v>
      </c>
      <c r="BP1058" s="27">
        <v>0</v>
      </c>
      <c r="BQ1058" s="27">
        <v>20</v>
      </c>
      <c r="BR1058" s="27"/>
      <c r="BS1058" s="27"/>
      <c r="BT1058" s="27">
        <v>6.25</v>
      </c>
      <c r="BU1058" s="27"/>
      <c r="BV1058" s="27"/>
      <c r="BW1058" s="27" t="s">
        <v>1420</v>
      </c>
      <c r="BX1058" s="79">
        <v>3750</v>
      </c>
      <c r="BY1058" s="27"/>
      <c r="BZ1058" s="27"/>
      <c r="CA1058" s="27"/>
      <c r="CB1058" s="27">
        <f>CC1058+K1058+M1058+Q1058+AE1058+AJ1058</f>
        <v>100</v>
      </c>
      <c r="CC1058" s="27">
        <f>100-(K1058+M1058+Q1058+AJ1058+AE1058+AI1058)</f>
        <v>2.9000000000000057</v>
      </c>
      <c r="CD1058" s="27"/>
      <c r="CE1058" s="25"/>
      <c r="CF1058" s="25"/>
      <c r="CG1058" s="25"/>
      <c r="CH1058" s="25"/>
      <c r="CI1058" s="25"/>
      <c r="CJ1058" s="25"/>
      <c r="CK1058" s="25"/>
      <c r="CL1058" s="25"/>
      <c r="CM1058" s="25"/>
      <c r="CN1058" s="25"/>
      <c r="CO1058" s="25"/>
      <c r="CP1058" s="25"/>
      <c r="CQ1058" s="25"/>
      <c r="CR1058" s="25"/>
      <c r="CS1058" s="25"/>
      <c r="CT1058" s="25"/>
    </row>
    <row r="1059" spans="1:98" ht="15" x14ac:dyDescent="0.25">
      <c r="A1059" s="10" t="s">
        <v>869</v>
      </c>
      <c r="D1059">
        <v>90</v>
      </c>
      <c r="F1059" s="40" t="s">
        <v>1489</v>
      </c>
      <c r="I1059" s="27">
        <v>1</v>
      </c>
      <c r="J1059" s="27">
        <f>(M1059*17)+(Q1059*37)+(CC1059*17)+(AI1059*29)+(AE1059*8)</f>
        <v>175.5</v>
      </c>
      <c r="K1059" s="27">
        <v>88.6</v>
      </c>
      <c r="L1059" s="27">
        <v>0.14000000000000001</v>
      </c>
      <c r="M1059" s="27">
        <v>0.9</v>
      </c>
      <c r="N1059" s="27">
        <v>0.9</v>
      </c>
      <c r="O1059" s="27">
        <v>0</v>
      </c>
      <c r="P1059" s="27">
        <v>0</v>
      </c>
      <c r="Q1059" s="27">
        <v>0.1</v>
      </c>
      <c r="R1059" s="27"/>
      <c r="S1059" s="27">
        <v>0.02</v>
      </c>
      <c r="T1059" s="27">
        <v>0.01</v>
      </c>
      <c r="U1059" s="27">
        <v>0.04</v>
      </c>
      <c r="V1059" s="27"/>
      <c r="W1059" s="27">
        <v>8.6999999999999993</v>
      </c>
      <c r="X1059" s="27"/>
      <c r="Y1059" s="27"/>
      <c r="Z1059" s="79" t="s">
        <v>501</v>
      </c>
      <c r="AA1059" s="27">
        <v>6.1</v>
      </c>
      <c r="AB1059" s="27"/>
      <c r="AC1059" s="27"/>
      <c r="AD1059" s="27">
        <v>0</v>
      </c>
      <c r="AE1059" s="27">
        <v>1.5</v>
      </c>
      <c r="AF1059" s="27"/>
      <c r="AG1059" s="27">
        <v>1.6</v>
      </c>
      <c r="AH1059" s="27"/>
      <c r="AI1059" s="27"/>
      <c r="AJ1059" s="27">
        <v>0.4</v>
      </c>
      <c r="AK1059" s="27">
        <v>30</v>
      </c>
      <c r="AL1059" s="27">
        <v>0.5</v>
      </c>
      <c r="AM1059" s="27">
        <v>12</v>
      </c>
      <c r="AN1059" s="27">
        <v>33</v>
      </c>
      <c r="AO1059" s="27">
        <v>180</v>
      </c>
      <c r="AP1059" s="27">
        <v>15</v>
      </c>
      <c r="AQ1059" s="27">
        <v>0.31</v>
      </c>
      <c r="AR1059" s="27">
        <v>0.14000000000000001</v>
      </c>
      <c r="AS1059" s="27">
        <v>0.6</v>
      </c>
      <c r="AT1059" s="27">
        <v>220</v>
      </c>
      <c r="AU1059" s="27"/>
      <c r="AV1059" s="27">
        <v>0</v>
      </c>
      <c r="AW1059" s="27">
        <v>0</v>
      </c>
      <c r="AX1059" s="27">
        <v>0</v>
      </c>
      <c r="AY1059" s="27"/>
      <c r="AZ1059" s="27"/>
      <c r="BA1059" s="27"/>
      <c r="BB1059" s="27"/>
      <c r="BC1059" s="27"/>
      <c r="BD1059" s="27"/>
      <c r="BE1059" s="27">
        <v>0</v>
      </c>
      <c r="BF1059" s="27"/>
      <c r="BG1059" s="27"/>
      <c r="BH1059" s="27">
        <v>0</v>
      </c>
      <c r="BI1059" s="27"/>
      <c r="BJ1059" s="27">
        <v>0.03</v>
      </c>
      <c r="BK1059" s="27">
        <v>0.01</v>
      </c>
      <c r="BL1059" s="27">
        <v>0.1</v>
      </c>
      <c r="BM1059" s="27"/>
      <c r="BN1059" s="27">
        <v>0.12</v>
      </c>
      <c r="BO1059" s="27">
        <v>2</v>
      </c>
      <c r="BP1059" s="27">
        <v>0</v>
      </c>
      <c r="BQ1059" s="27">
        <v>6</v>
      </c>
      <c r="BR1059" s="27"/>
      <c r="BS1059" s="27"/>
      <c r="BT1059" s="27">
        <v>6.25</v>
      </c>
      <c r="BU1059" s="27"/>
      <c r="BV1059" s="27"/>
      <c r="BW1059" s="27" t="s">
        <v>1419</v>
      </c>
      <c r="BX1059" s="79">
        <v>3755</v>
      </c>
      <c r="BY1059" s="27"/>
      <c r="BZ1059" s="27"/>
      <c r="CA1059" s="27"/>
      <c r="CB1059" s="27">
        <f>CC1059+K1059+M1059+Q1059+AE1059+AJ1059</f>
        <v>100</v>
      </c>
      <c r="CC1059" s="27">
        <f>100-(K1059+M1059+Q1059+AJ1059+AE1059+AI1059)</f>
        <v>8.5</v>
      </c>
      <c r="CD1059" s="27"/>
      <c r="CE1059" s="25"/>
      <c r="CF1059" s="25"/>
      <c r="CG1059" s="25"/>
      <c r="CH1059" s="25"/>
      <c r="CI1059" s="25"/>
      <c r="CJ1059" s="25"/>
      <c r="CK1059" s="25"/>
      <c r="CL1059" s="25"/>
      <c r="CM1059" s="25"/>
      <c r="CN1059" s="25"/>
      <c r="CO1059" s="25"/>
      <c r="CP1059" s="25"/>
      <c r="CQ1059" s="25"/>
      <c r="CR1059" s="25"/>
      <c r="CS1059" s="25"/>
      <c r="CT1059" s="25"/>
    </row>
    <row r="1060" spans="1:98" ht="15" x14ac:dyDescent="0.3">
      <c r="A1060" s="10" t="s">
        <v>1212</v>
      </c>
      <c r="C1060" s="14"/>
      <c r="D1060">
        <v>30</v>
      </c>
      <c r="F1060" s="44" t="s">
        <v>1213</v>
      </c>
      <c r="I1060" s="27">
        <v>1</v>
      </c>
      <c r="J1060" s="27">
        <f>(M1060*17)+(Q1060*37)+(CC1060*17)+(AI1060*29)+(AE1060*8)</f>
        <v>3700</v>
      </c>
      <c r="K1060" s="27">
        <v>0</v>
      </c>
      <c r="L1060" s="79" t="s">
        <v>501</v>
      </c>
      <c r="M1060" s="27">
        <v>0</v>
      </c>
      <c r="N1060" s="27">
        <v>0</v>
      </c>
      <c r="O1060" s="27">
        <v>0</v>
      </c>
      <c r="P1060" s="27">
        <v>0</v>
      </c>
      <c r="Q1060" s="27">
        <v>100</v>
      </c>
      <c r="R1060" s="27"/>
      <c r="S1060" s="27">
        <v>12.65</v>
      </c>
      <c r="T1060" s="27">
        <v>18.57</v>
      </c>
      <c r="U1060" s="27">
        <v>64.22</v>
      </c>
      <c r="V1060" s="27"/>
      <c r="W1060" s="27">
        <v>0</v>
      </c>
      <c r="X1060" s="27"/>
      <c r="Y1060" s="27"/>
      <c r="Z1060" s="27">
        <v>0</v>
      </c>
      <c r="AA1060" s="27"/>
      <c r="AB1060" s="27"/>
      <c r="AC1060" s="27"/>
      <c r="AD1060" s="27"/>
      <c r="AE1060" s="27">
        <v>0</v>
      </c>
      <c r="AF1060" s="27"/>
      <c r="AG1060" s="27"/>
      <c r="AH1060" s="27"/>
      <c r="AI1060" s="27"/>
      <c r="AJ1060" s="27">
        <v>0</v>
      </c>
      <c r="AK1060" s="27">
        <v>0</v>
      </c>
      <c r="AL1060" s="27">
        <v>0</v>
      </c>
      <c r="AM1060" s="27">
        <v>0</v>
      </c>
      <c r="AN1060" s="27">
        <v>0</v>
      </c>
      <c r="AO1060" s="27">
        <v>0</v>
      </c>
      <c r="AP1060" s="27">
        <v>0</v>
      </c>
      <c r="AQ1060" s="27">
        <v>0</v>
      </c>
      <c r="AR1060" s="27">
        <v>0</v>
      </c>
      <c r="AS1060" s="27"/>
      <c r="AT1060" s="27"/>
      <c r="AU1060" s="27"/>
      <c r="AV1060" s="27">
        <v>3</v>
      </c>
      <c r="AW1060" s="27"/>
      <c r="AX1060" s="27"/>
      <c r="AY1060" s="27"/>
      <c r="AZ1060" s="27"/>
      <c r="BA1060" s="27"/>
      <c r="BB1060" s="27"/>
      <c r="BC1060" s="27"/>
      <c r="BD1060" s="27"/>
      <c r="BE1060" s="27"/>
      <c r="BF1060" s="27"/>
      <c r="BG1060" s="27">
        <v>0</v>
      </c>
      <c r="BH1060" s="27">
        <v>39.22</v>
      </c>
      <c r="BI1060" s="27"/>
      <c r="BJ1060" s="27">
        <v>0</v>
      </c>
      <c r="BK1060" s="27">
        <v>0</v>
      </c>
      <c r="BL1060" s="27">
        <v>0</v>
      </c>
      <c r="BM1060" s="27"/>
      <c r="BN1060" s="27">
        <v>0</v>
      </c>
      <c r="BO1060" s="27">
        <v>0</v>
      </c>
      <c r="BP1060" s="27">
        <v>0</v>
      </c>
      <c r="BQ1060" s="27"/>
      <c r="BR1060" s="27"/>
      <c r="BS1060" s="27"/>
      <c r="BT1060" s="27">
        <v>6.25</v>
      </c>
      <c r="BU1060" s="27"/>
      <c r="BV1060" s="27"/>
      <c r="BW1060" s="27" t="s">
        <v>4</v>
      </c>
      <c r="BX1060" s="79">
        <v>6536</v>
      </c>
      <c r="BY1060" s="27"/>
      <c r="BZ1060" s="27"/>
      <c r="CA1060" s="27"/>
      <c r="CB1060" s="27">
        <f>CC1060+K1060+M1060+Q1060+AE1060+AJ1060</f>
        <v>100</v>
      </c>
      <c r="CC1060" s="27">
        <f>100-(K1060+M1060+Q1060+AJ1060+AE1060+AI1060)</f>
        <v>0</v>
      </c>
      <c r="CD1060" s="27"/>
      <c r="CE1060" s="25"/>
      <c r="CF1060" s="25"/>
      <c r="CG1060" s="25"/>
      <c r="CH1060" s="25"/>
      <c r="CI1060" s="25"/>
      <c r="CJ1060" s="25"/>
      <c r="CK1060" s="25"/>
      <c r="CL1060" s="25"/>
      <c r="CM1060" s="25"/>
      <c r="CN1060" s="25"/>
      <c r="CO1060" s="25"/>
      <c r="CP1060" s="25"/>
      <c r="CQ1060" s="25"/>
      <c r="CR1060" s="25"/>
      <c r="CS1060" s="25"/>
      <c r="CT1060" s="25"/>
    </row>
    <row r="1061" spans="1:98" ht="15" x14ac:dyDescent="0.3">
      <c r="A1061" s="10" t="s">
        <v>1013</v>
      </c>
      <c r="D1061">
        <v>10</v>
      </c>
      <c r="F1061" s="44" t="s">
        <v>175</v>
      </c>
      <c r="I1061" s="27">
        <v>1</v>
      </c>
      <c r="J1061" s="27">
        <f>(M1061*17)+(Q1061*37)+(CC1061*17)+(AI1061*29)+(AE1061*8)</f>
        <v>1691.5</v>
      </c>
      <c r="K1061" s="27">
        <v>0.5</v>
      </c>
      <c r="L1061" s="79" t="s">
        <v>501</v>
      </c>
      <c r="M1061" s="27">
        <v>0</v>
      </c>
      <c r="N1061" s="27">
        <v>0</v>
      </c>
      <c r="O1061" s="27">
        <v>0</v>
      </c>
      <c r="P1061" s="27">
        <v>0</v>
      </c>
      <c r="Q1061" s="27">
        <v>0</v>
      </c>
      <c r="R1061" s="27"/>
      <c r="S1061" s="27">
        <v>0</v>
      </c>
      <c r="T1061" s="27">
        <v>0</v>
      </c>
      <c r="U1061" s="27">
        <v>0</v>
      </c>
      <c r="V1061" s="27"/>
      <c r="W1061" s="27">
        <v>99.5</v>
      </c>
      <c r="X1061" s="27"/>
      <c r="Y1061" s="27"/>
      <c r="Z1061" s="27"/>
      <c r="AA1061" s="27">
        <v>99.5</v>
      </c>
      <c r="AB1061" s="27"/>
      <c r="AC1061" s="27"/>
      <c r="AD1061" s="27"/>
      <c r="AE1061" s="27">
        <v>0</v>
      </c>
      <c r="AF1061" s="27"/>
      <c r="AG1061" s="27"/>
      <c r="AH1061" s="27"/>
      <c r="AI1061" s="27"/>
      <c r="AJ1061" s="27">
        <v>0</v>
      </c>
      <c r="AK1061" s="27">
        <v>0</v>
      </c>
      <c r="AL1061" s="27">
        <v>0.1</v>
      </c>
      <c r="AM1061" s="27">
        <v>0</v>
      </c>
      <c r="AN1061" s="27">
        <v>0</v>
      </c>
      <c r="AO1061" s="27">
        <v>3</v>
      </c>
      <c r="AP1061" s="27">
        <v>1</v>
      </c>
      <c r="AQ1061" s="27"/>
      <c r="AR1061" s="27">
        <v>0.02</v>
      </c>
      <c r="AS1061" s="27"/>
      <c r="AT1061" s="27"/>
      <c r="AU1061" s="27"/>
      <c r="AV1061" s="27">
        <v>0</v>
      </c>
      <c r="AW1061" s="27"/>
      <c r="AX1061" s="27"/>
      <c r="AY1061" s="27"/>
      <c r="AZ1061" s="27"/>
      <c r="BA1061" s="27"/>
      <c r="BB1061" s="27"/>
      <c r="BC1061" s="27"/>
      <c r="BD1061" s="27"/>
      <c r="BE1061" s="27">
        <v>0</v>
      </c>
      <c r="BF1061" s="27"/>
      <c r="BG1061" s="27"/>
      <c r="BH1061" s="27">
        <v>0</v>
      </c>
      <c r="BI1061" s="27"/>
      <c r="BJ1061" s="27">
        <v>0</v>
      </c>
      <c r="BK1061" s="27">
        <v>0</v>
      </c>
      <c r="BL1061" s="27">
        <v>0</v>
      </c>
      <c r="BM1061" s="27"/>
      <c r="BN1061" s="27">
        <v>0</v>
      </c>
      <c r="BO1061" s="27">
        <v>0</v>
      </c>
      <c r="BP1061" s="27">
        <v>0</v>
      </c>
      <c r="BQ1061" s="27">
        <v>0</v>
      </c>
      <c r="BR1061" s="27"/>
      <c r="BS1061" s="27"/>
      <c r="BT1061" s="27">
        <v>6.25</v>
      </c>
      <c r="BU1061" s="27"/>
      <c r="BV1061" s="27"/>
      <c r="BW1061" s="27" t="s">
        <v>4</v>
      </c>
      <c r="BX1061" s="79">
        <v>9012</v>
      </c>
      <c r="BY1061" s="27"/>
      <c r="BZ1061" s="27"/>
      <c r="CA1061" s="27"/>
      <c r="CB1061" s="27">
        <f>CC1061+K1061+M1061+Q1061+AE1061+AJ1061</f>
        <v>100</v>
      </c>
      <c r="CC1061" s="27">
        <f>100-(K1061+M1061+Q1061+AJ1061+AE1061+AI1061)</f>
        <v>99.5</v>
      </c>
      <c r="CD1061" s="27"/>
      <c r="CE1061" s="27"/>
      <c r="CF1061" s="25"/>
      <c r="CG1061" s="25"/>
      <c r="CH1061" s="25"/>
      <c r="CI1061" s="25"/>
      <c r="CJ1061" s="25"/>
      <c r="CK1061" s="25"/>
      <c r="CL1061" s="25"/>
      <c r="CM1061" s="25"/>
      <c r="CN1061" s="25"/>
      <c r="CO1061" s="25"/>
      <c r="CP1061" s="25"/>
      <c r="CQ1061" s="25"/>
      <c r="CR1061" s="25"/>
      <c r="CS1061" s="25"/>
      <c r="CT1061" s="25"/>
    </row>
    <row r="1062" spans="1:98" ht="15" x14ac:dyDescent="0.3">
      <c r="A1062" s="10" t="s">
        <v>1219</v>
      </c>
      <c r="D1062">
        <v>5</v>
      </c>
      <c r="F1062" s="44" t="s">
        <v>1214</v>
      </c>
      <c r="I1062" s="27">
        <v>1</v>
      </c>
      <c r="J1062" s="27">
        <f>(M1062*17)+(Q1062*37)+(CC1062*17)+(AI1062*29)+(AE1062*8)</f>
        <v>0</v>
      </c>
      <c r="K1062" s="27">
        <v>0.2</v>
      </c>
      <c r="L1062" s="27"/>
      <c r="M1062" s="27">
        <v>0</v>
      </c>
      <c r="N1062" s="27">
        <v>0</v>
      </c>
      <c r="O1062" s="27">
        <v>0</v>
      </c>
      <c r="P1062" s="27">
        <v>0</v>
      </c>
      <c r="Q1062" s="27">
        <v>0</v>
      </c>
      <c r="R1062" s="27"/>
      <c r="S1062" s="27">
        <v>0</v>
      </c>
      <c r="T1062" s="27">
        <v>0</v>
      </c>
      <c r="U1062" s="27">
        <v>0</v>
      </c>
      <c r="V1062" s="27">
        <v>0</v>
      </c>
      <c r="W1062" s="27">
        <f>Y1062/1.1</f>
        <v>0</v>
      </c>
      <c r="X1062" s="27"/>
      <c r="Y1062" s="27">
        <v>0</v>
      </c>
      <c r="Z1062" s="27"/>
      <c r="AA1062" s="27"/>
      <c r="AB1062" s="27">
        <v>0</v>
      </c>
      <c r="AC1062" s="27">
        <v>0</v>
      </c>
      <c r="AD1062" s="27"/>
      <c r="AE1062" s="27"/>
      <c r="AF1062" s="27"/>
      <c r="AG1062" s="27">
        <v>0</v>
      </c>
      <c r="AH1062" s="27"/>
      <c r="AI1062" s="27"/>
      <c r="AJ1062" s="27">
        <v>99.8</v>
      </c>
      <c r="AK1062" s="27">
        <v>10</v>
      </c>
      <c r="AL1062" s="27">
        <v>0.3</v>
      </c>
      <c r="AM1062" s="27">
        <v>76</v>
      </c>
      <c r="AN1062" s="27">
        <v>1</v>
      </c>
      <c r="AO1062" s="27">
        <v>89</v>
      </c>
      <c r="AP1062" s="27">
        <v>39300</v>
      </c>
      <c r="AQ1062" s="27">
        <v>0.1</v>
      </c>
      <c r="AR1062" s="27">
        <v>0.08</v>
      </c>
      <c r="AS1062" s="27"/>
      <c r="AT1062" s="79" t="s">
        <v>501</v>
      </c>
      <c r="AU1062" s="27"/>
      <c r="AV1062" s="27"/>
      <c r="AW1062" s="27">
        <v>0</v>
      </c>
      <c r="AX1062" s="27">
        <v>0</v>
      </c>
      <c r="AY1062" s="27"/>
      <c r="AZ1062" s="27"/>
      <c r="BA1062" s="27"/>
      <c r="BB1062" s="27"/>
      <c r="BC1062" s="27"/>
      <c r="BD1062" s="27"/>
      <c r="BE1062" s="27"/>
      <c r="BF1062" s="27">
        <v>0</v>
      </c>
      <c r="BG1062" s="27"/>
      <c r="BH1062" s="27">
        <v>0</v>
      </c>
      <c r="BI1062" s="27"/>
      <c r="BJ1062" s="27">
        <v>0</v>
      </c>
      <c r="BK1062" s="27">
        <v>1</v>
      </c>
      <c r="BL1062" s="27">
        <v>0</v>
      </c>
      <c r="BM1062" s="27"/>
      <c r="BN1062" s="27">
        <v>0</v>
      </c>
      <c r="BO1062" s="27">
        <v>0</v>
      </c>
      <c r="BP1062" s="27">
        <v>0</v>
      </c>
      <c r="BQ1062" s="27">
        <v>0</v>
      </c>
      <c r="BR1062" s="27"/>
      <c r="BS1062" s="27"/>
      <c r="BT1062" s="27">
        <v>6.25</v>
      </c>
      <c r="BU1062" s="27"/>
      <c r="BV1062" s="27"/>
      <c r="BW1062" s="27" t="s">
        <v>8</v>
      </c>
      <c r="BX1062" s="79">
        <v>1226</v>
      </c>
      <c r="BY1062" s="27"/>
      <c r="BZ1062" s="27"/>
      <c r="CA1062" s="27"/>
      <c r="CB1062" s="27">
        <f>CC1062+K1062+M1062+Q1062+AE1062+AJ1062</f>
        <v>100</v>
      </c>
      <c r="CC1062" s="27">
        <f>100-(K1062+M1062+Q1062+AJ1062+AE1062+AI1062)</f>
        <v>0</v>
      </c>
      <c r="CD1062" s="27"/>
      <c r="CE1062" s="27"/>
      <c r="CF1062" s="27"/>
      <c r="CG1062" s="27"/>
      <c r="CH1062" s="27"/>
      <c r="CI1062" s="27"/>
      <c r="CJ1062" s="27"/>
      <c r="CK1062" s="27"/>
      <c r="CL1062" s="27"/>
      <c r="CM1062" s="27"/>
      <c r="CN1062" s="27"/>
      <c r="CO1062" s="27"/>
      <c r="CP1062" s="27"/>
      <c r="CQ1062" s="27"/>
      <c r="CR1062" s="27"/>
      <c r="CS1062" s="25"/>
      <c r="CT1062" s="25"/>
    </row>
    <row r="1063" spans="1:98" ht="15" x14ac:dyDescent="0.25">
      <c r="A1063" s="10"/>
      <c r="D1063">
        <f>SUM(D1058:D1062)</f>
        <v>255</v>
      </c>
      <c r="F1063" s="5" t="s">
        <v>550</v>
      </c>
      <c r="J1063" s="25"/>
      <c r="K1063" s="25"/>
      <c r="L1063" s="25"/>
      <c r="M1063" s="25"/>
      <c r="N1063" s="25"/>
      <c r="O1063" s="25"/>
      <c r="P1063" s="25"/>
      <c r="Q1063" s="25"/>
      <c r="R1063" s="25"/>
      <c r="S1063" s="25"/>
      <c r="T1063" s="25"/>
      <c r="U1063" s="25"/>
      <c r="V1063" s="25"/>
      <c r="W1063" s="25"/>
      <c r="X1063" s="25"/>
      <c r="Y1063" s="25"/>
      <c r="Z1063" s="25"/>
      <c r="AA1063" s="25"/>
      <c r="AB1063" s="25"/>
      <c r="AC1063" s="25"/>
      <c r="AD1063" s="25"/>
      <c r="AE1063" s="25"/>
      <c r="AF1063" s="25"/>
      <c r="AG1063" s="25"/>
      <c r="AH1063" s="25"/>
      <c r="AI1063" s="25"/>
      <c r="AJ1063" s="25"/>
      <c r="AK1063" s="25"/>
      <c r="AL1063" s="25"/>
      <c r="AM1063" s="25"/>
      <c r="AN1063" s="25"/>
      <c r="AO1063" s="25"/>
      <c r="AP1063" s="25"/>
      <c r="AQ1063" s="25"/>
      <c r="AR1063" s="25"/>
      <c r="AS1063" s="25"/>
      <c r="AT1063" s="25"/>
      <c r="AU1063" s="25"/>
      <c r="AV1063" s="25"/>
      <c r="AW1063" s="25"/>
      <c r="AX1063" s="25"/>
      <c r="AY1063" s="25"/>
      <c r="AZ1063" s="25"/>
      <c r="BA1063" s="25"/>
      <c r="BB1063" s="25"/>
      <c r="BC1063" s="25"/>
      <c r="BD1063" s="25"/>
      <c r="BE1063" s="25"/>
      <c r="BF1063" s="25"/>
      <c r="BG1063" s="25"/>
      <c r="BH1063" s="25"/>
      <c r="BI1063" s="25"/>
      <c r="BJ1063" s="25"/>
      <c r="BK1063" s="25"/>
      <c r="BL1063" s="25"/>
      <c r="BM1063" s="25"/>
      <c r="BN1063" s="25"/>
      <c r="BO1063" s="25"/>
      <c r="BP1063" s="25"/>
      <c r="BQ1063" s="25"/>
      <c r="BR1063" s="25"/>
      <c r="BW1063" s="25"/>
      <c r="BX1063" s="49"/>
      <c r="BY1063" s="25"/>
      <c r="BZ1063" s="25"/>
      <c r="CA1063" s="25"/>
      <c r="CB1063" s="25"/>
      <c r="CC1063" s="25"/>
      <c r="CD1063" s="25"/>
      <c r="CE1063" s="25"/>
      <c r="CF1063" s="25"/>
      <c r="CG1063" s="25"/>
      <c r="CH1063" s="25"/>
      <c r="CI1063" s="25"/>
      <c r="CJ1063" s="25"/>
      <c r="CK1063" s="25"/>
      <c r="CL1063" s="25"/>
      <c r="CM1063" s="25"/>
      <c r="CN1063" s="25"/>
      <c r="CO1063" s="25"/>
      <c r="CP1063" s="25"/>
      <c r="CQ1063" s="25"/>
      <c r="CR1063" s="25"/>
      <c r="CS1063" s="25"/>
      <c r="CT1063" s="25"/>
    </row>
    <row r="1064" spans="1:98" ht="15" x14ac:dyDescent="0.25">
      <c r="A1064" s="10"/>
      <c r="D1064">
        <f>D1063*D1065</f>
        <v>223.85496183206106</v>
      </c>
      <c r="F1064" s="5" t="s">
        <v>551</v>
      </c>
      <c r="J1064" s="25"/>
      <c r="K1064" s="25"/>
      <c r="L1064" s="25"/>
      <c r="M1064" s="25"/>
      <c r="N1064" s="25"/>
      <c r="O1064" s="25"/>
      <c r="P1064" s="25"/>
      <c r="Q1064" s="25"/>
      <c r="R1064" s="25"/>
      <c r="S1064" s="25"/>
      <c r="T1064" s="25"/>
      <c r="U1064" s="25"/>
      <c r="V1064" s="25"/>
      <c r="W1064" s="25"/>
      <c r="X1064" s="25"/>
      <c r="Y1064" s="25"/>
      <c r="Z1064" s="25"/>
      <c r="AA1064" s="25"/>
      <c r="AB1064" s="25"/>
      <c r="AC1064" s="25"/>
      <c r="AD1064" s="25"/>
      <c r="AE1064" s="25"/>
      <c r="AF1064" s="25"/>
      <c r="AG1064" s="25"/>
      <c r="AH1064" s="25"/>
      <c r="AI1064" s="25"/>
      <c r="AJ1064" s="25"/>
      <c r="AK1064" s="25"/>
      <c r="AL1064" s="25"/>
      <c r="AM1064" s="25"/>
      <c r="AN1064" s="25"/>
      <c r="AO1064" s="25"/>
      <c r="AP1064" s="25"/>
      <c r="AQ1064" s="25"/>
      <c r="AR1064" s="25"/>
      <c r="AS1064" s="25"/>
      <c r="AT1064" s="25"/>
      <c r="AU1064" s="25"/>
      <c r="AV1064" s="25"/>
      <c r="AW1064" s="25"/>
      <c r="AX1064" s="25"/>
      <c r="AY1064" s="25"/>
      <c r="AZ1064" s="25"/>
      <c r="BA1064" s="25"/>
      <c r="BB1064" s="25"/>
      <c r="BC1064" s="25"/>
      <c r="BD1064" s="25"/>
      <c r="BE1064" s="25"/>
      <c r="BF1064" s="25"/>
      <c r="BG1064" s="25"/>
      <c r="BH1064" s="25"/>
      <c r="BI1064" s="25"/>
      <c r="BJ1064" s="25"/>
      <c r="BK1064" s="25"/>
      <c r="BL1064" s="25"/>
      <c r="BM1064" s="25"/>
      <c r="BN1064" s="25"/>
      <c r="BO1064" s="25"/>
      <c r="BP1064" s="25"/>
      <c r="BQ1064" s="25"/>
      <c r="BR1064" s="25"/>
      <c r="BW1064" s="25"/>
      <c r="BX1064" s="49"/>
      <c r="BY1064" s="25"/>
      <c r="BZ1064" s="25"/>
      <c r="CA1064" s="25"/>
      <c r="CB1064" s="25"/>
      <c r="CC1064" s="25"/>
      <c r="CD1064" s="25"/>
      <c r="CE1064" s="25"/>
      <c r="CF1064" s="25"/>
      <c r="CG1064" s="25"/>
      <c r="CH1064" s="25"/>
      <c r="CI1064" s="25"/>
      <c r="CJ1064" s="25"/>
      <c r="CK1064" s="25"/>
      <c r="CL1064" s="25"/>
      <c r="CM1064" s="25"/>
      <c r="CN1064" s="25"/>
      <c r="CO1064" s="25"/>
      <c r="CP1064" s="25"/>
      <c r="CQ1064" s="25"/>
      <c r="CR1064" s="25"/>
      <c r="CS1064" s="25"/>
      <c r="CT1064" s="25"/>
    </row>
    <row r="1065" spans="1:98" ht="15" x14ac:dyDescent="0.25">
      <c r="A1065" s="10"/>
      <c r="D1065">
        <v>0.87786259541984735</v>
      </c>
      <c r="F1065" s="5" t="s">
        <v>337</v>
      </c>
      <c r="J1065" s="25"/>
      <c r="K1065" s="25"/>
      <c r="L1065" s="25"/>
      <c r="M1065" s="25"/>
      <c r="N1065" s="25"/>
      <c r="O1065" s="25"/>
      <c r="P1065" s="25"/>
      <c r="Q1065" s="25"/>
      <c r="R1065" s="25"/>
      <c r="S1065" s="25"/>
      <c r="T1065" s="25"/>
      <c r="U1065" s="25"/>
      <c r="V1065" s="25"/>
      <c r="W1065" s="25"/>
      <c r="X1065" s="25"/>
      <c r="Y1065" s="25"/>
      <c r="Z1065" s="25"/>
      <c r="AA1065" s="25"/>
      <c r="AB1065" s="25"/>
      <c r="AC1065" s="25"/>
      <c r="AD1065" s="25"/>
      <c r="AE1065" s="25"/>
      <c r="AF1065" s="25"/>
      <c r="AG1065" s="25"/>
      <c r="AH1065" s="25"/>
      <c r="AI1065" s="25"/>
      <c r="AJ1065" s="25"/>
      <c r="AK1065" s="25"/>
      <c r="AL1065" s="25"/>
      <c r="AM1065" s="25"/>
      <c r="AN1065" s="25"/>
      <c r="AO1065" s="25"/>
      <c r="AP1065" s="25"/>
      <c r="AQ1065" s="25"/>
      <c r="AR1065" s="25"/>
      <c r="AS1065" s="25"/>
      <c r="AT1065" s="25"/>
      <c r="AU1065" s="25"/>
      <c r="AV1065" s="25"/>
      <c r="AW1065" s="25"/>
      <c r="AX1065" s="25"/>
      <c r="AY1065" s="25"/>
      <c r="AZ1065" s="25"/>
      <c r="BA1065" s="25"/>
      <c r="BB1065" s="25"/>
      <c r="BC1065" s="25"/>
      <c r="BD1065" s="25"/>
      <c r="BE1065" s="25"/>
      <c r="BF1065" s="25"/>
      <c r="BG1065" s="25"/>
      <c r="BH1065" s="25"/>
      <c r="BI1065" s="25"/>
      <c r="BJ1065" s="25"/>
      <c r="BK1065" s="25"/>
      <c r="BL1065" s="25"/>
      <c r="BM1065" s="25"/>
      <c r="BN1065" s="25"/>
      <c r="BO1065" s="25"/>
      <c r="BP1065" s="25"/>
      <c r="BQ1065" s="25"/>
      <c r="BR1065" s="25"/>
      <c r="BW1065" s="25"/>
      <c r="BX1065" s="49"/>
      <c r="BY1065" s="25"/>
      <c r="BZ1065" s="25"/>
      <c r="CA1065" s="25"/>
      <c r="CB1065" s="25"/>
      <c r="CC1065" s="25"/>
      <c r="CD1065" s="25"/>
      <c r="CE1065" s="25"/>
      <c r="CF1065" s="25"/>
      <c r="CG1065" s="25"/>
      <c r="CH1065" s="25"/>
      <c r="CI1065" s="25"/>
      <c r="CJ1065" s="25"/>
      <c r="CK1065" s="25"/>
      <c r="CL1065" s="25"/>
      <c r="CM1065" s="25"/>
      <c r="CN1065" s="25"/>
      <c r="CO1065" s="25"/>
      <c r="CP1065" s="25"/>
      <c r="CQ1065" s="25"/>
      <c r="CR1065" s="25"/>
      <c r="CS1065" s="25"/>
      <c r="CT1065" s="25"/>
    </row>
    <row r="1066" spans="1:98" ht="15" x14ac:dyDescent="0.25">
      <c r="A1066" s="10"/>
      <c r="F1066" s="5" t="s">
        <v>82</v>
      </c>
      <c r="J1066" s="25"/>
      <c r="K1066" s="25"/>
      <c r="L1066" s="25"/>
      <c r="M1066" s="25"/>
      <c r="N1066" s="25"/>
      <c r="O1066" s="25"/>
      <c r="P1066" s="25"/>
      <c r="Q1066" s="25"/>
      <c r="R1066" s="25"/>
      <c r="S1066" s="25"/>
      <c r="T1066" s="25"/>
      <c r="U1066" s="25"/>
      <c r="V1066" s="25"/>
      <c r="W1066" s="25"/>
      <c r="X1066" s="25"/>
      <c r="Y1066" s="25"/>
      <c r="Z1066" s="25"/>
      <c r="AA1066" s="25"/>
      <c r="AB1066" s="25"/>
      <c r="AC1066" s="25"/>
      <c r="AD1066" s="25"/>
      <c r="AE1066" s="25"/>
      <c r="AF1066" s="25"/>
      <c r="AG1066" s="25"/>
      <c r="AH1066" s="25"/>
      <c r="AI1066" s="25"/>
      <c r="AJ1066" s="25"/>
      <c r="AK1066" s="25"/>
      <c r="AL1066" s="25"/>
      <c r="AM1066" s="25"/>
      <c r="AN1066" s="25"/>
      <c r="AO1066" s="25"/>
      <c r="AP1066" s="25"/>
      <c r="AQ1066" s="25"/>
      <c r="AR1066" s="25"/>
      <c r="AS1066" s="25"/>
      <c r="AT1066" s="25"/>
      <c r="AU1066" s="25"/>
      <c r="AV1066" s="25"/>
      <c r="AW1066" s="25"/>
      <c r="AX1066" s="25"/>
      <c r="AY1066" s="25"/>
      <c r="AZ1066" s="25"/>
      <c r="BA1066" s="25"/>
      <c r="BB1066" s="25"/>
      <c r="BC1066" s="25"/>
      <c r="BD1066" s="25"/>
      <c r="BE1066" s="25"/>
      <c r="BF1066" s="25"/>
      <c r="BG1066" s="25"/>
      <c r="BH1066" s="25"/>
      <c r="BI1066" s="25"/>
      <c r="BJ1066" s="25"/>
      <c r="BK1066" s="25"/>
      <c r="BL1066" s="25"/>
      <c r="BM1066" s="25"/>
      <c r="BN1066" s="25"/>
      <c r="BO1066" s="25"/>
      <c r="BP1066" s="25"/>
      <c r="BQ1066" s="25"/>
      <c r="BR1066" s="25"/>
      <c r="BW1066" s="25"/>
      <c r="BX1066" s="49"/>
      <c r="BY1066" s="25"/>
      <c r="BZ1066" s="25"/>
      <c r="CA1066" s="25"/>
      <c r="CB1066" s="25"/>
      <c r="CC1066" s="25"/>
      <c r="CD1066" s="25"/>
      <c r="CE1066" s="25"/>
      <c r="CF1066" s="25"/>
      <c r="CG1066" s="25"/>
      <c r="CH1066" s="25"/>
      <c r="CI1066" s="25"/>
      <c r="CJ1066" s="25"/>
      <c r="CK1066" s="25"/>
      <c r="CL1066" s="25"/>
      <c r="CM1066" s="25"/>
      <c r="CN1066" s="25"/>
      <c r="CO1066" s="25"/>
      <c r="CP1066" s="25"/>
      <c r="CQ1066" s="25"/>
      <c r="CR1066" s="25"/>
      <c r="CS1066" s="25"/>
      <c r="CT1066" s="25"/>
    </row>
    <row r="1067" spans="1:98" ht="15" x14ac:dyDescent="0.25">
      <c r="A1067" s="10"/>
      <c r="F1067" s="5" t="s">
        <v>115</v>
      </c>
      <c r="J1067" s="25"/>
      <c r="K1067" s="25"/>
      <c r="L1067" s="25"/>
      <c r="M1067" s="25"/>
      <c r="N1067" s="25"/>
      <c r="O1067" s="25"/>
      <c r="P1067" s="25"/>
      <c r="Q1067" s="25"/>
      <c r="R1067" s="25"/>
      <c r="S1067" s="25"/>
      <c r="T1067" s="25"/>
      <c r="U1067" s="25"/>
      <c r="V1067" s="25"/>
      <c r="W1067" s="25"/>
      <c r="X1067" s="25"/>
      <c r="Y1067" s="25"/>
      <c r="Z1067" s="25"/>
      <c r="AA1067" s="25"/>
      <c r="AB1067" s="25"/>
      <c r="AC1067" s="25"/>
      <c r="AD1067" s="25"/>
      <c r="AE1067" s="25"/>
      <c r="AF1067" s="25"/>
      <c r="AG1067" s="25"/>
      <c r="AH1067" s="25"/>
      <c r="AI1067" s="25"/>
      <c r="AJ1067" s="25"/>
      <c r="AK1067" s="25"/>
      <c r="AL1067" s="25"/>
      <c r="AM1067" s="25"/>
      <c r="AN1067" s="25"/>
      <c r="AO1067" s="25"/>
      <c r="AP1067" s="25"/>
      <c r="AQ1067" s="25"/>
      <c r="AR1067" s="25"/>
      <c r="AS1067" s="25"/>
      <c r="AT1067" s="25"/>
      <c r="AU1067" s="25"/>
      <c r="AV1067" s="25"/>
      <c r="AW1067" s="25"/>
      <c r="AX1067" s="25"/>
      <c r="AY1067" s="25"/>
      <c r="AZ1067" s="25"/>
      <c r="BA1067" s="25"/>
      <c r="BB1067" s="25"/>
      <c r="BC1067" s="25"/>
      <c r="BD1067" s="25"/>
      <c r="BE1067" s="25"/>
      <c r="BF1067" s="25"/>
      <c r="BG1067" s="25"/>
      <c r="BH1067" s="25"/>
      <c r="BI1067" s="25"/>
      <c r="BJ1067" s="25"/>
      <c r="BK1067" s="25"/>
      <c r="BL1067" s="25"/>
      <c r="BM1067" s="25"/>
      <c r="BN1067" s="25"/>
      <c r="BO1067" s="25"/>
      <c r="BP1067" s="25"/>
      <c r="BQ1067" s="25"/>
      <c r="BR1067" s="25"/>
      <c r="BW1067" s="25"/>
      <c r="BX1067" s="49"/>
      <c r="BY1067" s="25"/>
      <c r="BZ1067" s="25"/>
      <c r="CA1067" s="25"/>
      <c r="CD1067" s="25"/>
      <c r="CE1067" s="25"/>
      <c r="CF1067" s="25"/>
      <c r="CG1067" s="25"/>
      <c r="CH1067" s="25"/>
      <c r="CI1067" s="25"/>
      <c r="CJ1067" s="25"/>
      <c r="CK1067" s="25"/>
      <c r="CL1067" s="25"/>
      <c r="CM1067" s="25"/>
      <c r="CN1067" s="25"/>
      <c r="CO1067" s="25"/>
      <c r="CP1067" s="25"/>
      <c r="CQ1067" s="25"/>
      <c r="CR1067" s="25"/>
      <c r="CS1067" s="25"/>
      <c r="CT1067" s="25"/>
    </row>
    <row r="1068" spans="1:98" ht="15" x14ac:dyDescent="0.25">
      <c r="A1068" s="10"/>
      <c r="F1068" s="5"/>
      <c r="J1068" s="25"/>
      <c r="K1068" s="25"/>
      <c r="L1068" s="25"/>
      <c r="M1068" s="25"/>
      <c r="N1068" s="25"/>
      <c r="O1068" s="25"/>
      <c r="P1068" s="25"/>
      <c r="Q1068" s="25"/>
      <c r="R1068" s="25"/>
      <c r="S1068" s="25"/>
      <c r="T1068" s="25"/>
      <c r="U1068" s="25"/>
      <c r="V1068" s="25"/>
      <c r="W1068" s="25"/>
      <c r="X1068" s="25"/>
      <c r="Y1068" s="25"/>
      <c r="Z1068" s="25"/>
      <c r="AA1068" s="25"/>
      <c r="AB1068" s="25"/>
      <c r="AC1068" s="25"/>
      <c r="AD1068" s="25"/>
      <c r="AE1068" s="25"/>
      <c r="AF1068" s="25"/>
      <c r="AG1068" s="25"/>
      <c r="AH1068" s="25"/>
      <c r="AI1068" s="25"/>
      <c r="AJ1068" s="25"/>
      <c r="AK1068" s="25"/>
      <c r="AL1068" s="25"/>
      <c r="AM1068" s="25"/>
      <c r="AN1068" s="25"/>
      <c r="AO1068" s="25"/>
      <c r="AP1068" s="25"/>
      <c r="AQ1068" s="25"/>
      <c r="AR1068" s="25"/>
      <c r="AS1068" s="25"/>
      <c r="AT1068" s="25"/>
      <c r="AU1068" s="25"/>
      <c r="AV1068" s="25"/>
      <c r="AW1068" s="25"/>
      <c r="AX1068" s="25"/>
      <c r="AY1068" s="25"/>
      <c r="AZ1068" s="25"/>
      <c r="BA1068" s="25"/>
      <c r="BB1068" s="25"/>
      <c r="BC1068" s="25"/>
      <c r="BD1068" s="25"/>
      <c r="BE1068" s="25"/>
      <c r="BF1068" s="25"/>
      <c r="BG1068" s="25"/>
      <c r="BH1068" s="25"/>
      <c r="BI1068" s="25"/>
      <c r="BJ1068" s="25"/>
      <c r="BK1068" s="25"/>
      <c r="BL1068" s="25"/>
      <c r="BM1068" s="25"/>
      <c r="BN1068" s="25"/>
      <c r="BO1068" s="25"/>
      <c r="BP1068" s="25"/>
      <c r="BQ1068" s="25"/>
      <c r="BR1068" s="25"/>
      <c r="BW1068" s="25"/>
      <c r="BX1068" s="49"/>
      <c r="BY1068" s="25"/>
      <c r="BZ1068" s="25"/>
      <c r="CA1068" s="25"/>
      <c r="CD1068" s="25"/>
      <c r="CE1068" s="25"/>
      <c r="CF1068" s="25"/>
      <c r="CG1068" s="25"/>
      <c r="CH1068" s="25"/>
      <c r="CI1068" s="25"/>
      <c r="CJ1068" s="25"/>
      <c r="CK1068" s="25"/>
      <c r="CL1068" s="25"/>
      <c r="CM1068" s="25"/>
      <c r="CN1068" s="25"/>
      <c r="CO1068" s="25"/>
      <c r="CP1068" s="25"/>
      <c r="CQ1068" s="25"/>
      <c r="CR1068" s="25"/>
      <c r="CS1068" s="25"/>
      <c r="CT1068" s="25"/>
    </row>
    <row r="1069" spans="1:98" s="35" customFormat="1" ht="15" x14ac:dyDescent="0.25">
      <c r="A1069" s="34"/>
      <c r="F1069" s="163" t="s">
        <v>1273</v>
      </c>
      <c r="J1069" s="388"/>
      <c r="K1069" s="164">
        <f>+K1058*$D$1058/100</f>
        <v>113.16</v>
      </c>
      <c r="L1069" s="164">
        <f>+L1058*$D$1058/100</f>
        <v>0.16800000000000001</v>
      </c>
      <c r="M1069" s="164">
        <f>+M1058*$D$1058/100</f>
        <v>1.08</v>
      </c>
      <c r="N1069" s="164">
        <f t="shared" ref="N1069:BQ1069" si="525">+N1058*$D$1058/100</f>
        <v>1.08</v>
      </c>
      <c r="O1069" s="164">
        <f t="shared" si="525"/>
        <v>0</v>
      </c>
      <c r="P1069" s="164">
        <f t="shared" si="525"/>
        <v>0</v>
      </c>
      <c r="Q1069" s="164">
        <f t="shared" si="525"/>
        <v>0.24</v>
      </c>
      <c r="R1069" s="164">
        <f t="shared" si="525"/>
        <v>0</v>
      </c>
      <c r="S1069" s="164">
        <f t="shared" si="525"/>
        <v>3.5999999999999997E-2</v>
      </c>
      <c r="T1069" s="164">
        <f t="shared" si="525"/>
        <v>3.5999999999999997E-2</v>
      </c>
      <c r="U1069" s="164">
        <f t="shared" si="525"/>
        <v>9.6000000000000002E-2</v>
      </c>
      <c r="V1069" s="164">
        <f t="shared" si="525"/>
        <v>0</v>
      </c>
      <c r="W1069" s="164">
        <f t="shared" si="525"/>
        <v>3.48</v>
      </c>
      <c r="X1069" s="164">
        <f t="shared" si="525"/>
        <v>0</v>
      </c>
      <c r="Y1069" s="164">
        <f t="shared" si="525"/>
        <v>0</v>
      </c>
      <c r="Z1069" s="166" t="s">
        <v>501</v>
      </c>
      <c r="AA1069" s="164">
        <f t="shared" si="525"/>
        <v>3.48</v>
      </c>
      <c r="AB1069" s="164">
        <f t="shared" si="525"/>
        <v>0</v>
      </c>
      <c r="AC1069" s="164">
        <f t="shared" si="525"/>
        <v>0</v>
      </c>
      <c r="AD1069" s="164">
        <f t="shared" si="525"/>
        <v>0</v>
      </c>
      <c r="AE1069" s="164">
        <f t="shared" si="525"/>
        <v>1.32</v>
      </c>
      <c r="AF1069" s="164">
        <f t="shared" si="525"/>
        <v>0</v>
      </c>
      <c r="AG1069" s="164">
        <f t="shared" si="525"/>
        <v>0</v>
      </c>
      <c r="AH1069" s="164">
        <f t="shared" si="525"/>
        <v>0</v>
      </c>
      <c r="AI1069" s="164">
        <f t="shared" si="525"/>
        <v>0</v>
      </c>
      <c r="AJ1069" s="164">
        <f t="shared" si="525"/>
        <v>0.72</v>
      </c>
      <c r="AK1069" s="164">
        <f t="shared" si="525"/>
        <v>9.6</v>
      </c>
      <c r="AL1069" s="164">
        <f t="shared" si="525"/>
        <v>0.24</v>
      </c>
      <c r="AM1069" s="164">
        <f t="shared" si="525"/>
        <v>13.2</v>
      </c>
      <c r="AN1069" s="164">
        <f t="shared" si="525"/>
        <v>30</v>
      </c>
      <c r="AO1069" s="164">
        <f t="shared" si="525"/>
        <v>277.2</v>
      </c>
      <c r="AP1069" s="164">
        <f t="shared" si="525"/>
        <v>6</v>
      </c>
      <c r="AQ1069" s="164">
        <f t="shared" si="525"/>
        <v>0.192</v>
      </c>
      <c r="AR1069" s="164">
        <f t="shared" si="525"/>
        <v>8.4000000000000005E-2</v>
      </c>
      <c r="AS1069" s="164">
        <f t="shared" si="525"/>
        <v>0.48</v>
      </c>
      <c r="AT1069" s="164">
        <f t="shared" si="525"/>
        <v>72</v>
      </c>
      <c r="AU1069" s="164">
        <f t="shared" si="525"/>
        <v>0</v>
      </c>
      <c r="AV1069" s="164">
        <f t="shared" si="525"/>
        <v>46.8</v>
      </c>
      <c r="AW1069" s="164">
        <f t="shared" si="525"/>
        <v>0</v>
      </c>
      <c r="AX1069" s="164">
        <f t="shared" si="525"/>
        <v>277.2</v>
      </c>
      <c r="AY1069" s="164">
        <f t="shared" si="525"/>
        <v>0</v>
      </c>
      <c r="AZ1069" s="164">
        <f t="shared" si="525"/>
        <v>0</v>
      </c>
      <c r="BA1069" s="164">
        <f t="shared" si="525"/>
        <v>0</v>
      </c>
      <c r="BB1069" s="164">
        <f t="shared" si="525"/>
        <v>0</v>
      </c>
      <c r="BC1069" s="164">
        <f t="shared" si="525"/>
        <v>0</v>
      </c>
      <c r="BD1069" s="164">
        <f t="shared" si="525"/>
        <v>0</v>
      </c>
      <c r="BE1069" s="164">
        <f t="shared" si="525"/>
        <v>0</v>
      </c>
      <c r="BF1069" s="164">
        <f t="shared" si="525"/>
        <v>0</v>
      </c>
      <c r="BG1069" s="164">
        <f t="shared" si="525"/>
        <v>0</v>
      </c>
      <c r="BH1069" s="164">
        <f t="shared" si="525"/>
        <v>1.008</v>
      </c>
      <c r="BI1069" s="164">
        <f t="shared" si="525"/>
        <v>0</v>
      </c>
      <c r="BJ1069" s="164">
        <f t="shared" si="525"/>
        <v>4.8000000000000001E-2</v>
      </c>
      <c r="BK1069" s="164">
        <f t="shared" si="525"/>
        <v>1.2E-2</v>
      </c>
      <c r="BL1069" s="164">
        <f t="shared" si="525"/>
        <v>1.08</v>
      </c>
      <c r="BM1069" s="164">
        <f t="shared" si="525"/>
        <v>0</v>
      </c>
      <c r="BN1069" s="164">
        <f t="shared" si="525"/>
        <v>0.10799999999999998</v>
      </c>
      <c r="BO1069" s="164">
        <f t="shared" si="525"/>
        <v>21.6</v>
      </c>
      <c r="BP1069" s="164">
        <f t="shared" si="525"/>
        <v>0</v>
      </c>
      <c r="BQ1069" s="164">
        <f t="shared" si="525"/>
        <v>24</v>
      </c>
      <c r="BR1069" s="164"/>
      <c r="BS1069" s="164"/>
      <c r="BT1069" s="164"/>
      <c r="BU1069" s="164"/>
      <c r="BV1069" s="164"/>
      <c r="BW1069" s="164"/>
      <c r="BX1069" s="166"/>
      <c r="BY1069" s="164"/>
      <c r="BZ1069" s="164"/>
      <c r="CA1069" s="164"/>
      <c r="CB1069" s="164">
        <f t="shared" ref="CB1069:CC1073" si="526">+CB1058</f>
        <v>100</v>
      </c>
      <c r="CC1069" s="164">
        <f t="shared" si="526"/>
        <v>2.9000000000000057</v>
      </c>
      <c r="CD1069" s="388"/>
      <c r="CE1069" s="388"/>
      <c r="CF1069" s="388"/>
      <c r="CG1069" s="388"/>
      <c r="CH1069" s="388"/>
      <c r="CI1069" s="388"/>
      <c r="CJ1069" s="388"/>
      <c r="CK1069" s="388"/>
      <c r="CL1069" s="388"/>
      <c r="CM1069" s="388"/>
      <c r="CN1069" s="388"/>
      <c r="CO1069" s="388"/>
      <c r="CP1069" s="388"/>
      <c r="CQ1069" s="388"/>
      <c r="CR1069" s="388"/>
      <c r="CS1069" s="388"/>
      <c r="CT1069" s="388"/>
    </row>
    <row r="1070" spans="1:98" s="35" customFormat="1" ht="15" x14ac:dyDescent="0.25">
      <c r="A1070" s="34"/>
      <c r="F1070" s="163" t="s">
        <v>1489</v>
      </c>
      <c r="J1070" s="388"/>
      <c r="K1070" s="164">
        <f>+K1059*$D$1059/100</f>
        <v>79.739999999999995</v>
      </c>
      <c r="L1070" s="164">
        <f>+L1059*$D$1059/100</f>
        <v>0.126</v>
      </c>
      <c r="M1070" s="164">
        <f>+M1059*$D$1059/100</f>
        <v>0.81</v>
      </c>
      <c r="N1070" s="164">
        <f t="shared" ref="N1070:BQ1070" si="527">+N1059*$D$1059/100</f>
        <v>0.81</v>
      </c>
      <c r="O1070" s="164">
        <f t="shared" si="527"/>
        <v>0</v>
      </c>
      <c r="P1070" s="164">
        <f t="shared" si="527"/>
        <v>0</v>
      </c>
      <c r="Q1070" s="164">
        <f t="shared" si="527"/>
        <v>0.09</v>
      </c>
      <c r="R1070" s="164">
        <f t="shared" si="527"/>
        <v>0</v>
      </c>
      <c r="S1070" s="164">
        <f t="shared" si="527"/>
        <v>1.8000000000000002E-2</v>
      </c>
      <c r="T1070" s="164">
        <f t="shared" si="527"/>
        <v>9.0000000000000011E-3</v>
      </c>
      <c r="U1070" s="164">
        <f t="shared" si="527"/>
        <v>3.6000000000000004E-2</v>
      </c>
      <c r="V1070" s="164">
        <f t="shared" si="527"/>
        <v>0</v>
      </c>
      <c r="W1070" s="164">
        <f t="shared" si="527"/>
        <v>7.8299999999999992</v>
      </c>
      <c r="X1070" s="164">
        <f t="shared" si="527"/>
        <v>0</v>
      </c>
      <c r="Y1070" s="164">
        <f t="shared" si="527"/>
        <v>0</v>
      </c>
      <c r="Z1070" s="166" t="s">
        <v>501</v>
      </c>
      <c r="AA1070" s="164">
        <f t="shared" si="527"/>
        <v>5.49</v>
      </c>
      <c r="AB1070" s="164">
        <f t="shared" si="527"/>
        <v>0</v>
      </c>
      <c r="AC1070" s="164">
        <f t="shared" si="527"/>
        <v>0</v>
      </c>
      <c r="AD1070" s="164">
        <f t="shared" si="527"/>
        <v>0</v>
      </c>
      <c r="AE1070" s="164">
        <f t="shared" si="527"/>
        <v>1.35</v>
      </c>
      <c r="AF1070" s="164">
        <f t="shared" si="527"/>
        <v>0</v>
      </c>
      <c r="AG1070" s="164">
        <f t="shared" si="527"/>
        <v>1.44</v>
      </c>
      <c r="AH1070" s="164">
        <f t="shared" si="527"/>
        <v>0</v>
      </c>
      <c r="AI1070" s="164">
        <f t="shared" si="527"/>
        <v>0</v>
      </c>
      <c r="AJ1070" s="164">
        <f t="shared" si="527"/>
        <v>0.36</v>
      </c>
      <c r="AK1070" s="164">
        <f t="shared" si="527"/>
        <v>27</v>
      </c>
      <c r="AL1070" s="164">
        <f t="shared" si="527"/>
        <v>0.45</v>
      </c>
      <c r="AM1070" s="164">
        <f t="shared" si="527"/>
        <v>10.8</v>
      </c>
      <c r="AN1070" s="164">
        <f t="shared" si="527"/>
        <v>29.7</v>
      </c>
      <c r="AO1070" s="164">
        <f t="shared" si="527"/>
        <v>162</v>
      </c>
      <c r="AP1070" s="164">
        <f t="shared" si="527"/>
        <v>13.5</v>
      </c>
      <c r="AQ1070" s="164">
        <f t="shared" si="527"/>
        <v>0.27899999999999997</v>
      </c>
      <c r="AR1070" s="164">
        <f t="shared" si="527"/>
        <v>0.126</v>
      </c>
      <c r="AS1070" s="164">
        <f t="shared" si="527"/>
        <v>0.54</v>
      </c>
      <c r="AT1070" s="164">
        <f t="shared" si="527"/>
        <v>198</v>
      </c>
      <c r="AU1070" s="164">
        <f t="shared" si="527"/>
        <v>0</v>
      </c>
      <c r="AV1070" s="164">
        <f t="shared" si="527"/>
        <v>0</v>
      </c>
      <c r="AW1070" s="164">
        <f t="shared" si="527"/>
        <v>0</v>
      </c>
      <c r="AX1070" s="164">
        <f t="shared" si="527"/>
        <v>0</v>
      </c>
      <c r="AY1070" s="164">
        <f t="shared" si="527"/>
        <v>0</v>
      </c>
      <c r="AZ1070" s="164">
        <f t="shared" si="527"/>
        <v>0</v>
      </c>
      <c r="BA1070" s="164">
        <f t="shared" si="527"/>
        <v>0</v>
      </c>
      <c r="BB1070" s="164">
        <f t="shared" si="527"/>
        <v>0</v>
      </c>
      <c r="BC1070" s="164">
        <f t="shared" si="527"/>
        <v>0</v>
      </c>
      <c r="BD1070" s="164">
        <f t="shared" si="527"/>
        <v>0</v>
      </c>
      <c r="BE1070" s="164">
        <f t="shared" si="527"/>
        <v>0</v>
      </c>
      <c r="BF1070" s="164">
        <f t="shared" si="527"/>
        <v>0</v>
      </c>
      <c r="BG1070" s="164">
        <f t="shared" si="527"/>
        <v>0</v>
      </c>
      <c r="BH1070" s="164">
        <f t="shared" si="527"/>
        <v>0</v>
      </c>
      <c r="BI1070" s="164">
        <f t="shared" si="527"/>
        <v>0</v>
      </c>
      <c r="BJ1070" s="164">
        <f t="shared" si="527"/>
        <v>2.6999999999999996E-2</v>
      </c>
      <c r="BK1070" s="164">
        <f t="shared" si="527"/>
        <v>9.0000000000000011E-3</v>
      </c>
      <c r="BL1070" s="164">
        <f t="shared" si="527"/>
        <v>0.09</v>
      </c>
      <c r="BM1070" s="164">
        <f t="shared" si="527"/>
        <v>0</v>
      </c>
      <c r="BN1070" s="164">
        <f t="shared" si="527"/>
        <v>0.10799999999999998</v>
      </c>
      <c r="BO1070" s="164">
        <f t="shared" si="527"/>
        <v>1.8</v>
      </c>
      <c r="BP1070" s="164">
        <f t="shared" si="527"/>
        <v>0</v>
      </c>
      <c r="BQ1070" s="164">
        <f t="shared" si="527"/>
        <v>5.4</v>
      </c>
      <c r="BR1070" s="164"/>
      <c r="BS1070" s="164"/>
      <c r="BT1070" s="164"/>
      <c r="BU1070" s="164"/>
      <c r="BV1070" s="164"/>
      <c r="BW1070" s="164"/>
      <c r="BX1070" s="166"/>
      <c r="BY1070" s="164"/>
      <c r="BZ1070" s="164"/>
      <c r="CA1070" s="164"/>
      <c r="CB1070" s="164">
        <f t="shared" si="526"/>
        <v>100</v>
      </c>
      <c r="CC1070" s="164">
        <f t="shared" si="526"/>
        <v>8.5</v>
      </c>
      <c r="CD1070" s="388"/>
      <c r="CE1070" s="388"/>
      <c r="CF1070" s="388"/>
      <c r="CG1070" s="388"/>
      <c r="CH1070" s="388"/>
      <c r="CI1070" s="388"/>
      <c r="CJ1070" s="388"/>
      <c r="CK1070" s="388"/>
      <c r="CL1070" s="388"/>
      <c r="CM1070" s="388"/>
      <c r="CN1070" s="388"/>
      <c r="CO1070" s="388"/>
      <c r="CP1070" s="388"/>
      <c r="CQ1070" s="388"/>
      <c r="CR1070" s="388"/>
      <c r="CS1070" s="388"/>
      <c r="CT1070" s="388"/>
    </row>
    <row r="1071" spans="1:98" s="35" customFormat="1" ht="15" x14ac:dyDescent="0.3">
      <c r="A1071" s="34"/>
      <c r="F1071" s="167" t="s">
        <v>1213</v>
      </c>
      <c r="J1071" s="388"/>
      <c r="K1071" s="164">
        <f>+K1060*$D$1060/100</f>
        <v>0</v>
      </c>
      <c r="L1071" s="166" t="s">
        <v>501</v>
      </c>
      <c r="M1071" s="164">
        <f>+M1060*$D$1060/100</f>
        <v>0</v>
      </c>
      <c r="N1071" s="164">
        <f t="shared" ref="N1071:BQ1071" si="528">+N1060*$D$1060/100</f>
        <v>0</v>
      </c>
      <c r="O1071" s="164">
        <f t="shared" si="528"/>
        <v>0</v>
      </c>
      <c r="P1071" s="164">
        <f t="shared" si="528"/>
        <v>0</v>
      </c>
      <c r="Q1071" s="164">
        <f t="shared" si="528"/>
        <v>30</v>
      </c>
      <c r="R1071" s="164">
        <f t="shared" si="528"/>
        <v>0</v>
      </c>
      <c r="S1071" s="164">
        <f t="shared" si="528"/>
        <v>3.7949999999999999</v>
      </c>
      <c r="T1071" s="164">
        <f t="shared" si="528"/>
        <v>5.5710000000000006</v>
      </c>
      <c r="U1071" s="164">
        <f t="shared" si="528"/>
        <v>19.265999999999998</v>
      </c>
      <c r="V1071" s="164">
        <f t="shared" si="528"/>
        <v>0</v>
      </c>
      <c r="W1071" s="164">
        <f t="shared" si="528"/>
        <v>0</v>
      </c>
      <c r="X1071" s="164">
        <f t="shared" si="528"/>
        <v>0</v>
      </c>
      <c r="Y1071" s="164">
        <f t="shared" si="528"/>
        <v>0</v>
      </c>
      <c r="Z1071" s="164">
        <f t="shared" si="528"/>
        <v>0</v>
      </c>
      <c r="AA1071" s="164">
        <f t="shared" si="528"/>
        <v>0</v>
      </c>
      <c r="AB1071" s="164">
        <f t="shared" si="528"/>
        <v>0</v>
      </c>
      <c r="AC1071" s="164">
        <f t="shared" si="528"/>
        <v>0</v>
      </c>
      <c r="AD1071" s="164">
        <f t="shared" si="528"/>
        <v>0</v>
      </c>
      <c r="AE1071" s="164">
        <f t="shared" si="528"/>
        <v>0</v>
      </c>
      <c r="AF1071" s="164">
        <f t="shared" si="528"/>
        <v>0</v>
      </c>
      <c r="AG1071" s="164">
        <f t="shared" si="528"/>
        <v>0</v>
      </c>
      <c r="AH1071" s="164">
        <f t="shared" si="528"/>
        <v>0</v>
      </c>
      <c r="AI1071" s="164">
        <f t="shared" si="528"/>
        <v>0</v>
      </c>
      <c r="AJ1071" s="164">
        <f t="shared" si="528"/>
        <v>0</v>
      </c>
      <c r="AK1071" s="164">
        <f t="shared" si="528"/>
        <v>0</v>
      </c>
      <c r="AL1071" s="164">
        <f t="shared" si="528"/>
        <v>0</v>
      </c>
      <c r="AM1071" s="164">
        <f t="shared" si="528"/>
        <v>0</v>
      </c>
      <c r="AN1071" s="164">
        <f t="shared" si="528"/>
        <v>0</v>
      </c>
      <c r="AO1071" s="164">
        <f t="shared" si="528"/>
        <v>0</v>
      </c>
      <c r="AP1071" s="164">
        <f t="shared" si="528"/>
        <v>0</v>
      </c>
      <c r="AQ1071" s="164">
        <f t="shared" si="528"/>
        <v>0</v>
      </c>
      <c r="AR1071" s="164">
        <f t="shared" si="528"/>
        <v>0</v>
      </c>
      <c r="AS1071" s="164">
        <f t="shared" si="528"/>
        <v>0</v>
      </c>
      <c r="AT1071" s="164">
        <f t="shared" si="528"/>
        <v>0</v>
      </c>
      <c r="AU1071" s="164">
        <f t="shared" si="528"/>
        <v>0</v>
      </c>
      <c r="AV1071" s="164">
        <f t="shared" si="528"/>
        <v>0.9</v>
      </c>
      <c r="AW1071" s="164">
        <f t="shared" si="528"/>
        <v>0</v>
      </c>
      <c r="AX1071" s="164">
        <f t="shared" si="528"/>
        <v>0</v>
      </c>
      <c r="AY1071" s="164">
        <f t="shared" si="528"/>
        <v>0</v>
      </c>
      <c r="AZ1071" s="164">
        <f t="shared" si="528"/>
        <v>0</v>
      </c>
      <c r="BA1071" s="164">
        <f t="shared" si="528"/>
        <v>0</v>
      </c>
      <c r="BB1071" s="164">
        <f t="shared" si="528"/>
        <v>0</v>
      </c>
      <c r="BC1071" s="164">
        <f t="shared" si="528"/>
        <v>0</v>
      </c>
      <c r="BD1071" s="164">
        <f t="shared" si="528"/>
        <v>0</v>
      </c>
      <c r="BE1071" s="164">
        <f t="shared" si="528"/>
        <v>0</v>
      </c>
      <c r="BF1071" s="164">
        <f t="shared" si="528"/>
        <v>0</v>
      </c>
      <c r="BG1071" s="164">
        <f t="shared" si="528"/>
        <v>0</v>
      </c>
      <c r="BH1071" s="164">
        <f t="shared" si="528"/>
        <v>11.765999999999998</v>
      </c>
      <c r="BI1071" s="164">
        <f t="shared" si="528"/>
        <v>0</v>
      </c>
      <c r="BJ1071" s="164">
        <f t="shared" si="528"/>
        <v>0</v>
      </c>
      <c r="BK1071" s="164">
        <f t="shared" si="528"/>
        <v>0</v>
      </c>
      <c r="BL1071" s="164">
        <f t="shared" si="528"/>
        <v>0</v>
      </c>
      <c r="BM1071" s="164">
        <f t="shared" si="528"/>
        <v>0</v>
      </c>
      <c r="BN1071" s="164">
        <f t="shared" si="528"/>
        <v>0</v>
      </c>
      <c r="BO1071" s="164">
        <f t="shared" si="528"/>
        <v>0</v>
      </c>
      <c r="BP1071" s="164">
        <f t="shared" si="528"/>
        <v>0</v>
      </c>
      <c r="BQ1071" s="164">
        <f t="shared" si="528"/>
        <v>0</v>
      </c>
      <c r="BR1071" s="164"/>
      <c r="BS1071" s="164"/>
      <c r="BT1071" s="164"/>
      <c r="BU1071" s="164"/>
      <c r="BV1071" s="164"/>
      <c r="BW1071" s="164"/>
      <c r="BX1071" s="166"/>
      <c r="BY1071" s="164"/>
      <c r="BZ1071" s="164"/>
      <c r="CA1071" s="164"/>
      <c r="CB1071" s="164">
        <f t="shared" si="526"/>
        <v>100</v>
      </c>
      <c r="CC1071" s="164">
        <f t="shared" si="526"/>
        <v>0</v>
      </c>
      <c r="CD1071" s="388"/>
      <c r="CE1071" s="388"/>
      <c r="CF1071" s="388"/>
      <c r="CG1071" s="388"/>
      <c r="CH1071" s="388"/>
      <c r="CI1071" s="388"/>
      <c r="CJ1071" s="388"/>
      <c r="CK1071" s="388"/>
      <c r="CL1071" s="388"/>
      <c r="CM1071" s="388"/>
      <c r="CN1071" s="388"/>
      <c r="CO1071" s="388"/>
      <c r="CP1071" s="388"/>
      <c r="CQ1071" s="388"/>
      <c r="CR1071" s="388"/>
      <c r="CS1071" s="388"/>
      <c r="CT1071" s="388"/>
    </row>
    <row r="1072" spans="1:98" s="35" customFormat="1" ht="15" x14ac:dyDescent="0.3">
      <c r="A1072" s="34"/>
      <c r="F1072" s="167" t="s">
        <v>175</v>
      </c>
      <c r="J1072" s="388"/>
      <c r="K1072" s="164">
        <f>+K1061*$D$1061/100</f>
        <v>0.05</v>
      </c>
      <c r="L1072" s="166" t="s">
        <v>501</v>
      </c>
      <c r="M1072" s="164">
        <f>+M1061*$D$1061/100</f>
        <v>0</v>
      </c>
      <c r="N1072" s="164">
        <f t="shared" ref="N1072:BQ1072" si="529">+N1061*$D$1061/100</f>
        <v>0</v>
      </c>
      <c r="O1072" s="164">
        <f t="shared" si="529"/>
        <v>0</v>
      </c>
      <c r="P1072" s="164">
        <f t="shared" si="529"/>
        <v>0</v>
      </c>
      <c r="Q1072" s="164">
        <f t="shared" si="529"/>
        <v>0</v>
      </c>
      <c r="R1072" s="164">
        <f t="shared" si="529"/>
        <v>0</v>
      </c>
      <c r="S1072" s="164">
        <f t="shared" si="529"/>
        <v>0</v>
      </c>
      <c r="T1072" s="164">
        <f t="shared" si="529"/>
        <v>0</v>
      </c>
      <c r="U1072" s="164">
        <f t="shared" si="529"/>
        <v>0</v>
      </c>
      <c r="V1072" s="164">
        <f t="shared" si="529"/>
        <v>0</v>
      </c>
      <c r="W1072" s="164">
        <f t="shared" si="529"/>
        <v>9.9499999999999993</v>
      </c>
      <c r="X1072" s="164">
        <f t="shared" si="529"/>
        <v>0</v>
      </c>
      <c r="Y1072" s="164">
        <f t="shared" si="529"/>
        <v>0</v>
      </c>
      <c r="Z1072" s="164">
        <f t="shared" si="529"/>
        <v>0</v>
      </c>
      <c r="AA1072" s="164">
        <f t="shared" si="529"/>
        <v>9.9499999999999993</v>
      </c>
      <c r="AB1072" s="164">
        <f t="shared" si="529"/>
        <v>0</v>
      </c>
      <c r="AC1072" s="164">
        <f t="shared" si="529"/>
        <v>0</v>
      </c>
      <c r="AD1072" s="164">
        <f t="shared" si="529"/>
        <v>0</v>
      </c>
      <c r="AE1072" s="164">
        <f t="shared" si="529"/>
        <v>0</v>
      </c>
      <c r="AF1072" s="164">
        <f t="shared" si="529"/>
        <v>0</v>
      </c>
      <c r="AG1072" s="164">
        <f t="shared" si="529"/>
        <v>0</v>
      </c>
      <c r="AH1072" s="164">
        <f t="shared" si="529"/>
        <v>0</v>
      </c>
      <c r="AI1072" s="164">
        <f t="shared" si="529"/>
        <v>0</v>
      </c>
      <c r="AJ1072" s="164">
        <f t="shared" si="529"/>
        <v>0</v>
      </c>
      <c r="AK1072" s="164">
        <f t="shared" si="529"/>
        <v>0</v>
      </c>
      <c r="AL1072" s="164">
        <f t="shared" si="529"/>
        <v>0.01</v>
      </c>
      <c r="AM1072" s="164">
        <f t="shared" si="529"/>
        <v>0</v>
      </c>
      <c r="AN1072" s="164">
        <f t="shared" si="529"/>
        <v>0</v>
      </c>
      <c r="AO1072" s="164">
        <f t="shared" si="529"/>
        <v>0.3</v>
      </c>
      <c r="AP1072" s="164">
        <f t="shared" si="529"/>
        <v>0.1</v>
      </c>
      <c r="AQ1072" s="164">
        <f t="shared" si="529"/>
        <v>0</v>
      </c>
      <c r="AR1072" s="164">
        <f t="shared" si="529"/>
        <v>2E-3</v>
      </c>
      <c r="AS1072" s="164">
        <f t="shared" si="529"/>
        <v>0</v>
      </c>
      <c r="AT1072" s="164">
        <f t="shared" si="529"/>
        <v>0</v>
      </c>
      <c r="AU1072" s="164">
        <f t="shared" si="529"/>
        <v>0</v>
      </c>
      <c r="AV1072" s="164">
        <f t="shared" si="529"/>
        <v>0</v>
      </c>
      <c r="AW1072" s="164">
        <f t="shared" si="529"/>
        <v>0</v>
      </c>
      <c r="AX1072" s="164">
        <f t="shared" si="529"/>
        <v>0</v>
      </c>
      <c r="AY1072" s="164">
        <f t="shared" si="529"/>
        <v>0</v>
      </c>
      <c r="AZ1072" s="164">
        <f t="shared" si="529"/>
        <v>0</v>
      </c>
      <c r="BA1072" s="164">
        <f t="shared" si="529"/>
        <v>0</v>
      </c>
      <c r="BB1072" s="164">
        <f t="shared" si="529"/>
        <v>0</v>
      </c>
      <c r="BC1072" s="164">
        <f t="shared" si="529"/>
        <v>0</v>
      </c>
      <c r="BD1072" s="164">
        <f t="shared" si="529"/>
        <v>0</v>
      </c>
      <c r="BE1072" s="164">
        <f t="shared" si="529"/>
        <v>0</v>
      </c>
      <c r="BF1072" s="164">
        <f t="shared" si="529"/>
        <v>0</v>
      </c>
      <c r="BG1072" s="164">
        <f t="shared" si="529"/>
        <v>0</v>
      </c>
      <c r="BH1072" s="164">
        <f t="shared" si="529"/>
        <v>0</v>
      </c>
      <c r="BI1072" s="164">
        <f t="shared" si="529"/>
        <v>0</v>
      </c>
      <c r="BJ1072" s="164">
        <f t="shared" si="529"/>
        <v>0</v>
      </c>
      <c r="BK1072" s="164">
        <f t="shared" si="529"/>
        <v>0</v>
      </c>
      <c r="BL1072" s="164">
        <f t="shared" si="529"/>
        <v>0</v>
      </c>
      <c r="BM1072" s="164">
        <f t="shared" si="529"/>
        <v>0</v>
      </c>
      <c r="BN1072" s="164">
        <f t="shared" si="529"/>
        <v>0</v>
      </c>
      <c r="BO1072" s="164">
        <f t="shared" si="529"/>
        <v>0</v>
      </c>
      <c r="BP1072" s="164">
        <f t="shared" si="529"/>
        <v>0</v>
      </c>
      <c r="BQ1072" s="164">
        <f t="shared" si="529"/>
        <v>0</v>
      </c>
      <c r="BR1072" s="164"/>
      <c r="BS1072" s="164"/>
      <c r="BT1072" s="164"/>
      <c r="BU1072" s="164"/>
      <c r="BV1072" s="164"/>
      <c r="BW1072" s="164"/>
      <c r="BX1072" s="166"/>
      <c r="BY1072" s="164"/>
      <c r="BZ1072" s="164"/>
      <c r="CA1072" s="164"/>
      <c r="CB1072" s="164">
        <f t="shared" si="526"/>
        <v>100</v>
      </c>
      <c r="CC1072" s="164">
        <f t="shared" si="526"/>
        <v>99.5</v>
      </c>
      <c r="CD1072" s="388"/>
      <c r="CE1072" s="388"/>
      <c r="CF1072" s="388"/>
      <c r="CG1072" s="388"/>
      <c r="CH1072" s="388"/>
      <c r="CI1072" s="388"/>
      <c r="CJ1072" s="388"/>
      <c r="CK1072" s="388"/>
      <c r="CL1072" s="388"/>
      <c r="CM1072" s="388"/>
      <c r="CN1072" s="388"/>
      <c r="CO1072" s="388"/>
      <c r="CP1072" s="388"/>
      <c r="CQ1072" s="388"/>
      <c r="CR1072" s="388"/>
      <c r="CS1072" s="388"/>
      <c r="CT1072" s="388"/>
    </row>
    <row r="1073" spans="1:98" s="35" customFormat="1" ht="15" x14ac:dyDescent="0.3">
      <c r="A1073" s="34"/>
      <c r="F1073" s="167" t="s">
        <v>1214</v>
      </c>
      <c r="J1073" s="388"/>
      <c r="K1073" s="164">
        <f>+K1062*$D$1062/100</f>
        <v>0.01</v>
      </c>
      <c r="L1073" s="164"/>
      <c r="M1073" s="164">
        <f>+M1062*$D$1062/100</f>
        <v>0</v>
      </c>
      <c r="N1073" s="164">
        <f t="shared" ref="N1073:BQ1073" si="530">+N1062*$D$1062/100</f>
        <v>0</v>
      </c>
      <c r="O1073" s="164">
        <f t="shared" si="530"/>
        <v>0</v>
      </c>
      <c r="P1073" s="164">
        <f t="shared" si="530"/>
        <v>0</v>
      </c>
      <c r="Q1073" s="164">
        <f t="shared" si="530"/>
        <v>0</v>
      </c>
      <c r="R1073" s="164">
        <f t="shared" si="530"/>
        <v>0</v>
      </c>
      <c r="S1073" s="164">
        <f t="shared" si="530"/>
        <v>0</v>
      </c>
      <c r="T1073" s="164">
        <f t="shared" si="530"/>
        <v>0</v>
      </c>
      <c r="U1073" s="164">
        <f t="shared" si="530"/>
        <v>0</v>
      </c>
      <c r="V1073" s="164">
        <f t="shared" si="530"/>
        <v>0</v>
      </c>
      <c r="W1073" s="164">
        <f t="shared" si="530"/>
        <v>0</v>
      </c>
      <c r="X1073" s="164">
        <f t="shared" si="530"/>
        <v>0</v>
      </c>
      <c r="Y1073" s="164">
        <f t="shared" si="530"/>
        <v>0</v>
      </c>
      <c r="Z1073" s="164">
        <f t="shared" si="530"/>
        <v>0</v>
      </c>
      <c r="AA1073" s="164">
        <f t="shared" si="530"/>
        <v>0</v>
      </c>
      <c r="AB1073" s="164">
        <f t="shared" si="530"/>
        <v>0</v>
      </c>
      <c r="AC1073" s="164">
        <f t="shared" si="530"/>
        <v>0</v>
      </c>
      <c r="AD1073" s="164">
        <f t="shared" si="530"/>
        <v>0</v>
      </c>
      <c r="AE1073" s="164">
        <f t="shared" si="530"/>
        <v>0</v>
      </c>
      <c r="AF1073" s="164">
        <f t="shared" si="530"/>
        <v>0</v>
      </c>
      <c r="AG1073" s="164">
        <f t="shared" si="530"/>
        <v>0</v>
      </c>
      <c r="AH1073" s="164">
        <f t="shared" si="530"/>
        <v>0</v>
      </c>
      <c r="AI1073" s="164">
        <f t="shared" si="530"/>
        <v>0</v>
      </c>
      <c r="AJ1073" s="164">
        <f t="shared" si="530"/>
        <v>4.99</v>
      </c>
      <c r="AK1073" s="164">
        <f t="shared" si="530"/>
        <v>0.5</v>
      </c>
      <c r="AL1073" s="164">
        <f t="shared" si="530"/>
        <v>1.4999999999999999E-2</v>
      </c>
      <c r="AM1073" s="164">
        <f t="shared" si="530"/>
        <v>3.8</v>
      </c>
      <c r="AN1073" s="164">
        <f t="shared" si="530"/>
        <v>0.05</v>
      </c>
      <c r="AO1073" s="164">
        <f t="shared" si="530"/>
        <v>4.45</v>
      </c>
      <c r="AP1073" s="164">
        <f t="shared" si="530"/>
        <v>1965</v>
      </c>
      <c r="AQ1073" s="164">
        <f t="shared" si="530"/>
        <v>5.0000000000000001E-3</v>
      </c>
      <c r="AR1073" s="164">
        <f t="shared" si="530"/>
        <v>4.0000000000000001E-3</v>
      </c>
      <c r="AS1073" s="164">
        <f t="shared" si="530"/>
        <v>0</v>
      </c>
      <c r="AT1073" s="166" t="s">
        <v>501</v>
      </c>
      <c r="AU1073" s="164">
        <f t="shared" si="530"/>
        <v>0</v>
      </c>
      <c r="AV1073" s="164">
        <f t="shared" si="530"/>
        <v>0</v>
      </c>
      <c r="AW1073" s="164">
        <f t="shared" si="530"/>
        <v>0</v>
      </c>
      <c r="AX1073" s="164">
        <f t="shared" si="530"/>
        <v>0</v>
      </c>
      <c r="AY1073" s="164">
        <f t="shared" si="530"/>
        <v>0</v>
      </c>
      <c r="AZ1073" s="164">
        <f t="shared" si="530"/>
        <v>0</v>
      </c>
      <c r="BA1073" s="164">
        <f t="shared" si="530"/>
        <v>0</v>
      </c>
      <c r="BB1073" s="164">
        <f t="shared" si="530"/>
        <v>0</v>
      </c>
      <c r="BC1073" s="164">
        <f t="shared" si="530"/>
        <v>0</v>
      </c>
      <c r="BD1073" s="164">
        <f t="shared" si="530"/>
        <v>0</v>
      </c>
      <c r="BE1073" s="164">
        <f t="shared" si="530"/>
        <v>0</v>
      </c>
      <c r="BF1073" s="164">
        <f t="shared" si="530"/>
        <v>0</v>
      </c>
      <c r="BG1073" s="164">
        <f t="shared" si="530"/>
        <v>0</v>
      </c>
      <c r="BH1073" s="164">
        <f t="shared" si="530"/>
        <v>0</v>
      </c>
      <c r="BI1073" s="164">
        <f t="shared" si="530"/>
        <v>0</v>
      </c>
      <c r="BJ1073" s="164">
        <f t="shared" si="530"/>
        <v>0</v>
      </c>
      <c r="BK1073" s="164">
        <f t="shared" si="530"/>
        <v>0.05</v>
      </c>
      <c r="BL1073" s="164">
        <f t="shared" si="530"/>
        <v>0</v>
      </c>
      <c r="BM1073" s="164">
        <f t="shared" si="530"/>
        <v>0</v>
      </c>
      <c r="BN1073" s="164">
        <f t="shared" si="530"/>
        <v>0</v>
      </c>
      <c r="BO1073" s="164">
        <f t="shared" si="530"/>
        <v>0</v>
      </c>
      <c r="BP1073" s="164">
        <f t="shared" si="530"/>
        <v>0</v>
      </c>
      <c r="BQ1073" s="164">
        <f t="shared" si="530"/>
        <v>0</v>
      </c>
      <c r="BR1073" s="164"/>
      <c r="BS1073" s="164"/>
      <c r="BT1073" s="164"/>
      <c r="BU1073" s="164"/>
      <c r="BV1073" s="164"/>
      <c r="BW1073" s="164"/>
      <c r="BX1073" s="166"/>
      <c r="BY1073" s="164"/>
      <c r="BZ1073" s="164"/>
      <c r="CA1073" s="164"/>
      <c r="CB1073" s="164">
        <f t="shared" si="526"/>
        <v>100</v>
      </c>
      <c r="CC1073" s="164">
        <f t="shared" si="526"/>
        <v>0</v>
      </c>
      <c r="CD1073" s="388"/>
      <c r="CE1073" s="388"/>
      <c r="CF1073" s="388"/>
      <c r="CG1073" s="388"/>
      <c r="CH1073" s="388"/>
      <c r="CI1073" s="388"/>
      <c r="CJ1073" s="388"/>
      <c r="CK1073" s="388"/>
      <c r="CL1073" s="388"/>
      <c r="CM1073" s="388"/>
      <c r="CN1073" s="388"/>
      <c r="CO1073" s="388"/>
      <c r="CP1073" s="388"/>
      <c r="CQ1073" s="388"/>
      <c r="CR1073" s="388"/>
      <c r="CS1073" s="388"/>
      <c r="CT1073" s="388"/>
    </row>
    <row r="1074" spans="1:98" s="35" customFormat="1" ht="15" x14ac:dyDescent="0.3">
      <c r="A1074" s="34"/>
      <c r="F1074" s="167"/>
      <c r="J1074" s="388"/>
      <c r="K1074" s="168">
        <f t="shared" ref="K1074:AP1074" si="531">SUM(K1069:K1073)</f>
        <v>192.95999999999998</v>
      </c>
      <c r="L1074" s="168">
        <f t="shared" si="531"/>
        <v>0.29400000000000004</v>
      </c>
      <c r="M1074" s="168">
        <f t="shared" si="531"/>
        <v>1.8900000000000001</v>
      </c>
      <c r="N1074" s="168">
        <f t="shared" si="531"/>
        <v>1.8900000000000001</v>
      </c>
      <c r="O1074" s="168">
        <f t="shared" si="531"/>
        <v>0</v>
      </c>
      <c r="P1074" s="168">
        <f t="shared" si="531"/>
        <v>0</v>
      </c>
      <c r="Q1074" s="168">
        <f t="shared" si="531"/>
        <v>30.33</v>
      </c>
      <c r="R1074" s="168">
        <f t="shared" si="531"/>
        <v>0</v>
      </c>
      <c r="S1074" s="168">
        <f t="shared" si="531"/>
        <v>3.8489999999999998</v>
      </c>
      <c r="T1074" s="168">
        <f t="shared" si="531"/>
        <v>5.6160000000000005</v>
      </c>
      <c r="U1074" s="168">
        <f t="shared" si="531"/>
        <v>19.398</v>
      </c>
      <c r="V1074" s="168">
        <f t="shared" si="531"/>
        <v>0</v>
      </c>
      <c r="W1074" s="168">
        <f t="shared" si="531"/>
        <v>21.259999999999998</v>
      </c>
      <c r="X1074" s="168">
        <f t="shared" si="531"/>
        <v>0</v>
      </c>
      <c r="Y1074" s="168">
        <f t="shared" si="531"/>
        <v>0</v>
      </c>
      <c r="Z1074" s="168">
        <f t="shared" si="531"/>
        <v>0</v>
      </c>
      <c r="AA1074" s="168">
        <f t="shared" si="531"/>
        <v>18.920000000000002</v>
      </c>
      <c r="AB1074" s="168">
        <f t="shared" si="531"/>
        <v>0</v>
      </c>
      <c r="AC1074" s="168">
        <f t="shared" si="531"/>
        <v>0</v>
      </c>
      <c r="AD1074" s="168">
        <f t="shared" si="531"/>
        <v>0</v>
      </c>
      <c r="AE1074" s="168">
        <f t="shared" si="531"/>
        <v>2.67</v>
      </c>
      <c r="AF1074" s="168">
        <f t="shared" si="531"/>
        <v>0</v>
      </c>
      <c r="AG1074" s="168">
        <f t="shared" si="531"/>
        <v>1.44</v>
      </c>
      <c r="AH1074" s="168">
        <f t="shared" si="531"/>
        <v>0</v>
      </c>
      <c r="AI1074" s="168">
        <f t="shared" si="531"/>
        <v>0</v>
      </c>
      <c r="AJ1074" s="168">
        <f t="shared" si="531"/>
        <v>6.07</v>
      </c>
      <c r="AK1074" s="168">
        <f t="shared" si="531"/>
        <v>37.1</v>
      </c>
      <c r="AL1074" s="168">
        <f t="shared" si="531"/>
        <v>0.71499999999999997</v>
      </c>
      <c r="AM1074" s="168">
        <f t="shared" si="531"/>
        <v>27.8</v>
      </c>
      <c r="AN1074" s="168">
        <f t="shared" si="531"/>
        <v>59.75</v>
      </c>
      <c r="AO1074" s="168">
        <f t="shared" si="531"/>
        <v>443.95</v>
      </c>
      <c r="AP1074" s="168">
        <f t="shared" si="531"/>
        <v>1984.6</v>
      </c>
      <c r="AQ1074" s="168">
        <f t="shared" ref="AQ1074:BQ1074" si="532">SUM(AQ1069:AQ1073)</f>
        <v>0.47599999999999998</v>
      </c>
      <c r="AR1074" s="168">
        <f t="shared" si="532"/>
        <v>0.21600000000000003</v>
      </c>
      <c r="AS1074" s="168">
        <f t="shared" si="532"/>
        <v>1.02</v>
      </c>
      <c r="AT1074" s="168">
        <f t="shared" si="532"/>
        <v>270</v>
      </c>
      <c r="AU1074" s="168">
        <f t="shared" si="532"/>
        <v>0</v>
      </c>
      <c r="AV1074" s="168">
        <f t="shared" si="532"/>
        <v>47.699999999999996</v>
      </c>
      <c r="AW1074" s="168">
        <f t="shared" si="532"/>
        <v>0</v>
      </c>
      <c r="AX1074" s="168">
        <f t="shared" si="532"/>
        <v>277.2</v>
      </c>
      <c r="AY1074" s="168">
        <f t="shared" si="532"/>
        <v>0</v>
      </c>
      <c r="AZ1074" s="168">
        <f t="shared" si="532"/>
        <v>0</v>
      </c>
      <c r="BA1074" s="168">
        <f t="shared" si="532"/>
        <v>0</v>
      </c>
      <c r="BB1074" s="168">
        <f t="shared" si="532"/>
        <v>0</v>
      </c>
      <c r="BC1074" s="168">
        <f t="shared" si="532"/>
        <v>0</v>
      </c>
      <c r="BD1074" s="168">
        <f t="shared" si="532"/>
        <v>0</v>
      </c>
      <c r="BE1074" s="168">
        <f t="shared" si="532"/>
        <v>0</v>
      </c>
      <c r="BF1074" s="168">
        <f t="shared" si="532"/>
        <v>0</v>
      </c>
      <c r="BG1074" s="168">
        <f t="shared" si="532"/>
        <v>0</v>
      </c>
      <c r="BH1074" s="168">
        <f t="shared" si="532"/>
        <v>12.773999999999997</v>
      </c>
      <c r="BI1074" s="168">
        <f t="shared" si="532"/>
        <v>0</v>
      </c>
      <c r="BJ1074" s="168">
        <f t="shared" si="532"/>
        <v>7.4999999999999997E-2</v>
      </c>
      <c r="BK1074" s="168">
        <f t="shared" si="532"/>
        <v>7.1000000000000008E-2</v>
      </c>
      <c r="BL1074" s="168">
        <f t="shared" si="532"/>
        <v>1.1700000000000002</v>
      </c>
      <c r="BM1074" s="168">
        <f t="shared" si="532"/>
        <v>0</v>
      </c>
      <c r="BN1074" s="168">
        <f t="shared" si="532"/>
        <v>0.21599999999999997</v>
      </c>
      <c r="BO1074" s="168">
        <f t="shared" si="532"/>
        <v>23.400000000000002</v>
      </c>
      <c r="BP1074" s="168">
        <f t="shared" si="532"/>
        <v>0</v>
      </c>
      <c r="BQ1074" s="168">
        <f t="shared" si="532"/>
        <v>29.4</v>
      </c>
      <c r="BR1074" s="168"/>
      <c r="BS1074" s="168"/>
      <c r="BT1074" s="168"/>
      <c r="BU1074" s="168"/>
      <c r="BV1074" s="168"/>
      <c r="BW1074" s="168"/>
      <c r="BX1074" s="333"/>
      <c r="BY1074" s="168"/>
      <c r="BZ1074" s="168"/>
      <c r="CA1074" s="168"/>
      <c r="CB1074" s="168">
        <f>(CB1069+CB1070+CB1071+CB1072+CB1073)</f>
        <v>500</v>
      </c>
      <c r="CC1074" s="168">
        <f>(CC1069+CC1070+CC1071+CC1072+CC1073)</f>
        <v>110.9</v>
      </c>
      <c r="CD1074" s="388"/>
      <c r="CE1074" s="388"/>
      <c r="CF1074" s="388"/>
      <c r="CG1074" s="388"/>
      <c r="CH1074" s="388"/>
      <c r="CI1074" s="388"/>
      <c r="CJ1074" s="388"/>
      <c r="CK1074" s="388"/>
      <c r="CL1074" s="388"/>
      <c r="CM1074" s="388"/>
      <c r="CN1074" s="388"/>
      <c r="CO1074" s="388"/>
      <c r="CP1074" s="388"/>
      <c r="CQ1074" s="388"/>
      <c r="CR1074" s="388"/>
      <c r="CS1074" s="388"/>
      <c r="CT1074" s="388"/>
    </row>
    <row r="1075" spans="1:98" s="35" customFormat="1" ht="15" x14ac:dyDescent="0.25">
      <c r="A1075" s="34"/>
      <c r="F1075" s="36"/>
      <c r="J1075" s="388"/>
      <c r="BX1075" s="332"/>
      <c r="CD1075" s="388"/>
      <c r="CE1075" s="388"/>
      <c r="CF1075" s="388"/>
      <c r="CG1075" s="388"/>
      <c r="CH1075" s="388"/>
      <c r="CI1075" s="388"/>
      <c r="CJ1075" s="388"/>
      <c r="CK1075" s="388"/>
      <c r="CL1075" s="388"/>
      <c r="CM1075" s="388"/>
      <c r="CN1075" s="388"/>
      <c r="CO1075" s="388"/>
      <c r="CP1075" s="388"/>
      <c r="CQ1075" s="388"/>
      <c r="CR1075" s="388"/>
      <c r="CS1075" s="388"/>
      <c r="CT1075" s="388"/>
    </row>
    <row r="1076" spans="1:98" s="35" customFormat="1" ht="13" x14ac:dyDescent="0.3">
      <c r="A1076" s="34"/>
      <c r="J1076" s="392"/>
      <c r="K1076" s="164">
        <f>(K1074-($D$1063-$D$1064))/$D$1064*100</f>
        <v>72.28562659846547</v>
      </c>
      <c r="L1076" s="170">
        <f>L1074/$D$1064*100*L826</f>
        <v>0.13133503836317137</v>
      </c>
      <c r="M1076" s="170">
        <f>M1074/$D$1064*100*M826</f>
        <v>0.84429667519181595</v>
      </c>
      <c r="N1076" s="170">
        <f t="shared" ref="N1076:BQ1076" si="533">N1074/$D$1064*100*N826</f>
        <v>0.84429667519181595</v>
      </c>
      <c r="O1076" s="170">
        <f t="shared" si="533"/>
        <v>0</v>
      </c>
      <c r="P1076" s="170">
        <f t="shared" si="533"/>
        <v>0</v>
      </c>
      <c r="Q1076" s="170">
        <f t="shared" si="533"/>
        <v>13.548951406649614</v>
      </c>
      <c r="R1076" s="170">
        <f t="shared" si="533"/>
        <v>0</v>
      </c>
      <c r="S1076" s="170">
        <f t="shared" si="533"/>
        <v>1.7194168797953964</v>
      </c>
      <c r="T1076" s="170">
        <f t="shared" si="533"/>
        <v>2.5087672634271101</v>
      </c>
      <c r="U1076" s="170">
        <f t="shared" si="533"/>
        <v>8.6654322250639382</v>
      </c>
      <c r="V1076" s="170">
        <f t="shared" si="533"/>
        <v>0</v>
      </c>
      <c r="W1076" s="170">
        <f t="shared" si="533"/>
        <v>9.4972208013640227</v>
      </c>
      <c r="X1076" s="170">
        <f t="shared" si="533"/>
        <v>0</v>
      </c>
      <c r="Y1076" s="170">
        <f t="shared" si="533"/>
        <v>0</v>
      </c>
      <c r="Z1076" s="170">
        <f t="shared" si="533"/>
        <v>0</v>
      </c>
      <c r="AA1076" s="170">
        <f t="shared" si="533"/>
        <v>8.4519011082693947</v>
      </c>
      <c r="AB1076" s="170">
        <f t="shared" si="533"/>
        <v>0</v>
      </c>
      <c r="AC1076" s="170">
        <f t="shared" si="533"/>
        <v>0</v>
      </c>
      <c r="AD1076" s="170">
        <f t="shared" si="533"/>
        <v>0</v>
      </c>
      <c r="AE1076" s="170">
        <f t="shared" si="533"/>
        <v>1.1927365728900254</v>
      </c>
      <c r="AF1076" s="170">
        <f t="shared" si="533"/>
        <v>0</v>
      </c>
      <c r="AG1076" s="170">
        <f t="shared" si="533"/>
        <v>0.64327365728900254</v>
      </c>
      <c r="AH1076" s="170">
        <f t="shared" si="533"/>
        <v>0</v>
      </c>
      <c r="AI1076" s="170">
        <f t="shared" si="533"/>
        <v>0</v>
      </c>
      <c r="AJ1076" s="170">
        <f t="shared" si="533"/>
        <v>2.7115771526001708</v>
      </c>
      <c r="AK1076" s="170">
        <f t="shared" si="533"/>
        <v>16.573231031543052</v>
      </c>
      <c r="AL1076" s="170">
        <f t="shared" si="533"/>
        <v>0.31940323955669225</v>
      </c>
      <c r="AM1076" s="170">
        <f t="shared" si="533"/>
        <v>12.418755328218245</v>
      </c>
      <c r="AN1076" s="170">
        <f t="shared" si="533"/>
        <v>26.69138959931799</v>
      </c>
      <c r="AO1076" s="170">
        <f t="shared" si="533"/>
        <v>198.32037510656437</v>
      </c>
      <c r="AP1076" s="170">
        <f t="shared" si="533"/>
        <v>886.55618073316282</v>
      </c>
      <c r="AQ1076" s="170">
        <f t="shared" si="533"/>
        <v>0.21263768115942031</v>
      </c>
      <c r="AR1076" s="170">
        <f t="shared" si="533"/>
        <v>9.6491048593350393E-2</v>
      </c>
      <c r="AS1076" s="170">
        <f t="shared" si="533"/>
        <v>0.45565217391304347</v>
      </c>
      <c r="AT1076" s="170">
        <f t="shared" si="533"/>
        <v>120.61381074168797</v>
      </c>
      <c r="AU1076" s="170">
        <f t="shared" si="533"/>
        <v>0</v>
      </c>
      <c r="AV1076" s="170">
        <f t="shared" si="533"/>
        <v>21.308439897698207</v>
      </c>
      <c r="AW1076" s="170">
        <f t="shared" si="533"/>
        <v>0</v>
      </c>
      <c r="AX1076" s="170">
        <f t="shared" si="533"/>
        <v>123.83017902813297</v>
      </c>
      <c r="AY1076" s="170">
        <f t="shared" si="533"/>
        <v>0</v>
      </c>
      <c r="AZ1076" s="170">
        <f t="shared" si="533"/>
        <v>0</v>
      </c>
      <c r="BA1076" s="170">
        <f t="shared" si="533"/>
        <v>0</v>
      </c>
      <c r="BB1076" s="170">
        <f t="shared" si="533"/>
        <v>0</v>
      </c>
      <c r="BC1076" s="170">
        <f t="shared" si="533"/>
        <v>0</v>
      </c>
      <c r="BD1076" s="170">
        <f t="shared" si="533"/>
        <v>0</v>
      </c>
      <c r="BE1076" s="170">
        <f t="shared" si="533"/>
        <v>0</v>
      </c>
      <c r="BF1076" s="170">
        <f t="shared" si="533"/>
        <v>0</v>
      </c>
      <c r="BG1076" s="170">
        <f t="shared" si="533"/>
        <v>0</v>
      </c>
      <c r="BH1076" s="170">
        <f t="shared" si="533"/>
        <v>5.7063734015345258</v>
      </c>
      <c r="BI1076" s="170">
        <f t="shared" si="533"/>
        <v>0</v>
      </c>
      <c r="BJ1076" s="170">
        <f t="shared" si="533"/>
        <v>2.1777493606138107E-2</v>
      </c>
      <c r="BK1076" s="170">
        <f t="shared" si="533"/>
        <v>2.5373572037510662E-2</v>
      </c>
      <c r="BL1076" s="170">
        <f t="shared" si="533"/>
        <v>0.36586189258312024</v>
      </c>
      <c r="BM1076" s="170">
        <f t="shared" si="533"/>
        <v>0</v>
      </c>
      <c r="BN1076" s="170">
        <f t="shared" si="533"/>
        <v>5.7894629156010222E-2</v>
      </c>
      <c r="BO1076" s="170">
        <f t="shared" si="533"/>
        <v>6.2719181585677752</v>
      </c>
      <c r="BP1076" s="170">
        <f t="shared" si="533"/>
        <v>0</v>
      </c>
      <c r="BQ1076" s="170">
        <f t="shared" si="533"/>
        <v>7.2234271099744243</v>
      </c>
      <c r="BR1076" s="170"/>
      <c r="BS1076" s="170"/>
      <c r="BT1076" s="170"/>
      <c r="BU1076" s="170"/>
      <c r="BV1076" s="170"/>
      <c r="BW1076" s="170"/>
      <c r="BX1076" s="204"/>
      <c r="BY1076" s="170"/>
      <c r="BZ1076" s="170"/>
      <c r="CA1076" s="170"/>
      <c r="CB1076" s="170">
        <f>CB1074/5</f>
        <v>100</v>
      </c>
      <c r="CC1076" s="168">
        <f>CC1074</f>
        <v>110.9</v>
      </c>
      <c r="CD1076" s="392"/>
      <c r="CE1076" s="392"/>
      <c r="CF1076" s="392"/>
      <c r="CG1076" s="392"/>
      <c r="CH1076" s="392"/>
      <c r="CI1076" s="392"/>
      <c r="CJ1076" s="392"/>
      <c r="CK1076" s="392"/>
      <c r="CL1076" s="392"/>
      <c r="CM1076" s="392"/>
      <c r="CN1076" s="392"/>
      <c r="CO1076" s="392"/>
      <c r="CP1076" s="392"/>
      <c r="CQ1076" s="392"/>
      <c r="CR1076" s="392"/>
      <c r="CS1076" s="392"/>
      <c r="CT1076" s="392"/>
    </row>
    <row r="1077" spans="1:98" ht="13" x14ac:dyDescent="0.3">
      <c r="A1077" s="10"/>
      <c r="CB1077" s="16"/>
      <c r="CC1077" s="16"/>
    </row>
    <row r="1078" spans="1:98" ht="15" x14ac:dyDescent="0.3">
      <c r="A1078" s="12" t="s">
        <v>1337</v>
      </c>
      <c r="F1078" s="44"/>
    </row>
    <row r="1079" spans="1:98" s="189" customFormat="1" ht="15" x14ac:dyDescent="0.3">
      <c r="A1079" s="188" t="s">
        <v>546</v>
      </c>
      <c r="F1079" s="193"/>
      <c r="J1079" s="189">
        <v>1</v>
      </c>
      <c r="K1079" s="189">
        <v>1</v>
      </c>
      <c r="L1079" s="16">
        <v>1</v>
      </c>
      <c r="M1079" s="189">
        <v>1</v>
      </c>
      <c r="N1079" s="189">
        <v>1</v>
      </c>
      <c r="O1079" s="189">
        <v>1</v>
      </c>
      <c r="P1079" s="189">
        <v>1</v>
      </c>
      <c r="Q1079" s="189">
        <v>1</v>
      </c>
      <c r="R1079" s="189">
        <v>1</v>
      </c>
      <c r="S1079" s="189">
        <v>1</v>
      </c>
      <c r="T1079" s="189">
        <v>1</v>
      </c>
      <c r="U1079" s="189">
        <v>1</v>
      </c>
      <c r="V1079" s="189">
        <v>1</v>
      </c>
      <c r="W1079" s="189">
        <v>1</v>
      </c>
      <c r="X1079" s="189">
        <v>1</v>
      </c>
      <c r="Y1079" s="189">
        <v>1</v>
      </c>
      <c r="Z1079" s="189">
        <v>1</v>
      </c>
      <c r="AA1079" s="189">
        <v>1</v>
      </c>
      <c r="AB1079" s="189">
        <v>1</v>
      </c>
      <c r="AC1079" s="189">
        <v>1</v>
      </c>
      <c r="AD1079" s="189">
        <v>1</v>
      </c>
      <c r="AE1079" s="189">
        <v>1</v>
      </c>
      <c r="AF1079" s="189">
        <v>1</v>
      </c>
      <c r="AG1079" s="189">
        <v>1</v>
      </c>
      <c r="AH1079" s="189">
        <v>1</v>
      </c>
      <c r="AI1079" s="189">
        <v>1</v>
      </c>
      <c r="AJ1079" s="189">
        <v>1</v>
      </c>
      <c r="AK1079" s="189">
        <v>1</v>
      </c>
      <c r="AL1079" s="189">
        <v>1</v>
      </c>
      <c r="AM1079" s="189">
        <v>1</v>
      </c>
      <c r="AN1079" s="189">
        <v>1</v>
      </c>
      <c r="AO1079" s="189">
        <v>1</v>
      </c>
      <c r="AP1079" s="189">
        <v>1</v>
      </c>
      <c r="AQ1079" s="189">
        <v>1</v>
      </c>
      <c r="AR1079" s="189">
        <v>1</v>
      </c>
      <c r="AS1079" s="189">
        <v>1</v>
      </c>
      <c r="AT1079" s="189">
        <v>1</v>
      </c>
      <c r="AU1079" s="189">
        <v>1</v>
      </c>
      <c r="AV1079" s="189">
        <v>1</v>
      </c>
      <c r="AW1079" s="189">
        <v>1</v>
      </c>
      <c r="AX1079" s="189">
        <v>1</v>
      </c>
      <c r="AY1079" s="189">
        <v>1</v>
      </c>
      <c r="AZ1079" s="189">
        <v>1</v>
      </c>
      <c r="BA1079" s="189">
        <v>1</v>
      </c>
      <c r="BB1079" s="189">
        <v>1</v>
      </c>
      <c r="BC1079" s="189">
        <v>1</v>
      </c>
      <c r="BD1079" s="189">
        <v>1</v>
      </c>
      <c r="BE1079" s="189">
        <v>1</v>
      </c>
      <c r="BF1079" s="189">
        <v>1</v>
      </c>
      <c r="BG1079" s="189">
        <v>1</v>
      </c>
      <c r="BH1079" s="189">
        <v>1</v>
      </c>
      <c r="BI1079" s="189">
        <v>1</v>
      </c>
      <c r="BJ1079" s="189">
        <v>0.6</v>
      </c>
      <c r="BK1079" s="189">
        <v>0.6</v>
      </c>
      <c r="BL1079" s="189">
        <v>0.6</v>
      </c>
      <c r="BM1079" s="189">
        <v>0.6</v>
      </c>
      <c r="BN1079" s="189">
        <v>0.6</v>
      </c>
      <c r="BO1079" s="189">
        <v>0.5</v>
      </c>
      <c r="BP1079" s="189">
        <v>1</v>
      </c>
      <c r="BQ1079" s="189">
        <v>1</v>
      </c>
      <c r="BR1079" s="189">
        <v>1</v>
      </c>
      <c r="BS1079" s="190"/>
      <c r="BT1079" s="190"/>
      <c r="BU1079" s="190"/>
      <c r="BV1079" s="190"/>
      <c r="BX1079" s="341"/>
    </row>
    <row r="1080" spans="1:98" s="7" customFormat="1" ht="15" x14ac:dyDescent="0.25">
      <c r="A1080" s="120" t="s">
        <v>905</v>
      </c>
      <c r="F1080" s="117" t="s">
        <v>1271</v>
      </c>
      <c r="J1080" s="7">
        <f>(M1080*17)+(Q1080*37)+(W1080*17)+(AI1080*29)+(AE1080*8)</f>
        <v>399.6270213875847</v>
      </c>
      <c r="K1080" s="183">
        <f>+K1101</f>
        <v>73.962180490349496</v>
      </c>
      <c r="L1080" s="183"/>
      <c r="M1080" s="183">
        <f t="shared" ref="M1080:BR1080" si="534">+M1101</f>
        <v>4.4100156494522693</v>
      </c>
      <c r="N1080" s="183">
        <f t="shared" si="534"/>
        <v>4.4100156494522693</v>
      </c>
      <c r="O1080" s="183">
        <f t="shared" si="534"/>
        <v>0</v>
      </c>
      <c r="P1080" s="183">
        <f t="shared" si="534"/>
        <v>0</v>
      </c>
      <c r="Q1080" s="183">
        <f t="shared" si="534"/>
        <v>1.9040166927490869</v>
      </c>
      <c r="R1080" s="183">
        <f t="shared" si="534"/>
        <v>0</v>
      </c>
      <c r="S1080" s="183">
        <f t="shared" si="534"/>
        <v>0.24752217005738134</v>
      </c>
      <c r="T1080" s="183">
        <f t="shared" si="534"/>
        <v>0.32712571726656237</v>
      </c>
      <c r="U1080" s="183">
        <f t="shared" si="534"/>
        <v>1.2606155451225871</v>
      </c>
      <c r="V1080" s="183">
        <f t="shared" si="534"/>
        <v>0</v>
      </c>
      <c r="W1080" s="183">
        <f t="shared" si="534"/>
        <v>12.572248304642669</v>
      </c>
      <c r="X1080" s="183">
        <f t="shared" si="534"/>
        <v>0</v>
      </c>
      <c r="Y1080" s="183">
        <f t="shared" si="534"/>
        <v>0</v>
      </c>
      <c r="Z1080" s="183">
        <f t="shared" si="534"/>
        <v>0</v>
      </c>
      <c r="AA1080" s="183">
        <f t="shared" si="534"/>
        <v>0.51904016692749078</v>
      </c>
      <c r="AB1080" s="183">
        <f t="shared" si="534"/>
        <v>0</v>
      </c>
      <c r="AC1080" s="183">
        <f t="shared" si="534"/>
        <v>0</v>
      </c>
      <c r="AD1080" s="183">
        <f t="shared" si="534"/>
        <v>0</v>
      </c>
      <c r="AE1080" s="183">
        <f t="shared" si="534"/>
        <v>5.0599895670318205</v>
      </c>
      <c r="AF1080" s="183">
        <f t="shared" si="534"/>
        <v>0</v>
      </c>
      <c r="AG1080" s="183">
        <f t="shared" si="534"/>
        <v>0</v>
      </c>
      <c r="AH1080" s="183">
        <f t="shared" si="534"/>
        <v>0</v>
      </c>
      <c r="AI1080" s="183">
        <f t="shared" si="534"/>
        <v>0</v>
      </c>
      <c r="AJ1080" s="183">
        <f t="shared" si="534"/>
        <v>1.5881585811163275</v>
      </c>
      <c r="AK1080" s="183">
        <f t="shared" si="534"/>
        <v>23.432446531038078</v>
      </c>
      <c r="AL1080" s="183">
        <f t="shared" si="534"/>
        <v>1.5451225873761085</v>
      </c>
      <c r="AM1080" s="183">
        <f t="shared" si="534"/>
        <v>5.8555033907146585</v>
      </c>
      <c r="AN1080" s="183">
        <f t="shared" si="534"/>
        <v>42.952529994783525</v>
      </c>
      <c r="AO1080" s="183">
        <f t="shared" si="534"/>
        <v>298.74804381846633</v>
      </c>
      <c r="AP1080" s="183">
        <f t="shared" si="534"/>
        <v>420.33385498174232</v>
      </c>
      <c r="AQ1080" s="183">
        <f t="shared" si="534"/>
        <v>0.66405842462180487</v>
      </c>
      <c r="AR1080" s="183">
        <f t="shared" si="534"/>
        <v>0.23445226917057901</v>
      </c>
      <c r="AS1080" s="183">
        <f t="shared" si="534"/>
        <v>0</v>
      </c>
      <c r="AT1080" s="183">
        <f t="shared" si="534"/>
        <v>341.67970787689097</v>
      </c>
      <c r="AU1080" s="183">
        <f t="shared" si="534"/>
        <v>0</v>
      </c>
      <c r="AV1080" s="183">
        <f t="shared" si="534"/>
        <v>4.6948356807511735E-2</v>
      </c>
      <c r="AW1080" s="183">
        <f t="shared" si="534"/>
        <v>0</v>
      </c>
      <c r="AX1080" s="183">
        <f t="shared" si="534"/>
        <v>0</v>
      </c>
      <c r="AY1080" s="183">
        <f t="shared" si="534"/>
        <v>0</v>
      </c>
      <c r="AZ1080" s="183">
        <f t="shared" si="534"/>
        <v>0</v>
      </c>
      <c r="BA1080" s="183">
        <f t="shared" si="534"/>
        <v>0</v>
      </c>
      <c r="BB1080" s="183">
        <f t="shared" si="534"/>
        <v>0</v>
      </c>
      <c r="BC1080" s="183">
        <f t="shared" si="534"/>
        <v>0</v>
      </c>
      <c r="BD1080" s="183">
        <f t="shared" si="534"/>
        <v>0</v>
      </c>
      <c r="BE1080" s="183">
        <f t="shared" si="534"/>
        <v>0</v>
      </c>
      <c r="BF1080" s="183">
        <f t="shared" si="534"/>
        <v>0</v>
      </c>
      <c r="BG1080" s="183">
        <f t="shared" si="534"/>
        <v>0</v>
      </c>
      <c r="BH1080" s="183">
        <f t="shared" si="534"/>
        <v>0.70245174752216988</v>
      </c>
      <c r="BI1080" s="183">
        <f t="shared" si="534"/>
        <v>0</v>
      </c>
      <c r="BJ1080" s="183">
        <f t="shared" si="534"/>
        <v>7.6291079812206578E-2</v>
      </c>
      <c r="BK1080" s="183">
        <f t="shared" si="534"/>
        <v>3.5472091810119982E-2</v>
      </c>
      <c r="BL1080" s="183">
        <f t="shared" si="534"/>
        <v>0.4564423578508085</v>
      </c>
      <c r="BM1080" s="183">
        <f t="shared" si="534"/>
        <v>0</v>
      </c>
      <c r="BN1080" s="183">
        <f t="shared" si="534"/>
        <v>6.8388106416275435E-2</v>
      </c>
      <c r="BO1080" s="183">
        <f t="shared" si="534"/>
        <v>57.902973395931141</v>
      </c>
      <c r="BP1080" s="183">
        <f t="shared" si="534"/>
        <v>0</v>
      </c>
      <c r="BQ1080" s="183">
        <f t="shared" si="534"/>
        <v>0.43035993740219092</v>
      </c>
      <c r="BR1080" s="183">
        <f t="shared" si="534"/>
        <v>0</v>
      </c>
      <c r="BS1080" s="183"/>
      <c r="BT1080" s="183"/>
      <c r="BU1080" s="183"/>
      <c r="BV1080" s="183"/>
      <c r="BW1080" s="183"/>
      <c r="BX1080" s="338"/>
      <c r="BY1080" s="183"/>
      <c r="BZ1080" s="183"/>
      <c r="CA1080" s="183"/>
      <c r="CB1080" s="183">
        <f>+CB1101</f>
        <v>100</v>
      </c>
      <c r="CC1080" s="183">
        <f>+CC1101</f>
        <v>149.21</v>
      </c>
      <c r="CD1080" s="51"/>
      <c r="CE1080" s="51"/>
      <c r="CF1080" s="51"/>
      <c r="CG1080" s="51"/>
      <c r="CH1080" s="51"/>
      <c r="CI1080" s="51"/>
      <c r="CJ1080" s="51"/>
      <c r="CK1080" s="51"/>
      <c r="CL1080" s="51"/>
      <c r="CM1080" s="51"/>
      <c r="CN1080" s="51"/>
      <c r="CO1080" s="51"/>
      <c r="CP1080" s="51"/>
      <c r="CQ1080" s="51"/>
      <c r="CR1080" s="51"/>
      <c r="CS1080" s="51"/>
      <c r="CT1080" s="51"/>
    </row>
    <row r="1081" spans="1:98" ht="15" x14ac:dyDescent="0.25">
      <c r="A1081" s="10" t="s">
        <v>567</v>
      </c>
      <c r="D1081" s="25">
        <v>517.5</v>
      </c>
      <c r="E1081" s="147"/>
      <c r="F1081" s="40" t="s">
        <v>1391</v>
      </c>
      <c r="I1081">
        <v>1</v>
      </c>
      <c r="J1081" s="50">
        <v>0</v>
      </c>
      <c r="K1081" s="50">
        <v>99.9</v>
      </c>
      <c r="M1081" s="50">
        <v>0</v>
      </c>
      <c r="N1081" s="50">
        <v>0</v>
      </c>
      <c r="O1081" s="50">
        <v>0</v>
      </c>
      <c r="P1081" s="50">
        <v>0</v>
      </c>
      <c r="Q1081" s="50">
        <v>0</v>
      </c>
      <c r="R1081" s="50">
        <v>0</v>
      </c>
      <c r="S1081" s="50">
        <v>0</v>
      </c>
      <c r="T1081" s="50">
        <v>0</v>
      </c>
      <c r="U1081" s="50">
        <v>0</v>
      </c>
      <c r="W1081" s="50">
        <v>0</v>
      </c>
      <c r="X1081" s="50">
        <v>0</v>
      </c>
      <c r="Z1081" s="50">
        <v>0</v>
      </c>
      <c r="AA1081" s="50">
        <v>0</v>
      </c>
      <c r="AD1081" s="50">
        <v>0</v>
      </c>
      <c r="AE1081" s="50">
        <v>0</v>
      </c>
      <c r="AF1081" s="50">
        <v>0</v>
      </c>
      <c r="AG1081" s="50">
        <v>0</v>
      </c>
      <c r="AH1081" s="50">
        <v>0</v>
      </c>
      <c r="AI1081" s="50">
        <v>0</v>
      </c>
      <c r="AJ1081" s="50">
        <v>0.1</v>
      </c>
      <c r="AK1081" s="50">
        <v>2</v>
      </c>
      <c r="AL1081" s="50">
        <v>0</v>
      </c>
      <c r="AM1081" s="50">
        <v>1</v>
      </c>
      <c r="AN1081" s="50">
        <v>0</v>
      </c>
      <c r="AO1081" s="50">
        <v>0</v>
      </c>
      <c r="AP1081" s="50">
        <v>2</v>
      </c>
      <c r="AQ1081" s="50">
        <v>0</v>
      </c>
      <c r="AR1081" s="50">
        <v>7.0000000000000001E-3</v>
      </c>
      <c r="AS1081" s="50">
        <v>0</v>
      </c>
      <c r="AT1081" s="50">
        <v>0</v>
      </c>
      <c r="AV1081" s="50">
        <v>0</v>
      </c>
      <c r="AW1081" s="50">
        <v>0</v>
      </c>
      <c r="AX1081" s="50">
        <v>0</v>
      </c>
      <c r="AY1081" s="50">
        <v>0</v>
      </c>
      <c r="AZ1081" s="50">
        <v>0</v>
      </c>
      <c r="BA1081" s="50">
        <v>0</v>
      </c>
      <c r="BB1081" s="50">
        <v>0</v>
      </c>
      <c r="BE1081" s="50">
        <v>0</v>
      </c>
      <c r="BG1081" s="50">
        <v>0</v>
      </c>
      <c r="BH1081" s="50">
        <v>0</v>
      </c>
      <c r="BI1081" s="50">
        <v>0</v>
      </c>
      <c r="BJ1081" s="50">
        <v>0</v>
      </c>
      <c r="BK1081" s="50">
        <v>0</v>
      </c>
      <c r="BL1081" s="50">
        <v>0</v>
      </c>
      <c r="BM1081" s="50">
        <v>0</v>
      </c>
      <c r="BN1081" s="50">
        <v>0</v>
      </c>
      <c r="BO1081" s="50">
        <v>0</v>
      </c>
      <c r="BP1081" s="50">
        <v>0</v>
      </c>
      <c r="BQ1081" s="50">
        <v>0</v>
      </c>
      <c r="BR1081" s="50">
        <v>0</v>
      </c>
      <c r="BS1081" s="14">
        <v>1</v>
      </c>
      <c r="BT1081" s="14">
        <v>6.25</v>
      </c>
      <c r="BW1081" s="50" t="s">
        <v>7</v>
      </c>
      <c r="BX1081" s="194" t="s">
        <v>1411</v>
      </c>
      <c r="CB1081" s="50">
        <v>100</v>
      </c>
      <c r="CC1081" s="50">
        <v>0</v>
      </c>
    </row>
    <row r="1082" spans="1:98" ht="15" x14ac:dyDescent="0.25">
      <c r="A1082" s="54" t="s">
        <v>903</v>
      </c>
      <c r="D1082">
        <v>250</v>
      </c>
      <c r="F1082" s="5" t="s">
        <v>446</v>
      </c>
      <c r="I1082">
        <v>1</v>
      </c>
      <c r="J1082" s="50">
        <v>1308.47</v>
      </c>
      <c r="K1082" s="50">
        <v>12.4</v>
      </c>
      <c r="M1082" s="50">
        <v>16.899999999999999</v>
      </c>
      <c r="N1082" s="50">
        <v>16.899999999999999</v>
      </c>
      <c r="O1082" s="50">
        <v>0</v>
      </c>
      <c r="P1082" s="50">
        <v>0</v>
      </c>
      <c r="Q1082" s="50">
        <v>1.3</v>
      </c>
      <c r="S1082" s="50">
        <v>0.19</v>
      </c>
      <c r="T1082" s="50">
        <v>0.14000000000000001</v>
      </c>
      <c r="U1082" s="50">
        <v>0.98</v>
      </c>
      <c r="W1082" s="50">
        <v>46.2</v>
      </c>
      <c r="AA1082" s="50">
        <v>0</v>
      </c>
      <c r="AE1082" s="50">
        <v>19.399999999999999</v>
      </c>
      <c r="AJ1082" s="50">
        <v>1.89</v>
      </c>
      <c r="AK1082" s="50">
        <v>85</v>
      </c>
      <c r="AL1082" s="50">
        <v>5.9</v>
      </c>
      <c r="AM1082" s="50">
        <v>16.899999999999999</v>
      </c>
      <c r="AN1082" s="50">
        <v>164</v>
      </c>
      <c r="AO1082" s="50">
        <v>1140</v>
      </c>
      <c r="AP1082" s="50">
        <v>35</v>
      </c>
      <c r="AQ1082" s="50">
        <v>2.54</v>
      </c>
      <c r="AR1082" s="50">
        <v>0.88</v>
      </c>
      <c r="AT1082" s="50">
        <v>1310</v>
      </c>
      <c r="AV1082" s="50">
        <v>0</v>
      </c>
      <c r="BE1082" s="50">
        <v>0</v>
      </c>
      <c r="BH1082" s="50">
        <v>0.34</v>
      </c>
      <c r="BJ1082" s="50">
        <v>0.45</v>
      </c>
      <c r="BK1082" s="50">
        <v>0.13</v>
      </c>
      <c r="BL1082" s="50">
        <v>2.5</v>
      </c>
      <c r="BN1082" s="50">
        <v>0.437</v>
      </c>
      <c r="BO1082" s="50">
        <v>370</v>
      </c>
      <c r="BP1082" s="50">
        <v>0</v>
      </c>
      <c r="BQ1082" s="50">
        <v>3</v>
      </c>
      <c r="BT1082" s="27">
        <v>6.25</v>
      </c>
      <c r="BW1082" s="50" t="s">
        <v>4</v>
      </c>
      <c r="BX1082" s="194">
        <v>3543</v>
      </c>
      <c r="CB1082" s="50">
        <v>100</v>
      </c>
      <c r="CC1082" s="50">
        <v>48.11</v>
      </c>
    </row>
    <row r="1083" spans="1:98" ht="15" x14ac:dyDescent="0.3">
      <c r="A1083" s="10" t="s">
        <v>1013</v>
      </c>
      <c r="D1083">
        <v>5</v>
      </c>
      <c r="F1083" s="44" t="s">
        <v>175</v>
      </c>
      <c r="I1083" s="27">
        <v>1</v>
      </c>
      <c r="J1083" s="27">
        <f>(M1083*17)+(Q1083*37)+(CC1083*17)+(AI1083*29)+(AE1083*8)</f>
        <v>1691.5</v>
      </c>
      <c r="K1083" s="27">
        <v>0.5</v>
      </c>
      <c r="L1083" s="27" t="s">
        <v>501</v>
      </c>
      <c r="M1083" s="27">
        <v>0</v>
      </c>
      <c r="N1083" s="27">
        <v>0</v>
      </c>
      <c r="O1083" s="27">
        <v>0</v>
      </c>
      <c r="P1083" s="27">
        <v>0</v>
      </c>
      <c r="Q1083" s="27">
        <v>0</v>
      </c>
      <c r="R1083" s="27"/>
      <c r="S1083" s="27">
        <v>0</v>
      </c>
      <c r="T1083" s="27">
        <v>0</v>
      </c>
      <c r="U1083" s="27">
        <v>0</v>
      </c>
      <c r="V1083" s="27"/>
      <c r="W1083" s="27">
        <v>99.5</v>
      </c>
      <c r="X1083" s="27"/>
      <c r="Y1083" s="27"/>
      <c r="Z1083" s="27"/>
      <c r="AA1083" s="27">
        <v>99.5</v>
      </c>
      <c r="AB1083" s="27"/>
      <c r="AC1083" s="27"/>
      <c r="AD1083" s="27"/>
      <c r="AE1083" s="27">
        <v>0</v>
      </c>
      <c r="AF1083" s="27"/>
      <c r="AG1083" s="27"/>
      <c r="AH1083" s="27"/>
      <c r="AI1083" s="27"/>
      <c r="AJ1083" s="27">
        <v>0</v>
      </c>
      <c r="AK1083" s="27">
        <v>0</v>
      </c>
      <c r="AL1083" s="27">
        <v>0.1</v>
      </c>
      <c r="AM1083" s="27">
        <v>0</v>
      </c>
      <c r="AN1083" s="27">
        <v>0</v>
      </c>
      <c r="AO1083" s="27">
        <v>3</v>
      </c>
      <c r="AP1083" s="27">
        <v>1</v>
      </c>
      <c r="AQ1083" s="27"/>
      <c r="AR1083" s="27">
        <v>0.02</v>
      </c>
      <c r="AS1083" s="27"/>
      <c r="AT1083" s="27"/>
      <c r="AU1083" s="27"/>
      <c r="AV1083" s="27">
        <v>0</v>
      </c>
      <c r="AW1083" s="27"/>
      <c r="AX1083" s="27"/>
      <c r="AY1083" s="27"/>
      <c r="AZ1083" s="27"/>
      <c r="BA1083" s="27"/>
      <c r="BB1083" s="27"/>
      <c r="BC1083" s="27"/>
      <c r="BD1083" s="27"/>
      <c r="BE1083" s="27">
        <v>0</v>
      </c>
      <c r="BF1083" s="27"/>
      <c r="BG1083" s="27"/>
      <c r="BH1083" s="27">
        <v>0</v>
      </c>
      <c r="BI1083" s="27"/>
      <c r="BJ1083" s="27">
        <v>0</v>
      </c>
      <c r="BK1083" s="27">
        <v>0</v>
      </c>
      <c r="BL1083" s="27">
        <v>0</v>
      </c>
      <c r="BM1083" s="27"/>
      <c r="BN1083" s="27">
        <v>0</v>
      </c>
      <c r="BO1083" s="27">
        <v>0</v>
      </c>
      <c r="BP1083" s="27">
        <v>0</v>
      </c>
      <c r="BQ1083" s="27">
        <v>0</v>
      </c>
      <c r="BR1083" s="27"/>
      <c r="BS1083" s="27"/>
      <c r="BT1083" s="27">
        <v>6.25</v>
      </c>
      <c r="BU1083" s="27"/>
      <c r="BV1083" s="27"/>
      <c r="BW1083" s="27" t="s">
        <v>4</v>
      </c>
      <c r="BX1083" s="79">
        <v>9012</v>
      </c>
      <c r="BY1083" s="27"/>
      <c r="BZ1083" s="27"/>
      <c r="CA1083" s="27"/>
      <c r="CB1083" s="27">
        <f>CC1083+K1083+M1083+Q1083+AE1083+AJ1083</f>
        <v>100</v>
      </c>
      <c r="CC1083" s="27">
        <f>100-(K1083+M1083+Q1083+AJ1083+AE1083+AI1083)</f>
        <v>99.5</v>
      </c>
      <c r="CD1083" s="27"/>
      <c r="CE1083" s="27"/>
      <c r="CF1083" s="27"/>
    </row>
    <row r="1084" spans="1:98" ht="15" x14ac:dyDescent="0.3">
      <c r="A1084" s="10" t="s">
        <v>1221</v>
      </c>
      <c r="C1084" s="14"/>
      <c r="D1084">
        <v>5</v>
      </c>
      <c r="F1084" s="44" t="s">
        <v>341</v>
      </c>
      <c r="I1084">
        <v>1</v>
      </c>
      <c r="J1084" s="50">
        <v>33.999999999999901</v>
      </c>
      <c r="K1084" s="50">
        <v>98</v>
      </c>
      <c r="M1084" s="50">
        <v>0.4</v>
      </c>
      <c r="N1084" s="50">
        <v>0.4</v>
      </c>
      <c r="O1084" s="50">
        <v>0</v>
      </c>
      <c r="P1084" s="50">
        <v>0</v>
      </c>
      <c r="Q1084" s="50">
        <v>0</v>
      </c>
      <c r="S1084" s="50">
        <v>0</v>
      </c>
      <c r="T1084" s="50">
        <v>0</v>
      </c>
      <c r="U1084" s="50">
        <v>0</v>
      </c>
      <c r="W1084" s="50">
        <v>0.6</v>
      </c>
      <c r="AA1084" s="50">
        <v>0</v>
      </c>
      <c r="AE1084" s="50">
        <v>0</v>
      </c>
      <c r="AJ1084" s="50">
        <v>0</v>
      </c>
      <c r="AK1084" s="50">
        <v>15</v>
      </c>
      <c r="AL1084" s="50">
        <v>0.5</v>
      </c>
      <c r="AM1084" s="50">
        <v>22</v>
      </c>
      <c r="AN1084" s="50">
        <v>32</v>
      </c>
      <c r="AO1084" s="50">
        <v>89</v>
      </c>
      <c r="AP1084" s="50">
        <v>20</v>
      </c>
      <c r="AQ1084" s="50">
        <v>0.1</v>
      </c>
      <c r="AR1084" s="50">
        <v>0.04</v>
      </c>
      <c r="AV1084" s="50">
        <v>0</v>
      </c>
      <c r="BE1084" s="50">
        <v>0</v>
      </c>
      <c r="BH1084" s="50">
        <v>0</v>
      </c>
      <c r="BJ1084" s="50">
        <v>0</v>
      </c>
      <c r="BK1084" s="50">
        <v>0</v>
      </c>
      <c r="BL1084" s="50">
        <v>0</v>
      </c>
      <c r="BN1084" s="50">
        <v>0</v>
      </c>
      <c r="BO1084" s="50">
        <v>0</v>
      </c>
      <c r="BP1084" s="50">
        <v>0</v>
      </c>
      <c r="BT1084" s="27">
        <v>6.25</v>
      </c>
      <c r="BW1084" s="50" t="s">
        <v>186</v>
      </c>
      <c r="BX1084" s="194">
        <v>9511</v>
      </c>
      <c r="CB1084" s="50">
        <v>100</v>
      </c>
      <c r="CC1084" s="50">
        <v>1.5999999999999943</v>
      </c>
    </row>
    <row r="1085" spans="1:98" ht="15" x14ac:dyDescent="0.3">
      <c r="A1085" s="10" t="s">
        <v>1212</v>
      </c>
      <c r="C1085" s="14"/>
      <c r="D1085">
        <v>15</v>
      </c>
      <c r="F1085" s="44" t="s">
        <v>1213</v>
      </c>
      <c r="I1085">
        <v>1</v>
      </c>
      <c r="J1085" s="50">
        <v>3700</v>
      </c>
      <c r="K1085" s="50">
        <v>0</v>
      </c>
      <c r="L1085" s="50" t="s">
        <v>501</v>
      </c>
      <c r="M1085" s="50">
        <v>0</v>
      </c>
      <c r="N1085" s="50">
        <v>0</v>
      </c>
      <c r="O1085" s="50">
        <v>0</v>
      </c>
      <c r="P1085" s="50">
        <v>0</v>
      </c>
      <c r="Q1085" s="50">
        <v>100</v>
      </c>
      <c r="S1085" s="50">
        <v>12.65</v>
      </c>
      <c r="T1085" s="50">
        <v>18.57</v>
      </c>
      <c r="U1085" s="50">
        <v>64.22</v>
      </c>
      <c r="W1085" s="50">
        <v>0</v>
      </c>
      <c r="Z1085" s="50">
        <v>0</v>
      </c>
      <c r="AE1085" s="50">
        <v>0</v>
      </c>
      <c r="AJ1085" s="50">
        <v>0</v>
      </c>
      <c r="AK1085" s="50">
        <v>0</v>
      </c>
      <c r="AL1085" s="50">
        <v>0</v>
      </c>
      <c r="AM1085" s="50">
        <v>0</v>
      </c>
      <c r="AN1085" s="50">
        <v>0</v>
      </c>
      <c r="AO1085" s="50">
        <v>0</v>
      </c>
      <c r="AP1085" s="50">
        <v>0</v>
      </c>
      <c r="AQ1085" s="50">
        <v>0</v>
      </c>
      <c r="AR1085" s="50">
        <v>0</v>
      </c>
      <c r="AV1085" s="50">
        <v>3</v>
      </c>
      <c r="BG1085" s="50">
        <v>0</v>
      </c>
      <c r="BH1085" s="50">
        <v>39.22</v>
      </c>
      <c r="BJ1085" s="50">
        <v>0</v>
      </c>
      <c r="BK1085" s="50">
        <v>0</v>
      </c>
      <c r="BL1085" s="50">
        <v>0</v>
      </c>
      <c r="BN1085" s="50">
        <v>0</v>
      </c>
      <c r="BO1085" s="50">
        <v>0</v>
      </c>
      <c r="BP1085" s="50">
        <v>0</v>
      </c>
      <c r="BT1085" s="27">
        <v>6.25</v>
      </c>
      <c r="BW1085" s="50" t="s">
        <v>4</v>
      </c>
      <c r="BX1085" s="194">
        <v>6536</v>
      </c>
      <c r="CB1085" s="27">
        <f>CC1085+K1085+M1085+Q1085+AE1085+AJ1085</f>
        <v>100</v>
      </c>
      <c r="CC1085" s="27">
        <f>100-(K1085+M1085+Q1085+AJ1085+AE1085+AI1085)</f>
        <v>0</v>
      </c>
    </row>
    <row r="1086" spans="1:98" ht="15" x14ac:dyDescent="0.3">
      <c r="A1086" s="10" t="s">
        <v>1219</v>
      </c>
      <c r="D1086">
        <v>10</v>
      </c>
      <c r="F1086" s="44" t="s">
        <v>1214</v>
      </c>
      <c r="I1086">
        <v>1</v>
      </c>
      <c r="J1086" s="50">
        <v>0</v>
      </c>
      <c r="K1086" s="50">
        <v>0.2</v>
      </c>
      <c r="M1086" s="50">
        <v>0</v>
      </c>
      <c r="N1086" s="50">
        <v>0</v>
      </c>
      <c r="O1086" s="50">
        <v>0</v>
      </c>
      <c r="P1086" s="50">
        <v>0</v>
      </c>
      <c r="Q1086" s="50">
        <v>0</v>
      </c>
      <c r="S1086" s="50">
        <v>0</v>
      </c>
      <c r="T1086" s="50">
        <v>0</v>
      </c>
      <c r="U1086" s="50">
        <v>0</v>
      </c>
      <c r="V1086" s="50">
        <v>0</v>
      </c>
      <c r="W1086" s="50">
        <v>0</v>
      </c>
      <c r="Y1086" s="50">
        <v>0</v>
      </c>
      <c r="AB1086" s="50">
        <v>0</v>
      </c>
      <c r="AC1086" s="50">
        <v>0</v>
      </c>
      <c r="AG1086" s="50">
        <v>0</v>
      </c>
      <c r="AJ1086" s="50">
        <v>99.8</v>
      </c>
      <c r="AK1086" s="50">
        <v>10</v>
      </c>
      <c r="AL1086" s="50">
        <v>0.3</v>
      </c>
      <c r="AM1086" s="50">
        <v>76</v>
      </c>
      <c r="AN1086" s="50">
        <v>1</v>
      </c>
      <c r="AO1086" s="50">
        <v>89</v>
      </c>
      <c r="AP1086" s="50">
        <v>39300</v>
      </c>
      <c r="AQ1086" s="50">
        <v>0.1</v>
      </c>
      <c r="AR1086" s="50">
        <v>0.08</v>
      </c>
      <c r="AT1086" s="50" t="s">
        <v>501</v>
      </c>
      <c r="AW1086" s="50">
        <v>0</v>
      </c>
      <c r="AX1086" s="50">
        <v>0</v>
      </c>
      <c r="BF1086" s="50">
        <v>0</v>
      </c>
      <c r="BH1086" s="50">
        <v>0</v>
      </c>
      <c r="BJ1086" s="50">
        <v>0</v>
      </c>
      <c r="BK1086" s="50">
        <v>1</v>
      </c>
      <c r="BL1086" s="50">
        <v>0</v>
      </c>
      <c r="BN1086" s="50">
        <v>0</v>
      </c>
      <c r="BO1086" s="50">
        <v>0</v>
      </c>
      <c r="BP1086" s="50">
        <v>0</v>
      </c>
      <c r="BQ1086" s="50">
        <v>0</v>
      </c>
      <c r="BT1086" s="27">
        <v>6.25</v>
      </c>
      <c r="BW1086" s="50" t="s">
        <v>8</v>
      </c>
      <c r="BX1086" s="194">
        <v>1226</v>
      </c>
      <c r="CB1086" s="50">
        <v>100</v>
      </c>
      <c r="CC1086" s="50">
        <v>0</v>
      </c>
    </row>
    <row r="1087" spans="1:98" ht="15" x14ac:dyDescent="0.25">
      <c r="A1087" s="10"/>
      <c r="D1087">
        <f>SUM(D1081:D1086)</f>
        <v>802.5</v>
      </c>
      <c r="F1087" s="5" t="s">
        <v>550</v>
      </c>
      <c r="J1087" s="50">
        <f>SUM(J1081:J1086)</f>
        <v>6733.97</v>
      </c>
      <c r="K1087" s="50">
        <f>SUM(K1081:K1086)</f>
        <v>211</v>
      </c>
      <c r="M1087" s="50">
        <f t="shared" ref="M1087:AR1087" si="535">SUM(M1081:M1086)</f>
        <v>17.299999999999997</v>
      </c>
      <c r="N1087" s="50">
        <f t="shared" si="535"/>
        <v>17.299999999999997</v>
      </c>
      <c r="O1087" s="50">
        <f t="shared" si="535"/>
        <v>0</v>
      </c>
      <c r="P1087" s="50">
        <f t="shared" si="535"/>
        <v>0</v>
      </c>
      <c r="Q1087" s="50">
        <f t="shared" si="535"/>
        <v>101.3</v>
      </c>
      <c r="R1087" s="50">
        <f t="shared" si="535"/>
        <v>0</v>
      </c>
      <c r="S1087" s="50">
        <f t="shared" si="535"/>
        <v>12.84</v>
      </c>
      <c r="T1087" s="50">
        <f t="shared" si="535"/>
        <v>18.71</v>
      </c>
      <c r="U1087" s="50">
        <f t="shared" si="535"/>
        <v>65.2</v>
      </c>
      <c r="V1087" s="50">
        <f t="shared" si="535"/>
        <v>0</v>
      </c>
      <c r="W1087" s="50">
        <f t="shared" si="535"/>
        <v>146.29999999999998</v>
      </c>
      <c r="X1087" s="50">
        <f t="shared" si="535"/>
        <v>0</v>
      </c>
      <c r="Y1087" s="50">
        <f t="shared" si="535"/>
        <v>0</v>
      </c>
      <c r="Z1087" s="50">
        <f t="shared" si="535"/>
        <v>0</v>
      </c>
      <c r="AA1087" s="50">
        <f t="shared" si="535"/>
        <v>99.5</v>
      </c>
      <c r="AB1087" s="50">
        <f t="shared" si="535"/>
        <v>0</v>
      </c>
      <c r="AC1087" s="50">
        <f t="shared" si="535"/>
        <v>0</v>
      </c>
      <c r="AD1087" s="50">
        <f t="shared" si="535"/>
        <v>0</v>
      </c>
      <c r="AE1087" s="50">
        <f t="shared" si="535"/>
        <v>19.399999999999999</v>
      </c>
      <c r="AF1087" s="50">
        <f t="shared" si="535"/>
        <v>0</v>
      </c>
      <c r="AG1087" s="50">
        <f t="shared" si="535"/>
        <v>0</v>
      </c>
      <c r="AH1087" s="50">
        <f t="shared" si="535"/>
        <v>0</v>
      </c>
      <c r="AI1087" s="50">
        <f t="shared" si="535"/>
        <v>0</v>
      </c>
      <c r="AJ1087" s="50">
        <f t="shared" si="535"/>
        <v>101.78999999999999</v>
      </c>
      <c r="AK1087" s="50">
        <f t="shared" si="535"/>
        <v>112</v>
      </c>
      <c r="AL1087" s="50">
        <f t="shared" si="535"/>
        <v>6.8</v>
      </c>
      <c r="AM1087" s="50">
        <f t="shared" si="535"/>
        <v>115.9</v>
      </c>
      <c r="AN1087" s="50">
        <f t="shared" si="535"/>
        <v>197</v>
      </c>
      <c r="AO1087" s="50">
        <f t="shared" si="535"/>
        <v>1321</v>
      </c>
      <c r="AP1087" s="50">
        <f t="shared" si="535"/>
        <v>39358</v>
      </c>
      <c r="AQ1087" s="50">
        <f t="shared" si="535"/>
        <v>2.74</v>
      </c>
      <c r="AR1087" s="50">
        <f t="shared" si="535"/>
        <v>1.0270000000000001</v>
      </c>
      <c r="AS1087" s="50">
        <f t="shared" ref="AS1087:BQ1087" si="536">SUM(AS1081:AS1086)</f>
        <v>0</v>
      </c>
      <c r="AT1087" s="50">
        <f t="shared" si="536"/>
        <v>1310</v>
      </c>
      <c r="AU1087" s="50">
        <f t="shared" si="536"/>
        <v>0</v>
      </c>
      <c r="AV1087" s="50">
        <f t="shared" si="536"/>
        <v>3</v>
      </c>
      <c r="AW1087" s="50">
        <f t="shared" si="536"/>
        <v>0</v>
      </c>
      <c r="AX1087" s="50">
        <f t="shared" si="536"/>
        <v>0</v>
      </c>
      <c r="AY1087" s="50">
        <f t="shared" si="536"/>
        <v>0</v>
      </c>
      <c r="AZ1087" s="50">
        <f t="shared" si="536"/>
        <v>0</v>
      </c>
      <c r="BA1087" s="50">
        <f t="shared" si="536"/>
        <v>0</v>
      </c>
      <c r="BB1087" s="50">
        <f t="shared" si="536"/>
        <v>0</v>
      </c>
      <c r="BC1087" s="50">
        <f t="shared" si="536"/>
        <v>0</v>
      </c>
      <c r="BD1087" s="50">
        <f t="shared" si="536"/>
        <v>0</v>
      </c>
      <c r="BE1087" s="50">
        <f t="shared" si="536"/>
        <v>0</v>
      </c>
      <c r="BF1087" s="50">
        <f t="shared" si="536"/>
        <v>0</v>
      </c>
      <c r="BG1087" s="50">
        <f t="shared" si="536"/>
        <v>0</v>
      </c>
      <c r="BH1087" s="50">
        <f t="shared" si="536"/>
        <v>39.56</v>
      </c>
      <c r="BI1087" s="50">
        <f t="shared" si="536"/>
        <v>0</v>
      </c>
      <c r="BJ1087" s="50">
        <f t="shared" si="536"/>
        <v>0.45</v>
      </c>
      <c r="BK1087" s="50">
        <f t="shared" si="536"/>
        <v>1.1299999999999999</v>
      </c>
      <c r="BL1087" s="50">
        <f t="shared" si="536"/>
        <v>2.5</v>
      </c>
      <c r="BM1087" s="50">
        <f t="shared" si="536"/>
        <v>0</v>
      </c>
      <c r="BN1087" s="50">
        <f t="shared" si="536"/>
        <v>0.437</v>
      </c>
      <c r="BO1087" s="50">
        <f t="shared" si="536"/>
        <v>370</v>
      </c>
      <c r="BP1087" s="50">
        <f t="shared" si="536"/>
        <v>0</v>
      </c>
      <c r="BQ1087" s="50">
        <f t="shared" si="536"/>
        <v>3</v>
      </c>
    </row>
    <row r="1088" spans="1:98" ht="15" x14ac:dyDescent="0.25">
      <c r="A1088" s="10"/>
      <c r="D1088">
        <f>D1087+156</f>
        <v>958.5</v>
      </c>
      <c r="F1088" s="5" t="s">
        <v>551</v>
      </c>
      <c r="K1088" s="50">
        <f>K1087-(D1087-D1088)</f>
        <v>367</v>
      </c>
    </row>
    <row r="1089" spans="1:98" ht="15" x14ac:dyDescent="0.25">
      <c r="A1089" s="10"/>
      <c r="D1089">
        <f>1-(D1087-D1088)/D1087</f>
        <v>1.1943925233644861</v>
      </c>
      <c r="F1089" s="5" t="s">
        <v>337</v>
      </c>
    </row>
    <row r="1090" spans="1:98" ht="15" x14ac:dyDescent="0.25">
      <c r="A1090" s="10"/>
      <c r="F1090" s="5" t="s">
        <v>82</v>
      </c>
      <c r="J1090" s="50">
        <f>J1087/$D$1088*100*J1079</f>
        <v>702.55294731351069</v>
      </c>
      <c r="M1090" s="50">
        <f>M1087/$D$1088*100*M1079</f>
        <v>1.8049034950443399</v>
      </c>
      <c r="N1090" s="50">
        <f t="shared" ref="N1090:BQ1090" si="537">N1087/$D$1088*100*N1079</f>
        <v>1.8049034950443399</v>
      </c>
      <c r="O1090" s="50">
        <f t="shared" si="537"/>
        <v>0</v>
      </c>
      <c r="P1090" s="50">
        <f t="shared" si="537"/>
        <v>0</v>
      </c>
      <c r="Q1090" s="50">
        <f t="shared" si="537"/>
        <v>10.568596765779864</v>
      </c>
      <c r="R1090" s="50">
        <f t="shared" si="537"/>
        <v>0</v>
      </c>
      <c r="S1090" s="50">
        <f t="shared" si="537"/>
        <v>1.3395931142410016</v>
      </c>
      <c r="T1090" s="50">
        <f t="shared" si="537"/>
        <v>1.9520083463745435</v>
      </c>
      <c r="U1090" s="50">
        <f t="shared" si="537"/>
        <v>6.8022952529994782</v>
      </c>
      <c r="V1090" s="50">
        <f t="shared" si="537"/>
        <v>0</v>
      </c>
      <c r="W1090" s="50">
        <f t="shared" si="537"/>
        <v>15.263432446531036</v>
      </c>
      <c r="X1090" s="50">
        <f t="shared" si="537"/>
        <v>0</v>
      </c>
      <c r="Y1090" s="50">
        <f t="shared" si="537"/>
        <v>0</v>
      </c>
      <c r="Z1090" s="50">
        <f t="shared" si="537"/>
        <v>0</v>
      </c>
      <c r="AA1090" s="50">
        <f t="shared" si="537"/>
        <v>10.380803338549818</v>
      </c>
      <c r="AB1090" s="50">
        <f t="shared" si="537"/>
        <v>0</v>
      </c>
      <c r="AC1090" s="50">
        <f t="shared" si="537"/>
        <v>0</v>
      </c>
      <c r="AD1090" s="50">
        <f t="shared" si="537"/>
        <v>0</v>
      </c>
      <c r="AE1090" s="50">
        <f t="shared" si="537"/>
        <v>2.0239958268127278</v>
      </c>
      <c r="AF1090" s="50">
        <f t="shared" si="537"/>
        <v>0</v>
      </c>
      <c r="AG1090" s="50">
        <f t="shared" si="537"/>
        <v>0</v>
      </c>
      <c r="AH1090" s="50">
        <f t="shared" si="537"/>
        <v>0</v>
      </c>
      <c r="AI1090" s="50">
        <f t="shared" si="537"/>
        <v>0</v>
      </c>
      <c r="AJ1090" s="50">
        <f t="shared" si="537"/>
        <v>10.619718309859154</v>
      </c>
      <c r="AK1090" s="50">
        <f t="shared" si="537"/>
        <v>11.684924360980698</v>
      </c>
      <c r="AL1090" s="50">
        <f t="shared" si="537"/>
        <v>0.70944183620239953</v>
      </c>
      <c r="AM1090" s="50">
        <f t="shared" si="537"/>
        <v>12.091810119979135</v>
      </c>
      <c r="AN1090" s="50">
        <f t="shared" si="537"/>
        <v>20.552947313510693</v>
      </c>
      <c r="AO1090" s="50">
        <f t="shared" si="537"/>
        <v>137.81950965049558</v>
      </c>
      <c r="AP1090" s="50">
        <f t="shared" si="537"/>
        <v>4106.2076160667712</v>
      </c>
      <c r="AQ1090" s="50">
        <f t="shared" si="537"/>
        <v>0.28586332811684928</v>
      </c>
      <c r="AR1090" s="50">
        <f t="shared" si="537"/>
        <v>0.10714658320292124</v>
      </c>
      <c r="AS1090" s="50">
        <f t="shared" si="537"/>
        <v>0</v>
      </c>
      <c r="AT1090" s="50">
        <f t="shared" si="537"/>
        <v>136.67188315075637</v>
      </c>
      <c r="AU1090" s="50">
        <f t="shared" si="537"/>
        <v>0</v>
      </c>
      <c r="AV1090" s="50">
        <f t="shared" si="537"/>
        <v>0.3129890453834116</v>
      </c>
      <c r="AW1090" s="50">
        <f t="shared" si="537"/>
        <v>0</v>
      </c>
      <c r="AX1090" s="50">
        <f t="shared" si="537"/>
        <v>0</v>
      </c>
      <c r="AY1090" s="50">
        <f t="shared" si="537"/>
        <v>0</v>
      </c>
      <c r="AZ1090" s="50">
        <f t="shared" si="537"/>
        <v>0</v>
      </c>
      <c r="BA1090" s="50">
        <f t="shared" si="537"/>
        <v>0</v>
      </c>
      <c r="BB1090" s="50">
        <f t="shared" si="537"/>
        <v>0</v>
      </c>
      <c r="BC1090" s="50">
        <f t="shared" si="537"/>
        <v>0</v>
      </c>
      <c r="BD1090" s="50">
        <f t="shared" si="537"/>
        <v>0</v>
      </c>
      <c r="BE1090" s="50">
        <f t="shared" si="537"/>
        <v>0</v>
      </c>
      <c r="BF1090" s="50">
        <f t="shared" si="537"/>
        <v>0</v>
      </c>
      <c r="BG1090" s="50">
        <f t="shared" si="537"/>
        <v>0</v>
      </c>
      <c r="BH1090" s="50">
        <f t="shared" si="537"/>
        <v>4.1272822117892547</v>
      </c>
      <c r="BI1090" s="50">
        <f t="shared" si="537"/>
        <v>0</v>
      </c>
      <c r="BJ1090" s="50">
        <f t="shared" si="537"/>
        <v>2.8169014084507039E-2</v>
      </c>
      <c r="BK1090" s="50">
        <f t="shared" si="537"/>
        <v>7.0735524256651014E-2</v>
      </c>
      <c r="BL1090" s="50">
        <f t="shared" si="537"/>
        <v>0.1564945226917058</v>
      </c>
      <c r="BM1090" s="50">
        <f t="shared" si="537"/>
        <v>0</v>
      </c>
      <c r="BN1090" s="50">
        <f t="shared" si="537"/>
        <v>2.735524256651017E-2</v>
      </c>
      <c r="BO1090" s="50">
        <f t="shared" si="537"/>
        <v>19.300991131977046</v>
      </c>
      <c r="BP1090" s="50">
        <f t="shared" si="537"/>
        <v>0</v>
      </c>
      <c r="BQ1090" s="50">
        <f t="shared" si="537"/>
        <v>0.3129890453834116</v>
      </c>
    </row>
    <row r="1091" spans="1:98" ht="15" x14ac:dyDescent="0.25">
      <c r="A1091" s="10"/>
      <c r="F1091" s="5" t="s">
        <v>115</v>
      </c>
      <c r="K1091" s="25">
        <f>(K1087-(D1087-D1088))/D1088*100</f>
        <v>38.288993218570681</v>
      </c>
    </row>
    <row r="1092" spans="1:98" ht="15" x14ac:dyDescent="0.25">
      <c r="A1092" s="10"/>
      <c r="F1092" s="5"/>
      <c r="K1092" s="25"/>
    </row>
    <row r="1093" spans="1:98" s="35" customFormat="1" ht="15" x14ac:dyDescent="0.25">
      <c r="A1093" s="34"/>
      <c r="F1093" s="163" t="s">
        <v>1391</v>
      </c>
      <c r="J1093" s="392"/>
      <c r="K1093" s="164">
        <f>+K1081*$D$1081/100</f>
        <v>516.98249999999996</v>
      </c>
      <c r="L1093" s="164"/>
      <c r="M1093" s="164">
        <f>+M1081*$D$1081/100</f>
        <v>0</v>
      </c>
      <c r="N1093" s="164">
        <f t="shared" ref="N1093:BR1093" si="538">+N1081*$D$1081/100</f>
        <v>0</v>
      </c>
      <c r="O1093" s="164">
        <f t="shared" si="538"/>
        <v>0</v>
      </c>
      <c r="P1093" s="164">
        <f t="shared" si="538"/>
        <v>0</v>
      </c>
      <c r="Q1093" s="164">
        <f t="shared" si="538"/>
        <v>0</v>
      </c>
      <c r="R1093" s="164">
        <f t="shared" si="538"/>
        <v>0</v>
      </c>
      <c r="S1093" s="164">
        <f t="shared" si="538"/>
        <v>0</v>
      </c>
      <c r="T1093" s="164">
        <f t="shared" si="538"/>
        <v>0</v>
      </c>
      <c r="U1093" s="164">
        <f t="shared" si="538"/>
        <v>0</v>
      </c>
      <c r="V1093" s="164">
        <f t="shared" si="538"/>
        <v>0</v>
      </c>
      <c r="W1093" s="164">
        <f t="shared" si="538"/>
        <v>0</v>
      </c>
      <c r="X1093" s="164">
        <f t="shared" si="538"/>
        <v>0</v>
      </c>
      <c r="Y1093" s="164">
        <f t="shared" si="538"/>
        <v>0</v>
      </c>
      <c r="Z1093" s="164">
        <f t="shared" si="538"/>
        <v>0</v>
      </c>
      <c r="AA1093" s="164">
        <f t="shared" si="538"/>
        <v>0</v>
      </c>
      <c r="AB1093" s="164">
        <f t="shared" si="538"/>
        <v>0</v>
      </c>
      <c r="AC1093" s="164">
        <f t="shared" si="538"/>
        <v>0</v>
      </c>
      <c r="AD1093" s="164">
        <f t="shared" si="538"/>
        <v>0</v>
      </c>
      <c r="AE1093" s="164">
        <f t="shared" si="538"/>
        <v>0</v>
      </c>
      <c r="AF1093" s="164">
        <f t="shared" si="538"/>
        <v>0</v>
      </c>
      <c r="AG1093" s="164">
        <f t="shared" si="538"/>
        <v>0</v>
      </c>
      <c r="AH1093" s="164">
        <f t="shared" si="538"/>
        <v>0</v>
      </c>
      <c r="AI1093" s="164">
        <f t="shared" si="538"/>
        <v>0</v>
      </c>
      <c r="AJ1093" s="164">
        <f t="shared" si="538"/>
        <v>0.51749999999999996</v>
      </c>
      <c r="AK1093" s="164">
        <f t="shared" si="538"/>
        <v>10.35</v>
      </c>
      <c r="AL1093" s="164">
        <f t="shared" si="538"/>
        <v>0</v>
      </c>
      <c r="AM1093" s="164">
        <f t="shared" si="538"/>
        <v>5.1749999999999998</v>
      </c>
      <c r="AN1093" s="164">
        <f t="shared" si="538"/>
        <v>0</v>
      </c>
      <c r="AO1093" s="164">
        <f t="shared" si="538"/>
        <v>0</v>
      </c>
      <c r="AP1093" s="164">
        <f t="shared" si="538"/>
        <v>10.35</v>
      </c>
      <c r="AQ1093" s="164">
        <f t="shared" si="538"/>
        <v>0</v>
      </c>
      <c r="AR1093" s="164">
        <f t="shared" si="538"/>
        <v>3.6225E-2</v>
      </c>
      <c r="AS1093" s="164">
        <f t="shared" si="538"/>
        <v>0</v>
      </c>
      <c r="AT1093" s="164">
        <f t="shared" si="538"/>
        <v>0</v>
      </c>
      <c r="AU1093" s="164">
        <f t="shared" si="538"/>
        <v>0</v>
      </c>
      <c r="AV1093" s="164">
        <f t="shared" si="538"/>
        <v>0</v>
      </c>
      <c r="AW1093" s="164">
        <f t="shared" si="538"/>
        <v>0</v>
      </c>
      <c r="AX1093" s="164">
        <f t="shared" si="538"/>
        <v>0</v>
      </c>
      <c r="AY1093" s="164">
        <f t="shared" si="538"/>
        <v>0</v>
      </c>
      <c r="AZ1093" s="164">
        <f t="shared" si="538"/>
        <v>0</v>
      </c>
      <c r="BA1093" s="164">
        <f t="shared" si="538"/>
        <v>0</v>
      </c>
      <c r="BB1093" s="164">
        <f t="shared" si="538"/>
        <v>0</v>
      </c>
      <c r="BC1093" s="164">
        <f t="shared" si="538"/>
        <v>0</v>
      </c>
      <c r="BD1093" s="164">
        <f t="shared" si="538"/>
        <v>0</v>
      </c>
      <c r="BE1093" s="164">
        <f t="shared" si="538"/>
        <v>0</v>
      </c>
      <c r="BF1093" s="164">
        <f t="shared" si="538"/>
        <v>0</v>
      </c>
      <c r="BG1093" s="164">
        <f t="shared" si="538"/>
        <v>0</v>
      </c>
      <c r="BH1093" s="164">
        <f t="shared" si="538"/>
        <v>0</v>
      </c>
      <c r="BI1093" s="164">
        <f t="shared" si="538"/>
        <v>0</v>
      </c>
      <c r="BJ1093" s="164">
        <f t="shared" si="538"/>
        <v>0</v>
      </c>
      <c r="BK1093" s="164">
        <f t="shared" si="538"/>
        <v>0</v>
      </c>
      <c r="BL1093" s="164">
        <f t="shared" si="538"/>
        <v>0</v>
      </c>
      <c r="BM1093" s="164">
        <f t="shared" si="538"/>
        <v>0</v>
      </c>
      <c r="BN1093" s="164">
        <f t="shared" si="538"/>
        <v>0</v>
      </c>
      <c r="BO1093" s="164">
        <f t="shared" si="538"/>
        <v>0</v>
      </c>
      <c r="BP1093" s="164">
        <f t="shared" si="538"/>
        <v>0</v>
      </c>
      <c r="BQ1093" s="164">
        <f t="shared" si="538"/>
        <v>0</v>
      </c>
      <c r="BR1093" s="164">
        <f t="shared" si="538"/>
        <v>0</v>
      </c>
      <c r="BS1093" s="164"/>
      <c r="BT1093" s="164"/>
      <c r="BU1093" s="164"/>
      <c r="BV1093" s="164"/>
      <c r="BW1093" s="164"/>
      <c r="BX1093" s="166"/>
      <c r="BY1093" s="164"/>
      <c r="BZ1093" s="164"/>
      <c r="CA1093" s="164"/>
      <c r="CB1093" s="164"/>
      <c r="CC1093" s="164"/>
      <c r="CD1093" s="392"/>
      <c r="CE1093" s="392"/>
      <c r="CF1093" s="392"/>
      <c r="CG1093" s="392"/>
      <c r="CH1093" s="392"/>
      <c r="CI1093" s="392"/>
      <c r="CJ1093" s="392"/>
      <c r="CK1093" s="392"/>
      <c r="CL1093" s="392"/>
      <c r="CM1093" s="392"/>
      <c r="CN1093" s="392"/>
      <c r="CO1093" s="392"/>
      <c r="CP1093" s="392"/>
      <c r="CQ1093" s="392"/>
      <c r="CR1093" s="392"/>
      <c r="CS1093" s="392"/>
      <c r="CT1093" s="392"/>
    </row>
    <row r="1094" spans="1:98" s="35" customFormat="1" ht="15" x14ac:dyDescent="0.25">
      <c r="A1094" s="34"/>
      <c r="F1094" s="36" t="s">
        <v>446</v>
      </c>
      <c r="J1094" s="392"/>
      <c r="K1094" s="164">
        <f>+K1082*$D$1082/100</f>
        <v>31</v>
      </c>
      <c r="L1094" s="164"/>
      <c r="M1094" s="164">
        <f>+M1082*$D$1082/100</f>
        <v>42.25</v>
      </c>
      <c r="N1094" s="164">
        <f t="shared" ref="N1094:BR1094" si="539">+N1082*$D$1082/100</f>
        <v>42.25</v>
      </c>
      <c r="O1094" s="164">
        <f t="shared" si="539"/>
        <v>0</v>
      </c>
      <c r="P1094" s="164">
        <f t="shared" si="539"/>
        <v>0</v>
      </c>
      <c r="Q1094" s="164">
        <f t="shared" si="539"/>
        <v>3.25</v>
      </c>
      <c r="R1094" s="164">
        <f t="shared" si="539"/>
        <v>0</v>
      </c>
      <c r="S1094" s="164">
        <f t="shared" si="539"/>
        <v>0.47499999999999998</v>
      </c>
      <c r="T1094" s="164">
        <f t="shared" si="539"/>
        <v>0.35</v>
      </c>
      <c r="U1094" s="164">
        <f t="shared" si="539"/>
        <v>2.4500000000000002</v>
      </c>
      <c r="V1094" s="164">
        <f t="shared" si="539"/>
        <v>0</v>
      </c>
      <c r="W1094" s="164">
        <f t="shared" si="539"/>
        <v>115.5</v>
      </c>
      <c r="X1094" s="164">
        <f t="shared" si="539"/>
        <v>0</v>
      </c>
      <c r="Y1094" s="164">
        <f t="shared" si="539"/>
        <v>0</v>
      </c>
      <c r="Z1094" s="164">
        <f t="shared" si="539"/>
        <v>0</v>
      </c>
      <c r="AA1094" s="164">
        <f t="shared" si="539"/>
        <v>0</v>
      </c>
      <c r="AB1094" s="164">
        <f t="shared" si="539"/>
        <v>0</v>
      </c>
      <c r="AC1094" s="164">
        <f t="shared" si="539"/>
        <v>0</v>
      </c>
      <c r="AD1094" s="164">
        <f t="shared" si="539"/>
        <v>0</v>
      </c>
      <c r="AE1094" s="164">
        <f t="shared" si="539"/>
        <v>48.5</v>
      </c>
      <c r="AF1094" s="164">
        <f t="shared" si="539"/>
        <v>0</v>
      </c>
      <c r="AG1094" s="164">
        <f t="shared" si="539"/>
        <v>0</v>
      </c>
      <c r="AH1094" s="164">
        <f t="shared" si="539"/>
        <v>0</v>
      </c>
      <c r="AI1094" s="164">
        <f t="shared" si="539"/>
        <v>0</v>
      </c>
      <c r="AJ1094" s="164">
        <f t="shared" si="539"/>
        <v>4.7249999999999996</v>
      </c>
      <c r="AK1094" s="164">
        <f t="shared" si="539"/>
        <v>212.5</v>
      </c>
      <c r="AL1094" s="164">
        <f t="shared" si="539"/>
        <v>14.75</v>
      </c>
      <c r="AM1094" s="164">
        <f t="shared" si="539"/>
        <v>42.25</v>
      </c>
      <c r="AN1094" s="164">
        <f t="shared" si="539"/>
        <v>410</v>
      </c>
      <c r="AO1094" s="164">
        <f t="shared" si="539"/>
        <v>2850</v>
      </c>
      <c r="AP1094" s="164">
        <f t="shared" si="539"/>
        <v>87.5</v>
      </c>
      <c r="AQ1094" s="164">
        <f t="shared" si="539"/>
        <v>6.35</v>
      </c>
      <c r="AR1094" s="164">
        <f t="shared" si="539"/>
        <v>2.2000000000000002</v>
      </c>
      <c r="AS1094" s="164">
        <f t="shared" si="539"/>
        <v>0</v>
      </c>
      <c r="AT1094" s="164">
        <f t="shared" si="539"/>
        <v>3275</v>
      </c>
      <c r="AU1094" s="164">
        <f t="shared" si="539"/>
        <v>0</v>
      </c>
      <c r="AV1094" s="164">
        <f t="shared" si="539"/>
        <v>0</v>
      </c>
      <c r="AW1094" s="164">
        <f t="shared" si="539"/>
        <v>0</v>
      </c>
      <c r="AX1094" s="164">
        <f t="shared" si="539"/>
        <v>0</v>
      </c>
      <c r="AY1094" s="164">
        <f t="shared" si="539"/>
        <v>0</v>
      </c>
      <c r="AZ1094" s="164">
        <f t="shared" si="539"/>
        <v>0</v>
      </c>
      <c r="BA1094" s="164">
        <f t="shared" si="539"/>
        <v>0</v>
      </c>
      <c r="BB1094" s="164">
        <f t="shared" si="539"/>
        <v>0</v>
      </c>
      <c r="BC1094" s="164">
        <f t="shared" si="539"/>
        <v>0</v>
      </c>
      <c r="BD1094" s="164">
        <f t="shared" si="539"/>
        <v>0</v>
      </c>
      <c r="BE1094" s="164">
        <f t="shared" si="539"/>
        <v>0</v>
      </c>
      <c r="BF1094" s="164">
        <f t="shared" si="539"/>
        <v>0</v>
      </c>
      <c r="BG1094" s="164">
        <f t="shared" si="539"/>
        <v>0</v>
      </c>
      <c r="BH1094" s="164">
        <f t="shared" si="539"/>
        <v>0.85</v>
      </c>
      <c r="BI1094" s="164">
        <f t="shared" si="539"/>
        <v>0</v>
      </c>
      <c r="BJ1094" s="164">
        <f t="shared" si="539"/>
        <v>1.125</v>
      </c>
      <c r="BK1094" s="164">
        <f t="shared" si="539"/>
        <v>0.32500000000000001</v>
      </c>
      <c r="BL1094" s="164">
        <f t="shared" si="539"/>
        <v>6.25</v>
      </c>
      <c r="BM1094" s="164">
        <f t="shared" si="539"/>
        <v>0</v>
      </c>
      <c r="BN1094" s="164">
        <f t="shared" si="539"/>
        <v>1.0925</v>
      </c>
      <c r="BO1094" s="164">
        <f t="shared" si="539"/>
        <v>925</v>
      </c>
      <c r="BP1094" s="164">
        <f t="shared" si="539"/>
        <v>0</v>
      </c>
      <c r="BQ1094" s="164">
        <f t="shared" si="539"/>
        <v>7.5</v>
      </c>
      <c r="BR1094" s="164">
        <f t="shared" si="539"/>
        <v>0</v>
      </c>
      <c r="BS1094" s="164"/>
      <c r="BT1094" s="164"/>
      <c r="BU1094" s="164"/>
      <c r="BV1094" s="164"/>
      <c r="BW1094" s="164"/>
      <c r="BX1094" s="166"/>
      <c r="BY1094" s="164"/>
      <c r="BZ1094" s="164"/>
      <c r="CA1094" s="164"/>
      <c r="CB1094" s="164">
        <f t="shared" ref="CB1094:CC1098" si="540">+CB1082</f>
        <v>100</v>
      </c>
      <c r="CC1094" s="164">
        <f t="shared" si="540"/>
        <v>48.11</v>
      </c>
      <c r="CD1094" s="392"/>
      <c r="CE1094" s="392"/>
      <c r="CF1094" s="392"/>
      <c r="CG1094" s="392"/>
      <c r="CH1094" s="392"/>
      <c r="CI1094" s="392"/>
      <c r="CJ1094" s="392"/>
      <c r="CK1094" s="392"/>
      <c r="CL1094" s="392"/>
      <c r="CM1094" s="392"/>
      <c r="CN1094" s="392"/>
      <c r="CO1094" s="392"/>
      <c r="CP1094" s="392"/>
      <c r="CQ1094" s="392"/>
      <c r="CR1094" s="392"/>
      <c r="CS1094" s="392"/>
      <c r="CT1094" s="392"/>
    </row>
    <row r="1095" spans="1:98" s="35" customFormat="1" ht="15" x14ac:dyDescent="0.3">
      <c r="A1095" s="34"/>
      <c r="F1095" s="167" t="s">
        <v>175</v>
      </c>
      <c r="J1095" s="392"/>
      <c r="K1095" s="164">
        <f>+K1083*$D$1083/100</f>
        <v>2.5000000000000001E-2</v>
      </c>
      <c r="L1095" s="166" t="s">
        <v>501</v>
      </c>
      <c r="M1095" s="164">
        <f>+M1083*$D$1083/100</f>
        <v>0</v>
      </c>
      <c r="N1095" s="164">
        <f t="shared" ref="N1095:BR1095" si="541">+N1083*$D$1083/100</f>
        <v>0</v>
      </c>
      <c r="O1095" s="164">
        <f t="shared" si="541"/>
        <v>0</v>
      </c>
      <c r="P1095" s="164">
        <f t="shared" si="541"/>
        <v>0</v>
      </c>
      <c r="Q1095" s="164">
        <f t="shared" si="541"/>
        <v>0</v>
      </c>
      <c r="R1095" s="164">
        <f t="shared" si="541"/>
        <v>0</v>
      </c>
      <c r="S1095" s="164">
        <f t="shared" si="541"/>
        <v>0</v>
      </c>
      <c r="T1095" s="164">
        <f t="shared" si="541"/>
        <v>0</v>
      </c>
      <c r="U1095" s="164">
        <f t="shared" si="541"/>
        <v>0</v>
      </c>
      <c r="V1095" s="164">
        <f t="shared" si="541"/>
        <v>0</v>
      </c>
      <c r="W1095" s="164">
        <f t="shared" si="541"/>
        <v>4.9749999999999996</v>
      </c>
      <c r="X1095" s="164">
        <f t="shared" si="541"/>
        <v>0</v>
      </c>
      <c r="Y1095" s="164">
        <f t="shared" si="541"/>
        <v>0</v>
      </c>
      <c r="Z1095" s="164">
        <f t="shared" si="541"/>
        <v>0</v>
      </c>
      <c r="AA1095" s="164">
        <f t="shared" si="541"/>
        <v>4.9749999999999996</v>
      </c>
      <c r="AB1095" s="164">
        <f t="shared" si="541"/>
        <v>0</v>
      </c>
      <c r="AC1095" s="164">
        <f t="shared" si="541"/>
        <v>0</v>
      </c>
      <c r="AD1095" s="164">
        <f t="shared" si="541"/>
        <v>0</v>
      </c>
      <c r="AE1095" s="164">
        <f t="shared" si="541"/>
        <v>0</v>
      </c>
      <c r="AF1095" s="164">
        <f t="shared" si="541"/>
        <v>0</v>
      </c>
      <c r="AG1095" s="164">
        <f t="shared" si="541"/>
        <v>0</v>
      </c>
      <c r="AH1095" s="164">
        <f t="shared" si="541"/>
        <v>0</v>
      </c>
      <c r="AI1095" s="164">
        <f t="shared" si="541"/>
        <v>0</v>
      </c>
      <c r="AJ1095" s="164">
        <f t="shared" si="541"/>
        <v>0</v>
      </c>
      <c r="AK1095" s="164">
        <f t="shared" si="541"/>
        <v>0</v>
      </c>
      <c r="AL1095" s="164">
        <f t="shared" si="541"/>
        <v>5.0000000000000001E-3</v>
      </c>
      <c r="AM1095" s="164">
        <f t="shared" si="541"/>
        <v>0</v>
      </c>
      <c r="AN1095" s="164">
        <f t="shared" si="541"/>
        <v>0</v>
      </c>
      <c r="AO1095" s="164">
        <f t="shared" si="541"/>
        <v>0.15</v>
      </c>
      <c r="AP1095" s="164">
        <f t="shared" si="541"/>
        <v>0.05</v>
      </c>
      <c r="AQ1095" s="164">
        <f t="shared" si="541"/>
        <v>0</v>
      </c>
      <c r="AR1095" s="164">
        <f t="shared" si="541"/>
        <v>1E-3</v>
      </c>
      <c r="AS1095" s="164">
        <f t="shared" si="541"/>
        <v>0</v>
      </c>
      <c r="AT1095" s="164">
        <f t="shared" si="541"/>
        <v>0</v>
      </c>
      <c r="AU1095" s="164">
        <f t="shared" si="541"/>
        <v>0</v>
      </c>
      <c r="AV1095" s="164">
        <f t="shared" si="541"/>
        <v>0</v>
      </c>
      <c r="AW1095" s="164">
        <f t="shared" si="541"/>
        <v>0</v>
      </c>
      <c r="AX1095" s="164">
        <f t="shared" si="541"/>
        <v>0</v>
      </c>
      <c r="AY1095" s="164">
        <f t="shared" si="541"/>
        <v>0</v>
      </c>
      <c r="AZ1095" s="164">
        <f t="shared" si="541"/>
        <v>0</v>
      </c>
      <c r="BA1095" s="164">
        <f t="shared" si="541"/>
        <v>0</v>
      </c>
      <c r="BB1095" s="164">
        <f t="shared" si="541"/>
        <v>0</v>
      </c>
      <c r="BC1095" s="164">
        <f t="shared" si="541"/>
        <v>0</v>
      </c>
      <c r="BD1095" s="164">
        <f t="shared" si="541"/>
        <v>0</v>
      </c>
      <c r="BE1095" s="164">
        <f t="shared" si="541"/>
        <v>0</v>
      </c>
      <c r="BF1095" s="164">
        <f t="shared" si="541"/>
        <v>0</v>
      </c>
      <c r="BG1095" s="164">
        <f t="shared" si="541"/>
        <v>0</v>
      </c>
      <c r="BH1095" s="164">
        <f t="shared" si="541"/>
        <v>0</v>
      </c>
      <c r="BI1095" s="164">
        <f t="shared" si="541"/>
        <v>0</v>
      </c>
      <c r="BJ1095" s="164">
        <f t="shared" si="541"/>
        <v>0</v>
      </c>
      <c r="BK1095" s="164">
        <f t="shared" si="541"/>
        <v>0</v>
      </c>
      <c r="BL1095" s="164">
        <f t="shared" si="541"/>
        <v>0</v>
      </c>
      <c r="BM1095" s="164">
        <f t="shared" si="541"/>
        <v>0</v>
      </c>
      <c r="BN1095" s="164">
        <f t="shared" si="541"/>
        <v>0</v>
      </c>
      <c r="BO1095" s="164">
        <f t="shared" si="541"/>
        <v>0</v>
      </c>
      <c r="BP1095" s="164">
        <f t="shared" si="541"/>
        <v>0</v>
      </c>
      <c r="BQ1095" s="164">
        <f t="shared" si="541"/>
        <v>0</v>
      </c>
      <c r="BR1095" s="164">
        <f t="shared" si="541"/>
        <v>0</v>
      </c>
      <c r="BS1095" s="164"/>
      <c r="BT1095" s="164"/>
      <c r="BU1095" s="164"/>
      <c r="BV1095" s="164"/>
      <c r="BW1095" s="164"/>
      <c r="BX1095" s="166"/>
      <c r="BY1095" s="164"/>
      <c r="BZ1095" s="164"/>
      <c r="CA1095" s="164"/>
      <c r="CB1095" s="164">
        <f t="shared" si="540"/>
        <v>100</v>
      </c>
      <c r="CC1095" s="164">
        <f t="shared" si="540"/>
        <v>99.5</v>
      </c>
      <c r="CD1095" s="392"/>
      <c r="CE1095" s="392"/>
      <c r="CF1095" s="392"/>
      <c r="CG1095" s="392"/>
      <c r="CH1095" s="392"/>
      <c r="CI1095" s="392"/>
      <c r="CJ1095" s="392"/>
      <c r="CK1095" s="392"/>
      <c r="CL1095" s="392"/>
      <c r="CM1095" s="392"/>
      <c r="CN1095" s="392"/>
      <c r="CO1095" s="392"/>
      <c r="CP1095" s="392"/>
      <c r="CQ1095" s="392"/>
      <c r="CR1095" s="392"/>
      <c r="CS1095" s="392"/>
      <c r="CT1095" s="392"/>
    </row>
    <row r="1096" spans="1:98" s="35" customFormat="1" ht="15" x14ac:dyDescent="0.3">
      <c r="A1096" s="34"/>
      <c r="F1096" s="167" t="s">
        <v>341</v>
      </c>
      <c r="J1096" s="392"/>
      <c r="K1096" s="164">
        <f>+K1084*$D$1084/100</f>
        <v>4.9000000000000004</v>
      </c>
      <c r="L1096" s="164"/>
      <c r="M1096" s="164">
        <f>+M1084*$D$1084/100</f>
        <v>0.02</v>
      </c>
      <c r="N1096" s="164">
        <f t="shared" ref="N1096:BR1096" si="542">+N1084*$D$1084/100</f>
        <v>0.02</v>
      </c>
      <c r="O1096" s="164">
        <f t="shared" si="542"/>
        <v>0</v>
      </c>
      <c r="P1096" s="164">
        <f t="shared" si="542"/>
        <v>0</v>
      </c>
      <c r="Q1096" s="164">
        <f t="shared" si="542"/>
        <v>0</v>
      </c>
      <c r="R1096" s="164">
        <f t="shared" si="542"/>
        <v>0</v>
      </c>
      <c r="S1096" s="164">
        <f t="shared" si="542"/>
        <v>0</v>
      </c>
      <c r="T1096" s="164">
        <f t="shared" si="542"/>
        <v>0</v>
      </c>
      <c r="U1096" s="164">
        <f t="shared" si="542"/>
        <v>0</v>
      </c>
      <c r="V1096" s="164">
        <f t="shared" si="542"/>
        <v>0</v>
      </c>
      <c r="W1096" s="164">
        <f t="shared" si="542"/>
        <v>0.03</v>
      </c>
      <c r="X1096" s="164">
        <f t="shared" si="542"/>
        <v>0</v>
      </c>
      <c r="Y1096" s="164">
        <f t="shared" si="542"/>
        <v>0</v>
      </c>
      <c r="Z1096" s="164">
        <f t="shared" si="542"/>
        <v>0</v>
      </c>
      <c r="AA1096" s="164">
        <f t="shared" si="542"/>
        <v>0</v>
      </c>
      <c r="AB1096" s="164">
        <f t="shared" si="542"/>
        <v>0</v>
      </c>
      <c r="AC1096" s="164">
        <f t="shared" si="542"/>
        <v>0</v>
      </c>
      <c r="AD1096" s="164">
        <f t="shared" si="542"/>
        <v>0</v>
      </c>
      <c r="AE1096" s="164">
        <f t="shared" si="542"/>
        <v>0</v>
      </c>
      <c r="AF1096" s="164">
        <f t="shared" si="542"/>
        <v>0</v>
      </c>
      <c r="AG1096" s="164">
        <f t="shared" si="542"/>
        <v>0</v>
      </c>
      <c r="AH1096" s="164">
        <f t="shared" si="542"/>
        <v>0</v>
      </c>
      <c r="AI1096" s="164">
        <f t="shared" si="542"/>
        <v>0</v>
      </c>
      <c r="AJ1096" s="164">
        <f t="shared" si="542"/>
        <v>0</v>
      </c>
      <c r="AK1096" s="164">
        <f t="shared" si="542"/>
        <v>0.75</v>
      </c>
      <c r="AL1096" s="164">
        <f t="shared" si="542"/>
        <v>2.5000000000000001E-2</v>
      </c>
      <c r="AM1096" s="164">
        <f t="shared" si="542"/>
        <v>1.1000000000000001</v>
      </c>
      <c r="AN1096" s="164">
        <f t="shared" si="542"/>
        <v>1.6</v>
      </c>
      <c r="AO1096" s="164">
        <f t="shared" si="542"/>
        <v>4.45</v>
      </c>
      <c r="AP1096" s="164">
        <f t="shared" si="542"/>
        <v>1</v>
      </c>
      <c r="AQ1096" s="164">
        <f t="shared" si="542"/>
        <v>5.0000000000000001E-3</v>
      </c>
      <c r="AR1096" s="164">
        <f t="shared" si="542"/>
        <v>2E-3</v>
      </c>
      <c r="AS1096" s="164">
        <f t="shared" si="542"/>
        <v>0</v>
      </c>
      <c r="AT1096" s="164">
        <f t="shared" si="542"/>
        <v>0</v>
      </c>
      <c r="AU1096" s="164">
        <f t="shared" si="542"/>
        <v>0</v>
      </c>
      <c r="AV1096" s="164">
        <f t="shared" si="542"/>
        <v>0</v>
      </c>
      <c r="AW1096" s="164">
        <f t="shared" si="542"/>
        <v>0</v>
      </c>
      <c r="AX1096" s="164">
        <f t="shared" si="542"/>
        <v>0</v>
      </c>
      <c r="AY1096" s="164">
        <f t="shared" si="542"/>
        <v>0</v>
      </c>
      <c r="AZ1096" s="164">
        <f t="shared" si="542"/>
        <v>0</v>
      </c>
      <c r="BA1096" s="164">
        <f t="shared" si="542"/>
        <v>0</v>
      </c>
      <c r="BB1096" s="164">
        <f t="shared" si="542"/>
        <v>0</v>
      </c>
      <c r="BC1096" s="164">
        <f t="shared" si="542"/>
        <v>0</v>
      </c>
      <c r="BD1096" s="164">
        <f t="shared" si="542"/>
        <v>0</v>
      </c>
      <c r="BE1096" s="164">
        <f t="shared" si="542"/>
        <v>0</v>
      </c>
      <c r="BF1096" s="164">
        <f t="shared" si="542"/>
        <v>0</v>
      </c>
      <c r="BG1096" s="164">
        <f t="shared" si="542"/>
        <v>0</v>
      </c>
      <c r="BH1096" s="164">
        <f t="shared" si="542"/>
        <v>0</v>
      </c>
      <c r="BI1096" s="164">
        <f t="shared" si="542"/>
        <v>0</v>
      </c>
      <c r="BJ1096" s="164">
        <f t="shared" si="542"/>
        <v>0</v>
      </c>
      <c r="BK1096" s="164">
        <f t="shared" si="542"/>
        <v>0</v>
      </c>
      <c r="BL1096" s="164">
        <f t="shared" si="542"/>
        <v>0</v>
      </c>
      <c r="BM1096" s="164">
        <f t="shared" si="542"/>
        <v>0</v>
      </c>
      <c r="BN1096" s="164">
        <f t="shared" si="542"/>
        <v>0</v>
      </c>
      <c r="BO1096" s="164">
        <f t="shared" si="542"/>
        <v>0</v>
      </c>
      <c r="BP1096" s="164">
        <f t="shared" si="542"/>
        <v>0</v>
      </c>
      <c r="BQ1096" s="164">
        <f t="shared" si="542"/>
        <v>0</v>
      </c>
      <c r="BR1096" s="164">
        <f t="shared" si="542"/>
        <v>0</v>
      </c>
      <c r="BS1096" s="164"/>
      <c r="BT1096" s="164"/>
      <c r="BU1096" s="164"/>
      <c r="BV1096" s="164"/>
      <c r="BW1096" s="164"/>
      <c r="BX1096" s="166"/>
      <c r="BY1096" s="164"/>
      <c r="BZ1096" s="164"/>
      <c r="CA1096" s="164"/>
      <c r="CB1096" s="164">
        <f t="shared" si="540"/>
        <v>100</v>
      </c>
      <c r="CC1096" s="164">
        <f t="shared" si="540"/>
        <v>1.5999999999999943</v>
      </c>
      <c r="CD1096" s="392"/>
      <c r="CE1096" s="392"/>
      <c r="CF1096" s="392"/>
      <c r="CG1096" s="392"/>
      <c r="CH1096" s="392"/>
      <c r="CI1096" s="392"/>
      <c r="CJ1096" s="392"/>
      <c r="CK1096" s="392"/>
      <c r="CL1096" s="392"/>
      <c r="CM1096" s="392"/>
      <c r="CN1096" s="392"/>
      <c r="CO1096" s="392"/>
      <c r="CP1096" s="392"/>
      <c r="CQ1096" s="392"/>
      <c r="CR1096" s="392"/>
      <c r="CS1096" s="392"/>
      <c r="CT1096" s="392"/>
    </row>
    <row r="1097" spans="1:98" s="35" customFormat="1" ht="15" x14ac:dyDescent="0.3">
      <c r="A1097" s="34"/>
      <c r="F1097" s="167" t="s">
        <v>1213</v>
      </c>
      <c r="J1097" s="392"/>
      <c r="K1097" s="164">
        <f>+K1085*$D$1085/100</f>
        <v>0</v>
      </c>
      <c r="L1097" s="166" t="s">
        <v>501</v>
      </c>
      <c r="M1097" s="164">
        <f>+M1085*$D$1085/100</f>
        <v>0</v>
      </c>
      <c r="N1097" s="164">
        <f t="shared" ref="N1097:BR1097" si="543">+N1085*$D$1085/100</f>
        <v>0</v>
      </c>
      <c r="O1097" s="164">
        <f t="shared" si="543"/>
        <v>0</v>
      </c>
      <c r="P1097" s="164">
        <f t="shared" si="543"/>
        <v>0</v>
      </c>
      <c r="Q1097" s="164">
        <f t="shared" si="543"/>
        <v>15</v>
      </c>
      <c r="R1097" s="164">
        <f t="shared" si="543"/>
        <v>0</v>
      </c>
      <c r="S1097" s="164">
        <f t="shared" si="543"/>
        <v>1.8975</v>
      </c>
      <c r="T1097" s="164">
        <f t="shared" si="543"/>
        <v>2.7855000000000003</v>
      </c>
      <c r="U1097" s="164">
        <f t="shared" si="543"/>
        <v>9.6329999999999991</v>
      </c>
      <c r="V1097" s="164">
        <f t="shared" si="543"/>
        <v>0</v>
      </c>
      <c r="W1097" s="164">
        <f t="shared" si="543"/>
        <v>0</v>
      </c>
      <c r="X1097" s="164">
        <f t="shared" si="543"/>
        <v>0</v>
      </c>
      <c r="Y1097" s="164">
        <f t="shared" si="543"/>
        <v>0</v>
      </c>
      <c r="Z1097" s="164">
        <f t="shared" si="543"/>
        <v>0</v>
      </c>
      <c r="AA1097" s="164">
        <f t="shared" si="543"/>
        <v>0</v>
      </c>
      <c r="AB1097" s="164">
        <f t="shared" si="543"/>
        <v>0</v>
      </c>
      <c r="AC1097" s="164">
        <f t="shared" si="543"/>
        <v>0</v>
      </c>
      <c r="AD1097" s="164">
        <f t="shared" si="543"/>
        <v>0</v>
      </c>
      <c r="AE1097" s="164">
        <f t="shared" si="543"/>
        <v>0</v>
      </c>
      <c r="AF1097" s="164">
        <f t="shared" si="543"/>
        <v>0</v>
      </c>
      <c r="AG1097" s="164">
        <f t="shared" si="543"/>
        <v>0</v>
      </c>
      <c r="AH1097" s="164">
        <f t="shared" si="543"/>
        <v>0</v>
      </c>
      <c r="AI1097" s="164">
        <f t="shared" si="543"/>
        <v>0</v>
      </c>
      <c r="AJ1097" s="164">
        <f t="shared" si="543"/>
        <v>0</v>
      </c>
      <c r="AK1097" s="164">
        <f t="shared" si="543"/>
        <v>0</v>
      </c>
      <c r="AL1097" s="164">
        <f t="shared" si="543"/>
        <v>0</v>
      </c>
      <c r="AM1097" s="164">
        <f t="shared" si="543"/>
        <v>0</v>
      </c>
      <c r="AN1097" s="164">
        <f t="shared" si="543"/>
        <v>0</v>
      </c>
      <c r="AO1097" s="164">
        <f t="shared" si="543"/>
        <v>0</v>
      </c>
      <c r="AP1097" s="164">
        <f t="shared" si="543"/>
        <v>0</v>
      </c>
      <c r="AQ1097" s="164">
        <f t="shared" si="543"/>
        <v>0</v>
      </c>
      <c r="AR1097" s="164">
        <f t="shared" si="543"/>
        <v>0</v>
      </c>
      <c r="AS1097" s="164">
        <f t="shared" si="543"/>
        <v>0</v>
      </c>
      <c r="AT1097" s="164">
        <f t="shared" si="543"/>
        <v>0</v>
      </c>
      <c r="AU1097" s="164">
        <f t="shared" si="543"/>
        <v>0</v>
      </c>
      <c r="AV1097" s="164">
        <f t="shared" si="543"/>
        <v>0.45</v>
      </c>
      <c r="AW1097" s="164">
        <f t="shared" si="543"/>
        <v>0</v>
      </c>
      <c r="AX1097" s="164">
        <f t="shared" si="543"/>
        <v>0</v>
      </c>
      <c r="AY1097" s="164">
        <f t="shared" si="543"/>
        <v>0</v>
      </c>
      <c r="AZ1097" s="164">
        <f t="shared" si="543"/>
        <v>0</v>
      </c>
      <c r="BA1097" s="164">
        <f t="shared" si="543"/>
        <v>0</v>
      </c>
      <c r="BB1097" s="164">
        <f t="shared" si="543"/>
        <v>0</v>
      </c>
      <c r="BC1097" s="164">
        <f t="shared" si="543"/>
        <v>0</v>
      </c>
      <c r="BD1097" s="164">
        <f t="shared" si="543"/>
        <v>0</v>
      </c>
      <c r="BE1097" s="164">
        <f t="shared" si="543"/>
        <v>0</v>
      </c>
      <c r="BF1097" s="164">
        <f t="shared" si="543"/>
        <v>0</v>
      </c>
      <c r="BG1097" s="164">
        <f t="shared" si="543"/>
        <v>0</v>
      </c>
      <c r="BH1097" s="164">
        <f t="shared" si="543"/>
        <v>5.8829999999999991</v>
      </c>
      <c r="BI1097" s="164">
        <f t="shared" si="543"/>
        <v>0</v>
      </c>
      <c r="BJ1097" s="164">
        <f t="shared" si="543"/>
        <v>0</v>
      </c>
      <c r="BK1097" s="164">
        <f t="shared" si="543"/>
        <v>0</v>
      </c>
      <c r="BL1097" s="164">
        <f t="shared" si="543"/>
        <v>0</v>
      </c>
      <c r="BM1097" s="164">
        <f t="shared" si="543"/>
        <v>0</v>
      </c>
      <c r="BN1097" s="164">
        <f t="shared" si="543"/>
        <v>0</v>
      </c>
      <c r="BO1097" s="164">
        <f t="shared" si="543"/>
        <v>0</v>
      </c>
      <c r="BP1097" s="164">
        <f t="shared" si="543"/>
        <v>0</v>
      </c>
      <c r="BQ1097" s="164">
        <f t="shared" si="543"/>
        <v>0</v>
      </c>
      <c r="BR1097" s="164">
        <f t="shared" si="543"/>
        <v>0</v>
      </c>
      <c r="BS1097" s="164"/>
      <c r="BT1097" s="164"/>
      <c r="BU1097" s="164"/>
      <c r="BV1097" s="164"/>
      <c r="BW1097" s="164"/>
      <c r="BX1097" s="166"/>
      <c r="BY1097" s="164"/>
      <c r="BZ1097" s="164"/>
      <c r="CA1097" s="164"/>
      <c r="CB1097" s="164">
        <f t="shared" si="540"/>
        <v>100</v>
      </c>
      <c r="CC1097" s="164">
        <f t="shared" si="540"/>
        <v>0</v>
      </c>
      <c r="CD1097" s="392"/>
      <c r="CE1097" s="392"/>
      <c r="CF1097" s="392"/>
      <c r="CG1097" s="392"/>
      <c r="CH1097" s="392"/>
      <c r="CI1097" s="392"/>
      <c r="CJ1097" s="392"/>
      <c r="CK1097" s="392"/>
      <c r="CL1097" s="392"/>
      <c r="CM1097" s="392"/>
      <c r="CN1097" s="392"/>
      <c r="CO1097" s="392"/>
      <c r="CP1097" s="392"/>
      <c r="CQ1097" s="392"/>
      <c r="CR1097" s="392"/>
      <c r="CS1097" s="392"/>
      <c r="CT1097" s="392"/>
    </row>
    <row r="1098" spans="1:98" s="35" customFormat="1" ht="15" x14ac:dyDescent="0.3">
      <c r="A1098" s="34"/>
      <c r="F1098" s="167" t="s">
        <v>1214</v>
      </c>
      <c r="J1098" s="392"/>
      <c r="K1098" s="164">
        <f>+K1086*$D$1086/100</f>
        <v>0.02</v>
      </c>
      <c r="L1098" s="164"/>
      <c r="M1098" s="164">
        <f>+M1086*$D$1086/100</f>
        <v>0</v>
      </c>
      <c r="N1098" s="164">
        <f t="shared" ref="N1098:BR1098" si="544">+N1086*$D$1086/100</f>
        <v>0</v>
      </c>
      <c r="O1098" s="164">
        <f t="shared" si="544"/>
        <v>0</v>
      </c>
      <c r="P1098" s="164">
        <f t="shared" si="544"/>
        <v>0</v>
      </c>
      <c r="Q1098" s="164">
        <f t="shared" si="544"/>
        <v>0</v>
      </c>
      <c r="R1098" s="164">
        <f t="shared" si="544"/>
        <v>0</v>
      </c>
      <c r="S1098" s="164">
        <f t="shared" si="544"/>
        <v>0</v>
      </c>
      <c r="T1098" s="164">
        <f t="shared" si="544"/>
        <v>0</v>
      </c>
      <c r="U1098" s="164">
        <f t="shared" si="544"/>
        <v>0</v>
      </c>
      <c r="V1098" s="164">
        <f t="shared" si="544"/>
        <v>0</v>
      </c>
      <c r="W1098" s="164">
        <f t="shared" si="544"/>
        <v>0</v>
      </c>
      <c r="X1098" s="164">
        <f t="shared" si="544"/>
        <v>0</v>
      </c>
      <c r="Y1098" s="164">
        <f t="shared" si="544"/>
        <v>0</v>
      </c>
      <c r="Z1098" s="164">
        <f t="shared" si="544"/>
        <v>0</v>
      </c>
      <c r="AA1098" s="164">
        <f t="shared" si="544"/>
        <v>0</v>
      </c>
      <c r="AB1098" s="164">
        <f t="shared" si="544"/>
        <v>0</v>
      </c>
      <c r="AC1098" s="164">
        <f t="shared" si="544"/>
        <v>0</v>
      </c>
      <c r="AD1098" s="164">
        <f t="shared" si="544"/>
        <v>0</v>
      </c>
      <c r="AE1098" s="164">
        <f t="shared" si="544"/>
        <v>0</v>
      </c>
      <c r="AF1098" s="164">
        <f t="shared" si="544"/>
        <v>0</v>
      </c>
      <c r="AG1098" s="164">
        <f t="shared" si="544"/>
        <v>0</v>
      </c>
      <c r="AH1098" s="164">
        <f t="shared" si="544"/>
        <v>0</v>
      </c>
      <c r="AI1098" s="164">
        <f t="shared" si="544"/>
        <v>0</v>
      </c>
      <c r="AJ1098" s="164">
        <f t="shared" si="544"/>
        <v>9.98</v>
      </c>
      <c r="AK1098" s="164">
        <f t="shared" si="544"/>
        <v>1</v>
      </c>
      <c r="AL1098" s="164">
        <f t="shared" si="544"/>
        <v>0.03</v>
      </c>
      <c r="AM1098" s="164">
        <f t="shared" si="544"/>
        <v>7.6</v>
      </c>
      <c r="AN1098" s="164">
        <f t="shared" si="544"/>
        <v>0.1</v>
      </c>
      <c r="AO1098" s="164">
        <f t="shared" si="544"/>
        <v>8.9</v>
      </c>
      <c r="AP1098" s="164">
        <f t="shared" si="544"/>
        <v>3930</v>
      </c>
      <c r="AQ1098" s="164">
        <f t="shared" si="544"/>
        <v>0.01</v>
      </c>
      <c r="AR1098" s="164">
        <f t="shared" si="544"/>
        <v>8.0000000000000002E-3</v>
      </c>
      <c r="AS1098" s="164">
        <f t="shared" si="544"/>
        <v>0</v>
      </c>
      <c r="AT1098" s="166" t="s">
        <v>501</v>
      </c>
      <c r="AU1098" s="164">
        <f t="shared" si="544"/>
        <v>0</v>
      </c>
      <c r="AV1098" s="164">
        <f t="shared" si="544"/>
        <v>0</v>
      </c>
      <c r="AW1098" s="164">
        <f t="shared" si="544"/>
        <v>0</v>
      </c>
      <c r="AX1098" s="164">
        <f t="shared" si="544"/>
        <v>0</v>
      </c>
      <c r="AY1098" s="164">
        <f t="shared" si="544"/>
        <v>0</v>
      </c>
      <c r="AZ1098" s="164">
        <f t="shared" si="544"/>
        <v>0</v>
      </c>
      <c r="BA1098" s="164">
        <f t="shared" si="544"/>
        <v>0</v>
      </c>
      <c r="BB1098" s="164">
        <f t="shared" si="544"/>
        <v>0</v>
      </c>
      <c r="BC1098" s="164">
        <f t="shared" si="544"/>
        <v>0</v>
      </c>
      <c r="BD1098" s="164">
        <f t="shared" si="544"/>
        <v>0</v>
      </c>
      <c r="BE1098" s="164">
        <f t="shared" si="544"/>
        <v>0</v>
      </c>
      <c r="BF1098" s="164">
        <f t="shared" si="544"/>
        <v>0</v>
      </c>
      <c r="BG1098" s="164">
        <f t="shared" si="544"/>
        <v>0</v>
      </c>
      <c r="BH1098" s="164">
        <f t="shared" si="544"/>
        <v>0</v>
      </c>
      <c r="BI1098" s="164">
        <f t="shared" si="544"/>
        <v>0</v>
      </c>
      <c r="BJ1098" s="164">
        <f t="shared" si="544"/>
        <v>0</v>
      </c>
      <c r="BK1098" s="164">
        <f t="shared" si="544"/>
        <v>0.1</v>
      </c>
      <c r="BL1098" s="164">
        <f t="shared" si="544"/>
        <v>0</v>
      </c>
      <c r="BM1098" s="164">
        <f t="shared" si="544"/>
        <v>0</v>
      </c>
      <c r="BN1098" s="164">
        <f t="shared" si="544"/>
        <v>0</v>
      </c>
      <c r="BO1098" s="164">
        <f t="shared" si="544"/>
        <v>0</v>
      </c>
      <c r="BP1098" s="164">
        <f t="shared" si="544"/>
        <v>0</v>
      </c>
      <c r="BQ1098" s="164">
        <f t="shared" si="544"/>
        <v>0</v>
      </c>
      <c r="BR1098" s="164">
        <f t="shared" si="544"/>
        <v>0</v>
      </c>
      <c r="BS1098" s="164"/>
      <c r="BT1098" s="164"/>
      <c r="BU1098" s="164"/>
      <c r="BV1098" s="164"/>
      <c r="BW1098" s="164"/>
      <c r="BX1098" s="166"/>
      <c r="BY1098" s="164"/>
      <c r="BZ1098" s="164"/>
      <c r="CA1098" s="164"/>
      <c r="CB1098" s="164">
        <f t="shared" si="540"/>
        <v>100</v>
      </c>
      <c r="CC1098" s="164">
        <f t="shared" si="540"/>
        <v>0</v>
      </c>
      <c r="CD1098" s="392"/>
      <c r="CE1098" s="392"/>
      <c r="CF1098" s="392"/>
      <c r="CG1098" s="392"/>
      <c r="CH1098" s="392"/>
      <c r="CI1098" s="392"/>
      <c r="CJ1098" s="392"/>
      <c r="CK1098" s="392"/>
      <c r="CL1098" s="392"/>
      <c r="CM1098" s="392"/>
      <c r="CN1098" s="392"/>
      <c r="CO1098" s="392"/>
      <c r="CP1098" s="392"/>
      <c r="CQ1098" s="392"/>
      <c r="CR1098" s="392"/>
      <c r="CS1098" s="392"/>
      <c r="CT1098" s="392"/>
    </row>
    <row r="1099" spans="1:98" s="35" customFormat="1" ht="15" x14ac:dyDescent="0.3">
      <c r="A1099" s="34"/>
      <c r="F1099" s="167"/>
      <c r="J1099" s="392"/>
      <c r="K1099" s="168">
        <f>SUM(K1093:K1098)</f>
        <v>552.9274999999999</v>
      </c>
      <c r="L1099" s="168"/>
      <c r="M1099" s="168">
        <f>SUM(M1093:M1098)</f>
        <v>42.27</v>
      </c>
      <c r="N1099" s="168">
        <f t="shared" ref="N1099:BR1099" si="545">SUM(N1093:N1098)</f>
        <v>42.27</v>
      </c>
      <c r="O1099" s="168">
        <f t="shared" si="545"/>
        <v>0</v>
      </c>
      <c r="P1099" s="168">
        <f t="shared" si="545"/>
        <v>0</v>
      </c>
      <c r="Q1099" s="168">
        <f t="shared" si="545"/>
        <v>18.25</v>
      </c>
      <c r="R1099" s="168">
        <f t="shared" si="545"/>
        <v>0</v>
      </c>
      <c r="S1099" s="168">
        <f t="shared" si="545"/>
        <v>2.3725000000000001</v>
      </c>
      <c r="T1099" s="168">
        <f t="shared" si="545"/>
        <v>3.1355000000000004</v>
      </c>
      <c r="U1099" s="168">
        <f t="shared" si="545"/>
        <v>12.082999999999998</v>
      </c>
      <c r="V1099" s="168">
        <f t="shared" si="545"/>
        <v>0</v>
      </c>
      <c r="W1099" s="168">
        <f t="shared" si="545"/>
        <v>120.505</v>
      </c>
      <c r="X1099" s="168">
        <f t="shared" si="545"/>
        <v>0</v>
      </c>
      <c r="Y1099" s="168">
        <f t="shared" si="545"/>
        <v>0</v>
      </c>
      <c r="Z1099" s="168">
        <f t="shared" si="545"/>
        <v>0</v>
      </c>
      <c r="AA1099" s="168">
        <f t="shared" si="545"/>
        <v>4.9749999999999996</v>
      </c>
      <c r="AB1099" s="168">
        <f t="shared" si="545"/>
        <v>0</v>
      </c>
      <c r="AC1099" s="168">
        <f t="shared" si="545"/>
        <v>0</v>
      </c>
      <c r="AD1099" s="168">
        <f t="shared" si="545"/>
        <v>0</v>
      </c>
      <c r="AE1099" s="168">
        <f t="shared" si="545"/>
        <v>48.5</v>
      </c>
      <c r="AF1099" s="168">
        <f t="shared" si="545"/>
        <v>0</v>
      </c>
      <c r="AG1099" s="168">
        <f t="shared" si="545"/>
        <v>0</v>
      </c>
      <c r="AH1099" s="168">
        <f t="shared" si="545"/>
        <v>0</v>
      </c>
      <c r="AI1099" s="168">
        <f t="shared" si="545"/>
        <v>0</v>
      </c>
      <c r="AJ1099" s="168">
        <f t="shared" si="545"/>
        <v>15.2225</v>
      </c>
      <c r="AK1099" s="168">
        <f t="shared" si="545"/>
        <v>224.6</v>
      </c>
      <c r="AL1099" s="168">
        <f t="shared" si="545"/>
        <v>14.81</v>
      </c>
      <c r="AM1099" s="168">
        <f t="shared" si="545"/>
        <v>56.125</v>
      </c>
      <c r="AN1099" s="168">
        <f t="shared" si="545"/>
        <v>411.70000000000005</v>
      </c>
      <c r="AO1099" s="168">
        <f t="shared" si="545"/>
        <v>2863.5</v>
      </c>
      <c r="AP1099" s="168">
        <f t="shared" si="545"/>
        <v>4028.9</v>
      </c>
      <c r="AQ1099" s="168">
        <f t="shared" si="545"/>
        <v>6.3649999999999993</v>
      </c>
      <c r="AR1099" s="168">
        <f t="shared" si="545"/>
        <v>2.2472249999999998</v>
      </c>
      <c r="AS1099" s="168">
        <f t="shared" si="545"/>
        <v>0</v>
      </c>
      <c r="AT1099" s="168">
        <f t="shared" si="545"/>
        <v>3275</v>
      </c>
      <c r="AU1099" s="168">
        <f t="shared" si="545"/>
        <v>0</v>
      </c>
      <c r="AV1099" s="168">
        <f t="shared" si="545"/>
        <v>0.45</v>
      </c>
      <c r="AW1099" s="168">
        <f t="shared" si="545"/>
        <v>0</v>
      </c>
      <c r="AX1099" s="168">
        <f t="shared" si="545"/>
        <v>0</v>
      </c>
      <c r="AY1099" s="168">
        <f t="shared" si="545"/>
        <v>0</v>
      </c>
      <c r="AZ1099" s="168">
        <f t="shared" si="545"/>
        <v>0</v>
      </c>
      <c r="BA1099" s="168">
        <f t="shared" si="545"/>
        <v>0</v>
      </c>
      <c r="BB1099" s="168">
        <f t="shared" si="545"/>
        <v>0</v>
      </c>
      <c r="BC1099" s="168">
        <f t="shared" si="545"/>
        <v>0</v>
      </c>
      <c r="BD1099" s="168">
        <f t="shared" si="545"/>
        <v>0</v>
      </c>
      <c r="BE1099" s="168">
        <f t="shared" si="545"/>
        <v>0</v>
      </c>
      <c r="BF1099" s="168">
        <f t="shared" si="545"/>
        <v>0</v>
      </c>
      <c r="BG1099" s="168">
        <f t="shared" si="545"/>
        <v>0</v>
      </c>
      <c r="BH1099" s="168">
        <f t="shared" si="545"/>
        <v>6.7329999999999988</v>
      </c>
      <c r="BI1099" s="168">
        <f t="shared" si="545"/>
        <v>0</v>
      </c>
      <c r="BJ1099" s="168">
        <f t="shared" si="545"/>
        <v>1.125</v>
      </c>
      <c r="BK1099" s="168">
        <f t="shared" si="545"/>
        <v>0.42500000000000004</v>
      </c>
      <c r="BL1099" s="168">
        <f t="shared" si="545"/>
        <v>6.25</v>
      </c>
      <c r="BM1099" s="168">
        <f t="shared" si="545"/>
        <v>0</v>
      </c>
      <c r="BN1099" s="168">
        <f t="shared" si="545"/>
        <v>1.0925</v>
      </c>
      <c r="BO1099" s="168">
        <f t="shared" si="545"/>
        <v>925</v>
      </c>
      <c r="BP1099" s="168">
        <f t="shared" si="545"/>
        <v>0</v>
      </c>
      <c r="BQ1099" s="168">
        <f t="shared" si="545"/>
        <v>7.5</v>
      </c>
      <c r="BR1099" s="168">
        <f t="shared" si="545"/>
        <v>0</v>
      </c>
      <c r="BS1099" s="168"/>
      <c r="BT1099" s="168"/>
      <c r="BU1099" s="168"/>
      <c r="BV1099" s="168"/>
      <c r="BW1099" s="168"/>
      <c r="BX1099" s="333"/>
      <c r="BY1099" s="168"/>
      <c r="BZ1099" s="168"/>
      <c r="CA1099" s="168"/>
      <c r="CB1099" s="168">
        <f>(CB1094+CB1095+CB1096+CB1097+CB1098)</f>
        <v>500</v>
      </c>
      <c r="CC1099" s="168">
        <f>(CC1094+CC1095+CC1096+CC1097+CC1098)</f>
        <v>149.21</v>
      </c>
      <c r="CD1099" s="392"/>
      <c r="CE1099" s="392"/>
      <c r="CF1099" s="392"/>
      <c r="CG1099" s="392"/>
      <c r="CH1099" s="392"/>
      <c r="CI1099" s="392"/>
      <c r="CJ1099" s="392"/>
      <c r="CK1099" s="392"/>
      <c r="CL1099" s="392"/>
      <c r="CM1099" s="392"/>
      <c r="CN1099" s="392"/>
      <c r="CO1099" s="392"/>
      <c r="CP1099" s="392"/>
      <c r="CQ1099" s="392"/>
      <c r="CR1099" s="392"/>
      <c r="CS1099" s="392"/>
      <c r="CT1099" s="392"/>
    </row>
    <row r="1100" spans="1:98" s="35" customFormat="1" ht="15" x14ac:dyDescent="0.3">
      <c r="A1100" s="34"/>
      <c r="F1100" s="167"/>
      <c r="J1100" s="392"/>
      <c r="BX1100" s="332"/>
      <c r="CD1100" s="392"/>
      <c r="CE1100" s="392"/>
      <c r="CF1100" s="392"/>
      <c r="CG1100" s="392"/>
      <c r="CH1100" s="392"/>
      <c r="CI1100" s="392"/>
      <c r="CJ1100" s="392"/>
      <c r="CK1100" s="392"/>
      <c r="CL1100" s="392"/>
      <c r="CM1100" s="392"/>
      <c r="CN1100" s="392"/>
      <c r="CO1100" s="392"/>
      <c r="CP1100" s="392"/>
      <c r="CQ1100" s="392"/>
      <c r="CR1100" s="392"/>
      <c r="CS1100" s="392"/>
      <c r="CT1100" s="392"/>
    </row>
    <row r="1101" spans="1:98" s="35" customFormat="1" ht="15" x14ac:dyDescent="0.3">
      <c r="A1101" s="34"/>
      <c r="F1101" s="36"/>
      <c r="J1101" s="392"/>
      <c r="K1101" s="164">
        <f>(K1099-($D$1087-$D$1088))/$D$1088*100</f>
        <v>73.962180490349496</v>
      </c>
      <c r="L1101" s="170"/>
      <c r="M1101" s="170">
        <f>M1099/$D$1088*100*M826</f>
        <v>4.4100156494522693</v>
      </c>
      <c r="N1101" s="170">
        <f t="shared" ref="N1101:BR1101" si="546">N1099/$D$1088*100*N826</f>
        <v>4.4100156494522693</v>
      </c>
      <c r="O1101" s="170">
        <f t="shared" si="546"/>
        <v>0</v>
      </c>
      <c r="P1101" s="170">
        <f t="shared" si="546"/>
        <v>0</v>
      </c>
      <c r="Q1101" s="170">
        <f t="shared" si="546"/>
        <v>1.9040166927490869</v>
      </c>
      <c r="R1101" s="170">
        <f t="shared" si="546"/>
        <v>0</v>
      </c>
      <c r="S1101" s="170">
        <f t="shared" si="546"/>
        <v>0.24752217005738134</v>
      </c>
      <c r="T1101" s="170">
        <f t="shared" si="546"/>
        <v>0.32712571726656237</v>
      </c>
      <c r="U1101" s="170">
        <f t="shared" si="546"/>
        <v>1.2606155451225871</v>
      </c>
      <c r="V1101" s="170">
        <f t="shared" si="546"/>
        <v>0</v>
      </c>
      <c r="W1101" s="170">
        <f t="shared" si="546"/>
        <v>12.572248304642669</v>
      </c>
      <c r="X1101" s="170">
        <f t="shared" si="546"/>
        <v>0</v>
      </c>
      <c r="Y1101" s="170">
        <f t="shared" si="546"/>
        <v>0</v>
      </c>
      <c r="Z1101" s="170">
        <f t="shared" si="546"/>
        <v>0</v>
      </c>
      <c r="AA1101" s="170">
        <f t="shared" si="546"/>
        <v>0.51904016692749078</v>
      </c>
      <c r="AB1101" s="170">
        <f t="shared" si="546"/>
        <v>0</v>
      </c>
      <c r="AC1101" s="170">
        <f t="shared" si="546"/>
        <v>0</v>
      </c>
      <c r="AD1101" s="170">
        <f t="shared" si="546"/>
        <v>0</v>
      </c>
      <c r="AE1101" s="170">
        <f t="shared" si="546"/>
        <v>5.0599895670318205</v>
      </c>
      <c r="AF1101" s="170">
        <f t="shared" si="546"/>
        <v>0</v>
      </c>
      <c r="AG1101" s="170">
        <f t="shared" si="546"/>
        <v>0</v>
      </c>
      <c r="AH1101" s="170">
        <f t="shared" si="546"/>
        <v>0</v>
      </c>
      <c r="AI1101" s="170">
        <f t="shared" si="546"/>
        <v>0</v>
      </c>
      <c r="AJ1101" s="170">
        <f t="shared" si="546"/>
        <v>1.5881585811163275</v>
      </c>
      <c r="AK1101" s="170">
        <f t="shared" si="546"/>
        <v>23.432446531038078</v>
      </c>
      <c r="AL1101" s="170">
        <f t="shared" si="546"/>
        <v>1.5451225873761085</v>
      </c>
      <c r="AM1101" s="170">
        <f t="shared" si="546"/>
        <v>5.8555033907146585</v>
      </c>
      <c r="AN1101" s="170">
        <f t="shared" si="546"/>
        <v>42.952529994783525</v>
      </c>
      <c r="AO1101" s="170">
        <f t="shared" si="546"/>
        <v>298.74804381846633</v>
      </c>
      <c r="AP1101" s="170">
        <f t="shared" si="546"/>
        <v>420.33385498174232</v>
      </c>
      <c r="AQ1101" s="170">
        <f t="shared" si="546"/>
        <v>0.66405842462180487</v>
      </c>
      <c r="AR1101" s="170">
        <f t="shared" si="546"/>
        <v>0.23445226917057901</v>
      </c>
      <c r="AS1101" s="170">
        <f t="shared" si="546"/>
        <v>0</v>
      </c>
      <c r="AT1101" s="170">
        <f t="shared" si="546"/>
        <v>341.67970787689097</v>
      </c>
      <c r="AU1101" s="170">
        <f t="shared" si="546"/>
        <v>0</v>
      </c>
      <c r="AV1101" s="170">
        <f t="shared" si="546"/>
        <v>4.6948356807511735E-2</v>
      </c>
      <c r="AW1101" s="170">
        <f t="shared" si="546"/>
        <v>0</v>
      </c>
      <c r="AX1101" s="170">
        <f t="shared" si="546"/>
        <v>0</v>
      </c>
      <c r="AY1101" s="170">
        <f t="shared" si="546"/>
        <v>0</v>
      </c>
      <c r="AZ1101" s="170">
        <f t="shared" si="546"/>
        <v>0</v>
      </c>
      <c r="BA1101" s="170">
        <f t="shared" si="546"/>
        <v>0</v>
      </c>
      <c r="BB1101" s="170">
        <f t="shared" si="546"/>
        <v>0</v>
      </c>
      <c r="BC1101" s="170">
        <f t="shared" si="546"/>
        <v>0</v>
      </c>
      <c r="BD1101" s="170">
        <f t="shared" si="546"/>
        <v>0</v>
      </c>
      <c r="BE1101" s="170">
        <f t="shared" si="546"/>
        <v>0</v>
      </c>
      <c r="BF1101" s="170">
        <f t="shared" si="546"/>
        <v>0</v>
      </c>
      <c r="BG1101" s="170">
        <f t="shared" si="546"/>
        <v>0</v>
      </c>
      <c r="BH1101" s="170">
        <f t="shared" si="546"/>
        <v>0.70245174752216988</v>
      </c>
      <c r="BI1101" s="170">
        <f t="shared" si="546"/>
        <v>0</v>
      </c>
      <c r="BJ1101" s="170">
        <f t="shared" si="546"/>
        <v>7.6291079812206578E-2</v>
      </c>
      <c r="BK1101" s="170">
        <f t="shared" si="546"/>
        <v>3.5472091810119982E-2</v>
      </c>
      <c r="BL1101" s="170">
        <f t="shared" si="546"/>
        <v>0.4564423578508085</v>
      </c>
      <c r="BM1101" s="170">
        <f t="shared" si="546"/>
        <v>0</v>
      </c>
      <c r="BN1101" s="170">
        <f t="shared" si="546"/>
        <v>6.8388106416275435E-2</v>
      </c>
      <c r="BO1101" s="170">
        <f t="shared" si="546"/>
        <v>57.902973395931141</v>
      </c>
      <c r="BP1101" s="170">
        <f t="shared" si="546"/>
        <v>0</v>
      </c>
      <c r="BQ1101" s="170">
        <f t="shared" si="546"/>
        <v>0.43035993740219092</v>
      </c>
      <c r="BR1101" s="170">
        <f t="shared" si="546"/>
        <v>0</v>
      </c>
      <c r="BS1101" s="170"/>
      <c r="BT1101" s="170"/>
      <c r="BU1101" s="170"/>
      <c r="BV1101" s="170"/>
      <c r="BW1101" s="170"/>
      <c r="BX1101" s="204"/>
      <c r="BY1101" s="170"/>
      <c r="BZ1101" s="170"/>
      <c r="CA1101" s="170"/>
      <c r="CB1101" s="170">
        <f>CB1099/5</f>
        <v>100</v>
      </c>
      <c r="CC1101" s="168">
        <f>CC1099</f>
        <v>149.21</v>
      </c>
      <c r="CD1101" s="392"/>
      <c r="CE1101" s="392"/>
      <c r="CF1101" s="392"/>
      <c r="CG1101" s="392"/>
      <c r="CH1101" s="392"/>
      <c r="CI1101" s="392"/>
      <c r="CJ1101" s="392"/>
      <c r="CK1101" s="392"/>
      <c r="CL1101" s="392"/>
      <c r="CM1101" s="392"/>
      <c r="CN1101" s="392"/>
      <c r="CO1101" s="392"/>
      <c r="CP1101" s="392"/>
      <c r="CQ1101" s="392"/>
      <c r="CR1101" s="392"/>
      <c r="CS1101" s="392"/>
      <c r="CT1101" s="392"/>
    </row>
    <row r="1102" spans="1:98" x14ac:dyDescent="0.25">
      <c r="A1102" s="10"/>
      <c r="CB1102" s="25"/>
      <c r="CC1102" s="25"/>
    </row>
    <row r="1103" spans="1:98" s="7" customFormat="1" ht="15" x14ac:dyDescent="0.25">
      <c r="A1103" s="120" t="s">
        <v>910</v>
      </c>
      <c r="F1103" s="117" t="s">
        <v>1186</v>
      </c>
      <c r="J1103" s="7">
        <f>(M1103*17)+(Q1103*37)+(W1103*17)+(AI1103*29)+(AE1103*8)</f>
        <v>149.9855252274607</v>
      </c>
      <c r="K1103" s="180">
        <f>+K1120</f>
        <v>90.447063688999179</v>
      </c>
      <c r="L1103" s="180"/>
      <c r="M1103" s="180">
        <f t="shared" ref="M1103:BR1103" si="547">+M1120</f>
        <v>2.3399503722084365</v>
      </c>
      <c r="N1103" s="180">
        <f t="shared" si="547"/>
        <v>2.3399503722084365</v>
      </c>
      <c r="O1103" s="180">
        <f t="shared" si="547"/>
        <v>0</v>
      </c>
      <c r="P1103" s="180">
        <f t="shared" si="547"/>
        <v>0</v>
      </c>
      <c r="Q1103" s="180">
        <f t="shared" si="547"/>
        <v>0.73449131513647636</v>
      </c>
      <c r="R1103" s="180">
        <f t="shared" si="547"/>
        <v>0</v>
      </c>
      <c r="S1103" s="180">
        <f t="shared" si="547"/>
        <v>9.3693134822167068E-2</v>
      </c>
      <c r="T1103" s="180">
        <f t="shared" si="547"/>
        <v>0.13802729528535981</v>
      </c>
      <c r="U1103" s="180">
        <f t="shared" si="547"/>
        <v>0.44594706368899911</v>
      </c>
      <c r="V1103" s="180">
        <f t="shared" si="547"/>
        <v>0</v>
      </c>
      <c r="W1103" s="180">
        <f t="shared" si="547"/>
        <v>4.1186931348221671</v>
      </c>
      <c r="X1103" s="180">
        <f t="shared" si="547"/>
        <v>0</v>
      </c>
      <c r="Y1103" s="180">
        <f t="shared" si="547"/>
        <v>0</v>
      </c>
      <c r="Z1103" s="180">
        <f t="shared" si="547"/>
        <v>0</v>
      </c>
      <c r="AA1103" s="180">
        <f t="shared" si="547"/>
        <v>0</v>
      </c>
      <c r="AB1103" s="180">
        <f t="shared" si="547"/>
        <v>0</v>
      </c>
      <c r="AC1103" s="180">
        <f t="shared" si="547"/>
        <v>0</v>
      </c>
      <c r="AD1103" s="180">
        <f t="shared" si="547"/>
        <v>0</v>
      </c>
      <c r="AE1103" s="180">
        <f t="shared" si="547"/>
        <v>1.6265508684863526</v>
      </c>
      <c r="AF1103" s="180">
        <f t="shared" si="547"/>
        <v>0</v>
      </c>
      <c r="AG1103" s="180">
        <f t="shared" si="547"/>
        <v>0</v>
      </c>
      <c r="AH1103" s="180">
        <f t="shared" si="547"/>
        <v>0</v>
      </c>
      <c r="AI1103" s="180">
        <f t="shared" si="547"/>
        <v>0</v>
      </c>
      <c r="AJ1103" s="180">
        <f t="shared" si="547"/>
        <v>0.60388751033912325</v>
      </c>
      <c r="AK1103" s="180">
        <f t="shared" si="547"/>
        <v>6.9272125723738629</v>
      </c>
      <c r="AL1103" s="180">
        <f t="shared" si="547"/>
        <v>0.41976840363937135</v>
      </c>
      <c r="AM1103" s="180">
        <f t="shared" si="547"/>
        <v>12.08023159636063</v>
      </c>
      <c r="AN1103" s="180">
        <f t="shared" si="547"/>
        <v>34.818031430934653</v>
      </c>
      <c r="AO1103" s="180">
        <f t="shared" si="547"/>
        <v>93.680727874276272</v>
      </c>
      <c r="AP1103" s="180">
        <f t="shared" si="547"/>
        <v>165.61207609594706</v>
      </c>
      <c r="AQ1103" s="180">
        <f t="shared" si="547"/>
        <v>0.28672456575682376</v>
      </c>
      <c r="AR1103" s="180">
        <f t="shared" si="547"/>
        <v>8.8875103391232418E-2</v>
      </c>
      <c r="AS1103" s="180">
        <f t="shared" si="547"/>
        <v>0</v>
      </c>
      <c r="AT1103" s="180">
        <f t="shared" si="547"/>
        <v>132.21670802315964</v>
      </c>
      <c r="AU1103" s="180">
        <f t="shared" si="547"/>
        <v>0</v>
      </c>
      <c r="AV1103" s="180">
        <f t="shared" si="547"/>
        <v>1.4454094292803972</v>
      </c>
      <c r="AW1103" s="180">
        <f t="shared" si="547"/>
        <v>0</v>
      </c>
      <c r="AX1103" s="180">
        <f t="shared" si="547"/>
        <v>0</v>
      </c>
      <c r="AY1103" s="180">
        <f t="shared" si="547"/>
        <v>0</v>
      </c>
      <c r="AZ1103" s="180">
        <f t="shared" si="547"/>
        <v>0</v>
      </c>
      <c r="BA1103" s="180">
        <f t="shared" si="547"/>
        <v>0</v>
      </c>
      <c r="BB1103" s="180">
        <f t="shared" si="547"/>
        <v>0</v>
      </c>
      <c r="BC1103" s="180">
        <f t="shared" si="547"/>
        <v>0</v>
      </c>
      <c r="BD1103" s="180">
        <f t="shared" si="547"/>
        <v>0</v>
      </c>
      <c r="BE1103" s="180">
        <f t="shared" si="547"/>
        <v>0</v>
      </c>
      <c r="BF1103" s="180">
        <f t="shared" si="547"/>
        <v>0</v>
      </c>
      <c r="BG1103" s="180">
        <f t="shared" si="547"/>
        <v>0</v>
      </c>
      <c r="BH1103" s="180">
        <f t="shared" si="547"/>
        <v>0.25186104218362282</v>
      </c>
      <c r="BI1103" s="180">
        <f t="shared" si="547"/>
        <v>0</v>
      </c>
      <c r="BJ1103" s="180">
        <f t="shared" si="547"/>
        <v>4.1662531017369726E-2</v>
      </c>
      <c r="BK1103" s="180">
        <f t="shared" si="547"/>
        <v>1.5037220843672455E-2</v>
      </c>
      <c r="BL1103" s="180">
        <f t="shared" si="547"/>
        <v>0.16550868486352358</v>
      </c>
      <c r="BM1103" s="180">
        <f t="shared" si="547"/>
        <v>0</v>
      </c>
      <c r="BN1103" s="180">
        <f t="shared" si="547"/>
        <v>9.9305210918114138E-3</v>
      </c>
      <c r="BO1103" s="180">
        <f t="shared" si="547"/>
        <v>13.031430934656743</v>
      </c>
      <c r="BP1103" s="180">
        <f t="shared" si="547"/>
        <v>0</v>
      </c>
      <c r="BQ1103" s="180">
        <f t="shared" si="547"/>
        <v>0.19023986765922249</v>
      </c>
      <c r="BR1103" s="180">
        <f t="shared" si="547"/>
        <v>0</v>
      </c>
      <c r="BS1103" s="180"/>
      <c r="BT1103" s="180"/>
      <c r="BU1103" s="180"/>
      <c r="BV1103" s="180"/>
      <c r="BW1103" s="180"/>
      <c r="BX1103" s="335"/>
      <c r="BY1103" s="180"/>
      <c r="BZ1103" s="180"/>
      <c r="CA1103" s="180"/>
      <c r="CB1103" s="180">
        <f>+CB1120</f>
        <v>66.666666666666671</v>
      </c>
      <c r="CC1103" s="180">
        <f>+CC1120</f>
        <v>44.659999999999989</v>
      </c>
      <c r="CD1103" s="180"/>
      <c r="CE1103" s="116"/>
      <c r="CF1103" s="116"/>
      <c r="CG1103" s="116"/>
      <c r="CH1103" s="116"/>
      <c r="CI1103" s="116"/>
      <c r="CJ1103" s="116"/>
      <c r="CK1103" s="116"/>
      <c r="CL1103" s="116"/>
      <c r="CM1103" s="116"/>
      <c r="CN1103" s="116"/>
      <c r="CO1103" s="116"/>
      <c r="CP1103" s="116"/>
      <c r="CQ1103" s="116"/>
      <c r="CR1103" s="116"/>
      <c r="CS1103" s="116"/>
      <c r="CT1103" s="116"/>
    </row>
    <row r="1104" spans="1:98" ht="15" x14ac:dyDescent="0.25">
      <c r="A1104" s="10" t="s">
        <v>567</v>
      </c>
      <c r="D1104" s="25">
        <v>2000</v>
      </c>
      <c r="E1104" s="147"/>
      <c r="F1104" s="40" t="s">
        <v>1391</v>
      </c>
      <c r="I1104">
        <v>1</v>
      </c>
      <c r="J1104" s="50">
        <v>0</v>
      </c>
      <c r="K1104" s="50">
        <v>99.9</v>
      </c>
      <c r="M1104" s="50">
        <v>0</v>
      </c>
      <c r="N1104" s="50">
        <v>0</v>
      </c>
      <c r="O1104" s="50">
        <v>0</v>
      </c>
      <c r="P1104" s="50">
        <v>0</v>
      </c>
      <c r="Q1104" s="50">
        <v>0</v>
      </c>
      <c r="R1104" s="50">
        <v>0</v>
      </c>
      <c r="S1104" s="50">
        <v>0</v>
      </c>
      <c r="T1104" s="50">
        <v>0</v>
      </c>
      <c r="U1104" s="50">
        <v>0</v>
      </c>
      <c r="W1104" s="50">
        <v>0</v>
      </c>
      <c r="X1104" s="50">
        <v>0</v>
      </c>
      <c r="Z1104" s="50">
        <v>0</v>
      </c>
      <c r="AA1104" s="50">
        <v>0</v>
      </c>
      <c r="AD1104" s="50">
        <v>0</v>
      </c>
      <c r="AE1104" s="50">
        <v>0</v>
      </c>
      <c r="AF1104" s="50">
        <v>0</v>
      </c>
      <c r="AG1104" s="50">
        <v>0</v>
      </c>
      <c r="AH1104" s="50">
        <v>0</v>
      </c>
      <c r="AI1104" s="50">
        <v>0</v>
      </c>
      <c r="AJ1104" s="50">
        <v>0.1</v>
      </c>
      <c r="AK1104" s="50">
        <v>2</v>
      </c>
      <c r="AL1104" s="50">
        <v>0</v>
      </c>
      <c r="AM1104" s="50">
        <v>1</v>
      </c>
      <c r="AN1104" s="50">
        <v>0</v>
      </c>
      <c r="AO1104" s="50">
        <v>0</v>
      </c>
      <c r="AP1104" s="50">
        <v>2</v>
      </c>
      <c r="AQ1104" s="50">
        <v>0</v>
      </c>
      <c r="AR1104" s="50">
        <v>7.0000000000000001E-3</v>
      </c>
      <c r="AS1104" s="50">
        <v>0</v>
      </c>
      <c r="AT1104" s="50">
        <v>0</v>
      </c>
      <c r="AV1104" s="50">
        <v>0</v>
      </c>
      <c r="AW1104" s="50">
        <v>0</v>
      </c>
      <c r="AX1104" s="50">
        <v>0</v>
      </c>
      <c r="AY1104" s="50">
        <v>0</v>
      </c>
      <c r="AZ1104" s="50">
        <v>0</v>
      </c>
      <c r="BA1104" s="50">
        <v>0</v>
      </c>
      <c r="BB1104" s="50">
        <v>0</v>
      </c>
      <c r="BE1104" s="50">
        <v>0</v>
      </c>
      <c r="BG1104" s="50">
        <v>0</v>
      </c>
      <c r="BH1104" s="50">
        <v>0</v>
      </c>
      <c r="BI1104" s="50">
        <v>0</v>
      </c>
      <c r="BJ1104" s="50">
        <v>0</v>
      </c>
      <c r="BK1104" s="50">
        <v>0</v>
      </c>
      <c r="BL1104" s="50">
        <v>0</v>
      </c>
      <c r="BM1104" s="50">
        <v>0</v>
      </c>
      <c r="BN1104" s="50">
        <v>0</v>
      </c>
      <c r="BO1104" s="50">
        <v>0</v>
      </c>
      <c r="BP1104" s="50">
        <v>0</v>
      </c>
      <c r="BQ1104" s="50">
        <v>0</v>
      </c>
      <c r="BR1104" s="50">
        <v>0</v>
      </c>
      <c r="BS1104" s="14">
        <v>1</v>
      </c>
      <c r="BT1104" s="14">
        <v>6.25</v>
      </c>
      <c r="BW1104" s="50" t="s">
        <v>7</v>
      </c>
      <c r="BX1104" s="194" t="s">
        <v>1411</v>
      </c>
      <c r="CB1104" s="50">
        <v>100</v>
      </c>
      <c r="CC1104" s="50">
        <v>0</v>
      </c>
      <c r="CE1104" s="25"/>
      <c r="CF1104" s="25"/>
      <c r="CG1104" s="25"/>
      <c r="CH1104" s="25"/>
      <c r="CI1104" s="25"/>
      <c r="CJ1104" s="25"/>
      <c r="CK1104" s="25"/>
      <c r="CL1104" s="25"/>
      <c r="CM1104" s="25"/>
      <c r="CN1104" s="25"/>
      <c r="CO1104" s="25"/>
      <c r="CP1104" s="25"/>
      <c r="CQ1104" s="25"/>
      <c r="CR1104" s="25"/>
      <c r="CS1104" s="25"/>
      <c r="CT1104" s="25"/>
    </row>
    <row r="1105" spans="1:98" ht="15" x14ac:dyDescent="0.25">
      <c r="A1105" s="10" t="s">
        <v>908</v>
      </c>
      <c r="D1105">
        <v>230</v>
      </c>
      <c r="F1105" s="40" t="s">
        <v>1369</v>
      </c>
      <c r="I1105" s="27">
        <v>1</v>
      </c>
      <c r="J1105" s="27">
        <f>(M1105*17)+(Q1105*37)+(CC1105*17)+(AI1105*29)+(AE1105*8)</f>
        <v>1358.6199999999997</v>
      </c>
      <c r="K1105" s="27">
        <v>11.3</v>
      </c>
      <c r="L1105" s="27"/>
      <c r="M1105" s="27">
        <v>24.6</v>
      </c>
      <c r="N1105" s="27">
        <v>24.6</v>
      </c>
      <c r="O1105" s="27">
        <v>0</v>
      </c>
      <c r="P1105" s="27">
        <v>0</v>
      </c>
      <c r="Q1105" s="27">
        <v>1.2</v>
      </c>
      <c r="R1105" s="27"/>
      <c r="S1105" s="27">
        <v>0.16</v>
      </c>
      <c r="T1105" s="27">
        <v>0.24</v>
      </c>
      <c r="U1105" s="27">
        <v>0.5</v>
      </c>
      <c r="V1105" s="27"/>
      <c r="W1105" s="27">
        <v>43.3</v>
      </c>
      <c r="X1105" s="27"/>
      <c r="Y1105" s="27"/>
      <c r="Z1105" s="27"/>
      <c r="AA1105" s="27">
        <v>0</v>
      </c>
      <c r="AB1105" s="27"/>
      <c r="AC1105" s="27"/>
      <c r="AD1105" s="27"/>
      <c r="AE1105" s="27">
        <v>17.100000000000001</v>
      </c>
      <c r="AF1105" s="27"/>
      <c r="AG1105" s="27"/>
      <c r="AH1105" s="27"/>
      <c r="AI1105" s="27"/>
      <c r="AJ1105" s="27">
        <v>1.1399999999999999</v>
      </c>
      <c r="AK1105" s="27">
        <v>55</v>
      </c>
      <c r="AL1105" s="27">
        <v>4.4000000000000004</v>
      </c>
      <c r="AM1105" s="27">
        <v>115</v>
      </c>
      <c r="AN1105" s="27">
        <v>366</v>
      </c>
      <c r="AO1105" s="27">
        <v>981</v>
      </c>
      <c r="AP1105" s="27">
        <v>15</v>
      </c>
      <c r="AQ1105" s="27">
        <v>3.01</v>
      </c>
      <c r="AR1105" s="27">
        <v>0.87</v>
      </c>
      <c r="AS1105" s="27"/>
      <c r="AT1105" s="27">
        <v>1390</v>
      </c>
      <c r="AU1105" s="27"/>
      <c r="AV1105" s="27">
        <v>15</v>
      </c>
      <c r="AW1105" s="27"/>
      <c r="AX1105" s="27"/>
      <c r="AY1105" s="27"/>
      <c r="AZ1105" s="27"/>
      <c r="BA1105" s="27"/>
      <c r="BB1105" s="27"/>
      <c r="BC1105" s="27"/>
      <c r="BD1105" s="27"/>
      <c r="BE1105" s="27">
        <v>0</v>
      </c>
      <c r="BF1105" s="27"/>
      <c r="BG1105" s="27"/>
      <c r="BH1105" s="27">
        <v>0.09</v>
      </c>
      <c r="BI1105" s="27"/>
      <c r="BJ1105" s="27">
        <v>0.73</v>
      </c>
      <c r="BK1105" s="27">
        <v>0.22</v>
      </c>
      <c r="BL1105" s="27">
        <v>2.9</v>
      </c>
      <c r="BM1105" s="27"/>
      <c r="BN1105" s="27">
        <v>0.17399999999999999</v>
      </c>
      <c r="BO1105" s="27">
        <v>274</v>
      </c>
      <c r="BP1105" s="27">
        <v>0</v>
      </c>
      <c r="BQ1105" s="27">
        <v>2</v>
      </c>
      <c r="BR1105" s="27"/>
      <c r="BS1105" s="27"/>
      <c r="BT1105" s="27">
        <v>6.25</v>
      </c>
      <c r="BU1105" s="27"/>
      <c r="BV1105" s="27"/>
      <c r="BW1105" s="27" t="s">
        <v>4</v>
      </c>
      <c r="BX1105" s="79">
        <v>3511</v>
      </c>
      <c r="BY1105" s="27"/>
      <c r="BZ1105" s="27"/>
      <c r="CA1105" s="27"/>
      <c r="CB1105" s="27">
        <f>CC1105+K1105+M1105+Q1105+AE1105+AJ1105</f>
        <v>100.00000000000001</v>
      </c>
      <c r="CC1105" s="27">
        <f>100-(K1105+M1105+Q1105+AJ1105+AE1105+AI1105)</f>
        <v>44.659999999999989</v>
      </c>
      <c r="CD1105" s="27"/>
      <c r="CE1105" s="25"/>
      <c r="CF1105" s="25"/>
      <c r="CG1105" s="25"/>
      <c r="CH1105" s="25"/>
      <c r="CI1105" s="25"/>
      <c r="CJ1105" s="25"/>
      <c r="CK1105" s="25"/>
      <c r="CL1105" s="25"/>
      <c r="CM1105" s="25"/>
      <c r="CN1105" s="25"/>
      <c r="CO1105" s="25"/>
      <c r="CP1105" s="25"/>
      <c r="CQ1105" s="25"/>
      <c r="CR1105" s="25"/>
      <c r="CS1105" s="25"/>
      <c r="CT1105" s="25"/>
    </row>
    <row r="1106" spans="1:98" ht="15" x14ac:dyDescent="0.3">
      <c r="A1106" s="10" t="s">
        <v>1212</v>
      </c>
      <c r="C1106" s="14"/>
      <c r="D1106">
        <v>15</v>
      </c>
      <c r="F1106" s="44" t="s">
        <v>1213</v>
      </c>
      <c r="I1106">
        <v>1</v>
      </c>
      <c r="J1106" s="50">
        <v>3700</v>
      </c>
      <c r="K1106" s="50">
        <v>0</v>
      </c>
      <c r="L1106" s="50" t="s">
        <v>501</v>
      </c>
      <c r="M1106" s="50">
        <v>0</v>
      </c>
      <c r="N1106" s="50">
        <v>0</v>
      </c>
      <c r="O1106" s="50">
        <v>0</v>
      </c>
      <c r="P1106" s="50">
        <v>0</v>
      </c>
      <c r="Q1106" s="50">
        <v>100</v>
      </c>
      <c r="S1106" s="50">
        <v>12.65</v>
      </c>
      <c r="T1106" s="50">
        <v>18.57</v>
      </c>
      <c r="U1106" s="50">
        <v>64.22</v>
      </c>
      <c r="W1106" s="50">
        <v>0</v>
      </c>
      <c r="Z1106" s="50">
        <v>0</v>
      </c>
      <c r="AE1106" s="50">
        <v>0</v>
      </c>
      <c r="AJ1106" s="50">
        <v>0</v>
      </c>
      <c r="AK1106" s="50">
        <v>0</v>
      </c>
      <c r="AL1106" s="50">
        <v>0</v>
      </c>
      <c r="AM1106" s="50">
        <v>0</v>
      </c>
      <c r="AN1106" s="50">
        <v>0</v>
      </c>
      <c r="AO1106" s="50">
        <v>0</v>
      </c>
      <c r="AP1106" s="50">
        <v>0</v>
      </c>
      <c r="AQ1106" s="50">
        <v>0</v>
      </c>
      <c r="AR1106" s="50">
        <v>0</v>
      </c>
      <c r="AV1106" s="50">
        <v>3</v>
      </c>
      <c r="BG1106" s="50">
        <v>0</v>
      </c>
      <c r="BH1106" s="50">
        <v>39.22</v>
      </c>
      <c r="BJ1106" s="50">
        <v>0</v>
      </c>
      <c r="BK1106" s="50">
        <v>0</v>
      </c>
      <c r="BL1106" s="50">
        <v>0</v>
      </c>
      <c r="BN1106" s="50">
        <v>0</v>
      </c>
      <c r="BO1106" s="50">
        <v>0</v>
      </c>
      <c r="BP1106" s="50">
        <v>0</v>
      </c>
      <c r="BT1106" s="27">
        <v>6.25</v>
      </c>
      <c r="BW1106" s="50" t="s">
        <v>4</v>
      </c>
      <c r="BX1106" s="194">
        <v>6536</v>
      </c>
      <c r="CE1106" s="25"/>
      <c r="CF1106" s="25"/>
      <c r="CG1106" s="25"/>
      <c r="CH1106" s="25"/>
      <c r="CI1106" s="25"/>
      <c r="CJ1106" s="25"/>
      <c r="CK1106" s="25"/>
      <c r="CL1106" s="25"/>
      <c r="CM1106" s="25"/>
      <c r="CN1106" s="25"/>
      <c r="CO1106" s="25"/>
      <c r="CP1106" s="25"/>
      <c r="CQ1106" s="25"/>
      <c r="CR1106" s="25"/>
      <c r="CS1106" s="25"/>
      <c r="CT1106" s="25"/>
    </row>
    <row r="1107" spans="1:98" ht="15" x14ac:dyDescent="0.3">
      <c r="A1107" s="10" t="s">
        <v>1219</v>
      </c>
      <c r="D1107">
        <v>10</v>
      </c>
      <c r="F1107" s="44" t="s">
        <v>1214</v>
      </c>
      <c r="I1107">
        <v>1</v>
      </c>
      <c r="J1107" s="50">
        <v>0</v>
      </c>
      <c r="K1107" s="50">
        <v>0.2</v>
      </c>
      <c r="M1107" s="50">
        <v>0</v>
      </c>
      <c r="N1107" s="50">
        <v>0</v>
      </c>
      <c r="O1107" s="50">
        <v>0</v>
      </c>
      <c r="P1107" s="50">
        <v>0</v>
      </c>
      <c r="Q1107" s="50">
        <v>0</v>
      </c>
      <c r="S1107" s="50">
        <v>0</v>
      </c>
      <c r="T1107" s="50">
        <v>0</v>
      </c>
      <c r="U1107" s="50">
        <v>0</v>
      </c>
      <c r="V1107" s="50">
        <v>0</v>
      </c>
      <c r="W1107" s="50">
        <v>0</v>
      </c>
      <c r="Y1107" s="50">
        <v>0</v>
      </c>
      <c r="AB1107" s="50">
        <v>0</v>
      </c>
      <c r="AC1107" s="50">
        <v>0</v>
      </c>
      <c r="AG1107" s="50">
        <v>0</v>
      </c>
      <c r="AJ1107" s="50">
        <v>99.8</v>
      </c>
      <c r="AK1107" s="50">
        <v>10</v>
      </c>
      <c r="AL1107" s="50">
        <v>0.3</v>
      </c>
      <c r="AM1107" s="50">
        <v>76</v>
      </c>
      <c r="AN1107" s="50">
        <v>1</v>
      </c>
      <c r="AO1107" s="50">
        <v>89</v>
      </c>
      <c r="AP1107" s="50">
        <v>39300</v>
      </c>
      <c r="AQ1107" s="50">
        <v>0.1</v>
      </c>
      <c r="AR1107" s="50">
        <v>0.08</v>
      </c>
      <c r="AT1107" s="194" t="s">
        <v>501</v>
      </c>
      <c r="AW1107" s="50">
        <v>0</v>
      </c>
      <c r="AX1107" s="50">
        <v>0</v>
      </c>
      <c r="BF1107" s="50">
        <v>0</v>
      </c>
      <c r="BH1107" s="50">
        <v>0</v>
      </c>
      <c r="BJ1107" s="50">
        <v>0</v>
      </c>
      <c r="BK1107" s="50">
        <v>1</v>
      </c>
      <c r="BL1107" s="50">
        <v>0</v>
      </c>
      <c r="BN1107" s="50">
        <v>0</v>
      </c>
      <c r="BO1107" s="50">
        <v>0</v>
      </c>
      <c r="BP1107" s="50">
        <v>0</v>
      </c>
      <c r="BQ1107" s="50">
        <v>0</v>
      </c>
      <c r="BT1107" s="27">
        <v>6.25</v>
      </c>
      <c r="BW1107" s="50" t="s">
        <v>8</v>
      </c>
      <c r="BX1107" s="194">
        <v>1226</v>
      </c>
      <c r="CB1107" s="50">
        <v>100</v>
      </c>
      <c r="CC1107" s="50">
        <v>0</v>
      </c>
      <c r="CE1107" s="25"/>
      <c r="CF1107" s="25"/>
      <c r="CG1107" s="25"/>
      <c r="CH1107" s="25"/>
      <c r="CI1107" s="25"/>
      <c r="CJ1107" s="25"/>
      <c r="CK1107" s="25"/>
      <c r="CL1107" s="25"/>
      <c r="CM1107" s="25"/>
      <c r="CN1107" s="25"/>
      <c r="CO1107" s="25"/>
      <c r="CP1107" s="25"/>
      <c r="CQ1107" s="25"/>
      <c r="CR1107" s="25"/>
      <c r="CS1107" s="25"/>
      <c r="CT1107" s="25"/>
    </row>
    <row r="1108" spans="1:98" ht="15" x14ac:dyDescent="0.25">
      <c r="A1108" s="10"/>
      <c r="D1108">
        <f>SUM(D1104:D1107)</f>
        <v>2255</v>
      </c>
      <c r="F1108" s="5" t="s">
        <v>550</v>
      </c>
      <c r="J1108" s="25"/>
      <c r="K1108" s="25"/>
      <c r="L1108" s="25"/>
      <c r="M1108" s="25"/>
      <c r="N1108" s="25"/>
      <c r="O1108" s="25"/>
      <c r="P1108" s="25"/>
      <c r="Q1108" s="25"/>
      <c r="R1108" s="25"/>
      <c r="S1108" s="25"/>
      <c r="T1108" s="25"/>
      <c r="U1108" s="25"/>
      <c r="V1108" s="25"/>
      <c r="W1108" s="25"/>
      <c r="X1108" s="25"/>
      <c r="Y1108" s="25"/>
      <c r="Z1108" s="25"/>
      <c r="AA1108" s="25"/>
      <c r="AB1108" s="25"/>
      <c r="AC1108" s="25"/>
      <c r="AD1108" s="25"/>
      <c r="AE1108" s="25"/>
      <c r="AF1108" s="25"/>
      <c r="AG1108" s="25"/>
      <c r="AH1108" s="25"/>
      <c r="AI1108" s="25"/>
      <c r="AJ1108" s="25"/>
      <c r="AK1108" s="25"/>
      <c r="AL1108" s="25"/>
      <c r="AM1108" s="25"/>
      <c r="AN1108" s="25"/>
      <c r="AO1108" s="25"/>
      <c r="AP1108" s="25"/>
      <c r="AQ1108" s="25"/>
      <c r="AR1108" s="25"/>
      <c r="AS1108" s="25"/>
      <c r="AT1108" s="49"/>
      <c r="AU1108" s="25"/>
      <c r="AV1108" s="25"/>
      <c r="AW1108" s="25"/>
      <c r="AX1108" s="25"/>
      <c r="AY1108" s="25"/>
      <c r="AZ1108" s="25"/>
      <c r="BA1108" s="25"/>
      <c r="BB1108" s="25"/>
      <c r="BC1108" s="25"/>
      <c r="BD1108" s="25"/>
      <c r="BE1108" s="25"/>
      <c r="BF1108" s="25"/>
      <c r="BG1108" s="25"/>
      <c r="BH1108" s="25"/>
      <c r="BI1108" s="25"/>
      <c r="BJ1108" s="25"/>
      <c r="BK1108" s="25"/>
      <c r="BL1108" s="25"/>
      <c r="BM1108" s="25"/>
      <c r="BN1108" s="25"/>
      <c r="BO1108" s="25"/>
      <c r="BP1108" s="25"/>
      <c r="BQ1108" s="25"/>
      <c r="BR1108" s="25"/>
      <c r="BW1108" s="25"/>
      <c r="BX1108" s="49"/>
      <c r="BY1108" s="25"/>
      <c r="BZ1108" s="25"/>
      <c r="CA1108" s="25"/>
      <c r="CB1108" s="25"/>
      <c r="CC1108" s="25"/>
      <c r="CD1108" s="25"/>
      <c r="CE1108" s="25"/>
      <c r="CF1108" s="25"/>
      <c r="CG1108" s="25"/>
      <c r="CH1108" s="25"/>
      <c r="CI1108" s="25"/>
      <c r="CJ1108" s="25"/>
      <c r="CK1108" s="25"/>
      <c r="CL1108" s="25"/>
      <c r="CM1108" s="25"/>
      <c r="CN1108" s="25"/>
      <c r="CO1108" s="25"/>
      <c r="CP1108" s="25"/>
      <c r="CQ1108" s="25"/>
      <c r="CR1108" s="25"/>
      <c r="CS1108" s="25"/>
      <c r="CT1108" s="25"/>
    </row>
    <row r="1109" spans="1:98" ht="15" x14ac:dyDescent="0.25">
      <c r="A1109" s="10"/>
      <c r="D1109">
        <f>D1108+163</f>
        <v>2418</v>
      </c>
      <c r="F1109" s="5" t="s">
        <v>551</v>
      </c>
      <c r="J1109" s="25"/>
      <c r="K1109" s="25"/>
      <c r="L1109" s="25"/>
      <c r="M1109" s="25"/>
      <c r="N1109" s="25"/>
      <c r="O1109" s="25"/>
      <c r="P1109" s="25"/>
      <c r="Q1109" s="25"/>
      <c r="R1109" s="25"/>
      <c r="S1109" s="25"/>
      <c r="T1109" s="25"/>
      <c r="U1109" s="25"/>
      <c r="V1109" s="25"/>
      <c r="W1109" s="25"/>
      <c r="X1109" s="25"/>
      <c r="Y1109" s="25"/>
      <c r="Z1109" s="25"/>
      <c r="AA1109" s="25"/>
      <c r="AB1109" s="25"/>
      <c r="AC1109" s="25"/>
      <c r="AD1109" s="25"/>
      <c r="AE1109" s="25"/>
      <c r="AF1109" s="25"/>
      <c r="AG1109" s="25"/>
      <c r="AH1109" s="25"/>
      <c r="AI1109" s="25"/>
      <c r="AJ1109" s="25"/>
      <c r="AK1109" s="25"/>
      <c r="AL1109" s="25"/>
      <c r="AM1109" s="25"/>
      <c r="AN1109" s="25"/>
      <c r="AO1109" s="25"/>
      <c r="AP1109" s="25"/>
      <c r="AQ1109" s="25"/>
      <c r="AR1109" s="25"/>
      <c r="AS1109" s="25"/>
      <c r="AT1109" s="49"/>
      <c r="AU1109" s="25"/>
      <c r="AV1109" s="25"/>
      <c r="AW1109" s="25"/>
      <c r="AX1109" s="25"/>
      <c r="AY1109" s="25"/>
      <c r="AZ1109" s="25"/>
      <c r="BA1109" s="25"/>
      <c r="BB1109" s="25"/>
      <c r="BC1109" s="25"/>
      <c r="BD1109" s="25"/>
      <c r="BE1109" s="25"/>
      <c r="BF1109" s="25"/>
      <c r="BG1109" s="25"/>
      <c r="BH1109" s="25"/>
      <c r="BI1109" s="25"/>
      <c r="BJ1109" s="25"/>
      <c r="BK1109" s="25"/>
      <c r="BL1109" s="25"/>
      <c r="BM1109" s="25"/>
      <c r="BN1109" s="25"/>
      <c r="BO1109" s="25"/>
      <c r="BP1109" s="25"/>
      <c r="BQ1109" s="25"/>
      <c r="BR1109" s="25"/>
      <c r="BW1109" s="25"/>
      <c r="BX1109" s="49"/>
      <c r="BY1109" s="25"/>
      <c r="BZ1109" s="25"/>
      <c r="CA1109" s="25"/>
      <c r="CB1109" s="25"/>
      <c r="CC1109" s="25"/>
      <c r="CD1109" s="25"/>
      <c r="CE1109" s="25"/>
      <c r="CF1109" s="25"/>
      <c r="CG1109" s="25"/>
      <c r="CH1109" s="25"/>
      <c r="CI1109" s="25"/>
      <c r="CJ1109" s="25"/>
      <c r="CK1109" s="25"/>
      <c r="CL1109" s="25"/>
      <c r="CM1109" s="25"/>
      <c r="CN1109" s="25"/>
      <c r="CO1109" s="25"/>
      <c r="CP1109" s="25"/>
      <c r="CQ1109" s="25"/>
      <c r="CR1109" s="25"/>
      <c r="CS1109" s="25"/>
      <c r="CT1109" s="25"/>
    </row>
    <row r="1110" spans="1:98" ht="15" x14ac:dyDescent="0.25">
      <c r="A1110" s="10"/>
      <c r="D1110">
        <f>1-(D1108-D1109)/D1108</f>
        <v>1.0722838137472284</v>
      </c>
      <c r="F1110" s="5" t="s">
        <v>337</v>
      </c>
      <c r="J1110" s="25"/>
      <c r="K1110" s="25"/>
      <c r="L1110" s="25"/>
      <c r="M1110" s="25"/>
      <c r="N1110" s="25"/>
      <c r="O1110" s="25"/>
      <c r="P1110" s="25"/>
      <c r="Q1110" s="25"/>
      <c r="R1110" s="25"/>
      <c r="S1110" s="25"/>
      <c r="T1110" s="25"/>
      <c r="U1110" s="25"/>
      <c r="V1110" s="25"/>
      <c r="W1110" s="25"/>
      <c r="X1110" s="25"/>
      <c r="Y1110" s="25"/>
      <c r="Z1110" s="25"/>
      <c r="AA1110" s="25"/>
      <c r="AB1110" s="25"/>
      <c r="AC1110" s="25"/>
      <c r="AD1110" s="25"/>
      <c r="AE1110" s="25"/>
      <c r="AF1110" s="25"/>
      <c r="AG1110" s="25"/>
      <c r="AH1110" s="25"/>
      <c r="AI1110" s="25"/>
      <c r="AJ1110" s="25"/>
      <c r="AK1110" s="25"/>
      <c r="AL1110" s="25"/>
      <c r="AM1110" s="25"/>
      <c r="AN1110" s="25"/>
      <c r="AO1110" s="25"/>
      <c r="AP1110" s="25"/>
      <c r="AQ1110" s="25"/>
      <c r="AR1110" s="25"/>
      <c r="AS1110" s="25"/>
      <c r="AT1110" s="49"/>
      <c r="AU1110" s="25"/>
      <c r="AV1110" s="25"/>
      <c r="AW1110" s="25"/>
      <c r="AX1110" s="25"/>
      <c r="AY1110" s="25"/>
      <c r="AZ1110" s="25"/>
      <c r="BA1110" s="25"/>
      <c r="BB1110" s="25"/>
      <c r="BC1110" s="25"/>
      <c r="BD1110" s="25"/>
      <c r="BE1110" s="25"/>
      <c r="BF1110" s="25"/>
      <c r="BG1110" s="25"/>
      <c r="BH1110" s="25"/>
      <c r="BI1110" s="25"/>
      <c r="BJ1110" s="25"/>
      <c r="BK1110" s="25"/>
      <c r="BL1110" s="25"/>
      <c r="BM1110" s="25"/>
      <c r="BN1110" s="25"/>
      <c r="BO1110" s="25"/>
      <c r="BP1110" s="25"/>
      <c r="BQ1110" s="25"/>
      <c r="BR1110" s="25"/>
      <c r="BW1110" s="25"/>
      <c r="BX1110" s="49"/>
      <c r="BY1110" s="25"/>
      <c r="BZ1110" s="25"/>
      <c r="CA1110" s="25"/>
      <c r="CB1110" s="25"/>
      <c r="CC1110" s="25"/>
      <c r="CD1110" s="25"/>
      <c r="CE1110" s="25"/>
      <c r="CF1110" s="25"/>
      <c r="CG1110" s="25"/>
      <c r="CH1110" s="25"/>
      <c r="CI1110" s="25"/>
      <c r="CJ1110" s="25"/>
      <c r="CK1110" s="25"/>
      <c r="CL1110" s="25"/>
      <c r="CM1110" s="25"/>
      <c r="CN1110" s="25"/>
      <c r="CO1110" s="25"/>
      <c r="CP1110" s="25"/>
      <c r="CQ1110" s="25"/>
      <c r="CR1110" s="25"/>
      <c r="CS1110" s="25"/>
      <c r="CT1110" s="25"/>
    </row>
    <row r="1111" spans="1:98" ht="15" x14ac:dyDescent="0.25">
      <c r="A1111" s="10"/>
      <c r="F1111" s="5" t="s">
        <v>82</v>
      </c>
      <c r="J1111" s="25"/>
      <c r="K1111" s="25"/>
      <c r="L1111" s="25"/>
      <c r="M1111" s="25"/>
      <c r="N1111" s="25"/>
      <c r="O1111" s="25"/>
      <c r="P1111" s="25"/>
      <c r="Q1111" s="25"/>
      <c r="R1111" s="25"/>
      <c r="S1111" s="25"/>
      <c r="T1111" s="25"/>
      <c r="U1111" s="25"/>
      <c r="V1111" s="25"/>
      <c r="W1111" s="25"/>
      <c r="X1111" s="25"/>
      <c r="Y1111" s="25"/>
      <c r="Z1111" s="25"/>
      <c r="AA1111" s="25"/>
      <c r="AB1111" s="25"/>
      <c r="AC1111" s="25"/>
      <c r="AD1111" s="25"/>
      <c r="AE1111" s="25"/>
      <c r="AF1111" s="25"/>
      <c r="AG1111" s="25"/>
      <c r="AH1111" s="25"/>
      <c r="AI1111" s="25"/>
      <c r="AJ1111" s="25"/>
      <c r="AK1111" s="25"/>
      <c r="AL1111" s="25"/>
      <c r="AM1111" s="25"/>
      <c r="AN1111" s="25"/>
      <c r="AO1111" s="25"/>
      <c r="AP1111" s="25"/>
      <c r="AQ1111" s="25"/>
      <c r="AR1111" s="25"/>
      <c r="AS1111" s="25"/>
      <c r="AT1111" s="49"/>
      <c r="AU1111" s="25"/>
      <c r="AV1111" s="25"/>
      <c r="AW1111" s="25"/>
      <c r="AX1111" s="25"/>
      <c r="AY1111" s="25"/>
      <c r="AZ1111" s="25"/>
      <c r="BA1111" s="25"/>
      <c r="BB1111" s="25"/>
      <c r="BC1111" s="25"/>
      <c r="BD1111" s="25"/>
      <c r="BE1111" s="25"/>
      <c r="BF1111" s="25"/>
      <c r="BG1111" s="25"/>
      <c r="BH1111" s="25"/>
      <c r="BI1111" s="25"/>
      <c r="BJ1111" s="25"/>
      <c r="BK1111" s="25"/>
      <c r="BL1111" s="25"/>
      <c r="BM1111" s="25"/>
      <c r="BN1111" s="25"/>
      <c r="BO1111" s="25"/>
      <c r="BP1111" s="25"/>
      <c r="BQ1111" s="25"/>
      <c r="BR1111" s="25"/>
      <c r="BW1111" s="25"/>
      <c r="BX1111" s="49"/>
      <c r="BY1111" s="25"/>
      <c r="BZ1111" s="25"/>
      <c r="CA1111" s="25"/>
      <c r="CB1111" s="25"/>
      <c r="CC1111" s="25"/>
      <c r="CD1111" s="25"/>
      <c r="CE1111" s="25"/>
      <c r="CF1111" s="25"/>
      <c r="CG1111" s="25"/>
      <c r="CH1111" s="25"/>
      <c r="CI1111" s="25"/>
      <c r="CJ1111" s="25"/>
      <c r="CK1111" s="25"/>
      <c r="CL1111" s="25"/>
      <c r="CM1111" s="25"/>
      <c r="CN1111" s="25"/>
      <c r="CO1111" s="25"/>
      <c r="CP1111" s="25"/>
      <c r="CQ1111" s="25"/>
      <c r="CR1111" s="25"/>
      <c r="CS1111" s="25"/>
      <c r="CT1111" s="25"/>
    </row>
    <row r="1112" spans="1:98" ht="15" x14ac:dyDescent="0.25">
      <c r="A1112" s="10"/>
      <c r="F1112" s="5" t="s">
        <v>115</v>
      </c>
      <c r="J1112" s="25"/>
      <c r="K1112" s="25"/>
      <c r="L1112" s="25"/>
      <c r="M1112" s="25"/>
      <c r="N1112" s="25"/>
      <c r="O1112" s="25"/>
      <c r="P1112" s="25"/>
      <c r="Q1112" s="25"/>
      <c r="R1112" s="25"/>
      <c r="S1112" s="25"/>
      <c r="T1112" s="25"/>
      <c r="U1112" s="25"/>
      <c r="V1112" s="25"/>
      <c r="W1112" s="25"/>
      <c r="X1112" s="25"/>
      <c r="Y1112" s="25"/>
      <c r="Z1112" s="25"/>
      <c r="AA1112" s="25"/>
      <c r="AB1112" s="25"/>
      <c r="AC1112" s="25"/>
      <c r="AD1112" s="25"/>
      <c r="AE1112" s="25"/>
      <c r="AF1112" s="25"/>
      <c r="AG1112" s="25"/>
      <c r="AH1112" s="25"/>
      <c r="AI1112" s="25"/>
      <c r="AJ1112" s="25"/>
      <c r="AK1112" s="25"/>
      <c r="AL1112" s="25"/>
      <c r="AM1112" s="25"/>
      <c r="AN1112" s="25"/>
      <c r="AO1112" s="25"/>
      <c r="AP1112" s="25"/>
      <c r="AQ1112" s="25"/>
      <c r="AR1112" s="25"/>
      <c r="AS1112" s="25"/>
      <c r="AT1112" s="49"/>
      <c r="AU1112" s="25"/>
      <c r="AV1112" s="25"/>
      <c r="AW1112" s="25"/>
      <c r="AX1112" s="25"/>
      <c r="AY1112" s="25"/>
      <c r="AZ1112" s="25"/>
      <c r="BA1112" s="25"/>
      <c r="BB1112" s="25"/>
      <c r="BC1112" s="25"/>
      <c r="BD1112" s="25"/>
      <c r="BE1112" s="25"/>
      <c r="BF1112" s="25"/>
      <c r="BG1112" s="25"/>
      <c r="BH1112" s="25"/>
      <c r="BI1112" s="25"/>
      <c r="BJ1112" s="25"/>
      <c r="BK1112" s="25"/>
      <c r="BL1112" s="25"/>
      <c r="BM1112" s="25"/>
      <c r="BN1112" s="25"/>
      <c r="BO1112" s="25"/>
      <c r="BP1112" s="25"/>
      <c r="BQ1112" s="25"/>
      <c r="BR1112" s="25"/>
      <c r="BW1112" s="25"/>
      <c r="BX1112" s="49"/>
      <c r="BY1112" s="25"/>
      <c r="BZ1112" s="25"/>
      <c r="CA1112" s="25"/>
      <c r="CB1112" s="25"/>
      <c r="CC1112" s="25"/>
      <c r="CD1112" s="25"/>
      <c r="CE1112" s="25"/>
      <c r="CF1112" s="25"/>
      <c r="CG1112" s="25"/>
      <c r="CH1112" s="25"/>
      <c r="CI1112" s="25"/>
      <c r="CJ1112" s="25"/>
      <c r="CK1112" s="25"/>
      <c r="CL1112" s="25"/>
      <c r="CM1112" s="25"/>
      <c r="CN1112" s="25"/>
      <c r="CO1112" s="25"/>
      <c r="CP1112" s="25"/>
      <c r="CQ1112" s="25"/>
      <c r="CR1112" s="25"/>
      <c r="CS1112" s="25"/>
      <c r="CT1112" s="25"/>
    </row>
    <row r="1113" spans="1:98" ht="15" x14ac:dyDescent="0.25">
      <c r="A1113" s="10"/>
      <c r="F1113" s="5"/>
      <c r="J1113" s="25"/>
      <c r="K1113" s="25"/>
      <c r="L1113" s="25"/>
      <c r="M1113" s="25"/>
      <c r="N1113" s="25"/>
      <c r="O1113" s="25"/>
      <c r="P1113" s="25"/>
      <c r="Q1113" s="25"/>
      <c r="R1113" s="25"/>
      <c r="S1113" s="25"/>
      <c r="T1113" s="25"/>
      <c r="U1113" s="25"/>
      <c r="V1113" s="25"/>
      <c r="W1113" s="25"/>
      <c r="X1113" s="25"/>
      <c r="Y1113" s="25"/>
      <c r="Z1113" s="25"/>
      <c r="AA1113" s="25"/>
      <c r="AB1113" s="25"/>
      <c r="AC1113" s="25"/>
      <c r="AD1113" s="25"/>
      <c r="AE1113" s="25"/>
      <c r="AF1113" s="25"/>
      <c r="AG1113" s="25"/>
      <c r="AH1113" s="25"/>
      <c r="AI1113" s="25"/>
      <c r="AJ1113" s="25"/>
      <c r="AK1113" s="25"/>
      <c r="AL1113" s="25"/>
      <c r="AM1113" s="25"/>
      <c r="AN1113" s="25"/>
      <c r="AO1113" s="25"/>
      <c r="AP1113" s="25"/>
      <c r="AQ1113" s="25"/>
      <c r="AR1113" s="25"/>
      <c r="AS1113" s="25"/>
      <c r="AT1113" s="49"/>
      <c r="AU1113" s="25"/>
      <c r="AV1113" s="25"/>
      <c r="AW1113" s="25"/>
      <c r="AX1113" s="25"/>
      <c r="AY1113" s="25"/>
      <c r="AZ1113" s="25"/>
      <c r="BA1113" s="25"/>
      <c r="BB1113" s="25"/>
      <c r="BC1113" s="25"/>
      <c r="BD1113" s="25"/>
      <c r="BE1113" s="25"/>
      <c r="BF1113" s="25"/>
      <c r="BG1113" s="25"/>
      <c r="BH1113" s="25"/>
      <c r="BI1113" s="25"/>
      <c r="BJ1113" s="25"/>
      <c r="BK1113" s="25"/>
      <c r="BL1113" s="25"/>
      <c r="BM1113" s="25"/>
      <c r="BN1113" s="25"/>
      <c r="BO1113" s="25"/>
      <c r="BP1113" s="25"/>
      <c r="BQ1113" s="25"/>
      <c r="BR1113" s="25"/>
      <c r="BW1113" s="25"/>
      <c r="BX1113" s="49"/>
      <c r="BY1113" s="25"/>
      <c r="BZ1113" s="25"/>
      <c r="CA1113" s="25"/>
      <c r="CB1113" s="25"/>
      <c r="CC1113" s="25"/>
      <c r="CD1113" s="25"/>
      <c r="CE1113" s="25"/>
      <c r="CF1113" s="25"/>
      <c r="CG1113" s="25"/>
      <c r="CH1113" s="25"/>
      <c r="CI1113" s="25"/>
      <c r="CJ1113" s="25"/>
      <c r="CK1113" s="25"/>
      <c r="CL1113" s="25"/>
      <c r="CM1113" s="25"/>
      <c r="CN1113" s="25"/>
      <c r="CO1113" s="25"/>
      <c r="CP1113" s="25"/>
      <c r="CQ1113" s="25"/>
      <c r="CR1113" s="25"/>
      <c r="CS1113" s="25"/>
      <c r="CT1113" s="25"/>
    </row>
    <row r="1114" spans="1:98" s="35" customFormat="1" ht="15" x14ac:dyDescent="0.25">
      <c r="A1114" s="34"/>
      <c r="F1114" s="163" t="s">
        <v>1391</v>
      </c>
      <c r="J1114" s="388"/>
      <c r="K1114" s="164">
        <f>+K1104*$D$1104/100</f>
        <v>1998</v>
      </c>
      <c r="L1114" s="164"/>
      <c r="M1114" s="164">
        <f>+M1104*$D$1104/100</f>
        <v>0</v>
      </c>
      <c r="N1114" s="164">
        <f t="shared" ref="N1114:BR1114" si="548">+N1104*$D$1104/100</f>
        <v>0</v>
      </c>
      <c r="O1114" s="164">
        <f t="shared" si="548"/>
        <v>0</v>
      </c>
      <c r="P1114" s="164">
        <f t="shared" si="548"/>
        <v>0</v>
      </c>
      <c r="Q1114" s="164">
        <f t="shared" si="548"/>
        <v>0</v>
      </c>
      <c r="R1114" s="164">
        <f t="shared" si="548"/>
        <v>0</v>
      </c>
      <c r="S1114" s="164">
        <f t="shared" si="548"/>
        <v>0</v>
      </c>
      <c r="T1114" s="164">
        <f t="shared" si="548"/>
        <v>0</v>
      </c>
      <c r="U1114" s="164">
        <f t="shared" si="548"/>
        <v>0</v>
      </c>
      <c r="V1114" s="164">
        <f t="shared" si="548"/>
        <v>0</v>
      </c>
      <c r="W1114" s="164">
        <f t="shared" si="548"/>
        <v>0</v>
      </c>
      <c r="X1114" s="164">
        <f t="shared" si="548"/>
        <v>0</v>
      </c>
      <c r="Y1114" s="164">
        <f t="shared" si="548"/>
        <v>0</v>
      </c>
      <c r="Z1114" s="164">
        <f t="shared" si="548"/>
        <v>0</v>
      </c>
      <c r="AA1114" s="164">
        <f t="shared" si="548"/>
        <v>0</v>
      </c>
      <c r="AB1114" s="164">
        <f t="shared" si="548"/>
        <v>0</v>
      </c>
      <c r="AC1114" s="164">
        <f t="shared" si="548"/>
        <v>0</v>
      </c>
      <c r="AD1114" s="164">
        <f t="shared" si="548"/>
        <v>0</v>
      </c>
      <c r="AE1114" s="164">
        <f t="shared" si="548"/>
        <v>0</v>
      </c>
      <c r="AF1114" s="164">
        <f t="shared" si="548"/>
        <v>0</v>
      </c>
      <c r="AG1114" s="164">
        <f t="shared" si="548"/>
        <v>0</v>
      </c>
      <c r="AH1114" s="164">
        <f t="shared" si="548"/>
        <v>0</v>
      </c>
      <c r="AI1114" s="164">
        <f t="shared" si="548"/>
        <v>0</v>
      </c>
      <c r="AJ1114" s="164">
        <f t="shared" si="548"/>
        <v>2</v>
      </c>
      <c r="AK1114" s="164">
        <f t="shared" si="548"/>
        <v>40</v>
      </c>
      <c r="AL1114" s="164">
        <f t="shared" si="548"/>
        <v>0</v>
      </c>
      <c r="AM1114" s="164">
        <f t="shared" si="548"/>
        <v>20</v>
      </c>
      <c r="AN1114" s="164">
        <f t="shared" si="548"/>
        <v>0</v>
      </c>
      <c r="AO1114" s="164">
        <f t="shared" si="548"/>
        <v>0</v>
      </c>
      <c r="AP1114" s="164">
        <f t="shared" si="548"/>
        <v>40</v>
      </c>
      <c r="AQ1114" s="164">
        <f t="shared" si="548"/>
        <v>0</v>
      </c>
      <c r="AR1114" s="164">
        <f t="shared" si="548"/>
        <v>0.14000000000000001</v>
      </c>
      <c r="AS1114" s="164">
        <f t="shared" si="548"/>
        <v>0</v>
      </c>
      <c r="AT1114" s="166">
        <f t="shared" si="548"/>
        <v>0</v>
      </c>
      <c r="AU1114" s="164">
        <f t="shared" si="548"/>
        <v>0</v>
      </c>
      <c r="AV1114" s="164">
        <f t="shared" si="548"/>
        <v>0</v>
      </c>
      <c r="AW1114" s="164">
        <f t="shared" si="548"/>
        <v>0</v>
      </c>
      <c r="AX1114" s="164">
        <f t="shared" si="548"/>
        <v>0</v>
      </c>
      <c r="AY1114" s="164">
        <f t="shared" si="548"/>
        <v>0</v>
      </c>
      <c r="AZ1114" s="164">
        <f t="shared" si="548"/>
        <v>0</v>
      </c>
      <c r="BA1114" s="164">
        <f t="shared" si="548"/>
        <v>0</v>
      </c>
      <c r="BB1114" s="164">
        <f t="shared" si="548"/>
        <v>0</v>
      </c>
      <c r="BC1114" s="164">
        <f t="shared" si="548"/>
        <v>0</v>
      </c>
      <c r="BD1114" s="164">
        <f t="shared" si="548"/>
        <v>0</v>
      </c>
      <c r="BE1114" s="164">
        <f t="shared" si="548"/>
        <v>0</v>
      </c>
      <c r="BF1114" s="164">
        <f t="shared" si="548"/>
        <v>0</v>
      </c>
      <c r="BG1114" s="164">
        <f t="shared" si="548"/>
        <v>0</v>
      </c>
      <c r="BH1114" s="164">
        <f t="shared" si="548"/>
        <v>0</v>
      </c>
      <c r="BI1114" s="164">
        <f t="shared" si="548"/>
        <v>0</v>
      </c>
      <c r="BJ1114" s="164">
        <f t="shared" si="548"/>
        <v>0</v>
      </c>
      <c r="BK1114" s="164">
        <f t="shared" si="548"/>
        <v>0</v>
      </c>
      <c r="BL1114" s="164">
        <f t="shared" si="548"/>
        <v>0</v>
      </c>
      <c r="BM1114" s="164">
        <f t="shared" si="548"/>
        <v>0</v>
      </c>
      <c r="BN1114" s="164">
        <f t="shared" si="548"/>
        <v>0</v>
      </c>
      <c r="BO1114" s="164">
        <f t="shared" si="548"/>
        <v>0</v>
      </c>
      <c r="BP1114" s="164">
        <f t="shared" si="548"/>
        <v>0</v>
      </c>
      <c r="BQ1114" s="164">
        <f t="shared" si="548"/>
        <v>0</v>
      </c>
      <c r="BR1114" s="164">
        <f t="shared" si="548"/>
        <v>0</v>
      </c>
      <c r="BS1114" s="164"/>
      <c r="BT1114" s="164"/>
      <c r="BU1114" s="164"/>
      <c r="BV1114" s="164"/>
      <c r="BW1114" s="164"/>
      <c r="BX1114" s="166"/>
      <c r="BY1114" s="164"/>
      <c r="BZ1114" s="164"/>
      <c r="CA1114" s="164"/>
      <c r="CB1114" s="164"/>
      <c r="CC1114" s="164"/>
      <c r="CD1114" s="388"/>
      <c r="CE1114" s="388"/>
      <c r="CF1114" s="388"/>
      <c r="CG1114" s="388"/>
      <c r="CH1114" s="388"/>
      <c r="CI1114" s="388"/>
      <c r="CJ1114" s="388"/>
      <c r="CK1114" s="388"/>
      <c r="CL1114" s="388"/>
      <c r="CM1114" s="388"/>
      <c r="CN1114" s="388"/>
      <c r="CO1114" s="388"/>
      <c r="CP1114" s="388"/>
      <c r="CQ1114" s="388"/>
      <c r="CR1114" s="388"/>
      <c r="CS1114" s="388"/>
      <c r="CT1114" s="388"/>
    </row>
    <row r="1115" spans="1:98" s="35" customFormat="1" ht="15" x14ac:dyDescent="0.25">
      <c r="A1115" s="34"/>
      <c r="F1115" s="163" t="s">
        <v>1369</v>
      </c>
      <c r="J1115" s="388"/>
      <c r="K1115" s="164">
        <f>+K1105*$D$1105/100</f>
        <v>25.99</v>
      </c>
      <c r="L1115" s="164"/>
      <c r="M1115" s="164">
        <f>+M1105*$D$1105/100</f>
        <v>56.58</v>
      </c>
      <c r="N1115" s="164">
        <f t="shared" ref="N1115:BR1115" si="549">+N1105*$D$1105/100</f>
        <v>56.58</v>
      </c>
      <c r="O1115" s="164">
        <f t="shared" si="549"/>
        <v>0</v>
      </c>
      <c r="P1115" s="164">
        <f t="shared" si="549"/>
        <v>0</v>
      </c>
      <c r="Q1115" s="164">
        <f t="shared" si="549"/>
        <v>2.76</v>
      </c>
      <c r="R1115" s="164">
        <f t="shared" si="549"/>
        <v>0</v>
      </c>
      <c r="S1115" s="164">
        <f t="shared" si="549"/>
        <v>0.36800000000000005</v>
      </c>
      <c r="T1115" s="164">
        <f t="shared" si="549"/>
        <v>0.55199999999999994</v>
      </c>
      <c r="U1115" s="164">
        <f t="shared" si="549"/>
        <v>1.1499999999999999</v>
      </c>
      <c r="V1115" s="164">
        <f t="shared" si="549"/>
        <v>0</v>
      </c>
      <c r="W1115" s="164">
        <f t="shared" si="549"/>
        <v>99.59</v>
      </c>
      <c r="X1115" s="164">
        <f t="shared" si="549"/>
        <v>0</v>
      </c>
      <c r="Y1115" s="164">
        <f t="shared" si="549"/>
        <v>0</v>
      </c>
      <c r="Z1115" s="164">
        <f t="shared" si="549"/>
        <v>0</v>
      </c>
      <c r="AA1115" s="164">
        <f t="shared" si="549"/>
        <v>0</v>
      </c>
      <c r="AB1115" s="164">
        <f t="shared" si="549"/>
        <v>0</v>
      </c>
      <c r="AC1115" s="164">
        <f t="shared" si="549"/>
        <v>0</v>
      </c>
      <c r="AD1115" s="164">
        <f t="shared" si="549"/>
        <v>0</v>
      </c>
      <c r="AE1115" s="164">
        <f t="shared" si="549"/>
        <v>39.330000000000005</v>
      </c>
      <c r="AF1115" s="164">
        <f t="shared" si="549"/>
        <v>0</v>
      </c>
      <c r="AG1115" s="164">
        <f t="shared" si="549"/>
        <v>0</v>
      </c>
      <c r="AH1115" s="164">
        <f t="shared" si="549"/>
        <v>0</v>
      </c>
      <c r="AI1115" s="164">
        <f t="shared" si="549"/>
        <v>0</v>
      </c>
      <c r="AJ1115" s="164">
        <f t="shared" si="549"/>
        <v>2.6219999999999999</v>
      </c>
      <c r="AK1115" s="164">
        <f t="shared" si="549"/>
        <v>126.5</v>
      </c>
      <c r="AL1115" s="164">
        <f t="shared" si="549"/>
        <v>10.120000000000001</v>
      </c>
      <c r="AM1115" s="164">
        <f t="shared" si="549"/>
        <v>264.5</v>
      </c>
      <c r="AN1115" s="164">
        <f t="shared" si="549"/>
        <v>841.8</v>
      </c>
      <c r="AO1115" s="164">
        <f t="shared" si="549"/>
        <v>2256.3000000000002</v>
      </c>
      <c r="AP1115" s="164">
        <f t="shared" si="549"/>
        <v>34.5</v>
      </c>
      <c r="AQ1115" s="164">
        <f t="shared" si="549"/>
        <v>6.9229999999999992</v>
      </c>
      <c r="AR1115" s="164">
        <f t="shared" si="549"/>
        <v>2.0009999999999999</v>
      </c>
      <c r="AS1115" s="164">
        <f t="shared" si="549"/>
        <v>0</v>
      </c>
      <c r="AT1115" s="166">
        <f t="shared" si="549"/>
        <v>3197</v>
      </c>
      <c r="AU1115" s="164">
        <f t="shared" si="549"/>
        <v>0</v>
      </c>
      <c r="AV1115" s="164">
        <f t="shared" si="549"/>
        <v>34.5</v>
      </c>
      <c r="AW1115" s="164">
        <f t="shared" si="549"/>
        <v>0</v>
      </c>
      <c r="AX1115" s="164">
        <f t="shared" si="549"/>
        <v>0</v>
      </c>
      <c r="AY1115" s="164">
        <f t="shared" si="549"/>
        <v>0</v>
      </c>
      <c r="AZ1115" s="164">
        <f t="shared" si="549"/>
        <v>0</v>
      </c>
      <c r="BA1115" s="164">
        <f t="shared" si="549"/>
        <v>0</v>
      </c>
      <c r="BB1115" s="164">
        <f t="shared" si="549"/>
        <v>0</v>
      </c>
      <c r="BC1115" s="164">
        <f t="shared" si="549"/>
        <v>0</v>
      </c>
      <c r="BD1115" s="164">
        <f t="shared" si="549"/>
        <v>0</v>
      </c>
      <c r="BE1115" s="164">
        <f t="shared" si="549"/>
        <v>0</v>
      </c>
      <c r="BF1115" s="164">
        <f t="shared" si="549"/>
        <v>0</v>
      </c>
      <c r="BG1115" s="164">
        <f t="shared" si="549"/>
        <v>0</v>
      </c>
      <c r="BH1115" s="164">
        <f t="shared" si="549"/>
        <v>0.20699999999999999</v>
      </c>
      <c r="BI1115" s="164">
        <f t="shared" si="549"/>
        <v>0</v>
      </c>
      <c r="BJ1115" s="164">
        <f t="shared" si="549"/>
        <v>1.679</v>
      </c>
      <c r="BK1115" s="164">
        <f t="shared" si="549"/>
        <v>0.50600000000000001</v>
      </c>
      <c r="BL1115" s="164">
        <f t="shared" si="549"/>
        <v>6.67</v>
      </c>
      <c r="BM1115" s="164">
        <f t="shared" si="549"/>
        <v>0</v>
      </c>
      <c r="BN1115" s="164">
        <f t="shared" si="549"/>
        <v>0.40019999999999994</v>
      </c>
      <c r="BO1115" s="164">
        <f t="shared" si="549"/>
        <v>630.20000000000005</v>
      </c>
      <c r="BP1115" s="164">
        <f t="shared" si="549"/>
        <v>0</v>
      </c>
      <c r="BQ1115" s="164">
        <f t="shared" si="549"/>
        <v>4.5999999999999996</v>
      </c>
      <c r="BR1115" s="164">
        <f t="shared" si="549"/>
        <v>0</v>
      </c>
      <c r="BS1115" s="164"/>
      <c r="BT1115" s="164"/>
      <c r="BU1115" s="164"/>
      <c r="BV1115" s="164"/>
      <c r="BW1115" s="164"/>
      <c r="BX1115" s="166"/>
      <c r="BY1115" s="164"/>
      <c r="BZ1115" s="164"/>
      <c r="CA1115" s="164"/>
      <c r="CB1115" s="164">
        <f t="shared" ref="CB1115:CC1117" si="550">+CB1105</f>
        <v>100.00000000000001</v>
      </c>
      <c r="CC1115" s="164">
        <f t="shared" si="550"/>
        <v>44.659999999999989</v>
      </c>
      <c r="CD1115" s="388"/>
      <c r="CE1115" s="388"/>
      <c r="CF1115" s="388"/>
      <c r="CG1115" s="388"/>
      <c r="CH1115" s="388"/>
      <c r="CI1115" s="388"/>
      <c r="CJ1115" s="388"/>
      <c r="CK1115" s="388"/>
      <c r="CL1115" s="388"/>
      <c r="CM1115" s="388"/>
      <c r="CN1115" s="388"/>
      <c r="CO1115" s="388"/>
      <c r="CP1115" s="388"/>
      <c r="CQ1115" s="388"/>
      <c r="CR1115" s="388"/>
      <c r="CS1115" s="388"/>
      <c r="CT1115" s="388"/>
    </row>
    <row r="1116" spans="1:98" s="35" customFormat="1" ht="15" x14ac:dyDescent="0.3">
      <c r="A1116" s="34"/>
      <c r="F1116" s="167" t="s">
        <v>1213</v>
      </c>
      <c r="J1116" s="388"/>
      <c r="K1116" s="164">
        <f>+K1106*$D$1106/100</f>
        <v>0</v>
      </c>
      <c r="L1116" s="166" t="s">
        <v>501</v>
      </c>
      <c r="M1116" s="164">
        <f>+M1106*$D$1106/100</f>
        <v>0</v>
      </c>
      <c r="N1116" s="164">
        <f t="shared" ref="N1116:BR1116" si="551">+N1106*$D$1106/100</f>
        <v>0</v>
      </c>
      <c r="O1116" s="164">
        <f t="shared" si="551"/>
        <v>0</v>
      </c>
      <c r="P1116" s="164">
        <f t="shared" si="551"/>
        <v>0</v>
      </c>
      <c r="Q1116" s="164">
        <f t="shared" si="551"/>
        <v>15</v>
      </c>
      <c r="R1116" s="164">
        <f t="shared" si="551"/>
        <v>0</v>
      </c>
      <c r="S1116" s="164">
        <f t="shared" si="551"/>
        <v>1.8975</v>
      </c>
      <c r="T1116" s="164">
        <f t="shared" si="551"/>
        <v>2.7855000000000003</v>
      </c>
      <c r="U1116" s="164">
        <f t="shared" si="551"/>
        <v>9.6329999999999991</v>
      </c>
      <c r="V1116" s="164">
        <f t="shared" si="551"/>
        <v>0</v>
      </c>
      <c r="W1116" s="164">
        <f t="shared" si="551"/>
        <v>0</v>
      </c>
      <c r="X1116" s="164">
        <f t="shared" si="551"/>
        <v>0</v>
      </c>
      <c r="Y1116" s="164">
        <f t="shared" si="551"/>
        <v>0</v>
      </c>
      <c r="Z1116" s="164">
        <f t="shared" si="551"/>
        <v>0</v>
      </c>
      <c r="AA1116" s="164">
        <f t="shared" si="551"/>
        <v>0</v>
      </c>
      <c r="AB1116" s="164">
        <f t="shared" si="551"/>
        <v>0</v>
      </c>
      <c r="AC1116" s="164">
        <f t="shared" si="551"/>
        <v>0</v>
      </c>
      <c r="AD1116" s="164">
        <f t="shared" si="551"/>
        <v>0</v>
      </c>
      <c r="AE1116" s="164">
        <f t="shared" si="551"/>
        <v>0</v>
      </c>
      <c r="AF1116" s="164">
        <f t="shared" si="551"/>
        <v>0</v>
      </c>
      <c r="AG1116" s="164">
        <f t="shared" si="551"/>
        <v>0</v>
      </c>
      <c r="AH1116" s="164">
        <f t="shared" si="551"/>
        <v>0</v>
      </c>
      <c r="AI1116" s="164">
        <f t="shared" si="551"/>
        <v>0</v>
      </c>
      <c r="AJ1116" s="164">
        <f t="shared" si="551"/>
        <v>0</v>
      </c>
      <c r="AK1116" s="164">
        <f t="shared" si="551"/>
        <v>0</v>
      </c>
      <c r="AL1116" s="164">
        <f t="shared" si="551"/>
        <v>0</v>
      </c>
      <c r="AM1116" s="164">
        <f t="shared" si="551"/>
        <v>0</v>
      </c>
      <c r="AN1116" s="164">
        <f t="shared" si="551"/>
        <v>0</v>
      </c>
      <c r="AO1116" s="164">
        <f t="shared" si="551"/>
        <v>0</v>
      </c>
      <c r="AP1116" s="164">
        <f t="shared" si="551"/>
        <v>0</v>
      </c>
      <c r="AQ1116" s="164">
        <f t="shared" si="551"/>
        <v>0</v>
      </c>
      <c r="AR1116" s="164">
        <f t="shared" si="551"/>
        <v>0</v>
      </c>
      <c r="AS1116" s="164">
        <f t="shared" si="551"/>
        <v>0</v>
      </c>
      <c r="AT1116" s="166">
        <f t="shared" si="551"/>
        <v>0</v>
      </c>
      <c r="AU1116" s="164">
        <f t="shared" si="551"/>
        <v>0</v>
      </c>
      <c r="AV1116" s="164">
        <f t="shared" si="551"/>
        <v>0.45</v>
      </c>
      <c r="AW1116" s="164">
        <f t="shared" si="551"/>
        <v>0</v>
      </c>
      <c r="AX1116" s="164">
        <f t="shared" si="551"/>
        <v>0</v>
      </c>
      <c r="AY1116" s="164">
        <f t="shared" si="551"/>
        <v>0</v>
      </c>
      <c r="AZ1116" s="164">
        <f t="shared" si="551"/>
        <v>0</v>
      </c>
      <c r="BA1116" s="164">
        <f t="shared" si="551"/>
        <v>0</v>
      </c>
      <c r="BB1116" s="164">
        <f t="shared" si="551"/>
        <v>0</v>
      </c>
      <c r="BC1116" s="164">
        <f t="shared" si="551"/>
        <v>0</v>
      </c>
      <c r="BD1116" s="164">
        <f t="shared" si="551"/>
        <v>0</v>
      </c>
      <c r="BE1116" s="164">
        <f t="shared" si="551"/>
        <v>0</v>
      </c>
      <c r="BF1116" s="164">
        <f t="shared" si="551"/>
        <v>0</v>
      </c>
      <c r="BG1116" s="164">
        <f t="shared" si="551"/>
        <v>0</v>
      </c>
      <c r="BH1116" s="164">
        <f t="shared" si="551"/>
        <v>5.8829999999999991</v>
      </c>
      <c r="BI1116" s="164">
        <f t="shared" si="551"/>
        <v>0</v>
      </c>
      <c r="BJ1116" s="164">
        <f t="shared" si="551"/>
        <v>0</v>
      </c>
      <c r="BK1116" s="164">
        <f t="shared" si="551"/>
        <v>0</v>
      </c>
      <c r="BL1116" s="164">
        <f t="shared" si="551"/>
        <v>0</v>
      </c>
      <c r="BM1116" s="164">
        <f t="shared" si="551"/>
        <v>0</v>
      </c>
      <c r="BN1116" s="164">
        <f t="shared" si="551"/>
        <v>0</v>
      </c>
      <c r="BO1116" s="164">
        <f t="shared" si="551"/>
        <v>0</v>
      </c>
      <c r="BP1116" s="164">
        <f t="shared" si="551"/>
        <v>0</v>
      </c>
      <c r="BQ1116" s="164">
        <f t="shared" si="551"/>
        <v>0</v>
      </c>
      <c r="BR1116" s="164">
        <f t="shared" si="551"/>
        <v>0</v>
      </c>
      <c r="BS1116" s="164"/>
      <c r="BT1116" s="164"/>
      <c r="BU1116" s="164"/>
      <c r="BV1116" s="164"/>
      <c r="BW1116" s="164"/>
      <c r="BX1116" s="166"/>
      <c r="BY1116" s="164"/>
      <c r="BZ1116" s="164"/>
      <c r="CA1116" s="164"/>
      <c r="CB1116" s="164">
        <f t="shared" si="550"/>
        <v>0</v>
      </c>
      <c r="CC1116" s="164">
        <f t="shared" si="550"/>
        <v>0</v>
      </c>
      <c r="CD1116" s="388"/>
      <c r="CE1116" s="388"/>
      <c r="CF1116" s="388"/>
      <c r="CG1116" s="388"/>
      <c r="CH1116" s="388"/>
      <c r="CI1116" s="388"/>
      <c r="CJ1116" s="388"/>
      <c r="CK1116" s="388"/>
      <c r="CL1116" s="388"/>
      <c r="CM1116" s="388"/>
      <c r="CN1116" s="388"/>
      <c r="CO1116" s="388"/>
      <c r="CP1116" s="388"/>
      <c r="CQ1116" s="388"/>
      <c r="CR1116" s="388"/>
      <c r="CS1116" s="388"/>
      <c r="CT1116" s="388"/>
    </row>
    <row r="1117" spans="1:98" s="35" customFormat="1" ht="15" x14ac:dyDescent="0.3">
      <c r="A1117" s="34"/>
      <c r="F1117" s="167" t="s">
        <v>1214</v>
      </c>
      <c r="J1117" s="388"/>
      <c r="K1117" s="164">
        <f>+K1107*$D$1107/100</f>
        <v>0.02</v>
      </c>
      <c r="L1117" s="164"/>
      <c r="M1117" s="164">
        <f>+M1107*$D$1107/100</f>
        <v>0</v>
      </c>
      <c r="N1117" s="164">
        <f t="shared" ref="N1117:BR1117" si="552">+N1107*$D$1107/100</f>
        <v>0</v>
      </c>
      <c r="O1117" s="164">
        <f t="shared" si="552"/>
        <v>0</v>
      </c>
      <c r="P1117" s="164">
        <f t="shared" si="552"/>
        <v>0</v>
      </c>
      <c r="Q1117" s="164">
        <f t="shared" si="552"/>
        <v>0</v>
      </c>
      <c r="R1117" s="164">
        <f t="shared" si="552"/>
        <v>0</v>
      </c>
      <c r="S1117" s="164">
        <f t="shared" si="552"/>
        <v>0</v>
      </c>
      <c r="T1117" s="164">
        <f t="shared" si="552"/>
        <v>0</v>
      </c>
      <c r="U1117" s="164">
        <f t="shared" si="552"/>
        <v>0</v>
      </c>
      <c r="V1117" s="164">
        <f t="shared" si="552"/>
        <v>0</v>
      </c>
      <c r="W1117" s="164">
        <f t="shared" si="552"/>
        <v>0</v>
      </c>
      <c r="X1117" s="164">
        <f t="shared" si="552"/>
        <v>0</v>
      </c>
      <c r="Y1117" s="164">
        <f t="shared" si="552"/>
        <v>0</v>
      </c>
      <c r="Z1117" s="164">
        <f t="shared" si="552"/>
        <v>0</v>
      </c>
      <c r="AA1117" s="164">
        <f t="shared" si="552"/>
        <v>0</v>
      </c>
      <c r="AB1117" s="164">
        <f t="shared" si="552"/>
        <v>0</v>
      </c>
      <c r="AC1117" s="164">
        <f t="shared" si="552"/>
        <v>0</v>
      </c>
      <c r="AD1117" s="164">
        <f t="shared" si="552"/>
        <v>0</v>
      </c>
      <c r="AE1117" s="164">
        <f t="shared" si="552"/>
        <v>0</v>
      </c>
      <c r="AF1117" s="164">
        <f t="shared" si="552"/>
        <v>0</v>
      </c>
      <c r="AG1117" s="164">
        <f t="shared" si="552"/>
        <v>0</v>
      </c>
      <c r="AH1117" s="164">
        <f t="shared" si="552"/>
        <v>0</v>
      </c>
      <c r="AI1117" s="164">
        <f t="shared" si="552"/>
        <v>0</v>
      </c>
      <c r="AJ1117" s="164">
        <f t="shared" si="552"/>
        <v>9.98</v>
      </c>
      <c r="AK1117" s="164">
        <f t="shared" si="552"/>
        <v>1</v>
      </c>
      <c r="AL1117" s="164">
        <f t="shared" si="552"/>
        <v>0.03</v>
      </c>
      <c r="AM1117" s="164">
        <f t="shared" si="552"/>
        <v>7.6</v>
      </c>
      <c r="AN1117" s="164">
        <f t="shared" si="552"/>
        <v>0.1</v>
      </c>
      <c r="AO1117" s="164">
        <f t="shared" si="552"/>
        <v>8.9</v>
      </c>
      <c r="AP1117" s="164">
        <f t="shared" si="552"/>
        <v>3930</v>
      </c>
      <c r="AQ1117" s="164">
        <f t="shared" si="552"/>
        <v>0.01</v>
      </c>
      <c r="AR1117" s="164">
        <f t="shared" si="552"/>
        <v>8.0000000000000002E-3</v>
      </c>
      <c r="AS1117" s="164">
        <f t="shared" si="552"/>
        <v>0</v>
      </c>
      <c r="AT1117" s="166" t="s">
        <v>501</v>
      </c>
      <c r="AU1117" s="164">
        <f t="shared" si="552"/>
        <v>0</v>
      </c>
      <c r="AV1117" s="164">
        <f t="shared" si="552"/>
        <v>0</v>
      </c>
      <c r="AW1117" s="164">
        <f t="shared" si="552"/>
        <v>0</v>
      </c>
      <c r="AX1117" s="164">
        <f t="shared" si="552"/>
        <v>0</v>
      </c>
      <c r="AY1117" s="164">
        <f t="shared" si="552"/>
        <v>0</v>
      </c>
      <c r="AZ1117" s="164">
        <f t="shared" si="552"/>
        <v>0</v>
      </c>
      <c r="BA1117" s="164">
        <f t="shared" si="552"/>
        <v>0</v>
      </c>
      <c r="BB1117" s="164">
        <f t="shared" si="552"/>
        <v>0</v>
      </c>
      <c r="BC1117" s="164">
        <f t="shared" si="552"/>
        <v>0</v>
      </c>
      <c r="BD1117" s="164">
        <f t="shared" si="552"/>
        <v>0</v>
      </c>
      <c r="BE1117" s="164">
        <f t="shared" si="552"/>
        <v>0</v>
      </c>
      <c r="BF1117" s="164">
        <f t="shared" si="552"/>
        <v>0</v>
      </c>
      <c r="BG1117" s="164">
        <f t="shared" si="552"/>
        <v>0</v>
      </c>
      <c r="BH1117" s="164">
        <f t="shared" si="552"/>
        <v>0</v>
      </c>
      <c r="BI1117" s="164">
        <f t="shared" si="552"/>
        <v>0</v>
      </c>
      <c r="BJ1117" s="164">
        <f t="shared" si="552"/>
        <v>0</v>
      </c>
      <c r="BK1117" s="164">
        <f t="shared" si="552"/>
        <v>0.1</v>
      </c>
      <c r="BL1117" s="164">
        <f t="shared" si="552"/>
        <v>0</v>
      </c>
      <c r="BM1117" s="164">
        <f t="shared" si="552"/>
        <v>0</v>
      </c>
      <c r="BN1117" s="164">
        <f t="shared" si="552"/>
        <v>0</v>
      </c>
      <c r="BO1117" s="164">
        <f t="shared" si="552"/>
        <v>0</v>
      </c>
      <c r="BP1117" s="164">
        <f t="shared" si="552"/>
        <v>0</v>
      </c>
      <c r="BQ1117" s="164">
        <f t="shared" si="552"/>
        <v>0</v>
      </c>
      <c r="BR1117" s="164">
        <f t="shared" si="552"/>
        <v>0</v>
      </c>
      <c r="BS1117" s="164"/>
      <c r="BT1117" s="164"/>
      <c r="BU1117" s="164"/>
      <c r="BV1117" s="164"/>
      <c r="BW1117" s="164"/>
      <c r="BX1117" s="166"/>
      <c r="BY1117" s="164"/>
      <c r="BZ1117" s="164"/>
      <c r="CA1117" s="164"/>
      <c r="CB1117" s="164">
        <f t="shared" si="550"/>
        <v>100</v>
      </c>
      <c r="CC1117" s="164">
        <f t="shared" si="550"/>
        <v>0</v>
      </c>
      <c r="CD1117" s="388"/>
      <c r="CE1117" s="388"/>
      <c r="CF1117" s="388"/>
      <c r="CG1117" s="388"/>
      <c r="CH1117" s="388"/>
      <c r="CI1117" s="388"/>
      <c r="CJ1117" s="388"/>
      <c r="CK1117" s="388"/>
      <c r="CL1117" s="388"/>
      <c r="CM1117" s="388"/>
      <c r="CN1117" s="388"/>
      <c r="CO1117" s="388"/>
      <c r="CP1117" s="388"/>
      <c r="CQ1117" s="388"/>
      <c r="CR1117" s="388"/>
      <c r="CS1117" s="388"/>
      <c r="CT1117" s="388"/>
    </row>
    <row r="1118" spans="1:98" s="35" customFormat="1" ht="15" x14ac:dyDescent="0.3">
      <c r="A1118" s="34"/>
      <c r="F1118" s="36"/>
      <c r="J1118" s="388"/>
      <c r="K1118" s="168">
        <f>SUM(K1114:K1117)</f>
        <v>2024.01</v>
      </c>
      <c r="L1118" s="168"/>
      <c r="M1118" s="168">
        <f>SUM(M1114:M1117)</f>
        <v>56.58</v>
      </c>
      <c r="N1118" s="168">
        <f t="shared" ref="N1118:BR1118" si="553">SUM(N1114:N1117)</f>
        <v>56.58</v>
      </c>
      <c r="O1118" s="168">
        <f t="shared" si="553"/>
        <v>0</v>
      </c>
      <c r="P1118" s="168">
        <f t="shared" si="553"/>
        <v>0</v>
      </c>
      <c r="Q1118" s="168">
        <f t="shared" si="553"/>
        <v>17.759999999999998</v>
      </c>
      <c r="R1118" s="168">
        <f t="shared" si="553"/>
        <v>0</v>
      </c>
      <c r="S1118" s="168">
        <f t="shared" si="553"/>
        <v>2.2654999999999998</v>
      </c>
      <c r="T1118" s="168">
        <f t="shared" si="553"/>
        <v>3.3375000000000004</v>
      </c>
      <c r="U1118" s="168">
        <f t="shared" si="553"/>
        <v>10.782999999999999</v>
      </c>
      <c r="V1118" s="168">
        <f t="shared" si="553"/>
        <v>0</v>
      </c>
      <c r="W1118" s="168">
        <f t="shared" si="553"/>
        <v>99.59</v>
      </c>
      <c r="X1118" s="168">
        <f t="shared" si="553"/>
        <v>0</v>
      </c>
      <c r="Y1118" s="168">
        <f t="shared" si="553"/>
        <v>0</v>
      </c>
      <c r="Z1118" s="168">
        <f t="shared" si="553"/>
        <v>0</v>
      </c>
      <c r="AA1118" s="168">
        <f t="shared" si="553"/>
        <v>0</v>
      </c>
      <c r="AB1118" s="168">
        <f t="shared" si="553"/>
        <v>0</v>
      </c>
      <c r="AC1118" s="168">
        <f t="shared" si="553"/>
        <v>0</v>
      </c>
      <c r="AD1118" s="168">
        <f t="shared" si="553"/>
        <v>0</v>
      </c>
      <c r="AE1118" s="168">
        <f t="shared" si="553"/>
        <v>39.330000000000005</v>
      </c>
      <c r="AF1118" s="168">
        <f t="shared" si="553"/>
        <v>0</v>
      </c>
      <c r="AG1118" s="168">
        <f t="shared" si="553"/>
        <v>0</v>
      </c>
      <c r="AH1118" s="168">
        <f t="shared" si="553"/>
        <v>0</v>
      </c>
      <c r="AI1118" s="168">
        <f t="shared" si="553"/>
        <v>0</v>
      </c>
      <c r="AJ1118" s="168">
        <f t="shared" si="553"/>
        <v>14.602</v>
      </c>
      <c r="AK1118" s="168">
        <f t="shared" si="553"/>
        <v>167.5</v>
      </c>
      <c r="AL1118" s="168">
        <f t="shared" si="553"/>
        <v>10.15</v>
      </c>
      <c r="AM1118" s="168">
        <f t="shared" si="553"/>
        <v>292.10000000000002</v>
      </c>
      <c r="AN1118" s="168">
        <f t="shared" si="553"/>
        <v>841.9</v>
      </c>
      <c r="AO1118" s="168">
        <f t="shared" si="553"/>
        <v>2265.2000000000003</v>
      </c>
      <c r="AP1118" s="168">
        <f t="shared" si="553"/>
        <v>4004.5</v>
      </c>
      <c r="AQ1118" s="168">
        <f t="shared" si="553"/>
        <v>6.9329999999999989</v>
      </c>
      <c r="AR1118" s="168">
        <f t="shared" si="553"/>
        <v>2.149</v>
      </c>
      <c r="AS1118" s="168">
        <f t="shared" si="553"/>
        <v>0</v>
      </c>
      <c r="AT1118" s="168">
        <f t="shared" si="553"/>
        <v>3197</v>
      </c>
      <c r="AU1118" s="168">
        <f t="shared" si="553"/>
        <v>0</v>
      </c>
      <c r="AV1118" s="168">
        <f t="shared" si="553"/>
        <v>34.950000000000003</v>
      </c>
      <c r="AW1118" s="168">
        <f t="shared" si="553"/>
        <v>0</v>
      </c>
      <c r="AX1118" s="168">
        <f t="shared" si="553"/>
        <v>0</v>
      </c>
      <c r="AY1118" s="168">
        <f t="shared" si="553"/>
        <v>0</v>
      </c>
      <c r="AZ1118" s="168">
        <f t="shared" si="553"/>
        <v>0</v>
      </c>
      <c r="BA1118" s="168">
        <f t="shared" si="553"/>
        <v>0</v>
      </c>
      <c r="BB1118" s="168">
        <f t="shared" si="553"/>
        <v>0</v>
      </c>
      <c r="BC1118" s="168">
        <f t="shared" si="553"/>
        <v>0</v>
      </c>
      <c r="BD1118" s="168">
        <f t="shared" si="553"/>
        <v>0</v>
      </c>
      <c r="BE1118" s="168">
        <f t="shared" si="553"/>
        <v>0</v>
      </c>
      <c r="BF1118" s="168">
        <f t="shared" si="553"/>
        <v>0</v>
      </c>
      <c r="BG1118" s="168">
        <f t="shared" si="553"/>
        <v>0</v>
      </c>
      <c r="BH1118" s="168">
        <f t="shared" si="553"/>
        <v>6.089999999999999</v>
      </c>
      <c r="BI1118" s="168">
        <f t="shared" si="553"/>
        <v>0</v>
      </c>
      <c r="BJ1118" s="168">
        <f t="shared" si="553"/>
        <v>1.679</v>
      </c>
      <c r="BK1118" s="168">
        <f t="shared" si="553"/>
        <v>0.60599999999999998</v>
      </c>
      <c r="BL1118" s="168">
        <f t="shared" si="553"/>
        <v>6.67</v>
      </c>
      <c r="BM1118" s="168">
        <f t="shared" si="553"/>
        <v>0</v>
      </c>
      <c r="BN1118" s="168">
        <f t="shared" si="553"/>
        <v>0.40019999999999994</v>
      </c>
      <c r="BO1118" s="168">
        <f t="shared" si="553"/>
        <v>630.20000000000005</v>
      </c>
      <c r="BP1118" s="168">
        <f t="shared" si="553"/>
        <v>0</v>
      </c>
      <c r="BQ1118" s="168">
        <f t="shared" si="553"/>
        <v>4.5999999999999996</v>
      </c>
      <c r="BR1118" s="168">
        <f t="shared" si="553"/>
        <v>0</v>
      </c>
      <c r="BS1118" s="168"/>
      <c r="BT1118" s="168"/>
      <c r="BU1118" s="168"/>
      <c r="BV1118" s="168"/>
      <c r="BW1118" s="168"/>
      <c r="BX1118" s="333"/>
      <c r="BY1118" s="168"/>
      <c r="BZ1118" s="168"/>
      <c r="CA1118" s="168"/>
      <c r="CB1118" s="168">
        <f>(CB1115+CB1116+CB1117)</f>
        <v>200</v>
      </c>
      <c r="CC1118" s="168">
        <f>(CC1115+CC1116+CC1117)</f>
        <v>44.659999999999989</v>
      </c>
      <c r="CD1118" s="388"/>
      <c r="CE1118" s="388"/>
      <c r="CF1118" s="388"/>
      <c r="CG1118" s="388"/>
      <c r="CH1118" s="388"/>
      <c r="CI1118" s="388"/>
      <c r="CJ1118" s="388"/>
      <c r="CK1118" s="388"/>
      <c r="CL1118" s="388"/>
      <c r="CM1118" s="388"/>
      <c r="CN1118" s="388"/>
      <c r="CO1118" s="388"/>
      <c r="CP1118" s="388"/>
      <c r="CQ1118" s="388"/>
      <c r="CR1118" s="388"/>
      <c r="CS1118" s="388"/>
      <c r="CT1118" s="388"/>
    </row>
    <row r="1119" spans="1:98" s="35" customFormat="1" ht="15" x14ac:dyDescent="0.25">
      <c r="A1119" s="34"/>
      <c r="F1119" s="36"/>
      <c r="J1119" s="388"/>
      <c r="BX1119" s="332"/>
      <c r="CD1119" s="388"/>
      <c r="CE1119" s="388"/>
      <c r="CF1119" s="388"/>
      <c r="CG1119" s="388"/>
      <c r="CH1119" s="388"/>
      <c r="CI1119" s="388"/>
      <c r="CJ1119" s="388"/>
      <c r="CK1119" s="388"/>
      <c r="CL1119" s="388"/>
      <c r="CM1119" s="388"/>
      <c r="CN1119" s="388"/>
      <c r="CO1119" s="388"/>
      <c r="CP1119" s="388"/>
      <c r="CQ1119" s="388"/>
      <c r="CR1119" s="388"/>
      <c r="CS1119" s="388"/>
      <c r="CT1119" s="388"/>
    </row>
    <row r="1120" spans="1:98" s="35" customFormat="1" ht="15" x14ac:dyDescent="0.3">
      <c r="A1120" s="34"/>
      <c r="F1120" s="36"/>
      <c r="J1120" s="388"/>
      <c r="K1120" s="164">
        <f>(K1118-($D$1108-$D$1109))/$D$1109*100</f>
        <v>90.447063688999179</v>
      </c>
      <c r="L1120" s="170"/>
      <c r="M1120" s="170">
        <f>M1118/$D$1109*100*M1079</f>
        <v>2.3399503722084365</v>
      </c>
      <c r="N1120" s="170">
        <f t="shared" ref="N1120:BR1120" si="554">N1118/$D$1109*100*N1079</f>
        <v>2.3399503722084365</v>
      </c>
      <c r="O1120" s="170">
        <f t="shared" si="554"/>
        <v>0</v>
      </c>
      <c r="P1120" s="170">
        <f t="shared" si="554"/>
        <v>0</v>
      </c>
      <c r="Q1120" s="170">
        <f t="shared" si="554"/>
        <v>0.73449131513647636</v>
      </c>
      <c r="R1120" s="170">
        <f t="shared" si="554"/>
        <v>0</v>
      </c>
      <c r="S1120" s="170">
        <f t="shared" si="554"/>
        <v>9.3693134822167068E-2</v>
      </c>
      <c r="T1120" s="170">
        <f t="shared" si="554"/>
        <v>0.13802729528535981</v>
      </c>
      <c r="U1120" s="170">
        <f t="shared" si="554"/>
        <v>0.44594706368899911</v>
      </c>
      <c r="V1120" s="170">
        <f t="shared" si="554"/>
        <v>0</v>
      </c>
      <c r="W1120" s="170">
        <f t="shared" si="554"/>
        <v>4.1186931348221671</v>
      </c>
      <c r="X1120" s="170">
        <f t="shared" si="554"/>
        <v>0</v>
      </c>
      <c r="Y1120" s="170">
        <f t="shared" si="554"/>
        <v>0</v>
      </c>
      <c r="Z1120" s="170">
        <f t="shared" si="554"/>
        <v>0</v>
      </c>
      <c r="AA1120" s="170">
        <f t="shared" si="554"/>
        <v>0</v>
      </c>
      <c r="AB1120" s="170">
        <f t="shared" si="554"/>
        <v>0</v>
      </c>
      <c r="AC1120" s="170">
        <f t="shared" si="554"/>
        <v>0</v>
      </c>
      <c r="AD1120" s="170">
        <f t="shared" si="554"/>
        <v>0</v>
      </c>
      <c r="AE1120" s="170">
        <f t="shared" si="554"/>
        <v>1.6265508684863526</v>
      </c>
      <c r="AF1120" s="170">
        <f t="shared" si="554"/>
        <v>0</v>
      </c>
      <c r="AG1120" s="170">
        <f t="shared" si="554"/>
        <v>0</v>
      </c>
      <c r="AH1120" s="170">
        <f t="shared" si="554"/>
        <v>0</v>
      </c>
      <c r="AI1120" s="170">
        <f t="shared" si="554"/>
        <v>0</v>
      </c>
      <c r="AJ1120" s="170">
        <f t="shared" si="554"/>
        <v>0.60388751033912325</v>
      </c>
      <c r="AK1120" s="170">
        <f t="shared" si="554"/>
        <v>6.9272125723738629</v>
      </c>
      <c r="AL1120" s="170">
        <f t="shared" si="554"/>
        <v>0.41976840363937135</v>
      </c>
      <c r="AM1120" s="170">
        <f t="shared" si="554"/>
        <v>12.08023159636063</v>
      </c>
      <c r="AN1120" s="170">
        <f t="shared" si="554"/>
        <v>34.818031430934653</v>
      </c>
      <c r="AO1120" s="170">
        <f t="shared" si="554"/>
        <v>93.680727874276272</v>
      </c>
      <c r="AP1120" s="170">
        <f t="shared" si="554"/>
        <v>165.61207609594706</v>
      </c>
      <c r="AQ1120" s="170">
        <f t="shared" si="554"/>
        <v>0.28672456575682376</v>
      </c>
      <c r="AR1120" s="170">
        <f t="shared" si="554"/>
        <v>8.8875103391232418E-2</v>
      </c>
      <c r="AS1120" s="170">
        <f t="shared" si="554"/>
        <v>0</v>
      </c>
      <c r="AT1120" s="170">
        <f t="shared" si="554"/>
        <v>132.21670802315964</v>
      </c>
      <c r="AU1120" s="170">
        <f t="shared" si="554"/>
        <v>0</v>
      </c>
      <c r="AV1120" s="170">
        <f t="shared" si="554"/>
        <v>1.4454094292803972</v>
      </c>
      <c r="AW1120" s="170">
        <f t="shared" si="554"/>
        <v>0</v>
      </c>
      <c r="AX1120" s="170">
        <f t="shared" si="554"/>
        <v>0</v>
      </c>
      <c r="AY1120" s="170">
        <f t="shared" si="554"/>
        <v>0</v>
      </c>
      <c r="AZ1120" s="170">
        <f t="shared" si="554"/>
        <v>0</v>
      </c>
      <c r="BA1120" s="170">
        <f t="shared" si="554"/>
        <v>0</v>
      </c>
      <c r="BB1120" s="170">
        <f t="shared" si="554"/>
        <v>0</v>
      </c>
      <c r="BC1120" s="170">
        <f t="shared" si="554"/>
        <v>0</v>
      </c>
      <c r="BD1120" s="170">
        <f t="shared" si="554"/>
        <v>0</v>
      </c>
      <c r="BE1120" s="170">
        <f t="shared" si="554"/>
        <v>0</v>
      </c>
      <c r="BF1120" s="170">
        <f t="shared" si="554"/>
        <v>0</v>
      </c>
      <c r="BG1120" s="170">
        <f t="shared" si="554"/>
        <v>0</v>
      </c>
      <c r="BH1120" s="170">
        <f t="shared" si="554"/>
        <v>0.25186104218362282</v>
      </c>
      <c r="BI1120" s="170">
        <f t="shared" si="554"/>
        <v>0</v>
      </c>
      <c r="BJ1120" s="170">
        <f t="shared" si="554"/>
        <v>4.1662531017369726E-2</v>
      </c>
      <c r="BK1120" s="170">
        <f t="shared" si="554"/>
        <v>1.5037220843672455E-2</v>
      </c>
      <c r="BL1120" s="170">
        <f t="shared" si="554"/>
        <v>0.16550868486352358</v>
      </c>
      <c r="BM1120" s="170">
        <f t="shared" si="554"/>
        <v>0</v>
      </c>
      <c r="BN1120" s="170">
        <f t="shared" si="554"/>
        <v>9.9305210918114138E-3</v>
      </c>
      <c r="BO1120" s="170">
        <f t="shared" si="554"/>
        <v>13.031430934656743</v>
      </c>
      <c r="BP1120" s="170">
        <f t="shared" si="554"/>
        <v>0</v>
      </c>
      <c r="BQ1120" s="170">
        <f t="shared" si="554"/>
        <v>0.19023986765922249</v>
      </c>
      <c r="BR1120" s="170">
        <f t="shared" si="554"/>
        <v>0</v>
      </c>
      <c r="BS1120" s="170"/>
      <c r="BT1120" s="170"/>
      <c r="BU1120" s="170"/>
      <c r="BV1120" s="170"/>
      <c r="BW1120" s="170"/>
      <c r="BX1120" s="204"/>
      <c r="BY1120" s="170"/>
      <c r="BZ1120" s="170"/>
      <c r="CA1120" s="170"/>
      <c r="CB1120" s="170">
        <f>CB1118/3</f>
        <v>66.666666666666671</v>
      </c>
      <c r="CC1120" s="168">
        <f>CC1118</f>
        <v>44.659999999999989</v>
      </c>
      <c r="CD1120" s="388"/>
      <c r="CE1120" s="388"/>
      <c r="CF1120" s="388"/>
      <c r="CG1120" s="388"/>
      <c r="CH1120" s="388"/>
      <c r="CI1120" s="388"/>
      <c r="CJ1120" s="388"/>
      <c r="CK1120" s="388"/>
      <c r="CL1120" s="388"/>
      <c r="CM1120" s="388"/>
      <c r="CN1120" s="388"/>
      <c r="CO1120" s="388"/>
      <c r="CP1120" s="388"/>
      <c r="CQ1120" s="388"/>
      <c r="CR1120" s="388"/>
      <c r="CS1120" s="388"/>
      <c r="CT1120" s="388"/>
    </row>
    <row r="1121" spans="1:98" ht="15" x14ac:dyDescent="0.25">
      <c r="A1121" s="10"/>
      <c r="F1121" s="5"/>
      <c r="J1121" s="25"/>
      <c r="K1121" s="25"/>
      <c r="L1121" s="25"/>
      <c r="M1121" s="25"/>
      <c r="N1121" s="25"/>
      <c r="O1121" s="25"/>
      <c r="P1121" s="25"/>
      <c r="Q1121" s="25"/>
      <c r="R1121" s="25"/>
      <c r="S1121" s="25"/>
      <c r="T1121" s="25"/>
      <c r="U1121" s="25"/>
      <c r="V1121" s="25"/>
      <c r="W1121" s="25"/>
      <c r="X1121" s="25"/>
      <c r="Y1121" s="25"/>
      <c r="Z1121" s="25"/>
      <c r="AA1121" s="25"/>
      <c r="AB1121" s="25"/>
      <c r="AC1121" s="25"/>
      <c r="AD1121" s="25"/>
      <c r="AE1121" s="25"/>
      <c r="AF1121" s="25"/>
      <c r="AG1121" s="25"/>
      <c r="AH1121" s="25"/>
      <c r="AI1121" s="25"/>
      <c r="AJ1121" s="25"/>
      <c r="AK1121" s="25"/>
      <c r="AL1121" s="25"/>
      <c r="AM1121" s="25"/>
      <c r="AN1121" s="25"/>
      <c r="AO1121" s="25"/>
      <c r="AP1121" s="25"/>
      <c r="AQ1121" s="25"/>
      <c r="AR1121" s="25"/>
      <c r="AS1121" s="25"/>
      <c r="AT1121" s="25"/>
      <c r="AU1121" s="25"/>
      <c r="AV1121" s="25"/>
      <c r="AW1121" s="25"/>
      <c r="AX1121" s="25"/>
      <c r="AY1121" s="25"/>
      <c r="AZ1121" s="25"/>
      <c r="BA1121" s="25"/>
      <c r="BB1121" s="25"/>
      <c r="BC1121" s="25"/>
      <c r="BD1121" s="25"/>
      <c r="BE1121" s="25"/>
      <c r="BF1121" s="25"/>
      <c r="BG1121" s="25"/>
      <c r="BH1121" s="25"/>
      <c r="BI1121" s="25"/>
      <c r="BJ1121" s="25"/>
      <c r="BK1121" s="25"/>
      <c r="BL1121" s="25"/>
      <c r="BM1121" s="25"/>
      <c r="BN1121" s="25"/>
      <c r="BO1121" s="25"/>
      <c r="BP1121" s="25"/>
      <c r="BQ1121" s="25"/>
      <c r="BR1121" s="25"/>
      <c r="BW1121" s="25"/>
      <c r="BX1121" s="49"/>
      <c r="BY1121" s="25"/>
      <c r="BZ1121" s="25"/>
      <c r="CA1121" s="25"/>
      <c r="CB1121" s="25"/>
      <c r="CC1121" s="25"/>
      <c r="CD1121" s="25"/>
      <c r="CE1121" s="25"/>
      <c r="CF1121" s="25"/>
      <c r="CG1121" s="25"/>
      <c r="CH1121" s="25"/>
      <c r="CI1121" s="25"/>
      <c r="CJ1121" s="25"/>
      <c r="CK1121" s="25"/>
      <c r="CL1121" s="25"/>
      <c r="CM1121" s="25"/>
      <c r="CN1121" s="25"/>
      <c r="CO1121" s="25"/>
      <c r="CP1121" s="25"/>
      <c r="CQ1121" s="25"/>
      <c r="CR1121" s="25"/>
      <c r="CS1121" s="25"/>
      <c r="CT1121" s="25"/>
    </row>
    <row r="1122" spans="1:98" s="7" customFormat="1" ht="15" x14ac:dyDescent="0.3">
      <c r="A1122" s="199" t="s">
        <v>1339</v>
      </c>
      <c r="F1122" s="8"/>
      <c r="J1122" s="7">
        <f>(M1122*17)+(Q1122*37)+(W1122*17)+(AI1122*29)+(AE1122*8)</f>
        <v>207.70135135135135</v>
      </c>
      <c r="K1122" s="180">
        <f>+K1142</f>
        <v>86.286486486486481</v>
      </c>
      <c r="L1122" s="180">
        <f>+L1142</f>
        <v>0.10351351351351352</v>
      </c>
      <c r="M1122" s="180">
        <f t="shared" ref="M1122:BR1122" si="555">+M1142</f>
        <v>0.65675675675675682</v>
      </c>
      <c r="N1122" s="180">
        <f t="shared" si="555"/>
        <v>0.65675675675675682</v>
      </c>
      <c r="O1122" s="180">
        <f t="shared" si="555"/>
        <v>0</v>
      </c>
      <c r="P1122" s="180">
        <f t="shared" si="555"/>
        <v>0</v>
      </c>
      <c r="Q1122" s="180">
        <f t="shared" si="555"/>
        <v>0.1</v>
      </c>
      <c r="R1122" s="180">
        <f t="shared" si="555"/>
        <v>0</v>
      </c>
      <c r="S1122" s="180">
        <f t="shared" si="555"/>
        <v>1.4054054054054053E-2</v>
      </c>
      <c r="T1122" s="180">
        <f t="shared" si="555"/>
        <v>7.8378378378378376E-3</v>
      </c>
      <c r="U1122" s="180">
        <f t="shared" si="555"/>
        <v>2.3918918918918921E-2</v>
      </c>
      <c r="V1122" s="180">
        <f t="shared" si="555"/>
        <v>0</v>
      </c>
      <c r="W1122" s="180">
        <f t="shared" si="555"/>
        <v>10.339189189189188</v>
      </c>
      <c r="X1122" s="180">
        <f t="shared" si="555"/>
        <v>0</v>
      </c>
      <c r="Y1122" s="180">
        <f t="shared" si="555"/>
        <v>0</v>
      </c>
      <c r="Z1122" s="180">
        <f t="shared" si="555"/>
        <v>0</v>
      </c>
      <c r="AA1122" s="180">
        <f t="shared" si="555"/>
        <v>10.339189189189188</v>
      </c>
      <c r="AB1122" s="180">
        <f t="shared" si="555"/>
        <v>0</v>
      </c>
      <c r="AC1122" s="180">
        <f t="shared" si="555"/>
        <v>0</v>
      </c>
      <c r="AD1122" s="180">
        <f t="shared" si="555"/>
        <v>0</v>
      </c>
      <c r="AE1122" s="180">
        <f t="shared" si="555"/>
        <v>2.1337837837837834</v>
      </c>
      <c r="AF1122" s="180">
        <f t="shared" si="555"/>
        <v>0</v>
      </c>
      <c r="AG1122" s="180">
        <f t="shared" si="555"/>
        <v>0</v>
      </c>
      <c r="AH1122" s="180">
        <f t="shared" si="555"/>
        <v>0</v>
      </c>
      <c r="AI1122" s="180">
        <f t="shared" si="555"/>
        <v>0</v>
      </c>
      <c r="AJ1122" s="180">
        <f t="shared" si="555"/>
        <v>0.40135135135135136</v>
      </c>
      <c r="AK1122" s="180">
        <f t="shared" si="555"/>
        <v>9.0810810810810807</v>
      </c>
      <c r="AL1122" s="180">
        <f t="shared" si="555"/>
        <v>0.26216216216216215</v>
      </c>
      <c r="AM1122" s="180">
        <f t="shared" si="555"/>
        <v>7.1621621621621623</v>
      </c>
      <c r="AN1122" s="180">
        <f t="shared" si="555"/>
        <v>13.513513513513514</v>
      </c>
      <c r="AO1122" s="180">
        <f t="shared" si="555"/>
        <v>165.98648648648648</v>
      </c>
      <c r="AP1122" s="180">
        <f t="shared" si="555"/>
        <v>2.9864864864864864</v>
      </c>
      <c r="AQ1122" s="180">
        <f t="shared" si="555"/>
        <v>0.11027027027027028</v>
      </c>
      <c r="AR1122" s="180">
        <f t="shared" si="555"/>
        <v>8.3918918918918922E-2</v>
      </c>
      <c r="AS1122" s="180">
        <f t="shared" si="555"/>
        <v>0.30270270270270272</v>
      </c>
      <c r="AT1122" s="180">
        <f t="shared" si="555"/>
        <v>56.418918918918912</v>
      </c>
      <c r="AU1122" s="180">
        <f t="shared" si="555"/>
        <v>0</v>
      </c>
      <c r="AV1122" s="180">
        <f t="shared" si="555"/>
        <v>5.3243243243243237</v>
      </c>
      <c r="AW1122" s="180">
        <f t="shared" si="555"/>
        <v>0</v>
      </c>
      <c r="AX1122" s="180">
        <f t="shared" si="555"/>
        <v>31.95945945945946</v>
      </c>
      <c r="AY1122" s="180">
        <f t="shared" si="555"/>
        <v>0</v>
      </c>
      <c r="AZ1122" s="180">
        <f t="shared" si="555"/>
        <v>0</v>
      </c>
      <c r="BA1122" s="180">
        <f t="shared" si="555"/>
        <v>0</v>
      </c>
      <c r="BB1122" s="180">
        <f t="shared" si="555"/>
        <v>0</v>
      </c>
      <c r="BC1122" s="180">
        <f t="shared" si="555"/>
        <v>0</v>
      </c>
      <c r="BD1122" s="180">
        <f t="shared" si="555"/>
        <v>0</v>
      </c>
      <c r="BE1122" s="180">
        <f t="shared" si="555"/>
        <v>0</v>
      </c>
      <c r="BF1122" s="180">
        <f t="shared" si="555"/>
        <v>0</v>
      </c>
      <c r="BG1122" s="180">
        <f t="shared" si="555"/>
        <v>0</v>
      </c>
      <c r="BH1122" s="180">
        <f t="shared" si="555"/>
        <v>0.37500000000000006</v>
      </c>
      <c r="BI1122" s="180">
        <f t="shared" si="555"/>
        <v>0</v>
      </c>
      <c r="BJ1122" s="180">
        <f t="shared" si="555"/>
        <v>4.2162162162162162E-2</v>
      </c>
      <c r="BK1122" s="180">
        <f t="shared" si="555"/>
        <v>2.4189189189189188E-2</v>
      </c>
      <c r="BL1122" s="180">
        <f t="shared" si="555"/>
        <v>0.26351351351351349</v>
      </c>
      <c r="BM1122" s="180">
        <f t="shared" si="555"/>
        <v>0</v>
      </c>
      <c r="BN1122" s="180">
        <f t="shared" si="555"/>
        <v>3.4054054054054053E-2</v>
      </c>
      <c r="BO1122" s="180">
        <f t="shared" si="555"/>
        <v>8.2567567567567579</v>
      </c>
      <c r="BP1122" s="180">
        <f t="shared" si="555"/>
        <v>0</v>
      </c>
      <c r="BQ1122" s="180">
        <f t="shared" si="555"/>
        <v>15.121621621621623</v>
      </c>
      <c r="BR1122" s="180">
        <f t="shared" si="555"/>
        <v>0</v>
      </c>
      <c r="BS1122" s="180"/>
      <c r="BT1122" s="180"/>
      <c r="BU1122" s="180"/>
      <c r="BV1122" s="180"/>
      <c r="BW1122" s="180"/>
      <c r="BX1122" s="335"/>
      <c r="BY1122" s="180"/>
      <c r="BZ1122" s="180"/>
      <c r="CA1122" s="180"/>
      <c r="CB1122" s="180">
        <f>+CB1142</f>
        <v>100</v>
      </c>
      <c r="CC1122" s="180">
        <f>+CC1142</f>
        <v>51.800000000000026</v>
      </c>
      <c r="CD1122" s="116"/>
      <c r="CE1122" s="116"/>
      <c r="CF1122" s="116"/>
      <c r="CG1122" s="116"/>
      <c r="CH1122" s="116"/>
      <c r="CI1122" s="116"/>
      <c r="CJ1122" s="116"/>
      <c r="CK1122" s="116"/>
      <c r="CL1122" s="116"/>
      <c r="CM1122" s="116"/>
      <c r="CN1122" s="116"/>
      <c r="CO1122" s="116"/>
      <c r="CP1122" s="116"/>
      <c r="CQ1122" s="116"/>
      <c r="CR1122" s="116"/>
      <c r="CS1122" s="116"/>
      <c r="CT1122" s="116"/>
    </row>
    <row r="1123" spans="1:98" ht="15" x14ac:dyDescent="0.25">
      <c r="A1123" s="119" t="s">
        <v>940</v>
      </c>
      <c r="F1123" s="58" t="s">
        <v>626</v>
      </c>
      <c r="J1123" s="25"/>
      <c r="K1123" s="25"/>
      <c r="L1123" s="25"/>
      <c r="M1123" s="25"/>
      <c r="N1123" s="25"/>
      <c r="O1123" s="25"/>
      <c r="P1123" s="25"/>
      <c r="Q1123" s="25"/>
      <c r="R1123" s="25"/>
      <c r="S1123" s="25"/>
      <c r="T1123" s="25"/>
      <c r="U1123" s="25"/>
      <c r="V1123" s="25"/>
      <c r="W1123" s="25"/>
      <c r="X1123" s="25"/>
      <c r="Y1123" s="25"/>
      <c r="Z1123" s="25"/>
      <c r="AA1123" s="25"/>
      <c r="AB1123" s="25"/>
      <c r="AC1123" s="25"/>
      <c r="AD1123" s="25"/>
      <c r="AE1123" s="25"/>
      <c r="AF1123" s="25"/>
      <c r="AG1123" s="25"/>
      <c r="AH1123" s="25"/>
      <c r="AI1123" s="25"/>
      <c r="AJ1123" s="25"/>
      <c r="AK1123" s="25"/>
      <c r="AL1123" s="25"/>
      <c r="AM1123" s="25"/>
      <c r="AN1123" s="25"/>
      <c r="AO1123" s="25"/>
      <c r="AP1123" s="25"/>
      <c r="AQ1123" s="25"/>
      <c r="AR1123" s="25"/>
      <c r="AS1123" s="25"/>
      <c r="AT1123" s="25"/>
      <c r="AU1123" s="25"/>
      <c r="AV1123" s="25"/>
      <c r="AW1123" s="25"/>
      <c r="AX1123" s="25"/>
      <c r="AY1123" s="25"/>
      <c r="AZ1123" s="25"/>
      <c r="BA1123" s="25"/>
      <c r="BB1123" s="25"/>
      <c r="BC1123" s="25"/>
      <c r="BD1123" s="25"/>
      <c r="BE1123" s="25"/>
      <c r="BF1123" s="25"/>
      <c r="BG1123" s="25"/>
      <c r="BH1123" s="25"/>
      <c r="BI1123" s="25"/>
      <c r="BJ1123" s="25"/>
      <c r="BK1123" s="25"/>
      <c r="BL1123" s="25"/>
      <c r="BM1123" s="25"/>
      <c r="BN1123" s="25"/>
      <c r="BO1123" s="25"/>
      <c r="BP1123" s="25"/>
      <c r="BQ1123" s="25"/>
      <c r="BR1123" s="25"/>
      <c r="BW1123" s="25"/>
      <c r="BX1123" s="49"/>
      <c r="BY1123" s="25"/>
      <c r="BZ1123" s="25"/>
      <c r="CA1123" s="25"/>
      <c r="CB1123" s="25"/>
      <c r="CC1123" s="25"/>
      <c r="CD1123" s="25"/>
      <c r="CE1123" s="25"/>
      <c r="CF1123" s="25"/>
      <c r="CG1123" s="25"/>
      <c r="CH1123" s="25"/>
      <c r="CI1123" s="25"/>
      <c r="CJ1123" s="25"/>
      <c r="CK1123" s="25"/>
      <c r="CL1123" s="25"/>
      <c r="CM1123" s="25"/>
      <c r="CN1123" s="25"/>
      <c r="CO1123" s="25"/>
      <c r="CP1123" s="25"/>
      <c r="CQ1123" s="25"/>
      <c r="CR1123" s="25"/>
      <c r="CS1123" s="25"/>
      <c r="CT1123" s="25"/>
    </row>
    <row r="1124" spans="1:98" ht="15" x14ac:dyDescent="0.25">
      <c r="A1124" s="10" t="s">
        <v>931</v>
      </c>
      <c r="D1124">
        <v>150</v>
      </c>
      <c r="F1124" s="40" t="s">
        <v>1295</v>
      </c>
      <c r="I1124" s="27">
        <v>1</v>
      </c>
      <c r="J1124" s="76">
        <f>(M1124*17)+(Q1124*37)+(CC1124*17)+(AI1124*29)+(AE1124*8)</f>
        <v>249.90000000000003</v>
      </c>
      <c r="K1124" s="27">
        <v>83.9</v>
      </c>
      <c r="L1124" s="27">
        <v>0.03</v>
      </c>
      <c r="M1124" s="27">
        <v>0.2</v>
      </c>
      <c r="N1124" s="27">
        <v>0.2</v>
      </c>
      <c r="O1124" s="27">
        <v>0</v>
      </c>
      <c r="P1124" s="27">
        <v>0</v>
      </c>
      <c r="Q1124" s="27">
        <v>0.1</v>
      </c>
      <c r="R1124" s="27"/>
      <c r="S1124" s="27">
        <v>0.02</v>
      </c>
      <c r="T1124" s="79" t="s">
        <v>501</v>
      </c>
      <c r="U1124" s="27">
        <v>0.03</v>
      </c>
      <c r="V1124" s="27"/>
      <c r="W1124" s="27">
        <v>13</v>
      </c>
      <c r="X1124" s="27"/>
      <c r="Y1124" s="27"/>
      <c r="Z1124" s="79" t="s">
        <v>501</v>
      </c>
      <c r="AA1124" s="27">
        <v>13</v>
      </c>
      <c r="AB1124" s="27"/>
      <c r="AC1124" s="27"/>
      <c r="AD1124" s="27">
        <v>0</v>
      </c>
      <c r="AE1124" s="27">
        <v>2.2999999999999998</v>
      </c>
      <c r="AF1124" s="27"/>
      <c r="AG1124" s="27"/>
      <c r="AH1124" s="27"/>
      <c r="AI1124" s="27"/>
      <c r="AJ1124" s="27">
        <v>0.3</v>
      </c>
      <c r="AK1124" s="27">
        <v>2</v>
      </c>
      <c r="AL1124" s="27">
        <v>0.3</v>
      </c>
      <c r="AM1124" s="27">
        <v>3</v>
      </c>
      <c r="AN1124" s="27">
        <v>7</v>
      </c>
      <c r="AO1124" s="27">
        <v>99</v>
      </c>
      <c r="AP1124" s="27">
        <v>4</v>
      </c>
      <c r="AQ1124" s="27">
        <v>0.09</v>
      </c>
      <c r="AR1124" s="27">
        <v>7.0000000000000007E-2</v>
      </c>
      <c r="AS1124" s="27">
        <v>0.3</v>
      </c>
      <c r="AT1124" s="27">
        <v>80</v>
      </c>
      <c r="AU1124" s="27"/>
      <c r="AV1124" s="27">
        <v>3</v>
      </c>
      <c r="AW1124" s="27">
        <v>0</v>
      </c>
      <c r="AX1124" s="27">
        <v>18</v>
      </c>
      <c r="AY1124" s="27"/>
      <c r="AZ1124" s="27"/>
      <c r="BA1124" s="27"/>
      <c r="BB1124" s="27"/>
      <c r="BC1124" s="27"/>
      <c r="BD1124" s="27"/>
      <c r="BE1124" s="27">
        <v>0</v>
      </c>
      <c r="BF1124" s="27"/>
      <c r="BG1124" s="27"/>
      <c r="BH1124" s="27">
        <v>0.16</v>
      </c>
      <c r="BI1124" s="27"/>
      <c r="BJ1124" s="27">
        <v>0.02</v>
      </c>
      <c r="BK1124" s="27">
        <v>0.06</v>
      </c>
      <c r="BL1124" s="27">
        <v>0.2</v>
      </c>
      <c r="BM1124" s="27"/>
      <c r="BN1124" s="27">
        <v>0.03</v>
      </c>
      <c r="BO1124" s="27">
        <v>1</v>
      </c>
      <c r="BP1124" s="27">
        <v>0</v>
      </c>
      <c r="BQ1124" s="27">
        <v>5</v>
      </c>
      <c r="BR1124" s="27"/>
      <c r="BS1124" s="27"/>
      <c r="BT1124" s="27">
        <v>6.25</v>
      </c>
      <c r="BU1124" s="27"/>
      <c r="BV1124" s="27"/>
      <c r="BW1124" s="27" t="s">
        <v>1420</v>
      </c>
      <c r="BX1124" s="79">
        <v>3532</v>
      </c>
      <c r="BY1124" s="27"/>
      <c r="BZ1124" s="27"/>
      <c r="CA1124" s="27"/>
      <c r="CB1124" s="27">
        <f>CC1124+K1124+M1124+Q1124+AE1124+AJ1124</f>
        <v>100</v>
      </c>
      <c r="CC1124" s="27">
        <f>100-(K1124+M1124+Q1124+AJ1124+AE1124+AI1124)</f>
        <v>13.200000000000003</v>
      </c>
      <c r="CD1124" s="27"/>
      <c r="CE1124" s="25"/>
      <c r="CF1124" s="25"/>
      <c r="CG1124" s="25"/>
      <c r="CH1124" s="25"/>
      <c r="CI1124" s="25"/>
      <c r="CJ1124" s="25"/>
      <c r="CK1124" s="25"/>
      <c r="CL1124" s="25"/>
      <c r="CM1124" s="25"/>
      <c r="CN1124" s="25"/>
      <c r="CO1124" s="25"/>
      <c r="CP1124" s="25"/>
      <c r="CQ1124" s="25"/>
      <c r="CR1124" s="25"/>
      <c r="CS1124" s="25"/>
      <c r="CT1124" s="25"/>
    </row>
    <row r="1125" spans="1:98" ht="15" x14ac:dyDescent="0.25">
      <c r="A1125" s="10" t="s">
        <v>941</v>
      </c>
      <c r="D1125">
        <v>150</v>
      </c>
      <c r="F1125" s="40" t="s">
        <v>1307</v>
      </c>
      <c r="I1125" s="27">
        <v>1</v>
      </c>
      <c r="J1125" s="76">
        <f>(M1125*17)+(Q1125*37)+(CC1125*17)+(AI1125*29)+(AE1125*8)</f>
        <v>283.20000000000022</v>
      </c>
      <c r="K1125" s="27">
        <v>81.8</v>
      </c>
      <c r="L1125" s="27">
        <v>0.11</v>
      </c>
      <c r="M1125" s="27">
        <v>0.7</v>
      </c>
      <c r="N1125" s="27">
        <v>0.7</v>
      </c>
      <c r="O1125" s="27">
        <v>0</v>
      </c>
      <c r="P1125" s="27">
        <v>0</v>
      </c>
      <c r="Q1125" s="27">
        <v>0.1</v>
      </c>
      <c r="R1125" s="27"/>
      <c r="S1125" s="27">
        <v>0.03</v>
      </c>
      <c r="T1125" s="79" t="s">
        <v>501</v>
      </c>
      <c r="U1125" s="27">
        <v>0.03</v>
      </c>
      <c r="V1125" s="27"/>
      <c r="W1125" s="27">
        <v>14.7</v>
      </c>
      <c r="X1125" s="27"/>
      <c r="Y1125" s="27"/>
      <c r="Z1125" s="27">
        <v>0</v>
      </c>
      <c r="AA1125" s="27">
        <v>14.7</v>
      </c>
      <c r="AB1125" s="27"/>
      <c r="AC1125" s="27"/>
      <c r="AD1125" s="27">
        <v>0</v>
      </c>
      <c r="AE1125" s="27">
        <v>2</v>
      </c>
      <c r="AF1125" s="27"/>
      <c r="AG1125" s="27"/>
      <c r="AH1125" s="27"/>
      <c r="AI1125" s="27"/>
      <c r="AJ1125" s="27">
        <v>0.6</v>
      </c>
      <c r="AK1125" s="27">
        <v>6</v>
      </c>
      <c r="AL1125" s="27">
        <v>0.3</v>
      </c>
      <c r="AM1125" s="27">
        <v>7</v>
      </c>
      <c r="AN1125" s="27">
        <v>19</v>
      </c>
      <c r="AO1125" s="27">
        <v>215</v>
      </c>
      <c r="AP1125" s="27">
        <v>2</v>
      </c>
      <c r="AQ1125" s="27">
        <v>0.06</v>
      </c>
      <c r="AR1125" s="27">
        <v>0.08</v>
      </c>
      <c r="AS1125" s="27">
        <v>0.2</v>
      </c>
      <c r="AT1125" s="27">
        <v>40</v>
      </c>
      <c r="AU1125" s="27"/>
      <c r="AV1125" s="27">
        <v>3</v>
      </c>
      <c r="AW1125" s="27">
        <v>0</v>
      </c>
      <c r="AX1125" s="27">
        <v>17</v>
      </c>
      <c r="AY1125" s="27"/>
      <c r="AZ1125" s="27"/>
      <c r="BA1125" s="27"/>
      <c r="BB1125" s="27"/>
      <c r="BC1125" s="27"/>
      <c r="BD1125" s="27"/>
      <c r="BE1125" s="27">
        <v>0</v>
      </c>
      <c r="BF1125" s="27"/>
      <c r="BG1125" s="27"/>
      <c r="BH1125" s="27">
        <v>0.66</v>
      </c>
      <c r="BI1125" s="27"/>
      <c r="BJ1125" s="27">
        <v>0.06</v>
      </c>
      <c r="BK1125" s="27">
        <v>0.01</v>
      </c>
      <c r="BL1125" s="27">
        <v>0.2</v>
      </c>
      <c r="BM1125" s="27"/>
      <c r="BN1125" s="27">
        <v>0.06</v>
      </c>
      <c r="BO1125" s="27">
        <v>4</v>
      </c>
      <c r="BP1125" s="27">
        <v>0</v>
      </c>
      <c r="BQ1125" s="27">
        <v>3</v>
      </c>
      <c r="BR1125" s="27"/>
      <c r="BS1125" s="27"/>
      <c r="BT1125" s="27">
        <v>6.25</v>
      </c>
      <c r="BU1125" s="27"/>
      <c r="BV1125" s="27"/>
      <c r="BW1125" s="27" t="s">
        <v>1420</v>
      </c>
      <c r="BX1125" s="79">
        <v>3550</v>
      </c>
      <c r="BY1125" s="27"/>
      <c r="BZ1125" s="27"/>
      <c r="CA1125" s="27"/>
      <c r="CB1125" s="27">
        <f>CC1125+K1125+M1125+Q1125+AE1125+AJ1125</f>
        <v>100</v>
      </c>
      <c r="CC1125" s="27">
        <f>100-(K1125+M1125+Q1125+AJ1125+AE1125+AI1125)</f>
        <v>14.800000000000011</v>
      </c>
      <c r="CD1125" s="27"/>
      <c r="CE1125" s="25"/>
      <c r="CF1125" s="25"/>
      <c r="CG1125" s="25"/>
      <c r="CH1125" s="25"/>
      <c r="CI1125" s="25"/>
      <c r="CJ1125" s="25"/>
      <c r="CK1125" s="25"/>
      <c r="CL1125" s="25"/>
      <c r="CM1125" s="25"/>
      <c r="CN1125" s="25"/>
      <c r="CO1125" s="25"/>
      <c r="CP1125" s="25"/>
      <c r="CQ1125" s="25"/>
      <c r="CR1125" s="25"/>
      <c r="CS1125" s="25"/>
      <c r="CT1125" s="25"/>
    </row>
    <row r="1126" spans="1:98" ht="15" x14ac:dyDescent="0.25">
      <c r="A1126" s="10" t="s">
        <v>984</v>
      </c>
      <c r="D1126">
        <v>140</v>
      </c>
      <c r="F1126" s="40" t="s">
        <v>313</v>
      </c>
      <c r="I1126" s="27">
        <v>1</v>
      </c>
      <c r="J1126" s="76">
        <f>(M1126*17)+(Q1126*37)+(CC1126*17)+(AI1126*29)+(AE1126*8)</f>
        <v>126.40000000000019</v>
      </c>
      <c r="K1126" s="27">
        <v>91.8</v>
      </c>
      <c r="L1126" s="27">
        <v>0.14000000000000001</v>
      </c>
      <c r="M1126" s="27">
        <v>0.9</v>
      </c>
      <c r="N1126" s="27">
        <v>0.9</v>
      </c>
      <c r="O1126" s="27">
        <v>0</v>
      </c>
      <c r="P1126" s="27">
        <v>0</v>
      </c>
      <c r="Q1126" s="27">
        <v>0.1</v>
      </c>
      <c r="R1126" s="27"/>
      <c r="S1126" s="27">
        <v>0.01</v>
      </c>
      <c r="T1126" s="79">
        <v>0.02</v>
      </c>
      <c r="U1126" s="27">
        <v>0.03</v>
      </c>
      <c r="V1126" s="27"/>
      <c r="W1126" s="27">
        <v>5.9</v>
      </c>
      <c r="X1126" s="27"/>
      <c r="Y1126" s="27"/>
      <c r="Z1126" s="27">
        <v>0</v>
      </c>
      <c r="AA1126" s="27">
        <v>5.9</v>
      </c>
      <c r="AB1126" s="27"/>
      <c r="AC1126" s="27"/>
      <c r="AD1126" s="27">
        <v>0</v>
      </c>
      <c r="AE1126" s="27">
        <v>1.1000000000000001</v>
      </c>
      <c r="AF1126" s="27"/>
      <c r="AG1126" s="27"/>
      <c r="AH1126" s="27"/>
      <c r="AI1126" s="27"/>
      <c r="AJ1126" s="27">
        <v>0.3</v>
      </c>
      <c r="AK1126" s="27">
        <v>3</v>
      </c>
      <c r="AL1126" s="27">
        <v>0.1</v>
      </c>
      <c r="AM1126" s="27">
        <v>10</v>
      </c>
      <c r="AN1126" s="27">
        <v>5</v>
      </c>
      <c r="AO1126" s="27">
        <v>137</v>
      </c>
      <c r="AP1126" s="27">
        <v>4</v>
      </c>
      <c r="AQ1126" s="27">
        <v>0.09</v>
      </c>
      <c r="AR1126" s="27">
        <v>0.09</v>
      </c>
      <c r="AS1126" s="27">
        <v>0.1</v>
      </c>
      <c r="AT1126" s="27">
        <v>25</v>
      </c>
      <c r="AU1126" s="27"/>
      <c r="AV1126" s="27">
        <v>11</v>
      </c>
      <c r="AW1126" s="27">
        <v>0</v>
      </c>
      <c r="AX1126" s="27">
        <v>65</v>
      </c>
      <c r="AY1126" s="27"/>
      <c r="AZ1126" s="27"/>
      <c r="BA1126" s="27"/>
      <c r="BB1126" s="27"/>
      <c r="BC1126" s="27"/>
      <c r="BD1126" s="27"/>
      <c r="BE1126" s="27">
        <v>0</v>
      </c>
      <c r="BF1126" s="27"/>
      <c r="BG1126" s="27"/>
      <c r="BH1126" s="27">
        <v>0.15</v>
      </c>
      <c r="BI1126" s="27"/>
      <c r="BJ1126" s="27">
        <v>0.03</v>
      </c>
      <c r="BK1126" s="27">
        <v>0.01</v>
      </c>
      <c r="BL1126" s="27">
        <v>0</v>
      </c>
      <c r="BM1126" s="27"/>
      <c r="BN1126" s="27">
        <v>0.03</v>
      </c>
      <c r="BO1126" s="27">
        <v>4</v>
      </c>
      <c r="BP1126" s="27">
        <v>0</v>
      </c>
      <c r="BQ1126" s="27">
        <v>6</v>
      </c>
      <c r="BR1126" s="27"/>
      <c r="BS1126" s="27"/>
      <c r="BT1126" s="27">
        <v>6.25</v>
      </c>
      <c r="BU1126" s="27"/>
      <c r="BV1126" s="27"/>
      <c r="BW1126" s="27" t="s">
        <v>1420</v>
      </c>
      <c r="BX1126" s="79">
        <v>3576</v>
      </c>
      <c r="BY1126" s="27"/>
      <c r="BZ1126" s="27"/>
      <c r="CA1126" s="27"/>
      <c r="CB1126" s="27">
        <f>CC1126+K1126+M1126+Q1126+AE1126+AJ1126</f>
        <v>100</v>
      </c>
      <c r="CC1126" s="27">
        <f>100-(K1126+M1126+Q1126+AJ1126+AE1126+AI1126)</f>
        <v>5.8000000000000114</v>
      </c>
      <c r="CD1126" s="27"/>
      <c r="CE1126" s="25"/>
      <c r="CF1126" s="25"/>
      <c r="CG1126" s="25"/>
      <c r="CH1126" s="25"/>
      <c r="CI1126" s="25"/>
      <c r="CJ1126" s="25"/>
      <c r="CK1126" s="25"/>
      <c r="CL1126" s="25"/>
      <c r="CM1126" s="25"/>
      <c r="CN1126" s="25"/>
      <c r="CO1126" s="25"/>
      <c r="CP1126" s="25"/>
      <c r="CQ1126" s="25"/>
      <c r="CR1126" s="25"/>
      <c r="CS1126" s="25"/>
      <c r="CT1126" s="25"/>
    </row>
    <row r="1127" spans="1:98" ht="15" x14ac:dyDescent="0.25">
      <c r="A1127" s="10" t="s">
        <v>956</v>
      </c>
      <c r="D1127">
        <v>150</v>
      </c>
      <c r="F1127" s="40" t="s">
        <v>1310</v>
      </c>
      <c r="I1127" s="27">
        <v>1</v>
      </c>
      <c r="J1127" s="76">
        <f>(M1127*17)+(Q1127*37)+(CC1127*17)+(AI1127*29)+(AE1127*8)</f>
        <v>184.6</v>
      </c>
      <c r="K1127" s="27">
        <v>87.8</v>
      </c>
      <c r="L1127" s="27">
        <v>0.11</v>
      </c>
      <c r="M1127" s="27">
        <v>0.7</v>
      </c>
      <c r="N1127" s="27">
        <v>0.7</v>
      </c>
      <c r="O1127" s="27">
        <v>0</v>
      </c>
      <c r="P1127" s="27">
        <v>0</v>
      </c>
      <c r="Q1127" s="27">
        <v>0.1</v>
      </c>
      <c r="R1127" s="27"/>
      <c r="S1127" s="27" t="s">
        <v>501</v>
      </c>
      <c r="T1127" s="79" t="s">
        <v>501</v>
      </c>
      <c r="U1127" s="27">
        <v>0.01</v>
      </c>
      <c r="V1127" s="27"/>
      <c r="W1127" s="27">
        <v>8.6</v>
      </c>
      <c r="X1127" s="27"/>
      <c r="Y1127" s="27"/>
      <c r="Z1127" s="27">
        <v>0</v>
      </c>
      <c r="AA1127" s="27">
        <v>8.6</v>
      </c>
      <c r="AB1127" s="27"/>
      <c r="AC1127" s="27"/>
      <c r="AD1127" s="27">
        <v>0</v>
      </c>
      <c r="AE1127" s="27">
        <v>2</v>
      </c>
      <c r="AF1127" s="27"/>
      <c r="AG1127" s="27"/>
      <c r="AH1127" s="27"/>
      <c r="AI1127" s="27"/>
      <c r="AJ1127" s="27">
        <v>0.4</v>
      </c>
      <c r="AK1127" s="27">
        <v>4</v>
      </c>
      <c r="AL1127" s="27">
        <v>0.3</v>
      </c>
      <c r="AM1127" s="27">
        <v>8</v>
      </c>
      <c r="AN1127" s="27">
        <v>17</v>
      </c>
      <c r="AO1127" s="27">
        <v>201</v>
      </c>
      <c r="AP1127" s="27">
        <v>4</v>
      </c>
      <c r="AQ1127" s="27">
        <v>0.09</v>
      </c>
      <c r="AR1127" s="27">
        <v>0.08</v>
      </c>
      <c r="AS1127" s="27">
        <v>0.4</v>
      </c>
      <c r="AT1127" s="27">
        <v>50</v>
      </c>
      <c r="AU1127" s="27"/>
      <c r="AV1127" s="27">
        <v>6</v>
      </c>
      <c r="AW1127" s="27">
        <v>0</v>
      </c>
      <c r="AX1127" s="27">
        <v>39</v>
      </c>
      <c r="AY1127" s="27"/>
      <c r="AZ1127" s="27"/>
      <c r="BA1127" s="27"/>
      <c r="BB1127" s="27"/>
      <c r="BC1127" s="27"/>
      <c r="BD1127" s="27"/>
      <c r="BE1127" s="27">
        <v>0</v>
      </c>
      <c r="BF1127" s="27"/>
      <c r="BG1127" s="27"/>
      <c r="BH1127" s="27">
        <v>0.7</v>
      </c>
      <c r="BI1127" s="27"/>
      <c r="BJ1127" s="27">
        <v>0.02</v>
      </c>
      <c r="BK1127" s="27">
        <v>0.02</v>
      </c>
      <c r="BL1127" s="27">
        <v>0.6</v>
      </c>
      <c r="BM1127" s="27"/>
      <c r="BN1127" s="27">
        <v>0.01</v>
      </c>
      <c r="BO1127" s="27">
        <v>2</v>
      </c>
      <c r="BP1127" s="27">
        <v>0</v>
      </c>
      <c r="BQ1127" s="27">
        <v>8</v>
      </c>
      <c r="BR1127" s="27"/>
      <c r="BS1127" s="27"/>
      <c r="BT1127" s="27">
        <v>6.25</v>
      </c>
      <c r="BU1127" s="27"/>
      <c r="BV1127" s="27"/>
      <c r="BW1127" s="27" t="s">
        <v>1420</v>
      </c>
      <c r="BX1127" s="79">
        <v>3565</v>
      </c>
      <c r="BY1127" s="27"/>
      <c r="BZ1127" s="27"/>
      <c r="CA1127" s="27"/>
      <c r="CB1127" s="27">
        <f>CC1127+K1127+M1127+Q1127+AE1127+AJ1127</f>
        <v>100</v>
      </c>
      <c r="CC1127" s="27">
        <f>100-(K1127+M1127+Q1127+AJ1127+AE1127+AI1127)</f>
        <v>9</v>
      </c>
      <c r="CD1127" s="27"/>
      <c r="CE1127" s="25"/>
      <c r="CF1127" s="25"/>
      <c r="CG1127" s="25"/>
      <c r="CH1127" s="25"/>
      <c r="CI1127" s="25"/>
      <c r="CJ1127" s="25"/>
      <c r="CK1127" s="25"/>
      <c r="CL1127" s="25"/>
      <c r="CM1127" s="25"/>
      <c r="CN1127" s="25"/>
      <c r="CO1127" s="25"/>
      <c r="CP1127" s="25"/>
      <c r="CQ1127" s="25"/>
      <c r="CR1127" s="25"/>
      <c r="CS1127" s="25"/>
      <c r="CT1127" s="25"/>
    </row>
    <row r="1128" spans="1:98" ht="15" x14ac:dyDescent="0.25">
      <c r="A1128" s="10" t="s">
        <v>954</v>
      </c>
      <c r="D1128">
        <v>150</v>
      </c>
      <c r="F1128" s="40" t="s">
        <v>1309</v>
      </c>
      <c r="I1128" s="27">
        <v>1</v>
      </c>
      <c r="J1128" s="76">
        <f>(M1128*17)+(Q1128*37)+(CC1128*17)+(AI1128*29)+(AE1128*8)</f>
        <v>195.9</v>
      </c>
      <c r="K1128" s="27">
        <v>86.5</v>
      </c>
      <c r="L1128" s="27">
        <v>0.13</v>
      </c>
      <c r="M1128" s="27">
        <v>0.8</v>
      </c>
      <c r="N1128" s="27">
        <v>0.8</v>
      </c>
      <c r="O1128" s="27">
        <v>0</v>
      </c>
      <c r="P1128" s="27">
        <v>0</v>
      </c>
      <c r="Q1128" s="27">
        <v>0.1</v>
      </c>
      <c r="R1128" s="27"/>
      <c r="S1128" s="27">
        <v>0.01</v>
      </c>
      <c r="T1128" s="79">
        <v>0.02</v>
      </c>
      <c r="U1128" s="27">
        <v>0.02</v>
      </c>
      <c r="V1128" s="27"/>
      <c r="W1128" s="27">
        <v>9.1999999999999993</v>
      </c>
      <c r="X1128" s="27"/>
      <c r="Y1128" s="27"/>
      <c r="Z1128" s="27">
        <v>0</v>
      </c>
      <c r="AA1128" s="27">
        <v>9.1999999999999993</v>
      </c>
      <c r="AB1128" s="27"/>
      <c r="AC1128" s="27"/>
      <c r="AD1128" s="27">
        <v>0</v>
      </c>
      <c r="AE1128" s="27">
        <v>3.2</v>
      </c>
      <c r="AF1128" s="27"/>
      <c r="AG1128" s="27"/>
      <c r="AH1128" s="27"/>
      <c r="AI1128" s="27"/>
      <c r="AJ1128" s="27">
        <v>0.4</v>
      </c>
      <c r="AK1128" s="27">
        <v>30</v>
      </c>
      <c r="AL1128" s="27">
        <v>0.3</v>
      </c>
      <c r="AM1128" s="27">
        <v>8</v>
      </c>
      <c r="AN1128" s="27">
        <v>19</v>
      </c>
      <c r="AO1128" s="27">
        <v>176</v>
      </c>
      <c r="AP1128" s="27">
        <v>1</v>
      </c>
      <c r="AQ1128" s="27">
        <v>0.22</v>
      </c>
      <c r="AR1128" s="27">
        <v>0.1</v>
      </c>
      <c r="AS1128" s="27">
        <v>0.5</v>
      </c>
      <c r="AT1128" s="27">
        <v>85</v>
      </c>
      <c r="AU1128" s="27"/>
      <c r="AV1128" s="27">
        <v>4</v>
      </c>
      <c r="AW1128" s="27">
        <v>0</v>
      </c>
      <c r="AX1128" s="27">
        <v>23</v>
      </c>
      <c r="AY1128" s="27"/>
      <c r="AZ1128" s="27"/>
      <c r="BA1128" s="27"/>
      <c r="BB1128" s="27"/>
      <c r="BC1128" s="27"/>
      <c r="BD1128" s="27"/>
      <c r="BE1128" s="27">
        <v>0</v>
      </c>
      <c r="BF1128" s="27"/>
      <c r="BG1128" s="27"/>
      <c r="BH1128" s="27">
        <v>0.19</v>
      </c>
      <c r="BI1128" s="27"/>
      <c r="BJ1128" s="27">
        <v>0.08</v>
      </c>
      <c r="BK1128" s="27">
        <v>0.02</v>
      </c>
      <c r="BL1128" s="27">
        <v>0.3</v>
      </c>
      <c r="BM1128" s="27"/>
      <c r="BN1128" s="27">
        <v>0.04</v>
      </c>
      <c r="BO1128" s="27">
        <v>30</v>
      </c>
      <c r="BP1128" s="27">
        <v>0</v>
      </c>
      <c r="BQ1128" s="27">
        <v>53</v>
      </c>
      <c r="BR1128" s="27"/>
      <c r="BS1128" s="27"/>
      <c r="BT1128" s="27">
        <v>6.25</v>
      </c>
      <c r="BU1128" s="27"/>
      <c r="BV1128" s="27"/>
      <c r="BW1128" s="27" t="s">
        <v>1420</v>
      </c>
      <c r="BX1128" s="79">
        <v>3560</v>
      </c>
      <c r="BY1128" s="27"/>
      <c r="BZ1128" s="27"/>
      <c r="CA1128" s="27"/>
      <c r="CB1128" s="27">
        <f>CC1128+K1128+M1128+Q1128+AE1128+AJ1128</f>
        <v>100</v>
      </c>
      <c r="CC1128" s="27">
        <f>100-(K1128+M1128+Q1128+AJ1128+AE1128+AI1128)</f>
        <v>9</v>
      </c>
      <c r="CD1128" s="27"/>
      <c r="CE1128" s="25"/>
      <c r="CF1128" s="25"/>
      <c r="CG1128" s="25"/>
      <c r="CH1128" s="25"/>
      <c r="CI1128" s="25"/>
      <c r="CJ1128" s="25"/>
      <c r="CK1128" s="25"/>
      <c r="CL1128" s="25"/>
      <c r="CM1128" s="25"/>
      <c r="CN1128" s="25"/>
      <c r="CO1128" s="25"/>
      <c r="CP1128" s="25"/>
      <c r="CQ1128" s="25"/>
      <c r="CR1128" s="25"/>
      <c r="CS1128" s="25"/>
      <c r="CT1128" s="25"/>
    </row>
    <row r="1129" spans="1:98" ht="15" x14ac:dyDescent="0.25">
      <c r="A1129" s="10"/>
      <c r="D1129">
        <f>SUM(D1124:D1128)</f>
        <v>740</v>
      </c>
      <c r="F1129" s="5" t="s">
        <v>550</v>
      </c>
      <c r="J1129" s="25"/>
      <c r="K1129" s="25"/>
      <c r="L1129" s="25"/>
      <c r="M1129" s="25"/>
      <c r="N1129" s="25"/>
      <c r="O1129" s="25"/>
      <c r="P1129" s="25"/>
      <c r="Q1129" s="25"/>
      <c r="R1129" s="25"/>
      <c r="S1129" s="25"/>
      <c r="T1129" s="25"/>
      <c r="U1129" s="25"/>
      <c r="V1129" s="25"/>
      <c r="W1129" s="25"/>
      <c r="X1129" s="25"/>
      <c r="Y1129" s="25"/>
      <c r="Z1129" s="25"/>
      <c r="AA1129" s="25"/>
      <c r="AB1129" s="25"/>
      <c r="AC1129" s="25"/>
      <c r="AD1129" s="25"/>
      <c r="AE1129" s="25"/>
      <c r="AF1129" s="25"/>
      <c r="AG1129" s="25"/>
      <c r="AH1129" s="25"/>
      <c r="AI1129" s="25"/>
      <c r="AJ1129" s="25"/>
      <c r="AK1129" s="25"/>
      <c r="AL1129" s="25"/>
      <c r="AM1129" s="25"/>
      <c r="AN1129" s="25"/>
      <c r="AO1129" s="25"/>
      <c r="AP1129" s="25"/>
      <c r="AQ1129" s="25"/>
      <c r="AR1129" s="25"/>
      <c r="AS1129" s="25"/>
      <c r="AT1129" s="25"/>
      <c r="AU1129" s="25"/>
      <c r="AV1129" s="25"/>
      <c r="AW1129" s="25"/>
      <c r="AX1129" s="25"/>
      <c r="AY1129" s="25"/>
      <c r="AZ1129" s="25"/>
      <c r="BA1129" s="25"/>
      <c r="BB1129" s="25"/>
      <c r="BC1129" s="25"/>
      <c r="BD1129" s="25"/>
      <c r="BE1129" s="25"/>
      <c r="BF1129" s="25"/>
      <c r="BG1129" s="25"/>
      <c r="BH1129" s="25"/>
      <c r="BI1129" s="25"/>
      <c r="BJ1129" s="25"/>
      <c r="BK1129" s="25"/>
      <c r="BL1129" s="25"/>
      <c r="BM1129" s="25"/>
      <c r="BN1129" s="25"/>
      <c r="BO1129" s="25"/>
      <c r="BP1129" s="25"/>
      <c r="BQ1129" s="25"/>
      <c r="BR1129" s="25"/>
      <c r="BW1129" s="25"/>
      <c r="BX1129" s="49"/>
      <c r="BY1129" s="25"/>
      <c r="BZ1129" s="25"/>
      <c r="CA1129" s="25"/>
      <c r="CB1129" s="25"/>
      <c r="CC1129" s="25"/>
      <c r="CD1129" s="25"/>
      <c r="CE1129" s="25"/>
      <c r="CF1129" s="25"/>
      <c r="CG1129" s="25"/>
      <c r="CH1129" s="25"/>
      <c r="CI1129" s="25"/>
      <c r="CJ1129" s="25"/>
      <c r="CK1129" s="25"/>
      <c r="CL1129" s="25"/>
      <c r="CM1129" s="25"/>
      <c r="CN1129" s="25"/>
      <c r="CO1129" s="25"/>
      <c r="CP1129" s="25"/>
      <c r="CQ1129" s="25"/>
      <c r="CR1129" s="25"/>
      <c r="CS1129" s="25"/>
      <c r="CT1129" s="25"/>
    </row>
    <row r="1130" spans="1:98" ht="15" x14ac:dyDescent="0.25">
      <c r="A1130" s="10"/>
      <c r="D1130">
        <v>740</v>
      </c>
      <c r="F1130" s="5" t="s">
        <v>551</v>
      </c>
      <c r="J1130" s="25"/>
      <c r="K1130" s="25"/>
      <c r="L1130" s="25"/>
      <c r="M1130" s="25"/>
      <c r="N1130" s="25"/>
      <c r="O1130" s="25"/>
      <c r="P1130" s="25"/>
      <c r="Q1130" s="25"/>
      <c r="R1130" s="25"/>
      <c r="S1130" s="25"/>
      <c r="T1130" s="25"/>
      <c r="U1130" s="25"/>
      <c r="V1130" s="25"/>
      <c r="W1130" s="25"/>
      <c r="X1130" s="25"/>
      <c r="Y1130" s="25"/>
      <c r="Z1130" s="25"/>
      <c r="AA1130" s="25"/>
      <c r="AB1130" s="25"/>
      <c r="AC1130" s="25"/>
      <c r="AD1130" s="25"/>
      <c r="AE1130" s="25"/>
      <c r="AF1130" s="25"/>
      <c r="AG1130" s="25"/>
      <c r="AH1130" s="25"/>
      <c r="AI1130" s="25"/>
      <c r="AJ1130" s="25"/>
      <c r="AK1130" s="25"/>
      <c r="AL1130" s="25"/>
      <c r="AM1130" s="25"/>
      <c r="AN1130" s="25"/>
      <c r="AO1130" s="25"/>
      <c r="AP1130" s="25"/>
      <c r="AQ1130" s="25"/>
      <c r="AR1130" s="25"/>
      <c r="AS1130" s="25"/>
      <c r="AT1130" s="25"/>
      <c r="AU1130" s="25"/>
      <c r="AV1130" s="25"/>
      <c r="AW1130" s="25"/>
      <c r="AX1130" s="25"/>
      <c r="AY1130" s="25"/>
      <c r="AZ1130" s="25"/>
      <c r="BA1130" s="25"/>
      <c r="BB1130" s="25"/>
      <c r="BC1130" s="25"/>
      <c r="BD1130" s="25"/>
      <c r="BE1130" s="25"/>
      <c r="BF1130" s="25"/>
      <c r="BG1130" s="25"/>
      <c r="BH1130" s="25"/>
      <c r="BI1130" s="25"/>
      <c r="BJ1130" s="25"/>
      <c r="BK1130" s="25"/>
      <c r="BL1130" s="25"/>
      <c r="BM1130" s="25"/>
      <c r="BN1130" s="25"/>
      <c r="BO1130" s="25"/>
      <c r="BP1130" s="25"/>
      <c r="BQ1130" s="25"/>
      <c r="BR1130" s="25"/>
      <c r="BW1130" s="25"/>
      <c r="BX1130" s="49"/>
      <c r="BY1130" s="25"/>
      <c r="BZ1130" s="25"/>
      <c r="CA1130" s="25"/>
      <c r="CB1130" s="25"/>
      <c r="CC1130" s="25"/>
      <c r="CD1130" s="25"/>
      <c r="CE1130" s="25"/>
      <c r="CF1130" s="25"/>
      <c r="CG1130" s="25"/>
      <c r="CH1130" s="25"/>
      <c r="CI1130" s="25"/>
      <c r="CJ1130" s="25"/>
      <c r="CK1130" s="25"/>
      <c r="CL1130" s="25"/>
      <c r="CM1130" s="25"/>
      <c r="CN1130" s="25"/>
      <c r="CO1130" s="25"/>
      <c r="CP1130" s="25"/>
      <c r="CQ1130" s="25"/>
      <c r="CR1130" s="25"/>
      <c r="CS1130" s="25"/>
      <c r="CT1130" s="25"/>
    </row>
    <row r="1131" spans="1:98" ht="15" x14ac:dyDescent="0.25">
      <c r="A1131" s="10"/>
      <c r="D1131">
        <v>1</v>
      </c>
      <c r="F1131" s="5" t="s">
        <v>337</v>
      </c>
      <c r="J1131" s="25"/>
      <c r="K1131" s="25"/>
      <c r="L1131" s="25"/>
      <c r="M1131" s="25"/>
      <c r="N1131" s="25"/>
      <c r="O1131" s="25"/>
      <c r="P1131" s="25"/>
      <c r="Q1131" s="25"/>
      <c r="R1131" s="25"/>
      <c r="S1131" s="25"/>
      <c r="T1131" s="25"/>
      <c r="U1131" s="25"/>
      <c r="V1131" s="25"/>
      <c r="W1131" s="25"/>
      <c r="X1131" s="25"/>
      <c r="Y1131" s="25"/>
      <c r="Z1131" s="25"/>
      <c r="AA1131" s="25"/>
      <c r="AB1131" s="25"/>
      <c r="AC1131" s="25"/>
      <c r="AD1131" s="25"/>
      <c r="AE1131" s="25"/>
      <c r="AF1131" s="25"/>
      <c r="AG1131" s="25"/>
      <c r="AH1131" s="25"/>
      <c r="AI1131" s="25"/>
      <c r="AJ1131" s="25"/>
      <c r="AK1131" s="25"/>
      <c r="AL1131" s="25"/>
      <c r="AM1131" s="25"/>
      <c r="AN1131" s="25"/>
      <c r="AO1131" s="25"/>
      <c r="AP1131" s="25"/>
      <c r="AQ1131" s="25"/>
      <c r="AR1131" s="25"/>
      <c r="AS1131" s="25"/>
      <c r="AT1131" s="25"/>
      <c r="AU1131" s="25"/>
      <c r="AV1131" s="25"/>
      <c r="AW1131" s="25"/>
      <c r="AX1131" s="25"/>
      <c r="AY1131" s="25"/>
      <c r="AZ1131" s="25"/>
      <c r="BA1131" s="25"/>
      <c r="BB1131" s="25"/>
      <c r="BC1131" s="25"/>
      <c r="BD1131" s="25"/>
      <c r="BE1131" s="25"/>
      <c r="BF1131" s="25"/>
      <c r="BG1131" s="25"/>
      <c r="BH1131" s="25"/>
      <c r="BI1131" s="25"/>
      <c r="BJ1131" s="25"/>
      <c r="BK1131" s="25"/>
      <c r="BL1131" s="25"/>
      <c r="BM1131" s="25"/>
      <c r="BN1131" s="25"/>
      <c r="BO1131" s="25"/>
      <c r="BP1131" s="25"/>
      <c r="BQ1131" s="25"/>
      <c r="BR1131" s="25"/>
      <c r="BW1131" s="25"/>
      <c r="BX1131" s="49"/>
      <c r="BY1131" s="25"/>
      <c r="BZ1131" s="25"/>
      <c r="CA1131" s="25"/>
      <c r="CB1131" s="25"/>
      <c r="CC1131" s="25"/>
      <c r="CD1131" s="25"/>
      <c r="CE1131" s="25"/>
      <c r="CF1131" s="25"/>
      <c r="CG1131" s="25"/>
      <c r="CH1131" s="25"/>
      <c r="CI1131" s="25"/>
      <c r="CJ1131" s="25"/>
      <c r="CK1131" s="25"/>
      <c r="CL1131" s="25"/>
      <c r="CM1131" s="25"/>
      <c r="CN1131" s="25"/>
      <c r="CO1131" s="25"/>
      <c r="CP1131" s="25"/>
      <c r="CQ1131" s="25"/>
      <c r="CR1131" s="25"/>
      <c r="CS1131" s="25"/>
      <c r="CT1131" s="25"/>
    </row>
    <row r="1132" spans="1:98" ht="15" x14ac:dyDescent="0.25">
      <c r="A1132" s="10"/>
      <c r="F1132" s="5" t="s">
        <v>82</v>
      </c>
      <c r="J1132" s="25"/>
      <c r="K1132" s="25"/>
      <c r="L1132" s="25"/>
      <c r="M1132" s="25"/>
      <c r="N1132" s="25"/>
      <c r="O1132" s="25"/>
      <c r="P1132" s="25"/>
      <c r="Q1132" s="25"/>
      <c r="R1132" s="25"/>
      <c r="S1132" s="25"/>
      <c r="T1132" s="25"/>
      <c r="U1132" s="25"/>
      <c r="V1132" s="25"/>
      <c r="W1132" s="25"/>
      <c r="X1132" s="25"/>
      <c r="Y1132" s="25"/>
      <c r="Z1132" s="25"/>
      <c r="AA1132" s="25"/>
      <c r="AB1132" s="25"/>
      <c r="AC1132" s="25"/>
      <c r="AD1132" s="25"/>
      <c r="AE1132" s="25"/>
      <c r="AF1132" s="25"/>
      <c r="AG1132" s="25"/>
      <c r="AH1132" s="25"/>
      <c r="AI1132" s="25"/>
      <c r="AJ1132" s="25"/>
      <c r="AK1132" s="25"/>
      <c r="AL1132" s="25"/>
      <c r="AM1132" s="25"/>
      <c r="AN1132" s="25"/>
      <c r="AO1132" s="25"/>
      <c r="AP1132" s="25"/>
      <c r="AQ1132" s="25"/>
      <c r="AR1132" s="25"/>
      <c r="AS1132" s="25"/>
      <c r="AT1132" s="25"/>
      <c r="AU1132" s="25"/>
      <c r="AV1132" s="25"/>
      <c r="AW1132" s="25"/>
      <c r="AX1132" s="25"/>
      <c r="AY1132" s="25"/>
      <c r="AZ1132" s="25"/>
      <c r="BA1132" s="25"/>
      <c r="BB1132" s="25"/>
      <c r="BC1132" s="25"/>
      <c r="BD1132" s="25"/>
      <c r="BE1132" s="25"/>
      <c r="BF1132" s="25"/>
      <c r="BG1132" s="25"/>
      <c r="BH1132" s="25"/>
      <c r="BI1132" s="25"/>
      <c r="BJ1132" s="25"/>
      <c r="BK1132" s="25"/>
      <c r="BL1132" s="25"/>
      <c r="BM1132" s="25"/>
      <c r="BN1132" s="25"/>
      <c r="BO1132" s="25"/>
      <c r="BP1132" s="25"/>
      <c r="BQ1132" s="25"/>
      <c r="BR1132" s="25"/>
      <c r="BW1132" s="25"/>
      <c r="BX1132" s="49"/>
      <c r="BY1132" s="25"/>
      <c r="BZ1132" s="25"/>
      <c r="CA1132" s="25"/>
      <c r="CB1132" s="25"/>
      <c r="CC1132" s="25"/>
      <c r="CD1132" s="25"/>
      <c r="CE1132" s="25"/>
      <c r="CF1132" s="25"/>
      <c r="CG1132" s="25"/>
      <c r="CH1132" s="25"/>
      <c r="CI1132" s="25"/>
      <c r="CJ1132" s="25"/>
      <c r="CK1132" s="25"/>
      <c r="CL1132" s="25"/>
      <c r="CM1132" s="25"/>
      <c r="CN1132" s="25"/>
      <c r="CO1132" s="25"/>
      <c r="CP1132" s="25"/>
      <c r="CQ1132" s="25"/>
      <c r="CR1132" s="25"/>
      <c r="CS1132" s="25"/>
      <c r="CT1132" s="25"/>
    </row>
    <row r="1133" spans="1:98" ht="15" x14ac:dyDescent="0.25">
      <c r="A1133" s="10"/>
      <c r="F1133" s="5" t="s">
        <v>115</v>
      </c>
      <c r="J1133" s="25"/>
      <c r="K1133" s="25"/>
      <c r="L1133" s="25"/>
      <c r="M1133" s="25"/>
      <c r="N1133" s="25"/>
      <c r="O1133" s="25"/>
      <c r="P1133" s="25"/>
      <c r="Q1133" s="25"/>
      <c r="R1133" s="25"/>
      <c r="S1133" s="25"/>
      <c r="T1133" s="25"/>
      <c r="U1133" s="25"/>
      <c r="V1133" s="25"/>
      <c r="W1133" s="25"/>
      <c r="X1133" s="25"/>
      <c r="Y1133" s="25"/>
      <c r="Z1133" s="25"/>
      <c r="AA1133" s="25"/>
      <c r="AB1133" s="25"/>
      <c r="AC1133" s="25"/>
      <c r="AD1133" s="25"/>
      <c r="AE1133" s="25"/>
      <c r="AF1133" s="25"/>
      <c r="AG1133" s="25"/>
      <c r="AH1133" s="25"/>
      <c r="AI1133" s="25"/>
      <c r="AJ1133" s="25"/>
      <c r="AK1133" s="25"/>
      <c r="AL1133" s="25"/>
      <c r="AM1133" s="25"/>
      <c r="AN1133" s="25"/>
      <c r="AO1133" s="25"/>
      <c r="AP1133" s="25"/>
      <c r="AQ1133" s="25"/>
      <c r="AR1133" s="25"/>
      <c r="AS1133" s="25"/>
      <c r="AT1133" s="25"/>
      <c r="AU1133" s="25"/>
      <c r="AV1133" s="25"/>
      <c r="AW1133" s="25"/>
      <c r="AX1133" s="25"/>
      <c r="AY1133" s="25"/>
      <c r="AZ1133" s="25"/>
      <c r="BA1133" s="25"/>
      <c r="BB1133" s="25"/>
      <c r="BC1133" s="25"/>
      <c r="BD1133" s="25"/>
      <c r="BE1133" s="25"/>
      <c r="BF1133" s="25"/>
      <c r="BG1133" s="25"/>
      <c r="BH1133" s="25"/>
      <c r="BI1133" s="25"/>
      <c r="BJ1133" s="25"/>
      <c r="BK1133" s="25"/>
      <c r="BL1133" s="25"/>
      <c r="BM1133" s="25"/>
      <c r="BN1133" s="25"/>
      <c r="BO1133" s="25"/>
      <c r="BP1133" s="25"/>
      <c r="BQ1133" s="25"/>
      <c r="BR1133" s="25"/>
      <c r="BW1133" s="25"/>
      <c r="BX1133" s="49"/>
      <c r="BY1133" s="25"/>
      <c r="BZ1133" s="25"/>
      <c r="CA1133" s="25"/>
      <c r="CD1133" s="25"/>
      <c r="CE1133" s="25"/>
      <c r="CF1133" s="25"/>
      <c r="CG1133" s="25"/>
      <c r="CH1133" s="25"/>
      <c r="CI1133" s="25"/>
      <c r="CJ1133" s="25"/>
      <c r="CK1133" s="25"/>
      <c r="CL1133" s="25"/>
      <c r="CM1133" s="25"/>
      <c r="CN1133" s="25"/>
      <c r="CO1133" s="25"/>
      <c r="CP1133" s="25"/>
      <c r="CQ1133" s="25"/>
      <c r="CR1133" s="25"/>
      <c r="CS1133" s="25"/>
      <c r="CT1133" s="25"/>
    </row>
    <row r="1134" spans="1:98" ht="15" x14ac:dyDescent="0.25">
      <c r="A1134" s="10"/>
      <c r="F1134" s="5"/>
      <c r="J1134" s="25"/>
      <c r="K1134" s="25"/>
      <c r="L1134" s="25"/>
      <c r="M1134" s="25"/>
      <c r="N1134" s="25"/>
      <c r="O1134" s="25"/>
      <c r="P1134" s="25"/>
      <c r="Q1134" s="25"/>
      <c r="R1134" s="25"/>
      <c r="S1134" s="25"/>
      <c r="T1134" s="25"/>
      <c r="U1134" s="25"/>
      <c r="V1134" s="25"/>
      <c r="W1134" s="25"/>
      <c r="X1134" s="25"/>
      <c r="Y1134" s="25"/>
      <c r="Z1134" s="25"/>
      <c r="AA1134" s="25"/>
      <c r="AB1134" s="25"/>
      <c r="AC1134" s="25"/>
      <c r="AD1134" s="25"/>
      <c r="AE1134" s="25"/>
      <c r="AF1134" s="25"/>
      <c r="AG1134" s="25"/>
      <c r="AH1134" s="25"/>
      <c r="AI1134" s="25"/>
      <c r="AJ1134" s="25"/>
      <c r="AK1134" s="25"/>
      <c r="AL1134" s="25"/>
      <c r="AM1134" s="25"/>
      <c r="AN1134" s="25"/>
      <c r="AO1134" s="25"/>
      <c r="AP1134" s="25"/>
      <c r="AQ1134" s="25"/>
      <c r="AR1134" s="25"/>
      <c r="AS1134" s="25"/>
      <c r="AT1134" s="25"/>
      <c r="AU1134" s="25"/>
      <c r="AV1134" s="25"/>
      <c r="AW1134" s="25"/>
      <c r="AX1134" s="25"/>
      <c r="AY1134" s="25"/>
      <c r="AZ1134" s="25"/>
      <c r="BA1134" s="25"/>
      <c r="BB1134" s="25"/>
      <c r="BC1134" s="25"/>
      <c r="BD1134" s="25"/>
      <c r="BE1134" s="25"/>
      <c r="BF1134" s="25"/>
      <c r="BG1134" s="25"/>
      <c r="BH1134" s="25"/>
      <c r="BI1134" s="25"/>
      <c r="BJ1134" s="25"/>
      <c r="BK1134" s="25"/>
      <c r="BL1134" s="25"/>
      <c r="BM1134" s="25"/>
      <c r="BN1134" s="25"/>
      <c r="BO1134" s="25"/>
      <c r="BP1134" s="25"/>
      <c r="BQ1134" s="25"/>
      <c r="BR1134" s="25"/>
      <c r="BW1134" s="25"/>
      <c r="BX1134" s="49"/>
      <c r="BY1134" s="25"/>
      <c r="BZ1134" s="25"/>
      <c r="CA1134" s="25"/>
      <c r="CD1134" s="25"/>
      <c r="CE1134" s="25"/>
      <c r="CF1134" s="25"/>
      <c r="CG1134" s="25"/>
      <c r="CH1134" s="25"/>
      <c r="CI1134" s="25"/>
      <c r="CJ1134" s="25"/>
      <c r="CK1134" s="25"/>
      <c r="CL1134" s="25"/>
      <c r="CM1134" s="25"/>
      <c r="CN1134" s="25"/>
      <c r="CO1134" s="25"/>
      <c r="CP1134" s="25"/>
      <c r="CQ1134" s="25"/>
      <c r="CR1134" s="25"/>
      <c r="CS1134" s="25"/>
      <c r="CT1134" s="25"/>
    </row>
    <row r="1135" spans="1:98" s="35" customFormat="1" ht="15" x14ac:dyDescent="0.25">
      <c r="A1135" s="34"/>
      <c r="F1135" s="163" t="s">
        <v>1295</v>
      </c>
      <c r="J1135" s="388"/>
      <c r="K1135" s="164">
        <f>+K1124*$D$1124/100</f>
        <v>125.85</v>
      </c>
      <c r="L1135" s="164">
        <f>+L1124*$D$1124/100</f>
        <v>4.4999999999999998E-2</v>
      </c>
      <c r="M1135" s="164">
        <f>+M1124*$D$1124/100</f>
        <v>0.3</v>
      </c>
      <c r="N1135" s="164">
        <f t="shared" ref="N1135:BR1135" si="556">+N1124*$D$1124/100</f>
        <v>0.3</v>
      </c>
      <c r="O1135" s="164">
        <f t="shared" si="556"/>
        <v>0</v>
      </c>
      <c r="P1135" s="164">
        <f t="shared" si="556"/>
        <v>0</v>
      </c>
      <c r="Q1135" s="164">
        <f t="shared" si="556"/>
        <v>0.15</v>
      </c>
      <c r="R1135" s="164">
        <f t="shared" si="556"/>
        <v>0</v>
      </c>
      <c r="S1135" s="166">
        <f t="shared" si="556"/>
        <v>0.03</v>
      </c>
      <c r="T1135" s="166" t="s">
        <v>501</v>
      </c>
      <c r="U1135" s="164">
        <f t="shared" si="556"/>
        <v>4.4999999999999998E-2</v>
      </c>
      <c r="V1135" s="164">
        <f t="shared" si="556"/>
        <v>0</v>
      </c>
      <c r="W1135" s="164">
        <f t="shared" si="556"/>
        <v>19.5</v>
      </c>
      <c r="X1135" s="164">
        <f t="shared" si="556"/>
        <v>0</v>
      </c>
      <c r="Y1135" s="164">
        <f t="shared" si="556"/>
        <v>0</v>
      </c>
      <c r="Z1135" s="166" t="s">
        <v>501</v>
      </c>
      <c r="AA1135" s="164">
        <f t="shared" si="556"/>
        <v>19.5</v>
      </c>
      <c r="AB1135" s="164">
        <f t="shared" si="556"/>
        <v>0</v>
      </c>
      <c r="AC1135" s="164">
        <f t="shared" si="556"/>
        <v>0</v>
      </c>
      <c r="AD1135" s="164">
        <f t="shared" si="556"/>
        <v>0</v>
      </c>
      <c r="AE1135" s="164">
        <f t="shared" si="556"/>
        <v>3.45</v>
      </c>
      <c r="AF1135" s="164">
        <f t="shared" si="556"/>
        <v>0</v>
      </c>
      <c r="AG1135" s="164">
        <f t="shared" si="556"/>
        <v>0</v>
      </c>
      <c r="AH1135" s="164">
        <f t="shared" si="556"/>
        <v>0</v>
      </c>
      <c r="AI1135" s="164">
        <f t="shared" si="556"/>
        <v>0</v>
      </c>
      <c r="AJ1135" s="164">
        <f t="shared" si="556"/>
        <v>0.45</v>
      </c>
      <c r="AK1135" s="164">
        <f t="shared" si="556"/>
        <v>3</v>
      </c>
      <c r="AL1135" s="164">
        <f t="shared" si="556"/>
        <v>0.45</v>
      </c>
      <c r="AM1135" s="164">
        <f t="shared" si="556"/>
        <v>4.5</v>
      </c>
      <c r="AN1135" s="164">
        <f t="shared" si="556"/>
        <v>10.5</v>
      </c>
      <c r="AO1135" s="164">
        <f t="shared" si="556"/>
        <v>148.5</v>
      </c>
      <c r="AP1135" s="164">
        <f t="shared" si="556"/>
        <v>6</v>
      </c>
      <c r="AQ1135" s="164">
        <f t="shared" si="556"/>
        <v>0.13500000000000001</v>
      </c>
      <c r="AR1135" s="164">
        <f t="shared" si="556"/>
        <v>0.10500000000000002</v>
      </c>
      <c r="AS1135" s="164">
        <f t="shared" si="556"/>
        <v>0.45</v>
      </c>
      <c r="AT1135" s="164">
        <f t="shared" si="556"/>
        <v>120</v>
      </c>
      <c r="AU1135" s="164">
        <f t="shared" si="556"/>
        <v>0</v>
      </c>
      <c r="AV1135" s="164">
        <f t="shared" si="556"/>
        <v>4.5</v>
      </c>
      <c r="AW1135" s="164">
        <f t="shared" si="556"/>
        <v>0</v>
      </c>
      <c r="AX1135" s="164">
        <f t="shared" si="556"/>
        <v>27</v>
      </c>
      <c r="AY1135" s="164">
        <f t="shared" si="556"/>
        <v>0</v>
      </c>
      <c r="AZ1135" s="164">
        <f t="shared" si="556"/>
        <v>0</v>
      </c>
      <c r="BA1135" s="164">
        <f t="shared" si="556"/>
        <v>0</v>
      </c>
      <c r="BB1135" s="164">
        <f t="shared" si="556"/>
        <v>0</v>
      </c>
      <c r="BC1135" s="164">
        <f t="shared" si="556"/>
        <v>0</v>
      </c>
      <c r="BD1135" s="164">
        <f t="shared" si="556"/>
        <v>0</v>
      </c>
      <c r="BE1135" s="164">
        <f t="shared" si="556"/>
        <v>0</v>
      </c>
      <c r="BF1135" s="164">
        <f t="shared" si="556"/>
        <v>0</v>
      </c>
      <c r="BG1135" s="164">
        <f t="shared" si="556"/>
        <v>0</v>
      </c>
      <c r="BH1135" s="164">
        <f t="shared" si="556"/>
        <v>0.24</v>
      </c>
      <c r="BI1135" s="164">
        <f t="shared" si="556"/>
        <v>0</v>
      </c>
      <c r="BJ1135" s="164">
        <f t="shared" si="556"/>
        <v>0.03</v>
      </c>
      <c r="BK1135" s="164">
        <f t="shared" si="556"/>
        <v>0.09</v>
      </c>
      <c r="BL1135" s="164">
        <f t="shared" si="556"/>
        <v>0.3</v>
      </c>
      <c r="BM1135" s="164">
        <f t="shared" si="556"/>
        <v>0</v>
      </c>
      <c r="BN1135" s="164">
        <f t="shared" si="556"/>
        <v>4.4999999999999998E-2</v>
      </c>
      <c r="BO1135" s="164">
        <f t="shared" si="556"/>
        <v>1.5</v>
      </c>
      <c r="BP1135" s="164">
        <f t="shared" si="556"/>
        <v>0</v>
      </c>
      <c r="BQ1135" s="164">
        <f t="shared" si="556"/>
        <v>7.5</v>
      </c>
      <c r="BR1135" s="164">
        <f t="shared" si="556"/>
        <v>0</v>
      </c>
      <c r="BS1135" s="164"/>
      <c r="BT1135" s="164"/>
      <c r="BU1135" s="164"/>
      <c r="BV1135" s="164"/>
      <c r="BW1135" s="164"/>
      <c r="BX1135" s="166"/>
      <c r="BY1135" s="164"/>
      <c r="BZ1135" s="164"/>
      <c r="CA1135" s="164"/>
      <c r="CB1135" s="164">
        <f t="shared" ref="CB1135:CC1139" si="557">+CB1124</f>
        <v>100</v>
      </c>
      <c r="CC1135" s="164">
        <f t="shared" si="557"/>
        <v>13.200000000000003</v>
      </c>
      <c r="CD1135" s="388"/>
      <c r="CE1135" s="388"/>
      <c r="CF1135" s="388"/>
      <c r="CG1135" s="388"/>
      <c r="CH1135" s="388"/>
      <c r="CI1135" s="388"/>
      <c r="CJ1135" s="388"/>
      <c r="CK1135" s="388"/>
      <c r="CL1135" s="388"/>
      <c r="CM1135" s="388"/>
      <c r="CN1135" s="388"/>
      <c r="CO1135" s="388"/>
      <c r="CP1135" s="388"/>
      <c r="CQ1135" s="388"/>
      <c r="CR1135" s="388"/>
      <c r="CS1135" s="388"/>
      <c r="CT1135" s="388"/>
    </row>
    <row r="1136" spans="1:98" s="35" customFormat="1" ht="15" x14ac:dyDescent="0.25">
      <c r="A1136" s="34"/>
      <c r="F1136" s="163" t="s">
        <v>1307</v>
      </c>
      <c r="J1136" s="388"/>
      <c r="K1136" s="164">
        <f>+K1125*$D$1125/100</f>
        <v>122.7</v>
      </c>
      <c r="L1136" s="164">
        <f>+L1125*$D$1125/100</f>
        <v>0.16500000000000001</v>
      </c>
      <c r="M1136" s="164">
        <f>+M1125*$D$1125/100</f>
        <v>1.05</v>
      </c>
      <c r="N1136" s="164">
        <f t="shared" ref="N1136:BR1136" si="558">+N1125*$D$1125/100</f>
        <v>1.05</v>
      </c>
      <c r="O1136" s="164">
        <f t="shared" si="558"/>
        <v>0</v>
      </c>
      <c r="P1136" s="164">
        <f t="shared" si="558"/>
        <v>0</v>
      </c>
      <c r="Q1136" s="164">
        <f t="shared" si="558"/>
        <v>0.15</v>
      </c>
      <c r="R1136" s="164">
        <f t="shared" si="558"/>
        <v>0</v>
      </c>
      <c r="S1136" s="166">
        <f t="shared" si="558"/>
        <v>4.4999999999999998E-2</v>
      </c>
      <c r="T1136" s="166" t="s">
        <v>501</v>
      </c>
      <c r="U1136" s="164">
        <f t="shared" si="558"/>
        <v>4.4999999999999998E-2</v>
      </c>
      <c r="V1136" s="164">
        <f t="shared" si="558"/>
        <v>0</v>
      </c>
      <c r="W1136" s="164">
        <f t="shared" si="558"/>
        <v>22.05</v>
      </c>
      <c r="X1136" s="164">
        <f t="shared" si="558"/>
        <v>0</v>
      </c>
      <c r="Y1136" s="164">
        <f t="shared" si="558"/>
        <v>0</v>
      </c>
      <c r="Z1136" s="164">
        <f t="shared" si="558"/>
        <v>0</v>
      </c>
      <c r="AA1136" s="164">
        <f t="shared" si="558"/>
        <v>22.05</v>
      </c>
      <c r="AB1136" s="164">
        <f t="shared" si="558"/>
        <v>0</v>
      </c>
      <c r="AC1136" s="164">
        <f t="shared" si="558"/>
        <v>0</v>
      </c>
      <c r="AD1136" s="164">
        <f t="shared" si="558"/>
        <v>0</v>
      </c>
      <c r="AE1136" s="164">
        <f t="shared" si="558"/>
        <v>3</v>
      </c>
      <c r="AF1136" s="164">
        <f t="shared" si="558"/>
        <v>0</v>
      </c>
      <c r="AG1136" s="164">
        <f t="shared" si="558"/>
        <v>0</v>
      </c>
      <c r="AH1136" s="164">
        <f t="shared" si="558"/>
        <v>0</v>
      </c>
      <c r="AI1136" s="164">
        <f t="shared" si="558"/>
        <v>0</v>
      </c>
      <c r="AJ1136" s="164">
        <f t="shared" si="558"/>
        <v>0.9</v>
      </c>
      <c r="AK1136" s="164">
        <f t="shared" si="558"/>
        <v>9</v>
      </c>
      <c r="AL1136" s="164">
        <f t="shared" si="558"/>
        <v>0.45</v>
      </c>
      <c r="AM1136" s="164">
        <f t="shared" si="558"/>
        <v>10.5</v>
      </c>
      <c r="AN1136" s="164">
        <f t="shared" si="558"/>
        <v>28.5</v>
      </c>
      <c r="AO1136" s="164">
        <f t="shared" si="558"/>
        <v>322.5</v>
      </c>
      <c r="AP1136" s="164">
        <f t="shared" si="558"/>
        <v>3</v>
      </c>
      <c r="AQ1136" s="164">
        <f t="shared" si="558"/>
        <v>0.09</v>
      </c>
      <c r="AR1136" s="164">
        <f t="shared" si="558"/>
        <v>0.12</v>
      </c>
      <c r="AS1136" s="164">
        <f t="shared" si="558"/>
        <v>0.3</v>
      </c>
      <c r="AT1136" s="164">
        <f t="shared" si="558"/>
        <v>60</v>
      </c>
      <c r="AU1136" s="164">
        <f t="shared" si="558"/>
        <v>0</v>
      </c>
      <c r="AV1136" s="164">
        <f t="shared" si="558"/>
        <v>4.5</v>
      </c>
      <c r="AW1136" s="164">
        <f t="shared" si="558"/>
        <v>0</v>
      </c>
      <c r="AX1136" s="164">
        <f t="shared" si="558"/>
        <v>25.5</v>
      </c>
      <c r="AY1136" s="164">
        <f t="shared" si="558"/>
        <v>0</v>
      </c>
      <c r="AZ1136" s="164">
        <f t="shared" si="558"/>
        <v>0</v>
      </c>
      <c r="BA1136" s="164">
        <f t="shared" si="558"/>
        <v>0</v>
      </c>
      <c r="BB1136" s="164">
        <f t="shared" si="558"/>
        <v>0</v>
      </c>
      <c r="BC1136" s="164">
        <f t="shared" si="558"/>
        <v>0</v>
      </c>
      <c r="BD1136" s="164">
        <f t="shared" si="558"/>
        <v>0</v>
      </c>
      <c r="BE1136" s="164">
        <f t="shared" si="558"/>
        <v>0</v>
      </c>
      <c r="BF1136" s="164">
        <f t="shared" si="558"/>
        <v>0</v>
      </c>
      <c r="BG1136" s="164">
        <f t="shared" si="558"/>
        <v>0</v>
      </c>
      <c r="BH1136" s="164">
        <f t="shared" si="558"/>
        <v>0.99</v>
      </c>
      <c r="BI1136" s="164">
        <f t="shared" si="558"/>
        <v>0</v>
      </c>
      <c r="BJ1136" s="164">
        <f t="shared" si="558"/>
        <v>0.09</v>
      </c>
      <c r="BK1136" s="164">
        <f t="shared" si="558"/>
        <v>1.4999999999999999E-2</v>
      </c>
      <c r="BL1136" s="164">
        <f t="shared" si="558"/>
        <v>0.3</v>
      </c>
      <c r="BM1136" s="164">
        <f t="shared" si="558"/>
        <v>0</v>
      </c>
      <c r="BN1136" s="164">
        <f t="shared" si="558"/>
        <v>0.09</v>
      </c>
      <c r="BO1136" s="164">
        <f t="shared" si="558"/>
        <v>6</v>
      </c>
      <c r="BP1136" s="164">
        <f t="shared" si="558"/>
        <v>0</v>
      </c>
      <c r="BQ1136" s="164">
        <f t="shared" si="558"/>
        <v>4.5</v>
      </c>
      <c r="BR1136" s="164">
        <f t="shared" si="558"/>
        <v>0</v>
      </c>
      <c r="BS1136" s="164"/>
      <c r="BT1136" s="164"/>
      <c r="BU1136" s="164"/>
      <c r="BV1136" s="164"/>
      <c r="BW1136" s="164"/>
      <c r="BX1136" s="166"/>
      <c r="BY1136" s="164"/>
      <c r="BZ1136" s="164"/>
      <c r="CA1136" s="164"/>
      <c r="CB1136" s="164">
        <f t="shared" si="557"/>
        <v>100</v>
      </c>
      <c r="CC1136" s="164">
        <f t="shared" si="557"/>
        <v>14.800000000000011</v>
      </c>
      <c r="CD1136" s="388"/>
      <c r="CE1136" s="388"/>
      <c r="CF1136" s="388"/>
      <c r="CG1136" s="388"/>
      <c r="CH1136" s="388"/>
      <c r="CI1136" s="388"/>
      <c r="CJ1136" s="388"/>
      <c r="CK1136" s="388"/>
      <c r="CL1136" s="388"/>
      <c r="CM1136" s="388"/>
      <c r="CN1136" s="388"/>
      <c r="CO1136" s="388"/>
      <c r="CP1136" s="388"/>
      <c r="CQ1136" s="388"/>
      <c r="CR1136" s="388"/>
      <c r="CS1136" s="388"/>
      <c r="CT1136" s="388"/>
    </row>
    <row r="1137" spans="1:98" s="35" customFormat="1" ht="15" x14ac:dyDescent="0.25">
      <c r="A1137" s="34"/>
      <c r="F1137" s="163" t="s">
        <v>313</v>
      </c>
      <c r="J1137" s="388"/>
      <c r="K1137" s="164">
        <f>+K1126*$D$1126/100</f>
        <v>128.52000000000001</v>
      </c>
      <c r="L1137" s="164">
        <f>+L1126*$D$1126/100</f>
        <v>0.19600000000000001</v>
      </c>
      <c r="M1137" s="164">
        <f>+M1126*$D$1126/100</f>
        <v>1.26</v>
      </c>
      <c r="N1137" s="164">
        <f t="shared" ref="N1137:BR1137" si="559">+N1126*$D$1126/100</f>
        <v>1.26</v>
      </c>
      <c r="O1137" s="164">
        <f t="shared" si="559"/>
        <v>0</v>
      </c>
      <c r="P1137" s="164">
        <f t="shared" si="559"/>
        <v>0</v>
      </c>
      <c r="Q1137" s="164">
        <f t="shared" si="559"/>
        <v>0.14000000000000001</v>
      </c>
      <c r="R1137" s="164">
        <f t="shared" si="559"/>
        <v>0</v>
      </c>
      <c r="S1137" s="166">
        <f t="shared" si="559"/>
        <v>1.4000000000000002E-2</v>
      </c>
      <c r="T1137" s="166">
        <f t="shared" si="559"/>
        <v>2.8000000000000004E-2</v>
      </c>
      <c r="U1137" s="164">
        <f t="shared" si="559"/>
        <v>4.2000000000000003E-2</v>
      </c>
      <c r="V1137" s="164">
        <f t="shared" si="559"/>
        <v>0</v>
      </c>
      <c r="W1137" s="164">
        <f t="shared" si="559"/>
        <v>8.26</v>
      </c>
      <c r="X1137" s="164">
        <f t="shared" si="559"/>
        <v>0</v>
      </c>
      <c r="Y1137" s="164">
        <f t="shared" si="559"/>
        <v>0</v>
      </c>
      <c r="Z1137" s="164">
        <f t="shared" si="559"/>
        <v>0</v>
      </c>
      <c r="AA1137" s="164">
        <f t="shared" si="559"/>
        <v>8.26</v>
      </c>
      <c r="AB1137" s="164">
        <f t="shared" si="559"/>
        <v>0</v>
      </c>
      <c r="AC1137" s="164">
        <f t="shared" si="559"/>
        <v>0</v>
      </c>
      <c r="AD1137" s="164">
        <f t="shared" si="559"/>
        <v>0</v>
      </c>
      <c r="AE1137" s="164">
        <f t="shared" si="559"/>
        <v>1.54</v>
      </c>
      <c r="AF1137" s="164">
        <f t="shared" si="559"/>
        <v>0</v>
      </c>
      <c r="AG1137" s="164">
        <f t="shared" si="559"/>
        <v>0</v>
      </c>
      <c r="AH1137" s="164">
        <f t="shared" si="559"/>
        <v>0</v>
      </c>
      <c r="AI1137" s="164">
        <f t="shared" si="559"/>
        <v>0</v>
      </c>
      <c r="AJ1137" s="164">
        <f t="shared" si="559"/>
        <v>0.42</v>
      </c>
      <c r="AK1137" s="164">
        <f t="shared" si="559"/>
        <v>4.2</v>
      </c>
      <c r="AL1137" s="164">
        <f t="shared" si="559"/>
        <v>0.14000000000000001</v>
      </c>
      <c r="AM1137" s="164">
        <f t="shared" si="559"/>
        <v>14</v>
      </c>
      <c r="AN1137" s="164">
        <f t="shared" si="559"/>
        <v>7</v>
      </c>
      <c r="AO1137" s="164">
        <f t="shared" si="559"/>
        <v>191.8</v>
      </c>
      <c r="AP1137" s="164">
        <f t="shared" si="559"/>
        <v>5.6</v>
      </c>
      <c r="AQ1137" s="164">
        <f t="shared" si="559"/>
        <v>0.126</v>
      </c>
      <c r="AR1137" s="164">
        <f t="shared" si="559"/>
        <v>0.126</v>
      </c>
      <c r="AS1137" s="164">
        <f t="shared" si="559"/>
        <v>0.14000000000000001</v>
      </c>
      <c r="AT1137" s="164">
        <f t="shared" si="559"/>
        <v>35</v>
      </c>
      <c r="AU1137" s="164">
        <f t="shared" si="559"/>
        <v>0</v>
      </c>
      <c r="AV1137" s="164">
        <f t="shared" si="559"/>
        <v>15.4</v>
      </c>
      <c r="AW1137" s="164">
        <f t="shared" si="559"/>
        <v>0</v>
      </c>
      <c r="AX1137" s="164">
        <f t="shared" si="559"/>
        <v>91</v>
      </c>
      <c r="AY1137" s="164">
        <f t="shared" si="559"/>
        <v>0</v>
      </c>
      <c r="AZ1137" s="164">
        <f t="shared" si="559"/>
        <v>0</v>
      </c>
      <c r="BA1137" s="164">
        <f t="shared" si="559"/>
        <v>0</v>
      </c>
      <c r="BB1137" s="164">
        <f t="shared" si="559"/>
        <v>0</v>
      </c>
      <c r="BC1137" s="164">
        <f t="shared" si="559"/>
        <v>0</v>
      </c>
      <c r="BD1137" s="164">
        <f t="shared" si="559"/>
        <v>0</v>
      </c>
      <c r="BE1137" s="164">
        <f t="shared" si="559"/>
        <v>0</v>
      </c>
      <c r="BF1137" s="164">
        <f t="shared" si="559"/>
        <v>0</v>
      </c>
      <c r="BG1137" s="164">
        <f t="shared" si="559"/>
        <v>0</v>
      </c>
      <c r="BH1137" s="164">
        <f t="shared" si="559"/>
        <v>0.21</v>
      </c>
      <c r="BI1137" s="164">
        <f t="shared" si="559"/>
        <v>0</v>
      </c>
      <c r="BJ1137" s="164">
        <f t="shared" si="559"/>
        <v>4.2000000000000003E-2</v>
      </c>
      <c r="BK1137" s="164">
        <f t="shared" si="559"/>
        <v>1.4000000000000002E-2</v>
      </c>
      <c r="BL1137" s="164">
        <f t="shared" si="559"/>
        <v>0</v>
      </c>
      <c r="BM1137" s="164">
        <f t="shared" si="559"/>
        <v>0</v>
      </c>
      <c r="BN1137" s="164">
        <f t="shared" si="559"/>
        <v>4.2000000000000003E-2</v>
      </c>
      <c r="BO1137" s="164">
        <f t="shared" si="559"/>
        <v>5.6</v>
      </c>
      <c r="BP1137" s="164">
        <f t="shared" si="559"/>
        <v>0</v>
      </c>
      <c r="BQ1137" s="164">
        <f t="shared" si="559"/>
        <v>8.4</v>
      </c>
      <c r="BR1137" s="164">
        <f t="shared" si="559"/>
        <v>0</v>
      </c>
      <c r="BS1137" s="164"/>
      <c r="BT1137" s="164"/>
      <c r="BU1137" s="164"/>
      <c r="BV1137" s="164"/>
      <c r="BW1137" s="164"/>
      <c r="BX1137" s="166"/>
      <c r="BY1137" s="164"/>
      <c r="BZ1137" s="164"/>
      <c r="CA1137" s="164"/>
      <c r="CB1137" s="164">
        <f t="shared" si="557"/>
        <v>100</v>
      </c>
      <c r="CC1137" s="164">
        <f t="shared" si="557"/>
        <v>5.8000000000000114</v>
      </c>
      <c r="CD1137" s="388"/>
      <c r="CE1137" s="388"/>
      <c r="CF1137" s="388"/>
      <c r="CG1137" s="388"/>
      <c r="CH1137" s="388"/>
      <c r="CI1137" s="388"/>
      <c r="CJ1137" s="388"/>
      <c r="CK1137" s="388"/>
      <c r="CL1137" s="388"/>
      <c r="CM1137" s="388"/>
      <c r="CN1137" s="388"/>
      <c r="CO1137" s="388"/>
      <c r="CP1137" s="388"/>
      <c r="CQ1137" s="388"/>
      <c r="CR1137" s="388"/>
      <c r="CS1137" s="388"/>
      <c r="CT1137" s="388"/>
    </row>
    <row r="1138" spans="1:98" s="35" customFormat="1" ht="15" x14ac:dyDescent="0.25">
      <c r="A1138" s="34"/>
      <c r="F1138" s="163" t="s">
        <v>1310</v>
      </c>
      <c r="J1138" s="388"/>
      <c r="K1138" s="164">
        <f>+K1127*$D$1127/100</f>
        <v>131.69999999999999</v>
      </c>
      <c r="L1138" s="164">
        <f>+L1127*$D$1127/100</f>
        <v>0.16500000000000001</v>
      </c>
      <c r="M1138" s="164">
        <f>+M1127*$D$1127/100</f>
        <v>1.05</v>
      </c>
      <c r="N1138" s="164">
        <f t="shared" ref="N1138:BR1138" si="560">+N1127*$D$1127/100</f>
        <v>1.05</v>
      </c>
      <c r="O1138" s="164">
        <f t="shared" si="560"/>
        <v>0</v>
      </c>
      <c r="P1138" s="164">
        <f t="shared" si="560"/>
        <v>0</v>
      </c>
      <c r="Q1138" s="164">
        <f t="shared" si="560"/>
        <v>0.15</v>
      </c>
      <c r="R1138" s="164">
        <f t="shared" si="560"/>
        <v>0</v>
      </c>
      <c r="S1138" s="166" t="s">
        <v>501</v>
      </c>
      <c r="T1138" s="166" t="s">
        <v>501</v>
      </c>
      <c r="U1138" s="164">
        <f t="shared" si="560"/>
        <v>1.4999999999999999E-2</v>
      </c>
      <c r="V1138" s="164">
        <f t="shared" si="560"/>
        <v>0</v>
      </c>
      <c r="W1138" s="164">
        <f t="shared" si="560"/>
        <v>12.9</v>
      </c>
      <c r="X1138" s="164">
        <f t="shared" si="560"/>
        <v>0</v>
      </c>
      <c r="Y1138" s="164">
        <f t="shared" si="560"/>
        <v>0</v>
      </c>
      <c r="Z1138" s="164">
        <f t="shared" si="560"/>
        <v>0</v>
      </c>
      <c r="AA1138" s="164">
        <f t="shared" si="560"/>
        <v>12.9</v>
      </c>
      <c r="AB1138" s="164">
        <f t="shared" si="560"/>
        <v>0</v>
      </c>
      <c r="AC1138" s="164">
        <f t="shared" si="560"/>
        <v>0</v>
      </c>
      <c r="AD1138" s="164">
        <f t="shared" si="560"/>
        <v>0</v>
      </c>
      <c r="AE1138" s="164">
        <f t="shared" si="560"/>
        <v>3</v>
      </c>
      <c r="AF1138" s="164">
        <f t="shared" si="560"/>
        <v>0</v>
      </c>
      <c r="AG1138" s="164">
        <f t="shared" si="560"/>
        <v>0</v>
      </c>
      <c r="AH1138" s="164">
        <f t="shared" si="560"/>
        <v>0</v>
      </c>
      <c r="AI1138" s="164">
        <f t="shared" si="560"/>
        <v>0</v>
      </c>
      <c r="AJ1138" s="164">
        <f t="shared" si="560"/>
        <v>0.6</v>
      </c>
      <c r="AK1138" s="164">
        <f t="shared" si="560"/>
        <v>6</v>
      </c>
      <c r="AL1138" s="164">
        <f t="shared" si="560"/>
        <v>0.45</v>
      </c>
      <c r="AM1138" s="164">
        <f t="shared" si="560"/>
        <v>12</v>
      </c>
      <c r="AN1138" s="164">
        <f t="shared" si="560"/>
        <v>25.5</v>
      </c>
      <c r="AO1138" s="164">
        <f t="shared" si="560"/>
        <v>301.5</v>
      </c>
      <c r="AP1138" s="164">
        <f t="shared" si="560"/>
        <v>6</v>
      </c>
      <c r="AQ1138" s="164">
        <f t="shared" si="560"/>
        <v>0.13500000000000001</v>
      </c>
      <c r="AR1138" s="164">
        <f t="shared" si="560"/>
        <v>0.12</v>
      </c>
      <c r="AS1138" s="164">
        <f t="shared" si="560"/>
        <v>0.6</v>
      </c>
      <c r="AT1138" s="164">
        <f t="shared" si="560"/>
        <v>75</v>
      </c>
      <c r="AU1138" s="164">
        <f t="shared" si="560"/>
        <v>0</v>
      </c>
      <c r="AV1138" s="164">
        <f t="shared" si="560"/>
        <v>9</v>
      </c>
      <c r="AW1138" s="164">
        <f t="shared" si="560"/>
        <v>0</v>
      </c>
      <c r="AX1138" s="164">
        <f t="shared" si="560"/>
        <v>58.5</v>
      </c>
      <c r="AY1138" s="164">
        <f t="shared" si="560"/>
        <v>0</v>
      </c>
      <c r="AZ1138" s="164">
        <f t="shared" si="560"/>
        <v>0</v>
      </c>
      <c r="BA1138" s="164">
        <f t="shared" si="560"/>
        <v>0</v>
      </c>
      <c r="BB1138" s="164">
        <f t="shared" si="560"/>
        <v>0</v>
      </c>
      <c r="BC1138" s="164">
        <f t="shared" si="560"/>
        <v>0</v>
      </c>
      <c r="BD1138" s="164">
        <f t="shared" si="560"/>
        <v>0</v>
      </c>
      <c r="BE1138" s="164">
        <f t="shared" si="560"/>
        <v>0</v>
      </c>
      <c r="BF1138" s="164">
        <f t="shared" si="560"/>
        <v>0</v>
      </c>
      <c r="BG1138" s="164">
        <f t="shared" si="560"/>
        <v>0</v>
      </c>
      <c r="BH1138" s="164">
        <f t="shared" si="560"/>
        <v>1.05</v>
      </c>
      <c r="BI1138" s="164">
        <f t="shared" si="560"/>
        <v>0</v>
      </c>
      <c r="BJ1138" s="164">
        <f t="shared" si="560"/>
        <v>0.03</v>
      </c>
      <c r="BK1138" s="164">
        <f t="shared" si="560"/>
        <v>0.03</v>
      </c>
      <c r="BL1138" s="164">
        <f t="shared" si="560"/>
        <v>0.9</v>
      </c>
      <c r="BM1138" s="164">
        <f t="shared" si="560"/>
        <v>0</v>
      </c>
      <c r="BN1138" s="164">
        <f t="shared" si="560"/>
        <v>1.4999999999999999E-2</v>
      </c>
      <c r="BO1138" s="164">
        <f t="shared" si="560"/>
        <v>3</v>
      </c>
      <c r="BP1138" s="164">
        <f t="shared" si="560"/>
        <v>0</v>
      </c>
      <c r="BQ1138" s="164">
        <f t="shared" si="560"/>
        <v>12</v>
      </c>
      <c r="BR1138" s="164">
        <f t="shared" si="560"/>
        <v>0</v>
      </c>
      <c r="BS1138" s="164"/>
      <c r="BT1138" s="164"/>
      <c r="BU1138" s="164"/>
      <c r="BV1138" s="164"/>
      <c r="BW1138" s="164"/>
      <c r="BX1138" s="166"/>
      <c r="BY1138" s="164"/>
      <c r="BZ1138" s="164"/>
      <c r="CA1138" s="164"/>
      <c r="CB1138" s="164">
        <f t="shared" si="557"/>
        <v>100</v>
      </c>
      <c r="CC1138" s="164">
        <f t="shared" si="557"/>
        <v>9</v>
      </c>
      <c r="CD1138" s="388"/>
      <c r="CE1138" s="388"/>
      <c r="CF1138" s="388"/>
      <c r="CG1138" s="388"/>
      <c r="CH1138" s="388"/>
      <c r="CI1138" s="388"/>
      <c r="CJ1138" s="388"/>
      <c r="CK1138" s="388"/>
      <c r="CL1138" s="388"/>
      <c r="CM1138" s="388"/>
      <c r="CN1138" s="388"/>
      <c r="CO1138" s="388"/>
      <c r="CP1138" s="388"/>
      <c r="CQ1138" s="388"/>
      <c r="CR1138" s="388"/>
      <c r="CS1138" s="388"/>
      <c r="CT1138" s="388"/>
    </row>
    <row r="1139" spans="1:98" s="35" customFormat="1" ht="15" x14ac:dyDescent="0.25">
      <c r="A1139" s="34"/>
      <c r="F1139" s="163" t="s">
        <v>1309</v>
      </c>
      <c r="J1139" s="388"/>
      <c r="K1139" s="164">
        <f>+K1128*$D$1128/100</f>
        <v>129.75</v>
      </c>
      <c r="L1139" s="164">
        <f>+L1128*$D$1128/100</f>
        <v>0.19500000000000001</v>
      </c>
      <c r="M1139" s="164">
        <f>+M1128*$D$1128/100</f>
        <v>1.2</v>
      </c>
      <c r="N1139" s="164">
        <f t="shared" ref="N1139:BR1139" si="561">+N1128*$D$1128/100</f>
        <v>1.2</v>
      </c>
      <c r="O1139" s="164">
        <f t="shared" si="561"/>
        <v>0</v>
      </c>
      <c r="P1139" s="164">
        <f t="shared" si="561"/>
        <v>0</v>
      </c>
      <c r="Q1139" s="164">
        <f t="shared" si="561"/>
        <v>0.15</v>
      </c>
      <c r="R1139" s="164">
        <f t="shared" si="561"/>
        <v>0</v>
      </c>
      <c r="S1139" s="166">
        <f t="shared" si="561"/>
        <v>1.4999999999999999E-2</v>
      </c>
      <c r="T1139" s="166">
        <f t="shared" si="561"/>
        <v>0.03</v>
      </c>
      <c r="U1139" s="164">
        <f t="shared" si="561"/>
        <v>0.03</v>
      </c>
      <c r="V1139" s="164">
        <f t="shared" si="561"/>
        <v>0</v>
      </c>
      <c r="W1139" s="164">
        <f t="shared" si="561"/>
        <v>13.8</v>
      </c>
      <c r="X1139" s="164">
        <f t="shared" si="561"/>
        <v>0</v>
      </c>
      <c r="Y1139" s="164">
        <f t="shared" si="561"/>
        <v>0</v>
      </c>
      <c r="Z1139" s="164">
        <f t="shared" si="561"/>
        <v>0</v>
      </c>
      <c r="AA1139" s="164">
        <f t="shared" si="561"/>
        <v>13.8</v>
      </c>
      <c r="AB1139" s="164">
        <f t="shared" si="561"/>
        <v>0</v>
      </c>
      <c r="AC1139" s="164">
        <f t="shared" si="561"/>
        <v>0</v>
      </c>
      <c r="AD1139" s="164">
        <f t="shared" si="561"/>
        <v>0</v>
      </c>
      <c r="AE1139" s="164">
        <f t="shared" si="561"/>
        <v>4.8</v>
      </c>
      <c r="AF1139" s="164">
        <f t="shared" si="561"/>
        <v>0</v>
      </c>
      <c r="AG1139" s="164">
        <f t="shared" si="561"/>
        <v>0</v>
      </c>
      <c r="AH1139" s="164">
        <f t="shared" si="561"/>
        <v>0</v>
      </c>
      <c r="AI1139" s="164">
        <f t="shared" si="561"/>
        <v>0</v>
      </c>
      <c r="AJ1139" s="164">
        <f t="shared" si="561"/>
        <v>0.6</v>
      </c>
      <c r="AK1139" s="164">
        <f t="shared" si="561"/>
        <v>45</v>
      </c>
      <c r="AL1139" s="164">
        <f t="shared" si="561"/>
        <v>0.45</v>
      </c>
      <c r="AM1139" s="164">
        <f t="shared" si="561"/>
        <v>12</v>
      </c>
      <c r="AN1139" s="164">
        <f t="shared" si="561"/>
        <v>28.5</v>
      </c>
      <c r="AO1139" s="164">
        <f t="shared" si="561"/>
        <v>264</v>
      </c>
      <c r="AP1139" s="164">
        <f t="shared" si="561"/>
        <v>1.5</v>
      </c>
      <c r="AQ1139" s="164">
        <f t="shared" si="561"/>
        <v>0.33</v>
      </c>
      <c r="AR1139" s="164">
        <f t="shared" si="561"/>
        <v>0.15</v>
      </c>
      <c r="AS1139" s="164">
        <f t="shared" si="561"/>
        <v>0.75</v>
      </c>
      <c r="AT1139" s="164">
        <f t="shared" si="561"/>
        <v>127.5</v>
      </c>
      <c r="AU1139" s="164">
        <f t="shared" si="561"/>
        <v>0</v>
      </c>
      <c r="AV1139" s="164">
        <f t="shared" si="561"/>
        <v>6</v>
      </c>
      <c r="AW1139" s="164">
        <f t="shared" si="561"/>
        <v>0</v>
      </c>
      <c r="AX1139" s="164">
        <f t="shared" si="561"/>
        <v>34.5</v>
      </c>
      <c r="AY1139" s="164">
        <f t="shared" si="561"/>
        <v>0</v>
      </c>
      <c r="AZ1139" s="164">
        <f t="shared" si="561"/>
        <v>0</v>
      </c>
      <c r="BA1139" s="164">
        <f t="shared" si="561"/>
        <v>0</v>
      </c>
      <c r="BB1139" s="164">
        <f t="shared" si="561"/>
        <v>0</v>
      </c>
      <c r="BC1139" s="164">
        <f t="shared" si="561"/>
        <v>0</v>
      </c>
      <c r="BD1139" s="164">
        <f t="shared" si="561"/>
        <v>0</v>
      </c>
      <c r="BE1139" s="164">
        <f t="shared" si="561"/>
        <v>0</v>
      </c>
      <c r="BF1139" s="164">
        <f t="shared" si="561"/>
        <v>0</v>
      </c>
      <c r="BG1139" s="164">
        <f t="shared" si="561"/>
        <v>0</v>
      </c>
      <c r="BH1139" s="164">
        <f t="shared" si="561"/>
        <v>0.28499999999999998</v>
      </c>
      <c r="BI1139" s="164">
        <f t="shared" si="561"/>
        <v>0</v>
      </c>
      <c r="BJ1139" s="164">
        <f t="shared" si="561"/>
        <v>0.12</v>
      </c>
      <c r="BK1139" s="164">
        <f t="shared" si="561"/>
        <v>0.03</v>
      </c>
      <c r="BL1139" s="164">
        <f t="shared" si="561"/>
        <v>0.45</v>
      </c>
      <c r="BM1139" s="164">
        <f t="shared" si="561"/>
        <v>0</v>
      </c>
      <c r="BN1139" s="164">
        <f t="shared" si="561"/>
        <v>0.06</v>
      </c>
      <c r="BO1139" s="164">
        <f t="shared" si="561"/>
        <v>45</v>
      </c>
      <c r="BP1139" s="164">
        <f t="shared" si="561"/>
        <v>0</v>
      </c>
      <c r="BQ1139" s="164">
        <f t="shared" si="561"/>
        <v>79.5</v>
      </c>
      <c r="BR1139" s="164">
        <f t="shared" si="561"/>
        <v>0</v>
      </c>
      <c r="BS1139" s="164"/>
      <c r="BT1139" s="164"/>
      <c r="BU1139" s="164"/>
      <c r="BV1139" s="164"/>
      <c r="BW1139" s="164"/>
      <c r="BX1139" s="166"/>
      <c r="BY1139" s="164"/>
      <c r="BZ1139" s="164"/>
      <c r="CA1139" s="164"/>
      <c r="CB1139" s="164">
        <f t="shared" si="557"/>
        <v>100</v>
      </c>
      <c r="CC1139" s="164">
        <f t="shared" si="557"/>
        <v>9</v>
      </c>
      <c r="CD1139" s="388"/>
      <c r="CE1139" s="388"/>
      <c r="CF1139" s="388"/>
      <c r="CG1139" s="388"/>
      <c r="CH1139" s="388"/>
      <c r="CI1139" s="388"/>
      <c r="CJ1139" s="388"/>
      <c r="CK1139" s="388"/>
      <c r="CL1139" s="388"/>
      <c r="CM1139" s="388"/>
      <c r="CN1139" s="388"/>
      <c r="CO1139" s="388"/>
      <c r="CP1139" s="388"/>
      <c r="CQ1139" s="388"/>
      <c r="CR1139" s="388"/>
      <c r="CS1139" s="388"/>
      <c r="CT1139" s="388"/>
    </row>
    <row r="1140" spans="1:98" s="35" customFormat="1" ht="15" x14ac:dyDescent="0.3">
      <c r="A1140" s="34"/>
      <c r="F1140" s="163"/>
      <c r="J1140" s="388"/>
      <c r="K1140" s="168">
        <f>SUM(K1135:K1139)</f>
        <v>638.52</v>
      </c>
      <c r="L1140" s="168">
        <f>SUM(L1135:L1139)</f>
        <v>0.76600000000000001</v>
      </c>
      <c r="M1140" s="168">
        <f>SUM(M1135:M1139)</f>
        <v>4.8600000000000003</v>
      </c>
      <c r="N1140" s="168">
        <f t="shared" ref="N1140:BR1140" si="562">SUM(N1135:N1139)</f>
        <v>4.8600000000000003</v>
      </c>
      <c r="O1140" s="168">
        <f t="shared" si="562"/>
        <v>0</v>
      </c>
      <c r="P1140" s="168">
        <f t="shared" si="562"/>
        <v>0</v>
      </c>
      <c r="Q1140" s="168">
        <f t="shared" si="562"/>
        <v>0.74</v>
      </c>
      <c r="R1140" s="168">
        <f t="shared" si="562"/>
        <v>0</v>
      </c>
      <c r="S1140" s="333">
        <f t="shared" si="562"/>
        <v>0.104</v>
      </c>
      <c r="T1140" s="168">
        <f t="shared" si="562"/>
        <v>5.8000000000000003E-2</v>
      </c>
      <c r="U1140" s="168">
        <f t="shared" si="562"/>
        <v>0.17700000000000002</v>
      </c>
      <c r="V1140" s="168">
        <f t="shared" si="562"/>
        <v>0</v>
      </c>
      <c r="W1140" s="168">
        <f t="shared" si="562"/>
        <v>76.509999999999991</v>
      </c>
      <c r="X1140" s="168">
        <f t="shared" si="562"/>
        <v>0</v>
      </c>
      <c r="Y1140" s="168">
        <f t="shared" si="562"/>
        <v>0</v>
      </c>
      <c r="Z1140" s="168">
        <f t="shared" si="562"/>
        <v>0</v>
      </c>
      <c r="AA1140" s="168">
        <f t="shared" si="562"/>
        <v>76.509999999999991</v>
      </c>
      <c r="AB1140" s="168">
        <f t="shared" si="562"/>
        <v>0</v>
      </c>
      <c r="AC1140" s="168">
        <f t="shared" si="562"/>
        <v>0</v>
      </c>
      <c r="AD1140" s="168">
        <f t="shared" si="562"/>
        <v>0</v>
      </c>
      <c r="AE1140" s="168">
        <f t="shared" si="562"/>
        <v>15.79</v>
      </c>
      <c r="AF1140" s="168">
        <f t="shared" si="562"/>
        <v>0</v>
      </c>
      <c r="AG1140" s="168">
        <f t="shared" si="562"/>
        <v>0</v>
      </c>
      <c r="AH1140" s="168">
        <f t="shared" si="562"/>
        <v>0</v>
      </c>
      <c r="AI1140" s="168">
        <f t="shared" si="562"/>
        <v>0</v>
      </c>
      <c r="AJ1140" s="168">
        <f t="shared" si="562"/>
        <v>2.97</v>
      </c>
      <c r="AK1140" s="168">
        <f t="shared" si="562"/>
        <v>67.2</v>
      </c>
      <c r="AL1140" s="168">
        <f t="shared" si="562"/>
        <v>1.94</v>
      </c>
      <c r="AM1140" s="168">
        <f t="shared" si="562"/>
        <v>53</v>
      </c>
      <c r="AN1140" s="168">
        <f t="shared" si="562"/>
        <v>100</v>
      </c>
      <c r="AO1140" s="168">
        <f t="shared" si="562"/>
        <v>1228.3</v>
      </c>
      <c r="AP1140" s="168">
        <f t="shared" si="562"/>
        <v>22.1</v>
      </c>
      <c r="AQ1140" s="168">
        <f t="shared" si="562"/>
        <v>0.81600000000000006</v>
      </c>
      <c r="AR1140" s="168">
        <f t="shared" si="562"/>
        <v>0.621</v>
      </c>
      <c r="AS1140" s="168">
        <f t="shared" si="562"/>
        <v>2.2400000000000002</v>
      </c>
      <c r="AT1140" s="168">
        <f t="shared" si="562"/>
        <v>417.5</v>
      </c>
      <c r="AU1140" s="168">
        <f t="shared" si="562"/>
        <v>0</v>
      </c>
      <c r="AV1140" s="168">
        <f t="shared" si="562"/>
        <v>39.4</v>
      </c>
      <c r="AW1140" s="168">
        <f t="shared" si="562"/>
        <v>0</v>
      </c>
      <c r="AX1140" s="168">
        <f t="shared" si="562"/>
        <v>236.5</v>
      </c>
      <c r="AY1140" s="168">
        <f t="shared" si="562"/>
        <v>0</v>
      </c>
      <c r="AZ1140" s="168">
        <f t="shared" si="562"/>
        <v>0</v>
      </c>
      <c r="BA1140" s="168">
        <f t="shared" si="562"/>
        <v>0</v>
      </c>
      <c r="BB1140" s="168">
        <f t="shared" si="562"/>
        <v>0</v>
      </c>
      <c r="BC1140" s="168">
        <f t="shared" si="562"/>
        <v>0</v>
      </c>
      <c r="BD1140" s="168">
        <f t="shared" si="562"/>
        <v>0</v>
      </c>
      <c r="BE1140" s="168">
        <f t="shared" si="562"/>
        <v>0</v>
      </c>
      <c r="BF1140" s="168">
        <f t="shared" si="562"/>
        <v>0</v>
      </c>
      <c r="BG1140" s="168">
        <f t="shared" si="562"/>
        <v>0</v>
      </c>
      <c r="BH1140" s="168">
        <f t="shared" si="562"/>
        <v>2.7750000000000004</v>
      </c>
      <c r="BI1140" s="168">
        <f t="shared" si="562"/>
        <v>0</v>
      </c>
      <c r="BJ1140" s="168">
        <f t="shared" si="562"/>
        <v>0.312</v>
      </c>
      <c r="BK1140" s="168">
        <f t="shared" si="562"/>
        <v>0.17899999999999999</v>
      </c>
      <c r="BL1140" s="168">
        <f t="shared" si="562"/>
        <v>1.95</v>
      </c>
      <c r="BM1140" s="168">
        <f t="shared" si="562"/>
        <v>0</v>
      </c>
      <c r="BN1140" s="168">
        <f t="shared" si="562"/>
        <v>0.252</v>
      </c>
      <c r="BO1140" s="168">
        <f t="shared" si="562"/>
        <v>61.1</v>
      </c>
      <c r="BP1140" s="168">
        <f t="shared" si="562"/>
        <v>0</v>
      </c>
      <c r="BQ1140" s="168">
        <f t="shared" si="562"/>
        <v>111.9</v>
      </c>
      <c r="BR1140" s="168">
        <f t="shared" si="562"/>
        <v>0</v>
      </c>
      <c r="BS1140" s="168"/>
      <c r="BT1140" s="168"/>
      <c r="BU1140" s="168"/>
      <c r="BV1140" s="168"/>
      <c r="BW1140" s="168"/>
      <c r="BX1140" s="333"/>
      <c r="BY1140" s="168"/>
      <c r="BZ1140" s="168"/>
      <c r="CA1140" s="168"/>
      <c r="CB1140" s="168">
        <f>(CB1135+CB1136+CB1137+CB1138+CB1139)</f>
        <v>500</v>
      </c>
      <c r="CC1140" s="168">
        <f>(CC1135+CC1136+CC1137+CC1138+CC1139)</f>
        <v>51.800000000000026</v>
      </c>
      <c r="CD1140" s="388"/>
      <c r="CE1140" s="388"/>
      <c r="CF1140" s="388"/>
      <c r="CG1140" s="388"/>
      <c r="CH1140" s="388"/>
      <c r="CI1140" s="388"/>
      <c r="CJ1140" s="388"/>
      <c r="CK1140" s="388"/>
      <c r="CL1140" s="388"/>
      <c r="CM1140" s="388"/>
      <c r="CN1140" s="388"/>
      <c r="CO1140" s="388"/>
      <c r="CP1140" s="388"/>
      <c r="CQ1140" s="388"/>
      <c r="CR1140" s="388"/>
      <c r="CS1140" s="388"/>
      <c r="CT1140" s="388"/>
    </row>
    <row r="1141" spans="1:98" s="35" customFormat="1" ht="15" x14ac:dyDescent="0.25">
      <c r="A1141" s="34"/>
      <c r="F1141" s="163"/>
      <c r="J1141" s="388"/>
      <c r="S1141" s="332"/>
      <c r="BX1141" s="332"/>
      <c r="CD1141" s="388"/>
      <c r="CE1141" s="388"/>
      <c r="CF1141" s="388"/>
      <c r="CG1141" s="388"/>
      <c r="CH1141" s="388"/>
      <c r="CI1141" s="388"/>
      <c r="CJ1141" s="388"/>
      <c r="CK1141" s="388"/>
      <c r="CL1141" s="388"/>
      <c r="CM1141" s="388"/>
      <c r="CN1141" s="388"/>
      <c r="CO1141" s="388"/>
      <c r="CP1141" s="388"/>
      <c r="CQ1141" s="388"/>
      <c r="CR1141" s="388"/>
      <c r="CS1141" s="388"/>
      <c r="CT1141" s="388"/>
    </row>
    <row r="1142" spans="1:98" s="35" customFormat="1" ht="15" x14ac:dyDescent="0.3">
      <c r="A1142" s="34"/>
      <c r="F1142" s="163"/>
      <c r="J1142" s="392"/>
      <c r="K1142" s="164">
        <f>(K1140-($D$1129-$D$1130))/$D$1130*100</f>
        <v>86.286486486486481</v>
      </c>
      <c r="L1142" s="170">
        <f>L1140/$D$1130*100</f>
        <v>0.10351351351351352</v>
      </c>
      <c r="M1142" s="170">
        <f>M1140/$D$1130*100</f>
        <v>0.65675675675675682</v>
      </c>
      <c r="N1142" s="170">
        <f t="shared" ref="N1142:BR1142" si="563">N1140/$D$1130*100</f>
        <v>0.65675675675675682</v>
      </c>
      <c r="O1142" s="170">
        <f t="shared" si="563"/>
        <v>0</v>
      </c>
      <c r="P1142" s="170">
        <f t="shared" si="563"/>
        <v>0</v>
      </c>
      <c r="Q1142" s="170">
        <f t="shared" si="563"/>
        <v>0.1</v>
      </c>
      <c r="R1142" s="170">
        <f t="shared" si="563"/>
        <v>0</v>
      </c>
      <c r="S1142" s="204">
        <f t="shared" si="563"/>
        <v>1.4054054054054053E-2</v>
      </c>
      <c r="T1142" s="170">
        <f t="shared" si="563"/>
        <v>7.8378378378378376E-3</v>
      </c>
      <c r="U1142" s="170">
        <f t="shared" si="563"/>
        <v>2.3918918918918921E-2</v>
      </c>
      <c r="V1142" s="170">
        <f t="shared" si="563"/>
        <v>0</v>
      </c>
      <c r="W1142" s="170">
        <f t="shared" si="563"/>
        <v>10.339189189189188</v>
      </c>
      <c r="X1142" s="170">
        <f t="shared" si="563"/>
        <v>0</v>
      </c>
      <c r="Y1142" s="170">
        <f t="shared" si="563"/>
        <v>0</v>
      </c>
      <c r="Z1142" s="170">
        <f t="shared" si="563"/>
        <v>0</v>
      </c>
      <c r="AA1142" s="170">
        <f t="shared" si="563"/>
        <v>10.339189189189188</v>
      </c>
      <c r="AB1142" s="170">
        <f t="shared" si="563"/>
        <v>0</v>
      </c>
      <c r="AC1142" s="170">
        <f t="shared" si="563"/>
        <v>0</v>
      </c>
      <c r="AD1142" s="170">
        <f t="shared" si="563"/>
        <v>0</v>
      </c>
      <c r="AE1142" s="170">
        <f t="shared" si="563"/>
        <v>2.1337837837837834</v>
      </c>
      <c r="AF1142" s="170">
        <f t="shared" si="563"/>
        <v>0</v>
      </c>
      <c r="AG1142" s="170">
        <f t="shared" si="563"/>
        <v>0</v>
      </c>
      <c r="AH1142" s="170">
        <f t="shared" si="563"/>
        <v>0</v>
      </c>
      <c r="AI1142" s="170">
        <f t="shared" si="563"/>
        <v>0</v>
      </c>
      <c r="AJ1142" s="170">
        <f t="shared" si="563"/>
        <v>0.40135135135135136</v>
      </c>
      <c r="AK1142" s="170">
        <f t="shared" si="563"/>
        <v>9.0810810810810807</v>
      </c>
      <c r="AL1142" s="170">
        <f t="shared" si="563"/>
        <v>0.26216216216216215</v>
      </c>
      <c r="AM1142" s="170">
        <f t="shared" si="563"/>
        <v>7.1621621621621623</v>
      </c>
      <c r="AN1142" s="170">
        <f t="shared" si="563"/>
        <v>13.513513513513514</v>
      </c>
      <c r="AO1142" s="170">
        <f t="shared" si="563"/>
        <v>165.98648648648648</v>
      </c>
      <c r="AP1142" s="170">
        <f t="shared" si="563"/>
        <v>2.9864864864864864</v>
      </c>
      <c r="AQ1142" s="170">
        <f t="shared" si="563"/>
        <v>0.11027027027027028</v>
      </c>
      <c r="AR1142" s="170">
        <f t="shared" si="563"/>
        <v>8.3918918918918922E-2</v>
      </c>
      <c r="AS1142" s="170">
        <f t="shared" si="563"/>
        <v>0.30270270270270272</v>
      </c>
      <c r="AT1142" s="170">
        <f t="shared" si="563"/>
        <v>56.418918918918912</v>
      </c>
      <c r="AU1142" s="170">
        <f t="shared" si="563"/>
        <v>0</v>
      </c>
      <c r="AV1142" s="170">
        <f t="shared" si="563"/>
        <v>5.3243243243243237</v>
      </c>
      <c r="AW1142" s="170">
        <f t="shared" si="563"/>
        <v>0</v>
      </c>
      <c r="AX1142" s="170">
        <f t="shared" si="563"/>
        <v>31.95945945945946</v>
      </c>
      <c r="AY1142" s="170">
        <f t="shared" si="563"/>
        <v>0</v>
      </c>
      <c r="AZ1142" s="170">
        <f t="shared" si="563"/>
        <v>0</v>
      </c>
      <c r="BA1142" s="170">
        <f t="shared" si="563"/>
        <v>0</v>
      </c>
      <c r="BB1142" s="170">
        <f t="shared" si="563"/>
        <v>0</v>
      </c>
      <c r="BC1142" s="170">
        <f t="shared" si="563"/>
        <v>0</v>
      </c>
      <c r="BD1142" s="170">
        <f t="shared" si="563"/>
        <v>0</v>
      </c>
      <c r="BE1142" s="170">
        <f t="shared" si="563"/>
        <v>0</v>
      </c>
      <c r="BF1142" s="170">
        <f t="shared" si="563"/>
        <v>0</v>
      </c>
      <c r="BG1142" s="170">
        <f t="shared" si="563"/>
        <v>0</v>
      </c>
      <c r="BH1142" s="170">
        <f t="shared" si="563"/>
        <v>0.37500000000000006</v>
      </c>
      <c r="BI1142" s="170">
        <f t="shared" si="563"/>
        <v>0</v>
      </c>
      <c r="BJ1142" s="170">
        <f t="shared" si="563"/>
        <v>4.2162162162162162E-2</v>
      </c>
      <c r="BK1142" s="170">
        <f t="shared" si="563"/>
        <v>2.4189189189189188E-2</v>
      </c>
      <c r="BL1142" s="170">
        <f t="shared" si="563"/>
        <v>0.26351351351351349</v>
      </c>
      <c r="BM1142" s="170">
        <f t="shared" si="563"/>
        <v>0</v>
      </c>
      <c r="BN1142" s="170">
        <f t="shared" si="563"/>
        <v>3.4054054054054053E-2</v>
      </c>
      <c r="BO1142" s="170">
        <f t="shared" si="563"/>
        <v>8.2567567567567579</v>
      </c>
      <c r="BP1142" s="170">
        <f t="shared" si="563"/>
        <v>0</v>
      </c>
      <c r="BQ1142" s="170">
        <f t="shared" si="563"/>
        <v>15.121621621621623</v>
      </c>
      <c r="BR1142" s="170">
        <f t="shared" si="563"/>
        <v>0</v>
      </c>
      <c r="BS1142" s="170"/>
      <c r="BT1142" s="170"/>
      <c r="BU1142" s="170"/>
      <c r="BV1142" s="170"/>
      <c r="BW1142" s="170"/>
      <c r="BX1142" s="204"/>
      <c r="BY1142" s="170"/>
      <c r="BZ1142" s="170"/>
      <c r="CA1142" s="170"/>
      <c r="CB1142" s="170">
        <f>CB1140/5</f>
        <v>100</v>
      </c>
      <c r="CC1142" s="168">
        <f>CC1140</f>
        <v>51.800000000000026</v>
      </c>
      <c r="CD1142" s="392"/>
      <c r="CE1142" s="392"/>
      <c r="CF1142" s="392"/>
      <c r="CG1142" s="392"/>
      <c r="CH1142" s="392"/>
      <c r="CI1142" s="392"/>
      <c r="CJ1142" s="392"/>
      <c r="CK1142" s="392"/>
      <c r="CL1142" s="392"/>
      <c r="CM1142" s="392"/>
      <c r="CN1142" s="392"/>
      <c r="CO1142" s="392"/>
      <c r="CP1142" s="392"/>
      <c r="CQ1142" s="392"/>
      <c r="CR1142" s="392"/>
      <c r="CS1142" s="392"/>
      <c r="CT1142" s="392"/>
    </row>
    <row r="1143" spans="1:98" ht="15" x14ac:dyDescent="0.3">
      <c r="F1143" s="40"/>
      <c r="CB1143" s="24"/>
      <c r="CC1143" s="24"/>
    </row>
    <row r="1144" spans="1:98" ht="13" x14ac:dyDescent="0.3">
      <c r="A1144" s="12" t="s">
        <v>1341</v>
      </c>
    </row>
    <row r="1145" spans="1:98" s="189" customFormat="1" ht="15" x14ac:dyDescent="0.3">
      <c r="A1145" s="188" t="s">
        <v>546</v>
      </c>
      <c r="F1145" s="200"/>
      <c r="J1145" s="189">
        <v>1</v>
      </c>
      <c r="K1145" s="189">
        <v>1</v>
      </c>
      <c r="L1145" s="16">
        <v>1</v>
      </c>
      <c r="M1145" s="189">
        <v>1</v>
      </c>
      <c r="N1145" s="189">
        <v>1</v>
      </c>
      <c r="O1145" s="189">
        <v>1</v>
      </c>
      <c r="P1145" s="189">
        <v>1</v>
      </c>
      <c r="Q1145" s="189">
        <v>1</v>
      </c>
      <c r="R1145" s="189">
        <v>1</v>
      </c>
      <c r="S1145" s="189">
        <v>1</v>
      </c>
      <c r="T1145" s="189">
        <v>1</v>
      </c>
      <c r="U1145" s="189">
        <v>1</v>
      </c>
      <c r="V1145" s="189">
        <v>1</v>
      </c>
      <c r="W1145" s="189">
        <v>1</v>
      </c>
      <c r="X1145" s="189">
        <v>1</v>
      </c>
      <c r="Y1145" s="189">
        <v>1</v>
      </c>
      <c r="Z1145" s="189">
        <v>1</v>
      </c>
      <c r="AA1145" s="189">
        <v>1</v>
      </c>
      <c r="AB1145" s="189">
        <v>1</v>
      </c>
      <c r="AC1145" s="189">
        <v>1</v>
      </c>
      <c r="AD1145" s="189">
        <v>1</v>
      </c>
      <c r="AE1145" s="189">
        <v>1</v>
      </c>
      <c r="AF1145" s="189">
        <v>1</v>
      </c>
      <c r="AG1145" s="189">
        <v>1</v>
      </c>
      <c r="AH1145" s="189">
        <v>1</v>
      </c>
      <c r="AI1145" s="189">
        <v>1</v>
      </c>
      <c r="AJ1145" s="189">
        <v>1</v>
      </c>
      <c r="AK1145" s="189">
        <v>1</v>
      </c>
      <c r="AL1145" s="189">
        <v>1</v>
      </c>
      <c r="AM1145" s="189">
        <v>1</v>
      </c>
      <c r="AN1145" s="189">
        <v>1</v>
      </c>
      <c r="AO1145" s="189">
        <v>1</v>
      </c>
      <c r="AP1145" s="189">
        <v>1</v>
      </c>
      <c r="AQ1145" s="189">
        <v>1</v>
      </c>
      <c r="AR1145" s="189">
        <v>1</v>
      </c>
      <c r="AS1145" s="189">
        <v>1</v>
      </c>
      <c r="AT1145" s="189">
        <v>1</v>
      </c>
      <c r="AU1145" s="189">
        <v>1</v>
      </c>
      <c r="AV1145" s="189">
        <v>1</v>
      </c>
      <c r="AW1145" s="189">
        <v>1</v>
      </c>
      <c r="AX1145" s="189">
        <v>1</v>
      </c>
      <c r="AY1145" s="189">
        <v>1</v>
      </c>
      <c r="AZ1145" s="189">
        <v>1</v>
      </c>
      <c r="BA1145" s="189">
        <v>1</v>
      </c>
      <c r="BB1145" s="189">
        <v>1</v>
      </c>
      <c r="BC1145" s="189">
        <v>1</v>
      </c>
      <c r="BD1145" s="189">
        <v>1</v>
      </c>
      <c r="BE1145" s="189">
        <v>1</v>
      </c>
      <c r="BF1145" s="189">
        <v>1</v>
      </c>
      <c r="BG1145" s="189">
        <v>1</v>
      </c>
      <c r="BH1145" s="189">
        <v>1</v>
      </c>
      <c r="BI1145" s="189">
        <v>1</v>
      </c>
      <c r="BJ1145" s="189">
        <v>0.8</v>
      </c>
      <c r="BK1145" s="189">
        <v>1</v>
      </c>
      <c r="BL1145" s="189">
        <v>1</v>
      </c>
      <c r="BM1145" s="189">
        <v>1</v>
      </c>
      <c r="BN1145" s="189">
        <v>0.75</v>
      </c>
      <c r="BO1145" s="189">
        <v>0.45</v>
      </c>
      <c r="BP1145" s="189">
        <v>1</v>
      </c>
      <c r="BQ1145" s="189">
        <v>0.7</v>
      </c>
      <c r="BR1145" s="189">
        <v>1</v>
      </c>
      <c r="BS1145" s="190"/>
      <c r="BT1145" s="190"/>
      <c r="BU1145" s="190"/>
      <c r="BV1145" s="190"/>
      <c r="BX1145" s="341"/>
    </row>
    <row r="1146" spans="1:98" s="7" customFormat="1" ht="15" x14ac:dyDescent="0.3">
      <c r="A1146" s="120">
        <v>100004</v>
      </c>
      <c r="F1146" s="186" t="s">
        <v>1327</v>
      </c>
      <c r="J1146" s="7">
        <f>(M1146*17)+(Q1146*37)+(W1146*17)+(AI1146*29)+(AE1146*8)</f>
        <v>964.96917541229391</v>
      </c>
      <c r="K1146" s="183">
        <f>+K1163</f>
        <v>66.242458770614704</v>
      </c>
      <c r="L1146" s="183">
        <f>+L1163</f>
        <v>0.12098350824587707</v>
      </c>
      <c r="M1146" s="183">
        <f>+M1163</f>
        <v>0.77775112443778105</v>
      </c>
      <c r="N1146" s="183">
        <f t="shared" ref="N1146:BR1146" si="564">+N1163</f>
        <v>0.77775112443778105</v>
      </c>
      <c r="O1146" s="183">
        <f t="shared" si="564"/>
        <v>0</v>
      </c>
      <c r="P1146" s="183">
        <f t="shared" si="564"/>
        <v>0</v>
      </c>
      <c r="Q1146" s="183">
        <f t="shared" si="564"/>
        <v>23.717481259370317</v>
      </c>
      <c r="R1146" s="183">
        <f t="shared" si="564"/>
        <v>0</v>
      </c>
      <c r="S1146" s="183">
        <f t="shared" si="564"/>
        <v>3.0049475262368812</v>
      </c>
      <c r="T1146" s="183">
        <f t="shared" si="564"/>
        <v>4.3978290854572712</v>
      </c>
      <c r="U1146" s="183">
        <f t="shared" si="564"/>
        <v>15.195214392803596</v>
      </c>
      <c r="V1146" s="183">
        <f t="shared" si="564"/>
        <v>0</v>
      </c>
      <c r="W1146" s="183">
        <f t="shared" si="564"/>
        <v>3.8730434782608696</v>
      </c>
      <c r="X1146" s="183">
        <f t="shared" si="564"/>
        <v>0</v>
      </c>
      <c r="Y1146" s="183">
        <f t="shared" si="564"/>
        <v>0</v>
      </c>
      <c r="Z1146" s="183">
        <f t="shared" si="564"/>
        <v>0</v>
      </c>
      <c r="AA1146" s="183">
        <f t="shared" si="564"/>
        <v>3.2602698650674666</v>
      </c>
      <c r="AB1146" s="183">
        <f t="shared" si="564"/>
        <v>0</v>
      </c>
      <c r="AC1146" s="183">
        <f t="shared" si="564"/>
        <v>0</v>
      </c>
      <c r="AD1146" s="183">
        <f t="shared" si="564"/>
        <v>0</v>
      </c>
      <c r="AE1146" s="183">
        <f t="shared" si="564"/>
        <v>1.0448575712143928</v>
      </c>
      <c r="AF1146" s="183">
        <f t="shared" si="564"/>
        <v>0</v>
      </c>
      <c r="AG1146" s="183">
        <f t="shared" si="564"/>
        <v>0.3770914542728635</v>
      </c>
      <c r="AH1146" s="183">
        <f t="shared" si="564"/>
        <v>0</v>
      </c>
      <c r="AI1146" s="183">
        <f t="shared" si="564"/>
        <v>0</v>
      </c>
      <c r="AJ1146" s="183">
        <f t="shared" si="564"/>
        <v>4.3915442278860564</v>
      </c>
      <c r="AK1146" s="183">
        <f t="shared" si="564"/>
        <v>12.491154422788606</v>
      </c>
      <c r="AL1146" s="183">
        <f t="shared" si="564"/>
        <v>0.25532233883058469</v>
      </c>
      <c r="AM1146" s="183">
        <f t="shared" si="564"/>
        <v>12.726836581709144</v>
      </c>
      <c r="AN1146" s="183">
        <f t="shared" si="564"/>
        <v>23.528935532233881</v>
      </c>
      <c r="AO1146" s="183">
        <f t="shared" si="564"/>
        <v>191.09895052473763</v>
      </c>
      <c r="AP1146" s="183">
        <f t="shared" si="564"/>
        <v>1550.3958020989505</v>
      </c>
      <c r="AQ1146" s="183">
        <f t="shared" si="564"/>
        <v>0.17754722638680662</v>
      </c>
      <c r="AR1146" s="183">
        <f t="shared" si="564"/>
        <v>8.0131934032983507E-2</v>
      </c>
      <c r="AS1146" s="183">
        <f t="shared" si="564"/>
        <v>0.39280359820089955</v>
      </c>
      <c r="AT1146" s="183">
        <f t="shared" si="564"/>
        <v>89.559220389805091</v>
      </c>
      <c r="AU1146" s="183">
        <f t="shared" si="564"/>
        <v>0</v>
      </c>
      <c r="AV1146" s="183">
        <f t="shared" si="564"/>
        <v>25.217991004497755</v>
      </c>
      <c r="AW1146" s="183">
        <f t="shared" si="564"/>
        <v>0</v>
      </c>
      <c r="AX1146" s="183">
        <f t="shared" si="564"/>
        <v>145.18020989505246</v>
      </c>
      <c r="AY1146" s="183">
        <f t="shared" si="564"/>
        <v>0</v>
      </c>
      <c r="AZ1146" s="183">
        <f t="shared" si="564"/>
        <v>0</v>
      </c>
      <c r="BA1146" s="183">
        <f t="shared" si="564"/>
        <v>0</v>
      </c>
      <c r="BB1146" s="183">
        <f t="shared" si="564"/>
        <v>0</v>
      </c>
      <c r="BC1146" s="183">
        <f t="shared" si="564"/>
        <v>0</v>
      </c>
      <c r="BD1146" s="183">
        <f t="shared" si="564"/>
        <v>0</v>
      </c>
      <c r="BE1146" s="183">
        <f t="shared" si="564"/>
        <v>0</v>
      </c>
      <c r="BF1146" s="183">
        <f t="shared" si="564"/>
        <v>0</v>
      </c>
      <c r="BG1146" s="183">
        <f t="shared" si="564"/>
        <v>0</v>
      </c>
      <c r="BH1146" s="183">
        <f t="shared" si="564"/>
        <v>9.7713823088455758</v>
      </c>
      <c r="BI1146" s="183">
        <f t="shared" si="564"/>
        <v>0</v>
      </c>
      <c r="BJ1146" s="183">
        <f t="shared" si="564"/>
        <v>2.5767916041979012E-2</v>
      </c>
      <c r="BK1146" s="183">
        <f t="shared" si="564"/>
        <v>4.7922038980509743E-2</v>
      </c>
      <c r="BL1146" s="183">
        <f t="shared" si="564"/>
        <v>0.58920539730134935</v>
      </c>
      <c r="BM1146" s="183">
        <f t="shared" si="564"/>
        <v>0</v>
      </c>
      <c r="BN1146" s="183">
        <f t="shared" si="564"/>
        <v>6.3634182908545722E-2</v>
      </c>
      <c r="BO1146" s="183">
        <f t="shared" si="564"/>
        <v>5.3028485757121437</v>
      </c>
      <c r="BP1146" s="183">
        <f t="shared" si="564"/>
        <v>0</v>
      </c>
      <c r="BQ1146" s="183">
        <f t="shared" si="564"/>
        <v>9.7886656671664163</v>
      </c>
      <c r="BR1146" s="183">
        <f t="shared" si="564"/>
        <v>0</v>
      </c>
      <c r="BS1146" s="118"/>
      <c r="BT1146" s="118"/>
      <c r="BU1146" s="118"/>
      <c r="BV1146" s="118"/>
      <c r="BW1146" s="51"/>
      <c r="BX1146" s="339"/>
      <c r="BY1146" s="51"/>
      <c r="BZ1146" s="51"/>
      <c r="CA1146" s="51"/>
      <c r="CB1146" s="180">
        <f>+CB1163</f>
        <v>100</v>
      </c>
      <c r="CC1146" s="180">
        <f>+CC1163</f>
        <v>11.400000000000006</v>
      </c>
      <c r="CD1146" s="51"/>
      <c r="CE1146" s="51"/>
      <c r="CF1146" s="51"/>
      <c r="CG1146" s="51"/>
      <c r="CH1146" s="51"/>
      <c r="CI1146" s="51" t="s">
        <v>1151</v>
      </c>
      <c r="CJ1146" s="51"/>
      <c r="CK1146" s="51"/>
      <c r="CL1146" s="51"/>
      <c r="CM1146" s="51"/>
      <c r="CN1146" s="51"/>
      <c r="CO1146" s="51"/>
      <c r="CP1146" s="51"/>
      <c r="CQ1146" s="51"/>
      <c r="CR1146" s="51"/>
      <c r="CS1146" s="51"/>
      <c r="CT1146" s="51"/>
    </row>
    <row r="1147" spans="1:98" ht="15" x14ac:dyDescent="0.25">
      <c r="A1147" s="10" t="s">
        <v>894</v>
      </c>
      <c r="D1147">
        <v>80</v>
      </c>
      <c r="F1147" s="40" t="s">
        <v>1273</v>
      </c>
      <c r="I1147">
        <v>1</v>
      </c>
      <c r="J1147" s="50">
        <v>80.800000000000097</v>
      </c>
      <c r="K1147" s="50">
        <v>94.3</v>
      </c>
      <c r="L1147" s="50">
        <v>0.14000000000000001</v>
      </c>
      <c r="M1147" s="50">
        <v>0.9</v>
      </c>
      <c r="N1147" s="50">
        <v>0.9</v>
      </c>
      <c r="O1147" s="50">
        <v>0</v>
      </c>
      <c r="P1147" s="50">
        <v>0</v>
      </c>
      <c r="Q1147" s="50">
        <v>0.2</v>
      </c>
      <c r="S1147" s="50">
        <v>0.03</v>
      </c>
      <c r="T1147" s="50">
        <v>0.03</v>
      </c>
      <c r="U1147" s="50">
        <v>0.08</v>
      </c>
      <c r="W1147" s="50">
        <v>2.9</v>
      </c>
      <c r="Z1147" s="194" t="s">
        <v>501</v>
      </c>
      <c r="AA1147" s="50">
        <v>2.9</v>
      </c>
      <c r="AD1147" s="50">
        <v>0</v>
      </c>
      <c r="AE1147" s="50">
        <v>1.1000000000000001</v>
      </c>
      <c r="AJ1147" s="50">
        <v>0.6</v>
      </c>
      <c r="AK1147" s="50">
        <v>8</v>
      </c>
      <c r="AL1147" s="50">
        <v>0.2</v>
      </c>
      <c r="AM1147" s="50">
        <v>11</v>
      </c>
      <c r="AN1147" s="50">
        <v>25</v>
      </c>
      <c r="AO1147" s="50">
        <v>231</v>
      </c>
      <c r="AP1147" s="50">
        <v>5</v>
      </c>
      <c r="AQ1147" s="50">
        <v>0.16</v>
      </c>
      <c r="AR1147" s="50">
        <v>7.0000000000000007E-2</v>
      </c>
      <c r="AS1147" s="50">
        <v>0.4</v>
      </c>
      <c r="AT1147" s="50">
        <v>60</v>
      </c>
      <c r="AV1147" s="50">
        <v>39</v>
      </c>
      <c r="AW1147" s="50">
        <v>0</v>
      </c>
      <c r="AX1147" s="50">
        <v>231</v>
      </c>
      <c r="BE1147" s="50">
        <v>0</v>
      </c>
      <c r="BH1147" s="50">
        <v>0.84</v>
      </c>
      <c r="BJ1147" s="50">
        <v>0.04</v>
      </c>
      <c r="BK1147" s="50">
        <v>0.01</v>
      </c>
      <c r="BL1147" s="50">
        <v>0.9</v>
      </c>
      <c r="BN1147" s="50">
        <v>0.09</v>
      </c>
      <c r="BO1147" s="50">
        <v>18</v>
      </c>
      <c r="BP1147" s="50">
        <v>0</v>
      </c>
      <c r="BQ1147" s="50">
        <v>20</v>
      </c>
      <c r="BT1147" s="27">
        <v>6.25</v>
      </c>
      <c r="BW1147" s="50" t="s">
        <v>1420</v>
      </c>
      <c r="BX1147" s="194">
        <v>3750</v>
      </c>
      <c r="CB1147" s="50">
        <v>100</v>
      </c>
      <c r="CC1147" s="50">
        <v>2.9000000000000057</v>
      </c>
    </row>
    <row r="1148" spans="1:98" ht="15" x14ac:dyDescent="0.25">
      <c r="A1148" s="10" t="s">
        <v>869</v>
      </c>
      <c r="D1148">
        <v>30</v>
      </c>
      <c r="F1148" s="40" t="s">
        <v>1489</v>
      </c>
      <c r="I1148" s="27">
        <v>1</v>
      </c>
      <c r="J1148" s="27">
        <f>(M1148*17)+(Q1148*37)+(CC1148*17)+(AI1148*29)+(AE1148*8)</f>
        <v>175.5</v>
      </c>
      <c r="K1148" s="27">
        <v>88.6</v>
      </c>
      <c r="L1148" s="27">
        <v>0.14000000000000001</v>
      </c>
      <c r="M1148" s="27">
        <v>0.9</v>
      </c>
      <c r="N1148" s="27">
        <v>0.9</v>
      </c>
      <c r="O1148" s="27">
        <v>0</v>
      </c>
      <c r="P1148" s="27">
        <v>0</v>
      </c>
      <c r="Q1148" s="27">
        <v>0.1</v>
      </c>
      <c r="R1148" s="27"/>
      <c r="S1148" s="27">
        <v>0.02</v>
      </c>
      <c r="T1148" s="27">
        <v>0.01</v>
      </c>
      <c r="U1148" s="27">
        <v>0.04</v>
      </c>
      <c r="V1148" s="27"/>
      <c r="W1148" s="27">
        <v>8.6999999999999993</v>
      </c>
      <c r="X1148" s="27"/>
      <c r="Y1148" s="27"/>
      <c r="Z1148" s="79" t="s">
        <v>501</v>
      </c>
      <c r="AA1148" s="27">
        <v>6.1</v>
      </c>
      <c r="AB1148" s="27"/>
      <c r="AC1148" s="27"/>
      <c r="AD1148" s="27">
        <v>0</v>
      </c>
      <c r="AE1148" s="27">
        <v>1.5</v>
      </c>
      <c r="AF1148" s="27"/>
      <c r="AG1148" s="27">
        <v>1.6</v>
      </c>
      <c r="AH1148" s="27"/>
      <c r="AI1148" s="27"/>
      <c r="AJ1148" s="27">
        <v>0.4</v>
      </c>
      <c r="AK1148" s="27">
        <v>30</v>
      </c>
      <c r="AL1148" s="27">
        <v>0.5</v>
      </c>
      <c r="AM1148" s="27">
        <v>12</v>
      </c>
      <c r="AN1148" s="27">
        <v>33</v>
      </c>
      <c r="AO1148" s="27">
        <v>180</v>
      </c>
      <c r="AP1148" s="27">
        <v>15</v>
      </c>
      <c r="AQ1148" s="27">
        <v>0.31</v>
      </c>
      <c r="AR1148" s="27">
        <v>0.14000000000000001</v>
      </c>
      <c r="AS1148" s="27">
        <v>0.6</v>
      </c>
      <c r="AT1148" s="27">
        <v>220</v>
      </c>
      <c r="AU1148" s="27"/>
      <c r="AV1148" s="27">
        <v>0</v>
      </c>
      <c r="AW1148" s="27">
        <v>0</v>
      </c>
      <c r="AX1148" s="27">
        <v>0</v>
      </c>
      <c r="AY1148" s="27"/>
      <c r="AZ1148" s="27"/>
      <c r="BA1148" s="27"/>
      <c r="BB1148" s="27"/>
      <c r="BC1148" s="27"/>
      <c r="BD1148" s="27"/>
      <c r="BE1148" s="27">
        <v>0</v>
      </c>
      <c r="BF1148" s="27"/>
      <c r="BG1148" s="27"/>
      <c r="BH1148" s="27">
        <v>0</v>
      </c>
      <c r="BI1148" s="27"/>
      <c r="BJ1148" s="27">
        <v>0.03</v>
      </c>
      <c r="BK1148" s="27">
        <v>0.01</v>
      </c>
      <c r="BL1148" s="27">
        <v>0.1</v>
      </c>
      <c r="BM1148" s="27"/>
      <c r="BN1148" s="27">
        <v>0.12</v>
      </c>
      <c r="BO1148" s="27">
        <v>2</v>
      </c>
      <c r="BP1148" s="27">
        <v>0</v>
      </c>
      <c r="BQ1148" s="27">
        <v>6</v>
      </c>
      <c r="BR1148" s="27"/>
      <c r="BS1148" s="27"/>
      <c r="BT1148" s="27">
        <v>6.25</v>
      </c>
      <c r="BU1148" s="27"/>
      <c r="BV1148" s="27"/>
      <c r="BW1148" s="27" t="s">
        <v>1419</v>
      </c>
      <c r="BX1148" s="79">
        <v>3755</v>
      </c>
      <c r="BY1148" s="27"/>
      <c r="BZ1148" s="27"/>
      <c r="CA1148" s="27"/>
      <c r="CB1148" s="27">
        <f>CC1148+K1148+M1148+Q1148+AE1148+AJ1148</f>
        <v>100</v>
      </c>
      <c r="CC1148" s="27">
        <f>100-(K1148+M1148+Q1148+AJ1148+AE1148+AI1148)</f>
        <v>8.5</v>
      </c>
      <c r="CD1148" s="27"/>
      <c r="CE1148" s="27"/>
      <c r="CF1148" s="27"/>
    </row>
    <row r="1149" spans="1:98" ht="15" x14ac:dyDescent="0.3">
      <c r="A1149" s="10" t="s">
        <v>1212</v>
      </c>
      <c r="D1149">
        <v>30</v>
      </c>
      <c r="F1149" s="44" t="s">
        <v>1213</v>
      </c>
      <c r="I1149" s="27">
        <v>1</v>
      </c>
      <c r="J1149" s="27">
        <f>(M1149*17)+(Q1149*37)+(CC1149*17)+(AI1149*29)+(AE1149*8)</f>
        <v>3700</v>
      </c>
      <c r="K1149" s="27">
        <v>0</v>
      </c>
      <c r="L1149" s="27" t="s">
        <v>501</v>
      </c>
      <c r="M1149" s="27">
        <v>0</v>
      </c>
      <c r="N1149" s="27">
        <v>0</v>
      </c>
      <c r="O1149" s="27">
        <v>0</v>
      </c>
      <c r="P1149" s="27">
        <v>0</v>
      </c>
      <c r="Q1149" s="27">
        <v>100</v>
      </c>
      <c r="R1149" s="27"/>
      <c r="S1149" s="27">
        <v>12.65</v>
      </c>
      <c r="T1149" s="27">
        <v>18.57</v>
      </c>
      <c r="U1149" s="27">
        <v>64.22</v>
      </c>
      <c r="V1149" s="27"/>
      <c r="W1149" s="27">
        <v>0</v>
      </c>
      <c r="X1149" s="27"/>
      <c r="Y1149" s="27"/>
      <c r="Z1149" s="79">
        <v>0</v>
      </c>
      <c r="AA1149" s="27"/>
      <c r="AB1149" s="27"/>
      <c r="AC1149" s="27"/>
      <c r="AD1149" s="27"/>
      <c r="AE1149" s="27">
        <v>0</v>
      </c>
      <c r="AF1149" s="27"/>
      <c r="AG1149" s="27"/>
      <c r="AH1149" s="27"/>
      <c r="AI1149" s="27"/>
      <c r="AJ1149" s="27">
        <v>0</v>
      </c>
      <c r="AK1149" s="27">
        <v>0</v>
      </c>
      <c r="AL1149" s="27">
        <v>0</v>
      </c>
      <c r="AM1149" s="27">
        <v>0</v>
      </c>
      <c r="AN1149" s="27">
        <v>0</v>
      </c>
      <c r="AO1149" s="27">
        <v>0</v>
      </c>
      <c r="AP1149" s="27">
        <v>0</v>
      </c>
      <c r="AQ1149" s="27">
        <v>0</v>
      </c>
      <c r="AR1149" s="27">
        <v>0</v>
      </c>
      <c r="AS1149" s="27"/>
      <c r="AT1149" s="79"/>
      <c r="AU1149" s="27"/>
      <c r="AV1149" s="27">
        <v>3</v>
      </c>
      <c r="AW1149" s="27"/>
      <c r="AX1149" s="27"/>
      <c r="AY1149" s="27"/>
      <c r="AZ1149" s="27"/>
      <c r="BA1149" s="27"/>
      <c r="BB1149" s="27"/>
      <c r="BC1149" s="27"/>
      <c r="BD1149" s="27"/>
      <c r="BE1149" s="27"/>
      <c r="BF1149" s="27"/>
      <c r="BG1149" s="27">
        <v>0</v>
      </c>
      <c r="BH1149" s="27">
        <v>39.22</v>
      </c>
      <c r="BI1149" s="27"/>
      <c r="BJ1149" s="27">
        <v>0</v>
      </c>
      <c r="BK1149" s="27">
        <v>0</v>
      </c>
      <c r="BL1149" s="27">
        <v>0</v>
      </c>
      <c r="BM1149" s="27"/>
      <c r="BN1149" s="27">
        <v>0</v>
      </c>
      <c r="BO1149" s="27">
        <v>0</v>
      </c>
      <c r="BP1149" s="27">
        <v>0</v>
      </c>
      <c r="BQ1149" s="27"/>
      <c r="BR1149" s="27"/>
      <c r="BS1149" s="27"/>
      <c r="BT1149" s="27">
        <v>6.25</v>
      </c>
      <c r="BU1149" s="27"/>
      <c r="BV1149" s="27"/>
      <c r="BW1149" s="27" t="s">
        <v>4</v>
      </c>
      <c r="BX1149" s="79">
        <v>6536</v>
      </c>
      <c r="BY1149" s="27"/>
      <c r="BZ1149" s="27"/>
      <c r="CA1149" s="27"/>
      <c r="CB1149" s="27">
        <f>CC1149+K1149+M1149+Q1149+AE1149+AJ1149</f>
        <v>100</v>
      </c>
      <c r="CC1149" s="27">
        <f>100-(K1149+M1149+Q1149+AJ1149+AE1149+AI1149)</f>
        <v>0</v>
      </c>
      <c r="CD1149" s="27"/>
    </row>
    <row r="1150" spans="1:98" ht="15" x14ac:dyDescent="0.3">
      <c r="A1150" s="10" t="s">
        <v>1219</v>
      </c>
      <c r="D1150">
        <v>5</v>
      </c>
      <c r="F1150" s="44" t="s">
        <v>1214</v>
      </c>
      <c r="I1150">
        <v>1</v>
      </c>
      <c r="J1150" s="50">
        <v>0</v>
      </c>
      <c r="K1150" s="50">
        <v>0.2</v>
      </c>
      <c r="M1150" s="50">
        <v>0</v>
      </c>
      <c r="N1150" s="50">
        <v>0</v>
      </c>
      <c r="O1150" s="50">
        <v>0</v>
      </c>
      <c r="P1150" s="50">
        <v>0</v>
      </c>
      <c r="Q1150" s="50">
        <v>0</v>
      </c>
      <c r="S1150" s="50">
        <v>0</v>
      </c>
      <c r="T1150" s="50">
        <v>0</v>
      </c>
      <c r="U1150" s="50">
        <v>0</v>
      </c>
      <c r="V1150" s="50">
        <v>0</v>
      </c>
      <c r="W1150" s="50">
        <v>0</v>
      </c>
      <c r="Y1150" s="50">
        <v>0</v>
      </c>
      <c r="Z1150" s="194"/>
      <c r="AB1150" s="50">
        <v>0</v>
      </c>
      <c r="AC1150" s="50">
        <v>0</v>
      </c>
      <c r="AG1150" s="50">
        <v>0</v>
      </c>
      <c r="AJ1150" s="50">
        <v>99.8</v>
      </c>
      <c r="AK1150" s="50">
        <v>10</v>
      </c>
      <c r="AL1150" s="50">
        <v>0.3</v>
      </c>
      <c r="AM1150" s="50">
        <v>76</v>
      </c>
      <c r="AN1150" s="50">
        <v>1</v>
      </c>
      <c r="AO1150" s="50">
        <v>89</v>
      </c>
      <c r="AP1150" s="50">
        <v>39300</v>
      </c>
      <c r="AQ1150" s="50">
        <v>0.1</v>
      </c>
      <c r="AR1150" s="50">
        <v>0.08</v>
      </c>
      <c r="AT1150" s="194" t="s">
        <v>501</v>
      </c>
      <c r="AW1150" s="50">
        <v>0</v>
      </c>
      <c r="AX1150" s="50">
        <v>0</v>
      </c>
      <c r="BF1150" s="50">
        <v>0</v>
      </c>
      <c r="BH1150" s="50">
        <v>0</v>
      </c>
      <c r="BJ1150" s="50">
        <v>0</v>
      </c>
      <c r="BK1150" s="50">
        <v>1</v>
      </c>
      <c r="BL1150" s="50">
        <v>0</v>
      </c>
      <c r="BN1150" s="50">
        <v>0</v>
      </c>
      <c r="BO1150" s="50">
        <v>0</v>
      </c>
      <c r="BP1150" s="50">
        <v>0</v>
      </c>
      <c r="BQ1150" s="50">
        <v>0</v>
      </c>
      <c r="BT1150" s="27">
        <v>6.25</v>
      </c>
      <c r="BW1150" s="50" t="s">
        <v>8</v>
      </c>
      <c r="BX1150" s="194">
        <v>1226</v>
      </c>
      <c r="CB1150" s="50">
        <v>100</v>
      </c>
      <c r="CC1150" s="50">
        <v>0</v>
      </c>
    </row>
    <row r="1151" spans="1:98" ht="15" x14ac:dyDescent="0.25">
      <c r="A1151" s="10"/>
      <c r="D1151">
        <f>SUM(D1147:D1150)</f>
        <v>145</v>
      </c>
      <c r="F1151" s="5" t="s">
        <v>550</v>
      </c>
      <c r="Z1151" s="194"/>
      <c r="AT1151" s="194"/>
    </row>
    <row r="1152" spans="1:98" ht="15" x14ac:dyDescent="0.25">
      <c r="A1152" s="10"/>
      <c r="D1152">
        <f>D1151*D1153</f>
        <v>127.29007633587787</v>
      </c>
      <c r="F1152" s="5" t="s">
        <v>551</v>
      </c>
      <c r="Z1152" s="194"/>
      <c r="AT1152" s="194"/>
    </row>
    <row r="1153" spans="1:98" ht="15" x14ac:dyDescent="0.25">
      <c r="A1153" s="10"/>
      <c r="D1153">
        <v>0.87786259541984735</v>
      </c>
      <c r="F1153" s="5" t="s">
        <v>337</v>
      </c>
      <c r="Z1153" s="194"/>
      <c r="AT1153" s="194"/>
    </row>
    <row r="1154" spans="1:98" ht="15" x14ac:dyDescent="0.25">
      <c r="A1154" s="10"/>
      <c r="F1154" s="5" t="s">
        <v>82</v>
      </c>
      <c r="Z1154" s="194"/>
      <c r="AT1154" s="194"/>
    </row>
    <row r="1155" spans="1:98" ht="15" x14ac:dyDescent="0.25">
      <c r="A1155" s="10"/>
      <c r="F1155" s="5" t="s">
        <v>115</v>
      </c>
      <c r="Z1155" s="194"/>
      <c r="AT1155" s="194"/>
    </row>
    <row r="1156" spans="1:98" ht="15" x14ac:dyDescent="0.25">
      <c r="A1156" s="10"/>
      <c r="F1156" s="5"/>
      <c r="Z1156" s="194"/>
      <c r="AT1156" s="194"/>
    </row>
    <row r="1157" spans="1:98" s="35" customFormat="1" ht="15" x14ac:dyDescent="0.25">
      <c r="A1157" s="34"/>
      <c r="F1157" s="163" t="s">
        <v>1273</v>
      </c>
      <c r="J1157" s="392"/>
      <c r="K1157" s="164">
        <f>+K1147*$D$1147/100</f>
        <v>75.44</v>
      </c>
      <c r="L1157" s="164">
        <f>+L1147*$D$1147/100</f>
        <v>0.11200000000000002</v>
      </c>
      <c r="M1157" s="164">
        <f>+M1147*$D$1147/100</f>
        <v>0.72</v>
      </c>
      <c r="N1157" s="164">
        <f t="shared" ref="N1157:BR1157" si="565">+N1147*$D$1147/100</f>
        <v>0.72</v>
      </c>
      <c r="O1157" s="164">
        <f t="shared" si="565"/>
        <v>0</v>
      </c>
      <c r="P1157" s="164">
        <f t="shared" si="565"/>
        <v>0</v>
      </c>
      <c r="Q1157" s="164">
        <f t="shared" si="565"/>
        <v>0.16</v>
      </c>
      <c r="R1157" s="164">
        <f t="shared" si="565"/>
        <v>0</v>
      </c>
      <c r="S1157" s="164">
        <f t="shared" si="565"/>
        <v>2.4E-2</v>
      </c>
      <c r="T1157" s="164">
        <f t="shared" si="565"/>
        <v>2.4E-2</v>
      </c>
      <c r="U1157" s="164">
        <f t="shared" si="565"/>
        <v>6.4000000000000001E-2</v>
      </c>
      <c r="V1157" s="164">
        <f t="shared" si="565"/>
        <v>0</v>
      </c>
      <c r="W1157" s="164">
        <f t="shared" si="565"/>
        <v>2.3199999999999998</v>
      </c>
      <c r="X1157" s="164">
        <f t="shared" si="565"/>
        <v>0</v>
      </c>
      <c r="Y1157" s="164">
        <f t="shared" si="565"/>
        <v>0</v>
      </c>
      <c r="Z1157" s="166" t="s">
        <v>501</v>
      </c>
      <c r="AA1157" s="164">
        <f t="shared" si="565"/>
        <v>2.3199999999999998</v>
      </c>
      <c r="AB1157" s="164">
        <f t="shared" si="565"/>
        <v>0</v>
      </c>
      <c r="AC1157" s="164">
        <f t="shared" si="565"/>
        <v>0</v>
      </c>
      <c r="AD1157" s="164">
        <f t="shared" si="565"/>
        <v>0</v>
      </c>
      <c r="AE1157" s="164">
        <f t="shared" si="565"/>
        <v>0.88</v>
      </c>
      <c r="AF1157" s="164">
        <f t="shared" si="565"/>
        <v>0</v>
      </c>
      <c r="AG1157" s="164">
        <f t="shared" si="565"/>
        <v>0</v>
      </c>
      <c r="AH1157" s="164">
        <f t="shared" si="565"/>
        <v>0</v>
      </c>
      <c r="AI1157" s="164">
        <f t="shared" si="565"/>
        <v>0</v>
      </c>
      <c r="AJ1157" s="164">
        <f t="shared" si="565"/>
        <v>0.48</v>
      </c>
      <c r="AK1157" s="164">
        <f t="shared" si="565"/>
        <v>6.4</v>
      </c>
      <c r="AL1157" s="164">
        <f t="shared" si="565"/>
        <v>0.16</v>
      </c>
      <c r="AM1157" s="164">
        <f t="shared" si="565"/>
        <v>8.8000000000000007</v>
      </c>
      <c r="AN1157" s="164">
        <f t="shared" si="565"/>
        <v>20</v>
      </c>
      <c r="AO1157" s="164">
        <f t="shared" si="565"/>
        <v>184.8</v>
      </c>
      <c r="AP1157" s="164">
        <f t="shared" si="565"/>
        <v>4</v>
      </c>
      <c r="AQ1157" s="164">
        <f t="shared" si="565"/>
        <v>0.128</v>
      </c>
      <c r="AR1157" s="164">
        <f t="shared" si="565"/>
        <v>5.6000000000000008E-2</v>
      </c>
      <c r="AS1157" s="164">
        <f t="shared" si="565"/>
        <v>0.32</v>
      </c>
      <c r="AT1157" s="166">
        <f t="shared" si="565"/>
        <v>48</v>
      </c>
      <c r="AU1157" s="164">
        <f t="shared" si="565"/>
        <v>0</v>
      </c>
      <c r="AV1157" s="164">
        <f t="shared" si="565"/>
        <v>31.2</v>
      </c>
      <c r="AW1157" s="164">
        <f t="shared" si="565"/>
        <v>0</v>
      </c>
      <c r="AX1157" s="164">
        <f t="shared" si="565"/>
        <v>184.8</v>
      </c>
      <c r="AY1157" s="164">
        <f t="shared" si="565"/>
        <v>0</v>
      </c>
      <c r="AZ1157" s="164">
        <f t="shared" si="565"/>
        <v>0</v>
      </c>
      <c r="BA1157" s="164">
        <f t="shared" si="565"/>
        <v>0</v>
      </c>
      <c r="BB1157" s="164">
        <f t="shared" si="565"/>
        <v>0</v>
      </c>
      <c r="BC1157" s="164">
        <f t="shared" si="565"/>
        <v>0</v>
      </c>
      <c r="BD1157" s="164">
        <f t="shared" si="565"/>
        <v>0</v>
      </c>
      <c r="BE1157" s="164">
        <f t="shared" si="565"/>
        <v>0</v>
      </c>
      <c r="BF1157" s="164">
        <f t="shared" si="565"/>
        <v>0</v>
      </c>
      <c r="BG1157" s="164">
        <f t="shared" si="565"/>
        <v>0</v>
      </c>
      <c r="BH1157" s="164">
        <f t="shared" si="565"/>
        <v>0.67200000000000004</v>
      </c>
      <c r="BI1157" s="164">
        <f t="shared" si="565"/>
        <v>0</v>
      </c>
      <c r="BJ1157" s="164">
        <f t="shared" si="565"/>
        <v>3.2000000000000001E-2</v>
      </c>
      <c r="BK1157" s="164">
        <f t="shared" si="565"/>
        <v>8.0000000000000002E-3</v>
      </c>
      <c r="BL1157" s="164">
        <f t="shared" si="565"/>
        <v>0.72</v>
      </c>
      <c r="BM1157" s="164">
        <f t="shared" si="565"/>
        <v>0</v>
      </c>
      <c r="BN1157" s="164">
        <f t="shared" si="565"/>
        <v>7.1999999999999995E-2</v>
      </c>
      <c r="BO1157" s="164">
        <f t="shared" si="565"/>
        <v>14.4</v>
      </c>
      <c r="BP1157" s="164">
        <f t="shared" si="565"/>
        <v>0</v>
      </c>
      <c r="BQ1157" s="164">
        <f t="shared" si="565"/>
        <v>16</v>
      </c>
      <c r="BR1157" s="164">
        <f t="shared" si="565"/>
        <v>0</v>
      </c>
      <c r="BS1157" s="164"/>
      <c r="BT1157" s="164"/>
      <c r="BU1157" s="164"/>
      <c r="BV1157" s="164"/>
      <c r="BW1157" s="164"/>
      <c r="BX1157" s="166"/>
      <c r="BY1157" s="164"/>
      <c r="BZ1157" s="164"/>
      <c r="CA1157" s="164"/>
      <c r="CB1157" s="164">
        <f t="shared" ref="CB1157:CC1160" si="566">+CB1147</f>
        <v>100</v>
      </c>
      <c r="CC1157" s="164">
        <f t="shared" si="566"/>
        <v>2.9000000000000057</v>
      </c>
      <c r="CD1157" s="392"/>
      <c r="CE1157" s="392"/>
      <c r="CF1157" s="392"/>
      <c r="CG1157" s="392"/>
      <c r="CH1157" s="392"/>
      <c r="CI1157" s="392"/>
      <c r="CJ1157" s="392"/>
      <c r="CK1157" s="392"/>
      <c r="CL1157" s="392"/>
      <c r="CM1157" s="392"/>
      <c r="CN1157" s="392"/>
      <c r="CO1157" s="392"/>
      <c r="CP1157" s="392"/>
      <c r="CQ1157" s="392"/>
      <c r="CR1157" s="392"/>
      <c r="CS1157" s="392"/>
      <c r="CT1157" s="392"/>
    </row>
    <row r="1158" spans="1:98" s="35" customFormat="1" ht="15" x14ac:dyDescent="0.25">
      <c r="A1158" s="34"/>
      <c r="F1158" s="163" t="s">
        <v>1489</v>
      </c>
      <c r="J1158" s="392"/>
      <c r="K1158" s="164">
        <f>+K1148*$D$1148/100</f>
        <v>26.58</v>
      </c>
      <c r="L1158" s="164">
        <f>+L1148*$D$1148/100</f>
        <v>4.2000000000000003E-2</v>
      </c>
      <c r="M1158" s="164">
        <f>+M1148*$D$1148/100</f>
        <v>0.27</v>
      </c>
      <c r="N1158" s="164">
        <f t="shared" ref="N1158:BR1158" si="567">+N1148*$D$1148/100</f>
        <v>0.27</v>
      </c>
      <c r="O1158" s="164">
        <f t="shared" si="567"/>
        <v>0</v>
      </c>
      <c r="P1158" s="164">
        <f t="shared" si="567"/>
        <v>0</v>
      </c>
      <c r="Q1158" s="164">
        <f t="shared" si="567"/>
        <v>0.03</v>
      </c>
      <c r="R1158" s="164">
        <f t="shared" si="567"/>
        <v>0</v>
      </c>
      <c r="S1158" s="164">
        <f t="shared" si="567"/>
        <v>6.0000000000000001E-3</v>
      </c>
      <c r="T1158" s="164">
        <f t="shared" si="567"/>
        <v>3.0000000000000001E-3</v>
      </c>
      <c r="U1158" s="164">
        <f t="shared" si="567"/>
        <v>1.2E-2</v>
      </c>
      <c r="V1158" s="164">
        <f t="shared" si="567"/>
        <v>0</v>
      </c>
      <c r="W1158" s="164">
        <f t="shared" si="567"/>
        <v>2.61</v>
      </c>
      <c r="X1158" s="164">
        <f t="shared" si="567"/>
        <v>0</v>
      </c>
      <c r="Y1158" s="164">
        <f t="shared" si="567"/>
        <v>0</v>
      </c>
      <c r="Z1158" s="166" t="s">
        <v>501</v>
      </c>
      <c r="AA1158" s="164">
        <f t="shared" si="567"/>
        <v>1.83</v>
      </c>
      <c r="AB1158" s="164">
        <f t="shared" si="567"/>
        <v>0</v>
      </c>
      <c r="AC1158" s="164">
        <f t="shared" si="567"/>
        <v>0</v>
      </c>
      <c r="AD1158" s="164">
        <f t="shared" si="567"/>
        <v>0</v>
      </c>
      <c r="AE1158" s="164">
        <f t="shared" si="567"/>
        <v>0.45</v>
      </c>
      <c r="AF1158" s="164">
        <f t="shared" si="567"/>
        <v>0</v>
      </c>
      <c r="AG1158" s="164">
        <f t="shared" si="567"/>
        <v>0.48</v>
      </c>
      <c r="AH1158" s="164">
        <f t="shared" si="567"/>
        <v>0</v>
      </c>
      <c r="AI1158" s="164">
        <f t="shared" si="567"/>
        <v>0</v>
      </c>
      <c r="AJ1158" s="164">
        <f t="shared" si="567"/>
        <v>0.12</v>
      </c>
      <c r="AK1158" s="164">
        <f t="shared" si="567"/>
        <v>9</v>
      </c>
      <c r="AL1158" s="164">
        <f t="shared" si="567"/>
        <v>0.15</v>
      </c>
      <c r="AM1158" s="164">
        <f t="shared" si="567"/>
        <v>3.6</v>
      </c>
      <c r="AN1158" s="164">
        <f t="shared" si="567"/>
        <v>9.9</v>
      </c>
      <c r="AO1158" s="164">
        <f t="shared" si="567"/>
        <v>54</v>
      </c>
      <c r="AP1158" s="164">
        <f t="shared" si="567"/>
        <v>4.5</v>
      </c>
      <c r="AQ1158" s="164">
        <f t="shared" si="567"/>
        <v>9.3000000000000013E-2</v>
      </c>
      <c r="AR1158" s="164">
        <f t="shared" si="567"/>
        <v>4.2000000000000003E-2</v>
      </c>
      <c r="AS1158" s="164">
        <f t="shared" si="567"/>
        <v>0.18</v>
      </c>
      <c r="AT1158" s="166">
        <f t="shared" si="567"/>
        <v>66</v>
      </c>
      <c r="AU1158" s="164">
        <f t="shared" si="567"/>
        <v>0</v>
      </c>
      <c r="AV1158" s="164">
        <f t="shared" si="567"/>
        <v>0</v>
      </c>
      <c r="AW1158" s="164">
        <f t="shared" si="567"/>
        <v>0</v>
      </c>
      <c r="AX1158" s="164">
        <f t="shared" si="567"/>
        <v>0</v>
      </c>
      <c r="AY1158" s="164">
        <f t="shared" si="567"/>
        <v>0</v>
      </c>
      <c r="AZ1158" s="164">
        <f t="shared" si="567"/>
        <v>0</v>
      </c>
      <c r="BA1158" s="164">
        <f t="shared" si="567"/>
        <v>0</v>
      </c>
      <c r="BB1158" s="164">
        <f t="shared" si="567"/>
        <v>0</v>
      </c>
      <c r="BC1158" s="164">
        <f t="shared" si="567"/>
        <v>0</v>
      </c>
      <c r="BD1158" s="164">
        <f t="shared" si="567"/>
        <v>0</v>
      </c>
      <c r="BE1158" s="164">
        <f t="shared" si="567"/>
        <v>0</v>
      </c>
      <c r="BF1158" s="164">
        <f t="shared" si="567"/>
        <v>0</v>
      </c>
      <c r="BG1158" s="164">
        <f t="shared" si="567"/>
        <v>0</v>
      </c>
      <c r="BH1158" s="164">
        <f t="shared" si="567"/>
        <v>0</v>
      </c>
      <c r="BI1158" s="164">
        <f t="shared" si="567"/>
        <v>0</v>
      </c>
      <c r="BJ1158" s="164">
        <f t="shared" si="567"/>
        <v>8.9999999999999993E-3</v>
      </c>
      <c r="BK1158" s="164">
        <f t="shared" si="567"/>
        <v>3.0000000000000001E-3</v>
      </c>
      <c r="BL1158" s="164">
        <f t="shared" si="567"/>
        <v>0.03</v>
      </c>
      <c r="BM1158" s="164">
        <f t="shared" si="567"/>
        <v>0</v>
      </c>
      <c r="BN1158" s="164">
        <f t="shared" si="567"/>
        <v>3.5999999999999997E-2</v>
      </c>
      <c r="BO1158" s="164">
        <f t="shared" si="567"/>
        <v>0.6</v>
      </c>
      <c r="BP1158" s="164">
        <f t="shared" si="567"/>
        <v>0</v>
      </c>
      <c r="BQ1158" s="164">
        <f t="shared" si="567"/>
        <v>1.8</v>
      </c>
      <c r="BR1158" s="164">
        <f t="shared" si="567"/>
        <v>0</v>
      </c>
      <c r="BS1158" s="164"/>
      <c r="BT1158" s="164"/>
      <c r="BU1158" s="164"/>
      <c r="BV1158" s="164"/>
      <c r="BW1158" s="164"/>
      <c r="BX1158" s="166"/>
      <c r="BY1158" s="164"/>
      <c r="BZ1158" s="164"/>
      <c r="CA1158" s="164"/>
      <c r="CB1158" s="164">
        <f t="shared" si="566"/>
        <v>100</v>
      </c>
      <c r="CC1158" s="164">
        <f t="shared" si="566"/>
        <v>8.5</v>
      </c>
      <c r="CD1158" s="392"/>
      <c r="CE1158" s="392"/>
      <c r="CF1158" s="392"/>
      <c r="CG1158" s="392"/>
      <c r="CH1158" s="392"/>
      <c r="CI1158" s="392"/>
      <c r="CJ1158" s="392"/>
      <c r="CK1158" s="392"/>
      <c r="CL1158" s="392"/>
      <c r="CM1158" s="392"/>
      <c r="CN1158" s="392"/>
      <c r="CO1158" s="392"/>
      <c r="CP1158" s="392"/>
      <c r="CQ1158" s="392"/>
      <c r="CR1158" s="392"/>
      <c r="CS1158" s="392"/>
      <c r="CT1158" s="392"/>
    </row>
    <row r="1159" spans="1:98" s="35" customFormat="1" ht="15" x14ac:dyDescent="0.3">
      <c r="A1159" s="34"/>
      <c r="F1159" s="167" t="s">
        <v>1213</v>
      </c>
      <c r="J1159" s="392"/>
      <c r="K1159" s="164">
        <f>+K1149*$D$1149/100</f>
        <v>0</v>
      </c>
      <c r="L1159" s="166" t="s">
        <v>501</v>
      </c>
      <c r="M1159" s="164">
        <f>+M1149*$D$1149/100</f>
        <v>0</v>
      </c>
      <c r="N1159" s="164">
        <f t="shared" ref="N1159:BR1159" si="568">+N1149*$D$1149/100</f>
        <v>0</v>
      </c>
      <c r="O1159" s="164">
        <f t="shared" si="568"/>
        <v>0</v>
      </c>
      <c r="P1159" s="164">
        <f t="shared" si="568"/>
        <v>0</v>
      </c>
      <c r="Q1159" s="164">
        <f t="shared" si="568"/>
        <v>30</v>
      </c>
      <c r="R1159" s="164">
        <f t="shared" si="568"/>
        <v>0</v>
      </c>
      <c r="S1159" s="164">
        <f t="shared" si="568"/>
        <v>3.7949999999999999</v>
      </c>
      <c r="T1159" s="164">
        <f t="shared" si="568"/>
        <v>5.5710000000000006</v>
      </c>
      <c r="U1159" s="164">
        <f t="shared" si="568"/>
        <v>19.265999999999998</v>
      </c>
      <c r="V1159" s="164">
        <f t="shared" si="568"/>
        <v>0</v>
      </c>
      <c r="W1159" s="164">
        <f t="shared" si="568"/>
        <v>0</v>
      </c>
      <c r="X1159" s="164">
        <f t="shared" si="568"/>
        <v>0</v>
      </c>
      <c r="Y1159" s="164">
        <f t="shared" si="568"/>
        <v>0</v>
      </c>
      <c r="Z1159" s="164">
        <f t="shared" si="568"/>
        <v>0</v>
      </c>
      <c r="AA1159" s="164">
        <f t="shared" si="568"/>
        <v>0</v>
      </c>
      <c r="AB1159" s="164">
        <f t="shared" si="568"/>
        <v>0</v>
      </c>
      <c r="AC1159" s="164">
        <f t="shared" si="568"/>
        <v>0</v>
      </c>
      <c r="AD1159" s="164">
        <f t="shared" si="568"/>
        <v>0</v>
      </c>
      <c r="AE1159" s="164">
        <f t="shared" si="568"/>
        <v>0</v>
      </c>
      <c r="AF1159" s="164">
        <f t="shared" si="568"/>
        <v>0</v>
      </c>
      <c r="AG1159" s="164">
        <f t="shared" si="568"/>
        <v>0</v>
      </c>
      <c r="AH1159" s="164">
        <f t="shared" si="568"/>
        <v>0</v>
      </c>
      <c r="AI1159" s="164">
        <f t="shared" si="568"/>
        <v>0</v>
      </c>
      <c r="AJ1159" s="164">
        <f t="shared" si="568"/>
        <v>0</v>
      </c>
      <c r="AK1159" s="164">
        <f t="shared" si="568"/>
        <v>0</v>
      </c>
      <c r="AL1159" s="164">
        <f t="shared" si="568"/>
        <v>0</v>
      </c>
      <c r="AM1159" s="164">
        <f t="shared" si="568"/>
        <v>0</v>
      </c>
      <c r="AN1159" s="164">
        <f t="shared" si="568"/>
        <v>0</v>
      </c>
      <c r="AO1159" s="164">
        <f t="shared" si="568"/>
        <v>0</v>
      </c>
      <c r="AP1159" s="164">
        <f t="shared" si="568"/>
        <v>0</v>
      </c>
      <c r="AQ1159" s="164">
        <f t="shared" si="568"/>
        <v>0</v>
      </c>
      <c r="AR1159" s="164">
        <f t="shared" si="568"/>
        <v>0</v>
      </c>
      <c r="AS1159" s="164">
        <f t="shared" si="568"/>
        <v>0</v>
      </c>
      <c r="AT1159" s="166">
        <f t="shared" si="568"/>
        <v>0</v>
      </c>
      <c r="AU1159" s="164">
        <f t="shared" si="568"/>
        <v>0</v>
      </c>
      <c r="AV1159" s="164">
        <f t="shared" si="568"/>
        <v>0.9</v>
      </c>
      <c r="AW1159" s="164">
        <f t="shared" si="568"/>
        <v>0</v>
      </c>
      <c r="AX1159" s="164">
        <f t="shared" si="568"/>
        <v>0</v>
      </c>
      <c r="AY1159" s="164">
        <f t="shared" si="568"/>
        <v>0</v>
      </c>
      <c r="AZ1159" s="164">
        <f t="shared" si="568"/>
        <v>0</v>
      </c>
      <c r="BA1159" s="164">
        <f t="shared" si="568"/>
        <v>0</v>
      </c>
      <c r="BB1159" s="164">
        <f t="shared" si="568"/>
        <v>0</v>
      </c>
      <c r="BC1159" s="164">
        <f t="shared" si="568"/>
        <v>0</v>
      </c>
      <c r="BD1159" s="164">
        <f t="shared" si="568"/>
        <v>0</v>
      </c>
      <c r="BE1159" s="164">
        <f t="shared" si="568"/>
        <v>0</v>
      </c>
      <c r="BF1159" s="164">
        <f t="shared" si="568"/>
        <v>0</v>
      </c>
      <c r="BG1159" s="164">
        <f t="shared" si="568"/>
        <v>0</v>
      </c>
      <c r="BH1159" s="164">
        <f t="shared" si="568"/>
        <v>11.765999999999998</v>
      </c>
      <c r="BI1159" s="164">
        <f t="shared" si="568"/>
        <v>0</v>
      </c>
      <c r="BJ1159" s="164">
        <f t="shared" si="568"/>
        <v>0</v>
      </c>
      <c r="BK1159" s="164">
        <f t="shared" si="568"/>
        <v>0</v>
      </c>
      <c r="BL1159" s="164">
        <f t="shared" si="568"/>
        <v>0</v>
      </c>
      <c r="BM1159" s="164">
        <f t="shared" si="568"/>
        <v>0</v>
      </c>
      <c r="BN1159" s="164">
        <f t="shared" si="568"/>
        <v>0</v>
      </c>
      <c r="BO1159" s="164">
        <f t="shared" si="568"/>
        <v>0</v>
      </c>
      <c r="BP1159" s="164">
        <f t="shared" si="568"/>
        <v>0</v>
      </c>
      <c r="BQ1159" s="164">
        <f t="shared" si="568"/>
        <v>0</v>
      </c>
      <c r="BR1159" s="164">
        <f t="shared" si="568"/>
        <v>0</v>
      </c>
      <c r="BS1159" s="164"/>
      <c r="BT1159" s="164"/>
      <c r="BU1159" s="164"/>
      <c r="BV1159" s="164"/>
      <c r="BW1159" s="164"/>
      <c r="BX1159" s="166"/>
      <c r="BY1159" s="164"/>
      <c r="BZ1159" s="164"/>
      <c r="CA1159" s="164"/>
      <c r="CB1159" s="164">
        <f t="shared" si="566"/>
        <v>100</v>
      </c>
      <c r="CC1159" s="164">
        <f t="shared" si="566"/>
        <v>0</v>
      </c>
      <c r="CD1159" s="392"/>
      <c r="CE1159" s="392"/>
      <c r="CF1159" s="392"/>
      <c r="CG1159" s="392"/>
      <c r="CH1159" s="392"/>
      <c r="CI1159" s="392"/>
      <c r="CJ1159" s="392"/>
      <c r="CK1159" s="392"/>
      <c r="CL1159" s="392"/>
      <c r="CM1159" s="392"/>
      <c r="CN1159" s="392"/>
      <c r="CO1159" s="392"/>
      <c r="CP1159" s="392"/>
      <c r="CQ1159" s="392"/>
      <c r="CR1159" s="392"/>
      <c r="CS1159" s="392"/>
      <c r="CT1159" s="392"/>
    </row>
    <row r="1160" spans="1:98" s="35" customFormat="1" ht="15" x14ac:dyDescent="0.3">
      <c r="A1160" s="34"/>
      <c r="F1160" s="167" t="s">
        <v>1214</v>
      </c>
      <c r="J1160" s="392"/>
      <c r="K1160" s="164">
        <f>+K1150*$D$1150/100</f>
        <v>0.01</v>
      </c>
      <c r="L1160" s="164"/>
      <c r="M1160" s="164">
        <f>+M1150*$D$1150/100</f>
        <v>0</v>
      </c>
      <c r="N1160" s="164">
        <f t="shared" ref="N1160:BR1160" si="569">+N1150*$D$1150/100</f>
        <v>0</v>
      </c>
      <c r="O1160" s="164">
        <f t="shared" si="569"/>
        <v>0</v>
      </c>
      <c r="P1160" s="164">
        <f t="shared" si="569"/>
        <v>0</v>
      </c>
      <c r="Q1160" s="164">
        <f t="shared" si="569"/>
        <v>0</v>
      </c>
      <c r="R1160" s="164">
        <f t="shared" si="569"/>
        <v>0</v>
      </c>
      <c r="S1160" s="164">
        <f t="shared" si="569"/>
        <v>0</v>
      </c>
      <c r="T1160" s="164">
        <f t="shared" si="569"/>
        <v>0</v>
      </c>
      <c r="U1160" s="164">
        <f t="shared" si="569"/>
        <v>0</v>
      </c>
      <c r="V1160" s="164">
        <f t="shared" si="569"/>
        <v>0</v>
      </c>
      <c r="W1160" s="164">
        <f t="shared" si="569"/>
        <v>0</v>
      </c>
      <c r="X1160" s="164">
        <f t="shared" si="569"/>
        <v>0</v>
      </c>
      <c r="Y1160" s="164">
        <f t="shared" si="569"/>
        <v>0</v>
      </c>
      <c r="Z1160" s="164">
        <f t="shared" si="569"/>
        <v>0</v>
      </c>
      <c r="AA1160" s="164">
        <f t="shared" si="569"/>
        <v>0</v>
      </c>
      <c r="AB1160" s="164">
        <f t="shared" si="569"/>
        <v>0</v>
      </c>
      <c r="AC1160" s="164">
        <f t="shared" si="569"/>
        <v>0</v>
      </c>
      <c r="AD1160" s="164">
        <f t="shared" si="569"/>
        <v>0</v>
      </c>
      <c r="AE1160" s="164">
        <f t="shared" si="569"/>
        <v>0</v>
      </c>
      <c r="AF1160" s="164">
        <f t="shared" si="569"/>
        <v>0</v>
      </c>
      <c r="AG1160" s="164">
        <f t="shared" si="569"/>
        <v>0</v>
      </c>
      <c r="AH1160" s="164">
        <f t="shared" si="569"/>
        <v>0</v>
      </c>
      <c r="AI1160" s="164">
        <f t="shared" si="569"/>
        <v>0</v>
      </c>
      <c r="AJ1160" s="164">
        <f t="shared" si="569"/>
        <v>4.99</v>
      </c>
      <c r="AK1160" s="164">
        <f t="shared" si="569"/>
        <v>0.5</v>
      </c>
      <c r="AL1160" s="164">
        <f t="shared" si="569"/>
        <v>1.4999999999999999E-2</v>
      </c>
      <c r="AM1160" s="164">
        <f t="shared" si="569"/>
        <v>3.8</v>
      </c>
      <c r="AN1160" s="164">
        <f t="shared" si="569"/>
        <v>0.05</v>
      </c>
      <c r="AO1160" s="164">
        <f t="shared" si="569"/>
        <v>4.45</v>
      </c>
      <c r="AP1160" s="164">
        <f t="shared" si="569"/>
        <v>1965</v>
      </c>
      <c r="AQ1160" s="164">
        <f t="shared" si="569"/>
        <v>5.0000000000000001E-3</v>
      </c>
      <c r="AR1160" s="164">
        <f t="shared" si="569"/>
        <v>4.0000000000000001E-3</v>
      </c>
      <c r="AS1160" s="164">
        <f t="shared" si="569"/>
        <v>0</v>
      </c>
      <c r="AT1160" s="166" t="s">
        <v>501</v>
      </c>
      <c r="AU1160" s="164">
        <f t="shared" si="569"/>
        <v>0</v>
      </c>
      <c r="AV1160" s="164">
        <f t="shared" si="569"/>
        <v>0</v>
      </c>
      <c r="AW1160" s="164">
        <f t="shared" si="569"/>
        <v>0</v>
      </c>
      <c r="AX1160" s="164">
        <f t="shared" si="569"/>
        <v>0</v>
      </c>
      <c r="AY1160" s="164">
        <f t="shared" si="569"/>
        <v>0</v>
      </c>
      <c r="AZ1160" s="164">
        <f t="shared" si="569"/>
        <v>0</v>
      </c>
      <c r="BA1160" s="164">
        <f t="shared" si="569"/>
        <v>0</v>
      </c>
      <c r="BB1160" s="164">
        <f t="shared" si="569"/>
        <v>0</v>
      </c>
      <c r="BC1160" s="164">
        <f t="shared" si="569"/>
        <v>0</v>
      </c>
      <c r="BD1160" s="164">
        <f t="shared" si="569"/>
        <v>0</v>
      </c>
      <c r="BE1160" s="164">
        <f t="shared" si="569"/>
        <v>0</v>
      </c>
      <c r="BF1160" s="164">
        <f t="shared" si="569"/>
        <v>0</v>
      </c>
      <c r="BG1160" s="164">
        <f t="shared" si="569"/>
        <v>0</v>
      </c>
      <c r="BH1160" s="164">
        <f t="shared" si="569"/>
        <v>0</v>
      </c>
      <c r="BI1160" s="164">
        <f t="shared" si="569"/>
        <v>0</v>
      </c>
      <c r="BJ1160" s="164">
        <f t="shared" si="569"/>
        <v>0</v>
      </c>
      <c r="BK1160" s="164">
        <f t="shared" si="569"/>
        <v>0.05</v>
      </c>
      <c r="BL1160" s="164">
        <f t="shared" si="569"/>
        <v>0</v>
      </c>
      <c r="BM1160" s="164">
        <f t="shared" si="569"/>
        <v>0</v>
      </c>
      <c r="BN1160" s="164">
        <f t="shared" si="569"/>
        <v>0</v>
      </c>
      <c r="BO1160" s="164">
        <f t="shared" si="569"/>
        <v>0</v>
      </c>
      <c r="BP1160" s="164">
        <f t="shared" si="569"/>
        <v>0</v>
      </c>
      <c r="BQ1160" s="164">
        <f t="shared" si="569"/>
        <v>0</v>
      </c>
      <c r="BR1160" s="164">
        <f t="shared" si="569"/>
        <v>0</v>
      </c>
      <c r="BS1160" s="164"/>
      <c r="BT1160" s="164"/>
      <c r="BU1160" s="164"/>
      <c r="BV1160" s="164"/>
      <c r="BW1160" s="164"/>
      <c r="BX1160" s="166"/>
      <c r="BY1160" s="164"/>
      <c r="BZ1160" s="164"/>
      <c r="CA1160" s="164"/>
      <c r="CB1160" s="164">
        <f t="shared" si="566"/>
        <v>100</v>
      </c>
      <c r="CC1160" s="164">
        <f t="shared" si="566"/>
        <v>0</v>
      </c>
      <c r="CD1160" s="392"/>
      <c r="CE1160" s="392"/>
      <c r="CF1160" s="392"/>
      <c r="CG1160" s="392"/>
      <c r="CH1160" s="392"/>
      <c r="CI1160" s="392"/>
      <c r="CJ1160" s="392"/>
      <c r="CK1160" s="392"/>
      <c r="CL1160" s="392"/>
      <c r="CM1160" s="392"/>
      <c r="CN1160" s="392"/>
      <c r="CO1160" s="392"/>
      <c r="CP1160" s="392"/>
      <c r="CQ1160" s="392"/>
      <c r="CR1160" s="392"/>
      <c r="CS1160" s="392"/>
      <c r="CT1160" s="392"/>
    </row>
    <row r="1161" spans="1:98" s="35" customFormat="1" ht="15" x14ac:dyDescent="0.3">
      <c r="A1161" s="34"/>
      <c r="F1161" s="36"/>
      <c r="J1161" s="392"/>
      <c r="K1161" s="168">
        <f>SUM(K1157:K1160)</f>
        <v>102.03</v>
      </c>
      <c r="L1161" s="168">
        <f>SUM(L1157:L1160)</f>
        <v>0.15400000000000003</v>
      </c>
      <c r="M1161" s="168">
        <f>SUM(M1157:M1160)</f>
        <v>0.99</v>
      </c>
      <c r="N1161" s="168">
        <f t="shared" ref="N1161:BR1161" si="570">SUM(N1157:N1160)</f>
        <v>0.99</v>
      </c>
      <c r="O1161" s="168">
        <f t="shared" si="570"/>
        <v>0</v>
      </c>
      <c r="P1161" s="168">
        <f t="shared" si="570"/>
        <v>0</v>
      </c>
      <c r="Q1161" s="168">
        <f t="shared" si="570"/>
        <v>30.19</v>
      </c>
      <c r="R1161" s="168">
        <f t="shared" si="570"/>
        <v>0</v>
      </c>
      <c r="S1161" s="168">
        <f t="shared" si="570"/>
        <v>3.8249999999999997</v>
      </c>
      <c r="T1161" s="168">
        <f t="shared" si="570"/>
        <v>5.5980000000000008</v>
      </c>
      <c r="U1161" s="168">
        <f t="shared" si="570"/>
        <v>19.341999999999999</v>
      </c>
      <c r="V1161" s="168">
        <f t="shared" si="570"/>
        <v>0</v>
      </c>
      <c r="W1161" s="168">
        <f t="shared" si="570"/>
        <v>4.93</v>
      </c>
      <c r="X1161" s="168">
        <f t="shared" si="570"/>
        <v>0</v>
      </c>
      <c r="Y1161" s="168">
        <f t="shared" si="570"/>
        <v>0</v>
      </c>
      <c r="Z1161" s="168">
        <f t="shared" si="570"/>
        <v>0</v>
      </c>
      <c r="AA1161" s="168">
        <f t="shared" si="570"/>
        <v>4.1500000000000004</v>
      </c>
      <c r="AB1161" s="168">
        <f t="shared" si="570"/>
        <v>0</v>
      </c>
      <c r="AC1161" s="168">
        <f t="shared" si="570"/>
        <v>0</v>
      </c>
      <c r="AD1161" s="168">
        <f t="shared" si="570"/>
        <v>0</v>
      </c>
      <c r="AE1161" s="168">
        <f t="shared" si="570"/>
        <v>1.33</v>
      </c>
      <c r="AF1161" s="168">
        <f t="shared" si="570"/>
        <v>0</v>
      </c>
      <c r="AG1161" s="168">
        <f t="shared" si="570"/>
        <v>0.48</v>
      </c>
      <c r="AH1161" s="168">
        <f t="shared" si="570"/>
        <v>0</v>
      </c>
      <c r="AI1161" s="168">
        <f t="shared" si="570"/>
        <v>0</v>
      </c>
      <c r="AJ1161" s="168">
        <f t="shared" si="570"/>
        <v>5.59</v>
      </c>
      <c r="AK1161" s="168">
        <f t="shared" si="570"/>
        <v>15.9</v>
      </c>
      <c r="AL1161" s="168">
        <f t="shared" si="570"/>
        <v>0.32500000000000001</v>
      </c>
      <c r="AM1161" s="168">
        <f t="shared" si="570"/>
        <v>16.2</v>
      </c>
      <c r="AN1161" s="168">
        <f t="shared" si="570"/>
        <v>29.95</v>
      </c>
      <c r="AO1161" s="168">
        <f t="shared" si="570"/>
        <v>243.25</v>
      </c>
      <c r="AP1161" s="168">
        <f t="shared" si="570"/>
        <v>1973.5</v>
      </c>
      <c r="AQ1161" s="168">
        <f t="shared" si="570"/>
        <v>0.22600000000000003</v>
      </c>
      <c r="AR1161" s="168">
        <f t="shared" si="570"/>
        <v>0.10200000000000001</v>
      </c>
      <c r="AS1161" s="168">
        <f t="shared" si="570"/>
        <v>0.5</v>
      </c>
      <c r="AT1161" s="333">
        <f t="shared" si="570"/>
        <v>114</v>
      </c>
      <c r="AU1161" s="168">
        <f t="shared" si="570"/>
        <v>0</v>
      </c>
      <c r="AV1161" s="168">
        <f t="shared" si="570"/>
        <v>32.1</v>
      </c>
      <c r="AW1161" s="168">
        <f t="shared" si="570"/>
        <v>0</v>
      </c>
      <c r="AX1161" s="168">
        <f t="shared" si="570"/>
        <v>184.8</v>
      </c>
      <c r="AY1161" s="168">
        <f t="shared" si="570"/>
        <v>0</v>
      </c>
      <c r="AZ1161" s="168">
        <f t="shared" si="570"/>
        <v>0</v>
      </c>
      <c r="BA1161" s="168">
        <f t="shared" si="570"/>
        <v>0</v>
      </c>
      <c r="BB1161" s="168">
        <f t="shared" si="570"/>
        <v>0</v>
      </c>
      <c r="BC1161" s="168">
        <f t="shared" si="570"/>
        <v>0</v>
      </c>
      <c r="BD1161" s="168">
        <f t="shared" si="570"/>
        <v>0</v>
      </c>
      <c r="BE1161" s="168">
        <f t="shared" si="570"/>
        <v>0</v>
      </c>
      <c r="BF1161" s="168">
        <f t="shared" si="570"/>
        <v>0</v>
      </c>
      <c r="BG1161" s="168">
        <f t="shared" si="570"/>
        <v>0</v>
      </c>
      <c r="BH1161" s="168">
        <f t="shared" si="570"/>
        <v>12.437999999999999</v>
      </c>
      <c r="BI1161" s="168">
        <f t="shared" si="570"/>
        <v>0</v>
      </c>
      <c r="BJ1161" s="168">
        <f t="shared" si="570"/>
        <v>4.1000000000000002E-2</v>
      </c>
      <c r="BK1161" s="168">
        <f t="shared" si="570"/>
        <v>6.0999999999999999E-2</v>
      </c>
      <c r="BL1161" s="168">
        <f t="shared" si="570"/>
        <v>0.75</v>
      </c>
      <c r="BM1161" s="168">
        <f t="shared" si="570"/>
        <v>0</v>
      </c>
      <c r="BN1161" s="168">
        <f t="shared" si="570"/>
        <v>0.10799999999999998</v>
      </c>
      <c r="BO1161" s="168">
        <f t="shared" si="570"/>
        <v>15</v>
      </c>
      <c r="BP1161" s="168">
        <f t="shared" si="570"/>
        <v>0</v>
      </c>
      <c r="BQ1161" s="168">
        <f t="shared" si="570"/>
        <v>17.8</v>
      </c>
      <c r="BR1161" s="168">
        <f t="shared" si="570"/>
        <v>0</v>
      </c>
      <c r="BS1161" s="168"/>
      <c r="BT1161" s="168"/>
      <c r="BU1161" s="168"/>
      <c r="BV1161" s="168"/>
      <c r="BW1161" s="168"/>
      <c r="BX1161" s="333"/>
      <c r="BY1161" s="168"/>
      <c r="BZ1161" s="168"/>
      <c r="CA1161" s="168"/>
      <c r="CB1161" s="168">
        <f>(CB1157+CB1158+CB1159+CB1160)</f>
        <v>400</v>
      </c>
      <c r="CC1161" s="168">
        <f>(CC1157+CC1158+CC1159+CC1160)</f>
        <v>11.400000000000006</v>
      </c>
      <c r="CD1161" s="392"/>
      <c r="CE1161" s="392"/>
      <c r="CF1161" s="392"/>
      <c r="CG1161" s="392"/>
      <c r="CH1161" s="392"/>
      <c r="CI1161" s="392"/>
      <c r="CJ1161" s="392"/>
      <c r="CK1161" s="392"/>
      <c r="CL1161" s="392"/>
      <c r="CM1161" s="392"/>
      <c r="CN1161" s="392"/>
      <c r="CO1161" s="392"/>
      <c r="CP1161" s="392"/>
      <c r="CQ1161" s="392"/>
      <c r="CR1161" s="392"/>
      <c r="CS1161" s="392"/>
      <c r="CT1161" s="392"/>
    </row>
    <row r="1162" spans="1:98" s="35" customFormat="1" ht="15" x14ac:dyDescent="0.25">
      <c r="A1162" s="34"/>
      <c r="F1162" s="36"/>
      <c r="J1162" s="392"/>
      <c r="BX1162" s="332"/>
      <c r="CD1162" s="392"/>
      <c r="CE1162" s="392"/>
      <c r="CF1162" s="392"/>
      <c r="CG1162" s="392"/>
      <c r="CH1162" s="392"/>
      <c r="CI1162" s="392"/>
      <c r="CJ1162" s="392"/>
      <c r="CK1162" s="392"/>
      <c r="CL1162" s="392"/>
      <c r="CM1162" s="392"/>
      <c r="CN1162" s="392"/>
      <c r="CO1162" s="392"/>
      <c r="CP1162" s="392"/>
      <c r="CQ1162" s="392"/>
      <c r="CR1162" s="392"/>
      <c r="CS1162" s="392"/>
      <c r="CT1162" s="392"/>
    </row>
    <row r="1163" spans="1:98" s="35" customFormat="1" ht="15" x14ac:dyDescent="0.3">
      <c r="A1163" s="34"/>
      <c r="F1163" s="36"/>
      <c r="J1163" s="392"/>
      <c r="K1163" s="164">
        <f>(K1161-($D$1151-$D$1152))/$D$1152*100</f>
        <v>66.242458770614704</v>
      </c>
      <c r="L1163" s="170">
        <f>L1161/$D$1152*100*L1145</f>
        <v>0.12098350824587707</v>
      </c>
      <c r="M1163" s="170">
        <f>M1161/$D$1152*100*M1145</f>
        <v>0.77775112443778105</v>
      </c>
      <c r="N1163" s="170">
        <f>N1161/$D$1152*100*N1145</f>
        <v>0.77775112443778105</v>
      </c>
      <c r="O1163" s="170">
        <f t="shared" ref="O1163:BR1163" si="571">O1161/$D$1152*100*O1145</f>
        <v>0</v>
      </c>
      <c r="P1163" s="170">
        <f t="shared" si="571"/>
        <v>0</v>
      </c>
      <c r="Q1163" s="170">
        <f t="shared" si="571"/>
        <v>23.717481259370317</v>
      </c>
      <c r="R1163" s="170">
        <f t="shared" si="571"/>
        <v>0</v>
      </c>
      <c r="S1163" s="170">
        <f t="shared" si="571"/>
        <v>3.0049475262368812</v>
      </c>
      <c r="T1163" s="170">
        <f t="shared" si="571"/>
        <v>4.3978290854572712</v>
      </c>
      <c r="U1163" s="170">
        <f t="shared" si="571"/>
        <v>15.195214392803596</v>
      </c>
      <c r="V1163" s="170">
        <f t="shared" si="571"/>
        <v>0</v>
      </c>
      <c r="W1163" s="170">
        <f t="shared" si="571"/>
        <v>3.8730434782608696</v>
      </c>
      <c r="X1163" s="170">
        <f t="shared" si="571"/>
        <v>0</v>
      </c>
      <c r="Y1163" s="170">
        <f t="shared" si="571"/>
        <v>0</v>
      </c>
      <c r="Z1163" s="170">
        <f t="shared" si="571"/>
        <v>0</v>
      </c>
      <c r="AA1163" s="170">
        <f t="shared" si="571"/>
        <v>3.2602698650674666</v>
      </c>
      <c r="AB1163" s="170">
        <f t="shared" si="571"/>
        <v>0</v>
      </c>
      <c r="AC1163" s="170">
        <f t="shared" si="571"/>
        <v>0</v>
      </c>
      <c r="AD1163" s="170">
        <f t="shared" si="571"/>
        <v>0</v>
      </c>
      <c r="AE1163" s="170">
        <f t="shared" si="571"/>
        <v>1.0448575712143928</v>
      </c>
      <c r="AF1163" s="170">
        <f t="shared" si="571"/>
        <v>0</v>
      </c>
      <c r="AG1163" s="170">
        <f t="shared" si="571"/>
        <v>0.3770914542728635</v>
      </c>
      <c r="AH1163" s="170">
        <f t="shared" si="571"/>
        <v>0</v>
      </c>
      <c r="AI1163" s="170">
        <f t="shared" si="571"/>
        <v>0</v>
      </c>
      <c r="AJ1163" s="170">
        <f t="shared" si="571"/>
        <v>4.3915442278860564</v>
      </c>
      <c r="AK1163" s="170">
        <f t="shared" si="571"/>
        <v>12.491154422788606</v>
      </c>
      <c r="AL1163" s="170">
        <f t="shared" si="571"/>
        <v>0.25532233883058469</v>
      </c>
      <c r="AM1163" s="170">
        <f t="shared" si="571"/>
        <v>12.726836581709144</v>
      </c>
      <c r="AN1163" s="170">
        <f t="shared" si="571"/>
        <v>23.528935532233881</v>
      </c>
      <c r="AO1163" s="170">
        <f t="shared" si="571"/>
        <v>191.09895052473763</v>
      </c>
      <c r="AP1163" s="170">
        <f t="shared" si="571"/>
        <v>1550.3958020989505</v>
      </c>
      <c r="AQ1163" s="170">
        <f t="shared" si="571"/>
        <v>0.17754722638680662</v>
      </c>
      <c r="AR1163" s="170">
        <f t="shared" si="571"/>
        <v>8.0131934032983507E-2</v>
      </c>
      <c r="AS1163" s="170">
        <f t="shared" si="571"/>
        <v>0.39280359820089955</v>
      </c>
      <c r="AT1163" s="170">
        <f t="shared" si="571"/>
        <v>89.559220389805091</v>
      </c>
      <c r="AU1163" s="170">
        <f t="shared" si="571"/>
        <v>0</v>
      </c>
      <c r="AV1163" s="170">
        <f t="shared" si="571"/>
        <v>25.217991004497755</v>
      </c>
      <c r="AW1163" s="170">
        <f t="shared" si="571"/>
        <v>0</v>
      </c>
      <c r="AX1163" s="170">
        <f t="shared" si="571"/>
        <v>145.18020989505246</v>
      </c>
      <c r="AY1163" s="170">
        <f t="shared" si="571"/>
        <v>0</v>
      </c>
      <c r="AZ1163" s="170">
        <f t="shared" si="571"/>
        <v>0</v>
      </c>
      <c r="BA1163" s="170">
        <f t="shared" si="571"/>
        <v>0</v>
      </c>
      <c r="BB1163" s="170">
        <f t="shared" si="571"/>
        <v>0</v>
      </c>
      <c r="BC1163" s="170">
        <f t="shared" si="571"/>
        <v>0</v>
      </c>
      <c r="BD1163" s="170">
        <f t="shared" si="571"/>
        <v>0</v>
      </c>
      <c r="BE1163" s="170">
        <f t="shared" si="571"/>
        <v>0</v>
      </c>
      <c r="BF1163" s="170">
        <f t="shared" si="571"/>
        <v>0</v>
      </c>
      <c r="BG1163" s="170">
        <f t="shared" si="571"/>
        <v>0</v>
      </c>
      <c r="BH1163" s="170">
        <f t="shared" si="571"/>
        <v>9.7713823088455758</v>
      </c>
      <c r="BI1163" s="170">
        <f t="shared" si="571"/>
        <v>0</v>
      </c>
      <c r="BJ1163" s="170">
        <f t="shared" si="571"/>
        <v>2.5767916041979012E-2</v>
      </c>
      <c r="BK1163" s="170">
        <f t="shared" si="571"/>
        <v>4.7922038980509743E-2</v>
      </c>
      <c r="BL1163" s="170">
        <f t="shared" si="571"/>
        <v>0.58920539730134935</v>
      </c>
      <c r="BM1163" s="170">
        <f t="shared" si="571"/>
        <v>0</v>
      </c>
      <c r="BN1163" s="170">
        <f t="shared" si="571"/>
        <v>6.3634182908545722E-2</v>
      </c>
      <c r="BO1163" s="170">
        <f t="shared" si="571"/>
        <v>5.3028485757121437</v>
      </c>
      <c r="BP1163" s="170">
        <f t="shared" si="571"/>
        <v>0</v>
      </c>
      <c r="BQ1163" s="170">
        <f t="shared" si="571"/>
        <v>9.7886656671664163</v>
      </c>
      <c r="BR1163" s="170">
        <f t="shared" si="571"/>
        <v>0</v>
      </c>
      <c r="BS1163" s="170"/>
      <c r="BT1163" s="170"/>
      <c r="BU1163" s="170"/>
      <c r="BV1163" s="170"/>
      <c r="BW1163" s="170"/>
      <c r="BX1163" s="204"/>
      <c r="BY1163" s="170"/>
      <c r="BZ1163" s="170"/>
      <c r="CA1163" s="170"/>
      <c r="CB1163" s="170">
        <f>CB1161/4</f>
        <v>100</v>
      </c>
      <c r="CC1163" s="168">
        <f>CC1161</f>
        <v>11.400000000000006</v>
      </c>
      <c r="CD1163" s="392"/>
      <c r="CE1163" s="392"/>
      <c r="CF1163" s="392"/>
      <c r="CG1163" s="392"/>
      <c r="CH1163" s="392"/>
      <c r="CI1163" s="392"/>
      <c r="CJ1163" s="392"/>
      <c r="CK1163" s="392"/>
      <c r="CL1163" s="392"/>
      <c r="CM1163" s="392"/>
      <c r="CN1163" s="392"/>
      <c r="CO1163" s="392"/>
      <c r="CP1163" s="392"/>
      <c r="CQ1163" s="392"/>
      <c r="CR1163" s="392"/>
      <c r="CS1163" s="392"/>
      <c r="CT1163" s="392"/>
    </row>
    <row r="1164" spans="1:98" ht="15" x14ac:dyDescent="0.25">
      <c r="A1164" s="10"/>
      <c r="F1164" s="5"/>
      <c r="CB1164" s="25"/>
      <c r="CC1164" s="25"/>
    </row>
    <row r="1165" spans="1:98" ht="13" x14ac:dyDescent="0.3">
      <c r="A1165" s="10"/>
      <c r="CB1165" s="24"/>
      <c r="CC1165" s="24"/>
    </row>
    <row r="1166" spans="1:98" ht="15" x14ac:dyDescent="0.3">
      <c r="A1166" s="48" t="s">
        <v>1342</v>
      </c>
      <c r="F1166" s="44"/>
      <c r="J1166" s="25"/>
      <c r="K1166" s="25"/>
      <c r="L1166" s="25"/>
      <c r="M1166" s="25"/>
      <c r="N1166" s="25"/>
      <c r="O1166" s="25"/>
      <c r="P1166" s="25"/>
      <c r="Q1166" s="25"/>
      <c r="R1166" s="25"/>
      <c r="S1166" s="25"/>
      <c r="T1166" s="25"/>
      <c r="U1166" s="25"/>
      <c r="V1166" s="25"/>
      <c r="W1166" s="25"/>
      <c r="X1166" s="25"/>
      <c r="Y1166" s="25"/>
      <c r="Z1166" s="25"/>
      <c r="AA1166" s="25"/>
      <c r="AB1166" s="25"/>
      <c r="AC1166" s="25"/>
      <c r="AD1166" s="25"/>
      <c r="AE1166" s="25"/>
      <c r="AF1166" s="25"/>
      <c r="AG1166" s="25"/>
      <c r="AH1166" s="25"/>
      <c r="AI1166" s="25"/>
      <c r="AJ1166" s="25"/>
      <c r="AK1166" s="25"/>
      <c r="AL1166" s="25"/>
      <c r="AM1166" s="25"/>
      <c r="AN1166" s="25"/>
      <c r="AO1166" s="25"/>
      <c r="AP1166" s="25"/>
      <c r="AQ1166" s="25"/>
      <c r="AR1166" s="25"/>
      <c r="AS1166" s="25"/>
      <c r="AT1166" s="25"/>
      <c r="AU1166" s="25"/>
      <c r="AV1166" s="25"/>
      <c r="AW1166" s="25"/>
      <c r="AX1166" s="25"/>
      <c r="AY1166" s="25"/>
      <c r="AZ1166" s="25"/>
      <c r="BA1166" s="25"/>
      <c r="BB1166" s="25"/>
      <c r="BC1166" s="25"/>
      <c r="BD1166" s="25"/>
      <c r="BE1166" s="25"/>
      <c r="BF1166" s="25"/>
      <c r="BG1166" s="25"/>
      <c r="BH1166" s="25"/>
      <c r="BI1166" s="25"/>
      <c r="BJ1166" s="25"/>
      <c r="BK1166" s="25"/>
      <c r="BL1166" s="25"/>
      <c r="BM1166" s="25"/>
      <c r="BN1166" s="25"/>
      <c r="BO1166" s="25"/>
      <c r="BP1166" s="25"/>
      <c r="BQ1166" s="25"/>
      <c r="BR1166" s="25"/>
      <c r="BW1166" s="25"/>
      <c r="BX1166" s="49"/>
      <c r="BY1166" s="25"/>
      <c r="BZ1166" s="25"/>
      <c r="CA1166" s="25"/>
      <c r="CB1166" s="25"/>
      <c r="CC1166" s="25"/>
      <c r="CD1166" s="25"/>
      <c r="CE1166" s="25"/>
      <c r="CF1166" s="25"/>
      <c r="CG1166" s="25"/>
      <c r="CH1166" s="25"/>
      <c r="CI1166" s="25"/>
      <c r="CJ1166" s="25"/>
      <c r="CK1166" s="25"/>
      <c r="CL1166" s="25"/>
      <c r="CM1166" s="25"/>
      <c r="CN1166" s="25"/>
      <c r="CO1166" s="25"/>
      <c r="CP1166" s="25"/>
      <c r="CQ1166" s="25"/>
      <c r="CR1166" s="25"/>
      <c r="CS1166" s="25"/>
      <c r="CT1166" s="25"/>
    </row>
    <row r="1167" spans="1:98" s="189" customFormat="1" ht="15" x14ac:dyDescent="0.3">
      <c r="A1167" s="188" t="s">
        <v>546</v>
      </c>
      <c r="F1167" s="200"/>
      <c r="J1167" s="189">
        <v>1</v>
      </c>
      <c r="K1167" s="189">
        <v>1</v>
      </c>
      <c r="L1167" s="16">
        <v>1</v>
      </c>
      <c r="M1167" s="189">
        <v>1</v>
      </c>
      <c r="N1167" s="189">
        <v>1</v>
      </c>
      <c r="O1167" s="189">
        <v>1</v>
      </c>
      <c r="P1167" s="189">
        <v>1</v>
      </c>
      <c r="Q1167" s="189">
        <v>1</v>
      </c>
      <c r="R1167" s="189">
        <v>1</v>
      </c>
      <c r="S1167" s="189">
        <v>1</v>
      </c>
      <c r="T1167" s="189">
        <v>1</v>
      </c>
      <c r="U1167" s="189">
        <v>1</v>
      </c>
      <c r="V1167" s="189">
        <v>1</v>
      </c>
      <c r="W1167" s="189">
        <v>1</v>
      </c>
      <c r="X1167" s="189">
        <v>1</v>
      </c>
      <c r="Y1167" s="189">
        <v>1</v>
      </c>
      <c r="Z1167" s="189">
        <v>1</v>
      </c>
      <c r="AA1167" s="189">
        <v>1</v>
      </c>
      <c r="AB1167" s="189">
        <v>1</v>
      </c>
      <c r="AC1167" s="189">
        <v>1</v>
      </c>
      <c r="AD1167" s="189">
        <v>1</v>
      </c>
      <c r="AE1167" s="189">
        <v>1</v>
      </c>
      <c r="AF1167" s="189">
        <v>1</v>
      </c>
      <c r="AG1167" s="189">
        <v>1</v>
      </c>
      <c r="AH1167" s="189">
        <v>1</v>
      </c>
      <c r="AI1167" s="189">
        <v>1</v>
      </c>
      <c r="AJ1167" s="189">
        <v>1</v>
      </c>
      <c r="AK1167" s="189">
        <v>1</v>
      </c>
      <c r="AL1167" s="189">
        <v>1</v>
      </c>
      <c r="AM1167" s="189">
        <v>1</v>
      </c>
      <c r="AN1167" s="189">
        <v>1</v>
      </c>
      <c r="AO1167" s="189">
        <v>1</v>
      </c>
      <c r="AP1167" s="189">
        <v>1</v>
      </c>
      <c r="AQ1167" s="189">
        <v>1</v>
      </c>
      <c r="AR1167" s="189">
        <v>1</v>
      </c>
      <c r="AS1167" s="189">
        <v>1</v>
      </c>
      <c r="AT1167" s="189">
        <v>1</v>
      </c>
      <c r="AU1167" s="189">
        <v>1</v>
      </c>
      <c r="AV1167" s="189">
        <v>1</v>
      </c>
      <c r="AW1167" s="189">
        <v>1</v>
      </c>
      <c r="AX1167" s="189">
        <v>1</v>
      </c>
      <c r="AY1167" s="189">
        <v>1</v>
      </c>
      <c r="AZ1167" s="189">
        <v>1</v>
      </c>
      <c r="BA1167" s="189">
        <v>1</v>
      </c>
      <c r="BB1167" s="189">
        <v>1</v>
      </c>
      <c r="BC1167" s="189">
        <v>1</v>
      </c>
      <c r="BD1167" s="189">
        <v>1</v>
      </c>
      <c r="BE1167" s="189">
        <v>1</v>
      </c>
      <c r="BF1167" s="189">
        <v>1</v>
      </c>
      <c r="BG1167" s="189">
        <v>1</v>
      </c>
      <c r="BH1167" s="189">
        <v>1</v>
      </c>
      <c r="BI1167" s="189">
        <v>1</v>
      </c>
      <c r="BJ1167" s="189">
        <v>0.8</v>
      </c>
      <c r="BK1167" s="189">
        <v>1</v>
      </c>
      <c r="BL1167" s="189">
        <v>1</v>
      </c>
      <c r="BM1167" s="189">
        <v>1</v>
      </c>
      <c r="BN1167" s="189">
        <v>0.75</v>
      </c>
      <c r="BO1167" s="189">
        <v>0.45</v>
      </c>
      <c r="BP1167" s="189">
        <v>1</v>
      </c>
      <c r="BQ1167" s="189">
        <v>0.7</v>
      </c>
      <c r="BR1167" s="189">
        <v>1</v>
      </c>
      <c r="BS1167" s="190"/>
      <c r="BT1167" s="190"/>
      <c r="BU1167" s="190"/>
      <c r="BV1167" s="190"/>
      <c r="BX1167" s="341"/>
      <c r="CB1167" s="201"/>
      <c r="CC1167" s="201"/>
    </row>
    <row r="1168" spans="1:98" s="7" customFormat="1" ht="15" x14ac:dyDescent="0.3">
      <c r="A1168" s="120">
        <v>110002</v>
      </c>
      <c r="F1168" s="186" t="s">
        <v>326</v>
      </c>
      <c r="J1168" s="7">
        <f>(M1168*17)+(Q1168*37)+(W1168*17)+(AI1168*29)+(AE1168*8)</f>
        <v>160.85517241379313</v>
      </c>
      <c r="K1168" s="180">
        <f>+K1181</f>
        <v>90.244827586206895</v>
      </c>
      <c r="L1168" s="180"/>
      <c r="M1168" s="180">
        <f t="shared" ref="M1168:BR1168" si="572">+M1181</f>
        <v>0.84137931034482749</v>
      </c>
      <c r="N1168" s="180">
        <f t="shared" si="572"/>
        <v>0</v>
      </c>
      <c r="O1168" s="180">
        <f t="shared" si="572"/>
        <v>0.84137931034482749</v>
      </c>
      <c r="P1168" s="180">
        <f t="shared" si="572"/>
        <v>0</v>
      </c>
      <c r="Q1168" s="180">
        <f t="shared" si="572"/>
        <v>0</v>
      </c>
      <c r="R1168" s="180">
        <f t="shared" si="572"/>
        <v>0</v>
      </c>
      <c r="S1168" s="180">
        <f t="shared" si="572"/>
        <v>0</v>
      </c>
      <c r="T1168" s="180">
        <f t="shared" si="572"/>
        <v>0</v>
      </c>
      <c r="U1168" s="180">
        <f t="shared" si="572"/>
        <v>0</v>
      </c>
      <c r="V1168" s="180">
        <f t="shared" si="572"/>
        <v>0</v>
      </c>
      <c r="W1168" s="180">
        <f t="shared" si="572"/>
        <v>8.6206896551724146</v>
      </c>
      <c r="X1168" s="180">
        <f t="shared" si="572"/>
        <v>0</v>
      </c>
      <c r="Y1168" s="180">
        <f t="shared" si="572"/>
        <v>0</v>
      </c>
      <c r="Z1168" s="180">
        <f t="shared" si="572"/>
        <v>0</v>
      </c>
      <c r="AA1168" s="180">
        <f t="shared" si="572"/>
        <v>8.6206896551724146</v>
      </c>
      <c r="AB1168" s="180">
        <f t="shared" si="572"/>
        <v>0</v>
      </c>
      <c r="AC1168" s="180">
        <f t="shared" si="572"/>
        <v>0</v>
      </c>
      <c r="AD1168" s="180">
        <f t="shared" si="572"/>
        <v>0</v>
      </c>
      <c r="AE1168" s="180">
        <f t="shared" si="572"/>
        <v>0</v>
      </c>
      <c r="AF1168" s="180">
        <f t="shared" si="572"/>
        <v>0</v>
      </c>
      <c r="AG1168" s="180">
        <f t="shared" si="572"/>
        <v>0</v>
      </c>
      <c r="AH1168" s="180">
        <f t="shared" si="572"/>
        <v>0</v>
      </c>
      <c r="AI1168" s="180">
        <f t="shared" si="572"/>
        <v>0</v>
      </c>
      <c r="AJ1168" s="180">
        <f t="shared" si="572"/>
        <v>0.21034482758620687</v>
      </c>
      <c r="AK1168" s="180">
        <f t="shared" si="572"/>
        <v>6.1379310344827589</v>
      </c>
      <c r="AL1168" s="180">
        <f t="shared" si="572"/>
        <v>0.23448275862068968</v>
      </c>
      <c r="AM1168" s="180">
        <f t="shared" si="572"/>
        <v>1.4137931034482758</v>
      </c>
      <c r="AN1168" s="180">
        <f t="shared" si="572"/>
        <v>0.96551724137931028</v>
      </c>
      <c r="AO1168" s="180">
        <f t="shared" si="572"/>
        <v>3.4482758620689653</v>
      </c>
      <c r="AP1168" s="180">
        <f t="shared" si="572"/>
        <v>5.1724137931034484</v>
      </c>
      <c r="AQ1168" s="180">
        <f t="shared" si="572"/>
        <v>0</v>
      </c>
      <c r="AR1168" s="180">
        <f t="shared" si="572"/>
        <v>2.8103448275862072E-2</v>
      </c>
      <c r="AS1168" s="180">
        <f t="shared" si="572"/>
        <v>0</v>
      </c>
      <c r="AT1168" s="180">
        <f t="shared" si="572"/>
        <v>0</v>
      </c>
      <c r="AU1168" s="180">
        <f t="shared" si="572"/>
        <v>0</v>
      </c>
      <c r="AV1168" s="180">
        <f t="shared" si="572"/>
        <v>0</v>
      </c>
      <c r="AW1168" s="180">
        <f t="shared" si="572"/>
        <v>0</v>
      </c>
      <c r="AX1168" s="180">
        <f t="shared" si="572"/>
        <v>0</v>
      </c>
      <c r="AY1168" s="180">
        <f t="shared" si="572"/>
        <v>0</v>
      </c>
      <c r="AZ1168" s="180">
        <f t="shared" si="572"/>
        <v>0</v>
      </c>
      <c r="BA1168" s="180">
        <f t="shared" si="572"/>
        <v>0</v>
      </c>
      <c r="BB1168" s="180">
        <f t="shared" si="572"/>
        <v>0</v>
      </c>
      <c r="BC1168" s="180">
        <f t="shared" si="572"/>
        <v>0</v>
      </c>
      <c r="BD1168" s="180">
        <f t="shared" si="572"/>
        <v>0</v>
      </c>
      <c r="BE1168" s="180">
        <f t="shared" si="572"/>
        <v>0</v>
      </c>
      <c r="BF1168" s="180">
        <f t="shared" si="572"/>
        <v>0</v>
      </c>
      <c r="BG1168" s="180">
        <f t="shared" si="572"/>
        <v>0</v>
      </c>
      <c r="BH1168" s="180">
        <f t="shared" si="572"/>
        <v>0</v>
      </c>
      <c r="BI1168" s="180">
        <f t="shared" si="572"/>
        <v>0</v>
      </c>
      <c r="BJ1168" s="180">
        <f t="shared" si="572"/>
        <v>0</v>
      </c>
      <c r="BK1168" s="180">
        <f t="shared" si="572"/>
        <v>0</v>
      </c>
      <c r="BL1168" s="180">
        <f t="shared" si="572"/>
        <v>0</v>
      </c>
      <c r="BM1168" s="180">
        <f t="shared" si="572"/>
        <v>0</v>
      </c>
      <c r="BN1168" s="180">
        <f t="shared" si="572"/>
        <v>0</v>
      </c>
      <c r="BO1168" s="180">
        <f t="shared" si="572"/>
        <v>0</v>
      </c>
      <c r="BP1168" s="180">
        <f t="shared" si="572"/>
        <v>0</v>
      </c>
      <c r="BQ1168" s="180">
        <f t="shared" si="572"/>
        <v>0</v>
      </c>
      <c r="BR1168" s="180">
        <f t="shared" si="572"/>
        <v>0</v>
      </c>
      <c r="BS1168" s="118"/>
      <c r="BT1168" s="118"/>
      <c r="BU1168" s="118"/>
      <c r="BV1168" s="118"/>
      <c r="BW1168" s="116"/>
      <c r="BX1168" s="184"/>
      <c r="BY1168" s="116"/>
      <c r="BZ1168" s="116"/>
      <c r="CA1168" s="116"/>
      <c r="CB1168" s="180">
        <f>+CB1185</f>
        <v>100</v>
      </c>
      <c r="CC1168" s="180">
        <f>+CC1185</f>
        <v>26.52</v>
      </c>
      <c r="CD1168" s="116"/>
      <c r="CE1168" s="116"/>
      <c r="CF1168" s="116"/>
      <c r="CG1168" s="116"/>
      <c r="CH1168" s="116"/>
      <c r="CI1168" s="116"/>
      <c r="CJ1168" s="116"/>
      <c r="CK1168" s="116"/>
      <c r="CL1168" s="116"/>
      <c r="CM1168" s="116"/>
      <c r="CN1168" s="116"/>
      <c r="CO1168" s="116"/>
      <c r="CP1168" s="116"/>
      <c r="CQ1168" s="116"/>
      <c r="CR1168" s="116"/>
      <c r="CS1168" s="116"/>
      <c r="CT1168" s="116"/>
    </row>
    <row r="1169" spans="1:98" ht="15" x14ac:dyDescent="0.25">
      <c r="A1169" s="10" t="s">
        <v>567</v>
      </c>
      <c r="D1169" s="25">
        <v>500</v>
      </c>
      <c r="E1169" s="147"/>
      <c r="F1169" s="40" t="s">
        <v>1391</v>
      </c>
      <c r="I1169" s="27">
        <v>1</v>
      </c>
      <c r="J1169" s="76">
        <f>(M1169*17)+(Q1169*37)+(CC1169*17)+(AI1169*29)+(AE1169*8)</f>
        <v>0</v>
      </c>
      <c r="K1169" s="27">
        <v>99.9</v>
      </c>
      <c r="L1169" s="27"/>
      <c r="M1169" s="27">
        <v>0</v>
      </c>
      <c r="N1169" s="27">
        <v>0</v>
      </c>
      <c r="O1169" s="27">
        <v>0</v>
      </c>
      <c r="P1169" s="27">
        <v>0</v>
      </c>
      <c r="Q1169" s="27">
        <v>0</v>
      </c>
      <c r="R1169" s="27">
        <v>0</v>
      </c>
      <c r="S1169" s="27">
        <v>0</v>
      </c>
      <c r="T1169" s="27">
        <v>0</v>
      </c>
      <c r="U1169" s="27">
        <v>0</v>
      </c>
      <c r="V1169" s="27"/>
      <c r="W1169" s="27">
        <v>0</v>
      </c>
      <c r="X1169" s="27">
        <v>0</v>
      </c>
      <c r="Y1169" s="27"/>
      <c r="Z1169" s="27">
        <v>0</v>
      </c>
      <c r="AA1169" s="27">
        <v>0</v>
      </c>
      <c r="AB1169" s="27"/>
      <c r="AC1169" s="27"/>
      <c r="AD1169" s="27">
        <v>0</v>
      </c>
      <c r="AE1169" s="27">
        <v>0</v>
      </c>
      <c r="AF1169" s="27">
        <v>0</v>
      </c>
      <c r="AG1169" s="27">
        <v>0</v>
      </c>
      <c r="AH1169" s="27">
        <v>0</v>
      </c>
      <c r="AI1169" s="27">
        <v>0</v>
      </c>
      <c r="AJ1169" s="27">
        <v>0.1</v>
      </c>
      <c r="AK1169" s="27">
        <v>2</v>
      </c>
      <c r="AL1169" s="27">
        <v>0</v>
      </c>
      <c r="AM1169" s="27">
        <v>1</v>
      </c>
      <c r="AN1169" s="27">
        <v>0</v>
      </c>
      <c r="AO1169" s="27">
        <v>0</v>
      </c>
      <c r="AP1169" s="27">
        <v>2</v>
      </c>
      <c r="AQ1169" s="27">
        <v>0</v>
      </c>
      <c r="AR1169" s="27">
        <v>7.0000000000000001E-3</v>
      </c>
      <c r="AS1169" s="27">
        <v>0</v>
      </c>
      <c r="AT1169" s="27">
        <v>0</v>
      </c>
      <c r="AU1169" s="27"/>
      <c r="AV1169" s="27">
        <v>0</v>
      </c>
      <c r="AW1169" s="27">
        <v>0</v>
      </c>
      <c r="AX1169" s="27">
        <v>0</v>
      </c>
      <c r="AY1169" s="27">
        <v>0</v>
      </c>
      <c r="AZ1169" s="27">
        <v>0</v>
      </c>
      <c r="BA1169" s="27">
        <v>0</v>
      </c>
      <c r="BB1169" s="27">
        <v>0</v>
      </c>
      <c r="BC1169" s="27"/>
      <c r="BD1169" s="27"/>
      <c r="BE1169" s="27">
        <v>0</v>
      </c>
      <c r="BF1169" s="27"/>
      <c r="BG1169" s="27">
        <v>0</v>
      </c>
      <c r="BH1169" s="27">
        <v>0</v>
      </c>
      <c r="BI1169" s="27">
        <v>0</v>
      </c>
      <c r="BJ1169" s="27">
        <v>0</v>
      </c>
      <c r="BK1169" s="27">
        <v>0</v>
      </c>
      <c r="BL1169" s="27">
        <v>0</v>
      </c>
      <c r="BM1169" s="27">
        <v>0</v>
      </c>
      <c r="BN1169" s="27">
        <v>0</v>
      </c>
      <c r="BO1169" s="27">
        <v>0</v>
      </c>
      <c r="BP1169" s="27">
        <v>0</v>
      </c>
      <c r="BQ1169" s="27">
        <v>0</v>
      </c>
      <c r="BR1169" s="27">
        <v>0</v>
      </c>
      <c r="BS1169" s="27">
        <v>1</v>
      </c>
      <c r="BT1169" s="14">
        <v>6.25</v>
      </c>
      <c r="BU1169" s="27"/>
      <c r="BV1169" s="27"/>
      <c r="BW1169" s="27" t="s">
        <v>7</v>
      </c>
      <c r="BX1169" s="79" t="s">
        <v>1411</v>
      </c>
      <c r="BY1169" s="27"/>
      <c r="BZ1169" s="27"/>
      <c r="CA1169" s="27"/>
      <c r="CB1169" s="27">
        <f>CC1169+K1169+M1169+Q1169+AE1169+AJ1169</f>
        <v>100</v>
      </c>
      <c r="CC1169" s="27">
        <f>100-(K1169+M1169+Q1169+AJ1169+AE1169+AI1169)</f>
        <v>0</v>
      </c>
      <c r="CD1169" s="27"/>
      <c r="CE1169" s="25"/>
      <c r="CF1169" s="25"/>
      <c r="CG1169" s="25"/>
      <c r="CH1169" s="25"/>
      <c r="CI1169" s="25"/>
      <c r="CJ1169" s="25"/>
      <c r="CK1169" s="25"/>
      <c r="CL1169" s="25"/>
      <c r="CM1169" s="25"/>
      <c r="CN1169" s="25"/>
      <c r="CO1169" s="25"/>
      <c r="CP1169" s="25"/>
      <c r="CQ1169" s="25"/>
      <c r="CR1169" s="25"/>
      <c r="CS1169" s="25"/>
      <c r="CT1169" s="25"/>
    </row>
    <row r="1170" spans="1:98" ht="15" x14ac:dyDescent="0.3">
      <c r="A1170" s="10" t="s">
        <v>268</v>
      </c>
      <c r="D1170">
        <v>80</v>
      </c>
      <c r="F1170" s="44" t="s">
        <v>269</v>
      </c>
      <c r="I1170" s="27">
        <v>1</v>
      </c>
      <c r="J1170" s="76">
        <v>1176.4000000000001</v>
      </c>
      <c r="K1170" s="27">
        <v>29.9</v>
      </c>
      <c r="L1170" s="27"/>
      <c r="M1170" s="27">
        <v>6.1</v>
      </c>
      <c r="N1170" s="27">
        <v>0</v>
      </c>
      <c r="O1170" s="27">
        <v>6.1</v>
      </c>
      <c r="P1170" s="27">
        <v>0</v>
      </c>
      <c r="Q1170" s="27">
        <v>0</v>
      </c>
      <c r="R1170" s="27"/>
      <c r="S1170" s="27">
        <v>0</v>
      </c>
      <c r="T1170" s="27">
        <v>0</v>
      </c>
      <c r="U1170" s="27">
        <v>0</v>
      </c>
      <c r="V1170" s="27"/>
      <c r="W1170" s="27">
        <v>62.5</v>
      </c>
      <c r="X1170" s="27"/>
      <c r="Y1170" s="27"/>
      <c r="Z1170" s="27">
        <v>0</v>
      </c>
      <c r="AA1170" s="27">
        <v>62.5</v>
      </c>
      <c r="AB1170" s="27"/>
      <c r="AC1170" s="27"/>
      <c r="AD1170" s="27"/>
      <c r="AE1170" s="27">
        <v>0</v>
      </c>
      <c r="AF1170" s="27"/>
      <c r="AG1170" s="27"/>
      <c r="AH1170" s="27"/>
      <c r="AI1170" s="27"/>
      <c r="AJ1170" s="27">
        <v>0.9</v>
      </c>
      <c r="AK1170" s="27">
        <v>32</v>
      </c>
      <c r="AL1170" s="27">
        <v>1.7</v>
      </c>
      <c r="AM1170" s="27">
        <v>4</v>
      </c>
      <c r="AN1170" s="27">
        <v>7</v>
      </c>
      <c r="AO1170" s="27">
        <v>25</v>
      </c>
      <c r="AP1170" s="27">
        <v>25</v>
      </c>
      <c r="AQ1170" s="27"/>
      <c r="AR1170" s="27">
        <v>0.16</v>
      </c>
      <c r="AS1170" s="27"/>
      <c r="AT1170" s="27"/>
      <c r="AU1170" s="27"/>
      <c r="AV1170" s="27">
        <v>0</v>
      </c>
      <c r="AW1170" s="27"/>
      <c r="AX1170" s="27"/>
      <c r="AY1170" s="27"/>
      <c r="AZ1170" s="27"/>
      <c r="BA1170" s="27"/>
      <c r="BB1170" s="27"/>
      <c r="BC1170" s="27"/>
      <c r="BD1170" s="27"/>
      <c r="BE1170" s="27">
        <v>0</v>
      </c>
      <c r="BF1170" s="27"/>
      <c r="BG1170" s="27"/>
      <c r="BH1170" s="27">
        <v>0</v>
      </c>
      <c r="BI1170" s="27"/>
      <c r="BJ1170" s="27">
        <v>0</v>
      </c>
      <c r="BK1170" s="27">
        <v>0</v>
      </c>
      <c r="BL1170" s="27">
        <v>0</v>
      </c>
      <c r="BM1170" s="27"/>
      <c r="BN1170" s="27">
        <v>0</v>
      </c>
      <c r="BO1170" s="27">
        <v>0</v>
      </c>
      <c r="BP1170" s="27"/>
      <c r="BQ1170" s="27">
        <v>0</v>
      </c>
      <c r="BR1170" s="27"/>
      <c r="BS1170" s="27"/>
      <c r="BT1170" s="27">
        <v>6.25</v>
      </c>
      <c r="BU1170" s="27"/>
      <c r="BV1170" s="27"/>
      <c r="BW1170" s="27" t="s">
        <v>186</v>
      </c>
      <c r="BX1170" s="79">
        <v>9022</v>
      </c>
      <c r="BY1170" s="27"/>
      <c r="BZ1170" s="27"/>
      <c r="CA1170" s="27"/>
      <c r="CB1170" s="27">
        <v>100</v>
      </c>
      <c r="CC1170" s="27">
        <v>63.1</v>
      </c>
      <c r="CD1170" s="27"/>
      <c r="CE1170" s="25"/>
      <c r="CF1170" s="25"/>
      <c r="CG1170" s="25"/>
      <c r="CH1170" s="25"/>
      <c r="CI1170" s="25"/>
      <c r="CJ1170" s="25"/>
      <c r="CK1170" s="25"/>
      <c r="CL1170" s="25"/>
      <c r="CM1170" s="25"/>
      <c r="CN1170" s="25"/>
      <c r="CO1170" s="25"/>
      <c r="CP1170" s="25"/>
      <c r="CQ1170" s="25"/>
      <c r="CR1170" s="25"/>
      <c r="CS1170" s="25"/>
      <c r="CT1170" s="25"/>
    </row>
    <row r="1171" spans="1:98" ht="15" x14ac:dyDescent="0.25">
      <c r="A1171" s="119"/>
      <c r="D1171">
        <f>SUM(D1169:D1170)</f>
        <v>580</v>
      </c>
      <c r="F1171" s="5" t="s">
        <v>550</v>
      </c>
      <c r="J1171" s="25"/>
      <c r="K1171" s="25"/>
      <c r="L1171" s="25"/>
      <c r="M1171" s="25"/>
      <c r="N1171" s="25"/>
      <c r="O1171" s="25"/>
      <c r="P1171" s="25"/>
      <c r="Q1171" s="25"/>
      <c r="R1171" s="25"/>
      <c r="S1171" s="25"/>
      <c r="T1171" s="25"/>
      <c r="U1171" s="25"/>
      <c r="V1171" s="25"/>
      <c r="W1171" s="25"/>
      <c r="X1171" s="25"/>
      <c r="Y1171" s="25"/>
      <c r="Z1171" s="25"/>
      <c r="AA1171" s="25"/>
      <c r="AB1171" s="25"/>
      <c r="AC1171" s="25"/>
      <c r="AD1171" s="25"/>
      <c r="AE1171" s="25"/>
      <c r="AF1171" s="25"/>
      <c r="AG1171" s="25"/>
      <c r="AH1171" s="25"/>
      <c r="AI1171" s="25"/>
      <c r="AJ1171" s="25"/>
      <c r="AK1171" s="25"/>
      <c r="AL1171" s="25"/>
      <c r="AM1171" s="25"/>
      <c r="AN1171" s="25"/>
      <c r="AO1171" s="25"/>
      <c r="AP1171" s="25"/>
      <c r="AQ1171" s="25"/>
      <c r="AR1171" s="25"/>
      <c r="AS1171" s="25"/>
      <c r="AT1171" s="25"/>
      <c r="AU1171" s="25"/>
      <c r="AV1171" s="25"/>
      <c r="AW1171" s="25"/>
      <c r="AX1171" s="25"/>
      <c r="AY1171" s="25"/>
      <c r="AZ1171" s="25"/>
      <c r="BA1171" s="25"/>
      <c r="BB1171" s="25"/>
      <c r="BC1171" s="25"/>
      <c r="BD1171" s="25"/>
      <c r="BE1171" s="25"/>
      <c r="BF1171" s="25"/>
      <c r="BG1171" s="25"/>
      <c r="BH1171" s="25"/>
      <c r="BI1171" s="25"/>
      <c r="BJ1171" s="25"/>
      <c r="BK1171" s="25"/>
      <c r="BL1171" s="25"/>
      <c r="BM1171" s="25"/>
      <c r="BN1171" s="25"/>
      <c r="BO1171" s="25"/>
      <c r="BP1171" s="25"/>
      <c r="BQ1171" s="25"/>
      <c r="BR1171" s="25"/>
      <c r="BW1171" s="25"/>
      <c r="BX1171" s="49"/>
      <c r="BY1171" s="25"/>
      <c r="BZ1171" s="25"/>
      <c r="CA1171" s="25"/>
      <c r="CB1171" s="25"/>
      <c r="CC1171" s="25"/>
      <c r="CD1171" s="25"/>
      <c r="CE1171" s="25"/>
      <c r="CF1171" s="25"/>
      <c r="CG1171" s="25"/>
      <c r="CH1171" s="25"/>
      <c r="CI1171" s="25"/>
      <c r="CJ1171" s="25"/>
      <c r="CK1171" s="25"/>
      <c r="CL1171" s="25"/>
      <c r="CM1171" s="25"/>
      <c r="CN1171" s="25"/>
      <c r="CO1171" s="25"/>
      <c r="CP1171" s="25"/>
      <c r="CQ1171" s="25"/>
      <c r="CR1171" s="25"/>
      <c r="CS1171" s="25"/>
      <c r="CT1171" s="25"/>
    </row>
    <row r="1172" spans="1:98" ht="15" x14ac:dyDescent="0.25">
      <c r="A1172" s="119"/>
      <c r="D1172">
        <f>D1171*D1173</f>
        <v>580</v>
      </c>
      <c r="F1172" s="5" t="s">
        <v>551</v>
      </c>
      <c r="J1172" s="25"/>
      <c r="K1172" s="25"/>
      <c r="L1172" s="25"/>
      <c r="M1172" s="25"/>
      <c r="N1172" s="25"/>
      <c r="O1172" s="25"/>
      <c r="P1172" s="25"/>
      <c r="Q1172" s="25"/>
      <c r="R1172" s="25"/>
      <c r="S1172" s="25"/>
      <c r="T1172" s="25"/>
      <c r="U1172" s="25"/>
      <c r="V1172" s="25"/>
      <c r="W1172" s="25"/>
      <c r="X1172" s="25"/>
      <c r="Y1172" s="25"/>
      <c r="Z1172" s="25"/>
      <c r="AA1172" s="25"/>
      <c r="AB1172" s="25"/>
      <c r="AC1172" s="25"/>
      <c r="AD1172" s="25"/>
      <c r="AE1172" s="25"/>
      <c r="AF1172" s="25"/>
      <c r="AG1172" s="25"/>
      <c r="AH1172" s="25"/>
      <c r="AI1172" s="25"/>
      <c r="AJ1172" s="25"/>
      <c r="AK1172" s="25"/>
      <c r="AL1172" s="25"/>
      <c r="AM1172" s="25"/>
      <c r="AN1172" s="25"/>
      <c r="AO1172" s="25"/>
      <c r="AP1172" s="25"/>
      <c r="AQ1172" s="25"/>
      <c r="AR1172" s="25"/>
      <c r="AS1172" s="25"/>
      <c r="AT1172" s="25"/>
      <c r="AU1172" s="25"/>
      <c r="AV1172" s="25"/>
      <c r="AW1172" s="25"/>
      <c r="AX1172" s="25"/>
      <c r="AY1172" s="25"/>
      <c r="AZ1172" s="25"/>
      <c r="BA1172" s="25"/>
      <c r="BB1172" s="25"/>
      <c r="BC1172" s="25"/>
      <c r="BD1172" s="25"/>
      <c r="BE1172" s="25"/>
      <c r="BF1172" s="25"/>
      <c r="BG1172" s="25"/>
      <c r="BH1172" s="25"/>
      <c r="BI1172" s="25"/>
      <c r="BJ1172" s="25"/>
      <c r="BK1172" s="25"/>
      <c r="BL1172" s="25"/>
      <c r="BM1172" s="25"/>
      <c r="BN1172" s="25"/>
      <c r="BO1172" s="25"/>
      <c r="BP1172" s="25"/>
      <c r="BQ1172" s="25"/>
      <c r="BR1172" s="25"/>
      <c r="BW1172" s="25"/>
      <c r="BX1172" s="49"/>
      <c r="BY1172" s="25"/>
      <c r="BZ1172" s="25"/>
      <c r="CA1172" s="25"/>
      <c r="CB1172" s="25"/>
      <c r="CC1172" s="25"/>
      <c r="CD1172" s="25"/>
      <c r="CE1172" s="25"/>
      <c r="CF1172" s="25"/>
      <c r="CG1172" s="25"/>
      <c r="CH1172" s="25"/>
      <c r="CI1172" s="25"/>
      <c r="CJ1172" s="25"/>
      <c r="CK1172" s="25"/>
      <c r="CL1172" s="25"/>
      <c r="CM1172" s="25"/>
      <c r="CN1172" s="25"/>
      <c r="CO1172" s="25"/>
      <c r="CP1172" s="25"/>
      <c r="CQ1172" s="25"/>
      <c r="CR1172" s="25"/>
      <c r="CS1172" s="25"/>
      <c r="CT1172" s="25"/>
    </row>
    <row r="1173" spans="1:98" ht="15" x14ac:dyDescent="0.25">
      <c r="A1173" s="119"/>
      <c r="D1173">
        <v>1</v>
      </c>
      <c r="F1173" s="5" t="s">
        <v>337</v>
      </c>
      <c r="J1173" s="25"/>
      <c r="K1173" s="25"/>
      <c r="L1173" s="25"/>
      <c r="M1173" s="25"/>
      <c r="N1173" s="25"/>
      <c r="O1173" s="25"/>
      <c r="P1173" s="25"/>
      <c r="Q1173" s="25"/>
      <c r="R1173" s="25"/>
      <c r="S1173" s="25"/>
      <c r="T1173" s="25"/>
      <c r="U1173" s="25"/>
      <c r="V1173" s="25"/>
      <c r="W1173" s="25"/>
      <c r="X1173" s="25"/>
      <c r="Y1173" s="25"/>
      <c r="Z1173" s="25"/>
      <c r="AA1173" s="25"/>
      <c r="AB1173" s="25"/>
      <c r="AC1173" s="25"/>
      <c r="AD1173" s="25"/>
      <c r="AE1173" s="25"/>
      <c r="AF1173" s="25"/>
      <c r="AG1173" s="25"/>
      <c r="AH1173" s="25"/>
      <c r="AI1173" s="25"/>
      <c r="AJ1173" s="25"/>
      <c r="AK1173" s="25"/>
      <c r="AL1173" s="25"/>
      <c r="AM1173" s="25"/>
      <c r="AN1173" s="25"/>
      <c r="AO1173" s="25"/>
      <c r="AP1173" s="25"/>
      <c r="AQ1173" s="25"/>
      <c r="AR1173" s="25"/>
      <c r="AS1173" s="25"/>
      <c r="AT1173" s="25"/>
      <c r="AU1173" s="25"/>
      <c r="AV1173" s="25"/>
      <c r="AW1173" s="25"/>
      <c r="AX1173" s="25"/>
      <c r="AY1173" s="25"/>
      <c r="AZ1173" s="25"/>
      <c r="BA1173" s="25"/>
      <c r="BB1173" s="25"/>
      <c r="BC1173" s="25"/>
      <c r="BD1173" s="25"/>
      <c r="BE1173" s="25"/>
      <c r="BF1173" s="25"/>
      <c r="BG1173" s="25"/>
      <c r="BH1173" s="25"/>
      <c r="BI1173" s="25"/>
      <c r="BJ1173" s="25"/>
      <c r="BK1173" s="25"/>
      <c r="BL1173" s="25"/>
      <c r="BM1173" s="25"/>
      <c r="BN1173" s="25"/>
      <c r="BO1173" s="25"/>
      <c r="BP1173" s="25"/>
      <c r="BQ1173" s="25"/>
      <c r="BR1173" s="25"/>
      <c r="BW1173" s="25"/>
      <c r="BX1173" s="49"/>
      <c r="BY1173" s="25"/>
      <c r="BZ1173" s="25"/>
      <c r="CA1173" s="25"/>
      <c r="CB1173" s="25"/>
      <c r="CC1173" s="25"/>
      <c r="CD1173" s="25"/>
      <c r="CE1173" s="25"/>
      <c r="CF1173" s="25"/>
      <c r="CG1173" s="25"/>
      <c r="CH1173" s="25"/>
      <c r="CI1173" s="25"/>
      <c r="CJ1173" s="25"/>
      <c r="CK1173" s="25"/>
      <c r="CL1173" s="25"/>
      <c r="CM1173" s="25"/>
      <c r="CN1173" s="25"/>
      <c r="CO1173" s="25"/>
      <c r="CP1173" s="25"/>
      <c r="CQ1173" s="25"/>
      <c r="CR1173" s="25"/>
      <c r="CS1173" s="25"/>
      <c r="CT1173" s="25"/>
    </row>
    <row r="1174" spans="1:98" ht="15" x14ac:dyDescent="0.25">
      <c r="A1174" s="119"/>
      <c r="F1174" s="5" t="s">
        <v>82</v>
      </c>
      <c r="J1174" s="25"/>
      <c r="K1174" s="25"/>
      <c r="L1174" s="25"/>
      <c r="M1174" s="25"/>
      <c r="N1174" s="25"/>
      <c r="O1174" s="25"/>
      <c r="P1174" s="25"/>
      <c r="Q1174" s="25"/>
      <c r="R1174" s="25"/>
      <c r="S1174" s="25"/>
      <c r="T1174" s="25"/>
      <c r="U1174" s="25"/>
      <c r="V1174" s="25"/>
      <c r="W1174" s="25"/>
      <c r="X1174" s="25"/>
      <c r="Y1174" s="25"/>
      <c r="Z1174" s="25"/>
      <c r="AA1174" s="25"/>
      <c r="AB1174" s="25"/>
      <c r="AC1174" s="25"/>
      <c r="AD1174" s="25"/>
      <c r="AE1174" s="25"/>
      <c r="AF1174" s="25"/>
      <c r="AG1174" s="25"/>
      <c r="AH1174" s="25"/>
      <c r="AI1174" s="25"/>
      <c r="AJ1174" s="25"/>
      <c r="AK1174" s="25"/>
      <c r="AL1174" s="25"/>
      <c r="AM1174" s="25"/>
      <c r="AN1174" s="25"/>
      <c r="AO1174" s="25"/>
      <c r="AP1174" s="25"/>
      <c r="AQ1174" s="25"/>
      <c r="AR1174" s="25"/>
      <c r="AS1174" s="25"/>
      <c r="AT1174" s="25"/>
      <c r="AU1174" s="25"/>
      <c r="AV1174" s="25"/>
      <c r="AW1174" s="25"/>
      <c r="AX1174" s="25"/>
      <c r="AY1174" s="25"/>
      <c r="AZ1174" s="25"/>
      <c r="BA1174" s="25"/>
      <c r="BB1174" s="25"/>
      <c r="BC1174" s="25"/>
      <c r="BD1174" s="25"/>
      <c r="BE1174" s="25"/>
      <c r="BF1174" s="25"/>
      <c r="BG1174" s="25"/>
      <c r="BH1174" s="25"/>
      <c r="BI1174" s="25"/>
      <c r="BJ1174" s="25"/>
      <c r="BK1174" s="25"/>
      <c r="BL1174" s="25"/>
      <c r="BM1174" s="25"/>
      <c r="BN1174" s="25"/>
      <c r="BO1174" s="25"/>
      <c r="BP1174" s="25"/>
      <c r="BQ1174" s="25"/>
      <c r="BR1174" s="25"/>
      <c r="BW1174" s="25"/>
      <c r="BX1174" s="49"/>
      <c r="BY1174" s="25"/>
      <c r="BZ1174" s="25"/>
      <c r="CA1174" s="25"/>
      <c r="CB1174" s="25"/>
      <c r="CC1174" s="25"/>
      <c r="CD1174" s="25"/>
      <c r="CE1174" s="25"/>
      <c r="CF1174" s="25"/>
      <c r="CG1174" s="25"/>
      <c r="CH1174" s="25"/>
      <c r="CI1174" s="25"/>
      <c r="CJ1174" s="25"/>
      <c r="CK1174" s="25"/>
      <c r="CL1174" s="25"/>
      <c r="CM1174" s="25"/>
      <c r="CN1174" s="25"/>
      <c r="CO1174" s="25"/>
      <c r="CP1174" s="25"/>
      <c r="CQ1174" s="25"/>
      <c r="CR1174" s="25"/>
      <c r="CS1174" s="25"/>
      <c r="CT1174" s="25"/>
    </row>
    <row r="1175" spans="1:98" ht="15" x14ac:dyDescent="0.25">
      <c r="A1175" s="119"/>
      <c r="F1175" s="5" t="s">
        <v>115</v>
      </c>
      <c r="J1175" s="25"/>
      <c r="K1175" s="25"/>
      <c r="L1175" s="25"/>
      <c r="M1175" s="25"/>
      <c r="N1175" s="25"/>
      <c r="O1175" s="25"/>
      <c r="P1175" s="25"/>
      <c r="Q1175" s="25"/>
      <c r="R1175" s="25"/>
      <c r="S1175" s="25"/>
      <c r="T1175" s="25"/>
      <c r="U1175" s="25"/>
      <c r="V1175" s="25"/>
      <c r="W1175" s="25"/>
      <c r="X1175" s="25"/>
      <c r="Y1175" s="25"/>
      <c r="Z1175" s="25"/>
      <c r="AA1175" s="25"/>
      <c r="AB1175" s="25"/>
      <c r="AC1175" s="25"/>
      <c r="AD1175" s="25"/>
      <c r="AE1175" s="25"/>
      <c r="AF1175" s="25"/>
      <c r="AG1175" s="25"/>
      <c r="AH1175" s="25"/>
      <c r="AI1175" s="25"/>
      <c r="AJ1175" s="25"/>
      <c r="AK1175" s="25"/>
      <c r="AL1175" s="25"/>
      <c r="AM1175" s="25"/>
      <c r="AN1175" s="25"/>
      <c r="AO1175" s="25"/>
      <c r="AP1175" s="25"/>
      <c r="AQ1175" s="25"/>
      <c r="AR1175" s="25"/>
      <c r="AS1175" s="25"/>
      <c r="AT1175" s="25"/>
      <c r="AU1175" s="25"/>
      <c r="AV1175" s="25"/>
      <c r="AW1175" s="25"/>
      <c r="AX1175" s="25"/>
      <c r="AY1175" s="25"/>
      <c r="AZ1175" s="25"/>
      <c r="BA1175" s="25"/>
      <c r="BB1175" s="25"/>
      <c r="BC1175" s="25"/>
      <c r="BD1175" s="25"/>
      <c r="BE1175" s="25"/>
      <c r="BF1175" s="25"/>
      <c r="BG1175" s="25"/>
      <c r="BH1175" s="25"/>
      <c r="BI1175" s="25"/>
      <c r="BJ1175" s="25"/>
      <c r="BK1175" s="25"/>
      <c r="BL1175" s="25"/>
      <c r="BM1175" s="25"/>
      <c r="BN1175" s="25"/>
      <c r="BO1175" s="25"/>
      <c r="BP1175" s="25"/>
      <c r="BQ1175" s="25"/>
      <c r="BR1175" s="25"/>
      <c r="BW1175" s="25"/>
      <c r="BX1175" s="49"/>
      <c r="BY1175" s="25"/>
      <c r="BZ1175" s="25"/>
      <c r="CA1175" s="25"/>
      <c r="CD1175" s="25"/>
      <c r="CE1175" s="25"/>
      <c r="CF1175" s="25"/>
      <c r="CG1175" s="25"/>
      <c r="CH1175" s="25"/>
      <c r="CI1175" s="25"/>
      <c r="CJ1175" s="25"/>
      <c r="CK1175" s="25"/>
      <c r="CL1175" s="25"/>
      <c r="CM1175" s="25"/>
      <c r="CN1175" s="25"/>
      <c r="CO1175" s="25"/>
      <c r="CP1175" s="25"/>
      <c r="CQ1175" s="25"/>
      <c r="CR1175" s="25"/>
      <c r="CS1175" s="25"/>
      <c r="CT1175" s="25"/>
    </row>
    <row r="1176" spans="1:98" ht="15" x14ac:dyDescent="0.3">
      <c r="A1176" s="119"/>
      <c r="F1176" s="44"/>
      <c r="J1176" s="25"/>
      <c r="K1176" s="25"/>
      <c r="L1176" s="25"/>
      <c r="M1176" s="25"/>
      <c r="N1176" s="25"/>
      <c r="O1176" s="25"/>
      <c r="P1176" s="25"/>
      <c r="Q1176" s="25"/>
      <c r="R1176" s="25"/>
      <c r="S1176" s="25"/>
      <c r="T1176" s="25"/>
      <c r="U1176" s="25"/>
      <c r="V1176" s="25"/>
      <c r="W1176" s="25"/>
      <c r="X1176" s="25"/>
      <c r="Y1176" s="25"/>
      <c r="Z1176" s="25"/>
      <c r="AA1176" s="25"/>
      <c r="AB1176" s="25"/>
      <c r="AC1176" s="25"/>
      <c r="AD1176" s="25"/>
      <c r="AE1176" s="25"/>
      <c r="AF1176" s="25"/>
      <c r="AG1176" s="25"/>
      <c r="AH1176" s="25"/>
      <c r="AI1176" s="25"/>
      <c r="AJ1176" s="25"/>
      <c r="AK1176" s="25"/>
      <c r="AL1176" s="25"/>
      <c r="AM1176" s="25"/>
      <c r="AN1176" s="25"/>
      <c r="AO1176" s="25"/>
      <c r="AP1176" s="25"/>
      <c r="AQ1176" s="25"/>
      <c r="AR1176" s="25"/>
      <c r="AS1176" s="25"/>
      <c r="AT1176" s="25"/>
      <c r="AU1176" s="25"/>
      <c r="AV1176" s="25"/>
      <c r="AW1176" s="25"/>
      <c r="AX1176" s="25"/>
      <c r="AY1176" s="25"/>
      <c r="AZ1176" s="25"/>
      <c r="BA1176" s="25"/>
      <c r="BB1176" s="25"/>
      <c r="BC1176" s="25"/>
      <c r="BD1176" s="25"/>
      <c r="BE1176" s="25"/>
      <c r="BF1176" s="25"/>
      <c r="BG1176" s="25"/>
      <c r="BH1176" s="25"/>
      <c r="BI1176" s="25"/>
      <c r="BJ1176" s="25"/>
      <c r="BK1176" s="25"/>
      <c r="BL1176" s="25"/>
      <c r="BM1176" s="25"/>
      <c r="BN1176" s="25"/>
      <c r="BO1176" s="25"/>
      <c r="BP1176" s="25"/>
      <c r="BQ1176" s="25"/>
      <c r="BR1176" s="25"/>
      <c r="BW1176" s="25"/>
      <c r="BX1176" s="49"/>
      <c r="BY1176" s="25"/>
      <c r="BZ1176" s="25"/>
      <c r="CA1176" s="25"/>
      <c r="CD1176" s="25"/>
      <c r="CE1176" s="25"/>
      <c r="CF1176" s="25"/>
      <c r="CG1176" s="25"/>
      <c r="CH1176" s="25"/>
      <c r="CI1176" s="25"/>
      <c r="CJ1176" s="25"/>
      <c r="CK1176" s="25"/>
      <c r="CL1176" s="25"/>
      <c r="CM1176" s="25"/>
      <c r="CN1176" s="25"/>
      <c r="CO1176" s="25"/>
      <c r="CP1176" s="25"/>
      <c r="CQ1176" s="25"/>
      <c r="CR1176" s="25"/>
      <c r="CS1176" s="25"/>
      <c r="CT1176" s="25"/>
    </row>
    <row r="1177" spans="1:98" s="35" customFormat="1" ht="15" x14ac:dyDescent="0.25">
      <c r="A1177" s="398"/>
      <c r="F1177" s="163" t="s">
        <v>1391</v>
      </c>
      <c r="J1177" s="388"/>
      <c r="K1177" s="164">
        <f>+K1169*$D$1169/100</f>
        <v>499.5</v>
      </c>
      <c r="L1177" s="164"/>
      <c r="M1177" s="164">
        <f t="shared" ref="M1177:BR1177" si="573">+M1169*$D$1169/100</f>
        <v>0</v>
      </c>
      <c r="N1177" s="164">
        <f t="shared" si="573"/>
        <v>0</v>
      </c>
      <c r="O1177" s="164">
        <f t="shared" si="573"/>
        <v>0</v>
      </c>
      <c r="P1177" s="164">
        <f t="shared" si="573"/>
        <v>0</v>
      </c>
      <c r="Q1177" s="164">
        <f t="shared" si="573"/>
        <v>0</v>
      </c>
      <c r="R1177" s="164">
        <f t="shared" si="573"/>
        <v>0</v>
      </c>
      <c r="S1177" s="164">
        <f t="shared" si="573"/>
        <v>0</v>
      </c>
      <c r="T1177" s="164">
        <f t="shared" si="573"/>
        <v>0</v>
      </c>
      <c r="U1177" s="164">
        <f t="shared" si="573"/>
        <v>0</v>
      </c>
      <c r="V1177" s="164">
        <f t="shared" si="573"/>
        <v>0</v>
      </c>
      <c r="W1177" s="164">
        <f t="shared" si="573"/>
        <v>0</v>
      </c>
      <c r="X1177" s="164">
        <f t="shared" si="573"/>
        <v>0</v>
      </c>
      <c r="Y1177" s="164">
        <f t="shared" si="573"/>
        <v>0</v>
      </c>
      <c r="Z1177" s="164">
        <f t="shared" si="573"/>
        <v>0</v>
      </c>
      <c r="AA1177" s="164">
        <f t="shared" si="573"/>
        <v>0</v>
      </c>
      <c r="AB1177" s="164">
        <f t="shared" si="573"/>
        <v>0</v>
      </c>
      <c r="AC1177" s="164">
        <f t="shared" si="573"/>
        <v>0</v>
      </c>
      <c r="AD1177" s="164">
        <f t="shared" si="573"/>
        <v>0</v>
      </c>
      <c r="AE1177" s="164">
        <f t="shared" si="573"/>
        <v>0</v>
      </c>
      <c r="AF1177" s="164">
        <f t="shared" si="573"/>
        <v>0</v>
      </c>
      <c r="AG1177" s="164">
        <f t="shared" si="573"/>
        <v>0</v>
      </c>
      <c r="AH1177" s="164">
        <f t="shared" si="573"/>
        <v>0</v>
      </c>
      <c r="AI1177" s="164">
        <f t="shared" si="573"/>
        <v>0</v>
      </c>
      <c r="AJ1177" s="164">
        <f t="shared" si="573"/>
        <v>0.5</v>
      </c>
      <c r="AK1177" s="164">
        <f t="shared" si="573"/>
        <v>10</v>
      </c>
      <c r="AL1177" s="164">
        <f t="shared" si="573"/>
        <v>0</v>
      </c>
      <c r="AM1177" s="164">
        <f t="shared" si="573"/>
        <v>5</v>
      </c>
      <c r="AN1177" s="164">
        <f t="shared" si="573"/>
        <v>0</v>
      </c>
      <c r="AO1177" s="164">
        <f t="shared" si="573"/>
        <v>0</v>
      </c>
      <c r="AP1177" s="164">
        <f t="shared" si="573"/>
        <v>10</v>
      </c>
      <c r="AQ1177" s="164">
        <f t="shared" si="573"/>
        <v>0</v>
      </c>
      <c r="AR1177" s="164">
        <f t="shared" si="573"/>
        <v>3.5000000000000003E-2</v>
      </c>
      <c r="AS1177" s="164">
        <f t="shared" si="573"/>
        <v>0</v>
      </c>
      <c r="AT1177" s="164">
        <f t="shared" si="573"/>
        <v>0</v>
      </c>
      <c r="AU1177" s="164">
        <f t="shared" si="573"/>
        <v>0</v>
      </c>
      <c r="AV1177" s="164">
        <f t="shared" si="573"/>
        <v>0</v>
      </c>
      <c r="AW1177" s="164">
        <f t="shared" si="573"/>
        <v>0</v>
      </c>
      <c r="AX1177" s="164">
        <f t="shared" si="573"/>
        <v>0</v>
      </c>
      <c r="AY1177" s="164">
        <f t="shared" si="573"/>
        <v>0</v>
      </c>
      <c r="AZ1177" s="164">
        <f t="shared" si="573"/>
        <v>0</v>
      </c>
      <c r="BA1177" s="164">
        <f t="shared" si="573"/>
        <v>0</v>
      </c>
      <c r="BB1177" s="164">
        <f t="shared" si="573"/>
        <v>0</v>
      </c>
      <c r="BC1177" s="164">
        <f t="shared" si="573"/>
        <v>0</v>
      </c>
      <c r="BD1177" s="164">
        <f t="shared" si="573"/>
        <v>0</v>
      </c>
      <c r="BE1177" s="164">
        <f t="shared" si="573"/>
        <v>0</v>
      </c>
      <c r="BF1177" s="164">
        <f t="shared" si="573"/>
        <v>0</v>
      </c>
      <c r="BG1177" s="164">
        <f t="shared" si="573"/>
        <v>0</v>
      </c>
      <c r="BH1177" s="164">
        <f t="shared" si="573"/>
        <v>0</v>
      </c>
      <c r="BI1177" s="164">
        <f t="shared" si="573"/>
        <v>0</v>
      </c>
      <c r="BJ1177" s="164">
        <f t="shared" si="573"/>
        <v>0</v>
      </c>
      <c r="BK1177" s="164">
        <f t="shared" si="573"/>
        <v>0</v>
      </c>
      <c r="BL1177" s="164">
        <f t="shared" si="573"/>
        <v>0</v>
      </c>
      <c r="BM1177" s="164">
        <f t="shared" si="573"/>
        <v>0</v>
      </c>
      <c r="BN1177" s="164">
        <f t="shared" si="573"/>
        <v>0</v>
      </c>
      <c r="BO1177" s="164">
        <f t="shared" si="573"/>
        <v>0</v>
      </c>
      <c r="BP1177" s="164">
        <f t="shared" si="573"/>
        <v>0</v>
      </c>
      <c r="BQ1177" s="164">
        <f t="shared" si="573"/>
        <v>0</v>
      </c>
      <c r="BR1177" s="164">
        <f t="shared" si="573"/>
        <v>0</v>
      </c>
      <c r="BS1177" s="164"/>
      <c r="BT1177" s="164"/>
      <c r="BU1177" s="164"/>
      <c r="BV1177" s="164"/>
      <c r="BW1177" s="164"/>
      <c r="BX1177" s="166"/>
      <c r="BY1177" s="164"/>
      <c r="BZ1177" s="164"/>
      <c r="CA1177" s="164"/>
      <c r="CB1177" s="164"/>
      <c r="CC1177" s="164"/>
      <c r="CD1177" s="388"/>
      <c r="CE1177" s="388"/>
      <c r="CF1177" s="388"/>
      <c r="CG1177" s="388"/>
      <c r="CH1177" s="388"/>
      <c r="CI1177" s="388"/>
      <c r="CJ1177" s="388"/>
      <c r="CK1177" s="388"/>
      <c r="CL1177" s="388"/>
      <c r="CM1177" s="388"/>
      <c r="CN1177" s="388"/>
      <c r="CO1177" s="388"/>
      <c r="CP1177" s="388"/>
      <c r="CQ1177" s="388"/>
      <c r="CR1177" s="388"/>
      <c r="CS1177" s="388"/>
      <c r="CT1177" s="388"/>
    </row>
    <row r="1178" spans="1:98" s="35" customFormat="1" ht="15" x14ac:dyDescent="0.3">
      <c r="A1178" s="398"/>
      <c r="F1178" s="167" t="s">
        <v>269</v>
      </c>
      <c r="J1178" s="388"/>
      <c r="K1178" s="164">
        <f>+K1170*$D$1170/100</f>
        <v>23.92</v>
      </c>
      <c r="L1178" s="164"/>
      <c r="M1178" s="164">
        <f t="shared" ref="M1178:BR1178" si="574">+M1170*$D$1170/100</f>
        <v>4.88</v>
      </c>
      <c r="N1178" s="164">
        <f t="shared" si="574"/>
        <v>0</v>
      </c>
      <c r="O1178" s="164">
        <f t="shared" si="574"/>
        <v>4.88</v>
      </c>
      <c r="P1178" s="164">
        <f t="shared" si="574"/>
        <v>0</v>
      </c>
      <c r="Q1178" s="164">
        <f t="shared" si="574"/>
        <v>0</v>
      </c>
      <c r="R1178" s="164">
        <f t="shared" si="574"/>
        <v>0</v>
      </c>
      <c r="S1178" s="164">
        <f t="shared" si="574"/>
        <v>0</v>
      </c>
      <c r="T1178" s="164">
        <f t="shared" si="574"/>
        <v>0</v>
      </c>
      <c r="U1178" s="164">
        <f t="shared" si="574"/>
        <v>0</v>
      </c>
      <c r="V1178" s="164">
        <f t="shared" si="574"/>
        <v>0</v>
      </c>
      <c r="W1178" s="164">
        <f t="shared" si="574"/>
        <v>50</v>
      </c>
      <c r="X1178" s="164">
        <f t="shared" si="574"/>
        <v>0</v>
      </c>
      <c r="Y1178" s="164">
        <f t="shared" si="574"/>
        <v>0</v>
      </c>
      <c r="Z1178" s="164">
        <f t="shared" si="574"/>
        <v>0</v>
      </c>
      <c r="AA1178" s="164">
        <f t="shared" si="574"/>
        <v>50</v>
      </c>
      <c r="AB1178" s="164">
        <f t="shared" si="574"/>
        <v>0</v>
      </c>
      <c r="AC1178" s="164">
        <f t="shared" si="574"/>
        <v>0</v>
      </c>
      <c r="AD1178" s="164">
        <f t="shared" si="574"/>
        <v>0</v>
      </c>
      <c r="AE1178" s="164">
        <f t="shared" si="574"/>
        <v>0</v>
      </c>
      <c r="AF1178" s="164">
        <f t="shared" si="574"/>
        <v>0</v>
      </c>
      <c r="AG1178" s="164">
        <f t="shared" si="574"/>
        <v>0</v>
      </c>
      <c r="AH1178" s="164">
        <f t="shared" si="574"/>
        <v>0</v>
      </c>
      <c r="AI1178" s="164">
        <f t="shared" si="574"/>
        <v>0</v>
      </c>
      <c r="AJ1178" s="164">
        <f t="shared" si="574"/>
        <v>0.72</v>
      </c>
      <c r="AK1178" s="164">
        <f t="shared" si="574"/>
        <v>25.6</v>
      </c>
      <c r="AL1178" s="164">
        <f t="shared" si="574"/>
        <v>1.36</v>
      </c>
      <c r="AM1178" s="164">
        <f t="shared" si="574"/>
        <v>3.2</v>
      </c>
      <c r="AN1178" s="164">
        <f t="shared" si="574"/>
        <v>5.6</v>
      </c>
      <c r="AO1178" s="164">
        <f t="shared" si="574"/>
        <v>20</v>
      </c>
      <c r="AP1178" s="164">
        <f t="shared" si="574"/>
        <v>20</v>
      </c>
      <c r="AQ1178" s="164">
        <f t="shared" si="574"/>
        <v>0</v>
      </c>
      <c r="AR1178" s="164">
        <f t="shared" si="574"/>
        <v>0.128</v>
      </c>
      <c r="AS1178" s="164">
        <f t="shared" si="574"/>
        <v>0</v>
      </c>
      <c r="AT1178" s="164">
        <f t="shared" si="574"/>
        <v>0</v>
      </c>
      <c r="AU1178" s="164">
        <f t="shared" si="574"/>
        <v>0</v>
      </c>
      <c r="AV1178" s="164">
        <f t="shared" si="574"/>
        <v>0</v>
      </c>
      <c r="AW1178" s="164">
        <f t="shared" si="574"/>
        <v>0</v>
      </c>
      <c r="AX1178" s="164">
        <f t="shared" si="574"/>
        <v>0</v>
      </c>
      <c r="AY1178" s="164">
        <f t="shared" si="574"/>
        <v>0</v>
      </c>
      <c r="AZ1178" s="164">
        <f t="shared" si="574"/>
        <v>0</v>
      </c>
      <c r="BA1178" s="164">
        <f t="shared" si="574"/>
        <v>0</v>
      </c>
      <c r="BB1178" s="164">
        <f t="shared" si="574"/>
        <v>0</v>
      </c>
      <c r="BC1178" s="164">
        <f t="shared" si="574"/>
        <v>0</v>
      </c>
      <c r="BD1178" s="164">
        <f t="shared" si="574"/>
        <v>0</v>
      </c>
      <c r="BE1178" s="164">
        <f t="shared" si="574"/>
        <v>0</v>
      </c>
      <c r="BF1178" s="164">
        <f t="shared" si="574"/>
        <v>0</v>
      </c>
      <c r="BG1178" s="164">
        <f t="shared" si="574"/>
        <v>0</v>
      </c>
      <c r="BH1178" s="164">
        <f t="shared" si="574"/>
        <v>0</v>
      </c>
      <c r="BI1178" s="164">
        <f t="shared" si="574"/>
        <v>0</v>
      </c>
      <c r="BJ1178" s="164">
        <f t="shared" si="574"/>
        <v>0</v>
      </c>
      <c r="BK1178" s="164">
        <f t="shared" si="574"/>
        <v>0</v>
      </c>
      <c r="BL1178" s="164">
        <f t="shared" si="574"/>
        <v>0</v>
      </c>
      <c r="BM1178" s="164">
        <f t="shared" si="574"/>
        <v>0</v>
      </c>
      <c r="BN1178" s="164">
        <f t="shared" si="574"/>
        <v>0</v>
      </c>
      <c r="BO1178" s="164">
        <f t="shared" si="574"/>
        <v>0</v>
      </c>
      <c r="BP1178" s="164">
        <f t="shared" si="574"/>
        <v>0</v>
      </c>
      <c r="BQ1178" s="164">
        <f t="shared" si="574"/>
        <v>0</v>
      </c>
      <c r="BR1178" s="164">
        <f t="shared" si="574"/>
        <v>0</v>
      </c>
      <c r="BS1178" s="164"/>
      <c r="BT1178" s="164"/>
      <c r="BU1178" s="164"/>
      <c r="BV1178" s="164"/>
      <c r="BW1178" s="164"/>
      <c r="BX1178" s="166"/>
      <c r="BY1178" s="164"/>
      <c r="BZ1178" s="164"/>
      <c r="CA1178" s="164"/>
      <c r="CB1178" s="164">
        <f>+CB1170</f>
        <v>100</v>
      </c>
      <c r="CC1178" s="164">
        <f>+CC1170</f>
        <v>63.1</v>
      </c>
      <c r="CD1178" s="388"/>
      <c r="CE1178" s="388"/>
      <c r="CF1178" s="388"/>
      <c r="CG1178" s="388"/>
      <c r="CH1178" s="388"/>
      <c r="CI1178" s="388"/>
      <c r="CJ1178" s="388"/>
      <c r="CK1178" s="388"/>
      <c r="CL1178" s="388"/>
      <c r="CM1178" s="388"/>
      <c r="CN1178" s="388"/>
      <c r="CO1178" s="388"/>
      <c r="CP1178" s="388"/>
      <c r="CQ1178" s="388"/>
      <c r="CR1178" s="388"/>
      <c r="CS1178" s="388"/>
      <c r="CT1178" s="388"/>
    </row>
    <row r="1179" spans="1:98" s="35" customFormat="1" ht="15" x14ac:dyDescent="0.3">
      <c r="A1179" s="398"/>
      <c r="F1179" s="167"/>
      <c r="J1179" s="388"/>
      <c r="K1179" s="168">
        <f>SUM(K1177:K1178)</f>
        <v>523.41999999999996</v>
      </c>
      <c r="L1179" s="168"/>
      <c r="M1179" s="168">
        <f t="shared" ref="M1179:BR1179" si="575">SUM(M1177:M1178)</f>
        <v>4.88</v>
      </c>
      <c r="N1179" s="168">
        <f t="shared" si="575"/>
        <v>0</v>
      </c>
      <c r="O1179" s="168">
        <f t="shared" si="575"/>
        <v>4.88</v>
      </c>
      <c r="P1179" s="168">
        <f t="shared" si="575"/>
        <v>0</v>
      </c>
      <c r="Q1179" s="168">
        <f t="shared" si="575"/>
        <v>0</v>
      </c>
      <c r="R1179" s="168">
        <f t="shared" si="575"/>
        <v>0</v>
      </c>
      <c r="S1179" s="168">
        <f t="shared" si="575"/>
        <v>0</v>
      </c>
      <c r="T1179" s="168">
        <f t="shared" si="575"/>
        <v>0</v>
      </c>
      <c r="U1179" s="168">
        <f t="shared" si="575"/>
        <v>0</v>
      </c>
      <c r="V1179" s="168">
        <f t="shared" si="575"/>
        <v>0</v>
      </c>
      <c r="W1179" s="168">
        <f t="shared" si="575"/>
        <v>50</v>
      </c>
      <c r="X1179" s="168">
        <f t="shared" si="575"/>
        <v>0</v>
      </c>
      <c r="Y1179" s="168">
        <f t="shared" si="575"/>
        <v>0</v>
      </c>
      <c r="Z1179" s="168">
        <f t="shared" si="575"/>
        <v>0</v>
      </c>
      <c r="AA1179" s="168">
        <f t="shared" si="575"/>
        <v>50</v>
      </c>
      <c r="AB1179" s="168">
        <f t="shared" si="575"/>
        <v>0</v>
      </c>
      <c r="AC1179" s="168">
        <f t="shared" si="575"/>
        <v>0</v>
      </c>
      <c r="AD1179" s="168">
        <f t="shared" si="575"/>
        <v>0</v>
      </c>
      <c r="AE1179" s="168">
        <f t="shared" si="575"/>
        <v>0</v>
      </c>
      <c r="AF1179" s="168">
        <f t="shared" si="575"/>
        <v>0</v>
      </c>
      <c r="AG1179" s="168">
        <f t="shared" si="575"/>
        <v>0</v>
      </c>
      <c r="AH1179" s="168">
        <f t="shared" si="575"/>
        <v>0</v>
      </c>
      <c r="AI1179" s="168">
        <f t="shared" si="575"/>
        <v>0</v>
      </c>
      <c r="AJ1179" s="168">
        <f t="shared" si="575"/>
        <v>1.22</v>
      </c>
      <c r="AK1179" s="168">
        <f t="shared" si="575"/>
        <v>35.6</v>
      </c>
      <c r="AL1179" s="168">
        <f t="shared" si="575"/>
        <v>1.36</v>
      </c>
      <c r="AM1179" s="168">
        <f t="shared" si="575"/>
        <v>8.1999999999999993</v>
      </c>
      <c r="AN1179" s="168">
        <f t="shared" si="575"/>
        <v>5.6</v>
      </c>
      <c r="AO1179" s="168">
        <f t="shared" si="575"/>
        <v>20</v>
      </c>
      <c r="AP1179" s="168">
        <f t="shared" si="575"/>
        <v>30</v>
      </c>
      <c r="AQ1179" s="168">
        <f t="shared" si="575"/>
        <v>0</v>
      </c>
      <c r="AR1179" s="168">
        <f t="shared" si="575"/>
        <v>0.16300000000000001</v>
      </c>
      <c r="AS1179" s="168">
        <f t="shared" si="575"/>
        <v>0</v>
      </c>
      <c r="AT1179" s="168">
        <f t="shared" si="575"/>
        <v>0</v>
      </c>
      <c r="AU1179" s="168">
        <f t="shared" si="575"/>
        <v>0</v>
      </c>
      <c r="AV1179" s="168">
        <f t="shared" si="575"/>
        <v>0</v>
      </c>
      <c r="AW1179" s="168">
        <f t="shared" si="575"/>
        <v>0</v>
      </c>
      <c r="AX1179" s="168">
        <f t="shared" si="575"/>
        <v>0</v>
      </c>
      <c r="AY1179" s="168">
        <f t="shared" si="575"/>
        <v>0</v>
      </c>
      <c r="AZ1179" s="168">
        <f t="shared" si="575"/>
        <v>0</v>
      </c>
      <c r="BA1179" s="168">
        <f t="shared" si="575"/>
        <v>0</v>
      </c>
      <c r="BB1179" s="168">
        <f t="shared" si="575"/>
        <v>0</v>
      </c>
      <c r="BC1179" s="168">
        <f t="shared" si="575"/>
        <v>0</v>
      </c>
      <c r="BD1179" s="168">
        <f t="shared" si="575"/>
        <v>0</v>
      </c>
      <c r="BE1179" s="168">
        <f t="shared" si="575"/>
        <v>0</v>
      </c>
      <c r="BF1179" s="168">
        <f t="shared" si="575"/>
        <v>0</v>
      </c>
      <c r="BG1179" s="168">
        <f t="shared" si="575"/>
        <v>0</v>
      </c>
      <c r="BH1179" s="168">
        <f t="shared" si="575"/>
        <v>0</v>
      </c>
      <c r="BI1179" s="168">
        <f t="shared" si="575"/>
        <v>0</v>
      </c>
      <c r="BJ1179" s="168">
        <f t="shared" si="575"/>
        <v>0</v>
      </c>
      <c r="BK1179" s="168">
        <f t="shared" si="575"/>
        <v>0</v>
      </c>
      <c r="BL1179" s="168">
        <f t="shared" si="575"/>
        <v>0</v>
      </c>
      <c r="BM1179" s="168">
        <f t="shared" si="575"/>
        <v>0</v>
      </c>
      <c r="BN1179" s="168">
        <f t="shared" si="575"/>
        <v>0</v>
      </c>
      <c r="BO1179" s="168">
        <f t="shared" si="575"/>
        <v>0</v>
      </c>
      <c r="BP1179" s="168">
        <f t="shared" si="575"/>
        <v>0</v>
      </c>
      <c r="BQ1179" s="168">
        <f t="shared" si="575"/>
        <v>0</v>
      </c>
      <c r="BR1179" s="168">
        <f t="shared" si="575"/>
        <v>0</v>
      </c>
      <c r="BS1179" s="168"/>
      <c r="BT1179" s="168"/>
      <c r="BU1179" s="168"/>
      <c r="BV1179" s="168"/>
      <c r="BW1179" s="168"/>
      <c r="BX1179" s="333"/>
      <c r="BY1179" s="168"/>
      <c r="BZ1179" s="168"/>
      <c r="CA1179" s="168"/>
      <c r="CB1179" s="168">
        <f>(CB1178)</f>
        <v>100</v>
      </c>
      <c r="CC1179" s="168">
        <f>(CC1178)</f>
        <v>63.1</v>
      </c>
      <c r="CD1179" s="388"/>
      <c r="CE1179" s="388"/>
      <c r="CF1179" s="388"/>
      <c r="CG1179" s="388"/>
      <c r="CH1179" s="388"/>
      <c r="CI1179" s="388"/>
      <c r="CJ1179" s="388"/>
      <c r="CK1179" s="388"/>
      <c r="CL1179" s="388"/>
      <c r="CM1179" s="388"/>
      <c r="CN1179" s="388"/>
      <c r="CO1179" s="388"/>
      <c r="CP1179" s="388"/>
      <c r="CQ1179" s="388"/>
      <c r="CR1179" s="388"/>
      <c r="CS1179" s="388"/>
      <c r="CT1179" s="388"/>
    </row>
    <row r="1180" spans="1:98" s="35" customFormat="1" ht="15" x14ac:dyDescent="0.3">
      <c r="A1180" s="398"/>
      <c r="F1180" s="167"/>
      <c r="J1180" s="388"/>
      <c r="BX1180" s="332"/>
      <c r="CD1180" s="388"/>
      <c r="CE1180" s="388"/>
      <c r="CF1180" s="388"/>
      <c r="CG1180" s="388"/>
      <c r="CH1180" s="388"/>
      <c r="CI1180" s="388"/>
      <c r="CJ1180" s="388"/>
      <c r="CK1180" s="388"/>
      <c r="CL1180" s="388"/>
      <c r="CM1180" s="388"/>
      <c r="CN1180" s="388"/>
      <c r="CO1180" s="388"/>
      <c r="CP1180" s="388"/>
      <c r="CQ1180" s="388"/>
      <c r="CR1180" s="388"/>
      <c r="CS1180" s="388"/>
      <c r="CT1180" s="388"/>
    </row>
    <row r="1181" spans="1:98" s="35" customFormat="1" ht="15" x14ac:dyDescent="0.3">
      <c r="A1181" s="398"/>
      <c r="F1181" s="167"/>
      <c r="J1181" s="388"/>
      <c r="K1181" s="164">
        <f>(K1179-($D$1171-$D$1172))/$D$1172*100</f>
        <v>90.244827586206895</v>
      </c>
      <c r="L1181" s="170"/>
      <c r="M1181" s="170">
        <f t="shared" ref="M1181:BR1181" si="576">M1179/$D$1172*100*M1167</f>
        <v>0.84137931034482749</v>
      </c>
      <c r="N1181" s="170">
        <f t="shared" si="576"/>
        <v>0</v>
      </c>
      <c r="O1181" s="170">
        <f t="shared" si="576"/>
        <v>0.84137931034482749</v>
      </c>
      <c r="P1181" s="170">
        <f t="shared" si="576"/>
        <v>0</v>
      </c>
      <c r="Q1181" s="170">
        <f t="shared" si="576"/>
        <v>0</v>
      </c>
      <c r="R1181" s="170">
        <f t="shared" si="576"/>
        <v>0</v>
      </c>
      <c r="S1181" s="170">
        <f t="shared" si="576"/>
        <v>0</v>
      </c>
      <c r="T1181" s="170">
        <f t="shared" si="576"/>
        <v>0</v>
      </c>
      <c r="U1181" s="170">
        <f t="shared" si="576"/>
        <v>0</v>
      </c>
      <c r="V1181" s="170">
        <f t="shared" si="576"/>
        <v>0</v>
      </c>
      <c r="W1181" s="170">
        <f t="shared" si="576"/>
        <v>8.6206896551724146</v>
      </c>
      <c r="X1181" s="170">
        <f t="shared" si="576"/>
        <v>0</v>
      </c>
      <c r="Y1181" s="170">
        <f t="shared" si="576"/>
        <v>0</v>
      </c>
      <c r="Z1181" s="170">
        <f t="shared" si="576"/>
        <v>0</v>
      </c>
      <c r="AA1181" s="170">
        <f t="shared" si="576"/>
        <v>8.6206896551724146</v>
      </c>
      <c r="AB1181" s="170">
        <f t="shared" si="576"/>
        <v>0</v>
      </c>
      <c r="AC1181" s="170">
        <f t="shared" si="576"/>
        <v>0</v>
      </c>
      <c r="AD1181" s="170">
        <f t="shared" si="576"/>
        <v>0</v>
      </c>
      <c r="AE1181" s="170">
        <f t="shared" si="576"/>
        <v>0</v>
      </c>
      <c r="AF1181" s="170">
        <f t="shared" si="576"/>
        <v>0</v>
      </c>
      <c r="AG1181" s="170">
        <f t="shared" si="576"/>
        <v>0</v>
      </c>
      <c r="AH1181" s="170">
        <f t="shared" si="576"/>
        <v>0</v>
      </c>
      <c r="AI1181" s="170">
        <f t="shared" si="576"/>
        <v>0</v>
      </c>
      <c r="AJ1181" s="170">
        <f t="shared" si="576"/>
        <v>0.21034482758620687</v>
      </c>
      <c r="AK1181" s="170">
        <f t="shared" si="576"/>
        <v>6.1379310344827589</v>
      </c>
      <c r="AL1181" s="170">
        <f t="shared" si="576"/>
        <v>0.23448275862068968</v>
      </c>
      <c r="AM1181" s="170">
        <f t="shared" si="576"/>
        <v>1.4137931034482758</v>
      </c>
      <c r="AN1181" s="170">
        <f t="shared" si="576"/>
        <v>0.96551724137931028</v>
      </c>
      <c r="AO1181" s="170">
        <f t="shared" si="576"/>
        <v>3.4482758620689653</v>
      </c>
      <c r="AP1181" s="170">
        <f t="shared" si="576"/>
        <v>5.1724137931034484</v>
      </c>
      <c r="AQ1181" s="170">
        <f t="shared" si="576"/>
        <v>0</v>
      </c>
      <c r="AR1181" s="170">
        <f t="shared" si="576"/>
        <v>2.8103448275862072E-2</v>
      </c>
      <c r="AS1181" s="170">
        <f t="shared" si="576"/>
        <v>0</v>
      </c>
      <c r="AT1181" s="170">
        <f t="shared" si="576"/>
        <v>0</v>
      </c>
      <c r="AU1181" s="170">
        <f t="shared" si="576"/>
        <v>0</v>
      </c>
      <c r="AV1181" s="170">
        <f t="shared" si="576"/>
        <v>0</v>
      </c>
      <c r="AW1181" s="170">
        <f t="shared" si="576"/>
        <v>0</v>
      </c>
      <c r="AX1181" s="170">
        <f t="shared" si="576"/>
        <v>0</v>
      </c>
      <c r="AY1181" s="170">
        <f t="shared" si="576"/>
        <v>0</v>
      </c>
      <c r="AZ1181" s="170">
        <f t="shared" si="576"/>
        <v>0</v>
      </c>
      <c r="BA1181" s="170">
        <f t="shared" si="576"/>
        <v>0</v>
      </c>
      <c r="BB1181" s="170">
        <f t="shared" si="576"/>
        <v>0</v>
      </c>
      <c r="BC1181" s="170">
        <f t="shared" si="576"/>
        <v>0</v>
      </c>
      <c r="BD1181" s="170">
        <f t="shared" si="576"/>
        <v>0</v>
      </c>
      <c r="BE1181" s="170">
        <f t="shared" si="576"/>
        <v>0</v>
      </c>
      <c r="BF1181" s="170">
        <f t="shared" si="576"/>
        <v>0</v>
      </c>
      <c r="BG1181" s="170">
        <f t="shared" si="576"/>
        <v>0</v>
      </c>
      <c r="BH1181" s="170">
        <f t="shared" si="576"/>
        <v>0</v>
      </c>
      <c r="BI1181" s="170">
        <f t="shared" si="576"/>
        <v>0</v>
      </c>
      <c r="BJ1181" s="170">
        <f t="shared" si="576"/>
        <v>0</v>
      </c>
      <c r="BK1181" s="170">
        <f t="shared" si="576"/>
        <v>0</v>
      </c>
      <c r="BL1181" s="170">
        <f t="shared" si="576"/>
        <v>0</v>
      </c>
      <c r="BM1181" s="170">
        <f t="shared" si="576"/>
        <v>0</v>
      </c>
      <c r="BN1181" s="170">
        <f t="shared" si="576"/>
        <v>0</v>
      </c>
      <c r="BO1181" s="170">
        <f t="shared" si="576"/>
        <v>0</v>
      </c>
      <c r="BP1181" s="170">
        <f t="shared" si="576"/>
        <v>0</v>
      </c>
      <c r="BQ1181" s="170">
        <f t="shared" si="576"/>
        <v>0</v>
      </c>
      <c r="BR1181" s="170">
        <f t="shared" si="576"/>
        <v>0</v>
      </c>
      <c r="BS1181" s="170"/>
      <c r="BT1181" s="170"/>
      <c r="BU1181" s="170"/>
      <c r="BV1181" s="170"/>
      <c r="BW1181" s="170"/>
      <c r="BX1181" s="204"/>
      <c r="BY1181" s="170"/>
      <c r="BZ1181" s="170"/>
      <c r="CA1181" s="170"/>
      <c r="CB1181" s="170">
        <f>CB1179/1</f>
        <v>100</v>
      </c>
      <c r="CC1181" s="168">
        <f>CC1179</f>
        <v>63.1</v>
      </c>
      <c r="CD1181" s="388"/>
      <c r="CE1181" s="388"/>
      <c r="CF1181" s="388"/>
      <c r="CG1181" s="388"/>
      <c r="CH1181" s="388"/>
      <c r="CI1181" s="388"/>
      <c r="CJ1181" s="388"/>
      <c r="CK1181" s="388"/>
      <c r="CL1181" s="388"/>
      <c r="CM1181" s="388"/>
      <c r="CN1181" s="388"/>
      <c r="CO1181" s="388"/>
      <c r="CP1181" s="388"/>
      <c r="CQ1181" s="388"/>
      <c r="CR1181" s="388"/>
      <c r="CS1181" s="388"/>
      <c r="CT1181" s="388"/>
    </row>
    <row r="1182" spans="1:98" ht="15" x14ac:dyDescent="0.3">
      <c r="A1182" s="10"/>
      <c r="F1182" s="44"/>
      <c r="CB1182" s="24"/>
      <c r="CC1182" s="24"/>
    </row>
    <row r="1183" spans="1:98" ht="15" x14ac:dyDescent="0.3">
      <c r="A1183" s="48" t="s">
        <v>1343</v>
      </c>
      <c r="F1183" s="44"/>
    </row>
    <row r="1184" spans="1:98" s="189" customFormat="1" ht="15" x14ac:dyDescent="0.3">
      <c r="A1184" s="188" t="s">
        <v>546</v>
      </c>
      <c r="F1184" s="202"/>
      <c r="J1184" s="189">
        <v>1</v>
      </c>
      <c r="K1184" s="189">
        <v>1</v>
      </c>
      <c r="L1184" s="16">
        <v>1</v>
      </c>
      <c r="M1184" s="189">
        <v>1</v>
      </c>
      <c r="N1184" s="189">
        <v>1</v>
      </c>
      <c r="O1184" s="189">
        <v>1</v>
      </c>
      <c r="P1184" s="189">
        <v>1</v>
      </c>
      <c r="Q1184" s="189">
        <v>1</v>
      </c>
      <c r="R1184" s="189">
        <v>1</v>
      </c>
      <c r="S1184" s="189">
        <v>1</v>
      </c>
      <c r="T1184" s="189">
        <v>1</v>
      </c>
      <c r="U1184" s="189">
        <v>1</v>
      </c>
      <c r="V1184" s="189">
        <v>1</v>
      </c>
      <c r="W1184" s="189">
        <v>1</v>
      </c>
      <c r="X1184" s="189">
        <v>1</v>
      </c>
      <c r="Y1184" s="189">
        <v>1</v>
      </c>
      <c r="Z1184" s="189">
        <v>1</v>
      </c>
      <c r="AA1184" s="189">
        <v>1</v>
      </c>
      <c r="AB1184" s="189">
        <v>1</v>
      </c>
      <c r="AC1184" s="189">
        <v>1</v>
      </c>
      <c r="AD1184" s="189">
        <v>1</v>
      </c>
      <c r="AE1184" s="189">
        <v>1</v>
      </c>
      <c r="AF1184" s="189">
        <v>1</v>
      </c>
      <c r="AG1184" s="189">
        <v>1</v>
      </c>
      <c r="AH1184" s="189">
        <v>1</v>
      </c>
      <c r="AI1184" s="189">
        <v>1</v>
      </c>
      <c r="AJ1184" s="189">
        <v>1</v>
      </c>
      <c r="AK1184" s="189">
        <v>1</v>
      </c>
      <c r="AL1184" s="189">
        <v>1</v>
      </c>
      <c r="AM1184" s="189">
        <v>1</v>
      </c>
      <c r="AN1184" s="189">
        <v>1</v>
      </c>
      <c r="AO1184" s="189">
        <v>1</v>
      </c>
      <c r="AP1184" s="189">
        <v>1</v>
      </c>
      <c r="AQ1184" s="189">
        <v>1</v>
      </c>
      <c r="AR1184" s="189">
        <v>1</v>
      </c>
      <c r="AS1184" s="189">
        <v>1</v>
      </c>
      <c r="AT1184" s="189">
        <v>1</v>
      </c>
      <c r="AU1184" s="189">
        <v>1</v>
      </c>
      <c r="AV1184" s="189">
        <v>1</v>
      </c>
      <c r="AW1184" s="189">
        <v>1</v>
      </c>
      <c r="AX1184" s="189">
        <v>1</v>
      </c>
      <c r="AY1184" s="189">
        <v>1</v>
      </c>
      <c r="AZ1184" s="189">
        <v>1</v>
      </c>
      <c r="BA1184" s="189">
        <v>1</v>
      </c>
      <c r="BB1184" s="189">
        <v>1</v>
      </c>
      <c r="BC1184" s="189">
        <v>1</v>
      </c>
      <c r="BD1184" s="189">
        <v>1</v>
      </c>
      <c r="BE1184" s="189">
        <v>1</v>
      </c>
      <c r="BF1184" s="189">
        <v>1</v>
      </c>
      <c r="BG1184" s="189">
        <v>1</v>
      </c>
      <c r="BH1184" s="189">
        <v>1</v>
      </c>
      <c r="BI1184" s="189">
        <v>1</v>
      </c>
      <c r="BJ1184" s="189">
        <v>0.6</v>
      </c>
      <c r="BK1184" s="189">
        <v>0.6</v>
      </c>
      <c r="BL1184" s="189">
        <v>0.6</v>
      </c>
      <c r="BM1184" s="189">
        <v>0.6</v>
      </c>
      <c r="BN1184" s="189">
        <v>0.6</v>
      </c>
      <c r="BO1184" s="189">
        <v>0.5</v>
      </c>
      <c r="BP1184" s="189">
        <v>1</v>
      </c>
      <c r="BQ1184" s="189">
        <v>1</v>
      </c>
      <c r="BR1184" s="189">
        <v>1</v>
      </c>
      <c r="BS1184" s="190"/>
      <c r="BT1184" s="190"/>
      <c r="BU1184" s="190"/>
      <c r="BV1184" s="190"/>
      <c r="BX1184" s="341"/>
    </row>
    <row r="1185" spans="1:98" s="7" customFormat="1" ht="15" x14ac:dyDescent="0.25">
      <c r="A1185" s="120" t="s">
        <v>1019</v>
      </c>
      <c r="F1185" s="117" t="s">
        <v>1355</v>
      </c>
      <c r="J1185" s="7">
        <f>(M1185*17)+(Q1185*37)+(W1185*17)+(AI1185*29)+(AE1185*8)</f>
        <v>276.16402956904682</v>
      </c>
      <c r="K1185" s="183">
        <f>+K1200</f>
        <v>78.278268847646018</v>
      </c>
      <c r="L1185" s="183">
        <f>+L1200</f>
        <v>7.1855929537590429E-2</v>
      </c>
      <c r="M1185" s="183">
        <f t="shared" ref="M1185:BR1185" si="577">+M1200</f>
        <v>3.9746723288245773</v>
      </c>
      <c r="N1185" s="183">
        <f t="shared" si="577"/>
        <v>3.513709761979658</v>
      </c>
      <c r="O1185" s="183">
        <f t="shared" si="577"/>
        <v>0.46096256684491971</v>
      </c>
      <c r="P1185" s="183">
        <f t="shared" si="577"/>
        <v>2.7115445108524691E-4</v>
      </c>
      <c r="Q1185" s="183">
        <f t="shared" si="577"/>
        <v>0.98745412603544092</v>
      </c>
      <c r="R1185" s="183">
        <f t="shared" si="577"/>
        <v>0</v>
      </c>
      <c r="S1185" s="183">
        <f t="shared" si="577"/>
        <v>0.15726958162944318</v>
      </c>
      <c r="T1185" s="183">
        <f t="shared" si="577"/>
        <v>0.15071668239488306</v>
      </c>
      <c r="U1185" s="183">
        <f t="shared" si="577"/>
        <v>0.50118381042256466</v>
      </c>
      <c r="V1185" s="183">
        <f t="shared" si="577"/>
        <v>0</v>
      </c>
      <c r="W1185" s="183">
        <f t="shared" si="577"/>
        <v>5.5699643493761135</v>
      </c>
      <c r="X1185" s="183">
        <f t="shared" si="577"/>
        <v>14.576811366257733</v>
      </c>
      <c r="Y1185" s="183">
        <f t="shared" si="577"/>
        <v>0</v>
      </c>
      <c r="Z1185" s="183">
        <f t="shared" si="577"/>
        <v>0</v>
      </c>
      <c r="AA1185" s="183">
        <f t="shared" si="577"/>
        <v>0.75697284261298092</v>
      </c>
      <c r="AB1185" s="183">
        <f t="shared" si="577"/>
        <v>0</v>
      </c>
      <c r="AC1185" s="183">
        <f t="shared" si="577"/>
        <v>0</v>
      </c>
      <c r="AD1185" s="183">
        <f t="shared" si="577"/>
        <v>0</v>
      </c>
      <c r="AE1185" s="183">
        <f t="shared" si="577"/>
        <v>9.6711754220404718</v>
      </c>
      <c r="AF1185" s="183">
        <f t="shared" si="577"/>
        <v>0</v>
      </c>
      <c r="AG1185" s="183">
        <f t="shared" si="577"/>
        <v>0</v>
      </c>
      <c r="AH1185" s="183">
        <f t="shared" si="577"/>
        <v>0</v>
      </c>
      <c r="AI1185" s="183">
        <f t="shared" si="577"/>
        <v>0</v>
      </c>
      <c r="AJ1185" s="183">
        <f t="shared" si="577"/>
        <v>1.5297630282059347</v>
      </c>
      <c r="AK1185" s="183">
        <f t="shared" si="577"/>
        <v>35.430848275138935</v>
      </c>
      <c r="AL1185" s="183">
        <f t="shared" si="577"/>
        <v>2.3884187899758831</v>
      </c>
      <c r="AM1185" s="183">
        <f t="shared" si="577"/>
        <v>140.68396770472893</v>
      </c>
      <c r="AN1185" s="183">
        <f t="shared" si="577"/>
        <v>242.59284890426756</v>
      </c>
      <c r="AO1185" s="183">
        <f t="shared" si="577"/>
        <v>289.59295375904367</v>
      </c>
      <c r="AP1185" s="183">
        <f t="shared" si="577"/>
        <v>9.7615602390688885</v>
      </c>
      <c r="AQ1185" s="183">
        <f t="shared" si="577"/>
        <v>1.6969749397085034</v>
      </c>
      <c r="AR1185" s="183">
        <f t="shared" si="577"/>
        <v>0.2347745622313096</v>
      </c>
      <c r="AS1185" s="183">
        <f t="shared" si="577"/>
        <v>17.819366677152143</v>
      </c>
      <c r="AT1185" s="183">
        <f t="shared" si="577"/>
        <v>2.8697179406521962</v>
      </c>
      <c r="AU1185" s="183">
        <f t="shared" si="577"/>
        <v>0</v>
      </c>
      <c r="AV1185" s="183">
        <f t="shared" si="577"/>
        <v>0.13557722554262344</v>
      </c>
      <c r="AW1185" s="183">
        <f t="shared" si="577"/>
        <v>0.13557722554262344</v>
      </c>
      <c r="AX1185" s="183">
        <f t="shared" si="577"/>
        <v>0</v>
      </c>
      <c r="AY1185" s="183">
        <f t="shared" si="577"/>
        <v>1.3557722554262346</v>
      </c>
      <c r="AZ1185" s="183">
        <f t="shared" si="577"/>
        <v>0</v>
      </c>
      <c r="BA1185" s="183">
        <f t="shared" si="577"/>
        <v>0</v>
      </c>
      <c r="BB1185" s="183">
        <f t="shared" si="577"/>
        <v>0</v>
      </c>
      <c r="BC1185" s="183">
        <f t="shared" si="577"/>
        <v>0</v>
      </c>
      <c r="BD1185" s="183">
        <f t="shared" si="577"/>
        <v>54.230890217049378</v>
      </c>
      <c r="BE1185" s="183">
        <f t="shared" si="577"/>
        <v>0</v>
      </c>
      <c r="BF1185" s="183">
        <f t="shared" si="577"/>
        <v>0</v>
      </c>
      <c r="BG1185" s="183">
        <f t="shared" si="577"/>
        <v>0</v>
      </c>
      <c r="BH1185" s="183">
        <f t="shared" si="577"/>
        <v>0.34210653460749513</v>
      </c>
      <c r="BI1185" s="183">
        <f t="shared" si="577"/>
        <v>0</v>
      </c>
      <c r="BJ1185" s="183">
        <f t="shared" si="577"/>
        <v>7.4160742371815025E-2</v>
      </c>
      <c r="BK1185" s="183">
        <f t="shared" si="577"/>
        <v>8.9616546083674087E-2</v>
      </c>
      <c r="BL1185" s="183">
        <f t="shared" si="577"/>
        <v>1.8490022019502987</v>
      </c>
      <c r="BM1185" s="183">
        <f t="shared" si="577"/>
        <v>0</v>
      </c>
      <c r="BN1185" s="183">
        <f t="shared" si="577"/>
        <v>0.17991097829506128</v>
      </c>
      <c r="BO1185" s="183">
        <f t="shared" si="577"/>
        <v>9.2644437454126027</v>
      </c>
      <c r="BP1185" s="183">
        <f t="shared" si="577"/>
        <v>5.4230890217049382E-2</v>
      </c>
      <c r="BQ1185" s="183">
        <f t="shared" si="577"/>
        <v>0.13557722554262344</v>
      </c>
      <c r="BR1185" s="183">
        <f t="shared" si="577"/>
        <v>0</v>
      </c>
      <c r="BS1185" s="183"/>
      <c r="BT1185" s="183"/>
      <c r="BU1185" s="183"/>
      <c r="BV1185" s="183"/>
      <c r="BW1185" s="183"/>
      <c r="BX1185" s="338"/>
      <c r="BY1185" s="183"/>
      <c r="BZ1185" s="183"/>
      <c r="CA1185" s="183"/>
      <c r="CB1185" s="183">
        <f>+CB1200</f>
        <v>100</v>
      </c>
      <c r="CC1185" s="183">
        <f>+CC1200</f>
        <v>26.52</v>
      </c>
      <c r="CD1185" s="51"/>
      <c r="CE1185" s="51"/>
      <c r="CF1185" s="51"/>
      <c r="CG1185" s="51"/>
      <c r="CH1185" s="51"/>
      <c r="CI1185" s="51"/>
      <c r="CJ1185" s="51"/>
      <c r="CK1185" s="51"/>
      <c r="CL1185" s="51"/>
      <c r="CM1185" s="51"/>
      <c r="CN1185" s="51"/>
      <c r="CO1185" s="51"/>
      <c r="CP1185" s="51"/>
      <c r="CQ1185" s="51"/>
      <c r="CR1185" s="51"/>
      <c r="CS1185" s="51"/>
      <c r="CT1185" s="51"/>
    </row>
    <row r="1186" spans="1:98" ht="15" x14ac:dyDescent="0.25">
      <c r="A1186" s="10" t="s">
        <v>567</v>
      </c>
      <c r="D1186">
        <v>250</v>
      </c>
      <c r="F1186" s="40" t="s">
        <v>1391</v>
      </c>
      <c r="I1186">
        <v>1</v>
      </c>
      <c r="J1186" s="50">
        <v>0</v>
      </c>
      <c r="K1186" s="50">
        <v>99.9</v>
      </c>
      <c r="M1186" s="50">
        <v>0</v>
      </c>
      <c r="N1186" s="50">
        <v>0</v>
      </c>
      <c r="O1186" s="50">
        <v>0</v>
      </c>
      <c r="P1186" s="50">
        <v>0</v>
      </c>
      <c r="Q1186" s="50">
        <v>0</v>
      </c>
      <c r="R1186" s="50">
        <v>0</v>
      </c>
      <c r="S1186" s="50">
        <v>0</v>
      </c>
      <c r="T1186" s="50">
        <v>0</v>
      </c>
      <c r="U1186" s="50">
        <v>0</v>
      </c>
      <c r="W1186" s="50">
        <v>0</v>
      </c>
      <c r="X1186" s="50">
        <v>0</v>
      </c>
      <c r="Z1186" s="50">
        <v>0</v>
      </c>
      <c r="AA1186" s="50">
        <v>0</v>
      </c>
      <c r="AD1186" s="50">
        <v>0</v>
      </c>
      <c r="AE1186" s="50">
        <v>0</v>
      </c>
      <c r="AF1186" s="50">
        <v>0</v>
      </c>
      <c r="AG1186" s="50">
        <v>0</v>
      </c>
      <c r="AH1186" s="50">
        <v>0</v>
      </c>
      <c r="AI1186" s="50">
        <v>0</v>
      </c>
      <c r="AJ1186" s="50">
        <v>0.1</v>
      </c>
      <c r="AK1186" s="50">
        <v>2</v>
      </c>
      <c r="AL1186" s="50">
        <v>0</v>
      </c>
      <c r="AM1186" s="50">
        <v>1</v>
      </c>
      <c r="AN1186" s="50">
        <v>0</v>
      </c>
      <c r="AO1186" s="50">
        <v>0</v>
      </c>
      <c r="AP1186" s="50">
        <v>2</v>
      </c>
      <c r="AQ1186" s="50">
        <v>0</v>
      </c>
      <c r="AR1186" s="50">
        <v>7.0000000000000001E-3</v>
      </c>
      <c r="AS1186" s="50">
        <v>0</v>
      </c>
      <c r="AT1186" s="50">
        <v>0</v>
      </c>
      <c r="AV1186" s="50">
        <v>0</v>
      </c>
      <c r="AW1186" s="50">
        <v>0</v>
      </c>
      <c r="AX1186" s="50">
        <v>0</v>
      </c>
      <c r="AY1186" s="50">
        <v>0</v>
      </c>
      <c r="AZ1186" s="50">
        <v>0</v>
      </c>
      <c r="BA1186" s="50">
        <v>0</v>
      </c>
      <c r="BB1186" s="50">
        <v>0</v>
      </c>
      <c r="BE1186" s="50">
        <v>0</v>
      </c>
      <c r="BG1186" s="50">
        <v>0</v>
      </c>
      <c r="BH1186" s="50">
        <v>0</v>
      </c>
      <c r="BI1186" s="50">
        <v>0</v>
      </c>
      <c r="BJ1186" s="50">
        <v>0</v>
      </c>
      <c r="BK1186" s="50">
        <v>0</v>
      </c>
      <c r="BL1186" s="50">
        <v>0</v>
      </c>
      <c r="BM1186" s="50">
        <v>0</v>
      </c>
      <c r="BN1186" s="50">
        <v>0</v>
      </c>
      <c r="BO1186" s="50">
        <v>0</v>
      </c>
      <c r="BP1186" s="50">
        <v>0</v>
      </c>
      <c r="BQ1186" s="50">
        <v>0</v>
      </c>
      <c r="BR1186" s="50">
        <v>0</v>
      </c>
      <c r="BS1186" s="14">
        <v>1</v>
      </c>
      <c r="BT1186" s="14">
        <v>6.25</v>
      </c>
      <c r="BW1186" s="50" t="s">
        <v>7</v>
      </c>
      <c r="BX1186" s="194" t="s">
        <v>1411</v>
      </c>
      <c r="CB1186" s="50">
        <v>100</v>
      </c>
      <c r="CC1186" s="50">
        <v>0</v>
      </c>
    </row>
    <row r="1187" spans="1:98" ht="15" x14ac:dyDescent="0.25">
      <c r="A1187" s="10" t="s">
        <v>541</v>
      </c>
      <c r="D1187">
        <v>50</v>
      </c>
      <c r="F1187" s="40" t="s">
        <v>1410</v>
      </c>
      <c r="I1187">
        <v>1</v>
      </c>
      <c r="J1187" s="50">
        <v>1133.24</v>
      </c>
      <c r="K1187" s="50">
        <v>9.89</v>
      </c>
      <c r="M1187" s="50">
        <v>15.55</v>
      </c>
      <c r="N1187" s="50">
        <v>15.55</v>
      </c>
      <c r="O1187" s="50">
        <v>0</v>
      </c>
      <c r="P1187" s="50">
        <v>0</v>
      </c>
      <c r="Q1187" s="50">
        <v>4.25</v>
      </c>
      <c r="S1187" s="50">
        <v>0.63</v>
      </c>
      <c r="T1187" s="50">
        <v>0.63700000000000001</v>
      </c>
      <c r="U1187" s="50">
        <v>2.2120000000000002</v>
      </c>
      <c r="W1187" s="50">
        <v>21.71</v>
      </c>
      <c r="X1187" s="50">
        <v>64.510000000000005</v>
      </c>
      <c r="AA1187" s="50" t="s">
        <v>1414</v>
      </c>
      <c r="AE1187" s="50">
        <v>42.8</v>
      </c>
      <c r="AJ1187" s="50">
        <v>5.79</v>
      </c>
      <c r="AK1187" s="50">
        <v>73</v>
      </c>
      <c r="AL1187" s="50">
        <v>10.57</v>
      </c>
      <c r="AM1187" s="50">
        <v>611</v>
      </c>
      <c r="AN1187" s="50">
        <v>1013</v>
      </c>
      <c r="AO1187" s="50">
        <v>1182</v>
      </c>
      <c r="AP1187" s="50">
        <v>2</v>
      </c>
      <c r="AQ1187" s="50">
        <v>7.27</v>
      </c>
      <c r="AR1187" s="50">
        <v>0.998</v>
      </c>
      <c r="AS1187" s="50">
        <v>77.599999999999994</v>
      </c>
      <c r="AT1187" s="50">
        <v>11.5</v>
      </c>
      <c r="AU1187" s="50">
        <v>0</v>
      </c>
      <c r="AW1187" s="50">
        <v>0</v>
      </c>
      <c r="AX1187" s="194">
        <v>0</v>
      </c>
      <c r="AY1187" s="50">
        <v>6</v>
      </c>
      <c r="AZ1187" s="50">
        <v>0</v>
      </c>
      <c r="BC1187" s="50">
        <v>0</v>
      </c>
      <c r="BD1187" s="50">
        <v>240</v>
      </c>
      <c r="BE1187" s="50">
        <v>0</v>
      </c>
      <c r="BH1187" s="50">
        <v>1.4900000095367432</v>
      </c>
      <c r="BJ1187" s="50">
        <v>0.52300000000000002</v>
      </c>
      <c r="BK1187" s="50">
        <v>0.57699999999999996</v>
      </c>
      <c r="BL1187" s="50">
        <v>13.577999999999999</v>
      </c>
      <c r="BN1187" s="50">
        <v>1.3029999999999999</v>
      </c>
      <c r="BO1187" s="50">
        <v>79</v>
      </c>
      <c r="BP1187" s="50">
        <v>0</v>
      </c>
      <c r="BQ1187" s="50">
        <v>0</v>
      </c>
      <c r="BT1187" s="14">
        <v>6.309999942779541</v>
      </c>
      <c r="BW1187" s="50" t="s">
        <v>7</v>
      </c>
      <c r="BX1187" s="194" t="s">
        <v>394</v>
      </c>
      <c r="CB1187" s="50">
        <v>100</v>
      </c>
      <c r="CC1187" s="50">
        <v>21.72</v>
      </c>
    </row>
    <row r="1188" spans="1:98" ht="15" x14ac:dyDescent="0.25">
      <c r="A1188" s="10" t="s">
        <v>784</v>
      </c>
      <c r="D1188" s="25">
        <v>30</v>
      </c>
      <c r="E1188" s="147"/>
      <c r="F1188" s="40" t="s">
        <v>139</v>
      </c>
      <c r="I1188">
        <v>1</v>
      </c>
      <c r="J1188" s="50">
        <v>146.80000000000001</v>
      </c>
      <c r="K1188" s="50">
        <v>90.8</v>
      </c>
      <c r="L1188" s="50">
        <v>0.53</v>
      </c>
      <c r="M1188" s="50">
        <v>3.4</v>
      </c>
      <c r="N1188" s="50">
        <v>0</v>
      </c>
      <c r="O1188" s="50">
        <v>3.4</v>
      </c>
      <c r="P1188" s="50">
        <v>2E-3</v>
      </c>
      <c r="Q1188" s="50">
        <v>0.2</v>
      </c>
      <c r="S1188" s="50">
        <v>0.11</v>
      </c>
      <c r="T1188" s="50">
        <v>0.05</v>
      </c>
      <c r="U1188" s="50">
        <v>0.01</v>
      </c>
      <c r="V1188" s="194" t="s">
        <v>501</v>
      </c>
      <c r="W1188" s="50">
        <v>4.9000000000000004</v>
      </c>
      <c r="Z1188" s="50">
        <v>0</v>
      </c>
      <c r="AA1188" s="50">
        <v>4.9000000000000004</v>
      </c>
      <c r="AJ1188" s="50">
        <v>0.8</v>
      </c>
      <c r="AK1188" s="50">
        <v>123</v>
      </c>
      <c r="AL1188" s="194" t="s">
        <v>501</v>
      </c>
      <c r="AM1188" s="50">
        <v>11</v>
      </c>
      <c r="AN1188" s="50">
        <v>101</v>
      </c>
      <c r="AO1188" s="50">
        <v>166</v>
      </c>
      <c r="AP1188" s="50">
        <v>52</v>
      </c>
      <c r="AQ1188" s="50">
        <v>0.4</v>
      </c>
      <c r="AR1188" s="50">
        <v>0.01</v>
      </c>
      <c r="AS1188" s="50">
        <v>2.1</v>
      </c>
      <c r="AT1188" s="50">
        <v>2</v>
      </c>
      <c r="AV1188" s="50">
        <v>1</v>
      </c>
      <c r="AW1188" s="50">
        <v>1</v>
      </c>
      <c r="AX1188" s="194" t="s">
        <v>501</v>
      </c>
      <c r="BE1188" s="194" t="s">
        <v>501</v>
      </c>
      <c r="BH1188" s="50">
        <v>0.04</v>
      </c>
      <c r="BJ1188" s="50">
        <v>0.04</v>
      </c>
      <c r="BK1188" s="50">
        <v>0.14000000000000001</v>
      </c>
      <c r="BL1188" s="50">
        <v>0.1</v>
      </c>
      <c r="BN1188" s="50">
        <v>0.04</v>
      </c>
      <c r="BO1188" s="50">
        <v>5</v>
      </c>
      <c r="BP1188" s="50">
        <v>0.4</v>
      </c>
      <c r="BQ1188" s="50">
        <v>1</v>
      </c>
      <c r="BT1188" s="27">
        <v>6.38</v>
      </c>
      <c r="BW1188" s="50" t="s">
        <v>186</v>
      </c>
      <c r="BX1188" s="194">
        <v>2775</v>
      </c>
      <c r="CB1188" s="50">
        <v>100</v>
      </c>
      <c r="CC1188" s="50">
        <v>4.8</v>
      </c>
    </row>
    <row r="1189" spans="1:98" ht="15" x14ac:dyDescent="0.25">
      <c r="D1189">
        <f>SUM(D1186:D1188)</f>
        <v>330</v>
      </c>
      <c r="F1189" s="5" t="s">
        <v>550</v>
      </c>
      <c r="J1189" s="50">
        <f>SUM(J1186:J1188)</f>
        <v>1280.04</v>
      </c>
      <c r="K1189" s="50">
        <f>SUM(K1186:K1188)</f>
        <v>200.59</v>
      </c>
      <c r="L1189" s="50">
        <f>SUM(L1186:L1188)</f>
        <v>0.53</v>
      </c>
      <c r="M1189" s="50">
        <f t="shared" ref="M1189:BQ1189" si="578">SUM(M1186:M1188)</f>
        <v>18.95</v>
      </c>
      <c r="N1189" s="50">
        <f t="shared" si="578"/>
        <v>15.55</v>
      </c>
      <c r="O1189" s="50">
        <f t="shared" si="578"/>
        <v>3.4</v>
      </c>
      <c r="P1189" s="50">
        <f t="shared" si="578"/>
        <v>2E-3</v>
      </c>
      <c r="Q1189" s="50">
        <f t="shared" si="578"/>
        <v>4.45</v>
      </c>
      <c r="R1189" s="50">
        <f t="shared" si="578"/>
        <v>0</v>
      </c>
      <c r="S1189" s="50">
        <f t="shared" si="578"/>
        <v>0.74</v>
      </c>
      <c r="T1189" s="50">
        <f t="shared" si="578"/>
        <v>0.68700000000000006</v>
      </c>
      <c r="U1189" s="50">
        <f t="shared" si="578"/>
        <v>2.222</v>
      </c>
      <c r="V1189" s="194">
        <f t="shared" si="578"/>
        <v>0</v>
      </c>
      <c r="W1189" s="50">
        <f t="shared" si="578"/>
        <v>26.61</v>
      </c>
      <c r="X1189" s="50">
        <f t="shared" si="578"/>
        <v>64.510000000000005</v>
      </c>
      <c r="Y1189" s="50">
        <f t="shared" si="578"/>
        <v>0</v>
      </c>
      <c r="Z1189" s="50">
        <f t="shared" si="578"/>
        <v>0</v>
      </c>
      <c r="AA1189" s="50">
        <f t="shared" si="578"/>
        <v>4.9000000000000004</v>
      </c>
      <c r="AB1189" s="50">
        <f t="shared" si="578"/>
        <v>0</v>
      </c>
      <c r="AC1189" s="50">
        <f t="shared" si="578"/>
        <v>0</v>
      </c>
      <c r="AD1189" s="50">
        <f t="shared" si="578"/>
        <v>0</v>
      </c>
      <c r="AE1189" s="50">
        <f t="shared" si="578"/>
        <v>42.8</v>
      </c>
      <c r="AF1189" s="50">
        <f t="shared" si="578"/>
        <v>0</v>
      </c>
      <c r="AG1189" s="50">
        <f t="shared" si="578"/>
        <v>0</v>
      </c>
      <c r="AH1189" s="50">
        <f t="shared" si="578"/>
        <v>0</v>
      </c>
      <c r="AI1189" s="50">
        <f t="shared" si="578"/>
        <v>0</v>
      </c>
      <c r="AJ1189" s="50">
        <f t="shared" si="578"/>
        <v>6.6899999999999995</v>
      </c>
      <c r="AK1189" s="50">
        <f t="shared" si="578"/>
        <v>198</v>
      </c>
      <c r="AL1189" s="194">
        <f t="shared" si="578"/>
        <v>10.57</v>
      </c>
      <c r="AM1189" s="50">
        <f t="shared" si="578"/>
        <v>623</v>
      </c>
      <c r="AN1189" s="50">
        <f t="shared" si="578"/>
        <v>1114</v>
      </c>
      <c r="AO1189" s="50">
        <f t="shared" si="578"/>
        <v>1348</v>
      </c>
      <c r="AP1189" s="50">
        <f t="shared" si="578"/>
        <v>56</v>
      </c>
      <c r="AQ1189" s="50">
        <f t="shared" si="578"/>
        <v>7.67</v>
      </c>
      <c r="AR1189" s="50">
        <f t="shared" si="578"/>
        <v>1.0149999999999999</v>
      </c>
      <c r="AS1189" s="50">
        <f t="shared" si="578"/>
        <v>79.699999999999989</v>
      </c>
      <c r="AT1189" s="50">
        <f t="shared" si="578"/>
        <v>13.5</v>
      </c>
      <c r="AU1189" s="50">
        <f t="shared" si="578"/>
        <v>0</v>
      </c>
      <c r="AV1189" s="50">
        <f t="shared" si="578"/>
        <v>1</v>
      </c>
      <c r="AW1189" s="50">
        <f t="shared" si="578"/>
        <v>1</v>
      </c>
      <c r="AX1189" s="194">
        <f t="shared" si="578"/>
        <v>0</v>
      </c>
      <c r="AY1189" s="50">
        <f t="shared" si="578"/>
        <v>6</v>
      </c>
      <c r="AZ1189" s="50">
        <f t="shared" si="578"/>
        <v>0</v>
      </c>
      <c r="BA1189" s="50">
        <f t="shared" si="578"/>
        <v>0</v>
      </c>
      <c r="BB1189" s="50">
        <f t="shared" si="578"/>
        <v>0</v>
      </c>
      <c r="BC1189" s="50">
        <f t="shared" si="578"/>
        <v>0</v>
      </c>
      <c r="BD1189" s="50">
        <f t="shared" si="578"/>
        <v>240</v>
      </c>
      <c r="BE1189" s="194">
        <f t="shared" si="578"/>
        <v>0</v>
      </c>
      <c r="BF1189" s="50">
        <f t="shared" si="578"/>
        <v>0</v>
      </c>
      <c r="BG1189" s="50">
        <f t="shared" si="578"/>
        <v>0</v>
      </c>
      <c r="BH1189" s="50">
        <f t="shared" si="578"/>
        <v>1.5300000095367432</v>
      </c>
      <c r="BI1189" s="50">
        <f t="shared" si="578"/>
        <v>0</v>
      </c>
      <c r="BJ1189" s="50">
        <f t="shared" si="578"/>
        <v>0.56300000000000006</v>
      </c>
      <c r="BK1189" s="50">
        <f t="shared" si="578"/>
        <v>0.71699999999999997</v>
      </c>
      <c r="BL1189" s="50">
        <f t="shared" si="578"/>
        <v>13.677999999999999</v>
      </c>
      <c r="BM1189" s="50">
        <f t="shared" si="578"/>
        <v>0</v>
      </c>
      <c r="BN1189" s="50">
        <f t="shared" si="578"/>
        <v>1.343</v>
      </c>
      <c r="BO1189" s="50">
        <f t="shared" si="578"/>
        <v>84</v>
      </c>
      <c r="BP1189" s="50">
        <f t="shared" si="578"/>
        <v>0.4</v>
      </c>
      <c r="BQ1189" s="50">
        <f t="shared" si="578"/>
        <v>1</v>
      </c>
      <c r="BS1189" s="50"/>
    </row>
    <row r="1190" spans="1:98" ht="15" x14ac:dyDescent="0.25">
      <c r="D1190">
        <f>D1189*D1191</f>
        <v>221.27610208816708</v>
      </c>
      <c r="F1190" s="5" t="s">
        <v>551</v>
      </c>
      <c r="K1190" s="50">
        <f>K1188-(D1189-D1190)</f>
        <v>-17.923897911832924</v>
      </c>
      <c r="V1190" s="194"/>
      <c r="AL1190" s="194"/>
      <c r="AX1190" s="194"/>
      <c r="BE1190" s="194"/>
    </row>
    <row r="1191" spans="1:98" ht="15" x14ac:dyDescent="0.25">
      <c r="D1191">
        <v>0.67053364269141535</v>
      </c>
      <c r="F1191" s="5" t="s">
        <v>337</v>
      </c>
      <c r="V1191" s="194"/>
      <c r="AL1191" s="194"/>
      <c r="AX1191" s="194"/>
      <c r="BE1191" s="194"/>
    </row>
    <row r="1192" spans="1:98" ht="15" x14ac:dyDescent="0.25">
      <c r="F1192" s="5" t="s">
        <v>82</v>
      </c>
      <c r="J1192" s="50">
        <f>J1189/$D$1190*100*J1184</f>
        <v>578.4809059452657</v>
      </c>
      <c r="L1192" s="50">
        <f>L1189/$D$1190*100*L1184</f>
        <v>0.23951976512530146</v>
      </c>
      <c r="M1192" s="50">
        <f t="shared" ref="M1192:BQ1192" si="579">M1189/$D$1190*100*M1184</f>
        <v>8.5639614134423816</v>
      </c>
      <c r="N1192" s="50">
        <f t="shared" si="579"/>
        <v>7.027419523959316</v>
      </c>
      <c r="O1192" s="50">
        <f t="shared" si="579"/>
        <v>1.5365418894830658</v>
      </c>
      <c r="P1192" s="50">
        <f t="shared" si="579"/>
        <v>9.0384817028415641E-4</v>
      </c>
      <c r="Q1192" s="50">
        <f t="shared" si="579"/>
        <v>2.011062178882248</v>
      </c>
      <c r="R1192" s="50">
        <f t="shared" si="579"/>
        <v>0</v>
      </c>
      <c r="S1192" s="50">
        <f t="shared" si="579"/>
        <v>0.33442382300513784</v>
      </c>
      <c r="T1192" s="50">
        <f t="shared" si="579"/>
        <v>0.31047184649260773</v>
      </c>
      <c r="U1192" s="50">
        <f t="shared" si="579"/>
        <v>1.0041753171856977</v>
      </c>
      <c r="V1192" s="194">
        <f t="shared" si="579"/>
        <v>0</v>
      </c>
      <c r="W1192" s="50">
        <f t="shared" si="579"/>
        <v>12.025699905630701</v>
      </c>
      <c r="X1192" s="50">
        <f t="shared" si="579"/>
        <v>29.153622732515466</v>
      </c>
      <c r="Y1192" s="50">
        <f t="shared" si="579"/>
        <v>0</v>
      </c>
      <c r="Z1192" s="50">
        <f t="shared" si="579"/>
        <v>0</v>
      </c>
      <c r="AA1192" s="50">
        <f t="shared" si="579"/>
        <v>2.2144280171961834</v>
      </c>
      <c r="AB1192" s="50">
        <f t="shared" si="579"/>
        <v>0</v>
      </c>
      <c r="AC1192" s="50">
        <f t="shared" si="579"/>
        <v>0</v>
      </c>
      <c r="AD1192" s="50">
        <f t="shared" si="579"/>
        <v>0</v>
      </c>
      <c r="AE1192" s="50">
        <f t="shared" si="579"/>
        <v>19.342350844080944</v>
      </c>
      <c r="AF1192" s="50">
        <f t="shared" si="579"/>
        <v>0</v>
      </c>
      <c r="AG1192" s="50">
        <f t="shared" si="579"/>
        <v>0</v>
      </c>
      <c r="AH1192" s="50">
        <f t="shared" si="579"/>
        <v>0</v>
      </c>
      <c r="AI1192" s="50">
        <f t="shared" si="579"/>
        <v>0</v>
      </c>
      <c r="AJ1192" s="50">
        <f t="shared" si="579"/>
        <v>3.0233721296005029</v>
      </c>
      <c r="AK1192" s="50">
        <f t="shared" si="579"/>
        <v>89.480968858131476</v>
      </c>
      <c r="AL1192" s="194">
        <f t="shared" si="579"/>
        <v>4.7768375799517662</v>
      </c>
      <c r="AM1192" s="50">
        <f t="shared" si="579"/>
        <v>281.5487050435147</v>
      </c>
      <c r="AN1192" s="50">
        <f t="shared" si="579"/>
        <v>503.44343084827506</v>
      </c>
      <c r="AO1192" s="50">
        <f t="shared" si="579"/>
        <v>609.19366677152129</v>
      </c>
      <c r="AP1192" s="50">
        <f t="shared" si="579"/>
        <v>25.30774876795638</v>
      </c>
      <c r="AQ1192" s="50">
        <f t="shared" si="579"/>
        <v>3.4662577330397397</v>
      </c>
      <c r="AR1192" s="50">
        <f t="shared" si="579"/>
        <v>0.45870294641920928</v>
      </c>
      <c r="AS1192" s="50">
        <f t="shared" si="579"/>
        <v>36.018349585823621</v>
      </c>
      <c r="AT1192" s="50">
        <f t="shared" si="579"/>
        <v>6.1009751494180549</v>
      </c>
      <c r="AU1192" s="50">
        <f t="shared" si="579"/>
        <v>0</v>
      </c>
      <c r="AV1192" s="50">
        <f t="shared" si="579"/>
        <v>0.45192408514207816</v>
      </c>
      <c r="AW1192" s="50">
        <f t="shared" si="579"/>
        <v>0.45192408514207816</v>
      </c>
      <c r="AX1192" s="194">
        <f t="shared" si="579"/>
        <v>0</v>
      </c>
      <c r="AY1192" s="50">
        <f t="shared" si="579"/>
        <v>2.7115445108524692</v>
      </c>
      <c r="AZ1192" s="50">
        <f t="shared" si="579"/>
        <v>0</v>
      </c>
      <c r="BA1192" s="50">
        <f t="shared" si="579"/>
        <v>0</v>
      </c>
      <c r="BB1192" s="50">
        <f t="shared" si="579"/>
        <v>0</v>
      </c>
      <c r="BC1192" s="50">
        <f t="shared" si="579"/>
        <v>0</v>
      </c>
      <c r="BD1192" s="50">
        <f t="shared" si="579"/>
        <v>108.46178043409876</v>
      </c>
      <c r="BE1192" s="194">
        <f t="shared" si="579"/>
        <v>0</v>
      </c>
      <c r="BF1192" s="50">
        <f t="shared" si="579"/>
        <v>0</v>
      </c>
      <c r="BG1192" s="50">
        <f t="shared" si="579"/>
        <v>0</v>
      </c>
      <c r="BH1192" s="50">
        <f t="shared" si="579"/>
        <v>0.69144385457726354</v>
      </c>
      <c r="BI1192" s="50">
        <f t="shared" si="579"/>
        <v>0</v>
      </c>
      <c r="BJ1192" s="50">
        <f t="shared" si="579"/>
        <v>0.15265995596099402</v>
      </c>
      <c r="BK1192" s="50">
        <f t="shared" si="579"/>
        <v>0.19441774142812202</v>
      </c>
      <c r="BL1192" s="50">
        <f t="shared" si="579"/>
        <v>3.7088505819440067</v>
      </c>
      <c r="BM1192" s="50">
        <f t="shared" si="579"/>
        <v>0</v>
      </c>
      <c r="BN1192" s="50">
        <f t="shared" si="579"/>
        <v>0.36416042780748653</v>
      </c>
      <c r="BO1192" s="50">
        <f t="shared" si="579"/>
        <v>18.980811575967284</v>
      </c>
      <c r="BP1192" s="50">
        <f t="shared" si="579"/>
        <v>0.18076963405683127</v>
      </c>
      <c r="BQ1192" s="50">
        <f t="shared" si="579"/>
        <v>0.45192408514207816</v>
      </c>
    </row>
    <row r="1193" spans="1:98" ht="15" x14ac:dyDescent="0.25">
      <c r="F1193" s="5" t="s">
        <v>115</v>
      </c>
      <c r="K1193" s="50">
        <f>(K1189-(D1189-D1190))/D1190*100</f>
        <v>41.516504141763669</v>
      </c>
      <c r="V1193" s="194"/>
      <c r="AL1193" s="194"/>
      <c r="AX1193" s="194"/>
      <c r="BE1193" s="194"/>
    </row>
    <row r="1194" spans="1:98" ht="15" x14ac:dyDescent="0.25">
      <c r="F1194" s="5"/>
      <c r="V1194" s="194"/>
      <c r="AL1194" s="194"/>
      <c r="AX1194" s="194"/>
      <c r="BE1194" s="194"/>
    </row>
    <row r="1195" spans="1:98" s="35" customFormat="1" ht="15" x14ac:dyDescent="0.25">
      <c r="F1195" s="163" t="s">
        <v>1391</v>
      </c>
      <c r="J1195" s="392"/>
      <c r="K1195" s="164">
        <f>+K1186*$D$1186/100</f>
        <v>249.75</v>
      </c>
      <c r="L1195" s="164"/>
      <c r="M1195" s="164">
        <f t="shared" ref="M1195:BR1195" si="580">+M1186*$D$1186/100</f>
        <v>0</v>
      </c>
      <c r="N1195" s="164">
        <f t="shared" si="580"/>
        <v>0</v>
      </c>
      <c r="O1195" s="164">
        <f t="shared" si="580"/>
        <v>0</v>
      </c>
      <c r="P1195" s="164">
        <f t="shared" si="580"/>
        <v>0</v>
      </c>
      <c r="Q1195" s="164">
        <f t="shared" si="580"/>
        <v>0</v>
      </c>
      <c r="R1195" s="164">
        <f t="shared" si="580"/>
        <v>0</v>
      </c>
      <c r="S1195" s="164">
        <f t="shared" si="580"/>
        <v>0</v>
      </c>
      <c r="T1195" s="164">
        <f t="shared" si="580"/>
        <v>0</v>
      </c>
      <c r="U1195" s="164">
        <f t="shared" si="580"/>
        <v>0</v>
      </c>
      <c r="V1195" s="166">
        <f t="shared" si="580"/>
        <v>0</v>
      </c>
      <c r="W1195" s="164">
        <f t="shared" si="580"/>
        <v>0</v>
      </c>
      <c r="X1195" s="164">
        <f t="shared" si="580"/>
        <v>0</v>
      </c>
      <c r="Y1195" s="164">
        <f t="shared" si="580"/>
        <v>0</v>
      </c>
      <c r="Z1195" s="164">
        <f t="shared" si="580"/>
        <v>0</v>
      </c>
      <c r="AA1195" s="164">
        <f t="shared" si="580"/>
        <v>0</v>
      </c>
      <c r="AB1195" s="164">
        <f t="shared" si="580"/>
        <v>0</v>
      </c>
      <c r="AC1195" s="164">
        <f t="shared" si="580"/>
        <v>0</v>
      </c>
      <c r="AD1195" s="164">
        <f t="shared" si="580"/>
        <v>0</v>
      </c>
      <c r="AE1195" s="164">
        <f t="shared" si="580"/>
        <v>0</v>
      </c>
      <c r="AF1195" s="164">
        <f t="shared" si="580"/>
        <v>0</v>
      </c>
      <c r="AG1195" s="164">
        <f t="shared" si="580"/>
        <v>0</v>
      </c>
      <c r="AH1195" s="164">
        <f t="shared" si="580"/>
        <v>0</v>
      </c>
      <c r="AI1195" s="164">
        <f t="shared" si="580"/>
        <v>0</v>
      </c>
      <c r="AJ1195" s="164">
        <f t="shared" si="580"/>
        <v>0.25</v>
      </c>
      <c r="AK1195" s="164">
        <f t="shared" si="580"/>
        <v>5</v>
      </c>
      <c r="AL1195" s="166">
        <f t="shared" si="580"/>
        <v>0</v>
      </c>
      <c r="AM1195" s="164">
        <f t="shared" si="580"/>
        <v>2.5</v>
      </c>
      <c r="AN1195" s="164">
        <f t="shared" si="580"/>
        <v>0</v>
      </c>
      <c r="AO1195" s="164">
        <f t="shared" si="580"/>
        <v>0</v>
      </c>
      <c r="AP1195" s="164">
        <f t="shared" si="580"/>
        <v>5</v>
      </c>
      <c r="AQ1195" s="164">
        <f t="shared" si="580"/>
        <v>0</v>
      </c>
      <c r="AR1195" s="164">
        <f t="shared" si="580"/>
        <v>1.7500000000000002E-2</v>
      </c>
      <c r="AS1195" s="164">
        <f t="shared" si="580"/>
        <v>0</v>
      </c>
      <c r="AT1195" s="164">
        <f t="shared" si="580"/>
        <v>0</v>
      </c>
      <c r="AU1195" s="164">
        <f t="shared" si="580"/>
        <v>0</v>
      </c>
      <c r="AV1195" s="164">
        <f t="shared" si="580"/>
        <v>0</v>
      </c>
      <c r="AW1195" s="164">
        <f t="shared" si="580"/>
        <v>0</v>
      </c>
      <c r="AX1195" s="166">
        <f t="shared" si="580"/>
        <v>0</v>
      </c>
      <c r="AY1195" s="164">
        <f t="shared" si="580"/>
        <v>0</v>
      </c>
      <c r="AZ1195" s="164">
        <f t="shared" si="580"/>
        <v>0</v>
      </c>
      <c r="BA1195" s="164">
        <f t="shared" si="580"/>
        <v>0</v>
      </c>
      <c r="BB1195" s="164">
        <f t="shared" si="580"/>
        <v>0</v>
      </c>
      <c r="BC1195" s="164">
        <f t="shared" si="580"/>
        <v>0</v>
      </c>
      <c r="BD1195" s="164">
        <f t="shared" si="580"/>
        <v>0</v>
      </c>
      <c r="BE1195" s="166">
        <f t="shared" si="580"/>
        <v>0</v>
      </c>
      <c r="BF1195" s="164">
        <f t="shared" si="580"/>
        <v>0</v>
      </c>
      <c r="BG1195" s="164">
        <f t="shared" si="580"/>
        <v>0</v>
      </c>
      <c r="BH1195" s="164">
        <f t="shared" si="580"/>
        <v>0</v>
      </c>
      <c r="BI1195" s="164">
        <f t="shared" si="580"/>
        <v>0</v>
      </c>
      <c r="BJ1195" s="164">
        <f t="shared" si="580"/>
        <v>0</v>
      </c>
      <c r="BK1195" s="164">
        <f t="shared" si="580"/>
        <v>0</v>
      </c>
      <c r="BL1195" s="164">
        <f t="shared" si="580"/>
        <v>0</v>
      </c>
      <c r="BM1195" s="164">
        <f t="shared" si="580"/>
        <v>0</v>
      </c>
      <c r="BN1195" s="164">
        <f t="shared" si="580"/>
        <v>0</v>
      </c>
      <c r="BO1195" s="164">
        <f t="shared" si="580"/>
        <v>0</v>
      </c>
      <c r="BP1195" s="164">
        <f t="shared" si="580"/>
        <v>0</v>
      </c>
      <c r="BQ1195" s="164">
        <f t="shared" si="580"/>
        <v>0</v>
      </c>
      <c r="BR1195" s="164">
        <f t="shared" si="580"/>
        <v>0</v>
      </c>
      <c r="BS1195" s="164"/>
      <c r="BT1195" s="164"/>
      <c r="BU1195" s="164"/>
      <c r="BV1195" s="164"/>
      <c r="BW1195" s="164"/>
      <c r="BX1195" s="166"/>
      <c r="BY1195" s="164"/>
      <c r="BZ1195" s="164"/>
      <c r="CA1195" s="164"/>
      <c r="CB1195" s="164"/>
      <c r="CC1195" s="164"/>
      <c r="CD1195" s="392"/>
      <c r="CE1195" s="392"/>
      <c r="CF1195" s="392"/>
      <c r="CG1195" s="392"/>
      <c r="CH1195" s="392"/>
      <c r="CI1195" s="392"/>
      <c r="CJ1195" s="392"/>
      <c r="CK1195" s="392"/>
      <c r="CL1195" s="392"/>
      <c r="CM1195" s="392"/>
      <c r="CN1195" s="392"/>
      <c r="CO1195" s="392"/>
      <c r="CP1195" s="392"/>
      <c r="CQ1195" s="392"/>
      <c r="CR1195" s="392"/>
      <c r="CS1195" s="392"/>
      <c r="CT1195" s="392"/>
    </row>
    <row r="1196" spans="1:98" s="35" customFormat="1" ht="15" x14ac:dyDescent="0.25">
      <c r="F1196" s="163" t="s">
        <v>1410</v>
      </c>
      <c r="J1196" s="392"/>
      <c r="K1196" s="164">
        <f>+K1187*$D$1187/100</f>
        <v>4.9450000000000003</v>
      </c>
      <c r="L1196" s="164"/>
      <c r="M1196" s="164">
        <f t="shared" ref="M1196:BR1196" si="581">+M1187*$D$1187/100</f>
        <v>7.7750000000000004</v>
      </c>
      <c r="N1196" s="164">
        <f t="shared" si="581"/>
        <v>7.7750000000000004</v>
      </c>
      <c r="O1196" s="164">
        <f t="shared" si="581"/>
        <v>0</v>
      </c>
      <c r="P1196" s="164">
        <f t="shared" si="581"/>
        <v>0</v>
      </c>
      <c r="Q1196" s="164">
        <f t="shared" si="581"/>
        <v>2.125</v>
      </c>
      <c r="R1196" s="164">
        <f t="shared" si="581"/>
        <v>0</v>
      </c>
      <c r="S1196" s="164">
        <f t="shared" si="581"/>
        <v>0.315</v>
      </c>
      <c r="T1196" s="164">
        <f t="shared" si="581"/>
        <v>0.31850000000000001</v>
      </c>
      <c r="U1196" s="164">
        <f t="shared" si="581"/>
        <v>1.1060000000000001</v>
      </c>
      <c r="V1196" s="166">
        <f t="shared" si="581"/>
        <v>0</v>
      </c>
      <c r="W1196" s="164">
        <f t="shared" si="581"/>
        <v>10.855</v>
      </c>
      <c r="X1196" s="164">
        <f t="shared" si="581"/>
        <v>32.255000000000003</v>
      </c>
      <c r="Y1196" s="164">
        <f t="shared" si="581"/>
        <v>0</v>
      </c>
      <c r="Z1196" s="164">
        <f t="shared" si="581"/>
        <v>0</v>
      </c>
      <c r="AA1196" s="164">
        <f t="shared" si="581"/>
        <v>0.20499999999999999</v>
      </c>
      <c r="AB1196" s="164">
        <f t="shared" si="581"/>
        <v>0</v>
      </c>
      <c r="AC1196" s="164">
        <f t="shared" si="581"/>
        <v>0</v>
      </c>
      <c r="AD1196" s="164">
        <f t="shared" si="581"/>
        <v>0</v>
      </c>
      <c r="AE1196" s="164">
        <f t="shared" si="581"/>
        <v>21.4</v>
      </c>
      <c r="AF1196" s="164">
        <f t="shared" si="581"/>
        <v>0</v>
      </c>
      <c r="AG1196" s="164">
        <f t="shared" si="581"/>
        <v>0</v>
      </c>
      <c r="AH1196" s="164">
        <f t="shared" si="581"/>
        <v>0</v>
      </c>
      <c r="AI1196" s="164">
        <f t="shared" si="581"/>
        <v>0</v>
      </c>
      <c r="AJ1196" s="164">
        <f t="shared" si="581"/>
        <v>2.895</v>
      </c>
      <c r="AK1196" s="164">
        <f t="shared" si="581"/>
        <v>36.5</v>
      </c>
      <c r="AL1196" s="166">
        <f t="shared" si="581"/>
        <v>5.2850000000000001</v>
      </c>
      <c r="AM1196" s="164">
        <f t="shared" si="581"/>
        <v>305.5</v>
      </c>
      <c r="AN1196" s="164">
        <f t="shared" si="581"/>
        <v>506.5</v>
      </c>
      <c r="AO1196" s="164">
        <f t="shared" si="581"/>
        <v>591</v>
      </c>
      <c r="AP1196" s="164">
        <f t="shared" si="581"/>
        <v>1</v>
      </c>
      <c r="AQ1196" s="164">
        <f t="shared" si="581"/>
        <v>3.6349999999999998</v>
      </c>
      <c r="AR1196" s="164">
        <f t="shared" si="581"/>
        <v>0.499</v>
      </c>
      <c r="AS1196" s="164">
        <f t="shared" si="581"/>
        <v>38.799999999999997</v>
      </c>
      <c r="AT1196" s="164">
        <f t="shared" si="581"/>
        <v>5.75</v>
      </c>
      <c r="AU1196" s="164">
        <f t="shared" si="581"/>
        <v>0</v>
      </c>
      <c r="AV1196" s="164">
        <f t="shared" si="581"/>
        <v>0</v>
      </c>
      <c r="AW1196" s="164">
        <f t="shared" si="581"/>
        <v>0</v>
      </c>
      <c r="AX1196" s="166">
        <f t="shared" si="581"/>
        <v>0</v>
      </c>
      <c r="AY1196" s="164">
        <f t="shared" si="581"/>
        <v>3</v>
      </c>
      <c r="AZ1196" s="164">
        <f t="shared" si="581"/>
        <v>0</v>
      </c>
      <c r="BA1196" s="164">
        <f t="shared" si="581"/>
        <v>0</v>
      </c>
      <c r="BB1196" s="164">
        <f t="shared" si="581"/>
        <v>0</v>
      </c>
      <c r="BC1196" s="164">
        <f t="shared" si="581"/>
        <v>0</v>
      </c>
      <c r="BD1196" s="164">
        <f t="shared" si="581"/>
        <v>120</v>
      </c>
      <c r="BE1196" s="166">
        <f t="shared" si="581"/>
        <v>0</v>
      </c>
      <c r="BF1196" s="164">
        <f t="shared" si="581"/>
        <v>0</v>
      </c>
      <c r="BG1196" s="164">
        <f t="shared" si="581"/>
        <v>0</v>
      </c>
      <c r="BH1196" s="164">
        <f t="shared" si="581"/>
        <v>0.74500000476837158</v>
      </c>
      <c r="BI1196" s="164">
        <f t="shared" si="581"/>
        <v>0</v>
      </c>
      <c r="BJ1196" s="164">
        <f t="shared" si="581"/>
        <v>0.26150000000000001</v>
      </c>
      <c r="BK1196" s="164">
        <f t="shared" si="581"/>
        <v>0.28849999999999998</v>
      </c>
      <c r="BL1196" s="164">
        <f t="shared" si="581"/>
        <v>6.7889999999999997</v>
      </c>
      <c r="BM1196" s="164">
        <f t="shared" si="581"/>
        <v>0</v>
      </c>
      <c r="BN1196" s="164">
        <f t="shared" si="581"/>
        <v>0.65149999999999997</v>
      </c>
      <c r="BO1196" s="164">
        <f t="shared" si="581"/>
        <v>39.5</v>
      </c>
      <c r="BP1196" s="164">
        <f t="shared" si="581"/>
        <v>0</v>
      </c>
      <c r="BQ1196" s="164">
        <f t="shared" si="581"/>
        <v>0</v>
      </c>
      <c r="BR1196" s="164">
        <f t="shared" si="581"/>
        <v>0</v>
      </c>
      <c r="BS1196" s="164"/>
      <c r="BT1196" s="164"/>
      <c r="BU1196" s="164"/>
      <c r="BV1196" s="164"/>
      <c r="BW1196" s="164"/>
      <c r="BX1196" s="166"/>
      <c r="BY1196" s="164"/>
      <c r="BZ1196" s="164"/>
      <c r="CA1196" s="164"/>
      <c r="CB1196" s="164">
        <f>+CB1187</f>
        <v>100</v>
      </c>
      <c r="CC1196" s="164">
        <f>+CC1187</f>
        <v>21.72</v>
      </c>
      <c r="CD1196" s="392"/>
      <c r="CE1196" s="392"/>
      <c r="CF1196" s="392"/>
      <c r="CG1196" s="392"/>
      <c r="CH1196" s="392"/>
      <c r="CI1196" s="392"/>
      <c r="CJ1196" s="392"/>
      <c r="CK1196" s="392"/>
      <c r="CL1196" s="392"/>
      <c r="CM1196" s="392"/>
      <c r="CN1196" s="392"/>
      <c r="CO1196" s="392"/>
      <c r="CP1196" s="392"/>
      <c r="CQ1196" s="392"/>
      <c r="CR1196" s="392"/>
      <c r="CS1196" s="392"/>
      <c r="CT1196" s="392"/>
    </row>
    <row r="1197" spans="1:98" s="35" customFormat="1" ht="15" x14ac:dyDescent="0.25">
      <c r="F1197" s="163" t="s">
        <v>139</v>
      </c>
      <c r="J1197" s="392"/>
      <c r="K1197" s="164">
        <f>+K1188*$D$1188/100</f>
        <v>27.24</v>
      </c>
      <c r="L1197" s="164">
        <f>+L1188*$D$1188/100</f>
        <v>0.159</v>
      </c>
      <c r="M1197" s="164">
        <f t="shared" ref="M1197:BR1197" si="582">+M1188*$D$1188/100</f>
        <v>1.02</v>
      </c>
      <c r="N1197" s="164">
        <f t="shared" si="582"/>
        <v>0</v>
      </c>
      <c r="O1197" s="164">
        <f t="shared" si="582"/>
        <v>1.02</v>
      </c>
      <c r="P1197" s="164">
        <f t="shared" si="582"/>
        <v>5.9999999999999995E-4</v>
      </c>
      <c r="Q1197" s="164">
        <f t="shared" si="582"/>
        <v>0.06</v>
      </c>
      <c r="R1197" s="164">
        <f t="shared" si="582"/>
        <v>0</v>
      </c>
      <c r="S1197" s="164">
        <f t="shared" si="582"/>
        <v>3.3000000000000002E-2</v>
      </c>
      <c r="T1197" s="164">
        <f t="shared" si="582"/>
        <v>1.4999999999999999E-2</v>
      </c>
      <c r="U1197" s="164">
        <f t="shared" si="582"/>
        <v>3.0000000000000001E-3</v>
      </c>
      <c r="V1197" s="166" t="s">
        <v>501</v>
      </c>
      <c r="W1197" s="164">
        <f t="shared" si="582"/>
        <v>1.47</v>
      </c>
      <c r="X1197" s="164">
        <f t="shared" si="582"/>
        <v>0</v>
      </c>
      <c r="Y1197" s="164">
        <f t="shared" si="582"/>
        <v>0</v>
      </c>
      <c r="Z1197" s="164">
        <f t="shared" si="582"/>
        <v>0</v>
      </c>
      <c r="AA1197" s="164">
        <f t="shared" si="582"/>
        <v>1.47</v>
      </c>
      <c r="AB1197" s="164">
        <f t="shared" si="582"/>
        <v>0</v>
      </c>
      <c r="AC1197" s="164">
        <f t="shared" si="582"/>
        <v>0</v>
      </c>
      <c r="AD1197" s="164">
        <f t="shared" si="582"/>
        <v>0</v>
      </c>
      <c r="AE1197" s="164">
        <f t="shared" si="582"/>
        <v>0</v>
      </c>
      <c r="AF1197" s="164">
        <f t="shared" si="582"/>
        <v>0</v>
      </c>
      <c r="AG1197" s="164">
        <f t="shared" si="582"/>
        <v>0</v>
      </c>
      <c r="AH1197" s="164">
        <f t="shared" si="582"/>
        <v>0</v>
      </c>
      <c r="AI1197" s="164">
        <f t="shared" si="582"/>
        <v>0</v>
      </c>
      <c r="AJ1197" s="164">
        <f t="shared" si="582"/>
        <v>0.24</v>
      </c>
      <c r="AK1197" s="164">
        <f t="shared" si="582"/>
        <v>36.9</v>
      </c>
      <c r="AL1197" s="166" t="s">
        <v>501</v>
      </c>
      <c r="AM1197" s="164">
        <f t="shared" si="582"/>
        <v>3.3</v>
      </c>
      <c r="AN1197" s="164">
        <f t="shared" si="582"/>
        <v>30.3</v>
      </c>
      <c r="AO1197" s="164">
        <f t="shared" si="582"/>
        <v>49.8</v>
      </c>
      <c r="AP1197" s="164">
        <f t="shared" si="582"/>
        <v>15.6</v>
      </c>
      <c r="AQ1197" s="164">
        <f t="shared" si="582"/>
        <v>0.12</v>
      </c>
      <c r="AR1197" s="164">
        <f t="shared" si="582"/>
        <v>3.0000000000000001E-3</v>
      </c>
      <c r="AS1197" s="164">
        <f t="shared" si="582"/>
        <v>0.63</v>
      </c>
      <c r="AT1197" s="164">
        <f t="shared" si="582"/>
        <v>0.6</v>
      </c>
      <c r="AU1197" s="164">
        <f t="shared" si="582"/>
        <v>0</v>
      </c>
      <c r="AV1197" s="164">
        <f t="shared" si="582"/>
        <v>0.3</v>
      </c>
      <c r="AW1197" s="164">
        <f t="shared" si="582"/>
        <v>0.3</v>
      </c>
      <c r="AX1197" s="166" t="s">
        <v>501</v>
      </c>
      <c r="AY1197" s="164">
        <f t="shared" si="582"/>
        <v>0</v>
      </c>
      <c r="AZ1197" s="164">
        <f t="shared" si="582"/>
        <v>0</v>
      </c>
      <c r="BA1197" s="164">
        <f t="shared" si="582"/>
        <v>0</v>
      </c>
      <c r="BB1197" s="164">
        <f t="shared" si="582"/>
        <v>0</v>
      </c>
      <c r="BC1197" s="164">
        <f t="shared" si="582"/>
        <v>0</v>
      </c>
      <c r="BD1197" s="164">
        <f t="shared" si="582"/>
        <v>0</v>
      </c>
      <c r="BE1197" s="166" t="s">
        <v>501</v>
      </c>
      <c r="BF1197" s="164">
        <f t="shared" si="582"/>
        <v>0</v>
      </c>
      <c r="BG1197" s="164">
        <f t="shared" si="582"/>
        <v>0</v>
      </c>
      <c r="BH1197" s="164">
        <f t="shared" si="582"/>
        <v>1.2E-2</v>
      </c>
      <c r="BI1197" s="164">
        <f t="shared" si="582"/>
        <v>0</v>
      </c>
      <c r="BJ1197" s="164">
        <f t="shared" si="582"/>
        <v>1.2E-2</v>
      </c>
      <c r="BK1197" s="164">
        <f t="shared" si="582"/>
        <v>4.2000000000000003E-2</v>
      </c>
      <c r="BL1197" s="164">
        <f t="shared" si="582"/>
        <v>0.03</v>
      </c>
      <c r="BM1197" s="164">
        <f t="shared" si="582"/>
        <v>0</v>
      </c>
      <c r="BN1197" s="164">
        <f t="shared" si="582"/>
        <v>1.2E-2</v>
      </c>
      <c r="BO1197" s="164">
        <f t="shared" si="582"/>
        <v>1.5</v>
      </c>
      <c r="BP1197" s="164">
        <f t="shared" si="582"/>
        <v>0.12</v>
      </c>
      <c r="BQ1197" s="164">
        <f t="shared" si="582"/>
        <v>0.3</v>
      </c>
      <c r="BR1197" s="164">
        <f t="shared" si="582"/>
        <v>0</v>
      </c>
      <c r="BS1197" s="164"/>
      <c r="BT1197" s="164"/>
      <c r="BU1197" s="164"/>
      <c r="BV1197" s="164"/>
      <c r="BW1197" s="164"/>
      <c r="BX1197" s="166"/>
      <c r="BY1197" s="164"/>
      <c r="BZ1197" s="164"/>
      <c r="CA1197" s="164"/>
      <c r="CB1197" s="164">
        <f>+CB1188</f>
        <v>100</v>
      </c>
      <c r="CC1197" s="164">
        <f>+CC1188</f>
        <v>4.8</v>
      </c>
      <c r="CD1197" s="392"/>
      <c r="CE1197" s="392"/>
      <c r="CF1197" s="392"/>
      <c r="CG1197" s="392"/>
      <c r="CH1197" s="392"/>
      <c r="CI1197" s="392"/>
      <c r="CJ1197" s="392"/>
      <c r="CK1197" s="392"/>
      <c r="CL1197" s="392"/>
      <c r="CM1197" s="392"/>
      <c r="CN1197" s="392"/>
      <c r="CO1197" s="392"/>
      <c r="CP1197" s="392"/>
      <c r="CQ1197" s="392"/>
      <c r="CR1197" s="392"/>
      <c r="CS1197" s="392"/>
      <c r="CT1197" s="392"/>
    </row>
    <row r="1198" spans="1:98" s="35" customFormat="1" ht="15" x14ac:dyDescent="0.3">
      <c r="F1198" s="163"/>
      <c r="J1198" s="392"/>
      <c r="K1198" s="168">
        <f>SUM(K1195:K1197)</f>
        <v>281.935</v>
      </c>
      <c r="L1198" s="168">
        <f>SUM(L1195:L1197)</f>
        <v>0.159</v>
      </c>
      <c r="M1198" s="168">
        <f t="shared" ref="M1198:BR1198" si="583">SUM(M1195:M1197)</f>
        <v>8.7949999999999999</v>
      </c>
      <c r="N1198" s="168">
        <f t="shared" si="583"/>
        <v>7.7750000000000004</v>
      </c>
      <c r="O1198" s="168">
        <f t="shared" si="583"/>
        <v>1.02</v>
      </c>
      <c r="P1198" s="168">
        <f t="shared" si="583"/>
        <v>5.9999999999999995E-4</v>
      </c>
      <c r="Q1198" s="168">
        <f t="shared" si="583"/>
        <v>2.1850000000000001</v>
      </c>
      <c r="R1198" s="168">
        <f t="shared" si="583"/>
        <v>0</v>
      </c>
      <c r="S1198" s="168">
        <f t="shared" si="583"/>
        <v>0.34799999999999998</v>
      </c>
      <c r="T1198" s="168">
        <f t="shared" si="583"/>
        <v>0.33350000000000002</v>
      </c>
      <c r="U1198" s="168">
        <f t="shared" si="583"/>
        <v>1.109</v>
      </c>
      <c r="V1198" s="168">
        <f t="shared" si="583"/>
        <v>0</v>
      </c>
      <c r="W1198" s="168">
        <f t="shared" si="583"/>
        <v>12.325000000000001</v>
      </c>
      <c r="X1198" s="168">
        <f t="shared" si="583"/>
        <v>32.255000000000003</v>
      </c>
      <c r="Y1198" s="168">
        <f t="shared" si="583"/>
        <v>0</v>
      </c>
      <c r="Z1198" s="168">
        <f t="shared" si="583"/>
        <v>0</v>
      </c>
      <c r="AA1198" s="168">
        <f t="shared" si="583"/>
        <v>1.675</v>
      </c>
      <c r="AB1198" s="168">
        <f t="shared" si="583"/>
        <v>0</v>
      </c>
      <c r="AC1198" s="168">
        <f t="shared" si="583"/>
        <v>0</v>
      </c>
      <c r="AD1198" s="168">
        <f t="shared" si="583"/>
        <v>0</v>
      </c>
      <c r="AE1198" s="168">
        <f t="shared" si="583"/>
        <v>21.4</v>
      </c>
      <c r="AF1198" s="168">
        <f t="shared" si="583"/>
        <v>0</v>
      </c>
      <c r="AG1198" s="168">
        <f t="shared" si="583"/>
        <v>0</v>
      </c>
      <c r="AH1198" s="168">
        <f t="shared" si="583"/>
        <v>0</v>
      </c>
      <c r="AI1198" s="168">
        <f t="shared" si="583"/>
        <v>0</v>
      </c>
      <c r="AJ1198" s="168">
        <f t="shared" si="583"/>
        <v>3.3849999999999998</v>
      </c>
      <c r="AK1198" s="168">
        <f t="shared" si="583"/>
        <v>78.400000000000006</v>
      </c>
      <c r="AL1198" s="168">
        <f t="shared" si="583"/>
        <v>5.2850000000000001</v>
      </c>
      <c r="AM1198" s="168">
        <f t="shared" si="583"/>
        <v>311.3</v>
      </c>
      <c r="AN1198" s="168">
        <f t="shared" si="583"/>
        <v>536.79999999999995</v>
      </c>
      <c r="AO1198" s="168">
        <f t="shared" si="583"/>
        <v>640.79999999999995</v>
      </c>
      <c r="AP1198" s="168">
        <f t="shared" si="583"/>
        <v>21.6</v>
      </c>
      <c r="AQ1198" s="168">
        <f t="shared" si="583"/>
        <v>3.7549999999999999</v>
      </c>
      <c r="AR1198" s="168">
        <f t="shared" si="583"/>
        <v>0.51949999999999996</v>
      </c>
      <c r="AS1198" s="168">
        <f t="shared" si="583"/>
        <v>39.43</v>
      </c>
      <c r="AT1198" s="168">
        <f t="shared" si="583"/>
        <v>6.35</v>
      </c>
      <c r="AU1198" s="168">
        <f t="shared" si="583"/>
        <v>0</v>
      </c>
      <c r="AV1198" s="168">
        <f t="shared" si="583"/>
        <v>0.3</v>
      </c>
      <c r="AW1198" s="168">
        <f t="shared" si="583"/>
        <v>0.3</v>
      </c>
      <c r="AX1198" s="168">
        <f t="shared" si="583"/>
        <v>0</v>
      </c>
      <c r="AY1198" s="168">
        <f t="shared" si="583"/>
        <v>3</v>
      </c>
      <c r="AZ1198" s="168">
        <f t="shared" si="583"/>
        <v>0</v>
      </c>
      <c r="BA1198" s="168">
        <f t="shared" si="583"/>
        <v>0</v>
      </c>
      <c r="BB1198" s="168">
        <f t="shared" si="583"/>
        <v>0</v>
      </c>
      <c r="BC1198" s="168">
        <f t="shared" si="583"/>
        <v>0</v>
      </c>
      <c r="BD1198" s="168">
        <f t="shared" si="583"/>
        <v>120</v>
      </c>
      <c r="BE1198" s="333">
        <f t="shared" si="583"/>
        <v>0</v>
      </c>
      <c r="BF1198" s="168">
        <f t="shared" si="583"/>
        <v>0</v>
      </c>
      <c r="BG1198" s="168">
        <f t="shared" si="583"/>
        <v>0</v>
      </c>
      <c r="BH1198" s="168">
        <f t="shared" si="583"/>
        <v>0.75700000476837159</v>
      </c>
      <c r="BI1198" s="168">
        <f t="shared" si="583"/>
        <v>0</v>
      </c>
      <c r="BJ1198" s="168">
        <f t="shared" si="583"/>
        <v>0.27350000000000002</v>
      </c>
      <c r="BK1198" s="168">
        <f t="shared" si="583"/>
        <v>0.33049999999999996</v>
      </c>
      <c r="BL1198" s="168">
        <f t="shared" si="583"/>
        <v>6.819</v>
      </c>
      <c r="BM1198" s="168">
        <f t="shared" si="583"/>
        <v>0</v>
      </c>
      <c r="BN1198" s="168">
        <f t="shared" si="583"/>
        <v>0.66349999999999998</v>
      </c>
      <c r="BO1198" s="168">
        <f t="shared" si="583"/>
        <v>41</v>
      </c>
      <c r="BP1198" s="168">
        <f t="shared" si="583"/>
        <v>0.12</v>
      </c>
      <c r="BQ1198" s="168">
        <f t="shared" si="583"/>
        <v>0.3</v>
      </c>
      <c r="BR1198" s="168">
        <f t="shared" si="583"/>
        <v>0</v>
      </c>
      <c r="BS1198" s="168"/>
      <c r="BT1198" s="168"/>
      <c r="BU1198" s="168"/>
      <c r="BV1198" s="168"/>
      <c r="BW1198" s="168"/>
      <c r="BX1198" s="333"/>
      <c r="BY1198" s="168"/>
      <c r="BZ1198" s="168"/>
      <c r="CA1198" s="168"/>
      <c r="CB1198" s="168">
        <f>(CB1187+CB1188)</f>
        <v>200</v>
      </c>
      <c r="CC1198" s="168">
        <f>(CC1187+CC1188)</f>
        <v>26.52</v>
      </c>
      <c r="CD1198" s="392"/>
      <c r="CE1198" s="392"/>
      <c r="CF1198" s="392"/>
      <c r="CG1198" s="392"/>
      <c r="CH1198" s="392"/>
      <c r="CI1198" s="392"/>
      <c r="CJ1198" s="392"/>
      <c r="CK1198" s="392"/>
      <c r="CL1198" s="392"/>
      <c r="CM1198" s="392"/>
      <c r="CN1198" s="392"/>
      <c r="CO1198" s="392"/>
      <c r="CP1198" s="392"/>
      <c r="CQ1198" s="392"/>
      <c r="CR1198" s="392"/>
      <c r="CS1198" s="392"/>
      <c r="CT1198" s="392"/>
    </row>
    <row r="1199" spans="1:98" s="35" customFormat="1" ht="15" x14ac:dyDescent="0.25">
      <c r="F1199" s="36"/>
      <c r="J1199" s="392"/>
      <c r="BX1199" s="332"/>
      <c r="CD1199" s="392"/>
      <c r="CE1199" s="392"/>
      <c r="CF1199" s="392"/>
      <c r="CG1199" s="392"/>
      <c r="CH1199" s="392"/>
      <c r="CI1199" s="392"/>
      <c r="CJ1199" s="392"/>
      <c r="CK1199" s="392"/>
      <c r="CL1199" s="392"/>
      <c r="CM1199" s="392"/>
      <c r="CN1199" s="392"/>
      <c r="CO1199" s="392"/>
      <c r="CP1199" s="392"/>
      <c r="CQ1199" s="392"/>
      <c r="CR1199" s="392"/>
      <c r="CS1199" s="392"/>
      <c r="CT1199" s="392"/>
    </row>
    <row r="1200" spans="1:98" s="35" customFormat="1" ht="15" x14ac:dyDescent="0.3">
      <c r="F1200" s="36"/>
      <c r="J1200" s="392"/>
      <c r="K1200" s="164">
        <f>(K1198-($D$1189-$D$1190))/$D$1190*100</f>
        <v>78.278268847646018</v>
      </c>
      <c r="L1200" s="170">
        <f>L1198/$D$1190*100*L1184</f>
        <v>7.1855929537590429E-2</v>
      </c>
      <c r="M1200" s="170">
        <f t="shared" ref="M1200:BR1200" si="584">M1198/$D$1190*100*M1184</f>
        <v>3.9746723288245773</v>
      </c>
      <c r="N1200" s="170">
        <f t="shared" si="584"/>
        <v>3.513709761979658</v>
      </c>
      <c r="O1200" s="170">
        <f t="shared" si="584"/>
        <v>0.46096256684491971</v>
      </c>
      <c r="P1200" s="170">
        <f t="shared" si="584"/>
        <v>2.7115445108524691E-4</v>
      </c>
      <c r="Q1200" s="170">
        <f t="shared" si="584"/>
        <v>0.98745412603544092</v>
      </c>
      <c r="R1200" s="170">
        <f t="shared" si="584"/>
        <v>0</v>
      </c>
      <c r="S1200" s="170">
        <f t="shared" si="584"/>
        <v>0.15726958162944318</v>
      </c>
      <c r="T1200" s="170">
        <f t="shared" si="584"/>
        <v>0.15071668239488306</v>
      </c>
      <c r="U1200" s="170">
        <f t="shared" si="584"/>
        <v>0.50118381042256466</v>
      </c>
      <c r="V1200" s="170">
        <f t="shared" si="584"/>
        <v>0</v>
      </c>
      <c r="W1200" s="170">
        <f t="shared" si="584"/>
        <v>5.5699643493761135</v>
      </c>
      <c r="X1200" s="170">
        <f t="shared" si="584"/>
        <v>14.576811366257733</v>
      </c>
      <c r="Y1200" s="170">
        <f t="shared" si="584"/>
        <v>0</v>
      </c>
      <c r="Z1200" s="170">
        <f t="shared" si="584"/>
        <v>0</v>
      </c>
      <c r="AA1200" s="170">
        <f t="shared" si="584"/>
        <v>0.75697284261298092</v>
      </c>
      <c r="AB1200" s="170">
        <f t="shared" si="584"/>
        <v>0</v>
      </c>
      <c r="AC1200" s="170">
        <f t="shared" si="584"/>
        <v>0</v>
      </c>
      <c r="AD1200" s="170">
        <f t="shared" si="584"/>
        <v>0</v>
      </c>
      <c r="AE1200" s="170">
        <f t="shared" si="584"/>
        <v>9.6711754220404718</v>
      </c>
      <c r="AF1200" s="170">
        <f t="shared" si="584"/>
        <v>0</v>
      </c>
      <c r="AG1200" s="170">
        <f t="shared" si="584"/>
        <v>0</v>
      </c>
      <c r="AH1200" s="170">
        <f t="shared" si="584"/>
        <v>0</v>
      </c>
      <c r="AI1200" s="170">
        <f t="shared" si="584"/>
        <v>0</v>
      </c>
      <c r="AJ1200" s="170">
        <f t="shared" si="584"/>
        <v>1.5297630282059347</v>
      </c>
      <c r="AK1200" s="170">
        <f t="shared" si="584"/>
        <v>35.430848275138935</v>
      </c>
      <c r="AL1200" s="170">
        <f t="shared" si="584"/>
        <v>2.3884187899758831</v>
      </c>
      <c r="AM1200" s="170">
        <f t="shared" si="584"/>
        <v>140.68396770472893</v>
      </c>
      <c r="AN1200" s="170">
        <f t="shared" si="584"/>
        <v>242.59284890426756</v>
      </c>
      <c r="AO1200" s="170">
        <f t="shared" si="584"/>
        <v>289.59295375904367</v>
      </c>
      <c r="AP1200" s="170">
        <f t="shared" si="584"/>
        <v>9.7615602390688885</v>
      </c>
      <c r="AQ1200" s="170">
        <f t="shared" si="584"/>
        <v>1.6969749397085034</v>
      </c>
      <c r="AR1200" s="170">
        <f t="shared" si="584"/>
        <v>0.2347745622313096</v>
      </c>
      <c r="AS1200" s="170">
        <f t="shared" si="584"/>
        <v>17.819366677152143</v>
      </c>
      <c r="AT1200" s="170">
        <f t="shared" si="584"/>
        <v>2.8697179406521962</v>
      </c>
      <c r="AU1200" s="170">
        <f t="shared" si="584"/>
        <v>0</v>
      </c>
      <c r="AV1200" s="170">
        <f t="shared" si="584"/>
        <v>0.13557722554262344</v>
      </c>
      <c r="AW1200" s="170">
        <f t="shared" si="584"/>
        <v>0.13557722554262344</v>
      </c>
      <c r="AX1200" s="170">
        <f t="shared" si="584"/>
        <v>0</v>
      </c>
      <c r="AY1200" s="170">
        <f t="shared" si="584"/>
        <v>1.3557722554262346</v>
      </c>
      <c r="AZ1200" s="170">
        <f t="shared" si="584"/>
        <v>0</v>
      </c>
      <c r="BA1200" s="170">
        <f t="shared" si="584"/>
        <v>0</v>
      </c>
      <c r="BB1200" s="170">
        <f t="shared" si="584"/>
        <v>0</v>
      </c>
      <c r="BC1200" s="170">
        <f t="shared" si="584"/>
        <v>0</v>
      </c>
      <c r="BD1200" s="170">
        <f t="shared" si="584"/>
        <v>54.230890217049378</v>
      </c>
      <c r="BE1200" s="170">
        <f t="shared" si="584"/>
        <v>0</v>
      </c>
      <c r="BF1200" s="170">
        <f t="shared" si="584"/>
        <v>0</v>
      </c>
      <c r="BG1200" s="170">
        <f t="shared" si="584"/>
        <v>0</v>
      </c>
      <c r="BH1200" s="170">
        <f t="shared" si="584"/>
        <v>0.34210653460749513</v>
      </c>
      <c r="BI1200" s="170">
        <f t="shared" si="584"/>
        <v>0</v>
      </c>
      <c r="BJ1200" s="170">
        <f t="shared" si="584"/>
        <v>7.4160742371815025E-2</v>
      </c>
      <c r="BK1200" s="170">
        <f t="shared" si="584"/>
        <v>8.9616546083674087E-2</v>
      </c>
      <c r="BL1200" s="170">
        <f t="shared" si="584"/>
        <v>1.8490022019502987</v>
      </c>
      <c r="BM1200" s="170">
        <f t="shared" si="584"/>
        <v>0</v>
      </c>
      <c r="BN1200" s="170">
        <f t="shared" si="584"/>
        <v>0.17991097829506128</v>
      </c>
      <c r="BO1200" s="170">
        <f t="shared" si="584"/>
        <v>9.2644437454126027</v>
      </c>
      <c r="BP1200" s="170">
        <f t="shared" si="584"/>
        <v>5.4230890217049382E-2</v>
      </c>
      <c r="BQ1200" s="170">
        <f t="shared" si="584"/>
        <v>0.13557722554262344</v>
      </c>
      <c r="BR1200" s="170">
        <f t="shared" si="584"/>
        <v>0</v>
      </c>
      <c r="BS1200" s="170"/>
      <c r="BT1200" s="170"/>
      <c r="BU1200" s="170"/>
      <c r="BV1200" s="170"/>
      <c r="BW1200" s="170"/>
      <c r="BX1200" s="204"/>
      <c r="BY1200" s="170"/>
      <c r="BZ1200" s="170"/>
      <c r="CA1200" s="170"/>
      <c r="CB1200" s="170">
        <f>CB1198/2</f>
        <v>100</v>
      </c>
      <c r="CC1200" s="168">
        <f>CC1198</f>
        <v>26.52</v>
      </c>
      <c r="CD1200" s="392"/>
      <c r="CE1200" s="392"/>
      <c r="CF1200" s="392"/>
      <c r="CG1200" s="392"/>
      <c r="CH1200" s="392"/>
      <c r="CI1200" s="392"/>
      <c r="CJ1200" s="392"/>
      <c r="CK1200" s="392"/>
      <c r="CL1200" s="392"/>
      <c r="CM1200" s="392"/>
      <c r="CN1200" s="392"/>
      <c r="CO1200" s="392"/>
      <c r="CP1200" s="392"/>
      <c r="CQ1200" s="392"/>
      <c r="CR1200" s="392"/>
      <c r="CS1200" s="392"/>
      <c r="CT1200" s="392"/>
    </row>
    <row r="1201" spans="1:98" ht="15" x14ac:dyDescent="0.25">
      <c r="F1201" s="5"/>
    </row>
    <row r="1202" spans="1:98" ht="13" x14ac:dyDescent="0.3">
      <c r="A1202" s="48" t="s">
        <v>1345</v>
      </c>
    </row>
    <row r="1203" spans="1:98" s="189" customFormat="1" ht="15" x14ac:dyDescent="0.3">
      <c r="A1203" s="188" t="s">
        <v>546</v>
      </c>
      <c r="F1203" s="200"/>
      <c r="J1203" s="189">
        <v>1</v>
      </c>
      <c r="K1203" s="189">
        <v>1</v>
      </c>
      <c r="L1203" s="16">
        <v>1</v>
      </c>
      <c r="M1203" s="189">
        <v>1</v>
      </c>
      <c r="N1203" s="189">
        <v>1</v>
      </c>
      <c r="O1203" s="189">
        <v>1</v>
      </c>
      <c r="P1203" s="189">
        <v>1</v>
      </c>
      <c r="Q1203" s="189">
        <v>1</v>
      </c>
      <c r="R1203" s="189">
        <v>1</v>
      </c>
      <c r="S1203" s="189">
        <v>1</v>
      </c>
      <c r="T1203" s="189">
        <v>1</v>
      </c>
      <c r="U1203" s="189">
        <v>1</v>
      </c>
      <c r="V1203" s="189">
        <v>1</v>
      </c>
      <c r="W1203" s="189">
        <v>1</v>
      </c>
      <c r="X1203" s="189">
        <v>1</v>
      </c>
      <c r="Y1203" s="189">
        <v>1</v>
      </c>
      <c r="Z1203" s="189">
        <v>1</v>
      </c>
      <c r="AA1203" s="189">
        <v>1</v>
      </c>
      <c r="AB1203" s="189">
        <v>1</v>
      </c>
      <c r="AC1203" s="189">
        <v>1</v>
      </c>
      <c r="AD1203" s="189">
        <v>1</v>
      </c>
      <c r="AE1203" s="189">
        <v>1</v>
      </c>
      <c r="AF1203" s="189">
        <v>1</v>
      </c>
      <c r="AG1203" s="189">
        <v>1</v>
      </c>
      <c r="AH1203" s="189">
        <v>1</v>
      </c>
      <c r="AI1203" s="189">
        <v>1</v>
      </c>
      <c r="AJ1203" s="189">
        <v>1</v>
      </c>
      <c r="AK1203" s="189">
        <v>1</v>
      </c>
      <c r="AL1203" s="189">
        <v>1</v>
      </c>
      <c r="AM1203" s="189">
        <v>1</v>
      </c>
      <c r="AN1203" s="189">
        <v>1</v>
      </c>
      <c r="AO1203" s="189">
        <v>1</v>
      </c>
      <c r="AP1203" s="189">
        <v>1</v>
      </c>
      <c r="AQ1203" s="189">
        <v>1</v>
      </c>
      <c r="AR1203" s="189">
        <v>1</v>
      </c>
      <c r="AS1203" s="189">
        <v>1</v>
      </c>
      <c r="AT1203" s="189">
        <v>1</v>
      </c>
      <c r="AU1203" s="189">
        <v>1</v>
      </c>
      <c r="AV1203" s="189">
        <v>1</v>
      </c>
      <c r="AW1203" s="189">
        <v>1</v>
      </c>
      <c r="AX1203" s="189">
        <v>1</v>
      </c>
      <c r="AY1203" s="189">
        <v>1</v>
      </c>
      <c r="AZ1203" s="189">
        <v>1</v>
      </c>
      <c r="BA1203" s="189">
        <v>1</v>
      </c>
      <c r="BB1203" s="189">
        <v>1</v>
      </c>
      <c r="BC1203" s="189">
        <v>1</v>
      </c>
      <c r="BD1203" s="189">
        <v>1</v>
      </c>
      <c r="BE1203" s="189">
        <v>1</v>
      </c>
      <c r="BF1203" s="189">
        <v>1</v>
      </c>
      <c r="BG1203" s="189">
        <v>1</v>
      </c>
      <c r="BH1203" s="189">
        <v>1</v>
      </c>
      <c r="BI1203" s="189">
        <v>1</v>
      </c>
      <c r="BJ1203" s="189">
        <v>1</v>
      </c>
      <c r="BK1203" s="189">
        <v>1</v>
      </c>
      <c r="BL1203" s="189">
        <v>1</v>
      </c>
      <c r="BM1203" s="189">
        <v>1</v>
      </c>
      <c r="BN1203" s="189">
        <v>1</v>
      </c>
      <c r="BO1203" s="189">
        <v>1</v>
      </c>
      <c r="BP1203" s="189">
        <v>1</v>
      </c>
      <c r="BQ1203" s="189">
        <v>1</v>
      </c>
      <c r="BR1203" s="189">
        <v>1</v>
      </c>
      <c r="BS1203" s="190"/>
      <c r="BT1203" s="190"/>
      <c r="BU1203" s="190"/>
      <c r="BV1203" s="190"/>
      <c r="BX1203" s="341"/>
      <c r="CB1203" s="201"/>
      <c r="CC1203" s="201"/>
    </row>
    <row r="1204" spans="1:98" s="7" customFormat="1" ht="15" x14ac:dyDescent="0.25">
      <c r="A1204" s="120" t="s">
        <v>564</v>
      </c>
      <c r="F1204" s="117" t="s">
        <v>1358</v>
      </c>
      <c r="I1204" s="7">
        <v>0.89</v>
      </c>
      <c r="J1204" s="261">
        <f>(M1204*17)+(Q1204*37)+(W1204*17)+(AI1204*29)+(AE1204*8)</f>
        <v>195.00618784530388</v>
      </c>
      <c r="K1204" s="183">
        <f>+K1219</f>
        <v>88.394364640883978</v>
      </c>
      <c r="L1204" s="183" t="s">
        <v>501</v>
      </c>
      <c r="M1204" s="183">
        <f t="shared" ref="M1204:BQ1204" si="585">+M1219</f>
        <v>5.0386740331491715E-2</v>
      </c>
      <c r="N1204" s="264">
        <f t="shared" si="585"/>
        <v>0</v>
      </c>
      <c r="O1204" s="264">
        <f t="shared" si="585"/>
        <v>0</v>
      </c>
      <c r="P1204" s="265"/>
      <c r="Q1204" s="183">
        <f t="shared" si="585"/>
        <v>3.2872928176795581E-2</v>
      </c>
      <c r="R1204" s="183">
        <f t="shared" si="585"/>
        <v>0</v>
      </c>
      <c r="S1204" s="183">
        <f t="shared" si="585"/>
        <v>1.0718232044198894E-2</v>
      </c>
      <c r="T1204" s="183">
        <f t="shared" si="585"/>
        <v>5.5248618784530384E-3</v>
      </c>
      <c r="U1204" s="183">
        <f t="shared" si="585"/>
        <v>7.2375690607734819E-3</v>
      </c>
      <c r="V1204" s="183">
        <f t="shared" si="585"/>
        <v>0</v>
      </c>
      <c r="W1204" s="265">
        <f t="shared" si="585"/>
        <v>11.316519337016574</v>
      </c>
      <c r="X1204" s="183">
        <f t="shared" si="585"/>
        <v>0.39110497237569064</v>
      </c>
      <c r="Y1204" s="183">
        <f t="shared" si="585"/>
        <v>0</v>
      </c>
      <c r="Z1204" s="264">
        <f t="shared" si="585"/>
        <v>0</v>
      </c>
      <c r="AA1204" s="264">
        <f t="shared" si="585"/>
        <v>11.013204419889504</v>
      </c>
      <c r="AB1204" s="264">
        <f t="shared" si="585"/>
        <v>0</v>
      </c>
      <c r="AC1204" s="183">
        <f t="shared" si="585"/>
        <v>0</v>
      </c>
      <c r="AD1204" s="183">
        <f t="shared" si="585"/>
        <v>0</v>
      </c>
      <c r="AE1204" s="265">
        <f t="shared" si="585"/>
        <v>6.9060773480662974E-2</v>
      </c>
      <c r="AF1204" s="183">
        <f t="shared" si="585"/>
        <v>0</v>
      </c>
      <c r="AG1204" s="183">
        <f t="shared" si="585"/>
        <v>0</v>
      </c>
      <c r="AH1204" s="183">
        <f t="shared" si="585"/>
        <v>0</v>
      </c>
      <c r="AI1204" s="264">
        <f t="shared" si="585"/>
        <v>0</v>
      </c>
      <c r="AJ1204" s="183">
        <f t="shared" si="585"/>
        <v>0.13685082872928175</v>
      </c>
      <c r="AK1204" s="183">
        <f t="shared" si="585"/>
        <v>2.8508287292817682</v>
      </c>
      <c r="AL1204" s="183">
        <f t="shared" si="585"/>
        <v>7.4696132596685089E-2</v>
      </c>
      <c r="AM1204" s="183">
        <f t="shared" si="585"/>
        <v>2.1215469613259668</v>
      </c>
      <c r="AN1204" s="183">
        <f t="shared" si="585"/>
        <v>0.81767955801104963</v>
      </c>
      <c r="AO1204" s="183">
        <f t="shared" si="585"/>
        <v>7.7513812154696131</v>
      </c>
      <c r="AP1204" s="183">
        <f t="shared" si="585"/>
        <v>2.4972375690607738</v>
      </c>
      <c r="AQ1204" s="183">
        <f t="shared" si="585"/>
        <v>2.6077348066298342E-2</v>
      </c>
      <c r="AR1204" s="183">
        <f t="shared" si="585"/>
        <v>1.2596685082872929E-2</v>
      </c>
      <c r="AS1204" s="183">
        <f t="shared" si="585"/>
        <v>0.17955801104972377</v>
      </c>
      <c r="AT1204" s="183">
        <f t="shared" si="585"/>
        <v>0.14640883977900554</v>
      </c>
      <c r="AU1204" s="183">
        <f t="shared" si="585"/>
        <v>3.8674033149171269E-2</v>
      </c>
      <c r="AV1204" s="183">
        <f t="shared" si="585"/>
        <v>0</v>
      </c>
      <c r="AW1204" s="183">
        <f t="shared" si="585"/>
        <v>0</v>
      </c>
      <c r="AX1204" s="183">
        <f t="shared" si="585"/>
        <v>0</v>
      </c>
      <c r="AY1204" s="183"/>
      <c r="AZ1204" s="183"/>
      <c r="BA1204" s="183"/>
      <c r="BB1204" s="183"/>
      <c r="BC1204" s="183"/>
      <c r="BD1204" s="183"/>
      <c r="BE1204" s="183">
        <v>0</v>
      </c>
      <c r="BF1204" s="183">
        <f t="shared" si="585"/>
        <v>0</v>
      </c>
      <c r="BG1204" s="183"/>
      <c r="BH1204" s="183">
        <f t="shared" si="585"/>
        <v>9.9558011049723755E-2</v>
      </c>
      <c r="BI1204" s="183">
        <f t="shared" si="585"/>
        <v>0</v>
      </c>
      <c r="BJ1204" s="183">
        <f>BL1209</f>
        <v>0</v>
      </c>
      <c r="BK1204" s="183">
        <f t="shared" si="585"/>
        <v>1.0220994475138121E-3</v>
      </c>
      <c r="BL1204" s="183">
        <f t="shared" si="585"/>
        <v>2.8480662983425418E-2</v>
      </c>
      <c r="BM1204" s="183">
        <f t="shared" si="585"/>
        <v>0</v>
      </c>
      <c r="BN1204" s="183">
        <f t="shared" si="585"/>
        <v>4.6408839779005524E-3</v>
      </c>
      <c r="BO1204" s="183">
        <f t="shared" si="585"/>
        <v>0.21546961325966851</v>
      </c>
      <c r="BP1204" s="183">
        <f t="shared" si="585"/>
        <v>0</v>
      </c>
      <c r="BQ1204" s="183">
        <f t="shared" si="585"/>
        <v>3.8674033149171269E-2</v>
      </c>
      <c r="BR1204" s="183"/>
      <c r="BS1204" s="183"/>
      <c r="BT1204" s="183"/>
      <c r="BU1204" s="183"/>
      <c r="BV1204" s="183"/>
      <c r="BW1204" s="183"/>
      <c r="BX1204" s="338"/>
      <c r="BY1204" s="183"/>
      <c r="BZ1204" s="183"/>
      <c r="CA1204" s="183"/>
      <c r="CB1204" s="183">
        <f>+CB1219</f>
        <v>100</v>
      </c>
      <c r="CC1204" s="183">
        <f>+CC1219</f>
        <v>157.78</v>
      </c>
      <c r="CD1204" s="51"/>
      <c r="CE1204" s="51"/>
      <c r="CF1204" s="51"/>
      <c r="CG1204" s="51"/>
      <c r="CH1204" s="51"/>
      <c r="CI1204" s="51" t="s">
        <v>1129</v>
      </c>
      <c r="CJ1204" s="51"/>
      <c r="CK1204" s="51"/>
      <c r="CL1204" s="51"/>
      <c r="CM1204" s="51"/>
      <c r="CN1204" s="51"/>
      <c r="CO1204" s="51"/>
      <c r="CP1204" s="51"/>
      <c r="CQ1204" s="51"/>
      <c r="CR1204" s="51"/>
      <c r="CS1204" s="51"/>
      <c r="CT1204" s="51"/>
    </row>
    <row r="1205" spans="1:98" ht="15" x14ac:dyDescent="0.25">
      <c r="A1205" s="10" t="s">
        <v>567</v>
      </c>
      <c r="D1205">
        <v>5000</v>
      </c>
      <c r="F1205" s="40" t="s">
        <v>1391</v>
      </c>
      <c r="I1205">
        <v>1</v>
      </c>
      <c r="J1205" s="50">
        <v>0</v>
      </c>
      <c r="K1205" s="50">
        <v>99.9</v>
      </c>
      <c r="M1205" s="50">
        <v>0</v>
      </c>
      <c r="N1205" s="50">
        <v>0</v>
      </c>
      <c r="O1205" s="50">
        <v>0</v>
      </c>
      <c r="P1205" s="50">
        <v>0</v>
      </c>
      <c r="Q1205" s="50">
        <v>0</v>
      </c>
      <c r="R1205" s="50">
        <v>0</v>
      </c>
      <c r="S1205" s="50">
        <v>0</v>
      </c>
      <c r="T1205" s="50">
        <v>0</v>
      </c>
      <c r="U1205" s="50">
        <v>0</v>
      </c>
      <c r="W1205" s="50">
        <v>0</v>
      </c>
      <c r="X1205" s="50">
        <v>0</v>
      </c>
      <c r="Z1205" s="50">
        <v>0</v>
      </c>
      <c r="AA1205" s="50">
        <v>0</v>
      </c>
      <c r="AD1205" s="50">
        <v>0</v>
      </c>
      <c r="AE1205" s="50">
        <v>0</v>
      </c>
      <c r="AF1205" s="50">
        <v>0</v>
      </c>
      <c r="AG1205" s="50">
        <v>0</v>
      </c>
      <c r="AH1205" s="50">
        <v>0</v>
      </c>
      <c r="AI1205" s="50">
        <v>0</v>
      </c>
      <c r="AJ1205" s="50">
        <v>0.1</v>
      </c>
      <c r="AK1205" s="50">
        <v>2</v>
      </c>
      <c r="AL1205" s="50">
        <v>0</v>
      </c>
      <c r="AM1205" s="50">
        <v>1</v>
      </c>
      <c r="AN1205" s="50">
        <v>0</v>
      </c>
      <c r="AO1205" s="50">
        <v>0</v>
      </c>
      <c r="AP1205" s="50">
        <v>2</v>
      </c>
      <c r="AQ1205" s="50">
        <v>0</v>
      </c>
      <c r="AR1205" s="50">
        <v>7.0000000000000001E-3</v>
      </c>
      <c r="AS1205" s="50">
        <v>0</v>
      </c>
      <c r="AT1205" s="50">
        <v>0</v>
      </c>
      <c r="AV1205" s="50">
        <v>0</v>
      </c>
      <c r="AW1205" s="50">
        <v>0</v>
      </c>
      <c r="AX1205" s="50">
        <v>0</v>
      </c>
      <c r="AY1205" s="50">
        <v>0</v>
      </c>
      <c r="AZ1205" s="50">
        <v>0</v>
      </c>
      <c r="BA1205" s="50">
        <v>0</v>
      </c>
      <c r="BB1205" s="50">
        <v>0</v>
      </c>
      <c r="BE1205" s="50">
        <v>0</v>
      </c>
      <c r="BH1205" s="50">
        <v>0</v>
      </c>
      <c r="BI1205" s="50">
        <v>0</v>
      </c>
      <c r="BJ1205" s="50">
        <v>0</v>
      </c>
      <c r="BK1205" s="50">
        <v>0</v>
      </c>
      <c r="BL1205" s="50">
        <v>0</v>
      </c>
      <c r="BM1205" s="50">
        <v>0</v>
      </c>
      <c r="BN1205" s="50">
        <v>0</v>
      </c>
      <c r="BO1205" s="50">
        <v>0</v>
      </c>
      <c r="BP1205" s="50">
        <v>0</v>
      </c>
      <c r="BQ1205" s="50">
        <v>0</v>
      </c>
      <c r="BR1205" s="50">
        <v>0</v>
      </c>
      <c r="BS1205" s="14">
        <v>1</v>
      </c>
      <c r="BT1205" s="14">
        <v>6.25</v>
      </c>
      <c r="BW1205" s="50" t="s">
        <v>7</v>
      </c>
      <c r="BX1205" s="194" t="s">
        <v>1411</v>
      </c>
      <c r="CB1205" s="50">
        <v>100</v>
      </c>
      <c r="CC1205" s="50">
        <v>0</v>
      </c>
    </row>
    <row r="1206" spans="1:98" ht="15" x14ac:dyDescent="0.3">
      <c r="A1206" s="10" t="s">
        <v>1217</v>
      </c>
      <c r="D1206">
        <v>25</v>
      </c>
      <c r="F1206" s="2" t="s">
        <v>335</v>
      </c>
      <c r="I1206">
        <v>1</v>
      </c>
      <c r="J1206" s="50">
        <v>1465.95</v>
      </c>
      <c r="K1206" s="50">
        <v>9.3800000000000008</v>
      </c>
      <c r="M1206" s="50">
        <v>9.1199999999999992</v>
      </c>
      <c r="P1206" s="50">
        <v>0</v>
      </c>
      <c r="Q1206" s="50">
        <v>5.95</v>
      </c>
      <c r="S1206" s="50">
        <v>1.94</v>
      </c>
      <c r="T1206" s="50">
        <v>1</v>
      </c>
      <c r="U1206" s="50">
        <v>1.31</v>
      </c>
      <c r="W1206" s="50">
        <v>58.29</v>
      </c>
      <c r="X1206" s="50">
        <v>70.790000000000006</v>
      </c>
      <c r="AA1206" s="50">
        <v>3.39</v>
      </c>
      <c r="AE1206" s="50">
        <v>12.5</v>
      </c>
      <c r="AJ1206" s="50">
        <v>4.7699999999999996</v>
      </c>
      <c r="AK1206" s="50">
        <v>116</v>
      </c>
      <c r="AL1206" s="50">
        <v>11.52</v>
      </c>
      <c r="AM1206" s="50">
        <v>184</v>
      </c>
      <c r="AN1206" s="50">
        <v>148</v>
      </c>
      <c r="AO1206" s="50">
        <v>1343</v>
      </c>
      <c r="AP1206" s="50">
        <v>32</v>
      </c>
      <c r="AQ1206" s="50">
        <v>4.72</v>
      </c>
      <c r="AR1206" s="50">
        <v>0.48</v>
      </c>
      <c r="AS1206" s="50">
        <v>32.5</v>
      </c>
      <c r="AT1206" s="50">
        <v>26.5</v>
      </c>
      <c r="AU1206" s="50">
        <v>7</v>
      </c>
      <c r="AW1206" s="50">
        <v>0</v>
      </c>
      <c r="AX1206" s="50">
        <v>0</v>
      </c>
      <c r="BC1206" s="50">
        <v>0</v>
      </c>
      <c r="BD1206" s="50">
        <v>0</v>
      </c>
      <c r="BH1206" s="50">
        <v>18.02</v>
      </c>
      <c r="BJ1206" s="50">
        <v>4.5999999999999999E-2</v>
      </c>
      <c r="BK1206" s="50">
        <v>0.185</v>
      </c>
      <c r="BL1206" s="50">
        <v>5.1550000000000002</v>
      </c>
      <c r="BN1206" s="50">
        <v>0.84</v>
      </c>
      <c r="BO1206" s="50">
        <v>39</v>
      </c>
      <c r="BP1206" s="50">
        <v>0</v>
      </c>
      <c r="BQ1206" s="50">
        <v>7</v>
      </c>
      <c r="BT1206" s="27">
        <v>6.25</v>
      </c>
      <c r="BW1206" s="50" t="s">
        <v>1348</v>
      </c>
      <c r="BX1206" s="194">
        <v>2021</v>
      </c>
      <c r="CB1206" s="50">
        <v>100</v>
      </c>
      <c r="CC1206" s="50">
        <v>58.28</v>
      </c>
    </row>
    <row r="1207" spans="1:98" ht="13" x14ac:dyDescent="0.3">
      <c r="A1207" s="10" t="s">
        <v>1013</v>
      </c>
      <c r="D1207">
        <v>500</v>
      </c>
      <c r="F1207" s="16" t="s">
        <v>175</v>
      </c>
      <c r="I1207">
        <v>1</v>
      </c>
      <c r="J1207" s="50">
        <v>1691.5</v>
      </c>
      <c r="K1207" s="50">
        <v>0.5</v>
      </c>
      <c r="L1207" s="50" t="s">
        <v>501</v>
      </c>
      <c r="M1207" s="50">
        <v>0</v>
      </c>
      <c r="N1207" s="50">
        <v>0</v>
      </c>
      <c r="O1207" s="50">
        <v>0</v>
      </c>
      <c r="P1207" s="50">
        <v>0</v>
      </c>
      <c r="Q1207" s="50">
        <v>0</v>
      </c>
      <c r="S1207" s="50">
        <v>0</v>
      </c>
      <c r="T1207" s="50">
        <v>0</v>
      </c>
      <c r="U1207" s="50">
        <v>0</v>
      </c>
      <c r="W1207" s="50">
        <v>99.5</v>
      </c>
      <c r="AA1207" s="50">
        <v>99.5</v>
      </c>
      <c r="AE1207" s="50">
        <v>0</v>
      </c>
      <c r="AJ1207" s="50">
        <v>0</v>
      </c>
      <c r="AK1207" s="50">
        <v>0</v>
      </c>
      <c r="AL1207" s="50">
        <v>0.1</v>
      </c>
      <c r="AM1207" s="50">
        <v>0</v>
      </c>
      <c r="AN1207" s="50">
        <v>0</v>
      </c>
      <c r="AO1207" s="50">
        <v>3</v>
      </c>
      <c r="AP1207" s="50">
        <v>1</v>
      </c>
      <c r="AR1207" s="50">
        <v>0.02</v>
      </c>
      <c r="AV1207" s="50">
        <v>0</v>
      </c>
      <c r="BE1207" s="50">
        <v>0</v>
      </c>
      <c r="BH1207" s="50">
        <v>0</v>
      </c>
      <c r="BJ1207" s="50">
        <v>0</v>
      </c>
      <c r="BK1207" s="50">
        <v>0</v>
      </c>
      <c r="BL1207" s="50">
        <v>0</v>
      </c>
      <c r="BN1207" s="50">
        <v>0</v>
      </c>
      <c r="BO1207" s="50">
        <v>0</v>
      </c>
      <c r="BP1207" s="50">
        <v>0</v>
      </c>
      <c r="BQ1207" s="50">
        <v>0</v>
      </c>
      <c r="BT1207" s="27">
        <v>6.25</v>
      </c>
      <c r="BW1207" s="50" t="s">
        <v>4</v>
      </c>
      <c r="BX1207" s="194">
        <v>9012</v>
      </c>
      <c r="CB1207" s="50">
        <v>100</v>
      </c>
      <c r="CC1207" s="50">
        <v>99.5</v>
      </c>
    </row>
    <row r="1208" spans="1:98" ht="15" x14ac:dyDescent="0.25">
      <c r="A1208" s="10"/>
      <c r="D1208">
        <f>SUM(D1205:D1207)</f>
        <v>5525</v>
      </c>
      <c r="F1208" s="5" t="s">
        <v>550</v>
      </c>
    </row>
    <row r="1209" spans="1:98" ht="15" x14ac:dyDescent="0.25">
      <c r="D1209">
        <v>4525</v>
      </c>
      <c r="F1209" s="5" t="s">
        <v>551</v>
      </c>
    </row>
    <row r="1210" spans="1:98" ht="15" x14ac:dyDescent="0.25">
      <c r="D1210">
        <f>1-(D1208-D1209)/D1208</f>
        <v>0.8190045248868778</v>
      </c>
      <c r="F1210" s="5" t="s">
        <v>337</v>
      </c>
    </row>
    <row r="1211" spans="1:98" ht="15" x14ac:dyDescent="0.25">
      <c r="F1211" s="5" t="s">
        <v>82</v>
      </c>
    </row>
    <row r="1212" spans="1:98" ht="15" x14ac:dyDescent="0.25">
      <c r="F1212" s="5" t="s">
        <v>115</v>
      </c>
    </row>
    <row r="1213" spans="1:98" ht="15" x14ac:dyDescent="0.25">
      <c r="F1213" s="5"/>
    </row>
    <row r="1214" spans="1:98" s="35" customFormat="1" ht="15" x14ac:dyDescent="0.25">
      <c r="F1214" s="163" t="s">
        <v>1391</v>
      </c>
      <c r="J1214" s="392"/>
      <c r="K1214" s="164">
        <f>+K1205*$D$1205/100</f>
        <v>4995</v>
      </c>
      <c r="L1214" s="164"/>
      <c r="M1214" s="164">
        <f>+M1205*$D$1205/100</f>
        <v>0</v>
      </c>
      <c r="N1214" s="164">
        <f t="shared" ref="N1214:BR1214" si="586">+N1205*$D$1205/100</f>
        <v>0</v>
      </c>
      <c r="O1214" s="164">
        <f t="shared" si="586"/>
        <v>0</v>
      </c>
      <c r="P1214" s="164">
        <f t="shared" si="586"/>
        <v>0</v>
      </c>
      <c r="Q1214" s="164">
        <f t="shared" si="586"/>
        <v>0</v>
      </c>
      <c r="R1214" s="164">
        <f t="shared" si="586"/>
        <v>0</v>
      </c>
      <c r="S1214" s="164">
        <f t="shared" si="586"/>
        <v>0</v>
      </c>
      <c r="T1214" s="164">
        <f t="shared" si="586"/>
        <v>0</v>
      </c>
      <c r="U1214" s="164">
        <f t="shared" si="586"/>
        <v>0</v>
      </c>
      <c r="V1214" s="164">
        <f t="shared" si="586"/>
        <v>0</v>
      </c>
      <c r="W1214" s="164">
        <f t="shared" si="586"/>
        <v>0</v>
      </c>
      <c r="X1214" s="164">
        <f t="shared" si="586"/>
        <v>0</v>
      </c>
      <c r="Y1214" s="164">
        <f t="shared" si="586"/>
        <v>0</v>
      </c>
      <c r="Z1214" s="164">
        <f t="shared" si="586"/>
        <v>0</v>
      </c>
      <c r="AA1214" s="164">
        <f t="shared" si="586"/>
        <v>0</v>
      </c>
      <c r="AB1214" s="164">
        <f t="shared" si="586"/>
        <v>0</v>
      </c>
      <c r="AC1214" s="164">
        <f t="shared" si="586"/>
        <v>0</v>
      </c>
      <c r="AD1214" s="164">
        <f t="shared" si="586"/>
        <v>0</v>
      </c>
      <c r="AE1214" s="164">
        <f t="shared" si="586"/>
        <v>0</v>
      </c>
      <c r="AF1214" s="164">
        <f t="shared" si="586"/>
        <v>0</v>
      </c>
      <c r="AG1214" s="164">
        <f t="shared" si="586"/>
        <v>0</v>
      </c>
      <c r="AH1214" s="164">
        <f t="shared" si="586"/>
        <v>0</v>
      </c>
      <c r="AI1214" s="164">
        <f t="shared" si="586"/>
        <v>0</v>
      </c>
      <c r="AJ1214" s="164">
        <f t="shared" si="586"/>
        <v>5</v>
      </c>
      <c r="AK1214" s="164">
        <f t="shared" si="586"/>
        <v>100</v>
      </c>
      <c r="AL1214" s="164">
        <f t="shared" si="586"/>
        <v>0</v>
      </c>
      <c r="AM1214" s="164">
        <f t="shared" si="586"/>
        <v>50</v>
      </c>
      <c r="AN1214" s="164">
        <f t="shared" si="586"/>
        <v>0</v>
      </c>
      <c r="AO1214" s="164">
        <f t="shared" si="586"/>
        <v>0</v>
      </c>
      <c r="AP1214" s="164">
        <f t="shared" si="586"/>
        <v>100</v>
      </c>
      <c r="AQ1214" s="164">
        <f t="shared" si="586"/>
        <v>0</v>
      </c>
      <c r="AR1214" s="164">
        <f t="shared" si="586"/>
        <v>0.35</v>
      </c>
      <c r="AS1214" s="164">
        <f t="shared" si="586"/>
        <v>0</v>
      </c>
      <c r="AT1214" s="164">
        <f t="shared" si="586"/>
        <v>0</v>
      </c>
      <c r="AU1214" s="164">
        <f t="shared" si="586"/>
        <v>0</v>
      </c>
      <c r="AV1214" s="164">
        <f t="shared" si="586"/>
        <v>0</v>
      </c>
      <c r="AW1214" s="164">
        <f t="shared" si="586"/>
        <v>0</v>
      </c>
      <c r="AX1214" s="164">
        <f t="shared" si="586"/>
        <v>0</v>
      </c>
      <c r="AY1214" s="164">
        <f t="shared" si="586"/>
        <v>0</v>
      </c>
      <c r="AZ1214" s="164">
        <f t="shared" si="586"/>
        <v>0</v>
      </c>
      <c r="BA1214" s="164">
        <f t="shared" si="586"/>
        <v>0</v>
      </c>
      <c r="BB1214" s="164">
        <f t="shared" si="586"/>
        <v>0</v>
      </c>
      <c r="BC1214" s="164">
        <f t="shared" si="586"/>
        <v>0</v>
      </c>
      <c r="BD1214" s="164">
        <f t="shared" si="586"/>
        <v>0</v>
      </c>
      <c r="BE1214" s="164">
        <f t="shared" si="586"/>
        <v>0</v>
      </c>
      <c r="BF1214" s="164">
        <f t="shared" si="586"/>
        <v>0</v>
      </c>
      <c r="BG1214" s="164">
        <f t="shared" si="586"/>
        <v>0</v>
      </c>
      <c r="BH1214" s="164">
        <f t="shared" si="586"/>
        <v>0</v>
      </c>
      <c r="BI1214" s="164">
        <f t="shared" si="586"/>
        <v>0</v>
      </c>
      <c r="BJ1214" s="164">
        <f t="shared" si="586"/>
        <v>0</v>
      </c>
      <c r="BK1214" s="164">
        <f t="shared" si="586"/>
        <v>0</v>
      </c>
      <c r="BL1214" s="164">
        <f t="shared" si="586"/>
        <v>0</v>
      </c>
      <c r="BM1214" s="164">
        <f t="shared" si="586"/>
        <v>0</v>
      </c>
      <c r="BN1214" s="164">
        <f t="shared" si="586"/>
        <v>0</v>
      </c>
      <c r="BO1214" s="164">
        <f t="shared" si="586"/>
        <v>0</v>
      </c>
      <c r="BP1214" s="164">
        <f t="shared" si="586"/>
        <v>0</v>
      </c>
      <c r="BQ1214" s="164">
        <f t="shared" si="586"/>
        <v>0</v>
      </c>
      <c r="BR1214" s="164">
        <f t="shared" si="586"/>
        <v>0</v>
      </c>
      <c r="BS1214" s="164"/>
      <c r="BT1214" s="164"/>
      <c r="BU1214" s="164"/>
      <c r="BV1214" s="164"/>
      <c r="BW1214" s="164"/>
      <c r="BX1214" s="166"/>
      <c r="BY1214" s="164"/>
      <c r="BZ1214" s="164"/>
      <c r="CA1214" s="164"/>
      <c r="CB1214" s="164"/>
      <c r="CC1214" s="164"/>
      <c r="CD1214" s="164"/>
      <c r="CE1214" s="164"/>
      <c r="CF1214" s="164"/>
      <c r="CG1214" s="164"/>
      <c r="CH1214" s="164"/>
      <c r="CI1214" s="392"/>
      <c r="CJ1214" s="392"/>
      <c r="CK1214" s="392"/>
      <c r="CL1214" s="392"/>
      <c r="CM1214" s="392"/>
      <c r="CN1214" s="392"/>
      <c r="CO1214" s="392"/>
      <c r="CP1214" s="392"/>
      <c r="CQ1214" s="392"/>
      <c r="CR1214" s="392"/>
      <c r="CS1214" s="392"/>
      <c r="CT1214" s="392"/>
    </row>
    <row r="1215" spans="1:98" s="35" customFormat="1" ht="15" x14ac:dyDescent="0.3">
      <c r="F1215" s="38" t="s">
        <v>335</v>
      </c>
      <c r="J1215" s="392"/>
      <c r="K1215" s="164">
        <f>+K1206*$D$1206/100</f>
        <v>2.3450000000000002</v>
      </c>
      <c r="L1215" s="164"/>
      <c r="M1215" s="164">
        <f>+M1206*$D$1206/100</f>
        <v>2.2799999999999998</v>
      </c>
      <c r="N1215" s="164">
        <f t="shared" ref="N1215:BR1215" si="587">+N1206*$D$1206/100</f>
        <v>0</v>
      </c>
      <c r="O1215" s="164">
        <f t="shared" si="587"/>
        <v>0</v>
      </c>
      <c r="P1215" s="164">
        <f t="shared" si="587"/>
        <v>0</v>
      </c>
      <c r="Q1215" s="164">
        <f t="shared" si="587"/>
        <v>1.4875</v>
      </c>
      <c r="R1215" s="164">
        <f t="shared" si="587"/>
        <v>0</v>
      </c>
      <c r="S1215" s="164">
        <f t="shared" si="587"/>
        <v>0.48499999999999999</v>
      </c>
      <c r="T1215" s="164">
        <f t="shared" si="587"/>
        <v>0.25</v>
      </c>
      <c r="U1215" s="164">
        <f t="shared" si="587"/>
        <v>0.32750000000000001</v>
      </c>
      <c r="V1215" s="164">
        <f t="shared" si="587"/>
        <v>0</v>
      </c>
      <c r="W1215" s="164">
        <f t="shared" si="587"/>
        <v>14.5725</v>
      </c>
      <c r="X1215" s="164">
        <f t="shared" si="587"/>
        <v>17.697500000000002</v>
      </c>
      <c r="Y1215" s="164">
        <f t="shared" si="587"/>
        <v>0</v>
      </c>
      <c r="Z1215" s="164">
        <f t="shared" si="587"/>
        <v>0</v>
      </c>
      <c r="AA1215" s="164">
        <f t="shared" si="587"/>
        <v>0.84750000000000003</v>
      </c>
      <c r="AB1215" s="164">
        <f t="shared" si="587"/>
        <v>0</v>
      </c>
      <c r="AC1215" s="164">
        <f t="shared" si="587"/>
        <v>0</v>
      </c>
      <c r="AD1215" s="164">
        <f t="shared" si="587"/>
        <v>0</v>
      </c>
      <c r="AE1215" s="164">
        <f t="shared" si="587"/>
        <v>3.125</v>
      </c>
      <c r="AF1215" s="164">
        <f t="shared" si="587"/>
        <v>0</v>
      </c>
      <c r="AG1215" s="164">
        <f t="shared" si="587"/>
        <v>0</v>
      </c>
      <c r="AH1215" s="164">
        <f t="shared" si="587"/>
        <v>0</v>
      </c>
      <c r="AI1215" s="164">
        <f t="shared" si="587"/>
        <v>0</v>
      </c>
      <c r="AJ1215" s="164">
        <f t="shared" si="587"/>
        <v>1.1924999999999999</v>
      </c>
      <c r="AK1215" s="164">
        <f t="shared" si="587"/>
        <v>29</v>
      </c>
      <c r="AL1215" s="164">
        <f t="shared" si="587"/>
        <v>2.88</v>
      </c>
      <c r="AM1215" s="164">
        <f t="shared" si="587"/>
        <v>46</v>
      </c>
      <c r="AN1215" s="164">
        <f t="shared" si="587"/>
        <v>37</v>
      </c>
      <c r="AO1215" s="164">
        <f t="shared" si="587"/>
        <v>335.75</v>
      </c>
      <c r="AP1215" s="164">
        <f t="shared" si="587"/>
        <v>8</v>
      </c>
      <c r="AQ1215" s="164">
        <f t="shared" si="587"/>
        <v>1.18</v>
      </c>
      <c r="AR1215" s="164">
        <f t="shared" si="587"/>
        <v>0.12</v>
      </c>
      <c r="AS1215" s="164">
        <f t="shared" si="587"/>
        <v>8.125</v>
      </c>
      <c r="AT1215" s="164">
        <f t="shared" si="587"/>
        <v>6.625</v>
      </c>
      <c r="AU1215" s="164">
        <f t="shared" si="587"/>
        <v>1.75</v>
      </c>
      <c r="AV1215" s="164">
        <f t="shared" si="587"/>
        <v>0</v>
      </c>
      <c r="AW1215" s="164">
        <f t="shared" si="587"/>
        <v>0</v>
      </c>
      <c r="AX1215" s="164">
        <f t="shared" si="587"/>
        <v>0</v>
      </c>
      <c r="AY1215" s="164">
        <f t="shared" si="587"/>
        <v>0</v>
      </c>
      <c r="AZ1215" s="164">
        <f t="shared" si="587"/>
        <v>0</v>
      </c>
      <c r="BA1215" s="164">
        <f t="shared" si="587"/>
        <v>0</v>
      </c>
      <c r="BB1215" s="164">
        <f t="shared" si="587"/>
        <v>0</v>
      </c>
      <c r="BC1215" s="164">
        <f t="shared" si="587"/>
        <v>0</v>
      </c>
      <c r="BD1215" s="164">
        <f t="shared" si="587"/>
        <v>0</v>
      </c>
      <c r="BE1215" s="164">
        <f t="shared" si="587"/>
        <v>0</v>
      </c>
      <c r="BF1215" s="164">
        <f t="shared" si="587"/>
        <v>0</v>
      </c>
      <c r="BG1215" s="164">
        <f t="shared" si="587"/>
        <v>0</v>
      </c>
      <c r="BH1215" s="164">
        <f t="shared" si="587"/>
        <v>4.5049999999999999</v>
      </c>
      <c r="BI1215" s="164">
        <f t="shared" si="587"/>
        <v>0</v>
      </c>
      <c r="BJ1215" s="164">
        <f t="shared" si="587"/>
        <v>1.15E-2</v>
      </c>
      <c r="BK1215" s="164">
        <f t="shared" si="587"/>
        <v>4.6249999999999999E-2</v>
      </c>
      <c r="BL1215" s="164">
        <f t="shared" si="587"/>
        <v>1.2887500000000001</v>
      </c>
      <c r="BM1215" s="164">
        <f t="shared" si="587"/>
        <v>0</v>
      </c>
      <c r="BN1215" s="164">
        <f t="shared" si="587"/>
        <v>0.21</v>
      </c>
      <c r="BO1215" s="164">
        <f t="shared" si="587"/>
        <v>9.75</v>
      </c>
      <c r="BP1215" s="164">
        <f t="shared" si="587"/>
        <v>0</v>
      </c>
      <c r="BQ1215" s="164">
        <f t="shared" si="587"/>
        <v>1.75</v>
      </c>
      <c r="BR1215" s="164">
        <f t="shared" si="587"/>
        <v>0</v>
      </c>
      <c r="BS1215" s="164"/>
      <c r="BT1215" s="164"/>
      <c r="BU1215" s="164"/>
      <c r="BV1215" s="164"/>
      <c r="BW1215" s="164"/>
      <c r="BX1215" s="166"/>
      <c r="BY1215" s="164"/>
      <c r="BZ1215" s="164"/>
      <c r="CA1215" s="164"/>
      <c r="CB1215" s="164">
        <f>+CB1206</f>
        <v>100</v>
      </c>
      <c r="CC1215" s="164">
        <f>+CC1206</f>
        <v>58.28</v>
      </c>
      <c r="CD1215" s="164"/>
      <c r="CE1215" s="164"/>
      <c r="CF1215" s="164"/>
      <c r="CG1215" s="164"/>
      <c r="CH1215" s="164"/>
      <c r="CI1215" s="392"/>
      <c r="CJ1215" s="392"/>
      <c r="CK1215" s="392"/>
      <c r="CL1215" s="392"/>
      <c r="CM1215" s="392"/>
      <c r="CN1215" s="392"/>
      <c r="CO1215" s="392"/>
      <c r="CP1215" s="392"/>
      <c r="CQ1215" s="392"/>
      <c r="CR1215" s="392"/>
      <c r="CS1215" s="392"/>
      <c r="CT1215" s="392"/>
    </row>
    <row r="1216" spans="1:98" s="35" customFormat="1" ht="13" x14ac:dyDescent="0.3">
      <c r="F1216" s="396" t="s">
        <v>175</v>
      </c>
      <c r="J1216" s="392"/>
      <c r="K1216" s="164">
        <f>+K1207*$D$1207/100</f>
        <v>2.5</v>
      </c>
      <c r="L1216" s="402" t="s">
        <v>501</v>
      </c>
      <c r="M1216" s="164">
        <f>+M1207*$D$1207/100</f>
        <v>0</v>
      </c>
      <c r="N1216" s="164">
        <f t="shared" ref="N1216:BR1216" si="588">+N1207*$D$1207/100</f>
        <v>0</v>
      </c>
      <c r="O1216" s="164">
        <f t="shared" si="588"/>
        <v>0</v>
      </c>
      <c r="P1216" s="164">
        <f t="shared" si="588"/>
        <v>0</v>
      </c>
      <c r="Q1216" s="164">
        <f t="shared" si="588"/>
        <v>0</v>
      </c>
      <c r="R1216" s="164">
        <f t="shared" si="588"/>
        <v>0</v>
      </c>
      <c r="S1216" s="164">
        <f t="shared" si="588"/>
        <v>0</v>
      </c>
      <c r="T1216" s="164">
        <f t="shared" si="588"/>
        <v>0</v>
      </c>
      <c r="U1216" s="164">
        <f t="shared" si="588"/>
        <v>0</v>
      </c>
      <c r="V1216" s="164">
        <f t="shared" si="588"/>
        <v>0</v>
      </c>
      <c r="W1216" s="164">
        <f t="shared" si="588"/>
        <v>497.5</v>
      </c>
      <c r="X1216" s="164">
        <f t="shared" si="588"/>
        <v>0</v>
      </c>
      <c r="Y1216" s="164">
        <f t="shared" si="588"/>
        <v>0</v>
      </c>
      <c r="Z1216" s="164">
        <f t="shared" si="588"/>
        <v>0</v>
      </c>
      <c r="AA1216" s="164">
        <f t="shared" si="588"/>
        <v>497.5</v>
      </c>
      <c r="AB1216" s="164">
        <f t="shared" si="588"/>
        <v>0</v>
      </c>
      <c r="AC1216" s="164">
        <f t="shared" si="588"/>
        <v>0</v>
      </c>
      <c r="AD1216" s="164">
        <f t="shared" si="588"/>
        <v>0</v>
      </c>
      <c r="AE1216" s="164">
        <f t="shared" si="588"/>
        <v>0</v>
      </c>
      <c r="AF1216" s="164">
        <f t="shared" si="588"/>
        <v>0</v>
      </c>
      <c r="AG1216" s="164">
        <f t="shared" si="588"/>
        <v>0</v>
      </c>
      <c r="AH1216" s="164">
        <f t="shared" si="588"/>
        <v>0</v>
      </c>
      <c r="AI1216" s="164">
        <f t="shared" si="588"/>
        <v>0</v>
      </c>
      <c r="AJ1216" s="164">
        <f t="shared" si="588"/>
        <v>0</v>
      </c>
      <c r="AK1216" s="164">
        <f t="shared" si="588"/>
        <v>0</v>
      </c>
      <c r="AL1216" s="164">
        <f t="shared" si="588"/>
        <v>0.5</v>
      </c>
      <c r="AM1216" s="164">
        <f t="shared" si="588"/>
        <v>0</v>
      </c>
      <c r="AN1216" s="164">
        <f t="shared" si="588"/>
        <v>0</v>
      </c>
      <c r="AO1216" s="164">
        <f t="shared" si="588"/>
        <v>15</v>
      </c>
      <c r="AP1216" s="164">
        <f t="shared" si="588"/>
        <v>5</v>
      </c>
      <c r="AQ1216" s="164">
        <f t="shared" si="588"/>
        <v>0</v>
      </c>
      <c r="AR1216" s="164">
        <f t="shared" si="588"/>
        <v>0.1</v>
      </c>
      <c r="AS1216" s="164">
        <f t="shared" si="588"/>
        <v>0</v>
      </c>
      <c r="AT1216" s="164">
        <f t="shared" si="588"/>
        <v>0</v>
      </c>
      <c r="AU1216" s="164">
        <f t="shared" si="588"/>
        <v>0</v>
      </c>
      <c r="AV1216" s="164">
        <f t="shared" si="588"/>
        <v>0</v>
      </c>
      <c r="AW1216" s="164">
        <f t="shared" si="588"/>
        <v>0</v>
      </c>
      <c r="AX1216" s="164">
        <f t="shared" si="588"/>
        <v>0</v>
      </c>
      <c r="AY1216" s="164">
        <f t="shared" si="588"/>
        <v>0</v>
      </c>
      <c r="AZ1216" s="164">
        <f t="shared" si="588"/>
        <v>0</v>
      </c>
      <c r="BA1216" s="164">
        <f t="shared" si="588"/>
        <v>0</v>
      </c>
      <c r="BB1216" s="164">
        <f t="shared" si="588"/>
        <v>0</v>
      </c>
      <c r="BC1216" s="164">
        <f t="shared" si="588"/>
        <v>0</v>
      </c>
      <c r="BD1216" s="164">
        <f t="shared" si="588"/>
        <v>0</v>
      </c>
      <c r="BE1216" s="164">
        <f t="shared" si="588"/>
        <v>0</v>
      </c>
      <c r="BF1216" s="164">
        <f t="shared" si="588"/>
        <v>0</v>
      </c>
      <c r="BG1216" s="164">
        <f t="shared" si="588"/>
        <v>0</v>
      </c>
      <c r="BH1216" s="164">
        <f t="shared" si="588"/>
        <v>0</v>
      </c>
      <c r="BI1216" s="164">
        <f t="shared" si="588"/>
        <v>0</v>
      </c>
      <c r="BJ1216" s="164">
        <f t="shared" si="588"/>
        <v>0</v>
      </c>
      <c r="BK1216" s="164">
        <f t="shared" si="588"/>
        <v>0</v>
      </c>
      <c r="BL1216" s="164">
        <f t="shared" si="588"/>
        <v>0</v>
      </c>
      <c r="BM1216" s="164">
        <f t="shared" si="588"/>
        <v>0</v>
      </c>
      <c r="BN1216" s="164">
        <f t="shared" si="588"/>
        <v>0</v>
      </c>
      <c r="BO1216" s="164">
        <f t="shared" si="588"/>
        <v>0</v>
      </c>
      <c r="BP1216" s="164">
        <f t="shared" si="588"/>
        <v>0</v>
      </c>
      <c r="BQ1216" s="164">
        <f t="shared" si="588"/>
        <v>0</v>
      </c>
      <c r="BR1216" s="164">
        <f t="shared" si="588"/>
        <v>0</v>
      </c>
      <c r="BS1216" s="164"/>
      <c r="BT1216" s="164"/>
      <c r="BU1216" s="164"/>
      <c r="BV1216" s="164"/>
      <c r="BW1216" s="164"/>
      <c r="BX1216" s="166"/>
      <c r="BY1216" s="164"/>
      <c r="BZ1216" s="164"/>
      <c r="CA1216" s="164"/>
      <c r="CB1216" s="164">
        <f>+CB1207</f>
        <v>100</v>
      </c>
      <c r="CC1216" s="164">
        <f>+CC1207</f>
        <v>99.5</v>
      </c>
      <c r="CD1216" s="164"/>
      <c r="CE1216" s="164"/>
      <c r="CF1216" s="164"/>
      <c r="CG1216" s="164"/>
      <c r="CH1216" s="164"/>
      <c r="CI1216" s="392"/>
      <c r="CJ1216" s="392"/>
      <c r="CK1216" s="392"/>
      <c r="CL1216" s="392"/>
      <c r="CM1216" s="392"/>
      <c r="CN1216" s="392"/>
      <c r="CO1216" s="392"/>
      <c r="CP1216" s="392"/>
      <c r="CQ1216" s="392"/>
      <c r="CR1216" s="392"/>
      <c r="CS1216" s="392"/>
      <c r="CT1216" s="392"/>
    </row>
    <row r="1217" spans="1:98" s="35" customFormat="1" ht="15" x14ac:dyDescent="0.3">
      <c r="F1217" s="167"/>
      <c r="J1217" s="392"/>
      <c r="K1217" s="168">
        <f>SUM(K1214:K1216)</f>
        <v>4999.8450000000003</v>
      </c>
      <c r="L1217" s="168"/>
      <c r="M1217" s="168">
        <f>SUM(M1214:M1216)</f>
        <v>2.2799999999999998</v>
      </c>
      <c r="N1217" s="168">
        <f t="shared" ref="N1217:BR1217" si="589">SUM(N1214:N1216)</f>
        <v>0</v>
      </c>
      <c r="O1217" s="168">
        <f t="shared" si="589"/>
        <v>0</v>
      </c>
      <c r="P1217" s="168">
        <f t="shared" si="589"/>
        <v>0</v>
      </c>
      <c r="Q1217" s="168">
        <f t="shared" si="589"/>
        <v>1.4875</v>
      </c>
      <c r="R1217" s="168">
        <f t="shared" si="589"/>
        <v>0</v>
      </c>
      <c r="S1217" s="168">
        <f t="shared" si="589"/>
        <v>0.48499999999999999</v>
      </c>
      <c r="T1217" s="168">
        <f t="shared" si="589"/>
        <v>0.25</v>
      </c>
      <c r="U1217" s="168">
        <f t="shared" si="589"/>
        <v>0.32750000000000001</v>
      </c>
      <c r="V1217" s="168">
        <f t="shared" si="589"/>
        <v>0</v>
      </c>
      <c r="W1217" s="168">
        <f t="shared" si="589"/>
        <v>512.07249999999999</v>
      </c>
      <c r="X1217" s="168">
        <f t="shared" si="589"/>
        <v>17.697500000000002</v>
      </c>
      <c r="Y1217" s="168">
        <f t="shared" si="589"/>
        <v>0</v>
      </c>
      <c r="Z1217" s="168">
        <f t="shared" si="589"/>
        <v>0</v>
      </c>
      <c r="AA1217" s="168">
        <f t="shared" si="589"/>
        <v>498.34750000000003</v>
      </c>
      <c r="AB1217" s="168">
        <f t="shared" si="589"/>
        <v>0</v>
      </c>
      <c r="AC1217" s="168">
        <f t="shared" si="589"/>
        <v>0</v>
      </c>
      <c r="AD1217" s="168">
        <f t="shared" si="589"/>
        <v>0</v>
      </c>
      <c r="AE1217" s="168">
        <f t="shared" si="589"/>
        <v>3.125</v>
      </c>
      <c r="AF1217" s="168">
        <f t="shared" si="589"/>
        <v>0</v>
      </c>
      <c r="AG1217" s="168">
        <f t="shared" si="589"/>
        <v>0</v>
      </c>
      <c r="AH1217" s="168">
        <f t="shared" si="589"/>
        <v>0</v>
      </c>
      <c r="AI1217" s="168">
        <f t="shared" si="589"/>
        <v>0</v>
      </c>
      <c r="AJ1217" s="168">
        <f t="shared" si="589"/>
        <v>6.1924999999999999</v>
      </c>
      <c r="AK1217" s="168">
        <f t="shared" si="589"/>
        <v>129</v>
      </c>
      <c r="AL1217" s="168">
        <f t="shared" si="589"/>
        <v>3.38</v>
      </c>
      <c r="AM1217" s="168">
        <f t="shared" si="589"/>
        <v>96</v>
      </c>
      <c r="AN1217" s="168">
        <f t="shared" si="589"/>
        <v>37</v>
      </c>
      <c r="AO1217" s="168">
        <f t="shared" si="589"/>
        <v>350.75</v>
      </c>
      <c r="AP1217" s="168">
        <f t="shared" si="589"/>
        <v>113</v>
      </c>
      <c r="AQ1217" s="168">
        <f t="shared" si="589"/>
        <v>1.18</v>
      </c>
      <c r="AR1217" s="168">
        <f t="shared" si="589"/>
        <v>0.56999999999999995</v>
      </c>
      <c r="AS1217" s="168">
        <f t="shared" si="589"/>
        <v>8.125</v>
      </c>
      <c r="AT1217" s="168">
        <f t="shared" si="589"/>
        <v>6.625</v>
      </c>
      <c r="AU1217" s="168">
        <f t="shared" si="589"/>
        <v>1.75</v>
      </c>
      <c r="AV1217" s="168">
        <f t="shared" si="589"/>
        <v>0</v>
      </c>
      <c r="AW1217" s="168">
        <f t="shared" si="589"/>
        <v>0</v>
      </c>
      <c r="AX1217" s="168">
        <f t="shared" si="589"/>
        <v>0</v>
      </c>
      <c r="AY1217" s="168">
        <f t="shared" si="589"/>
        <v>0</v>
      </c>
      <c r="AZ1217" s="168">
        <f t="shared" si="589"/>
        <v>0</v>
      </c>
      <c r="BA1217" s="168">
        <f t="shared" si="589"/>
        <v>0</v>
      </c>
      <c r="BB1217" s="168">
        <f t="shared" si="589"/>
        <v>0</v>
      </c>
      <c r="BC1217" s="168">
        <f t="shared" si="589"/>
        <v>0</v>
      </c>
      <c r="BD1217" s="168">
        <f t="shared" si="589"/>
        <v>0</v>
      </c>
      <c r="BE1217" s="168">
        <f t="shared" si="589"/>
        <v>0</v>
      </c>
      <c r="BF1217" s="168">
        <f t="shared" si="589"/>
        <v>0</v>
      </c>
      <c r="BG1217" s="168">
        <f t="shared" si="589"/>
        <v>0</v>
      </c>
      <c r="BH1217" s="168">
        <f t="shared" si="589"/>
        <v>4.5049999999999999</v>
      </c>
      <c r="BI1217" s="168">
        <f t="shared" si="589"/>
        <v>0</v>
      </c>
      <c r="BJ1217" s="168">
        <f t="shared" si="589"/>
        <v>1.15E-2</v>
      </c>
      <c r="BK1217" s="168">
        <f t="shared" si="589"/>
        <v>4.6249999999999999E-2</v>
      </c>
      <c r="BL1217" s="168">
        <f t="shared" si="589"/>
        <v>1.2887500000000001</v>
      </c>
      <c r="BM1217" s="168">
        <f t="shared" si="589"/>
        <v>0</v>
      </c>
      <c r="BN1217" s="168">
        <f t="shared" si="589"/>
        <v>0.21</v>
      </c>
      <c r="BO1217" s="168">
        <f t="shared" si="589"/>
        <v>9.75</v>
      </c>
      <c r="BP1217" s="168">
        <f t="shared" si="589"/>
        <v>0</v>
      </c>
      <c r="BQ1217" s="168">
        <f t="shared" si="589"/>
        <v>1.75</v>
      </c>
      <c r="BR1217" s="168">
        <f t="shared" si="589"/>
        <v>0</v>
      </c>
      <c r="BS1217" s="168"/>
      <c r="BT1217" s="168"/>
      <c r="BU1217" s="168"/>
      <c r="BV1217" s="168"/>
      <c r="BW1217" s="168"/>
      <c r="BX1217" s="333"/>
      <c r="BY1217" s="168"/>
      <c r="BZ1217" s="168"/>
      <c r="CA1217" s="168"/>
      <c r="CB1217" s="168">
        <f>(CB1215+CB1216)</f>
        <v>200</v>
      </c>
      <c r="CC1217" s="168">
        <f>(CC1215+CC1216)</f>
        <v>157.78</v>
      </c>
      <c r="CD1217" s="168"/>
      <c r="CE1217" s="168"/>
      <c r="CF1217" s="168"/>
      <c r="CG1217" s="168"/>
      <c r="CH1217" s="168"/>
      <c r="CI1217" s="392"/>
      <c r="CJ1217" s="392"/>
      <c r="CK1217" s="392"/>
      <c r="CL1217" s="392"/>
      <c r="CM1217" s="392"/>
      <c r="CN1217" s="392"/>
      <c r="CO1217" s="392"/>
      <c r="CP1217" s="392"/>
      <c r="CQ1217" s="392"/>
      <c r="CR1217" s="392"/>
      <c r="CS1217" s="392"/>
      <c r="CT1217" s="392"/>
    </row>
    <row r="1218" spans="1:98" s="35" customFormat="1" ht="15" x14ac:dyDescent="0.3">
      <c r="F1218" s="167"/>
      <c r="J1218" s="392"/>
      <c r="BX1218" s="332"/>
      <c r="CI1218" s="392"/>
      <c r="CJ1218" s="392"/>
      <c r="CK1218" s="392"/>
      <c r="CL1218" s="392"/>
      <c r="CM1218" s="392"/>
      <c r="CN1218" s="392"/>
      <c r="CO1218" s="392"/>
      <c r="CP1218" s="392"/>
      <c r="CQ1218" s="392"/>
      <c r="CR1218" s="392"/>
      <c r="CS1218" s="392"/>
      <c r="CT1218" s="392"/>
    </row>
    <row r="1219" spans="1:98" s="35" customFormat="1" ht="15" x14ac:dyDescent="0.3">
      <c r="F1219" s="167"/>
      <c r="J1219" s="392"/>
      <c r="K1219" s="164">
        <f>(K1217-($D$1208-$D$1209))/$D$1209*100</f>
        <v>88.394364640883978</v>
      </c>
      <c r="L1219" s="170" t="s">
        <v>501</v>
      </c>
      <c r="M1219" s="170">
        <f t="shared" ref="M1219:BR1219" si="590">M1217/$D$1209*100*M1203</f>
        <v>5.0386740331491715E-2</v>
      </c>
      <c r="N1219" s="170">
        <f t="shared" si="590"/>
        <v>0</v>
      </c>
      <c r="O1219" s="170">
        <f t="shared" si="590"/>
        <v>0</v>
      </c>
      <c r="P1219" s="170">
        <f t="shared" si="590"/>
        <v>0</v>
      </c>
      <c r="Q1219" s="170">
        <f t="shared" si="590"/>
        <v>3.2872928176795581E-2</v>
      </c>
      <c r="R1219" s="170">
        <f t="shared" si="590"/>
        <v>0</v>
      </c>
      <c r="S1219" s="170">
        <f t="shared" si="590"/>
        <v>1.0718232044198894E-2</v>
      </c>
      <c r="T1219" s="170">
        <f t="shared" si="590"/>
        <v>5.5248618784530384E-3</v>
      </c>
      <c r="U1219" s="170">
        <f t="shared" si="590"/>
        <v>7.2375690607734819E-3</v>
      </c>
      <c r="V1219" s="170">
        <f t="shared" si="590"/>
        <v>0</v>
      </c>
      <c r="W1219" s="170">
        <f t="shared" si="590"/>
        <v>11.316519337016574</v>
      </c>
      <c r="X1219" s="170">
        <f t="shared" si="590"/>
        <v>0.39110497237569064</v>
      </c>
      <c r="Y1219" s="170">
        <f t="shared" si="590"/>
        <v>0</v>
      </c>
      <c r="Z1219" s="170">
        <f t="shared" si="590"/>
        <v>0</v>
      </c>
      <c r="AA1219" s="170">
        <f t="shared" si="590"/>
        <v>11.013204419889504</v>
      </c>
      <c r="AB1219" s="170">
        <f t="shared" si="590"/>
        <v>0</v>
      </c>
      <c r="AC1219" s="170">
        <f t="shared" si="590"/>
        <v>0</v>
      </c>
      <c r="AD1219" s="170">
        <f t="shared" si="590"/>
        <v>0</v>
      </c>
      <c r="AE1219" s="170">
        <f t="shared" si="590"/>
        <v>6.9060773480662974E-2</v>
      </c>
      <c r="AF1219" s="170">
        <f t="shared" si="590"/>
        <v>0</v>
      </c>
      <c r="AG1219" s="170">
        <f t="shared" si="590"/>
        <v>0</v>
      </c>
      <c r="AH1219" s="170">
        <f t="shared" si="590"/>
        <v>0</v>
      </c>
      <c r="AI1219" s="170">
        <f t="shared" si="590"/>
        <v>0</v>
      </c>
      <c r="AJ1219" s="170">
        <f t="shared" si="590"/>
        <v>0.13685082872928175</v>
      </c>
      <c r="AK1219" s="170">
        <f t="shared" si="590"/>
        <v>2.8508287292817682</v>
      </c>
      <c r="AL1219" s="170">
        <f t="shared" si="590"/>
        <v>7.4696132596685089E-2</v>
      </c>
      <c r="AM1219" s="170">
        <f t="shared" si="590"/>
        <v>2.1215469613259668</v>
      </c>
      <c r="AN1219" s="170">
        <f t="shared" si="590"/>
        <v>0.81767955801104963</v>
      </c>
      <c r="AO1219" s="170">
        <f t="shared" si="590"/>
        <v>7.7513812154696131</v>
      </c>
      <c r="AP1219" s="170">
        <f t="shared" si="590"/>
        <v>2.4972375690607738</v>
      </c>
      <c r="AQ1219" s="170">
        <f t="shared" si="590"/>
        <v>2.6077348066298342E-2</v>
      </c>
      <c r="AR1219" s="170">
        <f t="shared" si="590"/>
        <v>1.2596685082872929E-2</v>
      </c>
      <c r="AS1219" s="170">
        <f t="shared" si="590"/>
        <v>0.17955801104972377</v>
      </c>
      <c r="AT1219" s="170">
        <f t="shared" si="590"/>
        <v>0.14640883977900554</v>
      </c>
      <c r="AU1219" s="170">
        <f t="shared" si="590"/>
        <v>3.8674033149171269E-2</v>
      </c>
      <c r="AV1219" s="170">
        <f t="shared" si="590"/>
        <v>0</v>
      </c>
      <c r="AW1219" s="170">
        <f t="shared" si="590"/>
        <v>0</v>
      </c>
      <c r="AX1219" s="170">
        <f t="shared" si="590"/>
        <v>0</v>
      </c>
      <c r="AY1219" s="170">
        <f t="shared" si="590"/>
        <v>0</v>
      </c>
      <c r="AZ1219" s="170">
        <f t="shared" si="590"/>
        <v>0</v>
      </c>
      <c r="BA1219" s="170">
        <f t="shared" si="590"/>
        <v>0</v>
      </c>
      <c r="BB1219" s="170">
        <f t="shared" si="590"/>
        <v>0</v>
      </c>
      <c r="BC1219" s="170">
        <f t="shared" si="590"/>
        <v>0</v>
      </c>
      <c r="BD1219" s="170">
        <f t="shared" si="590"/>
        <v>0</v>
      </c>
      <c r="BE1219" s="170">
        <f t="shared" si="590"/>
        <v>0</v>
      </c>
      <c r="BF1219" s="170">
        <f t="shared" si="590"/>
        <v>0</v>
      </c>
      <c r="BG1219" s="170">
        <f t="shared" si="590"/>
        <v>0</v>
      </c>
      <c r="BH1219" s="170">
        <f t="shared" si="590"/>
        <v>9.9558011049723755E-2</v>
      </c>
      <c r="BI1219" s="170">
        <f t="shared" si="590"/>
        <v>0</v>
      </c>
      <c r="BJ1219" s="170">
        <f t="shared" si="590"/>
        <v>2.5414364640883978E-4</v>
      </c>
      <c r="BK1219" s="170">
        <f t="shared" si="590"/>
        <v>1.0220994475138121E-3</v>
      </c>
      <c r="BL1219" s="170">
        <f t="shared" si="590"/>
        <v>2.8480662983425418E-2</v>
      </c>
      <c r="BM1219" s="170">
        <f t="shared" si="590"/>
        <v>0</v>
      </c>
      <c r="BN1219" s="170">
        <f t="shared" si="590"/>
        <v>4.6408839779005524E-3</v>
      </c>
      <c r="BO1219" s="170">
        <f t="shared" si="590"/>
        <v>0.21546961325966851</v>
      </c>
      <c r="BP1219" s="170">
        <f t="shared" si="590"/>
        <v>0</v>
      </c>
      <c r="BQ1219" s="170">
        <f t="shared" si="590"/>
        <v>3.8674033149171269E-2</v>
      </c>
      <c r="BR1219" s="170">
        <f t="shared" si="590"/>
        <v>0</v>
      </c>
      <c r="BS1219" s="170"/>
      <c r="BT1219" s="170"/>
      <c r="BU1219" s="170"/>
      <c r="BV1219" s="170"/>
      <c r="BW1219" s="170"/>
      <c r="BX1219" s="204"/>
      <c r="BY1219" s="170"/>
      <c r="BZ1219" s="170"/>
      <c r="CA1219" s="170"/>
      <c r="CB1219" s="170">
        <f>CB1217/2</f>
        <v>100</v>
      </c>
      <c r="CC1219" s="168">
        <f>CC1217</f>
        <v>157.78</v>
      </c>
      <c r="CD1219" s="170"/>
      <c r="CE1219" s="170"/>
      <c r="CF1219" s="170"/>
      <c r="CG1219" s="170"/>
      <c r="CH1219" s="170"/>
      <c r="CI1219" s="392"/>
      <c r="CJ1219" s="392"/>
      <c r="CK1219" s="392"/>
      <c r="CL1219" s="392"/>
      <c r="CM1219" s="392"/>
      <c r="CN1219" s="392"/>
      <c r="CO1219" s="392"/>
      <c r="CP1219" s="392"/>
      <c r="CQ1219" s="392"/>
      <c r="CR1219" s="392"/>
      <c r="CS1219" s="392"/>
      <c r="CT1219" s="392"/>
    </row>
    <row r="1220" spans="1:98" ht="15" x14ac:dyDescent="0.3">
      <c r="A1220" s="48"/>
      <c r="F1220" s="44"/>
    </row>
    <row r="1221" spans="1:98" s="7" customFormat="1" ht="15" x14ac:dyDescent="0.25">
      <c r="A1221" s="120" t="s">
        <v>566</v>
      </c>
      <c r="F1221" s="117" t="s">
        <v>336</v>
      </c>
      <c r="J1221" s="7">
        <f>(M1221*17)+(Q1221*37)+(W1221*17)+(AI1221*29)+(AE1221*8)</f>
        <v>356.56771483458346</v>
      </c>
      <c r="K1221" s="183">
        <f>+K1238</f>
        <v>78.682874158633183</v>
      </c>
      <c r="L1221" s="183">
        <f>+L1238</f>
        <v>2.3097699122267466E-2</v>
      </c>
      <c r="M1221" s="183">
        <f t="shared" ref="M1221:BR1221" si="591">+M1238</f>
        <v>2.2289832469981894</v>
      </c>
      <c r="N1221" s="183">
        <f t="shared" si="591"/>
        <v>2.0846226274840176</v>
      </c>
      <c r="O1221" s="183">
        <f t="shared" si="591"/>
        <v>0</v>
      </c>
      <c r="P1221" s="183">
        <f t="shared" si="591"/>
        <v>0</v>
      </c>
      <c r="Q1221" s="183">
        <f t="shared" si="591"/>
        <v>0.35907976551044624</v>
      </c>
      <c r="R1221" s="183">
        <f t="shared" si="591"/>
        <v>0</v>
      </c>
      <c r="S1221" s="183">
        <f t="shared" si="591"/>
        <v>2.2426780316170273E-3</v>
      </c>
      <c r="T1221" s="183">
        <f t="shared" si="591"/>
        <v>9.6567077596686132E-3</v>
      </c>
      <c r="U1221" s="183">
        <f t="shared" si="591"/>
        <v>3.7692067758269371E-5</v>
      </c>
      <c r="V1221" s="183">
        <f t="shared" si="591"/>
        <v>0</v>
      </c>
      <c r="W1221" s="183">
        <f t="shared" si="591"/>
        <v>17.485978434190468</v>
      </c>
      <c r="X1221" s="183">
        <f t="shared" si="591"/>
        <v>0.14436061951417167</v>
      </c>
      <c r="Y1221" s="183">
        <f t="shared" si="591"/>
        <v>0</v>
      </c>
      <c r="Z1221" s="183">
        <f t="shared" si="591"/>
        <v>14.353139402348978</v>
      </c>
      <c r="AA1221" s="183">
        <f t="shared" si="591"/>
        <v>2.9811912801859446</v>
      </c>
      <c r="AB1221" s="183">
        <f t="shared" si="591"/>
        <v>0</v>
      </c>
      <c r="AC1221" s="183">
        <f t="shared" si="591"/>
        <v>0</v>
      </c>
      <c r="AD1221" s="183">
        <f t="shared" si="591"/>
        <v>0</v>
      </c>
      <c r="AE1221" s="183">
        <f t="shared" si="591"/>
        <v>1.0159268663112204</v>
      </c>
      <c r="AF1221" s="183">
        <f t="shared" si="591"/>
        <v>0</v>
      </c>
      <c r="AG1221" s="183">
        <f t="shared" si="591"/>
        <v>0</v>
      </c>
      <c r="AH1221" s="183">
        <f t="shared" si="591"/>
        <v>0</v>
      </c>
      <c r="AI1221" s="183">
        <f t="shared" si="591"/>
        <v>0</v>
      </c>
      <c r="AJ1221" s="183">
        <f t="shared" si="591"/>
        <v>0.49477120944021596</v>
      </c>
      <c r="AK1221" s="183">
        <f t="shared" si="591"/>
        <v>7.7293866949624395</v>
      </c>
      <c r="AL1221" s="183">
        <f t="shared" si="591"/>
        <v>1.3310325527703524</v>
      </c>
      <c r="AM1221" s="183">
        <f t="shared" si="591"/>
        <v>2.0780893357392514</v>
      </c>
      <c r="AN1221" s="183">
        <f t="shared" si="591"/>
        <v>5.4351961707424445</v>
      </c>
      <c r="AO1221" s="183">
        <f t="shared" si="591"/>
        <v>17.911270598729605</v>
      </c>
      <c r="AP1221" s="183">
        <f t="shared" si="591"/>
        <v>12.450946382814983</v>
      </c>
      <c r="AQ1221" s="183">
        <f t="shared" si="591"/>
        <v>0.45431505671300687</v>
      </c>
      <c r="AR1221" s="183">
        <f t="shared" si="591"/>
        <v>1.248863845057325E-2</v>
      </c>
      <c r="AS1221" s="183">
        <f t="shared" si="591"/>
        <v>9.0837883297429187E-2</v>
      </c>
      <c r="AT1221" s="183">
        <f t="shared" si="591"/>
        <v>2.0730637267048157E-3</v>
      </c>
      <c r="AU1221" s="183">
        <f t="shared" si="591"/>
        <v>0</v>
      </c>
      <c r="AV1221" s="183">
        <f t="shared" si="591"/>
        <v>0</v>
      </c>
      <c r="AW1221" s="183">
        <f t="shared" si="591"/>
        <v>0</v>
      </c>
      <c r="AX1221" s="183">
        <f t="shared" si="591"/>
        <v>0.20102436137743665</v>
      </c>
      <c r="AY1221" s="183">
        <f t="shared" si="591"/>
        <v>0</v>
      </c>
      <c r="AZ1221" s="183">
        <f t="shared" si="591"/>
        <v>0.20102436137743665</v>
      </c>
      <c r="BA1221" s="183">
        <f t="shared" si="591"/>
        <v>0</v>
      </c>
      <c r="BB1221" s="183">
        <f t="shared" si="591"/>
        <v>0</v>
      </c>
      <c r="BC1221" s="183">
        <f t="shared" si="591"/>
        <v>0</v>
      </c>
      <c r="BD1221" s="183">
        <f t="shared" si="591"/>
        <v>0</v>
      </c>
      <c r="BE1221" s="183">
        <f t="shared" si="591"/>
        <v>0</v>
      </c>
      <c r="BF1221" s="183">
        <f t="shared" si="591"/>
        <v>0</v>
      </c>
      <c r="BG1221" s="183">
        <f t="shared" si="591"/>
        <v>0</v>
      </c>
      <c r="BH1221" s="183">
        <f t="shared" si="591"/>
        <v>0</v>
      </c>
      <c r="BI1221" s="183">
        <f t="shared" si="591"/>
        <v>0</v>
      </c>
      <c r="BJ1221" s="183">
        <f t="shared" si="591"/>
        <v>4.538124958095633E-2</v>
      </c>
      <c r="BK1221" s="183">
        <f t="shared" si="591"/>
        <v>4.56450940552642E-2</v>
      </c>
      <c r="BL1221" s="183">
        <f t="shared" si="591"/>
        <v>0.3387888690339112</v>
      </c>
      <c r="BM1221" s="183">
        <f t="shared" si="591"/>
        <v>0</v>
      </c>
      <c r="BN1221" s="183">
        <f t="shared" si="591"/>
        <v>5.8422705025317533E-3</v>
      </c>
      <c r="BO1221" s="183">
        <f t="shared" si="591"/>
        <v>8.8199438554350333</v>
      </c>
      <c r="BP1221" s="183">
        <f t="shared" si="591"/>
        <v>7.5384135516538741E-5</v>
      </c>
      <c r="BQ1221" s="183">
        <f t="shared" si="591"/>
        <v>1.1307620327480812E-3</v>
      </c>
      <c r="BR1221" s="183">
        <f t="shared" si="591"/>
        <v>0</v>
      </c>
      <c r="BS1221" s="183"/>
      <c r="BT1221" s="183"/>
      <c r="BU1221" s="183"/>
      <c r="BV1221" s="183"/>
      <c r="BW1221" s="183"/>
      <c r="BX1221" s="338"/>
      <c r="BY1221" s="183"/>
      <c r="BZ1221" s="183"/>
      <c r="CA1221" s="183"/>
      <c r="CB1221" s="183">
        <f>+CB1238</f>
        <v>100</v>
      </c>
      <c r="CC1221" s="183">
        <f>+CC1238</f>
        <v>118.5</v>
      </c>
      <c r="CD1221" s="51"/>
      <c r="CE1221" s="51"/>
      <c r="CF1221" s="51"/>
      <c r="CG1221" s="51"/>
      <c r="CH1221" s="51"/>
      <c r="CI1221" s="51" t="s">
        <v>1151</v>
      </c>
      <c r="CJ1221" s="51"/>
      <c r="CK1221" s="51"/>
      <c r="CL1221" s="51"/>
      <c r="CM1221" s="51"/>
      <c r="CN1221" s="51"/>
      <c r="CO1221" s="51"/>
      <c r="CP1221" s="51"/>
      <c r="CQ1221" s="51"/>
      <c r="CR1221" s="51"/>
      <c r="CS1221" s="51"/>
      <c r="CT1221" s="51"/>
    </row>
    <row r="1222" spans="1:98" ht="15" x14ac:dyDescent="0.25">
      <c r="A1222" s="10" t="s">
        <v>567</v>
      </c>
      <c r="D1222">
        <v>500</v>
      </c>
      <c r="F1222" s="40" t="s">
        <v>1391</v>
      </c>
      <c r="I1222">
        <v>1</v>
      </c>
      <c r="J1222" s="50">
        <v>0</v>
      </c>
      <c r="K1222" s="50">
        <v>99.9</v>
      </c>
      <c r="M1222" s="50">
        <v>0</v>
      </c>
      <c r="N1222" s="50">
        <v>0</v>
      </c>
      <c r="O1222" s="50">
        <v>0</v>
      </c>
      <c r="P1222" s="50">
        <v>0</v>
      </c>
      <c r="Q1222" s="50">
        <v>0</v>
      </c>
      <c r="R1222" s="50">
        <v>0</v>
      </c>
      <c r="S1222" s="50">
        <v>0</v>
      </c>
      <c r="T1222" s="50">
        <v>0</v>
      </c>
      <c r="U1222" s="50">
        <v>0</v>
      </c>
      <c r="W1222" s="50">
        <v>0</v>
      </c>
      <c r="X1222" s="50">
        <v>0</v>
      </c>
      <c r="Z1222" s="50">
        <v>0</v>
      </c>
      <c r="AA1222" s="50">
        <v>0</v>
      </c>
      <c r="AD1222" s="50">
        <v>0</v>
      </c>
      <c r="AE1222" s="50">
        <v>0</v>
      </c>
      <c r="AF1222" s="50">
        <v>0</v>
      </c>
      <c r="AG1222" s="50">
        <v>0</v>
      </c>
      <c r="AH1222" s="50">
        <v>0</v>
      </c>
      <c r="AI1222" s="50">
        <v>0</v>
      </c>
      <c r="AJ1222" s="50">
        <v>0.1</v>
      </c>
      <c r="AK1222" s="50">
        <v>2</v>
      </c>
      <c r="AL1222" s="50">
        <v>0</v>
      </c>
      <c r="AM1222" s="50">
        <v>1</v>
      </c>
      <c r="AN1222" s="50">
        <v>0</v>
      </c>
      <c r="AO1222" s="50">
        <v>0</v>
      </c>
      <c r="AP1222" s="50">
        <v>2</v>
      </c>
      <c r="AQ1222" s="50">
        <v>0</v>
      </c>
      <c r="AR1222" s="50">
        <v>7.0000000000000001E-3</v>
      </c>
      <c r="AS1222" s="50">
        <v>0</v>
      </c>
      <c r="AT1222" s="50">
        <v>0</v>
      </c>
      <c r="AV1222" s="50">
        <v>0</v>
      </c>
      <c r="AW1222" s="50">
        <v>0</v>
      </c>
      <c r="AX1222" s="50">
        <v>0</v>
      </c>
      <c r="AY1222" s="50">
        <v>0</v>
      </c>
      <c r="AZ1222" s="50">
        <v>0</v>
      </c>
      <c r="BA1222" s="50">
        <v>0</v>
      </c>
      <c r="BB1222" s="50">
        <v>0</v>
      </c>
      <c r="BE1222" s="50">
        <v>0</v>
      </c>
      <c r="BG1222" s="50">
        <v>0</v>
      </c>
      <c r="BH1222" s="50">
        <v>0</v>
      </c>
      <c r="BI1222" s="50">
        <v>0</v>
      </c>
      <c r="BJ1222" s="50">
        <v>0</v>
      </c>
      <c r="BK1222" s="50">
        <v>0</v>
      </c>
      <c r="BL1222" s="50">
        <v>0</v>
      </c>
      <c r="BM1222" s="50">
        <v>0</v>
      </c>
      <c r="BN1222" s="50">
        <v>0</v>
      </c>
      <c r="BO1222" s="50">
        <v>0</v>
      </c>
      <c r="BP1222" s="50">
        <v>0</v>
      </c>
      <c r="BQ1222" s="50">
        <v>0</v>
      </c>
      <c r="BR1222" s="50">
        <v>0</v>
      </c>
      <c r="BS1222" s="14">
        <v>1</v>
      </c>
      <c r="BT1222" s="14">
        <v>6.25</v>
      </c>
      <c r="BW1222" s="50" t="s">
        <v>7</v>
      </c>
      <c r="BX1222" s="194" t="s">
        <v>1411</v>
      </c>
      <c r="CB1222" s="50">
        <v>100</v>
      </c>
      <c r="CC1222" s="50">
        <v>0</v>
      </c>
    </row>
    <row r="1223" spans="1:98" ht="15" x14ac:dyDescent="0.25">
      <c r="A1223" s="10" t="s">
        <v>1382</v>
      </c>
      <c r="D1223">
        <v>80</v>
      </c>
      <c r="F1223" s="40" t="s">
        <v>1407</v>
      </c>
      <c r="I1223">
        <v>1</v>
      </c>
      <c r="J1223" s="50">
        <v>1478.37</v>
      </c>
      <c r="K1223" s="50">
        <v>11</v>
      </c>
      <c r="M1223" s="50">
        <v>10.37</v>
      </c>
      <c r="N1223" s="50">
        <v>10.37</v>
      </c>
      <c r="O1223" s="50">
        <v>0</v>
      </c>
      <c r="P1223" s="50">
        <v>0</v>
      </c>
      <c r="Q1223" s="50">
        <v>1.7</v>
      </c>
      <c r="W1223" s="50">
        <v>72.2</v>
      </c>
      <c r="Z1223" s="50">
        <v>71.400000000000006</v>
      </c>
      <c r="AA1223" s="50">
        <v>0.37000000476837158</v>
      </c>
      <c r="AE1223" s="50">
        <v>4.66</v>
      </c>
      <c r="AJ1223" s="50">
        <v>1.57</v>
      </c>
      <c r="AK1223" s="50">
        <v>12</v>
      </c>
      <c r="AL1223" s="50">
        <v>5.8</v>
      </c>
      <c r="AP1223" s="50">
        <v>44</v>
      </c>
      <c r="AQ1223" s="50">
        <v>2.14</v>
      </c>
      <c r="AU1223" s="50">
        <v>0</v>
      </c>
      <c r="AW1223" s="50">
        <v>0</v>
      </c>
      <c r="AX1223" s="50">
        <v>1</v>
      </c>
      <c r="AZ1223" s="50">
        <v>1</v>
      </c>
      <c r="BE1223" s="50">
        <v>0</v>
      </c>
      <c r="BH1223" s="194" t="s">
        <v>501</v>
      </c>
      <c r="BJ1223" s="50">
        <v>0.18</v>
      </c>
      <c r="BK1223" s="50">
        <v>0.12</v>
      </c>
      <c r="BL1223" s="50">
        <v>0.91</v>
      </c>
      <c r="BP1223" s="50">
        <v>0</v>
      </c>
      <c r="BQ1223" s="50">
        <v>0</v>
      </c>
      <c r="BT1223" s="14">
        <v>6.25</v>
      </c>
      <c r="BW1223" s="50" t="s">
        <v>5</v>
      </c>
      <c r="BX1223" s="194">
        <v>374</v>
      </c>
      <c r="BY1223" s="50" t="s">
        <v>1209</v>
      </c>
      <c r="BZ1223" s="50" t="s">
        <v>472</v>
      </c>
      <c r="CB1223" s="50">
        <v>100</v>
      </c>
      <c r="CC1223" s="50">
        <v>70.7</v>
      </c>
    </row>
    <row r="1224" spans="1:98" ht="15" x14ac:dyDescent="0.3">
      <c r="A1224" s="10" t="s">
        <v>1255</v>
      </c>
      <c r="D1224">
        <v>1.5</v>
      </c>
      <c r="F1224" s="44" t="s">
        <v>1109</v>
      </c>
      <c r="I1224">
        <v>1</v>
      </c>
      <c r="J1224" s="50">
        <v>1354.8</v>
      </c>
      <c r="K1224" s="50">
        <v>7.6</v>
      </c>
      <c r="L1224" s="50">
        <v>6.1279999999999992</v>
      </c>
      <c r="M1224" s="50">
        <v>38.299999999999997</v>
      </c>
      <c r="P1224" s="50">
        <v>0</v>
      </c>
      <c r="Q1224" s="50">
        <v>4.5999999999999996</v>
      </c>
      <c r="S1224" s="50">
        <v>0.59499999999999997</v>
      </c>
      <c r="T1224" s="50">
        <v>2.5619999999999998</v>
      </c>
      <c r="U1224" s="50">
        <v>0.01</v>
      </c>
      <c r="W1224" s="50">
        <v>17.3</v>
      </c>
      <c r="X1224" s="50">
        <v>38.299999999999997</v>
      </c>
      <c r="AA1224" s="16">
        <v>0</v>
      </c>
      <c r="AB1224" s="16"/>
      <c r="AE1224" s="50">
        <v>21</v>
      </c>
      <c r="AJ1224" s="50">
        <v>7</v>
      </c>
      <c r="AK1224" s="50">
        <v>64</v>
      </c>
      <c r="AL1224" s="50">
        <v>16.600000000000001</v>
      </c>
      <c r="AM1224" s="50">
        <v>98</v>
      </c>
      <c r="AN1224" s="50">
        <v>1290</v>
      </c>
      <c r="AO1224" s="50">
        <v>2000</v>
      </c>
      <c r="AP1224" s="50">
        <v>50</v>
      </c>
      <c r="AQ1224" s="50">
        <v>6.4</v>
      </c>
      <c r="AR1224" s="50">
        <v>0.5</v>
      </c>
      <c r="AS1224" s="50">
        <v>24.1</v>
      </c>
      <c r="AT1224" s="50">
        <v>0.55000000000000004</v>
      </c>
      <c r="AU1224" s="50">
        <v>0</v>
      </c>
      <c r="AW1224" s="50">
        <v>0</v>
      </c>
      <c r="AY1224" s="50">
        <v>0</v>
      </c>
      <c r="AZ1224" s="50">
        <v>0</v>
      </c>
      <c r="BA1224" s="50">
        <v>0</v>
      </c>
      <c r="BC1224" s="50">
        <v>0</v>
      </c>
      <c r="BD1224" s="50">
        <v>0</v>
      </c>
      <c r="BH1224" s="194">
        <v>0</v>
      </c>
      <c r="BJ1224" s="50">
        <v>2.36</v>
      </c>
      <c r="BK1224" s="50">
        <v>5.47</v>
      </c>
      <c r="BL1224" s="50">
        <v>39.75</v>
      </c>
      <c r="BN1224" s="50">
        <v>1.55</v>
      </c>
      <c r="BO1224" s="50">
        <v>2340</v>
      </c>
      <c r="BP1224" s="50">
        <v>0.02</v>
      </c>
      <c r="BQ1224" s="50">
        <v>0.3</v>
      </c>
      <c r="BT1224" s="14">
        <v>6.25</v>
      </c>
      <c r="BW1224" s="50" t="s">
        <v>7</v>
      </c>
      <c r="BX1224" s="194" t="s">
        <v>1206</v>
      </c>
      <c r="CB1224" s="50">
        <v>100</v>
      </c>
      <c r="CC1224" s="50">
        <v>21.5</v>
      </c>
    </row>
    <row r="1225" spans="1:98" ht="13" x14ac:dyDescent="0.3">
      <c r="A1225" s="10">
        <v>110008</v>
      </c>
      <c r="D1225">
        <v>12</v>
      </c>
      <c r="F1225" s="16" t="s">
        <v>176</v>
      </c>
      <c r="I1225">
        <v>1</v>
      </c>
      <c r="J1225" s="50">
        <v>1649</v>
      </c>
      <c r="K1225" s="50">
        <v>2.1</v>
      </c>
      <c r="M1225" s="50">
        <v>0</v>
      </c>
      <c r="N1225" s="50">
        <v>0</v>
      </c>
      <c r="O1225" s="50">
        <v>0</v>
      </c>
      <c r="P1225" s="50">
        <v>0</v>
      </c>
      <c r="Q1225" s="50">
        <v>0</v>
      </c>
      <c r="S1225" s="50">
        <v>0</v>
      </c>
      <c r="T1225" s="50">
        <v>0</v>
      </c>
      <c r="U1225" s="50">
        <v>0</v>
      </c>
      <c r="W1225" s="50">
        <v>96.4</v>
      </c>
      <c r="AA1225" s="50">
        <v>96.4</v>
      </c>
      <c r="AE1225" s="50">
        <v>0</v>
      </c>
      <c r="AJ1225" s="50">
        <v>0.9</v>
      </c>
      <c r="AK1225" s="50">
        <v>85</v>
      </c>
      <c r="AL1225" s="50">
        <v>3.4</v>
      </c>
      <c r="AM1225" s="50">
        <v>15</v>
      </c>
      <c r="AN1225" s="50">
        <v>19</v>
      </c>
      <c r="AO1225" s="50">
        <v>344</v>
      </c>
      <c r="AP1225" s="50">
        <v>30</v>
      </c>
      <c r="AR1225" s="50">
        <v>0.06</v>
      </c>
      <c r="AV1225" s="50">
        <v>0</v>
      </c>
      <c r="BE1225" s="50">
        <v>0</v>
      </c>
      <c r="BH1225" s="194">
        <v>0</v>
      </c>
      <c r="BJ1225" s="50">
        <v>0.01</v>
      </c>
      <c r="BK1225" s="50">
        <v>0.03</v>
      </c>
      <c r="BL1225" s="50">
        <v>0.2</v>
      </c>
      <c r="BN1225" s="50">
        <v>0</v>
      </c>
      <c r="BO1225" s="50">
        <v>0</v>
      </c>
      <c r="BP1225" s="50">
        <v>0</v>
      </c>
      <c r="BQ1225" s="50">
        <v>0</v>
      </c>
      <c r="BT1225" s="27">
        <v>6.25</v>
      </c>
      <c r="BW1225" s="50" t="s">
        <v>4</v>
      </c>
      <c r="BX1225" s="194">
        <v>9032</v>
      </c>
      <c r="CB1225" s="50">
        <v>100</v>
      </c>
      <c r="CC1225" s="50">
        <v>97</v>
      </c>
    </row>
    <row r="1226" spans="1:98" ht="15" x14ac:dyDescent="0.25">
      <c r="D1226">
        <f>SUM(D1222:D1225)</f>
        <v>593.5</v>
      </c>
      <c r="F1226" s="5" t="s">
        <v>550</v>
      </c>
      <c r="J1226" s="50">
        <f>SUM(J1222:J1225)</f>
        <v>4482.17</v>
      </c>
      <c r="K1226" s="50">
        <f>SUM(K1222:K1225)</f>
        <v>120.6</v>
      </c>
      <c r="L1226" s="50">
        <f>SUM(L1222:L1225)</f>
        <v>6.1279999999999992</v>
      </c>
      <c r="M1226" s="50">
        <f t="shared" ref="M1226:AR1226" si="592">SUM(M1222:M1225)</f>
        <v>48.669999999999995</v>
      </c>
      <c r="N1226" s="50">
        <f t="shared" si="592"/>
        <v>10.37</v>
      </c>
      <c r="O1226" s="50">
        <f t="shared" si="592"/>
        <v>0</v>
      </c>
      <c r="P1226" s="50">
        <f t="shared" si="592"/>
        <v>0</v>
      </c>
      <c r="Q1226" s="50">
        <f t="shared" si="592"/>
        <v>6.3</v>
      </c>
      <c r="R1226" s="50">
        <f t="shared" si="592"/>
        <v>0</v>
      </c>
      <c r="S1226" s="50">
        <f t="shared" si="592"/>
        <v>0.59499999999999997</v>
      </c>
      <c r="T1226" s="50">
        <f t="shared" si="592"/>
        <v>2.5619999999999998</v>
      </c>
      <c r="U1226" s="50">
        <f t="shared" si="592"/>
        <v>0.01</v>
      </c>
      <c r="V1226" s="50">
        <f t="shared" si="592"/>
        <v>0</v>
      </c>
      <c r="W1226" s="50">
        <f t="shared" si="592"/>
        <v>185.9</v>
      </c>
      <c r="X1226" s="50">
        <f t="shared" si="592"/>
        <v>38.299999999999997</v>
      </c>
      <c r="Y1226" s="50">
        <f t="shared" si="592"/>
        <v>0</v>
      </c>
      <c r="Z1226" s="50">
        <f t="shared" si="592"/>
        <v>71.400000000000006</v>
      </c>
      <c r="AA1226" s="50">
        <f t="shared" si="592"/>
        <v>96.770000004768377</v>
      </c>
      <c r="AB1226" s="50">
        <f t="shared" si="592"/>
        <v>0</v>
      </c>
      <c r="AC1226" s="50">
        <f t="shared" si="592"/>
        <v>0</v>
      </c>
      <c r="AD1226" s="50">
        <f t="shared" si="592"/>
        <v>0</v>
      </c>
      <c r="AE1226" s="50">
        <f t="shared" si="592"/>
        <v>25.66</v>
      </c>
      <c r="AF1226" s="50">
        <f t="shared" si="592"/>
        <v>0</v>
      </c>
      <c r="AG1226" s="50">
        <f t="shared" si="592"/>
        <v>0</v>
      </c>
      <c r="AH1226" s="50">
        <f t="shared" si="592"/>
        <v>0</v>
      </c>
      <c r="AI1226" s="50">
        <f t="shared" si="592"/>
        <v>0</v>
      </c>
      <c r="AJ1226" s="50">
        <f t="shared" si="592"/>
        <v>9.57</v>
      </c>
      <c r="AK1226" s="50">
        <f t="shared" si="592"/>
        <v>163</v>
      </c>
      <c r="AL1226" s="50">
        <f t="shared" si="592"/>
        <v>25.8</v>
      </c>
      <c r="AM1226" s="50">
        <f t="shared" si="592"/>
        <v>114</v>
      </c>
      <c r="AN1226" s="50">
        <f t="shared" si="592"/>
        <v>1309</v>
      </c>
      <c r="AO1226" s="50">
        <f t="shared" si="592"/>
        <v>2344</v>
      </c>
      <c r="AP1226" s="50">
        <f t="shared" si="592"/>
        <v>126</v>
      </c>
      <c r="AQ1226" s="50">
        <f t="shared" si="592"/>
        <v>8.5400000000000009</v>
      </c>
      <c r="AR1226" s="50">
        <f t="shared" si="592"/>
        <v>0.56699999999999995</v>
      </c>
      <c r="AS1226" s="50">
        <f t="shared" ref="AS1226:BQ1226" si="593">SUM(AS1222:AS1225)</f>
        <v>24.1</v>
      </c>
      <c r="AT1226" s="50">
        <f t="shared" si="593"/>
        <v>0.55000000000000004</v>
      </c>
      <c r="AU1226" s="50">
        <f t="shared" si="593"/>
        <v>0</v>
      </c>
      <c r="AV1226" s="50">
        <f t="shared" si="593"/>
        <v>0</v>
      </c>
      <c r="AW1226" s="50">
        <f t="shared" si="593"/>
        <v>0</v>
      </c>
      <c r="AX1226" s="50">
        <f t="shared" si="593"/>
        <v>1</v>
      </c>
      <c r="AY1226" s="50">
        <f t="shared" si="593"/>
        <v>0</v>
      </c>
      <c r="AZ1226" s="50">
        <f t="shared" si="593"/>
        <v>1</v>
      </c>
      <c r="BA1226" s="50">
        <f t="shared" si="593"/>
        <v>0</v>
      </c>
      <c r="BB1226" s="50">
        <f t="shared" si="593"/>
        <v>0</v>
      </c>
      <c r="BC1226" s="50">
        <f t="shared" si="593"/>
        <v>0</v>
      </c>
      <c r="BD1226" s="50">
        <f t="shared" si="593"/>
        <v>0</v>
      </c>
      <c r="BE1226" s="50">
        <f t="shared" si="593"/>
        <v>0</v>
      </c>
      <c r="BF1226" s="50">
        <f t="shared" si="593"/>
        <v>0</v>
      </c>
      <c r="BG1226" s="50">
        <f t="shared" si="593"/>
        <v>0</v>
      </c>
      <c r="BH1226" s="194">
        <f t="shared" si="593"/>
        <v>0</v>
      </c>
      <c r="BI1226" s="50">
        <f t="shared" si="593"/>
        <v>0</v>
      </c>
      <c r="BJ1226" s="50">
        <f t="shared" si="593"/>
        <v>2.5499999999999998</v>
      </c>
      <c r="BK1226" s="50">
        <f t="shared" si="593"/>
        <v>5.62</v>
      </c>
      <c r="BL1226" s="50">
        <f t="shared" si="593"/>
        <v>40.86</v>
      </c>
      <c r="BM1226" s="50">
        <f t="shared" si="593"/>
        <v>0</v>
      </c>
      <c r="BN1226" s="50">
        <f t="shared" si="593"/>
        <v>1.55</v>
      </c>
      <c r="BO1226" s="50">
        <f t="shared" si="593"/>
        <v>2340</v>
      </c>
      <c r="BP1226" s="50">
        <f t="shared" si="593"/>
        <v>0.02</v>
      </c>
      <c r="BQ1226" s="50">
        <f t="shared" si="593"/>
        <v>0.3</v>
      </c>
    </row>
    <row r="1227" spans="1:98" ht="15" x14ac:dyDescent="0.25">
      <c r="D1227">
        <f>D1226*D1228</f>
        <v>397.96171693735499</v>
      </c>
      <c r="F1227" s="5" t="s">
        <v>551</v>
      </c>
      <c r="K1227">
        <f>K1226-(D1226-D1227)</f>
        <v>-74.938283062645013</v>
      </c>
      <c r="BH1227" s="194"/>
    </row>
    <row r="1228" spans="1:98" ht="15" x14ac:dyDescent="0.25">
      <c r="D1228">
        <v>0.67053364269141535</v>
      </c>
      <c r="F1228" s="5" t="s">
        <v>337</v>
      </c>
      <c r="BH1228" s="194"/>
    </row>
    <row r="1229" spans="1:98" ht="15" x14ac:dyDescent="0.25">
      <c r="F1229" s="5" t="s">
        <v>82</v>
      </c>
      <c r="J1229" s="50">
        <f>J1226/$D$1227*100*J10</f>
        <v>1126.2817022938816</v>
      </c>
      <c r="L1229" s="50">
        <f t="shared" ref="L1229:AQ1229" si="594">L1226/$D$1227*100*L10</f>
        <v>1.5398466081511646</v>
      </c>
      <c r="M1229" s="50">
        <f t="shared" si="594"/>
        <v>12.229819585299801</v>
      </c>
      <c r="N1229" s="50">
        <f t="shared" si="594"/>
        <v>2.6057782843550226</v>
      </c>
      <c r="O1229" s="50">
        <f t="shared" si="594"/>
        <v>0</v>
      </c>
      <c r="P1229" s="50">
        <f t="shared" si="594"/>
        <v>0</v>
      </c>
      <c r="Q1229" s="50">
        <f t="shared" si="594"/>
        <v>1.5830668458473136</v>
      </c>
      <c r="R1229" s="50">
        <f t="shared" si="594"/>
        <v>0</v>
      </c>
      <c r="S1229" s="50">
        <f t="shared" si="594"/>
        <v>0.14951186877446848</v>
      </c>
      <c r="T1229" s="50">
        <f t="shared" si="594"/>
        <v>0.64378051731124086</v>
      </c>
      <c r="U1229" s="50">
        <f t="shared" si="594"/>
        <v>2.5128045172179581E-3</v>
      </c>
      <c r="V1229" s="50">
        <f t="shared" si="594"/>
        <v>0</v>
      </c>
      <c r="W1229" s="50">
        <f t="shared" si="594"/>
        <v>46.713035975081837</v>
      </c>
      <c r="X1229" s="50">
        <f t="shared" si="594"/>
        <v>9.6240413009447785</v>
      </c>
      <c r="Y1229" s="50">
        <f t="shared" si="594"/>
        <v>0</v>
      </c>
      <c r="Z1229" s="50">
        <f t="shared" si="594"/>
        <v>17.941424252936223</v>
      </c>
      <c r="AA1229" s="50">
        <f t="shared" si="594"/>
        <v>24.316409314316381</v>
      </c>
      <c r="AB1229" s="50">
        <f t="shared" si="594"/>
        <v>0</v>
      </c>
      <c r="AC1229" s="50">
        <f t="shared" si="594"/>
        <v>0</v>
      </c>
      <c r="AD1229" s="50">
        <f t="shared" si="594"/>
        <v>0</v>
      </c>
      <c r="AE1229" s="50">
        <f t="shared" si="594"/>
        <v>6.447856391181281</v>
      </c>
      <c r="AF1229" s="50">
        <f t="shared" si="594"/>
        <v>0</v>
      </c>
      <c r="AG1229" s="50">
        <f t="shared" si="594"/>
        <v>0</v>
      </c>
      <c r="AH1229" s="50">
        <f t="shared" si="594"/>
        <v>0</v>
      </c>
      <c r="AI1229" s="50">
        <f t="shared" si="594"/>
        <v>0</v>
      </c>
      <c r="AJ1229" s="50">
        <f t="shared" si="594"/>
        <v>2.4047539229775858</v>
      </c>
      <c r="AK1229" s="50">
        <f t="shared" si="594"/>
        <v>40.958713630652717</v>
      </c>
      <c r="AL1229" s="50">
        <f t="shared" si="594"/>
        <v>6.4830356544223324</v>
      </c>
      <c r="AM1229" s="50">
        <f t="shared" si="594"/>
        <v>28.645971496284723</v>
      </c>
      <c r="AN1229" s="50">
        <f t="shared" si="594"/>
        <v>328.92611130383068</v>
      </c>
      <c r="AO1229" s="50">
        <f t="shared" si="594"/>
        <v>589.00137883588934</v>
      </c>
      <c r="AP1229" s="50">
        <f t="shared" si="594"/>
        <v>31.661336916946269</v>
      </c>
      <c r="AQ1229" s="50">
        <f t="shared" si="594"/>
        <v>2.1459350577041363</v>
      </c>
      <c r="AR1229" s="50">
        <f t="shared" ref="AR1229:BQ1229" si="595">AR1226/$D$1227*100*AR10</f>
        <v>0.14247601612625821</v>
      </c>
      <c r="AS1229" s="50">
        <f t="shared" si="595"/>
        <v>6.0558588864952796</v>
      </c>
      <c r="AT1229" s="50">
        <f t="shared" si="595"/>
        <v>0.1382042484469877</v>
      </c>
      <c r="AU1229" s="50">
        <f t="shared" si="595"/>
        <v>0</v>
      </c>
      <c r="AV1229" s="50">
        <f t="shared" si="595"/>
        <v>0</v>
      </c>
      <c r="AW1229" s="50">
        <f t="shared" si="595"/>
        <v>0</v>
      </c>
      <c r="AX1229" s="50">
        <f t="shared" si="595"/>
        <v>0.25128045172179581</v>
      </c>
      <c r="AY1229" s="50">
        <f t="shared" si="595"/>
        <v>0</v>
      </c>
      <c r="AZ1229" s="50">
        <f t="shared" si="595"/>
        <v>0.25128045172179581</v>
      </c>
      <c r="BA1229" s="50">
        <f t="shared" si="595"/>
        <v>0</v>
      </c>
      <c r="BB1229" s="50">
        <f t="shared" si="595"/>
        <v>0</v>
      </c>
      <c r="BC1229" s="50">
        <f t="shared" si="595"/>
        <v>0</v>
      </c>
      <c r="BD1229" s="50">
        <f t="shared" si="595"/>
        <v>0</v>
      </c>
      <c r="BE1229" s="50">
        <f t="shared" si="595"/>
        <v>0</v>
      </c>
      <c r="BF1229" s="50">
        <f t="shared" si="595"/>
        <v>0</v>
      </c>
      <c r="BG1229" s="50">
        <f t="shared" si="595"/>
        <v>0</v>
      </c>
      <c r="BH1229" s="194">
        <f t="shared" si="595"/>
        <v>0</v>
      </c>
      <c r="BI1229" s="50">
        <f t="shared" si="595"/>
        <v>0</v>
      </c>
      <c r="BJ1229" s="50">
        <f t="shared" si="595"/>
        <v>0.38445909113434756</v>
      </c>
      <c r="BK1229" s="50">
        <f t="shared" si="595"/>
        <v>0.84731768320589551</v>
      </c>
      <c r="BL1229" s="50">
        <f t="shared" si="595"/>
        <v>6.1603915544115457</v>
      </c>
      <c r="BM1229" s="50">
        <f t="shared" si="595"/>
        <v>0</v>
      </c>
      <c r="BN1229" s="50">
        <f t="shared" si="595"/>
        <v>0.2336908201012701</v>
      </c>
      <c r="BO1229" s="50">
        <f t="shared" si="595"/>
        <v>293.9981285145011</v>
      </c>
      <c r="BP1229" s="50">
        <f t="shared" si="595"/>
        <v>5.0256090344359163E-3</v>
      </c>
      <c r="BQ1229" s="50">
        <f t="shared" si="595"/>
        <v>7.5384135516538747E-2</v>
      </c>
    </row>
    <row r="1230" spans="1:98" ht="15" x14ac:dyDescent="0.25">
      <c r="F1230" s="5" t="s">
        <v>115</v>
      </c>
      <c r="K1230" s="14">
        <f>(K1226-(D1226-D1227))/D1227*100</f>
        <v>-18.830525619237235</v>
      </c>
      <c r="BH1230" s="194"/>
    </row>
    <row r="1231" spans="1:98" ht="15" x14ac:dyDescent="0.25">
      <c r="F1231" s="5"/>
      <c r="K1231" s="14"/>
      <c r="BH1231" s="194"/>
    </row>
    <row r="1232" spans="1:98" s="35" customFormat="1" ht="15" x14ac:dyDescent="0.25">
      <c r="F1232" s="163" t="s">
        <v>1391</v>
      </c>
      <c r="J1232" s="392"/>
      <c r="K1232" s="164">
        <f>+K1222*$D$1222/100</f>
        <v>499.5</v>
      </c>
      <c r="L1232" s="164"/>
      <c r="M1232" s="164">
        <f>+M1222*$D$1222/100</f>
        <v>0</v>
      </c>
      <c r="N1232" s="164">
        <f t="shared" ref="N1232:BR1232" si="596">+N1222*$D$1222/100</f>
        <v>0</v>
      </c>
      <c r="O1232" s="164">
        <f t="shared" si="596"/>
        <v>0</v>
      </c>
      <c r="P1232" s="164">
        <f t="shared" si="596"/>
        <v>0</v>
      </c>
      <c r="Q1232" s="164">
        <f t="shared" si="596"/>
        <v>0</v>
      </c>
      <c r="R1232" s="164">
        <f t="shared" si="596"/>
        <v>0</v>
      </c>
      <c r="S1232" s="164">
        <f t="shared" si="596"/>
        <v>0</v>
      </c>
      <c r="T1232" s="164">
        <f t="shared" si="596"/>
        <v>0</v>
      </c>
      <c r="U1232" s="164">
        <f t="shared" si="596"/>
        <v>0</v>
      </c>
      <c r="V1232" s="164">
        <f t="shared" si="596"/>
        <v>0</v>
      </c>
      <c r="W1232" s="164">
        <f t="shared" si="596"/>
        <v>0</v>
      </c>
      <c r="X1232" s="164">
        <f t="shared" si="596"/>
        <v>0</v>
      </c>
      <c r="Y1232" s="164">
        <f t="shared" si="596"/>
        <v>0</v>
      </c>
      <c r="Z1232" s="164">
        <f t="shared" si="596"/>
        <v>0</v>
      </c>
      <c r="AA1232" s="164">
        <f t="shared" si="596"/>
        <v>0</v>
      </c>
      <c r="AB1232" s="164">
        <f t="shared" si="596"/>
        <v>0</v>
      </c>
      <c r="AC1232" s="164">
        <f t="shared" si="596"/>
        <v>0</v>
      </c>
      <c r="AD1232" s="164">
        <f t="shared" si="596"/>
        <v>0</v>
      </c>
      <c r="AE1232" s="164">
        <f t="shared" si="596"/>
        <v>0</v>
      </c>
      <c r="AF1232" s="164">
        <f t="shared" si="596"/>
        <v>0</v>
      </c>
      <c r="AG1232" s="164">
        <f t="shared" si="596"/>
        <v>0</v>
      </c>
      <c r="AH1232" s="164">
        <f t="shared" si="596"/>
        <v>0</v>
      </c>
      <c r="AI1232" s="164">
        <f t="shared" si="596"/>
        <v>0</v>
      </c>
      <c r="AJ1232" s="164">
        <f t="shared" si="596"/>
        <v>0.5</v>
      </c>
      <c r="AK1232" s="164">
        <f t="shared" si="596"/>
        <v>10</v>
      </c>
      <c r="AL1232" s="164">
        <f t="shared" si="596"/>
        <v>0</v>
      </c>
      <c r="AM1232" s="164">
        <f t="shared" si="596"/>
        <v>5</v>
      </c>
      <c r="AN1232" s="164">
        <f t="shared" si="596"/>
        <v>0</v>
      </c>
      <c r="AO1232" s="164">
        <f t="shared" si="596"/>
        <v>0</v>
      </c>
      <c r="AP1232" s="164">
        <f t="shared" si="596"/>
        <v>10</v>
      </c>
      <c r="AQ1232" s="164">
        <f t="shared" si="596"/>
        <v>0</v>
      </c>
      <c r="AR1232" s="164">
        <f t="shared" si="596"/>
        <v>3.5000000000000003E-2</v>
      </c>
      <c r="AS1232" s="164">
        <f t="shared" si="596"/>
        <v>0</v>
      </c>
      <c r="AT1232" s="164">
        <f t="shared" si="596"/>
        <v>0</v>
      </c>
      <c r="AU1232" s="164">
        <f t="shared" si="596"/>
        <v>0</v>
      </c>
      <c r="AV1232" s="164">
        <f t="shared" si="596"/>
        <v>0</v>
      </c>
      <c r="AW1232" s="164">
        <f t="shared" si="596"/>
        <v>0</v>
      </c>
      <c r="AX1232" s="164">
        <f t="shared" si="596"/>
        <v>0</v>
      </c>
      <c r="AY1232" s="164">
        <f t="shared" si="596"/>
        <v>0</v>
      </c>
      <c r="AZ1232" s="164">
        <f t="shared" si="596"/>
        <v>0</v>
      </c>
      <c r="BA1232" s="164">
        <f t="shared" si="596"/>
        <v>0</v>
      </c>
      <c r="BB1232" s="164">
        <f t="shared" si="596"/>
        <v>0</v>
      </c>
      <c r="BC1232" s="164">
        <f t="shared" si="596"/>
        <v>0</v>
      </c>
      <c r="BD1232" s="164">
        <f t="shared" si="596"/>
        <v>0</v>
      </c>
      <c r="BE1232" s="164">
        <f t="shared" si="596"/>
        <v>0</v>
      </c>
      <c r="BF1232" s="164">
        <f t="shared" si="596"/>
        <v>0</v>
      </c>
      <c r="BG1232" s="164">
        <f t="shared" si="596"/>
        <v>0</v>
      </c>
      <c r="BH1232" s="166">
        <f t="shared" si="596"/>
        <v>0</v>
      </c>
      <c r="BI1232" s="164">
        <f t="shared" si="596"/>
        <v>0</v>
      </c>
      <c r="BJ1232" s="164">
        <f t="shared" si="596"/>
        <v>0</v>
      </c>
      <c r="BK1232" s="164">
        <f t="shared" si="596"/>
        <v>0</v>
      </c>
      <c r="BL1232" s="164">
        <f t="shared" si="596"/>
        <v>0</v>
      </c>
      <c r="BM1232" s="164">
        <f t="shared" si="596"/>
        <v>0</v>
      </c>
      <c r="BN1232" s="164">
        <f t="shared" si="596"/>
        <v>0</v>
      </c>
      <c r="BO1232" s="164">
        <f t="shared" si="596"/>
        <v>0</v>
      </c>
      <c r="BP1232" s="164">
        <f t="shared" si="596"/>
        <v>0</v>
      </c>
      <c r="BQ1232" s="164">
        <f t="shared" si="596"/>
        <v>0</v>
      </c>
      <c r="BR1232" s="164">
        <f t="shared" si="596"/>
        <v>0</v>
      </c>
      <c r="BS1232" s="164"/>
      <c r="BT1232" s="164"/>
      <c r="BU1232" s="164"/>
      <c r="BV1232" s="164"/>
      <c r="BW1232" s="164"/>
      <c r="BX1232" s="166"/>
      <c r="BY1232" s="164"/>
      <c r="BZ1232" s="164"/>
      <c r="CA1232" s="164"/>
      <c r="CB1232" s="164"/>
      <c r="CC1232" s="164"/>
      <c r="CD1232" s="392"/>
      <c r="CE1232" s="392"/>
      <c r="CF1232" s="392"/>
      <c r="CG1232" s="392"/>
      <c r="CH1232" s="392"/>
      <c r="CI1232" s="392"/>
      <c r="CJ1232" s="392"/>
      <c r="CK1232" s="392"/>
      <c r="CL1232" s="392"/>
      <c r="CM1232" s="392"/>
      <c r="CN1232" s="392"/>
      <c r="CO1232" s="392"/>
      <c r="CP1232" s="392"/>
      <c r="CQ1232" s="392"/>
      <c r="CR1232" s="392"/>
      <c r="CS1232" s="392"/>
      <c r="CT1232" s="392"/>
    </row>
    <row r="1233" spans="1:159" s="35" customFormat="1" ht="15" x14ac:dyDescent="0.25">
      <c r="F1233" s="163" t="s">
        <v>1407</v>
      </c>
      <c r="J1233" s="392"/>
      <c r="K1233" s="164">
        <f>+K1223*$D$1223/100</f>
        <v>8.8000000000000007</v>
      </c>
      <c r="L1233" s="164"/>
      <c r="M1233" s="164">
        <f>+M1223*$D$1223/100</f>
        <v>8.2959999999999994</v>
      </c>
      <c r="N1233" s="164">
        <f t="shared" ref="N1233:BR1233" si="597">+N1223*$D$1223/100</f>
        <v>8.2959999999999994</v>
      </c>
      <c r="O1233" s="164">
        <f t="shared" si="597"/>
        <v>0</v>
      </c>
      <c r="P1233" s="164">
        <f t="shared" si="597"/>
        <v>0</v>
      </c>
      <c r="Q1233" s="164">
        <f t="shared" si="597"/>
        <v>1.36</v>
      </c>
      <c r="R1233" s="164">
        <f t="shared" si="597"/>
        <v>0</v>
      </c>
      <c r="S1233" s="164">
        <f t="shared" si="597"/>
        <v>0</v>
      </c>
      <c r="T1233" s="164">
        <f t="shared" si="597"/>
        <v>0</v>
      </c>
      <c r="U1233" s="164">
        <f t="shared" si="597"/>
        <v>0</v>
      </c>
      <c r="V1233" s="164">
        <f t="shared" si="597"/>
        <v>0</v>
      </c>
      <c r="W1233" s="164">
        <f t="shared" si="597"/>
        <v>57.76</v>
      </c>
      <c r="X1233" s="164">
        <f t="shared" si="597"/>
        <v>0</v>
      </c>
      <c r="Y1233" s="164">
        <f t="shared" si="597"/>
        <v>0</v>
      </c>
      <c r="Z1233" s="164">
        <f t="shared" si="597"/>
        <v>57.12</v>
      </c>
      <c r="AA1233" s="164">
        <f t="shared" si="597"/>
        <v>0.29600000381469727</v>
      </c>
      <c r="AB1233" s="164">
        <f t="shared" si="597"/>
        <v>0</v>
      </c>
      <c r="AC1233" s="164">
        <f t="shared" si="597"/>
        <v>0</v>
      </c>
      <c r="AD1233" s="164">
        <f t="shared" si="597"/>
        <v>0</v>
      </c>
      <c r="AE1233" s="164">
        <f t="shared" si="597"/>
        <v>3.7280000000000002</v>
      </c>
      <c r="AF1233" s="164">
        <f t="shared" si="597"/>
        <v>0</v>
      </c>
      <c r="AG1233" s="164">
        <f t="shared" si="597"/>
        <v>0</v>
      </c>
      <c r="AH1233" s="164">
        <f t="shared" si="597"/>
        <v>0</v>
      </c>
      <c r="AI1233" s="164">
        <f t="shared" si="597"/>
        <v>0</v>
      </c>
      <c r="AJ1233" s="164">
        <f t="shared" si="597"/>
        <v>1.256</v>
      </c>
      <c r="AK1233" s="164">
        <f t="shared" si="597"/>
        <v>9.6</v>
      </c>
      <c r="AL1233" s="164">
        <f t="shared" si="597"/>
        <v>4.6399999999999997</v>
      </c>
      <c r="AM1233" s="164">
        <f t="shared" si="597"/>
        <v>0</v>
      </c>
      <c r="AN1233" s="164">
        <f t="shared" si="597"/>
        <v>0</v>
      </c>
      <c r="AO1233" s="164">
        <f t="shared" si="597"/>
        <v>0</v>
      </c>
      <c r="AP1233" s="164">
        <f t="shared" si="597"/>
        <v>35.200000000000003</v>
      </c>
      <c r="AQ1233" s="164">
        <f t="shared" si="597"/>
        <v>1.7120000000000002</v>
      </c>
      <c r="AR1233" s="164">
        <f t="shared" si="597"/>
        <v>0</v>
      </c>
      <c r="AS1233" s="164">
        <f t="shared" si="597"/>
        <v>0</v>
      </c>
      <c r="AT1233" s="164">
        <f t="shared" si="597"/>
        <v>0</v>
      </c>
      <c r="AU1233" s="164">
        <f t="shared" si="597"/>
        <v>0</v>
      </c>
      <c r="AV1233" s="164">
        <f t="shared" si="597"/>
        <v>0</v>
      </c>
      <c r="AW1233" s="164">
        <f t="shared" si="597"/>
        <v>0</v>
      </c>
      <c r="AX1233" s="164">
        <f t="shared" si="597"/>
        <v>0.8</v>
      </c>
      <c r="AY1233" s="164">
        <f t="shared" si="597"/>
        <v>0</v>
      </c>
      <c r="AZ1233" s="164">
        <f t="shared" si="597"/>
        <v>0.8</v>
      </c>
      <c r="BA1233" s="164">
        <f t="shared" si="597"/>
        <v>0</v>
      </c>
      <c r="BB1233" s="164">
        <f t="shared" si="597"/>
        <v>0</v>
      </c>
      <c r="BC1233" s="164">
        <f t="shared" si="597"/>
        <v>0</v>
      </c>
      <c r="BD1233" s="164">
        <f t="shared" si="597"/>
        <v>0</v>
      </c>
      <c r="BE1233" s="164">
        <f t="shared" si="597"/>
        <v>0</v>
      </c>
      <c r="BF1233" s="164">
        <f t="shared" si="597"/>
        <v>0</v>
      </c>
      <c r="BG1233" s="164">
        <f t="shared" si="597"/>
        <v>0</v>
      </c>
      <c r="BH1233" s="166" t="s">
        <v>501</v>
      </c>
      <c r="BI1233" s="164">
        <f t="shared" si="597"/>
        <v>0</v>
      </c>
      <c r="BJ1233" s="164">
        <f t="shared" si="597"/>
        <v>0.14399999999999999</v>
      </c>
      <c r="BK1233" s="164">
        <f t="shared" si="597"/>
        <v>9.6000000000000002E-2</v>
      </c>
      <c r="BL1233" s="164">
        <f t="shared" si="597"/>
        <v>0.72799999999999998</v>
      </c>
      <c r="BM1233" s="164">
        <f t="shared" si="597"/>
        <v>0</v>
      </c>
      <c r="BN1233" s="164">
        <f t="shared" si="597"/>
        <v>0</v>
      </c>
      <c r="BO1233" s="164">
        <f t="shared" si="597"/>
        <v>0</v>
      </c>
      <c r="BP1233" s="164">
        <f t="shared" si="597"/>
        <v>0</v>
      </c>
      <c r="BQ1233" s="164">
        <f t="shared" si="597"/>
        <v>0</v>
      </c>
      <c r="BR1233" s="164">
        <f t="shared" si="597"/>
        <v>0</v>
      </c>
      <c r="BS1233" s="164"/>
      <c r="BT1233" s="164"/>
      <c r="BU1233" s="164"/>
      <c r="BV1233" s="164"/>
      <c r="BW1233" s="164"/>
      <c r="BX1233" s="166"/>
      <c r="BY1233" s="164"/>
      <c r="BZ1233" s="164"/>
      <c r="CA1233" s="164"/>
      <c r="CB1233" s="164">
        <f t="shared" ref="CB1233:CC1235" si="598">+CB1223</f>
        <v>100</v>
      </c>
      <c r="CC1233" s="164">
        <f t="shared" si="598"/>
        <v>70.7</v>
      </c>
      <c r="CD1233" s="392"/>
      <c r="CE1233" s="392"/>
      <c r="CF1233" s="392"/>
      <c r="CG1233" s="392"/>
      <c r="CH1233" s="392"/>
      <c r="CI1233" s="392"/>
      <c r="CJ1233" s="392"/>
      <c r="CK1233" s="392"/>
      <c r="CL1233" s="392"/>
      <c r="CM1233" s="392"/>
      <c r="CN1233" s="392"/>
      <c r="CO1233" s="392"/>
      <c r="CP1233" s="392"/>
      <c r="CQ1233" s="392"/>
      <c r="CR1233" s="392"/>
      <c r="CS1233" s="392"/>
      <c r="CT1233" s="392"/>
    </row>
    <row r="1234" spans="1:159" s="35" customFormat="1" ht="15" x14ac:dyDescent="0.3">
      <c r="F1234" s="167" t="s">
        <v>1109</v>
      </c>
      <c r="J1234" s="392"/>
      <c r="K1234" s="164">
        <f>+K1224*$D$1224/100</f>
        <v>0.11399999999999999</v>
      </c>
      <c r="L1234" s="164">
        <f>+L1224*$D$1224/100</f>
        <v>9.1919999999999988E-2</v>
      </c>
      <c r="M1234" s="164">
        <f>+M1224*$D$1224/100</f>
        <v>0.57450000000000001</v>
      </c>
      <c r="N1234" s="164">
        <f t="shared" ref="N1234:BR1234" si="599">+N1224*$D$1224/100</f>
        <v>0</v>
      </c>
      <c r="O1234" s="164">
        <f t="shared" si="599"/>
        <v>0</v>
      </c>
      <c r="P1234" s="164">
        <f t="shared" si="599"/>
        <v>0</v>
      </c>
      <c r="Q1234" s="164">
        <f t="shared" si="599"/>
        <v>6.8999999999999992E-2</v>
      </c>
      <c r="R1234" s="164">
        <f t="shared" si="599"/>
        <v>0</v>
      </c>
      <c r="S1234" s="164">
        <f t="shared" si="599"/>
        <v>8.9249999999999989E-3</v>
      </c>
      <c r="T1234" s="164">
        <f t="shared" si="599"/>
        <v>3.8429999999999999E-2</v>
      </c>
      <c r="U1234" s="164">
        <f t="shared" si="599"/>
        <v>1.4999999999999999E-4</v>
      </c>
      <c r="V1234" s="164">
        <f t="shared" si="599"/>
        <v>0</v>
      </c>
      <c r="W1234" s="164">
        <f t="shared" si="599"/>
        <v>0.25950000000000001</v>
      </c>
      <c r="X1234" s="164">
        <f t="shared" si="599"/>
        <v>0.57450000000000001</v>
      </c>
      <c r="Y1234" s="164">
        <f t="shared" si="599"/>
        <v>0</v>
      </c>
      <c r="Z1234" s="164">
        <f t="shared" si="599"/>
        <v>0</v>
      </c>
      <c r="AA1234" s="164">
        <f t="shared" si="599"/>
        <v>0</v>
      </c>
      <c r="AB1234" s="164">
        <f t="shared" si="599"/>
        <v>0</v>
      </c>
      <c r="AC1234" s="164">
        <f t="shared" si="599"/>
        <v>0</v>
      </c>
      <c r="AD1234" s="164">
        <f t="shared" si="599"/>
        <v>0</v>
      </c>
      <c r="AE1234" s="164">
        <f t="shared" si="599"/>
        <v>0.315</v>
      </c>
      <c r="AF1234" s="164">
        <f t="shared" si="599"/>
        <v>0</v>
      </c>
      <c r="AG1234" s="164">
        <f t="shared" si="599"/>
        <v>0</v>
      </c>
      <c r="AH1234" s="164">
        <f t="shared" si="599"/>
        <v>0</v>
      </c>
      <c r="AI1234" s="164">
        <f t="shared" si="599"/>
        <v>0</v>
      </c>
      <c r="AJ1234" s="164">
        <f t="shared" si="599"/>
        <v>0.105</v>
      </c>
      <c r="AK1234" s="164">
        <f t="shared" si="599"/>
        <v>0.96</v>
      </c>
      <c r="AL1234" s="164">
        <f t="shared" si="599"/>
        <v>0.24900000000000003</v>
      </c>
      <c r="AM1234" s="164">
        <f t="shared" si="599"/>
        <v>1.47</v>
      </c>
      <c r="AN1234" s="164">
        <f t="shared" si="599"/>
        <v>19.350000000000001</v>
      </c>
      <c r="AO1234" s="164">
        <f t="shared" si="599"/>
        <v>30</v>
      </c>
      <c r="AP1234" s="164">
        <f t="shared" si="599"/>
        <v>0.75</v>
      </c>
      <c r="AQ1234" s="164">
        <f t="shared" si="599"/>
        <v>9.6000000000000016E-2</v>
      </c>
      <c r="AR1234" s="164">
        <f t="shared" si="599"/>
        <v>7.4999999999999997E-3</v>
      </c>
      <c r="AS1234" s="164">
        <f t="shared" si="599"/>
        <v>0.36150000000000004</v>
      </c>
      <c r="AT1234" s="164">
        <f t="shared" si="599"/>
        <v>8.2500000000000004E-3</v>
      </c>
      <c r="AU1234" s="164">
        <f t="shared" si="599"/>
        <v>0</v>
      </c>
      <c r="AV1234" s="164">
        <f t="shared" si="599"/>
        <v>0</v>
      </c>
      <c r="AW1234" s="164">
        <f t="shared" si="599"/>
        <v>0</v>
      </c>
      <c r="AX1234" s="164">
        <f t="shared" si="599"/>
        <v>0</v>
      </c>
      <c r="AY1234" s="164">
        <f t="shared" si="599"/>
        <v>0</v>
      </c>
      <c r="AZ1234" s="164">
        <f t="shared" si="599"/>
        <v>0</v>
      </c>
      <c r="BA1234" s="164">
        <f t="shared" si="599"/>
        <v>0</v>
      </c>
      <c r="BB1234" s="164">
        <f t="shared" si="599"/>
        <v>0</v>
      </c>
      <c r="BC1234" s="164">
        <f t="shared" si="599"/>
        <v>0</v>
      </c>
      <c r="BD1234" s="164">
        <f t="shared" si="599"/>
        <v>0</v>
      </c>
      <c r="BE1234" s="164">
        <f t="shared" si="599"/>
        <v>0</v>
      </c>
      <c r="BF1234" s="164">
        <f t="shared" si="599"/>
        <v>0</v>
      </c>
      <c r="BG1234" s="164">
        <f t="shared" si="599"/>
        <v>0</v>
      </c>
      <c r="BH1234" s="164">
        <f t="shared" si="599"/>
        <v>0</v>
      </c>
      <c r="BI1234" s="164">
        <f t="shared" si="599"/>
        <v>0</v>
      </c>
      <c r="BJ1234" s="164">
        <f t="shared" si="599"/>
        <v>3.5400000000000001E-2</v>
      </c>
      <c r="BK1234" s="164">
        <f t="shared" si="599"/>
        <v>8.2049999999999998E-2</v>
      </c>
      <c r="BL1234" s="164">
        <f t="shared" si="599"/>
        <v>0.59624999999999995</v>
      </c>
      <c r="BM1234" s="164">
        <f t="shared" si="599"/>
        <v>0</v>
      </c>
      <c r="BN1234" s="164">
        <f t="shared" si="599"/>
        <v>2.3250000000000003E-2</v>
      </c>
      <c r="BO1234" s="164">
        <f t="shared" si="599"/>
        <v>35.1</v>
      </c>
      <c r="BP1234" s="164">
        <f t="shared" si="599"/>
        <v>2.9999999999999997E-4</v>
      </c>
      <c r="BQ1234" s="164">
        <f t="shared" si="599"/>
        <v>4.4999999999999997E-3</v>
      </c>
      <c r="BR1234" s="164">
        <f t="shared" si="599"/>
        <v>0</v>
      </c>
      <c r="BS1234" s="164"/>
      <c r="BT1234" s="164"/>
      <c r="BU1234" s="164"/>
      <c r="BV1234" s="164"/>
      <c r="BW1234" s="164"/>
      <c r="BX1234" s="166"/>
      <c r="BY1234" s="164"/>
      <c r="BZ1234" s="164"/>
      <c r="CA1234" s="164"/>
      <c r="CB1234" s="164">
        <f t="shared" si="598"/>
        <v>100</v>
      </c>
      <c r="CC1234" s="164">
        <f t="shared" si="598"/>
        <v>21.5</v>
      </c>
      <c r="CD1234" s="392"/>
      <c r="CE1234" s="392"/>
      <c r="CF1234" s="392"/>
      <c r="CG1234" s="392"/>
      <c r="CH1234" s="392"/>
      <c r="CI1234" s="392"/>
      <c r="CJ1234" s="392"/>
      <c r="CK1234" s="392"/>
      <c r="CL1234" s="392"/>
      <c r="CM1234" s="392"/>
      <c r="CN1234" s="392"/>
      <c r="CO1234" s="392"/>
      <c r="CP1234" s="392"/>
      <c r="CQ1234" s="392"/>
      <c r="CR1234" s="392"/>
      <c r="CS1234" s="392"/>
      <c r="CT1234" s="392"/>
    </row>
    <row r="1235" spans="1:159" s="35" customFormat="1" ht="13" x14ac:dyDescent="0.3">
      <c r="F1235" s="396" t="s">
        <v>176</v>
      </c>
      <c r="J1235" s="392"/>
      <c r="K1235" s="164">
        <f>+K1225*$D$1225/100</f>
        <v>0.252</v>
      </c>
      <c r="L1235" s="164"/>
      <c r="M1235" s="164">
        <f>+M1225*$D$1225/100</f>
        <v>0</v>
      </c>
      <c r="N1235" s="164">
        <f t="shared" ref="N1235:BR1235" si="600">+N1225*$D$1225/100</f>
        <v>0</v>
      </c>
      <c r="O1235" s="164">
        <f t="shared" si="600"/>
        <v>0</v>
      </c>
      <c r="P1235" s="164">
        <f t="shared" si="600"/>
        <v>0</v>
      </c>
      <c r="Q1235" s="164">
        <f t="shared" si="600"/>
        <v>0</v>
      </c>
      <c r="R1235" s="164">
        <f t="shared" si="600"/>
        <v>0</v>
      </c>
      <c r="S1235" s="164">
        <f t="shared" si="600"/>
        <v>0</v>
      </c>
      <c r="T1235" s="164">
        <f t="shared" si="600"/>
        <v>0</v>
      </c>
      <c r="U1235" s="164">
        <f t="shared" si="600"/>
        <v>0</v>
      </c>
      <c r="V1235" s="164">
        <f t="shared" si="600"/>
        <v>0</v>
      </c>
      <c r="W1235" s="164">
        <f t="shared" si="600"/>
        <v>11.568000000000001</v>
      </c>
      <c r="X1235" s="164">
        <f t="shared" si="600"/>
        <v>0</v>
      </c>
      <c r="Y1235" s="164">
        <f t="shared" si="600"/>
        <v>0</v>
      </c>
      <c r="Z1235" s="164">
        <f t="shared" si="600"/>
        <v>0</v>
      </c>
      <c r="AA1235" s="164">
        <f t="shared" si="600"/>
        <v>11.568000000000001</v>
      </c>
      <c r="AB1235" s="164">
        <f t="shared" si="600"/>
        <v>0</v>
      </c>
      <c r="AC1235" s="164">
        <f t="shared" si="600"/>
        <v>0</v>
      </c>
      <c r="AD1235" s="164">
        <f t="shared" si="600"/>
        <v>0</v>
      </c>
      <c r="AE1235" s="164">
        <f t="shared" si="600"/>
        <v>0</v>
      </c>
      <c r="AF1235" s="164">
        <f t="shared" si="600"/>
        <v>0</v>
      </c>
      <c r="AG1235" s="164">
        <f t="shared" si="600"/>
        <v>0</v>
      </c>
      <c r="AH1235" s="164">
        <f t="shared" si="600"/>
        <v>0</v>
      </c>
      <c r="AI1235" s="164">
        <f t="shared" si="600"/>
        <v>0</v>
      </c>
      <c r="AJ1235" s="164">
        <f t="shared" si="600"/>
        <v>0.10800000000000001</v>
      </c>
      <c r="AK1235" s="164">
        <f t="shared" si="600"/>
        <v>10.199999999999999</v>
      </c>
      <c r="AL1235" s="164">
        <f t="shared" si="600"/>
        <v>0.40799999999999997</v>
      </c>
      <c r="AM1235" s="164">
        <f t="shared" si="600"/>
        <v>1.8</v>
      </c>
      <c r="AN1235" s="164">
        <f t="shared" si="600"/>
        <v>2.2799999999999998</v>
      </c>
      <c r="AO1235" s="164">
        <f t="shared" si="600"/>
        <v>41.28</v>
      </c>
      <c r="AP1235" s="164">
        <f t="shared" si="600"/>
        <v>3.6</v>
      </c>
      <c r="AQ1235" s="164">
        <f t="shared" si="600"/>
        <v>0</v>
      </c>
      <c r="AR1235" s="164">
        <f t="shared" si="600"/>
        <v>7.1999999999999998E-3</v>
      </c>
      <c r="AS1235" s="164">
        <f t="shared" si="600"/>
        <v>0</v>
      </c>
      <c r="AT1235" s="164">
        <f t="shared" si="600"/>
        <v>0</v>
      </c>
      <c r="AU1235" s="164">
        <f t="shared" si="600"/>
        <v>0</v>
      </c>
      <c r="AV1235" s="164">
        <f t="shared" si="600"/>
        <v>0</v>
      </c>
      <c r="AW1235" s="164">
        <f t="shared" si="600"/>
        <v>0</v>
      </c>
      <c r="AX1235" s="164">
        <f t="shared" si="600"/>
        <v>0</v>
      </c>
      <c r="AY1235" s="164">
        <f t="shared" si="600"/>
        <v>0</v>
      </c>
      <c r="AZ1235" s="164">
        <f t="shared" si="600"/>
        <v>0</v>
      </c>
      <c r="BA1235" s="164">
        <f t="shared" si="600"/>
        <v>0</v>
      </c>
      <c r="BB1235" s="164">
        <f t="shared" si="600"/>
        <v>0</v>
      </c>
      <c r="BC1235" s="164">
        <f t="shared" si="600"/>
        <v>0</v>
      </c>
      <c r="BD1235" s="164">
        <f t="shared" si="600"/>
        <v>0</v>
      </c>
      <c r="BE1235" s="164">
        <f t="shared" si="600"/>
        <v>0</v>
      </c>
      <c r="BF1235" s="164">
        <f t="shared" si="600"/>
        <v>0</v>
      </c>
      <c r="BG1235" s="164">
        <f t="shared" si="600"/>
        <v>0</v>
      </c>
      <c r="BH1235" s="164">
        <f t="shared" si="600"/>
        <v>0</v>
      </c>
      <c r="BI1235" s="164">
        <f t="shared" si="600"/>
        <v>0</v>
      </c>
      <c r="BJ1235" s="164">
        <f t="shared" si="600"/>
        <v>1.1999999999999999E-3</v>
      </c>
      <c r="BK1235" s="164">
        <f t="shared" si="600"/>
        <v>3.5999999999999999E-3</v>
      </c>
      <c r="BL1235" s="164">
        <f t="shared" si="600"/>
        <v>2.4000000000000004E-2</v>
      </c>
      <c r="BM1235" s="164">
        <f t="shared" si="600"/>
        <v>0</v>
      </c>
      <c r="BN1235" s="164">
        <f t="shared" si="600"/>
        <v>0</v>
      </c>
      <c r="BO1235" s="164">
        <f t="shared" si="600"/>
        <v>0</v>
      </c>
      <c r="BP1235" s="164">
        <f t="shared" si="600"/>
        <v>0</v>
      </c>
      <c r="BQ1235" s="164">
        <f t="shared" si="600"/>
        <v>0</v>
      </c>
      <c r="BR1235" s="164">
        <f t="shared" si="600"/>
        <v>0</v>
      </c>
      <c r="BS1235" s="164"/>
      <c r="BT1235" s="164"/>
      <c r="BU1235" s="164"/>
      <c r="BV1235" s="164"/>
      <c r="BW1235" s="164"/>
      <c r="BX1235" s="166"/>
      <c r="BY1235" s="164"/>
      <c r="BZ1235" s="164"/>
      <c r="CA1235" s="164"/>
      <c r="CB1235" s="164">
        <f t="shared" si="598"/>
        <v>100</v>
      </c>
      <c r="CC1235" s="164">
        <f t="shared" si="598"/>
        <v>97</v>
      </c>
      <c r="CD1235" s="392"/>
      <c r="CE1235" s="392"/>
      <c r="CF1235" s="392"/>
      <c r="CG1235" s="392"/>
      <c r="CH1235" s="392"/>
      <c r="CI1235" s="392"/>
      <c r="CJ1235" s="392"/>
      <c r="CK1235" s="392"/>
      <c r="CL1235" s="392"/>
      <c r="CM1235" s="392"/>
      <c r="CN1235" s="392"/>
      <c r="CO1235" s="392"/>
      <c r="CP1235" s="392"/>
      <c r="CQ1235" s="392"/>
      <c r="CR1235" s="392"/>
      <c r="CS1235" s="392"/>
      <c r="CT1235" s="392"/>
    </row>
    <row r="1236" spans="1:159" s="35" customFormat="1" ht="13" x14ac:dyDescent="0.3">
      <c r="F1236" s="396"/>
      <c r="J1236" s="392"/>
      <c r="K1236" s="168">
        <f>SUM(K1232:K1235)</f>
        <v>508.666</v>
      </c>
      <c r="L1236" s="168">
        <f>SUM(L1232:L1235)</f>
        <v>9.1919999999999988E-2</v>
      </c>
      <c r="M1236" s="168">
        <f>SUM(M1232:M1235)</f>
        <v>8.8704999999999998</v>
      </c>
      <c r="N1236" s="168">
        <f t="shared" ref="N1236:BR1236" si="601">SUM(N1232:N1235)</f>
        <v>8.2959999999999994</v>
      </c>
      <c r="O1236" s="168">
        <f t="shared" si="601"/>
        <v>0</v>
      </c>
      <c r="P1236" s="168">
        <f t="shared" si="601"/>
        <v>0</v>
      </c>
      <c r="Q1236" s="168">
        <f t="shared" si="601"/>
        <v>1.429</v>
      </c>
      <c r="R1236" s="168">
        <f t="shared" si="601"/>
        <v>0</v>
      </c>
      <c r="S1236" s="168">
        <f t="shared" si="601"/>
        <v>8.9249999999999989E-3</v>
      </c>
      <c r="T1236" s="168">
        <f t="shared" si="601"/>
        <v>3.8429999999999999E-2</v>
      </c>
      <c r="U1236" s="168">
        <f t="shared" si="601"/>
        <v>1.4999999999999999E-4</v>
      </c>
      <c r="V1236" s="168">
        <f t="shared" si="601"/>
        <v>0</v>
      </c>
      <c r="W1236" s="168">
        <f t="shared" si="601"/>
        <v>69.587500000000006</v>
      </c>
      <c r="X1236" s="168">
        <f t="shared" si="601"/>
        <v>0.57450000000000001</v>
      </c>
      <c r="Y1236" s="168">
        <f t="shared" si="601"/>
        <v>0</v>
      </c>
      <c r="Z1236" s="168">
        <f t="shared" si="601"/>
        <v>57.12</v>
      </c>
      <c r="AA1236" s="168">
        <f t="shared" si="601"/>
        <v>11.864000003814699</v>
      </c>
      <c r="AB1236" s="168">
        <f t="shared" si="601"/>
        <v>0</v>
      </c>
      <c r="AC1236" s="168">
        <f t="shared" si="601"/>
        <v>0</v>
      </c>
      <c r="AD1236" s="168">
        <f t="shared" si="601"/>
        <v>0</v>
      </c>
      <c r="AE1236" s="168">
        <f t="shared" si="601"/>
        <v>4.0430000000000001</v>
      </c>
      <c r="AF1236" s="168">
        <f t="shared" si="601"/>
        <v>0</v>
      </c>
      <c r="AG1236" s="168">
        <f t="shared" si="601"/>
        <v>0</v>
      </c>
      <c r="AH1236" s="168">
        <f t="shared" si="601"/>
        <v>0</v>
      </c>
      <c r="AI1236" s="168">
        <f t="shared" si="601"/>
        <v>0</v>
      </c>
      <c r="AJ1236" s="168">
        <f t="shared" si="601"/>
        <v>1.9690000000000001</v>
      </c>
      <c r="AK1236" s="168">
        <f t="shared" si="601"/>
        <v>30.76</v>
      </c>
      <c r="AL1236" s="168">
        <f t="shared" si="601"/>
        <v>5.2969999999999997</v>
      </c>
      <c r="AM1236" s="168">
        <f t="shared" si="601"/>
        <v>8.27</v>
      </c>
      <c r="AN1236" s="168">
        <f t="shared" si="601"/>
        <v>21.630000000000003</v>
      </c>
      <c r="AO1236" s="168">
        <f t="shared" si="601"/>
        <v>71.28</v>
      </c>
      <c r="AP1236" s="168">
        <f t="shared" si="601"/>
        <v>49.550000000000004</v>
      </c>
      <c r="AQ1236" s="168">
        <f t="shared" si="601"/>
        <v>1.8080000000000003</v>
      </c>
      <c r="AR1236" s="168">
        <f t="shared" si="601"/>
        <v>4.9700000000000001E-2</v>
      </c>
      <c r="AS1236" s="168">
        <f t="shared" si="601"/>
        <v>0.36150000000000004</v>
      </c>
      <c r="AT1236" s="168">
        <f t="shared" si="601"/>
        <v>8.2500000000000004E-3</v>
      </c>
      <c r="AU1236" s="168">
        <f t="shared" si="601"/>
        <v>0</v>
      </c>
      <c r="AV1236" s="168">
        <f t="shared" si="601"/>
        <v>0</v>
      </c>
      <c r="AW1236" s="168">
        <f t="shared" si="601"/>
        <v>0</v>
      </c>
      <c r="AX1236" s="168">
        <f t="shared" si="601"/>
        <v>0.8</v>
      </c>
      <c r="AY1236" s="168">
        <f t="shared" si="601"/>
        <v>0</v>
      </c>
      <c r="AZ1236" s="168">
        <f t="shared" si="601"/>
        <v>0.8</v>
      </c>
      <c r="BA1236" s="168">
        <f t="shared" si="601"/>
        <v>0</v>
      </c>
      <c r="BB1236" s="168">
        <f t="shared" si="601"/>
        <v>0</v>
      </c>
      <c r="BC1236" s="168">
        <f t="shared" si="601"/>
        <v>0</v>
      </c>
      <c r="BD1236" s="168">
        <f t="shared" si="601"/>
        <v>0</v>
      </c>
      <c r="BE1236" s="168">
        <f t="shared" si="601"/>
        <v>0</v>
      </c>
      <c r="BF1236" s="168">
        <f t="shared" si="601"/>
        <v>0</v>
      </c>
      <c r="BG1236" s="168">
        <f t="shared" si="601"/>
        <v>0</v>
      </c>
      <c r="BH1236" s="168">
        <f t="shared" si="601"/>
        <v>0</v>
      </c>
      <c r="BI1236" s="168">
        <f t="shared" si="601"/>
        <v>0</v>
      </c>
      <c r="BJ1236" s="168">
        <f t="shared" si="601"/>
        <v>0.18060000000000001</v>
      </c>
      <c r="BK1236" s="168">
        <f t="shared" si="601"/>
        <v>0.18164999999999998</v>
      </c>
      <c r="BL1236" s="168">
        <f t="shared" si="601"/>
        <v>1.3482499999999999</v>
      </c>
      <c r="BM1236" s="168">
        <f t="shared" si="601"/>
        <v>0</v>
      </c>
      <c r="BN1236" s="168">
        <f t="shared" si="601"/>
        <v>2.3250000000000003E-2</v>
      </c>
      <c r="BO1236" s="168">
        <f t="shared" si="601"/>
        <v>35.1</v>
      </c>
      <c r="BP1236" s="168">
        <f t="shared" si="601"/>
        <v>2.9999999999999997E-4</v>
      </c>
      <c r="BQ1236" s="168">
        <f t="shared" si="601"/>
        <v>4.4999999999999997E-3</v>
      </c>
      <c r="BR1236" s="168">
        <f t="shared" si="601"/>
        <v>0</v>
      </c>
      <c r="BS1236" s="168"/>
      <c r="BT1236" s="168"/>
      <c r="BU1236" s="168"/>
      <c r="BV1236" s="168"/>
      <c r="BW1236" s="168"/>
      <c r="BX1236" s="333"/>
      <c r="BY1236" s="168"/>
      <c r="BZ1236" s="168"/>
      <c r="CA1236" s="168"/>
      <c r="CB1236" s="168">
        <f>(CB1233+CB1234+CB1235)</f>
        <v>300</v>
      </c>
      <c r="CC1236" s="168">
        <f>(CC1234+CC1235)</f>
        <v>118.5</v>
      </c>
      <c r="CD1236" s="392"/>
      <c r="CE1236" s="392"/>
      <c r="CF1236" s="392"/>
      <c r="CG1236" s="392"/>
      <c r="CH1236" s="392"/>
      <c r="CI1236" s="392"/>
      <c r="CJ1236" s="392"/>
      <c r="CK1236" s="392"/>
      <c r="CL1236" s="392"/>
      <c r="CM1236" s="392"/>
      <c r="CN1236" s="392"/>
      <c r="CO1236" s="392"/>
      <c r="CP1236" s="392"/>
      <c r="CQ1236" s="392"/>
      <c r="CR1236" s="392"/>
      <c r="CS1236" s="392"/>
      <c r="CT1236" s="392"/>
    </row>
    <row r="1237" spans="1:159" s="35" customFormat="1" ht="13" x14ac:dyDescent="0.3">
      <c r="F1237" s="396"/>
      <c r="J1237" s="392"/>
      <c r="BX1237" s="332"/>
      <c r="CD1237" s="392"/>
      <c r="CE1237" s="392"/>
      <c r="CF1237" s="392"/>
      <c r="CG1237" s="392"/>
      <c r="CH1237" s="392"/>
      <c r="CI1237" s="392"/>
      <c r="CJ1237" s="392"/>
      <c r="CK1237" s="392"/>
      <c r="CL1237" s="392"/>
      <c r="CM1237" s="392"/>
      <c r="CN1237" s="392"/>
      <c r="CO1237" s="392"/>
      <c r="CP1237" s="392"/>
      <c r="CQ1237" s="392"/>
      <c r="CR1237" s="392"/>
      <c r="CS1237" s="392"/>
      <c r="CT1237" s="392"/>
    </row>
    <row r="1238" spans="1:159" s="35" customFormat="1" ht="13" x14ac:dyDescent="0.3">
      <c r="J1238" s="392"/>
      <c r="K1238" s="164">
        <f>(K1236-($D$1226-$D$1227))/$D$1227*100</f>
        <v>78.682874158633183</v>
      </c>
      <c r="L1238" s="170">
        <f>L1236/$D$1227*100*L1203</f>
        <v>2.3097699122267466E-2</v>
      </c>
      <c r="M1238" s="170">
        <f>M1236/$D$1227*100*M1203</f>
        <v>2.2289832469981894</v>
      </c>
      <c r="N1238" s="170">
        <f t="shared" ref="N1238:BR1238" si="602">N1236/$D$1227*100*N1203</f>
        <v>2.0846226274840176</v>
      </c>
      <c r="O1238" s="170">
        <f t="shared" si="602"/>
        <v>0</v>
      </c>
      <c r="P1238" s="170">
        <f t="shared" si="602"/>
        <v>0</v>
      </c>
      <c r="Q1238" s="170">
        <f t="shared" si="602"/>
        <v>0.35907976551044624</v>
      </c>
      <c r="R1238" s="170">
        <f t="shared" si="602"/>
        <v>0</v>
      </c>
      <c r="S1238" s="170">
        <f t="shared" si="602"/>
        <v>2.2426780316170273E-3</v>
      </c>
      <c r="T1238" s="170">
        <f t="shared" si="602"/>
        <v>9.6567077596686132E-3</v>
      </c>
      <c r="U1238" s="170">
        <f t="shared" si="602"/>
        <v>3.7692067758269371E-5</v>
      </c>
      <c r="V1238" s="170">
        <f t="shared" si="602"/>
        <v>0</v>
      </c>
      <c r="W1238" s="170">
        <f t="shared" si="602"/>
        <v>17.485978434190468</v>
      </c>
      <c r="X1238" s="170">
        <f t="shared" si="602"/>
        <v>0.14436061951417167</v>
      </c>
      <c r="Y1238" s="170">
        <f t="shared" si="602"/>
        <v>0</v>
      </c>
      <c r="Z1238" s="170">
        <f t="shared" si="602"/>
        <v>14.353139402348978</v>
      </c>
      <c r="AA1238" s="170">
        <f t="shared" si="602"/>
        <v>2.9811912801859446</v>
      </c>
      <c r="AB1238" s="170">
        <f t="shared" si="602"/>
        <v>0</v>
      </c>
      <c r="AC1238" s="170">
        <f t="shared" si="602"/>
        <v>0</v>
      </c>
      <c r="AD1238" s="170">
        <f t="shared" si="602"/>
        <v>0</v>
      </c>
      <c r="AE1238" s="170">
        <f t="shared" si="602"/>
        <v>1.0159268663112204</v>
      </c>
      <c r="AF1238" s="170">
        <f t="shared" si="602"/>
        <v>0</v>
      </c>
      <c r="AG1238" s="170">
        <f t="shared" si="602"/>
        <v>0</v>
      </c>
      <c r="AH1238" s="170">
        <f t="shared" si="602"/>
        <v>0</v>
      </c>
      <c r="AI1238" s="170">
        <f t="shared" si="602"/>
        <v>0</v>
      </c>
      <c r="AJ1238" s="170">
        <f t="shared" si="602"/>
        <v>0.49477120944021596</v>
      </c>
      <c r="AK1238" s="170">
        <f t="shared" si="602"/>
        <v>7.7293866949624395</v>
      </c>
      <c r="AL1238" s="170">
        <f t="shared" si="602"/>
        <v>1.3310325527703524</v>
      </c>
      <c r="AM1238" s="170">
        <f t="shared" si="602"/>
        <v>2.0780893357392514</v>
      </c>
      <c r="AN1238" s="170">
        <f t="shared" si="602"/>
        <v>5.4351961707424445</v>
      </c>
      <c r="AO1238" s="170">
        <f t="shared" si="602"/>
        <v>17.911270598729605</v>
      </c>
      <c r="AP1238" s="170">
        <f t="shared" si="602"/>
        <v>12.450946382814983</v>
      </c>
      <c r="AQ1238" s="170">
        <f t="shared" si="602"/>
        <v>0.45431505671300687</v>
      </c>
      <c r="AR1238" s="170">
        <f t="shared" si="602"/>
        <v>1.248863845057325E-2</v>
      </c>
      <c r="AS1238" s="170">
        <f t="shared" si="602"/>
        <v>9.0837883297429187E-2</v>
      </c>
      <c r="AT1238" s="170">
        <f t="shared" si="602"/>
        <v>2.0730637267048157E-3</v>
      </c>
      <c r="AU1238" s="170">
        <f t="shared" si="602"/>
        <v>0</v>
      </c>
      <c r="AV1238" s="170">
        <f t="shared" si="602"/>
        <v>0</v>
      </c>
      <c r="AW1238" s="170">
        <f t="shared" si="602"/>
        <v>0</v>
      </c>
      <c r="AX1238" s="170">
        <f t="shared" si="602"/>
        <v>0.20102436137743665</v>
      </c>
      <c r="AY1238" s="170">
        <f t="shared" si="602"/>
        <v>0</v>
      </c>
      <c r="AZ1238" s="170">
        <f t="shared" si="602"/>
        <v>0.20102436137743665</v>
      </c>
      <c r="BA1238" s="170">
        <f t="shared" si="602"/>
        <v>0</v>
      </c>
      <c r="BB1238" s="170">
        <f t="shared" si="602"/>
        <v>0</v>
      </c>
      <c r="BC1238" s="170">
        <f t="shared" si="602"/>
        <v>0</v>
      </c>
      <c r="BD1238" s="170">
        <f t="shared" si="602"/>
        <v>0</v>
      </c>
      <c r="BE1238" s="170">
        <f t="shared" si="602"/>
        <v>0</v>
      </c>
      <c r="BF1238" s="170">
        <f t="shared" si="602"/>
        <v>0</v>
      </c>
      <c r="BG1238" s="170">
        <f t="shared" si="602"/>
        <v>0</v>
      </c>
      <c r="BH1238" s="170">
        <f t="shared" si="602"/>
        <v>0</v>
      </c>
      <c r="BI1238" s="170">
        <f t="shared" si="602"/>
        <v>0</v>
      </c>
      <c r="BJ1238" s="170">
        <f t="shared" si="602"/>
        <v>4.538124958095633E-2</v>
      </c>
      <c r="BK1238" s="170">
        <f t="shared" si="602"/>
        <v>4.56450940552642E-2</v>
      </c>
      <c r="BL1238" s="170">
        <f t="shared" si="602"/>
        <v>0.3387888690339112</v>
      </c>
      <c r="BM1238" s="170">
        <f t="shared" si="602"/>
        <v>0</v>
      </c>
      <c r="BN1238" s="170">
        <f t="shared" si="602"/>
        <v>5.8422705025317533E-3</v>
      </c>
      <c r="BO1238" s="170">
        <f t="shared" si="602"/>
        <v>8.8199438554350333</v>
      </c>
      <c r="BP1238" s="170">
        <f t="shared" si="602"/>
        <v>7.5384135516538741E-5</v>
      </c>
      <c r="BQ1238" s="170">
        <f t="shared" si="602"/>
        <v>1.1307620327480812E-3</v>
      </c>
      <c r="BR1238" s="170">
        <f t="shared" si="602"/>
        <v>0</v>
      </c>
      <c r="BS1238" s="170"/>
      <c r="BT1238" s="170"/>
      <c r="BU1238" s="170"/>
      <c r="BV1238" s="170"/>
      <c r="BW1238" s="170"/>
      <c r="BX1238" s="204"/>
      <c r="BY1238" s="170"/>
      <c r="BZ1238" s="170"/>
      <c r="CA1238" s="170"/>
      <c r="CB1238" s="170">
        <f>CB1236/3</f>
        <v>100</v>
      </c>
      <c r="CC1238" s="168">
        <f>CC1236</f>
        <v>118.5</v>
      </c>
      <c r="CD1238" s="392"/>
      <c r="CE1238" s="392"/>
      <c r="CF1238" s="392"/>
      <c r="CG1238" s="392"/>
      <c r="CH1238" s="392"/>
      <c r="CI1238" s="392"/>
      <c r="CJ1238" s="392"/>
      <c r="CK1238" s="392"/>
      <c r="CL1238" s="392"/>
      <c r="CM1238" s="392"/>
      <c r="CN1238" s="392"/>
      <c r="CO1238" s="392"/>
      <c r="CP1238" s="392"/>
      <c r="CQ1238" s="392"/>
      <c r="CR1238" s="392"/>
      <c r="CS1238" s="392"/>
      <c r="CT1238" s="392"/>
    </row>
    <row r="1240" spans="1:159" ht="13" x14ac:dyDescent="0.3">
      <c r="A1240" s="48" t="s">
        <v>1346</v>
      </c>
    </row>
    <row r="1241" spans="1:159" s="157" customFormat="1" ht="15" x14ac:dyDescent="0.3">
      <c r="A1241" s="156" t="s">
        <v>547</v>
      </c>
      <c r="B1241" s="156"/>
      <c r="J1241" s="157">
        <v>1</v>
      </c>
      <c r="K1241" s="158">
        <v>1</v>
      </c>
      <c r="L1241" s="16">
        <v>1</v>
      </c>
      <c r="M1241" s="157">
        <v>1</v>
      </c>
      <c r="N1241" s="157">
        <v>1</v>
      </c>
      <c r="O1241" s="157">
        <v>1</v>
      </c>
      <c r="P1241" s="157">
        <v>1</v>
      </c>
      <c r="Q1241" s="157">
        <v>1</v>
      </c>
      <c r="R1241" s="157">
        <v>1</v>
      </c>
      <c r="S1241" s="157">
        <v>1</v>
      </c>
      <c r="T1241" s="157">
        <v>1</v>
      </c>
      <c r="U1241" s="157">
        <v>1</v>
      </c>
      <c r="V1241" s="157">
        <v>1</v>
      </c>
      <c r="W1241" s="157">
        <v>1</v>
      </c>
      <c r="X1241" s="157">
        <v>1</v>
      </c>
      <c r="Y1241" s="157">
        <v>1</v>
      </c>
      <c r="Z1241" s="157">
        <v>1</v>
      </c>
      <c r="AA1241" s="157">
        <v>1</v>
      </c>
      <c r="AB1241" s="157">
        <v>1</v>
      </c>
      <c r="AC1241" s="157">
        <v>1</v>
      </c>
      <c r="AD1241" s="157">
        <v>1</v>
      </c>
      <c r="AE1241" s="157">
        <v>1</v>
      </c>
      <c r="AF1241" s="157">
        <v>1</v>
      </c>
      <c r="AG1241" s="157">
        <v>1</v>
      </c>
      <c r="AH1241" s="157">
        <v>1</v>
      </c>
      <c r="AI1241" s="157">
        <v>1</v>
      </c>
      <c r="AJ1241" s="157">
        <v>1</v>
      </c>
      <c r="AK1241" s="157">
        <v>1</v>
      </c>
      <c r="AL1241" s="157">
        <v>1</v>
      </c>
      <c r="AM1241" s="157">
        <v>1</v>
      </c>
      <c r="AN1241" s="157">
        <v>1</v>
      </c>
      <c r="AO1241" s="157">
        <v>1</v>
      </c>
      <c r="AP1241" s="157">
        <v>1</v>
      </c>
      <c r="AQ1241" s="157">
        <v>1</v>
      </c>
      <c r="AR1241" s="157">
        <v>1</v>
      </c>
      <c r="AS1241" s="157">
        <v>1</v>
      </c>
      <c r="AT1241" s="157">
        <v>1</v>
      </c>
      <c r="AU1241" s="157">
        <v>1</v>
      </c>
      <c r="AV1241" s="157">
        <v>1</v>
      </c>
      <c r="AW1241" s="157">
        <v>1</v>
      </c>
      <c r="AX1241" s="157">
        <v>1</v>
      </c>
      <c r="AY1241" s="157">
        <v>1</v>
      </c>
      <c r="AZ1241" s="157">
        <v>1</v>
      </c>
      <c r="BA1241" s="157">
        <v>1</v>
      </c>
      <c r="BB1241" s="157">
        <v>1</v>
      </c>
      <c r="BC1241" s="157">
        <v>1</v>
      </c>
      <c r="BD1241" s="157">
        <v>1</v>
      </c>
      <c r="BE1241" s="157">
        <v>1</v>
      </c>
      <c r="BF1241" s="157">
        <v>1</v>
      </c>
      <c r="BG1241" s="157">
        <v>1</v>
      </c>
      <c r="BH1241" s="157">
        <v>1</v>
      </c>
      <c r="BI1241" s="157">
        <v>1</v>
      </c>
      <c r="BJ1241" s="157">
        <v>0.85</v>
      </c>
      <c r="BK1241" s="157">
        <v>0.85</v>
      </c>
      <c r="BL1241" s="157">
        <v>0.95</v>
      </c>
      <c r="BM1241" s="157">
        <v>0.95</v>
      </c>
      <c r="BN1241" s="157">
        <v>0.75</v>
      </c>
      <c r="BO1241" s="157">
        <v>0.5</v>
      </c>
      <c r="BP1241" s="157">
        <v>1</v>
      </c>
      <c r="BQ1241" s="157">
        <v>1</v>
      </c>
      <c r="BR1241" s="157">
        <v>1</v>
      </c>
      <c r="BS1241" s="159"/>
      <c r="BT1241" s="159"/>
      <c r="BU1241" s="159"/>
      <c r="BV1241" s="159"/>
      <c r="BX1241" s="329"/>
    </row>
    <row r="1242" spans="1:159" s="7" customFormat="1" ht="13" x14ac:dyDescent="0.3">
      <c r="A1242" s="120" t="s">
        <v>1398</v>
      </c>
      <c r="F1242" s="206" t="s">
        <v>1399</v>
      </c>
      <c r="I1242" s="7">
        <v>1</v>
      </c>
      <c r="J1242" s="261">
        <f>(M1242*17)+(Q1242*37)+(W1242*17)+(AI1242*29)+(AE1242*8)</f>
        <v>735.82462442393114</v>
      </c>
      <c r="K1242" s="183">
        <f>+K1257</f>
        <v>0.49846966882038751</v>
      </c>
      <c r="L1242" s="183" t="s">
        <v>501</v>
      </c>
      <c r="M1242" s="183">
        <f t="shared" ref="M1242:BS1242" si="603">+M1257</f>
        <v>3.2023168065939882</v>
      </c>
      <c r="N1242" s="183">
        <f t="shared" si="603"/>
        <v>3.2023168065939882</v>
      </c>
      <c r="O1242" s="183">
        <f t="shared" si="603"/>
        <v>0</v>
      </c>
      <c r="P1242" s="183">
        <f t="shared" si="603"/>
        <v>0</v>
      </c>
      <c r="Q1242" s="265">
        <f t="shared" si="603"/>
        <v>1.496735029168929</v>
      </c>
      <c r="R1242" s="183">
        <f t="shared" si="603"/>
        <v>0</v>
      </c>
      <c r="S1242" s="183">
        <f t="shared" si="603"/>
        <v>0.18448129429291454</v>
      </c>
      <c r="T1242" s="183">
        <f t="shared" si="603"/>
        <v>0.42813583392506571</v>
      </c>
      <c r="U1242" s="183">
        <f t="shared" si="603"/>
        <v>0.67527115269481919</v>
      </c>
      <c r="V1242" s="183">
        <f t="shared" si="603"/>
        <v>0</v>
      </c>
      <c r="W1242" s="265">
        <f t="shared" si="603"/>
        <v>35.087590326218624</v>
      </c>
      <c r="X1242" s="183">
        <f t="shared" si="603"/>
        <v>25.583726661375884</v>
      </c>
      <c r="Y1242" s="183">
        <f t="shared" si="603"/>
        <v>0</v>
      </c>
      <c r="Z1242" s="265">
        <f t="shared" si="603"/>
        <v>0</v>
      </c>
      <c r="AA1242" s="265">
        <f t="shared" si="603"/>
        <v>8.8773234200743492</v>
      </c>
      <c r="AB1242" s="183">
        <f t="shared" si="603"/>
        <v>0</v>
      </c>
      <c r="AC1242" s="183">
        <f t="shared" si="603"/>
        <v>0</v>
      </c>
      <c r="AD1242" s="183">
        <f t="shared" si="603"/>
        <v>0</v>
      </c>
      <c r="AE1242" s="265">
        <f t="shared" si="603"/>
        <v>3.6896258858582902</v>
      </c>
      <c r="AF1242" s="183">
        <f t="shared" si="603"/>
        <v>0</v>
      </c>
      <c r="AG1242" s="183">
        <f t="shared" si="603"/>
        <v>0</v>
      </c>
      <c r="AH1242" s="183">
        <f t="shared" si="603"/>
        <v>0</v>
      </c>
      <c r="AI1242" s="264">
        <f t="shared" si="603"/>
        <v>0</v>
      </c>
      <c r="AJ1242" s="265">
        <f t="shared" si="603"/>
        <v>2.2483466299096388</v>
      </c>
      <c r="AK1242" s="265">
        <f t="shared" si="603"/>
        <v>3.6666527435501166</v>
      </c>
      <c r="AL1242" s="265">
        <f t="shared" si="603"/>
        <v>1.0587318825445888</v>
      </c>
      <c r="AM1242" s="264">
        <f t="shared" si="603"/>
        <v>44.226222797711038</v>
      </c>
      <c r="AN1242" s="264">
        <f t="shared" si="603"/>
        <v>83.905364576806889</v>
      </c>
      <c r="AO1242" s="264">
        <f t="shared" si="603"/>
        <v>122.35689124653663</v>
      </c>
      <c r="AP1242" s="264">
        <f t="shared" si="603"/>
        <v>734.40134775768206</v>
      </c>
      <c r="AQ1242" s="183">
        <f t="shared" si="603"/>
        <v>0.80243793770797645</v>
      </c>
      <c r="AR1242" s="183">
        <f t="shared" si="603"/>
        <v>7.2886958216727235E-2</v>
      </c>
      <c r="AS1242" s="183">
        <f t="shared" si="603"/>
        <v>0</v>
      </c>
      <c r="AT1242" s="183">
        <f t="shared" si="603"/>
        <v>243.65453963215126</v>
      </c>
      <c r="AU1242" s="183">
        <f t="shared" si="603"/>
        <v>0</v>
      </c>
      <c r="AV1242" s="264">
        <f t="shared" si="603"/>
        <v>0</v>
      </c>
      <c r="AW1242" s="264">
        <f t="shared" si="603"/>
        <v>0</v>
      </c>
      <c r="AX1242" s="264">
        <f t="shared" si="603"/>
        <v>0</v>
      </c>
      <c r="AY1242" s="183">
        <f t="shared" si="603"/>
        <v>0</v>
      </c>
      <c r="AZ1242" s="183">
        <f t="shared" si="603"/>
        <v>0</v>
      </c>
      <c r="BA1242" s="183">
        <f t="shared" si="603"/>
        <v>0</v>
      </c>
      <c r="BB1242" s="183">
        <f t="shared" si="603"/>
        <v>0</v>
      </c>
      <c r="BC1242" s="183">
        <f t="shared" si="603"/>
        <v>0</v>
      </c>
      <c r="BD1242" s="183">
        <f t="shared" si="603"/>
        <v>0</v>
      </c>
      <c r="BE1242" s="183">
        <f t="shared" si="603"/>
        <v>0</v>
      </c>
      <c r="BF1242" s="183">
        <f t="shared" si="603"/>
        <v>0</v>
      </c>
      <c r="BG1242" s="183">
        <f t="shared" si="603"/>
        <v>0</v>
      </c>
      <c r="BH1242" s="183">
        <f t="shared" si="603"/>
        <v>0.45250128788828087</v>
      </c>
      <c r="BI1242" s="183">
        <f t="shared" si="603"/>
        <v>0</v>
      </c>
      <c r="BJ1242" s="183">
        <f t="shared" si="603"/>
        <v>0.12574314634587805</v>
      </c>
      <c r="BK1242" s="183">
        <f t="shared" si="603"/>
        <v>4.5977611628586941E-2</v>
      </c>
      <c r="BL1242" s="183">
        <f t="shared" si="603"/>
        <v>0.69110869777090911</v>
      </c>
      <c r="BM1242" s="183">
        <f t="shared" si="603"/>
        <v>0</v>
      </c>
      <c r="BN1242" s="183">
        <f t="shared" si="603"/>
        <v>5.8738147947036447E-2</v>
      </c>
      <c r="BO1242" s="183">
        <f t="shared" si="603"/>
        <v>2.8716427885217826</v>
      </c>
      <c r="BP1242" s="183">
        <f t="shared" si="603"/>
        <v>0</v>
      </c>
      <c r="BQ1242" s="264">
        <f t="shared" si="603"/>
        <v>0</v>
      </c>
      <c r="BR1242" s="183">
        <f t="shared" si="603"/>
        <v>0</v>
      </c>
      <c r="BS1242" s="183">
        <f t="shared" si="603"/>
        <v>0</v>
      </c>
      <c r="BT1242" s="183"/>
      <c r="BU1242" s="183"/>
      <c r="BV1242" s="183"/>
      <c r="BW1242" s="183"/>
      <c r="BX1242" s="338"/>
      <c r="BY1242" s="183"/>
      <c r="BZ1242" s="183"/>
      <c r="CA1242" s="183"/>
      <c r="CB1242" s="183">
        <f>+CB1257</f>
        <v>100</v>
      </c>
      <c r="CC1242" s="183">
        <f>+CC1257</f>
        <v>161.27000000000001</v>
      </c>
      <c r="CD1242" s="51"/>
      <c r="CE1242" s="51"/>
      <c r="CF1242" s="51"/>
      <c r="CG1242" s="51"/>
      <c r="CH1242" s="51"/>
      <c r="CI1242" s="51" t="s">
        <v>1129</v>
      </c>
      <c r="CJ1242" s="51"/>
      <c r="CK1242" s="51"/>
      <c r="CL1242" s="51"/>
      <c r="CM1242" s="51"/>
      <c r="CN1242" s="51"/>
      <c r="CO1242" s="51"/>
      <c r="CP1242" s="51"/>
      <c r="CQ1242" s="51"/>
      <c r="CR1242" s="51"/>
      <c r="CS1242" s="51"/>
      <c r="CT1242" s="51"/>
    </row>
    <row r="1243" spans="1:159" ht="15" x14ac:dyDescent="0.25">
      <c r="A1243" s="10" t="s">
        <v>1400</v>
      </c>
      <c r="D1243">
        <v>250</v>
      </c>
      <c r="F1243" s="40" t="s">
        <v>1401</v>
      </c>
      <c r="I1243" s="25">
        <v>1</v>
      </c>
      <c r="J1243" s="25">
        <v>629.36329588014985</v>
      </c>
      <c r="K1243" s="150">
        <v>4.4843533636507376</v>
      </c>
      <c r="L1243" s="150"/>
      <c r="M1243" s="150">
        <v>3.4456928838951311</v>
      </c>
      <c r="N1243" s="150">
        <v>3.4456928838951311</v>
      </c>
      <c r="O1243" s="150">
        <v>0</v>
      </c>
      <c r="P1243" s="150">
        <v>0</v>
      </c>
      <c r="Q1243" s="150">
        <v>1.6104868913857677</v>
      </c>
      <c r="R1243" s="150">
        <v>0</v>
      </c>
      <c r="S1243" s="150">
        <v>0.19850187265917607</v>
      </c>
      <c r="T1243" s="150">
        <v>0.46067415730337075</v>
      </c>
      <c r="U1243" s="150">
        <v>0.72659176029962547</v>
      </c>
      <c r="V1243" s="150">
        <v>0</v>
      </c>
      <c r="W1243" s="150">
        <v>28.202247191011239</v>
      </c>
      <c r="X1243" s="150">
        <v>27.528089887640451</v>
      </c>
      <c r="Y1243" s="150">
        <v>0</v>
      </c>
      <c r="Z1243" s="150">
        <v>0</v>
      </c>
      <c r="AA1243" s="150">
        <v>0</v>
      </c>
      <c r="AB1243" s="150">
        <v>0</v>
      </c>
      <c r="AC1243" s="150">
        <v>0</v>
      </c>
      <c r="AD1243" s="150">
        <v>0</v>
      </c>
      <c r="AE1243" s="150">
        <v>3.9700374531835205</v>
      </c>
      <c r="AF1243" s="150">
        <v>0</v>
      </c>
      <c r="AG1243" s="150">
        <v>0</v>
      </c>
      <c r="AH1243" s="150">
        <v>0</v>
      </c>
      <c r="AI1243" s="150">
        <v>0</v>
      </c>
      <c r="AJ1243" s="150">
        <v>0.42322097378277151</v>
      </c>
      <c r="AK1243" s="150">
        <v>3.7453183520599254</v>
      </c>
      <c r="AL1243" s="150">
        <v>1.1235955056179776</v>
      </c>
      <c r="AM1243" s="150">
        <v>46.067415730337082</v>
      </c>
      <c r="AN1243" s="150">
        <v>90.262172284644194</v>
      </c>
      <c r="AO1243" s="150">
        <v>129.5880149812734</v>
      </c>
      <c r="AP1243" s="150">
        <v>4.119850187265917</v>
      </c>
      <c r="AQ1243" s="150">
        <v>0.86142322097378277</v>
      </c>
      <c r="AR1243" s="150">
        <v>7.4906367041198504E-2</v>
      </c>
      <c r="AS1243" s="150">
        <v>0</v>
      </c>
      <c r="AT1243" s="150">
        <v>262.17228464419475</v>
      </c>
      <c r="AU1243" s="150">
        <v>0</v>
      </c>
      <c r="AV1243" s="150">
        <v>0</v>
      </c>
      <c r="AW1243" s="150">
        <v>0</v>
      </c>
      <c r="AX1243" s="150">
        <v>0</v>
      </c>
      <c r="AY1243" s="150">
        <v>0</v>
      </c>
      <c r="AZ1243" s="150">
        <v>0</v>
      </c>
      <c r="BA1243" s="150">
        <v>0</v>
      </c>
      <c r="BB1243" s="150">
        <v>0</v>
      </c>
      <c r="BC1243" s="150">
        <v>0</v>
      </c>
      <c r="BD1243" s="150">
        <v>0</v>
      </c>
      <c r="BE1243" s="150">
        <v>0</v>
      </c>
      <c r="BF1243" s="150">
        <v>0</v>
      </c>
      <c r="BG1243" s="150">
        <v>0</v>
      </c>
      <c r="BH1243" s="150">
        <v>0.48689138576779023</v>
      </c>
      <c r="BI1243" s="150">
        <v>0</v>
      </c>
      <c r="BJ1243" s="150">
        <v>0.15917602996254682</v>
      </c>
      <c r="BK1243" s="150">
        <v>3.8202247191011236E-2</v>
      </c>
      <c r="BL1243" s="150">
        <v>0.78277153558052437</v>
      </c>
      <c r="BM1243" s="150">
        <v>0</v>
      </c>
      <c r="BN1243" s="150">
        <v>8.4269662921348298E-2</v>
      </c>
      <c r="BO1243" s="150">
        <v>6.179775280898876</v>
      </c>
      <c r="BP1243" s="150">
        <v>0</v>
      </c>
      <c r="BQ1243" s="150">
        <v>0</v>
      </c>
      <c r="BR1243" s="150">
        <v>0</v>
      </c>
      <c r="BS1243" s="150"/>
      <c r="BT1243" s="27">
        <v>6.25</v>
      </c>
      <c r="BU1243" s="150"/>
      <c r="BV1243" s="150"/>
      <c r="BW1243" s="150"/>
      <c r="BX1243" s="337"/>
      <c r="BY1243" s="150"/>
      <c r="BZ1243" s="150"/>
      <c r="CA1243" s="150"/>
      <c r="CB1243" s="180">
        <v>100</v>
      </c>
      <c r="CC1243" s="180">
        <v>61.77</v>
      </c>
      <c r="CD1243" s="150"/>
      <c r="CE1243" s="150"/>
      <c r="CF1243" s="150"/>
      <c r="CG1243" s="150"/>
      <c r="CH1243" s="150"/>
      <c r="CI1243" s="150"/>
      <c r="CJ1243" s="25"/>
      <c r="CK1243" s="25"/>
      <c r="CL1243" s="25"/>
      <c r="CM1243" s="25"/>
      <c r="CN1243" s="25"/>
      <c r="CO1243" s="25"/>
      <c r="CP1243" s="25"/>
      <c r="CQ1243" s="25"/>
      <c r="CR1243" s="25"/>
      <c r="CS1243" s="25"/>
      <c r="CT1243" s="25"/>
      <c r="CU1243" s="25"/>
      <c r="CV1243" s="25"/>
      <c r="CW1243" s="25"/>
      <c r="CX1243" s="25"/>
      <c r="CY1243" s="25"/>
      <c r="CZ1243" s="25"/>
      <c r="DA1243" s="25"/>
      <c r="DB1243" s="25"/>
      <c r="DC1243" s="25"/>
      <c r="DD1243" s="25"/>
      <c r="DE1243" s="25"/>
      <c r="DF1243" s="25"/>
      <c r="DG1243" s="25"/>
      <c r="DH1243" s="25"/>
      <c r="DI1243" s="25"/>
      <c r="DJ1243" s="25"/>
      <c r="DK1243" s="25"/>
      <c r="DL1243" s="25"/>
      <c r="DM1243" s="25"/>
      <c r="DN1243" s="25"/>
      <c r="DO1243" s="25"/>
      <c r="DP1243" s="25"/>
      <c r="DQ1243" s="25"/>
      <c r="DR1243" s="25"/>
      <c r="DS1243" s="25"/>
      <c r="DT1243" s="25"/>
      <c r="DU1243" s="25"/>
      <c r="DV1243" s="25"/>
      <c r="DW1243" s="25"/>
      <c r="DX1243" s="25"/>
      <c r="DY1243" s="25"/>
      <c r="DZ1243" s="25"/>
      <c r="EA1243" s="25"/>
      <c r="EB1243" s="25"/>
      <c r="EC1243" s="25"/>
      <c r="ED1243" s="25"/>
      <c r="EE1243" s="25"/>
      <c r="EF1243" s="25"/>
      <c r="EG1243" s="25"/>
      <c r="EH1243" s="25"/>
      <c r="EI1243" s="25"/>
      <c r="EJ1243" s="25"/>
      <c r="EK1243" s="25"/>
      <c r="EL1243" s="25"/>
      <c r="EM1243" s="25"/>
      <c r="EN1243" s="25"/>
      <c r="EO1243" s="25"/>
      <c r="EP1243" s="25"/>
      <c r="EQ1243" s="25"/>
      <c r="ER1243" s="25"/>
      <c r="ES1243" s="25"/>
      <c r="ET1243" s="25"/>
      <c r="EU1243" s="25"/>
      <c r="EV1243" s="25"/>
      <c r="EW1243" s="25"/>
      <c r="EX1243" s="25"/>
      <c r="EY1243" s="25"/>
      <c r="EZ1243" s="25"/>
      <c r="FA1243" s="25"/>
      <c r="FB1243" s="25"/>
      <c r="FC1243" s="25"/>
    </row>
    <row r="1244" spans="1:159" ht="15" x14ac:dyDescent="0.3">
      <c r="A1244" s="10" t="s">
        <v>1013</v>
      </c>
      <c r="D1244">
        <v>24</v>
      </c>
      <c r="F1244" s="44" t="s">
        <v>175</v>
      </c>
      <c r="I1244" s="27">
        <v>1</v>
      </c>
      <c r="J1244" s="76">
        <f>(M1244*17)+(Q1244*37)+(CC1244*17)+(AI1244*29)+(AE1244*8)</f>
        <v>1691.5</v>
      </c>
      <c r="K1244" s="27">
        <v>0.5</v>
      </c>
      <c r="L1244" s="27" t="s">
        <v>501</v>
      </c>
      <c r="M1244" s="27">
        <v>0</v>
      </c>
      <c r="N1244" s="27">
        <v>0</v>
      </c>
      <c r="O1244" s="27">
        <v>0</v>
      </c>
      <c r="P1244" s="27">
        <v>0</v>
      </c>
      <c r="Q1244" s="27">
        <v>0</v>
      </c>
      <c r="R1244" s="27"/>
      <c r="S1244" s="27">
        <v>0</v>
      </c>
      <c r="T1244" s="27">
        <v>0</v>
      </c>
      <c r="U1244" s="27">
        <v>0</v>
      </c>
      <c r="V1244" s="27"/>
      <c r="W1244" s="27">
        <v>99.5</v>
      </c>
      <c r="X1244" s="27"/>
      <c r="Y1244" s="27"/>
      <c r="Z1244" s="27"/>
      <c r="AA1244" s="27">
        <v>99.5</v>
      </c>
      <c r="AB1244" s="27"/>
      <c r="AC1244" s="27"/>
      <c r="AD1244" s="27"/>
      <c r="AE1244" s="27">
        <v>0</v>
      </c>
      <c r="AF1244" s="27"/>
      <c r="AG1244" s="27"/>
      <c r="AH1244" s="27"/>
      <c r="AI1244" s="27"/>
      <c r="AJ1244" s="27">
        <v>0</v>
      </c>
      <c r="AK1244" s="27">
        <v>0</v>
      </c>
      <c r="AL1244" s="27">
        <v>0.1</v>
      </c>
      <c r="AM1244" s="27">
        <v>0</v>
      </c>
      <c r="AN1244" s="27">
        <v>0</v>
      </c>
      <c r="AO1244" s="27">
        <v>3</v>
      </c>
      <c r="AP1244" s="27">
        <v>1</v>
      </c>
      <c r="AQ1244" s="27"/>
      <c r="AR1244" s="27">
        <v>0.02</v>
      </c>
      <c r="AS1244" s="27"/>
      <c r="AT1244" s="27"/>
      <c r="AU1244" s="27"/>
      <c r="AV1244" s="27">
        <v>0</v>
      </c>
      <c r="AW1244" s="27"/>
      <c r="AX1244" s="27"/>
      <c r="AY1244" s="27"/>
      <c r="AZ1244" s="27"/>
      <c r="BA1244" s="27"/>
      <c r="BB1244" s="27"/>
      <c r="BC1244" s="27"/>
      <c r="BD1244" s="27"/>
      <c r="BE1244" s="27">
        <v>0</v>
      </c>
      <c r="BF1244" s="27"/>
      <c r="BG1244" s="27"/>
      <c r="BH1244" s="27">
        <v>0</v>
      </c>
      <c r="BI1244" s="27"/>
      <c r="BJ1244" s="27">
        <v>0</v>
      </c>
      <c r="BK1244" s="27">
        <v>0</v>
      </c>
      <c r="BL1244" s="27">
        <v>0</v>
      </c>
      <c r="BM1244" s="27"/>
      <c r="BN1244" s="27">
        <v>0</v>
      </c>
      <c r="BO1244" s="27">
        <v>0</v>
      </c>
      <c r="BP1244" s="27">
        <v>0</v>
      </c>
      <c r="BQ1244" s="27">
        <v>0</v>
      </c>
      <c r="BR1244" s="27"/>
      <c r="BS1244" s="27"/>
      <c r="BT1244" s="27">
        <v>6.25</v>
      </c>
      <c r="BU1244" s="27"/>
      <c r="BV1244" s="27"/>
      <c r="BW1244" s="27" t="s">
        <v>4</v>
      </c>
      <c r="BX1244" s="79">
        <v>9012</v>
      </c>
      <c r="BY1244" s="27"/>
      <c r="BZ1244" s="27"/>
      <c r="CA1244" s="27"/>
      <c r="CB1244" s="27">
        <f>CC1244+K1244+M1244+Q1244+AE1244+AJ1244</f>
        <v>100</v>
      </c>
      <c r="CC1244" s="27">
        <f>100-(K1244+M1244+Q1244+AJ1244+AE1244+AI1244)</f>
        <v>99.5</v>
      </c>
      <c r="CD1244" s="27"/>
    </row>
    <row r="1245" spans="1:159" ht="15" x14ac:dyDescent="0.3">
      <c r="A1245" s="10" t="s">
        <v>1219</v>
      </c>
      <c r="D1245">
        <v>5</v>
      </c>
      <c r="F1245" s="44" t="s">
        <v>1214</v>
      </c>
      <c r="I1245" s="27">
        <v>1</v>
      </c>
      <c r="J1245" s="76">
        <f>(M1245*17)+(Q1245*37)+(CC1245*17)+(AI1245*29)+(AE1245*8)</f>
        <v>0</v>
      </c>
      <c r="K1245" s="27">
        <v>0.2</v>
      </c>
      <c r="L1245" s="27"/>
      <c r="M1245" s="27">
        <v>0</v>
      </c>
      <c r="N1245" s="27">
        <v>0</v>
      </c>
      <c r="O1245" s="27">
        <v>0</v>
      </c>
      <c r="P1245" s="27">
        <v>0</v>
      </c>
      <c r="Q1245" s="27">
        <v>0</v>
      </c>
      <c r="R1245" s="27"/>
      <c r="S1245" s="27">
        <v>0</v>
      </c>
      <c r="T1245" s="27">
        <v>0</v>
      </c>
      <c r="U1245" s="27">
        <v>0</v>
      </c>
      <c r="V1245" s="27">
        <v>0</v>
      </c>
      <c r="W1245" s="27">
        <f>Y1245/1.1</f>
        <v>0</v>
      </c>
      <c r="X1245" s="27"/>
      <c r="Y1245" s="27">
        <v>0</v>
      </c>
      <c r="Z1245" s="27"/>
      <c r="AA1245" s="27"/>
      <c r="AB1245" s="27">
        <v>0</v>
      </c>
      <c r="AC1245" s="27">
        <v>0</v>
      </c>
      <c r="AD1245" s="27"/>
      <c r="AE1245" s="27"/>
      <c r="AF1245" s="27"/>
      <c r="AG1245" s="27">
        <v>0</v>
      </c>
      <c r="AH1245" s="27"/>
      <c r="AI1245" s="27"/>
      <c r="AJ1245" s="27">
        <v>99.8</v>
      </c>
      <c r="AK1245" s="27">
        <v>10</v>
      </c>
      <c r="AL1245" s="27">
        <v>0.3</v>
      </c>
      <c r="AM1245" s="27">
        <v>76</v>
      </c>
      <c r="AN1245" s="27">
        <v>1</v>
      </c>
      <c r="AO1245" s="27">
        <v>89</v>
      </c>
      <c r="AP1245" s="27">
        <v>39300</v>
      </c>
      <c r="AQ1245" s="27">
        <v>0.1</v>
      </c>
      <c r="AR1245" s="27">
        <v>0.08</v>
      </c>
      <c r="AS1245" s="27"/>
      <c r="AT1245" s="79" t="s">
        <v>501</v>
      </c>
      <c r="AU1245" s="27"/>
      <c r="AV1245" s="27"/>
      <c r="AW1245" s="27">
        <v>0</v>
      </c>
      <c r="AX1245" s="27">
        <v>0</v>
      </c>
      <c r="AY1245" s="27"/>
      <c r="AZ1245" s="27"/>
      <c r="BA1245" s="27"/>
      <c r="BB1245" s="27"/>
      <c r="BC1245" s="27"/>
      <c r="BD1245" s="27"/>
      <c r="BE1245" s="27"/>
      <c r="BF1245" s="27">
        <v>0</v>
      </c>
      <c r="BG1245" s="27"/>
      <c r="BH1245" s="27">
        <v>0</v>
      </c>
      <c r="BI1245" s="27"/>
      <c r="BJ1245" s="27">
        <v>0</v>
      </c>
      <c r="BK1245" s="27">
        <v>1</v>
      </c>
      <c r="BL1245" s="27">
        <v>0</v>
      </c>
      <c r="BM1245" s="27"/>
      <c r="BN1245" s="27">
        <v>0</v>
      </c>
      <c r="BO1245" s="27">
        <v>0</v>
      </c>
      <c r="BP1245" s="27">
        <v>0</v>
      </c>
      <c r="BQ1245" s="27">
        <v>0</v>
      </c>
      <c r="BR1245" s="27"/>
      <c r="BS1245" s="27"/>
      <c r="BT1245" s="27">
        <v>6.25</v>
      </c>
      <c r="BU1245" s="27"/>
      <c r="BV1245" s="27"/>
      <c r="BW1245" s="27" t="s">
        <v>8</v>
      </c>
      <c r="BX1245" s="79">
        <v>1226</v>
      </c>
      <c r="BY1245" s="27"/>
      <c r="BZ1245" s="27"/>
      <c r="CA1245" s="27"/>
      <c r="CB1245" s="27">
        <f>CC1245+K1245+M1245+Q1245+AE1245+AJ1245</f>
        <v>100</v>
      </c>
      <c r="CC1245" s="27">
        <f>100-(K1245+M1245+Q1245+AJ1245+AE1245+AI1245)</f>
        <v>0</v>
      </c>
      <c r="CD1245" s="27"/>
    </row>
    <row r="1246" spans="1:159" ht="15" x14ac:dyDescent="0.25">
      <c r="D1246">
        <f>SUM(D1243:D1245)</f>
        <v>279</v>
      </c>
      <c r="F1246" s="5" t="s">
        <v>550</v>
      </c>
    </row>
    <row r="1247" spans="1:159" ht="15" x14ac:dyDescent="0.25">
      <c r="D1247">
        <v>269</v>
      </c>
      <c r="F1247" s="5" t="s">
        <v>551</v>
      </c>
    </row>
    <row r="1248" spans="1:159" ht="15" x14ac:dyDescent="0.25">
      <c r="D1248">
        <f>1-(D1246-D1247)/D1246</f>
        <v>0.96415770609318996</v>
      </c>
      <c r="F1248" s="5" t="s">
        <v>337</v>
      </c>
    </row>
    <row r="1249" spans="1:98" ht="15" x14ac:dyDescent="0.25">
      <c r="F1249" s="5" t="s">
        <v>82</v>
      </c>
    </row>
    <row r="1250" spans="1:98" ht="15" x14ac:dyDescent="0.25">
      <c r="F1250" s="5" t="s">
        <v>115</v>
      </c>
    </row>
    <row r="1251" spans="1:98" ht="15" x14ac:dyDescent="0.25">
      <c r="F1251" s="5"/>
    </row>
    <row r="1252" spans="1:98" s="35" customFormat="1" ht="15" x14ac:dyDescent="0.25">
      <c r="F1252" s="163" t="s">
        <v>1401</v>
      </c>
      <c r="J1252" s="392"/>
      <c r="K1252" s="164">
        <f>+K1243*$D$1243/100</f>
        <v>11.210883409126843</v>
      </c>
      <c r="L1252" s="164"/>
      <c r="M1252" s="164">
        <f>+M1243*$D$1243/100</f>
        <v>8.6142322097378283</v>
      </c>
      <c r="N1252" s="164">
        <f t="shared" ref="N1252:BR1252" si="604">+N1243*$D$1243/100</f>
        <v>8.6142322097378283</v>
      </c>
      <c r="O1252" s="164">
        <f t="shared" si="604"/>
        <v>0</v>
      </c>
      <c r="P1252" s="164">
        <f t="shared" si="604"/>
        <v>0</v>
      </c>
      <c r="Q1252" s="164">
        <f t="shared" si="604"/>
        <v>4.0262172284644189</v>
      </c>
      <c r="R1252" s="164">
        <f t="shared" si="604"/>
        <v>0</v>
      </c>
      <c r="S1252" s="164">
        <f t="shared" si="604"/>
        <v>0.49625468164794012</v>
      </c>
      <c r="T1252" s="164">
        <f t="shared" si="604"/>
        <v>1.1516853932584268</v>
      </c>
      <c r="U1252" s="164">
        <f t="shared" si="604"/>
        <v>1.8164794007490637</v>
      </c>
      <c r="V1252" s="164">
        <f t="shared" si="604"/>
        <v>0</v>
      </c>
      <c r="W1252" s="164">
        <f t="shared" si="604"/>
        <v>70.505617977528104</v>
      </c>
      <c r="X1252" s="164">
        <f t="shared" si="604"/>
        <v>68.82022471910112</v>
      </c>
      <c r="Y1252" s="164">
        <f t="shared" si="604"/>
        <v>0</v>
      </c>
      <c r="Z1252" s="164">
        <f t="shared" si="604"/>
        <v>0</v>
      </c>
      <c r="AA1252" s="164">
        <f t="shared" si="604"/>
        <v>0</v>
      </c>
      <c r="AB1252" s="164">
        <f t="shared" si="604"/>
        <v>0</v>
      </c>
      <c r="AC1252" s="164">
        <f t="shared" si="604"/>
        <v>0</v>
      </c>
      <c r="AD1252" s="164">
        <f t="shared" si="604"/>
        <v>0</v>
      </c>
      <c r="AE1252" s="164">
        <f t="shared" si="604"/>
        <v>9.9250936329588004</v>
      </c>
      <c r="AF1252" s="164">
        <f t="shared" si="604"/>
        <v>0</v>
      </c>
      <c r="AG1252" s="164">
        <f t="shared" si="604"/>
        <v>0</v>
      </c>
      <c r="AH1252" s="164">
        <f t="shared" si="604"/>
        <v>0</v>
      </c>
      <c r="AI1252" s="164">
        <f t="shared" si="604"/>
        <v>0</v>
      </c>
      <c r="AJ1252" s="164">
        <f t="shared" si="604"/>
        <v>1.0580524344569289</v>
      </c>
      <c r="AK1252" s="164">
        <f t="shared" si="604"/>
        <v>9.3632958801498134</v>
      </c>
      <c r="AL1252" s="164">
        <f t="shared" si="604"/>
        <v>2.808988764044944</v>
      </c>
      <c r="AM1252" s="164">
        <f t="shared" si="604"/>
        <v>115.1685393258427</v>
      </c>
      <c r="AN1252" s="164">
        <f t="shared" si="604"/>
        <v>225.65543071161051</v>
      </c>
      <c r="AO1252" s="164">
        <f t="shared" si="604"/>
        <v>323.97003745318352</v>
      </c>
      <c r="AP1252" s="164">
        <f t="shared" si="604"/>
        <v>10.299625468164793</v>
      </c>
      <c r="AQ1252" s="164">
        <f t="shared" si="604"/>
        <v>2.1535580524344571</v>
      </c>
      <c r="AR1252" s="164">
        <f t="shared" si="604"/>
        <v>0.18726591760299627</v>
      </c>
      <c r="AS1252" s="164">
        <f t="shared" si="604"/>
        <v>0</v>
      </c>
      <c r="AT1252" s="164">
        <f t="shared" si="604"/>
        <v>655.43071161048692</v>
      </c>
      <c r="AU1252" s="164">
        <f t="shared" si="604"/>
        <v>0</v>
      </c>
      <c r="AV1252" s="164">
        <f t="shared" si="604"/>
        <v>0</v>
      </c>
      <c r="AW1252" s="164">
        <f t="shared" si="604"/>
        <v>0</v>
      </c>
      <c r="AX1252" s="164">
        <f t="shared" si="604"/>
        <v>0</v>
      </c>
      <c r="AY1252" s="164">
        <f t="shared" si="604"/>
        <v>0</v>
      </c>
      <c r="AZ1252" s="164">
        <f t="shared" si="604"/>
        <v>0</v>
      </c>
      <c r="BA1252" s="164">
        <f t="shared" si="604"/>
        <v>0</v>
      </c>
      <c r="BB1252" s="164">
        <f t="shared" si="604"/>
        <v>0</v>
      </c>
      <c r="BC1252" s="164">
        <f t="shared" si="604"/>
        <v>0</v>
      </c>
      <c r="BD1252" s="164">
        <f t="shared" si="604"/>
        <v>0</v>
      </c>
      <c r="BE1252" s="164">
        <f t="shared" si="604"/>
        <v>0</v>
      </c>
      <c r="BF1252" s="164">
        <f t="shared" si="604"/>
        <v>0</v>
      </c>
      <c r="BG1252" s="164">
        <f t="shared" si="604"/>
        <v>0</v>
      </c>
      <c r="BH1252" s="164">
        <f t="shared" si="604"/>
        <v>1.2172284644194755</v>
      </c>
      <c r="BI1252" s="164">
        <f t="shared" si="604"/>
        <v>0</v>
      </c>
      <c r="BJ1252" s="164">
        <f t="shared" si="604"/>
        <v>0.39794007490636701</v>
      </c>
      <c r="BK1252" s="164">
        <f t="shared" si="604"/>
        <v>9.5505617977528101E-2</v>
      </c>
      <c r="BL1252" s="164">
        <f t="shared" si="604"/>
        <v>1.9569288389513111</v>
      </c>
      <c r="BM1252" s="164">
        <f t="shared" si="604"/>
        <v>0</v>
      </c>
      <c r="BN1252" s="164">
        <f t="shared" si="604"/>
        <v>0.21067415730337075</v>
      </c>
      <c r="BO1252" s="164">
        <f t="shared" si="604"/>
        <v>15.44943820224719</v>
      </c>
      <c r="BP1252" s="164">
        <f t="shared" si="604"/>
        <v>0</v>
      </c>
      <c r="BQ1252" s="164">
        <f t="shared" si="604"/>
        <v>0</v>
      </c>
      <c r="BR1252" s="164">
        <f t="shared" si="604"/>
        <v>0</v>
      </c>
      <c r="BS1252" s="164"/>
      <c r="BT1252" s="164"/>
      <c r="BU1252" s="164"/>
      <c r="BV1252" s="164"/>
      <c r="BW1252" s="164"/>
      <c r="BX1252" s="166"/>
      <c r="BY1252" s="164"/>
      <c r="BZ1252" s="164"/>
      <c r="CA1252" s="164"/>
      <c r="CB1252" s="164">
        <f t="shared" ref="CB1252:CC1254" si="605">+CB1243</f>
        <v>100</v>
      </c>
      <c r="CC1252" s="164">
        <f t="shared" si="605"/>
        <v>61.77</v>
      </c>
      <c r="CD1252" s="392"/>
      <c r="CE1252" s="392"/>
      <c r="CF1252" s="392"/>
      <c r="CG1252" s="392"/>
      <c r="CH1252" s="392"/>
      <c r="CI1252" s="392"/>
      <c r="CJ1252" s="392"/>
      <c r="CK1252" s="392"/>
      <c r="CL1252" s="392"/>
      <c r="CM1252" s="392"/>
      <c r="CN1252" s="392"/>
      <c r="CO1252" s="392"/>
      <c r="CP1252" s="392"/>
      <c r="CQ1252" s="392"/>
      <c r="CR1252" s="392"/>
      <c r="CS1252" s="392"/>
      <c r="CT1252" s="392"/>
    </row>
    <row r="1253" spans="1:98" s="35" customFormat="1" ht="15" x14ac:dyDescent="0.3">
      <c r="F1253" s="167" t="s">
        <v>175</v>
      </c>
      <c r="J1253" s="392"/>
      <c r="K1253" s="164">
        <f>+K1244*$D$1244/100</f>
        <v>0.12</v>
      </c>
      <c r="L1253" s="166" t="s">
        <v>501</v>
      </c>
      <c r="M1253" s="164">
        <f>+M1244*$D$1244/100</f>
        <v>0</v>
      </c>
      <c r="N1253" s="164">
        <f t="shared" ref="N1253:BR1253" si="606">+N1244*$D$1244/100</f>
        <v>0</v>
      </c>
      <c r="O1253" s="164">
        <f t="shared" si="606"/>
        <v>0</v>
      </c>
      <c r="P1253" s="164">
        <f t="shared" si="606"/>
        <v>0</v>
      </c>
      <c r="Q1253" s="164">
        <f t="shared" si="606"/>
        <v>0</v>
      </c>
      <c r="R1253" s="164">
        <f t="shared" si="606"/>
        <v>0</v>
      </c>
      <c r="S1253" s="164">
        <f t="shared" si="606"/>
        <v>0</v>
      </c>
      <c r="T1253" s="164">
        <f t="shared" si="606"/>
        <v>0</v>
      </c>
      <c r="U1253" s="164">
        <f t="shared" si="606"/>
        <v>0</v>
      </c>
      <c r="V1253" s="164">
        <f t="shared" si="606"/>
        <v>0</v>
      </c>
      <c r="W1253" s="164">
        <f t="shared" si="606"/>
        <v>23.88</v>
      </c>
      <c r="X1253" s="164">
        <f t="shared" si="606"/>
        <v>0</v>
      </c>
      <c r="Y1253" s="164">
        <f t="shared" si="606"/>
        <v>0</v>
      </c>
      <c r="Z1253" s="164">
        <f t="shared" si="606"/>
        <v>0</v>
      </c>
      <c r="AA1253" s="164">
        <f t="shared" si="606"/>
        <v>23.88</v>
      </c>
      <c r="AB1253" s="164">
        <f t="shared" si="606"/>
        <v>0</v>
      </c>
      <c r="AC1253" s="164">
        <f t="shared" si="606"/>
        <v>0</v>
      </c>
      <c r="AD1253" s="164">
        <f t="shared" si="606"/>
        <v>0</v>
      </c>
      <c r="AE1253" s="164">
        <f t="shared" si="606"/>
        <v>0</v>
      </c>
      <c r="AF1253" s="164">
        <f t="shared" si="606"/>
        <v>0</v>
      </c>
      <c r="AG1253" s="164">
        <f t="shared" si="606"/>
        <v>0</v>
      </c>
      <c r="AH1253" s="164">
        <f t="shared" si="606"/>
        <v>0</v>
      </c>
      <c r="AI1253" s="164">
        <f t="shared" si="606"/>
        <v>0</v>
      </c>
      <c r="AJ1253" s="164">
        <f t="shared" si="606"/>
        <v>0</v>
      </c>
      <c r="AK1253" s="164">
        <f t="shared" si="606"/>
        <v>0</v>
      </c>
      <c r="AL1253" s="164">
        <f t="shared" si="606"/>
        <v>2.4000000000000004E-2</v>
      </c>
      <c r="AM1253" s="164">
        <f t="shared" si="606"/>
        <v>0</v>
      </c>
      <c r="AN1253" s="164">
        <f t="shared" si="606"/>
        <v>0</v>
      </c>
      <c r="AO1253" s="164">
        <f t="shared" si="606"/>
        <v>0.72</v>
      </c>
      <c r="AP1253" s="164">
        <f t="shared" si="606"/>
        <v>0.24</v>
      </c>
      <c r="AQ1253" s="164">
        <f t="shared" si="606"/>
        <v>0</v>
      </c>
      <c r="AR1253" s="164">
        <f t="shared" si="606"/>
        <v>4.7999999999999996E-3</v>
      </c>
      <c r="AS1253" s="164">
        <f t="shared" si="606"/>
        <v>0</v>
      </c>
      <c r="AT1253" s="164">
        <f t="shared" si="606"/>
        <v>0</v>
      </c>
      <c r="AU1253" s="164">
        <f t="shared" si="606"/>
        <v>0</v>
      </c>
      <c r="AV1253" s="164">
        <f t="shared" si="606"/>
        <v>0</v>
      </c>
      <c r="AW1253" s="164">
        <f t="shared" si="606"/>
        <v>0</v>
      </c>
      <c r="AX1253" s="164">
        <f t="shared" si="606"/>
        <v>0</v>
      </c>
      <c r="AY1253" s="164">
        <f t="shared" si="606"/>
        <v>0</v>
      </c>
      <c r="AZ1253" s="164">
        <f t="shared" si="606"/>
        <v>0</v>
      </c>
      <c r="BA1253" s="164">
        <f t="shared" si="606"/>
        <v>0</v>
      </c>
      <c r="BB1253" s="164">
        <f t="shared" si="606"/>
        <v>0</v>
      </c>
      <c r="BC1253" s="164">
        <f t="shared" si="606"/>
        <v>0</v>
      </c>
      <c r="BD1253" s="164">
        <f t="shared" si="606"/>
        <v>0</v>
      </c>
      <c r="BE1253" s="164">
        <f t="shared" si="606"/>
        <v>0</v>
      </c>
      <c r="BF1253" s="164">
        <f t="shared" si="606"/>
        <v>0</v>
      </c>
      <c r="BG1253" s="164">
        <f t="shared" si="606"/>
        <v>0</v>
      </c>
      <c r="BH1253" s="164">
        <f t="shared" si="606"/>
        <v>0</v>
      </c>
      <c r="BI1253" s="164">
        <f t="shared" si="606"/>
        <v>0</v>
      </c>
      <c r="BJ1253" s="164">
        <f t="shared" si="606"/>
        <v>0</v>
      </c>
      <c r="BK1253" s="164">
        <f t="shared" si="606"/>
        <v>0</v>
      </c>
      <c r="BL1253" s="164">
        <f t="shared" si="606"/>
        <v>0</v>
      </c>
      <c r="BM1253" s="164">
        <f t="shared" si="606"/>
        <v>0</v>
      </c>
      <c r="BN1253" s="164">
        <f t="shared" si="606"/>
        <v>0</v>
      </c>
      <c r="BO1253" s="164">
        <f t="shared" si="606"/>
        <v>0</v>
      </c>
      <c r="BP1253" s="164">
        <f t="shared" si="606"/>
        <v>0</v>
      </c>
      <c r="BQ1253" s="164">
        <f t="shared" si="606"/>
        <v>0</v>
      </c>
      <c r="BR1253" s="164">
        <f t="shared" si="606"/>
        <v>0</v>
      </c>
      <c r="BS1253" s="164"/>
      <c r="BT1253" s="164"/>
      <c r="BU1253" s="164"/>
      <c r="BV1253" s="164"/>
      <c r="BW1253" s="164"/>
      <c r="BX1253" s="166"/>
      <c r="BY1253" s="164"/>
      <c r="BZ1253" s="164"/>
      <c r="CA1253" s="164"/>
      <c r="CB1253" s="164">
        <f t="shared" si="605"/>
        <v>100</v>
      </c>
      <c r="CC1253" s="164">
        <f t="shared" si="605"/>
        <v>99.5</v>
      </c>
      <c r="CD1253" s="392"/>
      <c r="CE1253" s="392"/>
      <c r="CF1253" s="392"/>
      <c r="CG1253" s="392"/>
      <c r="CH1253" s="392"/>
      <c r="CI1253" s="392"/>
      <c r="CJ1253" s="392"/>
      <c r="CK1253" s="392"/>
      <c r="CL1253" s="392"/>
      <c r="CM1253" s="392"/>
      <c r="CN1253" s="392"/>
      <c r="CO1253" s="392"/>
      <c r="CP1253" s="392"/>
      <c r="CQ1253" s="392"/>
      <c r="CR1253" s="392"/>
      <c r="CS1253" s="392"/>
      <c r="CT1253" s="392"/>
    </row>
    <row r="1254" spans="1:98" s="35" customFormat="1" ht="15" x14ac:dyDescent="0.3">
      <c r="F1254" s="167" t="s">
        <v>1214</v>
      </c>
      <c r="J1254" s="392"/>
      <c r="K1254" s="164">
        <f>+K1245*$D$1245/100</f>
        <v>0.01</v>
      </c>
      <c r="L1254" s="164"/>
      <c r="M1254" s="164">
        <f>+M1245*$D$1245/100</f>
        <v>0</v>
      </c>
      <c r="N1254" s="164">
        <f t="shared" ref="N1254:BR1254" si="607">+N1245*$D$1245/100</f>
        <v>0</v>
      </c>
      <c r="O1254" s="164">
        <f t="shared" si="607"/>
        <v>0</v>
      </c>
      <c r="P1254" s="164">
        <f t="shared" si="607"/>
        <v>0</v>
      </c>
      <c r="Q1254" s="164">
        <f t="shared" si="607"/>
        <v>0</v>
      </c>
      <c r="R1254" s="164">
        <f t="shared" si="607"/>
        <v>0</v>
      </c>
      <c r="S1254" s="164">
        <f t="shared" si="607"/>
        <v>0</v>
      </c>
      <c r="T1254" s="164">
        <f t="shared" si="607"/>
        <v>0</v>
      </c>
      <c r="U1254" s="164">
        <f t="shared" si="607"/>
        <v>0</v>
      </c>
      <c r="V1254" s="164">
        <f t="shared" si="607"/>
        <v>0</v>
      </c>
      <c r="W1254" s="164">
        <f t="shared" si="607"/>
        <v>0</v>
      </c>
      <c r="X1254" s="164">
        <f t="shared" si="607"/>
        <v>0</v>
      </c>
      <c r="Y1254" s="164">
        <f t="shared" si="607"/>
        <v>0</v>
      </c>
      <c r="Z1254" s="164">
        <f t="shared" si="607"/>
        <v>0</v>
      </c>
      <c r="AA1254" s="164">
        <f t="shared" si="607"/>
        <v>0</v>
      </c>
      <c r="AB1254" s="164">
        <f t="shared" si="607"/>
        <v>0</v>
      </c>
      <c r="AC1254" s="164">
        <f t="shared" si="607"/>
        <v>0</v>
      </c>
      <c r="AD1254" s="164">
        <f t="shared" si="607"/>
        <v>0</v>
      </c>
      <c r="AE1254" s="164">
        <f t="shared" si="607"/>
        <v>0</v>
      </c>
      <c r="AF1254" s="164">
        <f t="shared" si="607"/>
        <v>0</v>
      </c>
      <c r="AG1254" s="164">
        <f t="shared" si="607"/>
        <v>0</v>
      </c>
      <c r="AH1254" s="164">
        <f t="shared" si="607"/>
        <v>0</v>
      </c>
      <c r="AI1254" s="164">
        <f t="shared" si="607"/>
        <v>0</v>
      </c>
      <c r="AJ1254" s="164">
        <f t="shared" si="607"/>
        <v>4.99</v>
      </c>
      <c r="AK1254" s="164">
        <f t="shared" si="607"/>
        <v>0.5</v>
      </c>
      <c r="AL1254" s="164">
        <f t="shared" si="607"/>
        <v>1.4999999999999999E-2</v>
      </c>
      <c r="AM1254" s="164">
        <f t="shared" si="607"/>
        <v>3.8</v>
      </c>
      <c r="AN1254" s="164">
        <f t="shared" si="607"/>
        <v>0.05</v>
      </c>
      <c r="AO1254" s="164">
        <f t="shared" si="607"/>
        <v>4.45</v>
      </c>
      <c r="AP1254" s="164">
        <f t="shared" si="607"/>
        <v>1965</v>
      </c>
      <c r="AQ1254" s="164">
        <f t="shared" si="607"/>
        <v>5.0000000000000001E-3</v>
      </c>
      <c r="AR1254" s="164">
        <f t="shared" si="607"/>
        <v>4.0000000000000001E-3</v>
      </c>
      <c r="AS1254" s="164">
        <f t="shared" si="607"/>
        <v>0</v>
      </c>
      <c r="AT1254" s="166" t="s">
        <v>501</v>
      </c>
      <c r="AU1254" s="164">
        <f t="shared" si="607"/>
        <v>0</v>
      </c>
      <c r="AV1254" s="164">
        <f t="shared" si="607"/>
        <v>0</v>
      </c>
      <c r="AW1254" s="164">
        <f t="shared" si="607"/>
        <v>0</v>
      </c>
      <c r="AX1254" s="164">
        <f t="shared" si="607"/>
        <v>0</v>
      </c>
      <c r="AY1254" s="164">
        <f t="shared" si="607"/>
        <v>0</v>
      </c>
      <c r="AZ1254" s="164">
        <f t="shared" si="607"/>
        <v>0</v>
      </c>
      <c r="BA1254" s="164">
        <f t="shared" si="607"/>
        <v>0</v>
      </c>
      <c r="BB1254" s="164">
        <f t="shared" si="607"/>
        <v>0</v>
      </c>
      <c r="BC1254" s="164">
        <f t="shared" si="607"/>
        <v>0</v>
      </c>
      <c r="BD1254" s="164">
        <f t="shared" si="607"/>
        <v>0</v>
      </c>
      <c r="BE1254" s="164">
        <f t="shared" si="607"/>
        <v>0</v>
      </c>
      <c r="BF1254" s="164">
        <f t="shared" si="607"/>
        <v>0</v>
      </c>
      <c r="BG1254" s="164">
        <f t="shared" si="607"/>
        <v>0</v>
      </c>
      <c r="BH1254" s="164">
        <f t="shared" si="607"/>
        <v>0</v>
      </c>
      <c r="BI1254" s="164">
        <f t="shared" si="607"/>
        <v>0</v>
      </c>
      <c r="BJ1254" s="164">
        <f t="shared" si="607"/>
        <v>0</v>
      </c>
      <c r="BK1254" s="164">
        <f t="shared" si="607"/>
        <v>0.05</v>
      </c>
      <c r="BL1254" s="164">
        <f t="shared" si="607"/>
        <v>0</v>
      </c>
      <c r="BM1254" s="164">
        <f t="shared" si="607"/>
        <v>0</v>
      </c>
      <c r="BN1254" s="164">
        <f t="shared" si="607"/>
        <v>0</v>
      </c>
      <c r="BO1254" s="164">
        <f t="shared" si="607"/>
        <v>0</v>
      </c>
      <c r="BP1254" s="164">
        <f t="shared" si="607"/>
        <v>0</v>
      </c>
      <c r="BQ1254" s="164">
        <f t="shared" si="607"/>
        <v>0</v>
      </c>
      <c r="BR1254" s="164">
        <f t="shared" si="607"/>
        <v>0</v>
      </c>
      <c r="BS1254" s="164"/>
      <c r="BT1254" s="164"/>
      <c r="BU1254" s="164"/>
      <c r="BV1254" s="164"/>
      <c r="BW1254" s="164"/>
      <c r="BX1254" s="166"/>
      <c r="BY1254" s="164"/>
      <c r="BZ1254" s="164"/>
      <c r="CA1254" s="164"/>
      <c r="CB1254" s="164">
        <f t="shared" si="605"/>
        <v>100</v>
      </c>
      <c r="CC1254" s="164">
        <f t="shared" si="605"/>
        <v>0</v>
      </c>
      <c r="CD1254" s="392"/>
      <c r="CE1254" s="392"/>
      <c r="CF1254" s="392"/>
      <c r="CG1254" s="392"/>
      <c r="CH1254" s="392"/>
      <c r="CI1254" s="392"/>
      <c r="CJ1254" s="392"/>
      <c r="CK1254" s="392"/>
      <c r="CL1254" s="392"/>
      <c r="CM1254" s="392"/>
      <c r="CN1254" s="392"/>
      <c r="CO1254" s="392"/>
      <c r="CP1254" s="392"/>
      <c r="CQ1254" s="392"/>
      <c r="CR1254" s="392"/>
      <c r="CS1254" s="392"/>
      <c r="CT1254" s="392"/>
    </row>
    <row r="1255" spans="1:98" s="35" customFormat="1" ht="13" x14ac:dyDescent="0.3">
      <c r="J1255" s="392"/>
      <c r="K1255" s="168">
        <f t="shared" ref="K1255:AP1255" si="608">SUM(K1252:K1254)</f>
        <v>11.340883409126842</v>
      </c>
      <c r="L1255" s="168"/>
      <c r="M1255" s="168">
        <f t="shared" si="608"/>
        <v>8.6142322097378283</v>
      </c>
      <c r="N1255" s="168">
        <f t="shared" si="608"/>
        <v>8.6142322097378283</v>
      </c>
      <c r="O1255" s="168">
        <f t="shared" si="608"/>
        <v>0</v>
      </c>
      <c r="P1255" s="168">
        <f t="shared" si="608"/>
        <v>0</v>
      </c>
      <c r="Q1255" s="168">
        <f t="shared" si="608"/>
        <v>4.0262172284644189</v>
      </c>
      <c r="R1255" s="168">
        <f t="shared" si="608"/>
        <v>0</v>
      </c>
      <c r="S1255" s="168">
        <f t="shared" si="608"/>
        <v>0.49625468164794012</v>
      </c>
      <c r="T1255" s="168">
        <f t="shared" si="608"/>
        <v>1.1516853932584268</v>
      </c>
      <c r="U1255" s="168">
        <f t="shared" si="608"/>
        <v>1.8164794007490637</v>
      </c>
      <c r="V1255" s="168">
        <f t="shared" si="608"/>
        <v>0</v>
      </c>
      <c r="W1255" s="168">
        <f t="shared" si="608"/>
        <v>94.385617977528099</v>
      </c>
      <c r="X1255" s="168">
        <f t="shared" si="608"/>
        <v>68.82022471910112</v>
      </c>
      <c r="Y1255" s="168">
        <f t="shared" si="608"/>
        <v>0</v>
      </c>
      <c r="Z1255" s="168">
        <f t="shared" si="608"/>
        <v>0</v>
      </c>
      <c r="AA1255" s="168">
        <f t="shared" si="608"/>
        <v>23.88</v>
      </c>
      <c r="AB1255" s="168">
        <f t="shared" si="608"/>
        <v>0</v>
      </c>
      <c r="AC1255" s="168">
        <f t="shared" si="608"/>
        <v>0</v>
      </c>
      <c r="AD1255" s="168">
        <f t="shared" si="608"/>
        <v>0</v>
      </c>
      <c r="AE1255" s="168">
        <f t="shared" si="608"/>
        <v>9.9250936329588004</v>
      </c>
      <c r="AF1255" s="168">
        <f t="shared" si="608"/>
        <v>0</v>
      </c>
      <c r="AG1255" s="168">
        <f t="shared" si="608"/>
        <v>0</v>
      </c>
      <c r="AH1255" s="168">
        <f t="shared" si="608"/>
        <v>0</v>
      </c>
      <c r="AI1255" s="168">
        <f t="shared" si="608"/>
        <v>0</v>
      </c>
      <c r="AJ1255" s="168">
        <f t="shared" si="608"/>
        <v>6.0480524344569293</v>
      </c>
      <c r="AK1255" s="168">
        <f t="shared" si="608"/>
        <v>9.8632958801498134</v>
      </c>
      <c r="AL1255" s="168">
        <f t="shared" si="608"/>
        <v>2.8479887640449442</v>
      </c>
      <c r="AM1255" s="168">
        <f t="shared" si="608"/>
        <v>118.9685393258427</v>
      </c>
      <c r="AN1255" s="168">
        <f t="shared" si="608"/>
        <v>225.70543071161052</v>
      </c>
      <c r="AO1255" s="168">
        <f t="shared" si="608"/>
        <v>329.14003745318354</v>
      </c>
      <c r="AP1255" s="168">
        <f t="shared" si="608"/>
        <v>1975.5396254681648</v>
      </c>
      <c r="AQ1255" s="168">
        <f t="shared" ref="AQ1255:BR1255" si="609">SUM(AQ1252:AQ1254)</f>
        <v>2.158558052434457</v>
      </c>
      <c r="AR1255" s="168">
        <f t="shared" si="609"/>
        <v>0.19606591760299627</v>
      </c>
      <c r="AS1255" s="168">
        <f t="shared" si="609"/>
        <v>0</v>
      </c>
      <c r="AT1255" s="168">
        <f t="shared" si="609"/>
        <v>655.43071161048692</v>
      </c>
      <c r="AU1255" s="168">
        <f t="shared" si="609"/>
        <v>0</v>
      </c>
      <c r="AV1255" s="168">
        <f t="shared" si="609"/>
        <v>0</v>
      </c>
      <c r="AW1255" s="168">
        <f t="shared" si="609"/>
        <v>0</v>
      </c>
      <c r="AX1255" s="168">
        <f t="shared" si="609"/>
        <v>0</v>
      </c>
      <c r="AY1255" s="168">
        <f t="shared" si="609"/>
        <v>0</v>
      </c>
      <c r="AZ1255" s="168">
        <f t="shared" si="609"/>
        <v>0</v>
      </c>
      <c r="BA1255" s="168">
        <f t="shared" si="609"/>
        <v>0</v>
      </c>
      <c r="BB1255" s="168">
        <f t="shared" si="609"/>
        <v>0</v>
      </c>
      <c r="BC1255" s="168">
        <f t="shared" si="609"/>
        <v>0</v>
      </c>
      <c r="BD1255" s="168">
        <f t="shared" si="609"/>
        <v>0</v>
      </c>
      <c r="BE1255" s="168">
        <f t="shared" si="609"/>
        <v>0</v>
      </c>
      <c r="BF1255" s="168">
        <f t="shared" si="609"/>
        <v>0</v>
      </c>
      <c r="BG1255" s="168">
        <f t="shared" si="609"/>
        <v>0</v>
      </c>
      <c r="BH1255" s="168">
        <f t="shared" si="609"/>
        <v>1.2172284644194755</v>
      </c>
      <c r="BI1255" s="168">
        <f t="shared" si="609"/>
        <v>0</v>
      </c>
      <c r="BJ1255" s="168">
        <f t="shared" si="609"/>
        <v>0.39794007490636701</v>
      </c>
      <c r="BK1255" s="168">
        <f t="shared" si="609"/>
        <v>0.14550561797752809</v>
      </c>
      <c r="BL1255" s="168">
        <f t="shared" si="609"/>
        <v>1.9569288389513111</v>
      </c>
      <c r="BM1255" s="168">
        <f t="shared" si="609"/>
        <v>0</v>
      </c>
      <c r="BN1255" s="168">
        <f t="shared" si="609"/>
        <v>0.21067415730337075</v>
      </c>
      <c r="BO1255" s="168">
        <f t="shared" si="609"/>
        <v>15.44943820224719</v>
      </c>
      <c r="BP1255" s="168">
        <f t="shared" si="609"/>
        <v>0</v>
      </c>
      <c r="BQ1255" s="168">
        <f t="shared" si="609"/>
        <v>0</v>
      </c>
      <c r="BR1255" s="168">
        <f t="shared" si="609"/>
        <v>0</v>
      </c>
      <c r="BS1255" s="168"/>
      <c r="BT1255" s="168"/>
      <c r="BU1255" s="168"/>
      <c r="BV1255" s="168"/>
      <c r="BW1255" s="168"/>
      <c r="BX1255" s="333"/>
      <c r="BY1255" s="168"/>
      <c r="BZ1255" s="168"/>
      <c r="CA1255" s="168"/>
      <c r="CB1255" s="168">
        <f>(CB1252+CB1253+CB1254)</f>
        <v>300</v>
      </c>
      <c r="CC1255" s="168">
        <f>(CC1252+CC1253+CC1254)</f>
        <v>161.27000000000001</v>
      </c>
      <c r="CD1255" s="392"/>
      <c r="CE1255" s="392"/>
      <c r="CF1255" s="392"/>
      <c r="CG1255" s="392"/>
      <c r="CH1255" s="392"/>
      <c r="CI1255" s="392"/>
      <c r="CJ1255" s="392"/>
      <c r="CK1255" s="392"/>
      <c r="CL1255" s="392"/>
      <c r="CM1255" s="392"/>
      <c r="CN1255" s="392"/>
      <c r="CO1255" s="392"/>
      <c r="CP1255" s="392"/>
      <c r="CQ1255" s="392"/>
      <c r="CR1255" s="392"/>
      <c r="CS1255" s="392"/>
      <c r="CT1255" s="392"/>
    </row>
    <row r="1256" spans="1:98" s="35" customFormat="1" x14ac:dyDescent="0.25">
      <c r="J1256" s="392"/>
      <c r="BX1256" s="332"/>
      <c r="CD1256" s="392"/>
      <c r="CE1256" s="392"/>
      <c r="CF1256" s="392"/>
      <c r="CG1256" s="392"/>
      <c r="CH1256" s="392"/>
      <c r="CI1256" s="392"/>
      <c r="CJ1256" s="392"/>
      <c r="CK1256" s="392"/>
      <c r="CL1256" s="392"/>
      <c r="CM1256" s="392"/>
      <c r="CN1256" s="392"/>
      <c r="CO1256" s="392"/>
      <c r="CP1256" s="392"/>
      <c r="CQ1256" s="392"/>
      <c r="CR1256" s="392"/>
      <c r="CS1256" s="392"/>
      <c r="CT1256" s="392"/>
    </row>
    <row r="1257" spans="1:98" s="35" customFormat="1" ht="13" x14ac:dyDescent="0.3">
      <c r="J1257" s="392"/>
      <c r="K1257" s="164">
        <f>(K1255-(D1246-D1247))/D1247*100</f>
        <v>0.49846966882038751</v>
      </c>
      <c r="L1257" s="170"/>
      <c r="M1257" s="170">
        <f>M1255/$D$1247*100*M1241</f>
        <v>3.2023168065939882</v>
      </c>
      <c r="N1257" s="170">
        <f t="shared" ref="N1257:BR1257" si="610">N1255/$D$1247*100*N1241</f>
        <v>3.2023168065939882</v>
      </c>
      <c r="O1257" s="170">
        <f t="shared" si="610"/>
        <v>0</v>
      </c>
      <c r="P1257" s="170">
        <f t="shared" si="610"/>
        <v>0</v>
      </c>
      <c r="Q1257" s="170">
        <f t="shared" si="610"/>
        <v>1.496735029168929</v>
      </c>
      <c r="R1257" s="170">
        <f t="shared" si="610"/>
        <v>0</v>
      </c>
      <c r="S1257" s="170">
        <f t="shared" si="610"/>
        <v>0.18448129429291454</v>
      </c>
      <c r="T1257" s="170">
        <f t="shared" si="610"/>
        <v>0.42813583392506571</v>
      </c>
      <c r="U1257" s="170">
        <f t="shared" si="610"/>
        <v>0.67527115269481919</v>
      </c>
      <c r="V1257" s="170">
        <f t="shared" si="610"/>
        <v>0</v>
      </c>
      <c r="W1257" s="170">
        <f t="shared" si="610"/>
        <v>35.087590326218624</v>
      </c>
      <c r="X1257" s="170">
        <f t="shared" si="610"/>
        <v>25.583726661375884</v>
      </c>
      <c r="Y1257" s="170">
        <f t="shared" si="610"/>
        <v>0</v>
      </c>
      <c r="Z1257" s="170">
        <f t="shared" si="610"/>
        <v>0</v>
      </c>
      <c r="AA1257" s="170">
        <f t="shared" si="610"/>
        <v>8.8773234200743492</v>
      </c>
      <c r="AB1257" s="170">
        <f t="shared" si="610"/>
        <v>0</v>
      </c>
      <c r="AC1257" s="170">
        <f t="shared" si="610"/>
        <v>0</v>
      </c>
      <c r="AD1257" s="170">
        <f t="shared" si="610"/>
        <v>0</v>
      </c>
      <c r="AE1257" s="170">
        <f t="shared" si="610"/>
        <v>3.6896258858582902</v>
      </c>
      <c r="AF1257" s="170">
        <f t="shared" si="610"/>
        <v>0</v>
      </c>
      <c r="AG1257" s="170">
        <f t="shared" si="610"/>
        <v>0</v>
      </c>
      <c r="AH1257" s="170">
        <f t="shared" si="610"/>
        <v>0</v>
      </c>
      <c r="AI1257" s="170">
        <f t="shared" si="610"/>
        <v>0</v>
      </c>
      <c r="AJ1257" s="170">
        <f t="shared" si="610"/>
        <v>2.2483466299096388</v>
      </c>
      <c r="AK1257" s="170">
        <f t="shared" si="610"/>
        <v>3.6666527435501166</v>
      </c>
      <c r="AL1257" s="170">
        <f t="shared" si="610"/>
        <v>1.0587318825445888</v>
      </c>
      <c r="AM1257" s="170">
        <f t="shared" si="610"/>
        <v>44.226222797711038</v>
      </c>
      <c r="AN1257" s="170">
        <f t="shared" si="610"/>
        <v>83.905364576806889</v>
      </c>
      <c r="AO1257" s="170">
        <f t="shared" si="610"/>
        <v>122.35689124653663</v>
      </c>
      <c r="AP1257" s="170">
        <f t="shared" si="610"/>
        <v>734.40134775768206</v>
      </c>
      <c r="AQ1257" s="170">
        <f t="shared" si="610"/>
        <v>0.80243793770797645</v>
      </c>
      <c r="AR1257" s="170">
        <f t="shared" si="610"/>
        <v>7.2886958216727235E-2</v>
      </c>
      <c r="AS1257" s="170">
        <f t="shared" si="610"/>
        <v>0</v>
      </c>
      <c r="AT1257" s="170">
        <f t="shared" si="610"/>
        <v>243.65453963215126</v>
      </c>
      <c r="AU1257" s="170">
        <f t="shared" si="610"/>
        <v>0</v>
      </c>
      <c r="AV1257" s="170">
        <f t="shared" si="610"/>
        <v>0</v>
      </c>
      <c r="AW1257" s="170">
        <f t="shared" si="610"/>
        <v>0</v>
      </c>
      <c r="AX1257" s="170">
        <f t="shared" si="610"/>
        <v>0</v>
      </c>
      <c r="AY1257" s="170">
        <f t="shared" si="610"/>
        <v>0</v>
      </c>
      <c r="AZ1257" s="170">
        <f t="shared" si="610"/>
        <v>0</v>
      </c>
      <c r="BA1257" s="170">
        <f t="shared" si="610"/>
        <v>0</v>
      </c>
      <c r="BB1257" s="170">
        <f t="shared" si="610"/>
        <v>0</v>
      </c>
      <c r="BC1257" s="170">
        <f t="shared" si="610"/>
        <v>0</v>
      </c>
      <c r="BD1257" s="170">
        <f t="shared" si="610"/>
        <v>0</v>
      </c>
      <c r="BE1257" s="170">
        <f t="shared" si="610"/>
        <v>0</v>
      </c>
      <c r="BF1257" s="170">
        <f t="shared" si="610"/>
        <v>0</v>
      </c>
      <c r="BG1257" s="170">
        <f t="shared" si="610"/>
        <v>0</v>
      </c>
      <c r="BH1257" s="170">
        <f t="shared" si="610"/>
        <v>0.45250128788828087</v>
      </c>
      <c r="BI1257" s="170">
        <f t="shared" si="610"/>
        <v>0</v>
      </c>
      <c r="BJ1257" s="170">
        <f t="shared" si="610"/>
        <v>0.12574314634587805</v>
      </c>
      <c r="BK1257" s="170">
        <f t="shared" si="610"/>
        <v>4.5977611628586941E-2</v>
      </c>
      <c r="BL1257" s="170">
        <f t="shared" si="610"/>
        <v>0.69110869777090911</v>
      </c>
      <c r="BM1257" s="170">
        <f t="shared" si="610"/>
        <v>0</v>
      </c>
      <c r="BN1257" s="170">
        <f t="shared" si="610"/>
        <v>5.8738147947036447E-2</v>
      </c>
      <c r="BO1257" s="170">
        <f t="shared" si="610"/>
        <v>2.8716427885217826</v>
      </c>
      <c r="BP1257" s="170">
        <f t="shared" si="610"/>
        <v>0</v>
      </c>
      <c r="BQ1257" s="170">
        <f t="shared" si="610"/>
        <v>0</v>
      </c>
      <c r="BR1257" s="170">
        <f t="shared" si="610"/>
        <v>0</v>
      </c>
      <c r="BS1257" s="170"/>
      <c r="BT1257" s="170"/>
      <c r="BU1257" s="170"/>
      <c r="BV1257" s="170"/>
      <c r="BW1257" s="170"/>
      <c r="BX1257" s="204"/>
      <c r="BY1257" s="170"/>
      <c r="BZ1257" s="170"/>
      <c r="CA1257" s="170"/>
      <c r="CB1257" s="170">
        <f>CB1255/3</f>
        <v>100</v>
      </c>
      <c r="CC1257" s="168">
        <f>CC1255</f>
        <v>161.27000000000001</v>
      </c>
      <c r="CD1257" s="392"/>
      <c r="CE1257" s="392"/>
      <c r="CF1257" s="392"/>
      <c r="CG1257" s="392"/>
      <c r="CH1257" s="392"/>
      <c r="CI1257" s="392"/>
      <c r="CJ1257" s="392"/>
      <c r="CK1257" s="392"/>
      <c r="CL1257" s="392"/>
      <c r="CM1257" s="392"/>
      <c r="CN1257" s="392"/>
      <c r="CO1257" s="392"/>
      <c r="CP1257" s="392"/>
      <c r="CQ1257" s="392"/>
      <c r="CR1257" s="392"/>
      <c r="CS1257" s="392"/>
      <c r="CT1257" s="392"/>
    </row>
    <row r="1258" spans="1:98" s="35" customFormat="1" x14ac:dyDescent="0.25">
      <c r="A1258" s="34"/>
      <c r="J1258" s="392"/>
      <c r="K1258" s="392"/>
      <c r="L1258" s="392"/>
      <c r="M1258" s="392"/>
      <c r="N1258" s="392"/>
      <c r="O1258" s="392"/>
      <c r="P1258" s="392"/>
      <c r="Q1258" s="392"/>
      <c r="R1258" s="392"/>
      <c r="S1258" s="392"/>
      <c r="T1258" s="392"/>
      <c r="U1258" s="392"/>
      <c r="V1258" s="392"/>
      <c r="W1258" s="392"/>
      <c r="X1258" s="392"/>
      <c r="Y1258" s="392"/>
      <c r="Z1258" s="392"/>
      <c r="AA1258" s="392"/>
      <c r="AB1258" s="392"/>
      <c r="AC1258" s="392"/>
      <c r="AD1258" s="392"/>
      <c r="AE1258" s="392"/>
      <c r="AF1258" s="392"/>
      <c r="AG1258" s="392"/>
      <c r="AH1258" s="392"/>
      <c r="AI1258" s="392"/>
      <c r="AJ1258" s="392"/>
      <c r="AK1258" s="392"/>
      <c r="AL1258" s="392"/>
      <c r="AM1258" s="392"/>
      <c r="AN1258" s="392"/>
      <c r="AO1258" s="392"/>
      <c r="AP1258" s="392"/>
      <c r="AQ1258" s="392"/>
      <c r="AR1258" s="392"/>
      <c r="AS1258" s="392"/>
      <c r="AT1258" s="392"/>
      <c r="AU1258" s="392"/>
      <c r="AV1258" s="392"/>
      <c r="AW1258" s="392"/>
      <c r="AX1258" s="392"/>
      <c r="AY1258" s="392"/>
      <c r="AZ1258" s="392"/>
      <c r="BA1258" s="392"/>
      <c r="BB1258" s="392"/>
      <c r="BC1258" s="392"/>
      <c r="BD1258" s="392"/>
      <c r="BE1258" s="392"/>
      <c r="BF1258" s="392"/>
      <c r="BG1258" s="392"/>
      <c r="BH1258" s="392"/>
      <c r="BI1258" s="392"/>
      <c r="BJ1258" s="392"/>
      <c r="BK1258" s="392"/>
      <c r="BL1258" s="392"/>
      <c r="BM1258" s="392"/>
      <c r="BN1258" s="392"/>
      <c r="BO1258" s="392"/>
      <c r="BP1258" s="392"/>
      <c r="BQ1258" s="392"/>
      <c r="BR1258" s="392"/>
      <c r="BS1258" s="392"/>
      <c r="BT1258" s="392"/>
      <c r="BU1258" s="392"/>
      <c r="BV1258" s="392"/>
      <c r="BW1258" s="392"/>
      <c r="BX1258" s="394"/>
      <c r="BY1258" s="392"/>
      <c r="BZ1258" s="392"/>
      <c r="CA1258" s="392"/>
      <c r="CB1258" s="392"/>
      <c r="CC1258" s="392"/>
      <c r="CD1258" s="392"/>
      <c r="CE1258" s="392"/>
      <c r="CF1258" s="392"/>
      <c r="CG1258" s="392"/>
      <c r="CH1258" s="392"/>
      <c r="CI1258" s="392"/>
      <c r="CJ1258" s="392"/>
      <c r="CK1258" s="392"/>
      <c r="CL1258" s="392"/>
      <c r="CM1258" s="392"/>
      <c r="CN1258" s="392"/>
      <c r="CO1258" s="392"/>
      <c r="CP1258" s="392"/>
      <c r="CQ1258" s="392"/>
      <c r="CR1258" s="392"/>
      <c r="CS1258" s="392"/>
      <c r="CT1258" s="392"/>
    </row>
    <row r="1259" spans="1:98" ht="15" x14ac:dyDescent="0.25">
      <c r="A1259" s="10"/>
      <c r="E1259"/>
      <c r="F1259" s="40"/>
    </row>
    <row r="1260" spans="1:98" ht="15" x14ac:dyDescent="0.25">
      <c r="A1260" s="10"/>
      <c r="E1260"/>
      <c r="F1260" s="40"/>
      <c r="CB1260" s="51">
        <f>CC1260+K1262+M1262+Q1262+AE1262+AJ1262</f>
        <v>100</v>
      </c>
      <c r="CC1260" s="51">
        <f>100-(K1262+M1262+Q1262+AJ1262+AE1262+AI1262)</f>
        <v>100</v>
      </c>
    </row>
    <row r="1261" spans="1:98" ht="15" x14ac:dyDescent="0.25">
      <c r="A1261" s="10"/>
      <c r="C1261" s="10"/>
      <c r="E1261"/>
      <c r="F1261" s="40"/>
    </row>
    <row r="1262" spans="1:98" ht="15.5" x14ac:dyDescent="0.3">
      <c r="A1262" s="10"/>
      <c r="C1262" s="10"/>
      <c r="E1262"/>
      <c r="F1262" s="40"/>
      <c r="G1262" s="5"/>
      <c r="H1262" s="6"/>
      <c r="K1262" s="96"/>
      <c r="M1262" s="96"/>
      <c r="N1262" s="96"/>
      <c r="O1262" s="97"/>
      <c r="Q1262" s="96"/>
      <c r="S1262" s="96"/>
      <c r="T1262" s="96"/>
      <c r="U1262" s="96"/>
      <c r="V1262" s="96"/>
      <c r="W1262" s="98"/>
      <c r="X1262" s="96"/>
      <c r="Y1262" s="96"/>
      <c r="Z1262" s="98"/>
      <c r="AE1262" s="96"/>
      <c r="AJ1262" s="96"/>
      <c r="AK1262" s="96"/>
      <c r="AL1262" s="96"/>
      <c r="AM1262" s="96"/>
      <c r="AN1262" s="96"/>
      <c r="AO1262" s="96"/>
      <c r="AP1262" s="96"/>
      <c r="AQ1262" s="96"/>
      <c r="AR1262" s="96"/>
      <c r="AS1262" s="96"/>
      <c r="AT1262" s="96"/>
      <c r="AU1262" s="99"/>
      <c r="AV1262" s="99"/>
      <c r="AW1262" s="99"/>
      <c r="AX1262" s="99"/>
      <c r="AZ1262" s="99"/>
      <c r="BH1262" s="27"/>
      <c r="BJ1262" s="96"/>
      <c r="BK1262" s="96"/>
      <c r="BL1262" s="96"/>
      <c r="BN1262" s="96"/>
      <c r="BO1262" s="96"/>
      <c r="BT1262" s="262"/>
      <c r="BX1262" s="346"/>
    </row>
    <row r="1263" spans="1:98" ht="15.5" x14ac:dyDescent="0.3">
      <c r="A1263" s="10"/>
      <c r="C1263" s="10"/>
      <c r="E1263"/>
      <c r="F1263" s="5"/>
      <c r="G1263" s="5"/>
      <c r="H1263" s="6"/>
      <c r="K1263" s="96"/>
      <c r="M1263" s="96"/>
      <c r="N1263" s="96"/>
      <c r="O1263" s="97"/>
      <c r="Q1263" s="96"/>
      <c r="S1263" s="96"/>
      <c r="T1263" s="96"/>
      <c r="U1263" s="96"/>
      <c r="V1263" s="96"/>
      <c r="W1263" s="98"/>
      <c r="X1263" s="96"/>
      <c r="Y1263" s="96"/>
      <c r="Z1263" s="98"/>
      <c r="AE1263" s="96"/>
      <c r="AJ1263" s="96"/>
      <c r="AK1263" s="96"/>
      <c r="AL1263" s="96"/>
      <c r="AM1263" s="96"/>
      <c r="AN1263" s="96"/>
      <c r="AO1263" s="96"/>
      <c r="AP1263" s="96"/>
      <c r="AQ1263" s="96"/>
      <c r="AR1263" s="96"/>
      <c r="AS1263" s="96"/>
      <c r="AT1263" s="96"/>
      <c r="AU1263" s="99"/>
      <c r="AV1263" s="99"/>
      <c r="AW1263" s="99"/>
      <c r="AX1263" s="99"/>
      <c r="AZ1263" s="99"/>
      <c r="BH1263" s="27"/>
      <c r="BJ1263" s="96"/>
      <c r="BK1263" s="96"/>
      <c r="BL1263" s="96"/>
      <c r="BN1263" s="96"/>
      <c r="BO1263" s="96"/>
      <c r="BT1263" s="262"/>
      <c r="BX1263" s="346"/>
    </row>
    <row r="1264" spans="1:98" ht="15.5" x14ac:dyDescent="0.3">
      <c r="A1264" s="10"/>
      <c r="C1264" s="10"/>
      <c r="E1264"/>
      <c r="F1264" s="2"/>
      <c r="G1264" s="5"/>
      <c r="H1264" s="6"/>
    </row>
    <row r="1265" spans="1:76" ht="15.5" x14ac:dyDescent="0.25">
      <c r="A1265" s="10"/>
      <c r="C1265" s="10"/>
      <c r="E1265"/>
      <c r="G1265" s="5"/>
      <c r="H1265" s="6"/>
    </row>
    <row r="1266" spans="1:76" ht="15.5" x14ac:dyDescent="0.3">
      <c r="A1266" s="10"/>
      <c r="C1266" s="10"/>
      <c r="E1266"/>
      <c r="F1266" s="2"/>
      <c r="G1266" s="5"/>
      <c r="H1266" s="6"/>
      <c r="K1266" s="96"/>
      <c r="M1266" s="96"/>
      <c r="N1266" s="96"/>
      <c r="O1266" s="97"/>
      <c r="Q1266" s="96"/>
      <c r="S1266" s="96"/>
      <c r="T1266" s="96"/>
      <c r="U1266" s="96"/>
      <c r="V1266" s="96"/>
      <c r="W1266" s="98"/>
      <c r="X1266" s="96"/>
      <c r="Y1266" s="96"/>
      <c r="AJ1266" s="96"/>
      <c r="AK1266" s="96"/>
      <c r="AL1266" s="96"/>
      <c r="AM1266" s="96"/>
      <c r="AN1266" s="96"/>
      <c r="AO1266" s="96"/>
      <c r="AP1266" s="96"/>
      <c r="AQ1266" s="96"/>
      <c r="AR1266" s="96"/>
      <c r="AS1266" s="96"/>
      <c r="AT1266" s="96"/>
      <c r="BH1266" s="27"/>
      <c r="BJ1266" s="96"/>
      <c r="BK1266" s="96"/>
      <c r="BL1266" s="96"/>
      <c r="BN1266" s="96"/>
      <c r="BO1266" s="96"/>
      <c r="BP1266" s="97"/>
      <c r="BQ1266" s="97"/>
      <c r="BT1266" s="262"/>
      <c r="BX1266" s="346"/>
    </row>
    <row r="1267" spans="1:76" ht="15.5" x14ac:dyDescent="0.3">
      <c r="A1267" s="10"/>
      <c r="C1267" s="10"/>
      <c r="E1267"/>
      <c r="F1267" s="5"/>
      <c r="G1267" s="5"/>
      <c r="H1267" s="6"/>
      <c r="K1267" s="96"/>
      <c r="M1267" s="96"/>
      <c r="N1267" s="96"/>
      <c r="O1267" s="97"/>
      <c r="Q1267" s="96"/>
      <c r="S1267" s="96"/>
      <c r="T1267" s="96"/>
      <c r="U1267" s="96"/>
      <c r="V1267" s="96"/>
      <c r="W1267" s="98"/>
      <c r="X1267" s="96"/>
      <c r="Y1267" s="96"/>
      <c r="AJ1267" s="96"/>
      <c r="AK1267" s="96"/>
      <c r="AL1267" s="96"/>
      <c r="AM1267" s="96"/>
      <c r="AN1267" s="96"/>
      <c r="AO1267" s="96"/>
      <c r="AP1267" s="96"/>
      <c r="AQ1267" s="96"/>
      <c r="AR1267" s="96"/>
      <c r="AS1267" s="96"/>
      <c r="AT1267" s="96"/>
      <c r="BH1267" s="27"/>
      <c r="BJ1267" s="96"/>
      <c r="BK1267" s="96"/>
      <c r="BL1267" s="96"/>
      <c r="BN1267" s="96"/>
      <c r="BO1267" s="96"/>
      <c r="BP1267" s="97"/>
      <c r="BQ1267" s="97"/>
      <c r="BT1267" s="262"/>
      <c r="BX1267" s="346"/>
    </row>
    <row r="1268" spans="1:76" ht="15.5" x14ac:dyDescent="0.3">
      <c r="A1268" s="10"/>
      <c r="C1268" s="10"/>
      <c r="E1268"/>
      <c r="F1268" s="5"/>
      <c r="G1268" s="5"/>
      <c r="H1268" s="6"/>
      <c r="K1268" s="96"/>
      <c r="M1268" s="96"/>
      <c r="N1268" s="96"/>
      <c r="O1268" s="97"/>
      <c r="Q1268" s="96"/>
      <c r="S1268" s="96"/>
      <c r="T1268" s="96"/>
      <c r="U1268" s="96"/>
      <c r="V1268" s="96"/>
      <c r="W1268" s="98"/>
      <c r="X1268" s="96"/>
      <c r="Y1268" s="96"/>
      <c r="Z1268" s="98"/>
      <c r="AE1268" s="96"/>
      <c r="AJ1268" s="96"/>
      <c r="AK1268" s="96"/>
      <c r="AL1268" s="96"/>
      <c r="AM1268" s="96"/>
      <c r="AN1268" s="96"/>
      <c r="AO1268" s="96"/>
      <c r="AP1268" s="96"/>
      <c r="AQ1268" s="96"/>
      <c r="AR1268" s="96"/>
      <c r="AS1268" s="96"/>
      <c r="AT1268" s="96"/>
      <c r="AU1268" s="99"/>
      <c r="AV1268" s="99"/>
      <c r="AW1268" s="99"/>
      <c r="AX1268" s="99"/>
      <c r="AZ1268" s="99"/>
      <c r="BH1268" s="27"/>
      <c r="BJ1268" s="96"/>
      <c r="BK1268" s="96"/>
      <c r="BL1268" s="96"/>
      <c r="BN1268" s="96"/>
      <c r="BO1268" s="96"/>
      <c r="BT1268" s="262"/>
      <c r="BX1268" s="346"/>
    </row>
    <row r="1269" spans="1:76" ht="15" x14ac:dyDescent="0.3">
      <c r="A1269" s="10"/>
      <c r="C1269" s="10"/>
      <c r="E1269"/>
      <c r="F1269" s="5"/>
      <c r="K1269" s="96"/>
      <c r="M1269" s="96"/>
      <c r="N1269" s="96"/>
      <c r="O1269" s="97"/>
      <c r="Q1269" s="96"/>
      <c r="S1269" s="96"/>
      <c r="T1269" s="96"/>
      <c r="U1269" s="96"/>
      <c r="V1269" s="96"/>
      <c r="W1269" s="98"/>
      <c r="X1269" s="96"/>
      <c r="Y1269" s="96"/>
      <c r="Z1269" s="98"/>
      <c r="AE1269" s="96"/>
      <c r="AJ1269" s="96"/>
      <c r="AK1269" s="96"/>
      <c r="AL1269" s="96"/>
      <c r="AM1269" s="96"/>
      <c r="AN1269" s="96"/>
      <c r="AO1269" s="96"/>
      <c r="AP1269" s="96"/>
      <c r="AQ1269" s="96"/>
      <c r="AR1269" s="96"/>
      <c r="AS1269" s="96"/>
      <c r="AT1269" s="96"/>
      <c r="AU1269" s="99"/>
      <c r="AV1269" s="99"/>
      <c r="AW1269" s="99"/>
      <c r="AX1269" s="99"/>
      <c r="AZ1269" s="99"/>
      <c r="BH1269" s="27"/>
      <c r="BJ1269" s="96"/>
      <c r="BK1269" s="96"/>
      <c r="BL1269" s="96"/>
      <c r="BN1269" s="96"/>
      <c r="BO1269" s="96"/>
      <c r="BT1269" s="262"/>
      <c r="BX1269" s="346"/>
    </row>
    <row r="1270" spans="1:76" ht="15" x14ac:dyDescent="0.3">
      <c r="A1270" s="10"/>
      <c r="C1270" s="10"/>
      <c r="E1270"/>
      <c r="F1270" s="2"/>
    </row>
    <row r="1271" spans="1:76" ht="15" x14ac:dyDescent="0.3">
      <c r="A1271" s="10"/>
      <c r="C1271" s="10"/>
      <c r="E1271"/>
      <c r="F1271" s="2"/>
    </row>
    <row r="1272" spans="1:76" ht="15" x14ac:dyDescent="0.25">
      <c r="A1272" s="10"/>
      <c r="C1272" s="10"/>
      <c r="E1272"/>
      <c r="F1272" s="5"/>
    </row>
    <row r="1273" spans="1:76" ht="15" x14ac:dyDescent="0.3">
      <c r="A1273" s="10"/>
      <c r="C1273" s="10"/>
      <c r="E1273"/>
      <c r="F1273" s="2"/>
    </row>
    <row r="1274" spans="1:76" ht="15" x14ac:dyDescent="0.3">
      <c r="E1274"/>
      <c r="F1274" s="2"/>
    </row>
    <row r="1275" spans="1:76" x14ac:dyDescent="0.25">
      <c r="E1275"/>
    </row>
    <row r="1276" spans="1:76" x14ac:dyDescent="0.25">
      <c r="E1276"/>
    </row>
    <row r="1277" spans="1:76" x14ac:dyDescent="0.25">
      <c r="E1277"/>
    </row>
    <row r="1278" spans="1:76" x14ac:dyDescent="0.25">
      <c r="E1278"/>
    </row>
    <row r="1279" spans="1:76" x14ac:dyDescent="0.25">
      <c r="E1279"/>
    </row>
    <row r="1280" spans="1:76" x14ac:dyDescent="0.25">
      <c r="E1280"/>
    </row>
    <row r="1281" spans="5:29" ht="13" x14ac:dyDescent="0.3">
      <c r="E1281"/>
      <c r="AB1281" s="16"/>
      <c r="AC1281" s="16"/>
    </row>
    <row r="1282" spans="5:29" x14ac:dyDescent="0.25">
      <c r="E1282"/>
    </row>
    <row r="1283" spans="5:29" x14ac:dyDescent="0.25">
      <c r="E1283"/>
    </row>
    <row r="1284" spans="5:29" x14ac:dyDescent="0.25">
      <c r="E1284"/>
    </row>
    <row r="1285" spans="5:29" x14ac:dyDescent="0.25">
      <c r="E1285"/>
    </row>
    <row r="1286" spans="5:29" x14ac:dyDescent="0.25">
      <c r="E1286"/>
    </row>
    <row r="1287" spans="5:29" x14ac:dyDescent="0.25">
      <c r="E1287"/>
    </row>
    <row r="1288" spans="5:29" x14ac:dyDescent="0.25">
      <c r="E1288"/>
    </row>
    <row r="1289" spans="5:29" x14ac:dyDescent="0.25">
      <c r="E1289"/>
    </row>
    <row r="1290" spans="5:29" x14ac:dyDescent="0.25">
      <c r="E1290"/>
    </row>
    <row r="1291" spans="5:29" x14ac:dyDescent="0.25">
      <c r="E1291"/>
    </row>
    <row r="1292" spans="5:29" x14ac:dyDescent="0.25">
      <c r="E1292"/>
    </row>
    <row r="1293" spans="5:29" x14ac:dyDescent="0.25">
      <c r="E1293"/>
    </row>
    <row r="1294" spans="5:29" x14ac:dyDescent="0.25">
      <c r="E1294"/>
    </row>
    <row r="1295" spans="5:29" x14ac:dyDescent="0.25">
      <c r="E1295"/>
    </row>
    <row r="1296" spans="5:29"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29" x14ac:dyDescent="0.25">
      <c r="E1313"/>
    </row>
    <row r="1314" spans="5:29" ht="13" x14ac:dyDescent="0.3">
      <c r="E1314"/>
      <c r="AB1314" s="16"/>
      <c r="AC1314" s="16"/>
    </row>
    <row r="1315" spans="5:29" x14ac:dyDescent="0.25">
      <c r="E1315"/>
    </row>
    <row r="1316" spans="5:29" x14ac:dyDescent="0.25">
      <c r="E1316"/>
    </row>
    <row r="1317" spans="5:29" x14ac:dyDescent="0.25">
      <c r="E1317"/>
    </row>
    <row r="1318" spans="5:29" x14ac:dyDescent="0.25">
      <c r="E1318"/>
    </row>
    <row r="1319" spans="5:29" x14ac:dyDescent="0.25">
      <c r="E1319"/>
    </row>
    <row r="1320" spans="5:29" x14ac:dyDescent="0.25">
      <c r="E1320"/>
    </row>
    <row r="1321" spans="5:29" x14ac:dyDescent="0.25">
      <c r="E1321"/>
    </row>
    <row r="1322" spans="5:29" x14ac:dyDescent="0.25">
      <c r="E1322"/>
    </row>
    <row r="1323" spans="5:29" x14ac:dyDescent="0.25">
      <c r="E1323"/>
    </row>
    <row r="1324" spans="5:29" x14ac:dyDescent="0.25">
      <c r="E1324"/>
    </row>
    <row r="1325" spans="5:29" x14ac:dyDescent="0.25">
      <c r="E1325"/>
    </row>
    <row r="1326" spans="5:29" x14ac:dyDescent="0.25">
      <c r="E1326"/>
    </row>
    <row r="1327" spans="5:29" x14ac:dyDescent="0.25">
      <c r="E1327"/>
    </row>
    <row r="1328" spans="5:29"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row r="5488" spans="5:5" x14ac:dyDescent="0.25">
      <c r="E5488"/>
    </row>
    <row r="5489" spans="5:5" x14ac:dyDescent="0.25">
      <c r="E5489"/>
    </row>
    <row r="5490" spans="5:5" x14ac:dyDescent="0.25">
      <c r="E5490"/>
    </row>
    <row r="5491" spans="5:5" x14ac:dyDescent="0.25">
      <c r="E5491"/>
    </row>
    <row r="5492" spans="5:5" x14ac:dyDescent="0.25">
      <c r="E5492"/>
    </row>
    <row r="5493" spans="5:5" x14ac:dyDescent="0.25">
      <c r="E5493"/>
    </row>
    <row r="5494" spans="5:5" x14ac:dyDescent="0.25">
      <c r="E5494"/>
    </row>
    <row r="5495" spans="5:5" x14ac:dyDescent="0.25">
      <c r="E5495"/>
    </row>
    <row r="5496" spans="5:5" x14ac:dyDescent="0.25">
      <c r="E5496"/>
    </row>
    <row r="5497" spans="5:5" x14ac:dyDescent="0.25">
      <c r="E5497"/>
    </row>
    <row r="5498" spans="5:5" x14ac:dyDescent="0.25">
      <c r="E5498"/>
    </row>
    <row r="5499" spans="5:5" x14ac:dyDescent="0.25">
      <c r="E5499"/>
    </row>
    <row r="5500" spans="5:5" x14ac:dyDescent="0.25">
      <c r="E5500"/>
    </row>
    <row r="5501" spans="5:5" x14ac:dyDescent="0.25">
      <c r="E5501"/>
    </row>
    <row r="5502" spans="5:5" x14ac:dyDescent="0.25">
      <c r="E5502"/>
    </row>
    <row r="5503" spans="5:5" x14ac:dyDescent="0.25">
      <c r="E5503"/>
    </row>
    <row r="5504" spans="5:5" x14ac:dyDescent="0.25">
      <c r="E5504"/>
    </row>
    <row r="5505" spans="5:5" x14ac:dyDescent="0.25">
      <c r="E5505"/>
    </row>
    <row r="5506" spans="5:5" x14ac:dyDescent="0.25">
      <c r="E5506"/>
    </row>
    <row r="5507" spans="5:5" x14ac:dyDescent="0.25">
      <c r="E5507"/>
    </row>
    <row r="5508" spans="5:5" x14ac:dyDescent="0.25">
      <c r="E5508"/>
    </row>
    <row r="5509" spans="5:5" x14ac:dyDescent="0.25">
      <c r="E5509"/>
    </row>
    <row r="5510" spans="5:5" x14ac:dyDescent="0.25">
      <c r="E5510"/>
    </row>
    <row r="5511" spans="5:5" x14ac:dyDescent="0.25">
      <c r="E5511"/>
    </row>
    <row r="5512" spans="5:5" x14ac:dyDescent="0.25">
      <c r="E5512"/>
    </row>
    <row r="5513" spans="5:5" x14ac:dyDescent="0.25">
      <c r="E5513"/>
    </row>
    <row r="5514" spans="5:5" x14ac:dyDescent="0.25">
      <c r="E5514"/>
    </row>
    <row r="5515" spans="5:5" x14ac:dyDescent="0.25">
      <c r="E5515"/>
    </row>
    <row r="5516" spans="5:5" x14ac:dyDescent="0.25">
      <c r="E5516"/>
    </row>
    <row r="5517" spans="5:5" x14ac:dyDescent="0.25">
      <c r="E5517"/>
    </row>
    <row r="5518" spans="5:5" x14ac:dyDescent="0.25">
      <c r="E5518"/>
    </row>
    <row r="5519" spans="5:5" x14ac:dyDescent="0.25">
      <c r="E5519"/>
    </row>
    <row r="5520" spans="5:5" x14ac:dyDescent="0.25">
      <c r="E5520"/>
    </row>
    <row r="5521" spans="5:5" x14ac:dyDescent="0.25">
      <c r="E5521"/>
    </row>
    <row r="5522" spans="5:5" x14ac:dyDescent="0.25">
      <c r="E5522"/>
    </row>
    <row r="5523" spans="5:5" x14ac:dyDescent="0.25">
      <c r="E5523"/>
    </row>
    <row r="5524" spans="5:5" x14ac:dyDescent="0.25">
      <c r="E5524"/>
    </row>
    <row r="5525" spans="5:5" x14ac:dyDescent="0.25">
      <c r="E5525"/>
    </row>
    <row r="5526" spans="5:5" x14ac:dyDescent="0.25">
      <c r="E5526"/>
    </row>
    <row r="5527" spans="5:5" x14ac:dyDescent="0.25">
      <c r="E5527"/>
    </row>
    <row r="5528" spans="5:5" x14ac:dyDescent="0.25">
      <c r="E5528"/>
    </row>
    <row r="5529" spans="5:5" x14ac:dyDescent="0.25">
      <c r="E5529"/>
    </row>
    <row r="5530" spans="5:5" x14ac:dyDescent="0.25">
      <c r="E5530"/>
    </row>
    <row r="5531" spans="5:5" x14ac:dyDescent="0.25">
      <c r="E5531"/>
    </row>
    <row r="5532" spans="5:5" x14ac:dyDescent="0.25">
      <c r="E5532"/>
    </row>
    <row r="5533" spans="5:5" x14ac:dyDescent="0.25">
      <c r="E5533"/>
    </row>
    <row r="5534" spans="5:5" x14ac:dyDescent="0.25">
      <c r="E5534"/>
    </row>
    <row r="5535" spans="5:5" x14ac:dyDescent="0.25">
      <c r="E5535"/>
    </row>
    <row r="5536" spans="5:5" x14ac:dyDescent="0.25">
      <c r="E5536"/>
    </row>
    <row r="5537" spans="5:5" x14ac:dyDescent="0.25">
      <c r="E5537"/>
    </row>
    <row r="5538" spans="5:5" x14ac:dyDescent="0.25">
      <c r="E5538"/>
    </row>
    <row r="5539" spans="5:5" x14ac:dyDescent="0.25">
      <c r="E5539"/>
    </row>
    <row r="5540" spans="5:5" x14ac:dyDescent="0.25">
      <c r="E5540"/>
    </row>
    <row r="5541" spans="5:5" x14ac:dyDescent="0.25">
      <c r="E5541"/>
    </row>
    <row r="5542" spans="5:5" x14ac:dyDescent="0.25">
      <c r="E5542"/>
    </row>
    <row r="5543" spans="5:5" x14ac:dyDescent="0.25">
      <c r="E5543"/>
    </row>
    <row r="5544" spans="5:5" x14ac:dyDescent="0.25">
      <c r="E5544"/>
    </row>
    <row r="5545" spans="5:5" x14ac:dyDescent="0.25">
      <c r="E5545"/>
    </row>
    <row r="5546" spans="5:5" x14ac:dyDescent="0.25">
      <c r="E5546"/>
    </row>
    <row r="5547" spans="5:5" x14ac:dyDescent="0.25">
      <c r="E5547"/>
    </row>
    <row r="5548" spans="5:5" x14ac:dyDescent="0.25">
      <c r="E5548"/>
    </row>
    <row r="5549" spans="5:5" x14ac:dyDescent="0.25">
      <c r="E5549"/>
    </row>
    <row r="5550" spans="5:5" x14ac:dyDescent="0.25">
      <c r="E5550"/>
    </row>
    <row r="5551" spans="5:5" x14ac:dyDescent="0.25">
      <c r="E5551"/>
    </row>
    <row r="5552" spans="5:5" x14ac:dyDescent="0.25">
      <c r="E5552"/>
    </row>
    <row r="5553" spans="5:5" x14ac:dyDescent="0.25">
      <c r="E5553"/>
    </row>
    <row r="5554" spans="5:5" x14ac:dyDescent="0.25">
      <c r="E5554"/>
    </row>
    <row r="5555" spans="5:5" x14ac:dyDescent="0.25">
      <c r="E5555"/>
    </row>
    <row r="5556" spans="5:5" x14ac:dyDescent="0.25">
      <c r="E5556"/>
    </row>
    <row r="5557" spans="5:5" x14ac:dyDescent="0.25">
      <c r="E5557"/>
    </row>
    <row r="5558" spans="5:5" x14ac:dyDescent="0.25">
      <c r="E5558"/>
    </row>
    <row r="5559" spans="5:5" x14ac:dyDescent="0.25">
      <c r="E5559"/>
    </row>
    <row r="5560" spans="5:5" x14ac:dyDescent="0.25">
      <c r="E5560"/>
    </row>
    <row r="5561" spans="5:5" x14ac:dyDescent="0.25">
      <c r="E5561"/>
    </row>
    <row r="5562" spans="5:5" x14ac:dyDescent="0.25">
      <c r="E5562"/>
    </row>
    <row r="5563" spans="5:5" x14ac:dyDescent="0.25">
      <c r="E5563"/>
    </row>
    <row r="5564" spans="5:5" x14ac:dyDescent="0.25">
      <c r="E5564"/>
    </row>
    <row r="5565" spans="5:5" x14ac:dyDescent="0.25">
      <c r="E5565"/>
    </row>
    <row r="5566" spans="5:5" x14ac:dyDescent="0.25">
      <c r="E5566"/>
    </row>
    <row r="5567" spans="5:5" x14ac:dyDescent="0.25">
      <c r="E5567"/>
    </row>
    <row r="5568" spans="5:5" x14ac:dyDescent="0.25">
      <c r="E5568"/>
    </row>
    <row r="5569" spans="5:5" x14ac:dyDescent="0.25">
      <c r="E5569"/>
    </row>
    <row r="5570" spans="5:5" x14ac:dyDescent="0.25">
      <c r="E5570"/>
    </row>
    <row r="5571" spans="5:5" x14ac:dyDescent="0.25">
      <c r="E5571"/>
    </row>
    <row r="5572" spans="5:5" x14ac:dyDescent="0.25">
      <c r="E5572"/>
    </row>
    <row r="5573" spans="5:5" x14ac:dyDescent="0.25">
      <c r="E5573"/>
    </row>
    <row r="5574" spans="5:5" x14ac:dyDescent="0.25">
      <c r="E5574"/>
    </row>
    <row r="5575" spans="5:5" x14ac:dyDescent="0.25">
      <c r="E5575"/>
    </row>
    <row r="5576" spans="5:5" x14ac:dyDescent="0.25">
      <c r="E5576"/>
    </row>
    <row r="5577" spans="5:5" x14ac:dyDescent="0.25">
      <c r="E5577"/>
    </row>
    <row r="5578" spans="5:5" x14ac:dyDescent="0.25">
      <c r="E5578"/>
    </row>
    <row r="5579" spans="5:5" x14ac:dyDescent="0.25">
      <c r="E5579"/>
    </row>
    <row r="5580" spans="5:5" x14ac:dyDescent="0.25">
      <c r="E5580"/>
    </row>
    <row r="5581" spans="5:5" x14ac:dyDescent="0.25">
      <c r="E5581"/>
    </row>
    <row r="5582" spans="5:5" x14ac:dyDescent="0.25">
      <c r="E5582"/>
    </row>
    <row r="5583" spans="5:5" x14ac:dyDescent="0.25">
      <c r="E5583"/>
    </row>
    <row r="5584" spans="5:5" x14ac:dyDescent="0.25">
      <c r="E5584"/>
    </row>
    <row r="5585" spans="5:5" x14ac:dyDescent="0.25">
      <c r="E5585"/>
    </row>
    <row r="5586" spans="5:5" x14ac:dyDescent="0.25">
      <c r="E5586"/>
    </row>
    <row r="5587" spans="5:5" x14ac:dyDescent="0.25">
      <c r="E5587"/>
    </row>
    <row r="5588" spans="5:5" x14ac:dyDescent="0.25">
      <c r="E5588"/>
    </row>
    <row r="5589" spans="5:5" x14ac:dyDescent="0.25">
      <c r="E5589"/>
    </row>
    <row r="5590" spans="5:5" x14ac:dyDescent="0.25">
      <c r="E5590"/>
    </row>
    <row r="5591" spans="5:5" x14ac:dyDescent="0.25">
      <c r="E5591"/>
    </row>
    <row r="5592" spans="5:5" x14ac:dyDescent="0.25">
      <c r="E5592"/>
    </row>
    <row r="5593" spans="5:5" x14ac:dyDescent="0.25">
      <c r="E5593"/>
    </row>
    <row r="5594" spans="5:5" x14ac:dyDescent="0.25">
      <c r="E5594"/>
    </row>
    <row r="5595" spans="5:5" x14ac:dyDescent="0.25">
      <c r="E5595"/>
    </row>
    <row r="5596" spans="5:5" x14ac:dyDescent="0.25">
      <c r="E5596"/>
    </row>
    <row r="5597" spans="5:5" x14ac:dyDescent="0.25">
      <c r="E5597"/>
    </row>
    <row r="5598" spans="5:5" x14ac:dyDescent="0.25">
      <c r="E5598"/>
    </row>
    <row r="5599" spans="5:5" x14ac:dyDescent="0.25">
      <c r="E5599"/>
    </row>
    <row r="5600" spans="5:5" x14ac:dyDescent="0.25">
      <c r="E5600"/>
    </row>
    <row r="5601" spans="5:5" x14ac:dyDescent="0.25">
      <c r="E5601"/>
    </row>
    <row r="5602" spans="5:5" x14ac:dyDescent="0.25">
      <c r="E5602"/>
    </row>
    <row r="5603" spans="5:5" x14ac:dyDescent="0.25">
      <c r="E5603"/>
    </row>
    <row r="5604" spans="5:5" x14ac:dyDescent="0.25">
      <c r="E5604"/>
    </row>
    <row r="5605" spans="5:5" x14ac:dyDescent="0.25">
      <c r="E5605"/>
    </row>
    <row r="5606" spans="5:5" x14ac:dyDescent="0.25">
      <c r="E5606"/>
    </row>
    <row r="5607" spans="5:5" x14ac:dyDescent="0.25">
      <c r="E5607"/>
    </row>
    <row r="5608" spans="5:5" x14ac:dyDescent="0.25">
      <c r="E5608"/>
    </row>
    <row r="5609" spans="5:5" x14ac:dyDescent="0.25">
      <c r="E5609"/>
    </row>
    <row r="5610" spans="5:5" x14ac:dyDescent="0.25">
      <c r="E5610"/>
    </row>
    <row r="5611" spans="5:5" x14ac:dyDescent="0.25">
      <c r="E5611"/>
    </row>
    <row r="5612" spans="5:5" x14ac:dyDescent="0.25">
      <c r="E5612"/>
    </row>
    <row r="5613" spans="5:5" x14ac:dyDescent="0.25">
      <c r="E5613"/>
    </row>
    <row r="5614" spans="5:5" x14ac:dyDescent="0.25">
      <c r="E5614"/>
    </row>
    <row r="5615" spans="5:5" x14ac:dyDescent="0.25">
      <c r="E5615"/>
    </row>
    <row r="5616" spans="5:5" x14ac:dyDescent="0.25">
      <c r="E5616"/>
    </row>
    <row r="5617" spans="5:5" x14ac:dyDescent="0.25">
      <c r="E5617"/>
    </row>
    <row r="5618" spans="5:5" x14ac:dyDescent="0.25">
      <c r="E5618"/>
    </row>
    <row r="5619" spans="5:5" x14ac:dyDescent="0.25">
      <c r="E5619"/>
    </row>
    <row r="5620" spans="5:5" x14ac:dyDescent="0.25">
      <c r="E5620"/>
    </row>
    <row r="5621" spans="5:5" x14ac:dyDescent="0.25">
      <c r="E5621"/>
    </row>
    <row r="5622" spans="5:5" x14ac:dyDescent="0.25">
      <c r="E5622"/>
    </row>
    <row r="5623" spans="5:5" x14ac:dyDescent="0.25">
      <c r="E5623"/>
    </row>
    <row r="5624" spans="5:5" x14ac:dyDescent="0.25">
      <c r="E5624"/>
    </row>
    <row r="5625" spans="5:5" x14ac:dyDescent="0.25">
      <c r="E5625"/>
    </row>
    <row r="5626" spans="5:5" x14ac:dyDescent="0.25">
      <c r="E5626"/>
    </row>
    <row r="5627" spans="5:5" x14ac:dyDescent="0.25">
      <c r="E5627"/>
    </row>
    <row r="5628" spans="5:5" x14ac:dyDescent="0.25">
      <c r="E5628"/>
    </row>
    <row r="5629" spans="5:5" x14ac:dyDescent="0.25">
      <c r="E5629"/>
    </row>
    <row r="5630" spans="5:5" x14ac:dyDescent="0.25">
      <c r="E5630"/>
    </row>
    <row r="5631" spans="5:5" x14ac:dyDescent="0.25">
      <c r="E5631"/>
    </row>
    <row r="5632" spans="5:5" x14ac:dyDescent="0.25">
      <c r="E5632"/>
    </row>
    <row r="5633" spans="5:5" x14ac:dyDescent="0.25">
      <c r="E5633"/>
    </row>
    <row r="5634" spans="5:5" x14ac:dyDescent="0.25">
      <c r="E5634"/>
    </row>
    <row r="5635" spans="5:5" x14ac:dyDescent="0.25">
      <c r="E5635"/>
    </row>
    <row r="5636" spans="5:5" x14ac:dyDescent="0.25">
      <c r="E5636"/>
    </row>
    <row r="5637" spans="5:5" x14ac:dyDescent="0.25">
      <c r="E5637"/>
    </row>
    <row r="5638" spans="5:5" x14ac:dyDescent="0.25">
      <c r="E5638"/>
    </row>
    <row r="5639" spans="5:5" x14ac:dyDescent="0.25">
      <c r="E5639"/>
    </row>
    <row r="5640" spans="5:5" x14ac:dyDescent="0.25">
      <c r="E5640"/>
    </row>
    <row r="5641" spans="5:5" x14ac:dyDescent="0.25">
      <c r="E5641"/>
    </row>
    <row r="5642" spans="5:5" x14ac:dyDescent="0.25">
      <c r="E5642"/>
    </row>
    <row r="5643" spans="5:5" x14ac:dyDescent="0.25">
      <c r="E5643"/>
    </row>
    <row r="5644" spans="5:5" x14ac:dyDescent="0.25">
      <c r="E5644"/>
    </row>
    <row r="5645" spans="5:5" x14ac:dyDescent="0.25">
      <c r="E5645"/>
    </row>
    <row r="5646" spans="5:5" x14ac:dyDescent="0.25">
      <c r="E5646"/>
    </row>
    <row r="5647" spans="5:5" x14ac:dyDescent="0.25">
      <c r="E5647"/>
    </row>
    <row r="5648" spans="5:5" x14ac:dyDescent="0.25">
      <c r="E5648"/>
    </row>
    <row r="5649" spans="5:5" x14ac:dyDescent="0.25">
      <c r="E5649"/>
    </row>
    <row r="5650" spans="5:5" x14ac:dyDescent="0.25">
      <c r="E5650"/>
    </row>
    <row r="5651" spans="5:5" x14ac:dyDescent="0.25">
      <c r="E5651"/>
    </row>
    <row r="5652" spans="5:5" x14ac:dyDescent="0.25">
      <c r="E5652"/>
    </row>
    <row r="5653" spans="5:5" x14ac:dyDescent="0.25">
      <c r="E5653"/>
    </row>
    <row r="5654" spans="5:5" x14ac:dyDescent="0.25">
      <c r="E5654"/>
    </row>
    <row r="5655" spans="5:5" x14ac:dyDescent="0.25">
      <c r="E5655"/>
    </row>
    <row r="5656" spans="5:5" x14ac:dyDescent="0.25">
      <c r="E5656"/>
    </row>
    <row r="5657" spans="5:5" x14ac:dyDescent="0.25">
      <c r="E5657"/>
    </row>
    <row r="5658" spans="5:5" x14ac:dyDescent="0.25">
      <c r="E5658"/>
    </row>
    <row r="5659" spans="5:5" x14ac:dyDescent="0.25">
      <c r="E5659"/>
    </row>
    <row r="5660" spans="5:5" x14ac:dyDescent="0.25">
      <c r="E5660"/>
    </row>
    <row r="5661" spans="5:5" x14ac:dyDescent="0.25">
      <c r="E5661"/>
    </row>
    <row r="5662" spans="5:5" x14ac:dyDescent="0.25">
      <c r="E5662"/>
    </row>
    <row r="5663" spans="5:5" x14ac:dyDescent="0.25">
      <c r="E5663"/>
    </row>
    <row r="5664" spans="5:5" x14ac:dyDescent="0.25">
      <c r="E5664"/>
    </row>
    <row r="5665" spans="5:5" x14ac:dyDescent="0.25">
      <c r="E5665"/>
    </row>
    <row r="5666" spans="5:5" x14ac:dyDescent="0.25">
      <c r="E5666"/>
    </row>
    <row r="5667" spans="5:5" x14ac:dyDescent="0.25">
      <c r="E5667"/>
    </row>
    <row r="5668" spans="5:5" x14ac:dyDescent="0.25">
      <c r="E5668"/>
    </row>
    <row r="5669" spans="5:5" x14ac:dyDescent="0.25">
      <c r="E5669"/>
    </row>
    <row r="5670" spans="5:5" x14ac:dyDescent="0.25">
      <c r="E5670"/>
    </row>
    <row r="5671" spans="5:5" x14ac:dyDescent="0.25">
      <c r="E5671"/>
    </row>
    <row r="5672" spans="5:5" x14ac:dyDescent="0.25">
      <c r="E5672"/>
    </row>
    <row r="5673" spans="5:5" x14ac:dyDescent="0.25">
      <c r="E5673"/>
    </row>
    <row r="5674" spans="5:5" x14ac:dyDescent="0.25">
      <c r="E5674"/>
    </row>
    <row r="5675" spans="5:5" x14ac:dyDescent="0.25">
      <c r="E5675"/>
    </row>
    <row r="5676" spans="5:5" x14ac:dyDescent="0.25">
      <c r="E5676"/>
    </row>
    <row r="5677" spans="5:5" x14ac:dyDescent="0.25">
      <c r="E5677"/>
    </row>
    <row r="5678" spans="5:5" x14ac:dyDescent="0.25">
      <c r="E5678"/>
    </row>
    <row r="5679" spans="5:5" x14ac:dyDescent="0.25">
      <c r="E5679"/>
    </row>
    <row r="5680" spans="5:5" x14ac:dyDescent="0.25">
      <c r="E5680"/>
    </row>
    <row r="5681" spans="5:5" x14ac:dyDescent="0.25">
      <c r="E5681"/>
    </row>
    <row r="5682" spans="5:5" x14ac:dyDescent="0.25">
      <c r="E5682"/>
    </row>
    <row r="5683" spans="5:5" x14ac:dyDescent="0.25">
      <c r="E5683"/>
    </row>
    <row r="5684" spans="5:5" x14ac:dyDescent="0.25">
      <c r="E5684"/>
    </row>
    <row r="5685" spans="5:5" x14ac:dyDescent="0.25">
      <c r="E5685"/>
    </row>
    <row r="5686" spans="5:5" x14ac:dyDescent="0.25">
      <c r="E5686"/>
    </row>
    <row r="5687" spans="5:5" x14ac:dyDescent="0.25">
      <c r="E5687"/>
    </row>
    <row r="5688" spans="5:5" x14ac:dyDescent="0.25">
      <c r="E5688"/>
    </row>
    <row r="5689" spans="5:5" x14ac:dyDescent="0.25">
      <c r="E5689"/>
    </row>
    <row r="5690" spans="5:5" x14ac:dyDescent="0.25">
      <c r="E5690"/>
    </row>
    <row r="5691" spans="5:5" x14ac:dyDescent="0.25">
      <c r="E5691"/>
    </row>
    <row r="5692" spans="5:5" x14ac:dyDescent="0.25">
      <c r="E5692"/>
    </row>
    <row r="5693" spans="5:5" x14ac:dyDescent="0.25">
      <c r="E5693"/>
    </row>
    <row r="5694" spans="5:5" x14ac:dyDescent="0.25">
      <c r="E5694"/>
    </row>
    <row r="5695" spans="5:5" x14ac:dyDescent="0.25">
      <c r="E5695"/>
    </row>
    <row r="5696" spans="5:5" x14ac:dyDescent="0.25">
      <c r="E5696"/>
    </row>
    <row r="5697" spans="5:5" x14ac:dyDescent="0.25">
      <c r="E5697"/>
    </row>
    <row r="5698" spans="5:5" x14ac:dyDescent="0.25">
      <c r="E5698"/>
    </row>
    <row r="5699" spans="5:5" x14ac:dyDescent="0.25">
      <c r="E5699"/>
    </row>
    <row r="5700" spans="5:5" x14ac:dyDescent="0.25">
      <c r="E5700"/>
    </row>
    <row r="5701" spans="5:5" x14ac:dyDescent="0.25">
      <c r="E5701"/>
    </row>
    <row r="5702" spans="5:5" x14ac:dyDescent="0.25">
      <c r="E5702"/>
    </row>
    <row r="5703" spans="5:5" x14ac:dyDescent="0.25">
      <c r="E5703"/>
    </row>
    <row r="5704" spans="5:5" x14ac:dyDescent="0.25">
      <c r="E5704"/>
    </row>
    <row r="5705" spans="5:5" x14ac:dyDescent="0.25">
      <c r="E5705"/>
    </row>
    <row r="5706" spans="5:5" x14ac:dyDescent="0.25">
      <c r="E5706"/>
    </row>
    <row r="5707" spans="5:5" x14ac:dyDescent="0.25">
      <c r="E5707"/>
    </row>
    <row r="5708" spans="5:5" x14ac:dyDescent="0.25">
      <c r="E5708"/>
    </row>
    <row r="5709" spans="5:5" x14ac:dyDescent="0.25">
      <c r="E5709"/>
    </row>
    <row r="5710" spans="5:5" x14ac:dyDescent="0.25">
      <c r="E5710"/>
    </row>
    <row r="5711" spans="5:5" x14ac:dyDescent="0.25">
      <c r="E5711"/>
    </row>
    <row r="5712" spans="5:5" x14ac:dyDescent="0.25">
      <c r="E5712"/>
    </row>
    <row r="5713" spans="5:5" x14ac:dyDescent="0.25">
      <c r="E5713"/>
    </row>
    <row r="5714" spans="5:5" x14ac:dyDescent="0.25">
      <c r="E5714"/>
    </row>
    <row r="5715" spans="5:5" x14ac:dyDescent="0.25">
      <c r="E5715"/>
    </row>
    <row r="5716" spans="5:5" x14ac:dyDescent="0.25">
      <c r="E5716"/>
    </row>
    <row r="5717" spans="5:5" x14ac:dyDescent="0.25">
      <c r="E5717"/>
    </row>
    <row r="5718" spans="5:5" x14ac:dyDescent="0.25">
      <c r="E5718"/>
    </row>
    <row r="5719" spans="5:5" x14ac:dyDescent="0.25">
      <c r="E5719"/>
    </row>
    <row r="5720" spans="5:5" x14ac:dyDescent="0.25">
      <c r="E5720"/>
    </row>
    <row r="5721" spans="5:5" x14ac:dyDescent="0.25">
      <c r="E5721"/>
    </row>
    <row r="5722" spans="5:5" x14ac:dyDescent="0.25">
      <c r="E5722"/>
    </row>
    <row r="5723" spans="5:5" x14ac:dyDescent="0.25">
      <c r="E5723"/>
    </row>
    <row r="5724" spans="5:5" x14ac:dyDescent="0.25">
      <c r="E5724"/>
    </row>
    <row r="5725" spans="5:5" x14ac:dyDescent="0.25">
      <c r="E5725"/>
    </row>
    <row r="5726" spans="5:5" x14ac:dyDescent="0.25">
      <c r="E5726"/>
    </row>
    <row r="5727" spans="5:5" x14ac:dyDescent="0.25">
      <c r="E5727"/>
    </row>
    <row r="5728" spans="5:5" x14ac:dyDescent="0.25">
      <c r="E5728"/>
    </row>
    <row r="5729" spans="5:5" x14ac:dyDescent="0.25">
      <c r="E5729"/>
    </row>
    <row r="5730" spans="5:5" x14ac:dyDescent="0.25">
      <c r="E5730"/>
    </row>
    <row r="5731" spans="5:5" x14ac:dyDescent="0.25">
      <c r="E5731"/>
    </row>
    <row r="5732" spans="5:5" x14ac:dyDescent="0.25">
      <c r="E5732"/>
    </row>
    <row r="5733" spans="5:5" x14ac:dyDescent="0.25">
      <c r="E5733"/>
    </row>
    <row r="5734" spans="5:5" x14ac:dyDescent="0.25">
      <c r="E5734"/>
    </row>
    <row r="5735" spans="5:5" x14ac:dyDescent="0.25">
      <c r="E5735"/>
    </row>
    <row r="5736" spans="5:5" x14ac:dyDescent="0.25">
      <c r="E5736"/>
    </row>
    <row r="5737" spans="5:5" x14ac:dyDescent="0.25">
      <c r="E5737"/>
    </row>
    <row r="5738" spans="5:5" x14ac:dyDescent="0.25">
      <c r="E5738"/>
    </row>
    <row r="5739" spans="5:5" x14ac:dyDescent="0.25">
      <c r="E5739"/>
    </row>
    <row r="5740" spans="5:5" x14ac:dyDescent="0.25">
      <c r="E5740"/>
    </row>
    <row r="5741" spans="5:5" x14ac:dyDescent="0.25">
      <c r="E5741"/>
    </row>
    <row r="5742" spans="5:5" x14ac:dyDescent="0.25">
      <c r="E5742"/>
    </row>
    <row r="5743" spans="5:5" x14ac:dyDescent="0.25">
      <c r="E5743"/>
    </row>
    <row r="5744" spans="5:5" x14ac:dyDescent="0.25">
      <c r="E5744"/>
    </row>
    <row r="5745" spans="5:5" x14ac:dyDescent="0.25">
      <c r="E5745"/>
    </row>
    <row r="5746" spans="5:5" x14ac:dyDescent="0.25">
      <c r="E5746"/>
    </row>
    <row r="5747" spans="5:5" x14ac:dyDescent="0.25">
      <c r="E5747"/>
    </row>
    <row r="5748" spans="5:5" x14ac:dyDescent="0.25">
      <c r="E5748"/>
    </row>
    <row r="5749" spans="5:5" x14ac:dyDescent="0.25">
      <c r="E5749"/>
    </row>
    <row r="5750" spans="5:5" x14ac:dyDescent="0.25">
      <c r="E5750"/>
    </row>
    <row r="5751" spans="5:5" x14ac:dyDescent="0.25">
      <c r="E5751"/>
    </row>
    <row r="5752" spans="5:5" x14ac:dyDescent="0.25">
      <c r="E5752"/>
    </row>
    <row r="5753" spans="5:5" x14ac:dyDescent="0.25">
      <c r="E5753"/>
    </row>
    <row r="5754" spans="5:5" x14ac:dyDescent="0.25">
      <c r="E5754"/>
    </row>
    <row r="5755" spans="5:5" x14ac:dyDescent="0.25">
      <c r="E5755"/>
    </row>
    <row r="5756" spans="5:5" x14ac:dyDescent="0.25">
      <c r="E5756"/>
    </row>
    <row r="5757" spans="5:5" x14ac:dyDescent="0.25">
      <c r="E5757"/>
    </row>
    <row r="5758" spans="5:5" x14ac:dyDescent="0.25">
      <c r="E5758"/>
    </row>
    <row r="5759" spans="5:5" x14ac:dyDescent="0.25">
      <c r="E5759"/>
    </row>
    <row r="5760" spans="5:5" x14ac:dyDescent="0.25">
      <c r="E5760"/>
    </row>
    <row r="5761" spans="5:5" x14ac:dyDescent="0.25">
      <c r="E5761"/>
    </row>
    <row r="5762" spans="5:5" x14ac:dyDescent="0.25">
      <c r="E5762"/>
    </row>
    <row r="5763" spans="5:5" x14ac:dyDescent="0.25">
      <c r="E5763"/>
    </row>
    <row r="5764" spans="5:5" x14ac:dyDescent="0.25">
      <c r="E5764"/>
    </row>
    <row r="5765" spans="5:5" x14ac:dyDescent="0.25">
      <c r="E5765"/>
    </row>
    <row r="5766" spans="5:5" x14ac:dyDescent="0.25">
      <c r="E5766"/>
    </row>
    <row r="5767" spans="5:5" x14ac:dyDescent="0.25">
      <c r="E5767"/>
    </row>
    <row r="5768" spans="5:5" x14ac:dyDescent="0.25">
      <c r="E5768"/>
    </row>
    <row r="5769" spans="5:5" x14ac:dyDescent="0.25">
      <c r="E5769"/>
    </row>
    <row r="5770" spans="5:5" x14ac:dyDescent="0.25">
      <c r="E5770"/>
    </row>
    <row r="5771" spans="5:5" x14ac:dyDescent="0.25">
      <c r="E5771"/>
    </row>
    <row r="5772" spans="5:5" x14ac:dyDescent="0.25">
      <c r="E5772"/>
    </row>
    <row r="5773" spans="5:5" x14ac:dyDescent="0.25">
      <c r="E5773"/>
    </row>
    <row r="5774" spans="5:5" x14ac:dyDescent="0.25">
      <c r="E5774"/>
    </row>
    <row r="5775" spans="5:5" x14ac:dyDescent="0.25">
      <c r="E5775"/>
    </row>
    <row r="5776" spans="5:5" x14ac:dyDescent="0.25">
      <c r="E5776"/>
    </row>
    <row r="5777" spans="5:5" x14ac:dyDescent="0.25">
      <c r="E5777"/>
    </row>
    <row r="5778" spans="5:5" x14ac:dyDescent="0.25">
      <c r="E5778"/>
    </row>
    <row r="5779" spans="5:5" x14ac:dyDescent="0.25">
      <c r="E5779"/>
    </row>
    <row r="5780" spans="5:5" x14ac:dyDescent="0.25">
      <c r="E5780"/>
    </row>
    <row r="5781" spans="5:5" x14ac:dyDescent="0.25">
      <c r="E5781"/>
    </row>
    <row r="5782" spans="5:5" x14ac:dyDescent="0.25">
      <c r="E5782"/>
    </row>
    <row r="5783" spans="5:5" x14ac:dyDescent="0.25">
      <c r="E5783"/>
    </row>
    <row r="5784" spans="5:5" x14ac:dyDescent="0.25">
      <c r="E5784"/>
    </row>
    <row r="5785" spans="5:5" x14ac:dyDescent="0.25">
      <c r="E5785"/>
    </row>
    <row r="5786" spans="5:5" x14ac:dyDescent="0.25">
      <c r="E5786"/>
    </row>
    <row r="5787" spans="5:5" x14ac:dyDescent="0.25">
      <c r="E5787"/>
    </row>
    <row r="5788" spans="5:5" x14ac:dyDescent="0.25">
      <c r="E5788"/>
    </row>
    <row r="5789" spans="5:5" x14ac:dyDescent="0.25">
      <c r="E5789"/>
    </row>
    <row r="5790" spans="5:5" x14ac:dyDescent="0.25">
      <c r="E5790"/>
    </row>
    <row r="5791" spans="5:5" x14ac:dyDescent="0.25">
      <c r="E5791"/>
    </row>
    <row r="5792" spans="5:5" x14ac:dyDescent="0.25">
      <c r="E5792"/>
    </row>
    <row r="5793" spans="5:5" x14ac:dyDescent="0.25">
      <c r="E5793"/>
    </row>
    <row r="5794" spans="5:5" x14ac:dyDescent="0.25">
      <c r="E5794"/>
    </row>
    <row r="5795" spans="5:5" x14ac:dyDescent="0.25">
      <c r="E5795"/>
    </row>
    <row r="5796" spans="5:5" x14ac:dyDescent="0.25">
      <c r="E5796"/>
    </row>
    <row r="5797" spans="5:5" x14ac:dyDescent="0.25">
      <c r="E5797"/>
    </row>
    <row r="5798" spans="5:5" x14ac:dyDescent="0.25">
      <c r="E5798"/>
    </row>
    <row r="5799" spans="5:5" x14ac:dyDescent="0.25">
      <c r="E5799"/>
    </row>
    <row r="5800" spans="5:5" x14ac:dyDescent="0.25">
      <c r="E5800"/>
    </row>
    <row r="5801" spans="5:5" x14ac:dyDescent="0.25">
      <c r="E5801"/>
    </row>
    <row r="5802" spans="5:5" x14ac:dyDescent="0.25">
      <c r="E5802"/>
    </row>
    <row r="5803" spans="5:5" x14ac:dyDescent="0.25">
      <c r="E5803"/>
    </row>
    <row r="5804" spans="5:5" x14ac:dyDescent="0.25">
      <c r="E5804"/>
    </row>
    <row r="5805" spans="5:5" x14ac:dyDescent="0.25">
      <c r="E5805"/>
    </row>
    <row r="5806" spans="5:5" x14ac:dyDescent="0.25">
      <c r="E5806"/>
    </row>
    <row r="5807" spans="5:5" x14ac:dyDescent="0.25">
      <c r="E5807"/>
    </row>
    <row r="5808" spans="5:5" x14ac:dyDescent="0.25">
      <c r="E5808"/>
    </row>
    <row r="5809" spans="5:5" x14ac:dyDescent="0.25">
      <c r="E5809"/>
    </row>
    <row r="5810" spans="5:5" x14ac:dyDescent="0.25">
      <c r="E5810"/>
    </row>
    <row r="5811" spans="5:5" x14ac:dyDescent="0.25">
      <c r="E5811"/>
    </row>
    <row r="5812" spans="5:5" x14ac:dyDescent="0.25">
      <c r="E5812"/>
    </row>
    <row r="5813" spans="5:5" x14ac:dyDescent="0.25">
      <c r="E5813"/>
    </row>
    <row r="5814" spans="5:5" x14ac:dyDescent="0.25">
      <c r="E5814"/>
    </row>
    <row r="5815" spans="5:5" x14ac:dyDescent="0.25">
      <c r="E5815"/>
    </row>
    <row r="5816" spans="5:5" x14ac:dyDescent="0.25">
      <c r="E5816"/>
    </row>
    <row r="5817" spans="5:5" x14ac:dyDescent="0.25">
      <c r="E5817"/>
    </row>
    <row r="5818" spans="5:5" x14ac:dyDescent="0.25">
      <c r="E5818"/>
    </row>
    <row r="5819" spans="5:5" x14ac:dyDescent="0.25">
      <c r="E5819"/>
    </row>
    <row r="5820" spans="5:5" x14ac:dyDescent="0.25">
      <c r="E5820"/>
    </row>
    <row r="5821" spans="5:5" x14ac:dyDescent="0.25">
      <c r="E5821"/>
    </row>
    <row r="5822" spans="5:5" x14ac:dyDescent="0.25">
      <c r="E5822"/>
    </row>
    <row r="5823" spans="5:5" x14ac:dyDescent="0.25">
      <c r="E5823"/>
    </row>
    <row r="5824" spans="5:5" x14ac:dyDescent="0.25">
      <c r="E5824"/>
    </row>
    <row r="5825" spans="5:5" x14ac:dyDescent="0.25">
      <c r="E5825"/>
    </row>
    <row r="5826" spans="5:5" x14ac:dyDescent="0.25">
      <c r="E5826"/>
    </row>
    <row r="5827" spans="5:5" x14ac:dyDescent="0.25">
      <c r="E5827"/>
    </row>
    <row r="5828" spans="5:5" x14ac:dyDescent="0.25">
      <c r="E5828"/>
    </row>
    <row r="5829" spans="5:5" x14ac:dyDescent="0.25">
      <c r="E5829"/>
    </row>
    <row r="5830" spans="5:5" x14ac:dyDescent="0.25">
      <c r="E5830"/>
    </row>
    <row r="5831" spans="5:5" x14ac:dyDescent="0.25">
      <c r="E5831"/>
    </row>
    <row r="5832" spans="5:5" x14ac:dyDescent="0.25">
      <c r="E5832"/>
    </row>
    <row r="5833" spans="5:5" x14ac:dyDescent="0.25">
      <c r="E5833"/>
    </row>
    <row r="5834" spans="5:5" x14ac:dyDescent="0.25">
      <c r="E5834"/>
    </row>
    <row r="5835" spans="5:5" x14ac:dyDescent="0.25">
      <c r="E5835"/>
    </row>
    <row r="5836" spans="5:5" x14ac:dyDescent="0.25">
      <c r="E5836"/>
    </row>
    <row r="5837" spans="5:5" x14ac:dyDescent="0.25">
      <c r="E5837"/>
    </row>
    <row r="5838" spans="5:5" x14ac:dyDescent="0.25">
      <c r="E5838"/>
    </row>
    <row r="5839" spans="5:5" x14ac:dyDescent="0.25">
      <c r="E5839"/>
    </row>
    <row r="5840" spans="5:5" x14ac:dyDescent="0.25">
      <c r="E5840"/>
    </row>
    <row r="5841" spans="5:5" x14ac:dyDescent="0.25">
      <c r="E5841"/>
    </row>
    <row r="5842" spans="5:5" x14ac:dyDescent="0.25">
      <c r="E5842"/>
    </row>
    <row r="5843" spans="5:5" x14ac:dyDescent="0.25">
      <c r="E5843"/>
    </row>
    <row r="5844" spans="5:5" x14ac:dyDescent="0.25">
      <c r="E5844"/>
    </row>
    <row r="5845" spans="5:5" x14ac:dyDescent="0.25">
      <c r="E5845"/>
    </row>
    <row r="5846" spans="5:5" x14ac:dyDescent="0.25">
      <c r="E5846"/>
    </row>
    <row r="5847" spans="5:5" x14ac:dyDescent="0.25">
      <c r="E5847"/>
    </row>
    <row r="5848" spans="5:5" x14ac:dyDescent="0.25">
      <c r="E5848"/>
    </row>
    <row r="5849" spans="5:5" x14ac:dyDescent="0.25">
      <c r="E5849"/>
    </row>
    <row r="5850" spans="5:5" x14ac:dyDescent="0.25">
      <c r="E5850"/>
    </row>
    <row r="5851" spans="5:5" x14ac:dyDescent="0.25">
      <c r="E5851"/>
    </row>
    <row r="5852" spans="5:5" x14ac:dyDescent="0.25">
      <c r="E5852"/>
    </row>
    <row r="5853" spans="5:5" x14ac:dyDescent="0.25">
      <c r="E5853"/>
    </row>
    <row r="5854" spans="5:5" x14ac:dyDescent="0.25">
      <c r="E5854"/>
    </row>
    <row r="5855" spans="5:5" x14ac:dyDescent="0.25">
      <c r="E5855"/>
    </row>
    <row r="5856" spans="5:5" x14ac:dyDescent="0.25">
      <c r="E5856"/>
    </row>
    <row r="5857" spans="5:5" x14ac:dyDescent="0.25">
      <c r="E5857"/>
    </row>
    <row r="5858" spans="5:5" x14ac:dyDescent="0.25">
      <c r="E5858"/>
    </row>
    <row r="5859" spans="5:5" x14ac:dyDescent="0.25">
      <c r="E5859"/>
    </row>
    <row r="5860" spans="5:5" x14ac:dyDescent="0.25">
      <c r="E5860"/>
    </row>
    <row r="5861" spans="5:5" x14ac:dyDescent="0.25">
      <c r="E5861"/>
    </row>
    <row r="5862" spans="5:5" x14ac:dyDescent="0.25">
      <c r="E5862"/>
    </row>
    <row r="5863" spans="5:5" x14ac:dyDescent="0.25">
      <c r="E5863"/>
    </row>
    <row r="5864" spans="5:5" x14ac:dyDescent="0.25">
      <c r="E5864"/>
    </row>
    <row r="5865" spans="5:5" x14ac:dyDescent="0.25">
      <c r="E5865"/>
    </row>
    <row r="5866" spans="5:5" x14ac:dyDescent="0.25">
      <c r="E5866"/>
    </row>
    <row r="5867" spans="5:5" x14ac:dyDescent="0.25">
      <c r="E5867"/>
    </row>
    <row r="5868" spans="5:5" x14ac:dyDescent="0.25">
      <c r="E5868"/>
    </row>
    <row r="5869" spans="5:5" x14ac:dyDescent="0.25">
      <c r="E5869"/>
    </row>
    <row r="5870" spans="5:5" x14ac:dyDescent="0.25">
      <c r="E5870"/>
    </row>
    <row r="5871" spans="5:5" x14ac:dyDescent="0.25">
      <c r="E5871"/>
    </row>
    <row r="5872" spans="5:5" x14ac:dyDescent="0.25">
      <c r="E5872"/>
    </row>
    <row r="5873" spans="5:5" x14ac:dyDescent="0.25">
      <c r="E5873"/>
    </row>
    <row r="5874" spans="5:5" x14ac:dyDescent="0.25">
      <c r="E5874"/>
    </row>
    <row r="5875" spans="5:5" x14ac:dyDescent="0.25">
      <c r="E5875"/>
    </row>
    <row r="5876" spans="5:5" x14ac:dyDescent="0.25">
      <c r="E5876"/>
    </row>
    <row r="5877" spans="5:5" x14ac:dyDescent="0.25">
      <c r="E5877"/>
    </row>
    <row r="5878" spans="5:5" x14ac:dyDescent="0.25">
      <c r="E5878"/>
    </row>
    <row r="5879" spans="5:5" x14ac:dyDescent="0.25">
      <c r="E5879"/>
    </row>
    <row r="5880" spans="5:5" x14ac:dyDescent="0.25">
      <c r="E5880"/>
    </row>
    <row r="5881" spans="5:5" x14ac:dyDescent="0.25">
      <c r="E5881"/>
    </row>
    <row r="5882" spans="5:5" x14ac:dyDescent="0.25">
      <c r="E5882"/>
    </row>
    <row r="5883" spans="5:5" x14ac:dyDescent="0.25">
      <c r="E5883"/>
    </row>
    <row r="5884" spans="5:5" x14ac:dyDescent="0.25">
      <c r="E5884"/>
    </row>
    <row r="5885" spans="5:5" x14ac:dyDescent="0.25">
      <c r="E5885"/>
    </row>
    <row r="5886" spans="5:5" x14ac:dyDescent="0.25">
      <c r="E5886"/>
    </row>
    <row r="5887" spans="5:5" x14ac:dyDescent="0.25">
      <c r="E5887"/>
    </row>
    <row r="5888" spans="5:5" x14ac:dyDescent="0.25">
      <c r="E5888"/>
    </row>
    <row r="5889" spans="5:5" x14ac:dyDescent="0.25">
      <c r="E5889"/>
    </row>
    <row r="5890" spans="5:5" x14ac:dyDescent="0.25">
      <c r="E5890"/>
    </row>
    <row r="5891" spans="5:5" x14ac:dyDescent="0.25">
      <c r="E5891"/>
    </row>
    <row r="5892" spans="5:5" x14ac:dyDescent="0.25">
      <c r="E5892"/>
    </row>
    <row r="5893" spans="5:5" x14ac:dyDescent="0.25">
      <c r="E5893"/>
    </row>
    <row r="5894" spans="5:5" x14ac:dyDescent="0.25">
      <c r="E5894"/>
    </row>
    <row r="5895" spans="5:5" x14ac:dyDescent="0.25">
      <c r="E5895"/>
    </row>
    <row r="5896" spans="5:5" x14ac:dyDescent="0.25">
      <c r="E5896"/>
    </row>
    <row r="5897" spans="5:5" x14ac:dyDescent="0.25">
      <c r="E5897"/>
    </row>
    <row r="5898" spans="5:5" x14ac:dyDescent="0.25">
      <c r="E5898"/>
    </row>
    <row r="5899" spans="5:5" x14ac:dyDescent="0.25">
      <c r="E5899"/>
    </row>
    <row r="5900" spans="5:5" x14ac:dyDescent="0.25">
      <c r="E5900"/>
    </row>
    <row r="5901" spans="5:5" x14ac:dyDescent="0.25">
      <c r="E5901"/>
    </row>
    <row r="5902" spans="5:5" x14ac:dyDescent="0.25">
      <c r="E5902"/>
    </row>
    <row r="5903" spans="5:5" x14ac:dyDescent="0.25">
      <c r="E5903"/>
    </row>
    <row r="5904" spans="5:5" x14ac:dyDescent="0.25">
      <c r="E5904"/>
    </row>
    <row r="5905" spans="5:5" x14ac:dyDescent="0.25">
      <c r="E5905"/>
    </row>
    <row r="5906" spans="5:5" x14ac:dyDescent="0.25">
      <c r="E5906"/>
    </row>
    <row r="5907" spans="5:5" x14ac:dyDescent="0.25">
      <c r="E5907"/>
    </row>
    <row r="5908" spans="5:5" x14ac:dyDescent="0.25">
      <c r="E5908"/>
    </row>
    <row r="5909" spans="5:5" x14ac:dyDescent="0.25">
      <c r="E5909"/>
    </row>
    <row r="5910" spans="5:5" x14ac:dyDescent="0.25">
      <c r="E5910"/>
    </row>
    <row r="5911" spans="5:5" x14ac:dyDescent="0.25">
      <c r="E5911"/>
    </row>
    <row r="5912" spans="5:5" x14ac:dyDescent="0.25">
      <c r="E5912"/>
    </row>
    <row r="5913" spans="5:5" x14ac:dyDescent="0.25">
      <c r="E5913"/>
    </row>
    <row r="5914" spans="5:5" x14ac:dyDescent="0.25">
      <c r="E5914"/>
    </row>
    <row r="5915" spans="5:5" x14ac:dyDescent="0.25">
      <c r="E5915"/>
    </row>
    <row r="5916" spans="5:5" x14ac:dyDescent="0.25">
      <c r="E5916"/>
    </row>
    <row r="5917" spans="5:5" x14ac:dyDescent="0.25">
      <c r="E5917"/>
    </row>
    <row r="5918" spans="5:5" x14ac:dyDescent="0.25">
      <c r="E5918"/>
    </row>
    <row r="5919" spans="5:5" x14ac:dyDescent="0.25">
      <c r="E5919"/>
    </row>
    <row r="5920" spans="5:5" x14ac:dyDescent="0.25">
      <c r="E5920"/>
    </row>
    <row r="5921" spans="5:5" x14ac:dyDescent="0.25">
      <c r="E5921"/>
    </row>
    <row r="5922" spans="5:5" x14ac:dyDescent="0.25">
      <c r="E5922"/>
    </row>
    <row r="5923" spans="5:5" x14ac:dyDescent="0.25">
      <c r="E5923"/>
    </row>
    <row r="5924" spans="5:5" x14ac:dyDescent="0.25">
      <c r="E5924"/>
    </row>
    <row r="5925" spans="5:5" x14ac:dyDescent="0.25">
      <c r="E5925"/>
    </row>
    <row r="5926" spans="5:5" x14ac:dyDescent="0.25">
      <c r="E5926"/>
    </row>
    <row r="5927" spans="5:5" x14ac:dyDescent="0.25">
      <c r="E5927"/>
    </row>
    <row r="5928" spans="5:5" x14ac:dyDescent="0.25">
      <c r="E5928"/>
    </row>
    <row r="5929" spans="5:5" x14ac:dyDescent="0.25">
      <c r="E5929"/>
    </row>
    <row r="5930" spans="5:5" x14ac:dyDescent="0.25">
      <c r="E5930"/>
    </row>
    <row r="5931" spans="5:5" x14ac:dyDescent="0.25">
      <c r="E5931"/>
    </row>
    <row r="5932" spans="5:5" x14ac:dyDescent="0.25">
      <c r="E5932"/>
    </row>
    <row r="5933" spans="5:5" x14ac:dyDescent="0.25">
      <c r="E5933"/>
    </row>
    <row r="5934" spans="5:5" x14ac:dyDescent="0.25">
      <c r="E5934"/>
    </row>
    <row r="5935" spans="5:5" x14ac:dyDescent="0.25">
      <c r="E5935"/>
    </row>
    <row r="5936" spans="5:5" x14ac:dyDescent="0.25">
      <c r="E5936"/>
    </row>
    <row r="5937" spans="5:5" x14ac:dyDescent="0.25">
      <c r="E5937"/>
    </row>
    <row r="5938" spans="5:5" x14ac:dyDescent="0.25">
      <c r="E5938"/>
    </row>
    <row r="5939" spans="5:5" x14ac:dyDescent="0.25">
      <c r="E5939"/>
    </row>
    <row r="5940" spans="5:5" x14ac:dyDescent="0.25">
      <c r="E5940"/>
    </row>
    <row r="5941" spans="5:5" x14ac:dyDescent="0.25">
      <c r="E5941"/>
    </row>
    <row r="5942" spans="5:5" x14ac:dyDescent="0.25">
      <c r="E5942"/>
    </row>
    <row r="5943" spans="5:5" x14ac:dyDescent="0.25">
      <c r="E5943"/>
    </row>
    <row r="5944" spans="5:5" x14ac:dyDescent="0.25">
      <c r="E5944"/>
    </row>
    <row r="5945" spans="5:5" x14ac:dyDescent="0.25">
      <c r="E5945"/>
    </row>
    <row r="5946" spans="5:5" x14ac:dyDescent="0.25">
      <c r="E5946"/>
    </row>
    <row r="5947" spans="5:5" x14ac:dyDescent="0.25">
      <c r="E5947"/>
    </row>
    <row r="5948" spans="5:5" x14ac:dyDescent="0.25">
      <c r="E5948"/>
    </row>
    <row r="5949" spans="5:5" x14ac:dyDescent="0.25">
      <c r="E5949"/>
    </row>
    <row r="5950" spans="5:5" x14ac:dyDescent="0.25">
      <c r="E5950"/>
    </row>
    <row r="5951" spans="5:5" x14ac:dyDescent="0.25">
      <c r="E5951"/>
    </row>
    <row r="5952" spans="5:5" x14ac:dyDescent="0.25">
      <c r="E5952"/>
    </row>
    <row r="5953" spans="5:5" x14ac:dyDescent="0.25">
      <c r="E5953"/>
    </row>
    <row r="5954" spans="5:5" x14ac:dyDescent="0.25">
      <c r="E5954"/>
    </row>
    <row r="5955" spans="5:5" x14ac:dyDescent="0.25">
      <c r="E5955"/>
    </row>
    <row r="5956" spans="5:5" x14ac:dyDescent="0.25">
      <c r="E5956"/>
    </row>
    <row r="5957" spans="5:5" x14ac:dyDescent="0.25">
      <c r="E5957"/>
    </row>
    <row r="5958" spans="5:5" x14ac:dyDescent="0.25">
      <c r="E5958"/>
    </row>
    <row r="5959" spans="5:5" x14ac:dyDescent="0.25">
      <c r="E5959"/>
    </row>
    <row r="5960" spans="5:5" x14ac:dyDescent="0.25">
      <c r="E5960"/>
    </row>
    <row r="5961" spans="5:5" x14ac:dyDescent="0.25">
      <c r="E5961"/>
    </row>
    <row r="5962" spans="5:5" x14ac:dyDescent="0.25">
      <c r="E5962"/>
    </row>
    <row r="5963" spans="5:5" x14ac:dyDescent="0.25">
      <c r="E5963"/>
    </row>
    <row r="5964" spans="5:5" x14ac:dyDescent="0.25">
      <c r="E5964"/>
    </row>
    <row r="5965" spans="5:5" x14ac:dyDescent="0.25">
      <c r="E5965"/>
    </row>
    <row r="5966" spans="5:5" x14ac:dyDescent="0.25">
      <c r="E5966"/>
    </row>
    <row r="5967" spans="5:5" x14ac:dyDescent="0.25">
      <c r="E5967"/>
    </row>
    <row r="5968" spans="5:5" x14ac:dyDescent="0.25">
      <c r="E5968"/>
    </row>
    <row r="5969" spans="5:5" x14ac:dyDescent="0.25">
      <c r="E5969"/>
    </row>
    <row r="5970" spans="5:5" x14ac:dyDescent="0.25">
      <c r="E5970"/>
    </row>
    <row r="5971" spans="5:5" x14ac:dyDescent="0.25">
      <c r="E5971"/>
    </row>
    <row r="5972" spans="5:5" x14ac:dyDescent="0.25">
      <c r="E5972"/>
    </row>
    <row r="5973" spans="5:5" x14ac:dyDescent="0.25">
      <c r="E5973"/>
    </row>
    <row r="5974" spans="5:5" x14ac:dyDescent="0.25">
      <c r="E5974"/>
    </row>
    <row r="5975" spans="5:5" x14ac:dyDescent="0.25">
      <c r="E5975"/>
    </row>
    <row r="5976" spans="5:5" x14ac:dyDescent="0.25">
      <c r="E5976"/>
    </row>
    <row r="5977" spans="5:5" x14ac:dyDescent="0.25">
      <c r="E5977"/>
    </row>
    <row r="5978" spans="5:5" x14ac:dyDescent="0.25">
      <c r="E5978"/>
    </row>
    <row r="5979" spans="5:5" x14ac:dyDescent="0.25">
      <c r="E5979"/>
    </row>
    <row r="5980" spans="5:5" x14ac:dyDescent="0.25">
      <c r="E5980"/>
    </row>
    <row r="5981" spans="5:5" x14ac:dyDescent="0.25">
      <c r="E5981"/>
    </row>
    <row r="5982" spans="5:5" x14ac:dyDescent="0.25">
      <c r="E5982"/>
    </row>
    <row r="5983" spans="5:5" x14ac:dyDescent="0.25">
      <c r="E5983"/>
    </row>
    <row r="5984" spans="5:5" x14ac:dyDescent="0.25">
      <c r="E5984"/>
    </row>
    <row r="5985" spans="5:5" x14ac:dyDescent="0.25">
      <c r="E5985"/>
    </row>
    <row r="5986" spans="5:5" x14ac:dyDescent="0.25">
      <c r="E5986"/>
    </row>
    <row r="5987" spans="5:5" x14ac:dyDescent="0.25">
      <c r="E5987"/>
    </row>
    <row r="5988" spans="5:5" x14ac:dyDescent="0.25">
      <c r="E5988"/>
    </row>
    <row r="5989" spans="5:5" x14ac:dyDescent="0.25">
      <c r="E5989"/>
    </row>
    <row r="5990" spans="5:5" x14ac:dyDescent="0.25">
      <c r="E5990"/>
    </row>
    <row r="5991" spans="5:5" x14ac:dyDescent="0.25">
      <c r="E5991"/>
    </row>
    <row r="5992" spans="5:5" x14ac:dyDescent="0.25">
      <c r="E5992"/>
    </row>
    <row r="5993" spans="5:5" x14ac:dyDescent="0.25">
      <c r="E5993"/>
    </row>
    <row r="5994" spans="5:5" x14ac:dyDescent="0.25">
      <c r="E5994"/>
    </row>
    <row r="5995" spans="5:5" x14ac:dyDescent="0.25">
      <c r="E5995"/>
    </row>
    <row r="5996" spans="5:5" x14ac:dyDescent="0.25">
      <c r="E5996"/>
    </row>
    <row r="5997" spans="5:5" x14ac:dyDescent="0.25">
      <c r="E5997"/>
    </row>
    <row r="5998" spans="5:5" x14ac:dyDescent="0.25">
      <c r="E5998"/>
    </row>
    <row r="5999" spans="5:5" x14ac:dyDescent="0.25">
      <c r="E5999"/>
    </row>
    <row r="6000" spans="5:5" x14ac:dyDescent="0.25">
      <c r="E6000"/>
    </row>
    <row r="6001" spans="5:5" x14ac:dyDescent="0.25">
      <c r="E6001"/>
    </row>
    <row r="6002" spans="5:5" x14ac:dyDescent="0.25">
      <c r="E6002"/>
    </row>
    <row r="6003" spans="5:5" x14ac:dyDescent="0.25">
      <c r="E6003"/>
    </row>
    <row r="6004" spans="5:5" x14ac:dyDescent="0.25">
      <c r="E6004"/>
    </row>
    <row r="6005" spans="5:5" x14ac:dyDescent="0.25">
      <c r="E6005"/>
    </row>
    <row r="6006" spans="5:5" x14ac:dyDescent="0.25">
      <c r="E6006"/>
    </row>
    <row r="6007" spans="5:5" x14ac:dyDescent="0.25">
      <c r="E6007"/>
    </row>
    <row r="6008" spans="5:5" x14ac:dyDescent="0.25">
      <c r="E6008"/>
    </row>
    <row r="6009" spans="5:5" x14ac:dyDescent="0.25">
      <c r="E6009"/>
    </row>
    <row r="6010" spans="5:5" x14ac:dyDescent="0.25">
      <c r="E6010"/>
    </row>
    <row r="6011" spans="5:5" x14ac:dyDescent="0.25">
      <c r="E6011"/>
    </row>
    <row r="6012" spans="5:5" x14ac:dyDescent="0.25">
      <c r="E6012"/>
    </row>
    <row r="6013" spans="5:5" x14ac:dyDescent="0.25">
      <c r="E6013"/>
    </row>
    <row r="6014" spans="5:5" x14ac:dyDescent="0.25">
      <c r="E6014"/>
    </row>
    <row r="6015" spans="5:5" x14ac:dyDescent="0.25">
      <c r="E6015"/>
    </row>
    <row r="6016" spans="5:5" x14ac:dyDescent="0.25">
      <c r="E6016"/>
    </row>
    <row r="6017" spans="5:5" x14ac:dyDescent="0.25">
      <c r="E6017"/>
    </row>
    <row r="6018" spans="5:5" x14ac:dyDescent="0.25">
      <c r="E6018"/>
    </row>
    <row r="6019" spans="5:5" x14ac:dyDescent="0.25">
      <c r="E6019"/>
    </row>
    <row r="6020" spans="5:5" x14ac:dyDescent="0.25">
      <c r="E6020"/>
    </row>
    <row r="6021" spans="5:5" x14ac:dyDescent="0.25">
      <c r="E6021"/>
    </row>
    <row r="6022" spans="5:5" x14ac:dyDescent="0.25">
      <c r="E6022"/>
    </row>
    <row r="6023" spans="5:5" x14ac:dyDescent="0.25">
      <c r="E6023"/>
    </row>
    <row r="6024" spans="5:5" x14ac:dyDescent="0.25">
      <c r="E6024"/>
    </row>
    <row r="6025" spans="5:5" x14ac:dyDescent="0.25">
      <c r="E6025"/>
    </row>
    <row r="6026" spans="5:5" x14ac:dyDescent="0.25">
      <c r="E6026"/>
    </row>
    <row r="6027" spans="5:5" x14ac:dyDescent="0.25">
      <c r="E6027"/>
    </row>
    <row r="6028" spans="5:5" x14ac:dyDescent="0.25">
      <c r="E6028"/>
    </row>
    <row r="6029" spans="5:5" x14ac:dyDescent="0.25">
      <c r="E6029"/>
    </row>
    <row r="6030" spans="5:5" x14ac:dyDescent="0.25">
      <c r="E6030"/>
    </row>
    <row r="6031" spans="5:5" x14ac:dyDescent="0.25">
      <c r="E6031"/>
    </row>
    <row r="6032" spans="5:5" x14ac:dyDescent="0.25">
      <c r="E6032"/>
    </row>
    <row r="6033" spans="5:5" x14ac:dyDescent="0.25">
      <c r="E6033"/>
    </row>
    <row r="6034" spans="5:5" x14ac:dyDescent="0.25">
      <c r="E6034"/>
    </row>
    <row r="6035" spans="5:5" x14ac:dyDescent="0.25">
      <c r="E6035"/>
    </row>
    <row r="6036" spans="5:5" x14ac:dyDescent="0.25">
      <c r="E6036"/>
    </row>
    <row r="6037" spans="5:5" x14ac:dyDescent="0.25">
      <c r="E6037"/>
    </row>
    <row r="6038" spans="5:5" x14ac:dyDescent="0.25">
      <c r="E6038"/>
    </row>
    <row r="6039" spans="5:5" x14ac:dyDescent="0.25">
      <c r="E6039"/>
    </row>
    <row r="6040" spans="5:5" x14ac:dyDescent="0.25">
      <c r="E6040"/>
    </row>
    <row r="6041" spans="5:5" x14ac:dyDescent="0.25">
      <c r="E6041"/>
    </row>
    <row r="6042" spans="5:5" x14ac:dyDescent="0.25">
      <c r="E6042"/>
    </row>
    <row r="6043" spans="5:5" x14ac:dyDescent="0.25">
      <c r="E6043"/>
    </row>
    <row r="6044" spans="5:5" x14ac:dyDescent="0.25">
      <c r="E6044"/>
    </row>
    <row r="6045" spans="5:5" x14ac:dyDescent="0.25">
      <c r="E6045"/>
    </row>
    <row r="6046" spans="5:5" x14ac:dyDescent="0.25">
      <c r="E6046"/>
    </row>
    <row r="6047" spans="5:5" x14ac:dyDescent="0.25">
      <c r="E6047"/>
    </row>
    <row r="6048" spans="5:5" x14ac:dyDescent="0.25">
      <c r="E6048"/>
    </row>
    <row r="6049" spans="5:5" x14ac:dyDescent="0.25">
      <c r="E6049"/>
    </row>
    <row r="6050" spans="5:5" x14ac:dyDescent="0.25">
      <c r="E6050"/>
    </row>
    <row r="6051" spans="5:5" x14ac:dyDescent="0.25">
      <c r="E6051"/>
    </row>
    <row r="6052" spans="5:5" x14ac:dyDescent="0.25">
      <c r="E6052"/>
    </row>
    <row r="6053" spans="5:5" x14ac:dyDescent="0.25">
      <c r="E6053"/>
    </row>
    <row r="6054" spans="5:5" x14ac:dyDescent="0.25">
      <c r="E6054"/>
    </row>
    <row r="6055" spans="5:5" x14ac:dyDescent="0.25">
      <c r="E6055"/>
    </row>
    <row r="6056" spans="5:5" x14ac:dyDescent="0.25">
      <c r="E6056"/>
    </row>
    <row r="6057" spans="5:5" x14ac:dyDescent="0.25">
      <c r="E6057"/>
    </row>
    <row r="6058" spans="5:5" x14ac:dyDescent="0.25">
      <c r="E6058"/>
    </row>
    <row r="6059" spans="5:5" x14ac:dyDescent="0.25">
      <c r="E6059"/>
    </row>
    <row r="6060" spans="5:5" x14ac:dyDescent="0.25">
      <c r="E6060"/>
    </row>
    <row r="6061" spans="5:5" x14ac:dyDescent="0.25">
      <c r="E6061"/>
    </row>
    <row r="6062" spans="5:5" x14ac:dyDescent="0.25">
      <c r="E6062"/>
    </row>
    <row r="6063" spans="5:5" x14ac:dyDescent="0.25">
      <c r="E6063"/>
    </row>
    <row r="6064" spans="5:5" x14ac:dyDescent="0.25">
      <c r="E6064"/>
    </row>
    <row r="6065" spans="5:5" x14ac:dyDescent="0.25">
      <c r="E6065"/>
    </row>
    <row r="6066" spans="5:5" x14ac:dyDescent="0.25">
      <c r="E6066"/>
    </row>
    <row r="6067" spans="5:5" x14ac:dyDescent="0.25">
      <c r="E6067"/>
    </row>
    <row r="6068" spans="5:5" x14ac:dyDescent="0.25">
      <c r="E6068"/>
    </row>
    <row r="6069" spans="5:5" x14ac:dyDescent="0.25">
      <c r="E6069"/>
    </row>
    <row r="6070" spans="5:5" x14ac:dyDescent="0.25">
      <c r="E6070"/>
    </row>
    <row r="6071" spans="5:5" x14ac:dyDescent="0.25">
      <c r="E6071"/>
    </row>
    <row r="6072" spans="5:5" x14ac:dyDescent="0.25">
      <c r="E6072"/>
    </row>
    <row r="6073" spans="5:5" x14ac:dyDescent="0.25">
      <c r="E6073"/>
    </row>
    <row r="6074" spans="5:5" x14ac:dyDescent="0.25">
      <c r="E6074"/>
    </row>
    <row r="6075" spans="5:5" x14ac:dyDescent="0.25">
      <c r="E6075"/>
    </row>
    <row r="6076" spans="5:5" x14ac:dyDescent="0.25">
      <c r="E6076"/>
    </row>
    <row r="6077" spans="5:5" x14ac:dyDescent="0.25">
      <c r="E6077"/>
    </row>
    <row r="6078" spans="5:5" x14ac:dyDescent="0.25">
      <c r="E6078"/>
    </row>
    <row r="6079" spans="5:5" x14ac:dyDescent="0.25">
      <c r="E6079"/>
    </row>
    <row r="6080" spans="5:5" x14ac:dyDescent="0.25">
      <c r="E6080"/>
    </row>
    <row r="6081" spans="5:5" x14ac:dyDescent="0.25">
      <c r="E6081"/>
    </row>
    <row r="6082" spans="5:5" x14ac:dyDescent="0.25">
      <c r="E6082"/>
    </row>
    <row r="6083" spans="5:5" x14ac:dyDescent="0.25">
      <c r="E6083"/>
    </row>
    <row r="6084" spans="5:5" x14ac:dyDescent="0.25">
      <c r="E6084"/>
    </row>
    <row r="6085" spans="5:5" x14ac:dyDescent="0.25">
      <c r="E6085"/>
    </row>
    <row r="6086" spans="5:5" x14ac:dyDescent="0.25">
      <c r="E6086"/>
    </row>
    <row r="6087" spans="5:5" x14ac:dyDescent="0.25">
      <c r="E6087"/>
    </row>
    <row r="6088" spans="5:5" x14ac:dyDescent="0.25">
      <c r="E6088"/>
    </row>
    <row r="6089" spans="5:5" x14ac:dyDescent="0.25">
      <c r="E6089"/>
    </row>
    <row r="6090" spans="5:5" x14ac:dyDescent="0.25">
      <c r="E6090"/>
    </row>
    <row r="6091" spans="5:5" x14ac:dyDescent="0.25">
      <c r="E6091"/>
    </row>
    <row r="6092" spans="5:5" x14ac:dyDescent="0.25">
      <c r="E6092"/>
    </row>
    <row r="6093" spans="5:5" x14ac:dyDescent="0.25">
      <c r="E6093"/>
    </row>
    <row r="6094" spans="5:5" x14ac:dyDescent="0.25">
      <c r="E6094"/>
    </row>
    <row r="6095" spans="5:5" x14ac:dyDescent="0.25">
      <c r="E6095"/>
    </row>
    <row r="6096" spans="5:5" x14ac:dyDescent="0.25">
      <c r="E6096"/>
    </row>
    <row r="6097" spans="5:5" x14ac:dyDescent="0.25">
      <c r="E6097"/>
    </row>
    <row r="6098" spans="5:5" x14ac:dyDescent="0.25">
      <c r="E6098"/>
    </row>
    <row r="6099" spans="5:5" x14ac:dyDescent="0.25">
      <c r="E6099"/>
    </row>
    <row r="6100" spans="5:5" x14ac:dyDescent="0.25">
      <c r="E6100"/>
    </row>
    <row r="6101" spans="5:5" x14ac:dyDescent="0.25">
      <c r="E6101"/>
    </row>
    <row r="6102" spans="5:5" x14ac:dyDescent="0.25">
      <c r="E6102"/>
    </row>
    <row r="6103" spans="5:5" x14ac:dyDescent="0.25">
      <c r="E6103"/>
    </row>
    <row r="6104" spans="5:5" x14ac:dyDescent="0.25">
      <c r="E6104"/>
    </row>
    <row r="6105" spans="5:5" x14ac:dyDescent="0.25">
      <c r="E6105"/>
    </row>
    <row r="6106" spans="5:5" x14ac:dyDescent="0.25">
      <c r="E6106"/>
    </row>
    <row r="6107" spans="5:5" x14ac:dyDescent="0.25">
      <c r="E6107"/>
    </row>
    <row r="6108" spans="5:5" x14ac:dyDescent="0.25">
      <c r="E6108"/>
    </row>
    <row r="6109" spans="5:5" x14ac:dyDescent="0.25">
      <c r="E6109"/>
    </row>
    <row r="6110" spans="5:5" x14ac:dyDescent="0.25">
      <c r="E6110"/>
    </row>
    <row r="6111" spans="5:5" x14ac:dyDescent="0.25">
      <c r="E6111"/>
    </row>
    <row r="6112" spans="5:5" x14ac:dyDescent="0.25">
      <c r="E6112"/>
    </row>
    <row r="6113" spans="5:5" x14ac:dyDescent="0.25">
      <c r="E6113"/>
    </row>
    <row r="6114" spans="5:5" x14ac:dyDescent="0.25">
      <c r="E6114"/>
    </row>
    <row r="6115" spans="5:5" x14ac:dyDescent="0.25">
      <c r="E6115"/>
    </row>
    <row r="6116" spans="5:5" x14ac:dyDescent="0.25">
      <c r="E6116"/>
    </row>
    <row r="6117" spans="5:5" x14ac:dyDescent="0.25">
      <c r="E6117"/>
    </row>
    <row r="6118" spans="5:5" x14ac:dyDescent="0.25">
      <c r="E6118"/>
    </row>
    <row r="6119" spans="5:5" x14ac:dyDescent="0.25">
      <c r="E6119"/>
    </row>
    <row r="6120" spans="5:5" x14ac:dyDescent="0.25">
      <c r="E6120"/>
    </row>
    <row r="6121" spans="5:5" x14ac:dyDescent="0.25">
      <c r="E6121"/>
    </row>
    <row r="6122" spans="5:5" x14ac:dyDescent="0.25">
      <c r="E6122"/>
    </row>
    <row r="6123" spans="5:5" x14ac:dyDescent="0.25">
      <c r="E6123"/>
    </row>
    <row r="6124" spans="5:5" x14ac:dyDescent="0.25">
      <c r="E6124"/>
    </row>
    <row r="6125" spans="5:5" x14ac:dyDescent="0.25">
      <c r="E6125"/>
    </row>
    <row r="6126" spans="5:5" x14ac:dyDescent="0.25">
      <c r="E6126"/>
    </row>
    <row r="6127" spans="5:5" x14ac:dyDescent="0.25">
      <c r="E6127"/>
    </row>
    <row r="6128" spans="5:5" x14ac:dyDescent="0.25">
      <c r="E6128"/>
    </row>
    <row r="6129" spans="5:5" x14ac:dyDescent="0.25">
      <c r="E6129"/>
    </row>
    <row r="6130" spans="5:5" x14ac:dyDescent="0.25">
      <c r="E6130"/>
    </row>
    <row r="6131" spans="5:5" x14ac:dyDescent="0.25">
      <c r="E6131"/>
    </row>
    <row r="6132" spans="5:5" x14ac:dyDescent="0.25">
      <c r="E6132"/>
    </row>
    <row r="6133" spans="5:5" x14ac:dyDescent="0.25">
      <c r="E6133"/>
    </row>
    <row r="6134" spans="5:5" x14ac:dyDescent="0.25">
      <c r="E6134"/>
    </row>
    <row r="6135" spans="5:5" x14ac:dyDescent="0.25">
      <c r="E6135"/>
    </row>
    <row r="6136" spans="5:5" x14ac:dyDescent="0.25">
      <c r="E6136"/>
    </row>
    <row r="6137" spans="5:5" x14ac:dyDescent="0.25">
      <c r="E6137"/>
    </row>
    <row r="6138" spans="5:5" x14ac:dyDescent="0.25">
      <c r="E6138"/>
    </row>
    <row r="6139" spans="5:5" x14ac:dyDescent="0.25">
      <c r="E6139"/>
    </row>
    <row r="6140" spans="5:5" x14ac:dyDescent="0.25">
      <c r="E6140"/>
    </row>
    <row r="6141" spans="5:5" x14ac:dyDescent="0.25">
      <c r="E6141"/>
    </row>
    <row r="6142" spans="5:5" x14ac:dyDescent="0.25">
      <c r="E6142"/>
    </row>
    <row r="6143" spans="5:5" x14ac:dyDescent="0.25">
      <c r="E6143"/>
    </row>
    <row r="6144" spans="5:5" x14ac:dyDescent="0.25">
      <c r="E6144"/>
    </row>
    <row r="6145" spans="5:5" x14ac:dyDescent="0.25">
      <c r="E6145"/>
    </row>
    <row r="6146" spans="5:5" x14ac:dyDescent="0.25">
      <c r="E6146"/>
    </row>
    <row r="6147" spans="5:5" x14ac:dyDescent="0.25">
      <c r="E6147"/>
    </row>
    <row r="6148" spans="5:5" x14ac:dyDescent="0.25">
      <c r="E6148"/>
    </row>
    <row r="6149" spans="5:5" x14ac:dyDescent="0.25">
      <c r="E6149"/>
    </row>
    <row r="6150" spans="5:5" x14ac:dyDescent="0.25">
      <c r="E6150"/>
    </row>
    <row r="6151" spans="5:5" x14ac:dyDescent="0.25">
      <c r="E6151"/>
    </row>
    <row r="6152" spans="5:5" x14ac:dyDescent="0.25">
      <c r="E6152"/>
    </row>
    <row r="6153" spans="5:5" x14ac:dyDescent="0.25">
      <c r="E6153"/>
    </row>
    <row r="6154" spans="5:5" x14ac:dyDescent="0.25">
      <c r="E6154"/>
    </row>
    <row r="6155" spans="5:5" x14ac:dyDescent="0.25">
      <c r="E6155"/>
    </row>
    <row r="6156" spans="5:5" x14ac:dyDescent="0.25">
      <c r="E6156"/>
    </row>
    <row r="6157" spans="5:5" x14ac:dyDescent="0.25">
      <c r="E6157"/>
    </row>
    <row r="6158" spans="5:5" x14ac:dyDescent="0.25">
      <c r="E6158"/>
    </row>
    <row r="6159" spans="5:5" x14ac:dyDescent="0.25">
      <c r="E6159"/>
    </row>
    <row r="6160" spans="5:5" x14ac:dyDescent="0.25">
      <c r="E6160"/>
    </row>
    <row r="6161" spans="5:5" x14ac:dyDescent="0.25">
      <c r="E6161"/>
    </row>
    <row r="6162" spans="5:5" x14ac:dyDescent="0.25">
      <c r="E6162"/>
    </row>
    <row r="6163" spans="5:5" x14ac:dyDescent="0.25">
      <c r="E6163"/>
    </row>
    <row r="6164" spans="5:5" x14ac:dyDescent="0.25">
      <c r="E6164"/>
    </row>
    <row r="6165" spans="5:5" x14ac:dyDescent="0.25">
      <c r="E6165"/>
    </row>
    <row r="6166" spans="5:5" x14ac:dyDescent="0.25">
      <c r="E6166"/>
    </row>
    <row r="6167" spans="5:5" x14ac:dyDescent="0.25">
      <c r="E6167"/>
    </row>
    <row r="6168" spans="5:5" x14ac:dyDescent="0.25">
      <c r="E6168"/>
    </row>
    <row r="6169" spans="5:5" x14ac:dyDescent="0.25">
      <c r="E6169"/>
    </row>
    <row r="6170" spans="5:5" x14ac:dyDescent="0.25">
      <c r="E6170"/>
    </row>
    <row r="6171" spans="5:5" x14ac:dyDescent="0.25">
      <c r="E6171"/>
    </row>
    <row r="6172" spans="5:5" x14ac:dyDescent="0.25">
      <c r="E6172"/>
    </row>
    <row r="6173" spans="5:5" x14ac:dyDescent="0.25">
      <c r="E6173"/>
    </row>
    <row r="6174" spans="5:5" x14ac:dyDescent="0.25">
      <c r="E6174"/>
    </row>
    <row r="6175" spans="5:5" x14ac:dyDescent="0.25">
      <c r="E6175"/>
    </row>
    <row r="6176" spans="5:5" x14ac:dyDescent="0.25">
      <c r="E6176"/>
    </row>
    <row r="6177" spans="5:5" x14ac:dyDescent="0.25">
      <c r="E6177"/>
    </row>
    <row r="6178" spans="5:5" x14ac:dyDescent="0.25">
      <c r="E6178"/>
    </row>
    <row r="6179" spans="5:5" x14ac:dyDescent="0.25">
      <c r="E6179"/>
    </row>
    <row r="6180" spans="5:5" x14ac:dyDescent="0.25">
      <c r="E6180"/>
    </row>
    <row r="6181" spans="5:5" x14ac:dyDescent="0.25">
      <c r="E6181"/>
    </row>
    <row r="6182" spans="5:5" x14ac:dyDescent="0.25">
      <c r="E6182"/>
    </row>
    <row r="6183" spans="5:5" x14ac:dyDescent="0.25">
      <c r="E6183"/>
    </row>
    <row r="6184" spans="5:5" x14ac:dyDescent="0.25">
      <c r="E6184"/>
    </row>
    <row r="6185" spans="5:5" x14ac:dyDescent="0.25">
      <c r="E6185"/>
    </row>
    <row r="6186" spans="5:5" x14ac:dyDescent="0.25">
      <c r="E6186"/>
    </row>
    <row r="6187" spans="5:5" x14ac:dyDescent="0.25">
      <c r="E6187"/>
    </row>
    <row r="6188" spans="5:5" x14ac:dyDescent="0.25">
      <c r="E6188"/>
    </row>
    <row r="6189" spans="5:5" x14ac:dyDescent="0.25">
      <c r="E6189"/>
    </row>
    <row r="6190" spans="5:5" x14ac:dyDescent="0.25">
      <c r="E6190"/>
    </row>
    <row r="6191" spans="5:5" x14ac:dyDescent="0.25">
      <c r="E6191"/>
    </row>
    <row r="6192" spans="5:5" x14ac:dyDescent="0.25">
      <c r="E6192"/>
    </row>
    <row r="6193" spans="5:5" x14ac:dyDescent="0.25">
      <c r="E6193"/>
    </row>
    <row r="6194" spans="5:5" x14ac:dyDescent="0.25">
      <c r="E6194"/>
    </row>
    <row r="6195" spans="5:5" x14ac:dyDescent="0.25">
      <c r="E6195"/>
    </row>
    <row r="6196" spans="5:5" x14ac:dyDescent="0.25">
      <c r="E6196"/>
    </row>
    <row r="6197" spans="5:5" x14ac:dyDescent="0.25">
      <c r="E6197"/>
    </row>
    <row r="6198" spans="5:5" x14ac:dyDescent="0.25">
      <c r="E6198"/>
    </row>
    <row r="6199" spans="5:5" x14ac:dyDescent="0.25">
      <c r="E6199"/>
    </row>
    <row r="6200" spans="5:5" x14ac:dyDescent="0.25">
      <c r="E6200"/>
    </row>
    <row r="6201" spans="5:5" x14ac:dyDescent="0.25">
      <c r="E6201"/>
    </row>
    <row r="6202" spans="5:5" x14ac:dyDescent="0.25">
      <c r="E6202"/>
    </row>
    <row r="6203" spans="5:5" x14ac:dyDescent="0.25">
      <c r="E6203"/>
    </row>
    <row r="6204" spans="5:5" x14ac:dyDescent="0.25">
      <c r="E6204"/>
    </row>
    <row r="6205" spans="5:5" x14ac:dyDescent="0.25">
      <c r="E6205"/>
    </row>
    <row r="6206" spans="5:5" x14ac:dyDescent="0.25">
      <c r="E6206"/>
    </row>
    <row r="6207" spans="5:5" x14ac:dyDescent="0.25">
      <c r="E6207"/>
    </row>
    <row r="6208" spans="5:5" x14ac:dyDescent="0.25">
      <c r="E6208"/>
    </row>
    <row r="6209" spans="5:5" x14ac:dyDescent="0.25">
      <c r="E6209"/>
    </row>
    <row r="6210" spans="5:5" x14ac:dyDescent="0.25">
      <c r="E6210"/>
    </row>
    <row r="6211" spans="5:5" x14ac:dyDescent="0.25">
      <c r="E6211"/>
    </row>
    <row r="6212" spans="5:5" x14ac:dyDescent="0.25">
      <c r="E6212"/>
    </row>
    <row r="6213" spans="5:5" x14ac:dyDescent="0.25">
      <c r="E6213"/>
    </row>
    <row r="6214" spans="5:5" x14ac:dyDescent="0.25">
      <c r="E6214"/>
    </row>
    <row r="6215" spans="5:5" x14ac:dyDescent="0.25">
      <c r="E6215"/>
    </row>
    <row r="6216" spans="5:5" x14ac:dyDescent="0.25">
      <c r="E6216"/>
    </row>
    <row r="6217" spans="5:5" x14ac:dyDescent="0.25">
      <c r="E6217"/>
    </row>
    <row r="6218" spans="5:5" x14ac:dyDescent="0.25">
      <c r="E6218"/>
    </row>
    <row r="6219" spans="5:5" x14ac:dyDescent="0.25">
      <c r="E6219"/>
    </row>
    <row r="6220" spans="5:5" x14ac:dyDescent="0.25">
      <c r="E6220"/>
    </row>
    <row r="6221" spans="5:5" x14ac:dyDescent="0.25">
      <c r="E6221"/>
    </row>
    <row r="6222" spans="5:5" x14ac:dyDescent="0.25">
      <c r="E6222"/>
    </row>
    <row r="6223" spans="5:5" x14ac:dyDescent="0.25">
      <c r="E6223"/>
    </row>
    <row r="6224" spans="5:5" x14ac:dyDescent="0.25">
      <c r="E6224"/>
    </row>
    <row r="6225" spans="5:5" x14ac:dyDescent="0.25">
      <c r="E6225"/>
    </row>
    <row r="6226" spans="5:5" x14ac:dyDescent="0.25">
      <c r="E6226"/>
    </row>
    <row r="6227" spans="5:5" x14ac:dyDescent="0.25">
      <c r="E6227"/>
    </row>
    <row r="6228" spans="5:5" x14ac:dyDescent="0.25">
      <c r="E6228"/>
    </row>
    <row r="6229" spans="5:5" x14ac:dyDescent="0.25">
      <c r="E6229"/>
    </row>
    <row r="6230" spans="5:5" x14ac:dyDescent="0.25">
      <c r="E6230"/>
    </row>
    <row r="6231" spans="5:5" x14ac:dyDescent="0.25">
      <c r="E6231"/>
    </row>
    <row r="6232" spans="5:5" x14ac:dyDescent="0.25">
      <c r="E6232"/>
    </row>
    <row r="6233" spans="5:5" x14ac:dyDescent="0.25">
      <c r="E6233"/>
    </row>
    <row r="6234" spans="5:5" x14ac:dyDescent="0.25">
      <c r="E6234"/>
    </row>
    <row r="6235" spans="5:5" x14ac:dyDescent="0.25">
      <c r="E6235"/>
    </row>
    <row r="6236" spans="5:5" x14ac:dyDescent="0.25">
      <c r="E6236"/>
    </row>
    <row r="6237" spans="5:5" x14ac:dyDescent="0.25">
      <c r="E6237"/>
    </row>
    <row r="6238" spans="5:5" x14ac:dyDescent="0.25">
      <c r="E6238"/>
    </row>
    <row r="6239" spans="5:5" x14ac:dyDescent="0.25">
      <c r="E6239"/>
    </row>
    <row r="6240" spans="5:5" x14ac:dyDescent="0.25">
      <c r="E6240"/>
    </row>
    <row r="6241" spans="5:5" x14ac:dyDescent="0.25">
      <c r="E6241"/>
    </row>
    <row r="6242" spans="5:5" x14ac:dyDescent="0.25">
      <c r="E6242"/>
    </row>
    <row r="6243" spans="5:5" x14ac:dyDescent="0.25">
      <c r="E6243"/>
    </row>
    <row r="6244" spans="5:5" x14ac:dyDescent="0.25">
      <c r="E6244"/>
    </row>
    <row r="6245" spans="5:5" x14ac:dyDescent="0.25">
      <c r="E6245"/>
    </row>
    <row r="6246" spans="5:5" x14ac:dyDescent="0.25">
      <c r="E6246"/>
    </row>
    <row r="6247" spans="5:5" x14ac:dyDescent="0.25">
      <c r="E6247"/>
    </row>
    <row r="6248" spans="5:5" x14ac:dyDescent="0.25">
      <c r="E6248"/>
    </row>
    <row r="6249" spans="5:5" x14ac:dyDescent="0.25">
      <c r="E6249"/>
    </row>
    <row r="6250" spans="5:5" x14ac:dyDescent="0.25">
      <c r="E6250"/>
    </row>
    <row r="6251" spans="5:5" x14ac:dyDescent="0.25">
      <c r="E6251"/>
    </row>
    <row r="6252" spans="5:5" x14ac:dyDescent="0.25">
      <c r="E6252"/>
    </row>
    <row r="6253" spans="5:5" x14ac:dyDescent="0.25">
      <c r="E6253"/>
    </row>
    <row r="6254" spans="5:5" x14ac:dyDescent="0.25">
      <c r="E6254"/>
    </row>
    <row r="6255" spans="5:5" x14ac:dyDescent="0.25">
      <c r="E6255"/>
    </row>
    <row r="6256" spans="5:5" x14ac:dyDescent="0.25">
      <c r="E6256"/>
    </row>
    <row r="6257" spans="5:5" x14ac:dyDescent="0.25">
      <c r="E6257"/>
    </row>
    <row r="6258" spans="5:5" x14ac:dyDescent="0.25">
      <c r="E6258"/>
    </row>
    <row r="6259" spans="5:5" x14ac:dyDescent="0.25">
      <c r="E6259"/>
    </row>
    <row r="6260" spans="5:5" x14ac:dyDescent="0.25">
      <c r="E6260"/>
    </row>
    <row r="6261" spans="5:5" x14ac:dyDescent="0.25">
      <c r="E6261"/>
    </row>
    <row r="6262" spans="5:5" x14ac:dyDescent="0.25">
      <c r="E6262"/>
    </row>
    <row r="6263" spans="5:5" x14ac:dyDescent="0.25">
      <c r="E6263"/>
    </row>
    <row r="6264" spans="5:5" x14ac:dyDescent="0.25">
      <c r="E6264"/>
    </row>
    <row r="6265" spans="5:5" x14ac:dyDescent="0.25">
      <c r="E6265"/>
    </row>
    <row r="6266" spans="5:5" x14ac:dyDescent="0.25">
      <c r="E6266"/>
    </row>
    <row r="6267" spans="5:5" x14ac:dyDescent="0.25">
      <c r="E6267"/>
    </row>
    <row r="6268" spans="5:5" x14ac:dyDescent="0.25">
      <c r="E6268"/>
    </row>
    <row r="6269" spans="5:5" x14ac:dyDescent="0.25">
      <c r="E6269"/>
    </row>
    <row r="6270" spans="5:5" x14ac:dyDescent="0.25">
      <c r="E6270"/>
    </row>
    <row r="6271" spans="5:5" x14ac:dyDescent="0.25">
      <c r="E6271"/>
    </row>
    <row r="6272" spans="5:5" x14ac:dyDescent="0.25">
      <c r="E6272"/>
    </row>
    <row r="6273" spans="5:5" x14ac:dyDescent="0.25">
      <c r="E6273"/>
    </row>
    <row r="6274" spans="5:5" x14ac:dyDescent="0.25">
      <c r="E6274"/>
    </row>
    <row r="6275" spans="5:5" x14ac:dyDescent="0.25">
      <c r="E6275"/>
    </row>
    <row r="6276" spans="5:5" x14ac:dyDescent="0.25">
      <c r="E6276"/>
    </row>
    <row r="6277" spans="5:5" x14ac:dyDescent="0.25">
      <c r="E6277"/>
    </row>
    <row r="6278" spans="5:5" x14ac:dyDescent="0.25">
      <c r="E6278"/>
    </row>
    <row r="6279" spans="5:5" x14ac:dyDescent="0.25">
      <c r="E6279"/>
    </row>
    <row r="6280" spans="5:5" x14ac:dyDescent="0.25">
      <c r="E6280"/>
    </row>
    <row r="6281" spans="5:5" x14ac:dyDescent="0.25">
      <c r="E6281"/>
    </row>
    <row r="6282" spans="5:5" x14ac:dyDescent="0.25">
      <c r="E6282"/>
    </row>
    <row r="6283" spans="5:5" x14ac:dyDescent="0.25">
      <c r="E6283"/>
    </row>
    <row r="6284" spans="5:5" x14ac:dyDescent="0.25">
      <c r="E6284"/>
    </row>
    <row r="6285" spans="5:5" x14ac:dyDescent="0.25">
      <c r="E6285"/>
    </row>
    <row r="6286" spans="5:5" x14ac:dyDescent="0.25">
      <c r="E6286"/>
    </row>
    <row r="6287" spans="5:5" x14ac:dyDescent="0.25">
      <c r="E6287"/>
    </row>
    <row r="6288" spans="5:5" x14ac:dyDescent="0.25">
      <c r="E6288"/>
    </row>
    <row r="6289" spans="5:5" x14ac:dyDescent="0.25">
      <c r="E6289"/>
    </row>
    <row r="6290" spans="5:5" x14ac:dyDescent="0.25">
      <c r="E6290"/>
    </row>
    <row r="6291" spans="5:5" x14ac:dyDescent="0.25">
      <c r="E6291"/>
    </row>
    <row r="6292" spans="5:5" x14ac:dyDescent="0.25">
      <c r="E6292"/>
    </row>
    <row r="6293" spans="5:5" x14ac:dyDescent="0.25">
      <c r="E6293"/>
    </row>
    <row r="6294" spans="5:5" x14ac:dyDescent="0.25">
      <c r="E6294"/>
    </row>
    <row r="6295" spans="5:5" x14ac:dyDescent="0.25">
      <c r="E6295"/>
    </row>
    <row r="6296" spans="5:5" x14ac:dyDescent="0.25">
      <c r="E6296"/>
    </row>
    <row r="6297" spans="5:5" x14ac:dyDescent="0.25">
      <c r="E6297"/>
    </row>
    <row r="6298" spans="5:5" x14ac:dyDescent="0.25">
      <c r="E6298"/>
    </row>
    <row r="6299" spans="5:5" x14ac:dyDescent="0.25">
      <c r="E6299"/>
    </row>
    <row r="6300" spans="5:5" x14ac:dyDescent="0.25">
      <c r="E6300"/>
    </row>
    <row r="6301" spans="5:5" x14ac:dyDescent="0.25">
      <c r="E6301"/>
    </row>
    <row r="6302" spans="5:5" x14ac:dyDescent="0.25">
      <c r="E6302"/>
    </row>
    <row r="6303" spans="5:5" x14ac:dyDescent="0.25">
      <c r="E6303"/>
    </row>
    <row r="6304" spans="5:5" x14ac:dyDescent="0.25">
      <c r="E6304"/>
    </row>
    <row r="6305" spans="5:5" x14ac:dyDescent="0.25">
      <c r="E6305"/>
    </row>
    <row r="6306" spans="5:5" x14ac:dyDescent="0.25">
      <c r="E6306"/>
    </row>
    <row r="6307" spans="5:5" x14ac:dyDescent="0.25">
      <c r="E6307"/>
    </row>
    <row r="6308" spans="5:5" x14ac:dyDescent="0.25">
      <c r="E6308"/>
    </row>
    <row r="6309" spans="5:5" x14ac:dyDescent="0.25">
      <c r="E6309"/>
    </row>
    <row r="6310" spans="5:5" x14ac:dyDescent="0.25">
      <c r="E6310"/>
    </row>
    <row r="6311" spans="5:5" x14ac:dyDescent="0.25">
      <c r="E6311"/>
    </row>
    <row r="6312" spans="5:5" x14ac:dyDescent="0.25">
      <c r="E6312"/>
    </row>
    <row r="6313" spans="5:5" x14ac:dyDescent="0.25">
      <c r="E6313"/>
    </row>
    <row r="6314" spans="5:5" x14ac:dyDescent="0.25">
      <c r="E6314"/>
    </row>
    <row r="6315" spans="5:5" x14ac:dyDescent="0.25">
      <c r="E6315"/>
    </row>
    <row r="6316" spans="5:5" x14ac:dyDescent="0.25">
      <c r="E6316"/>
    </row>
    <row r="6317" spans="5:5" x14ac:dyDescent="0.25">
      <c r="E6317"/>
    </row>
    <row r="6318" spans="5:5" x14ac:dyDescent="0.25">
      <c r="E6318"/>
    </row>
    <row r="6319" spans="5:5" x14ac:dyDescent="0.25">
      <c r="E6319"/>
    </row>
    <row r="6320" spans="5:5" x14ac:dyDescent="0.25">
      <c r="E6320"/>
    </row>
    <row r="6321" spans="5:5" x14ac:dyDescent="0.25">
      <c r="E6321"/>
    </row>
    <row r="6322" spans="5:5" x14ac:dyDescent="0.25">
      <c r="E6322"/>
    </row>
    <row r="6323" spans="5:5" x14ac:dyDescent="0.25">
      <c r="E6323"/>
    </row>
    <row r="6324" spans="5:5" x14ac:dyDescent="0.25">
      <c r="E6324"/>
    </row>
    <row r="6325" spans="5:5" x14ac:dyDescent="0.25">
      <c r="E6325"/>
    </row>
    <row r="6326" spans="5:5" x14ac:dyDescent="0.25">
      <c r="E6326"/>
    </row>
    <row r="6327" spans="5:5" x14ac:dyDescent="0.25">
      <c r="E6327"/>
    </row>
    <row r="6328" spans="5:5" x14ac:dyDescent="0.25">
      <c r="E6328"/>
    </row>
    <row r="6329" spans="5:5" x14ac:dyDescent="0.25">
      <c r="E6329"/>
    </row>
    <row r="6330" spans="5:5" x14ac:dyDescent="0.25">
      <c r="E6330"/>
    </row>
    <row r="6331" spans="5:5" x14ac:dyDescent="0.25">
      <c r="E6331"/>
    </row>
    <row r="6332" spans="5:5" x14ac:dyDescent="0.25">
      <c r="E6332"/>
    </row>
    <row r="6333" spans="5:5" x14ac:dyDescent="0.25">
      <c r="E6333"/>
    </row>
    <row r="6334" spans="5:5" x14ac:dyDescent="0.25">
      <c r="E6334"/>
    </row>
    <row r="6335" spans="5:5" x14ac:dyDescent="0.25">
      <c r="E6335"/>
    </row>
    <row r="6336" spans="5:5" x14ac:dyDescent="0.25">
      <c r="E6336"/>
    </row>
    <row r="6337" spans="5:5" x14ac:dyDescent="0.25">
      <c r="E6337"/>
    </row>
    <row r="6338" spans="5:5" x14ac:dyDescent="0.25">
      <c r="E6338"/>
    </row>
    <row r="6339" spans="5:5" x14ac:dyDescent="0.25">
      <c r="E6339"/>
    </row>
    <row r="6340" spans="5:5" x14ac:dyDescent="0.25">
      <c r="E6340"/>
    </row>
    <row r="6341" spans="5:5" x14ac:dyDescent="0.25">
      <c r="E6341"/>
    </row>
    <row r="6342" spans="5:5" x14ac:dyDescent="0.25">
      <c r="E6342"/>
    </row>
    <row r="6343" spans="5:5" x14ac:dyDescent="0.25">
      <c r="E6343"/>
    </row>
    <row r="6344" spans="5:5" x14ac:dyDescent="0.25">
      <c r="E6344"/>
    </row>
    <row r="6345" spans="5:5" x14ac:dyDescent="0.25">
      <c r="E6345"/>
    </row>
    <row r="6346" spans="5:5" x14ac:dyDescent="0.25">
      <c r="E6346"/>
    </row>
    <row r="6347" spans="5:5" x14ac:dyDescent="0.25">
      <c r="E6347"/>
    </row>
    <row r="6348" spans="5:5" x14ac:dyDescent="0.25">
      <c r="E6348"/>
    </row>
    <row r="6349" spans="5:5" x14ac:dyDescent="0.25">
      <c r="E6349"/>
    </row>
    <row r="6350" spans="5:5" x14ac:dyDescent="0.25">
      <c r="E6350"/>
    </row>
    <row r="6351" spans="5:5" x14ac:dyDescent="0.25">
      <c r="E6351"/>
    </row>
    <row r="6352" spans="5:5" x14ac:dyDescent="0.25">
      <c r="E6352"/>
    </row>
    <row r="6353" spans="5:5" x14ac:dyDescent="0.25">
      <c r="E6353"/>
    </row>
    <row r="6354" spans="5:5" x14ac:dyDescent="0.25">
      <c r="E6354"/>
    </row>
    <row r="6355" spans="5:5" x14ac:dyDescent="0.25">
      <c r="E6355"/>
    </row>
    <row r="6356" spans="5:5" x14ac:dyDescent="0.25">
      <c r="E6356"/>
    </row>
    <row r="6357" spans="5:5" x14ac:dyDescent="0.25">
      <c r="E6357"/>
    </row>
    <row r="6358" spans="5:5" x14ac:dyDescent="0.25">
      <c r="E6358"/>
    </row>
    <row r="6359" spans="5:5" x14ac:dyDescent="0.25">
      <c r="E6359"/>
    </row>
    <row r="6360" spans="5:5" x14ac:dyDescent="0.25">
      <c r="E6360"/>
    </row>
    <row r="6361" spans="5:5" x14ac:dyDescent="0.25">
      <c r="E6361"/>
    </row>
    <row r="6362" spans="5:5" x14ac:dyDescent="0.25">
      <c r="E6362"/>
    </row>
    <row r="6363" spans="5:5" x14ac:dyDescent="0.25">
      <c r="E6363"/>
    </row>
    <row r="6364" spans="5:5" x14ac:dyDescent="0.25">
      <c r="E6364"/>
    </row>
    <row r="6365" spans="5:5" x14ac:dyDescent="0.25">
      <c r="E6365"/>
    </row>
    <row r="6366" spans="5:5" x14ac:dyDescent="0.25">
      <c r="E6366"/>
    </row>
    <row r="6367" spans="5:5" x14ac:dyDescent="0.25">
      <c r="E6367"/>
    </row>
    <row r="6368" spans="5:5" x14ac:dyDescent="0.25">
      <c r="E6368"/>
    </row>
    <row r="6369" spans="5:5" x14ac:dyDescent="0.25">
      <c r="E6369"/>
    </row>
    <row r="6370" spans="5:5" x14ac:dyDescent="0.25">
      <c r="E6370"/>
    </row>
    <row r="6371" spans="5:5" x14ac:dyDescent="0.25">
      <c r="E6371"/>
    </row>
    <row r="6372" spans="5:5" x14ac:dyDescent="0.25">
      <c r="E6372"/>
    </row>
    <row r="6373" spans="5:5" x14ac:dyDescent="0.25">
      <c r="E6373"/>
    </row>
    <row r="6374" spans="5:5" x14ac:dyDescent="0.25">
      <c r="E6374"/>
    </row>
    <row r="6375" spans="5:5" x14ac:dyDescent="0.25">
      <c r="E6375"/>
    </row>
    <row r="6376" spans="5:5" x14ac:dyDescent="0.25">
      <c r="E6376"/>
    </row>
    <row r="6377" spans="5:5" x14ac:dyDescent="0.25">
      <c r="E6377"/>
    </row>
    <row r="6378" spans="5:5" x14ac:dyDescent="0.25">
      <c r="E6378"/>
    </row>
    <row r="6379" spans="5:5" x14ac:dyDescent="0.25">
      <c r="E6379"/>
    </row>
    <row r="6380" spans="5:5" x14ac:dyDescent="0.25">
      <c r="E6380"/>
    </row>
    <row r="6381" spans="5:5" x14ac:dyDescent="0.25">
      <c r="E6381"/>
    </row>
    <row r="6382" spans="5:5" x14ac:dyDescent="0.25">
      <c r="E6382"/>
    </row>
    <row r="6383" spans="5:5" x14ac:dyDescent="0.25">
      <c r="E6383"/>
    </row>
    <row r="6384" spans="5:5" x14ac:dyDescent="0.25">
      <c r="E6384"/>
    </row>
    <row r="6385" spans="5:5" x14ac:dyDescent="0.25">
      <c r="E6385"/>
    </row>
    <row r="6386" spans="5:5" x14ac:dyDescent="0.25">
      <c r="E6386"/>
    </row>
    <row r="6387" spans="5:5" x14ac:dyDescent="0.25">
      <c r="E6387"/>
    </row>
    <row r="6388" spans="5:5" x14ac:dyDescent="0.25">
      <c r="E6388"/>
    </row>
    <row r="6389" spans="5:5" x14ac:dyDescent="0.25">
      <c r="E6389"/>
    </row>
    <row r="6390" spans="5:5" x14ac:dyDescent="0.25">
      <c r="E6390"/>
    </row>
    <row r="6391" spans="5:5" x14ac:dyDescent="0.25">
      <c r="E6391"/>
    </row>
    <row r="6392" spans="5:5" x14ac:dyDescent="0.25">
      <c r="E6392"/>
    </row>
    <row r="6393" spans="5:5" x14ac:dyDescent="0.25">
      <c r="E6393"/>
    </row>
    <row r="6394" spans="5:5" x14ac:dyDescent="0.25">
      <c r="E6394"/>
    </row>
    <row r="6395" spans="5:5" x14ac:dyDescent="0.25">
      <c r="E6395"/>
    </row>
    <row r="6396" spans="5:5" x14ac:dyDescent="0.25">
      <c r="E6396"/>
    </row>
    <row r="6397" spans="5:5" x14ac:dyDescent="0.25">
      <c r="E6397"/>
    </row>
    <row r="6398" spans="5:5" x14ac:dyDescent="0.25">
      <c r="E6398"/>
    </row>
    <row r="6399" spans="5:5" x14ac:dyDescent="0.25">
      <c r="E6399"/>
    </row>
    <row r="6400" spans="5:5" x14ac:dyDescent="0.25">
      <c r="E6400"/>
    </row>
    <row r="6401" spans="5:5" x14ac:dyDescent="0.25">
      <c r="E6401"/>
    </row>
    <row r="6402" spans="5:5" x14ac:dyDescent="0.25">
      <c r="E6402"/>
    </row>
    <row r="6403" spans="5:5" x14ac:dyDescent="0.25">
      <c r="E6403"/>
    </row>
    <row r="6404" spans="5:5" x14ac:dyDescent="0.25">
      <c r="E6404"/>
    </row>
    <row r="6405" spans="5:5" x14ac:dyDescent="0.25">
      <c r="E6405"/>
    </row>
    <row r="6406" spans="5:5" x14ac:dyDescent="0.25">
      <c r="E6406"/>
    </row>
    <row r="6407" spans="5:5" x14ac:dyDescent="0.25">
      <c r="E6407"/>
    </row>
    <row r="6408" spans="5:5" x14ac:dyDescent="0.25">
      <c r="E6408"/>
    </row>
    <row r="6409" spans="5:5" x14ac:dyDescent="0.25">
      <c r="E6409"/>
    </row>
    <row r="6410" spans="5:5" x14ac:dyDescent="0.25">
      <c r="E6410"/>
    </row>
    <row r="6411" spans="5:5" x14ac:dyDescent="0.25">
      <c r="E6411"/>
    </row>
    <row r="6412" spans="5:5" x14ac:dyDescent="0.25">
      <c r="E6412"/>
    </row>
    <row r="6413" spans="5:5" x14ac:dyDescent="0.25">
      <c r="E6413"/>
    </row>
    <row r="6414" spans="5:5" x14ac:dyDescent="0.25">
      <c r="E6414"/>
    </row>
    <row r="6415" spans="5:5" x14ac:dyDescent="0.25">
      <c r="E6415"/>
    </row>
    <row r="6416" spans="5:5" x14ac:dyDescent="0.25">
      <c r="E6416"/>
    </row>
    <row r="6417" spans="5:5" x14ac:dyDescent="0.25">
      <c r="E6417"/>
    </row>
    <row r="6418" spans="5:5" x14ac:dyDescent="0.25">
      <c r="E6418"/>
    </row>
    <row r="6419" spans="5:5" x14ac:dyDescent="0.25">
      <c r="E6419"/>
    </row>
    <row r="6420" spans="5:5" x14ac:dyDescent="0.25">
      <c r="E6420"/>
    </row>
    <row r="6421" spans="5:5" x14ac:dyDescent="0.25">
      <c r="E6421"/>
    </row>
    <row r="6422" spans="5:5" x14ac:dyDescent="0.25">
      <c r="E6422"/>
    </row>
    <row r="6423" spans="5:5" x14ac:dyDescent="0.25">
      <c r="E6423"/>
    </row>
    <row r="6424" spans="5:5" x14ac:dyDescent="0.25">
      <c r="E6424"/>
    </row>
    <row r="6425" spans="5:5" x14ac:dyDescent="0.25">
      <c r="E6425"/>
    </row>
    <row r="6426" spans="5:5" x14ac:dyDescent="0.25">
      <c r="E6426"/>
    </row>
    <row r="6427" spans="5:5" x14ac:dyDescent="0.25">
      <c r="E6427"/>
    </row>
    <row r="6428" spans="5:5" x14ac:dyDescent="0.25">
      <c r="E6428"/>
    </row>
    <row r="6429" spans="5:5" x14ac:dyDescent="0.25">
      <c r="E6429"/>
    </row>
    <row r="6430" spans="5:5" x14ac:dyDescent="0.25">
      <c r="E6430"/>
    </row>
    <row r="6431" spans="5:5" x14ac:dyDescent="0.25">
      <c r="E6431"/>
    </row>
    <row r="6432" spans="5:5" x14ac:dyDescent="0.25">
      <c r="E6432"/>
    </row>
    <row r="6433" spans="5:5" x14ac:dyDescent="0.25">
      <c r="E6433"/>
    </row>
    <row r="6434" spans="5:5" x14ac:dyDescent="0.25">
      <c r="E6434"/>
    </row>
    <row r="6435" spans="5:5" x14ac:dyDescent="0.25">
      <c r="E6435"/>
    </row>
    <row r="6436" spans="5:5" x14ac:dyDescent="0.25">
      <c r="E6436"/>
    </row>
    <row r="6437" spans="5:5" x14ac:dyDescent="0.25">
      <c r="E6437"/>
    </row>
    <row r="6438" spans="5:5" x14ac:dyDescent="0.25">
      <c r="E6438"/>
    </row>
    <row r="6439" spans="5:5" x14ac:dyDescent="0.25">
      <c r="E6439"/>
    </row>
    <row r="6440" spans="5:5" x14ac:dyDescent="0.25">
      <c r="E6440"/>
    </row>
    <row r="6441" spans="5:5" x14ac:dyDescent="0.25">
      <c r="E6441"/>
    </row>
    <row r="6442" spans="5:5" x14ac:dyDescent="0.25">
      <c r="E6442"/>
    </row>
    <row r="6443" spans="5:5" x14ac:dyDescent="0.25">
      <c r="E6443"/>
    </row>
    <row r="6444" spans="5:5" x14ac:dyDescent="0.25">
      <c r="E6444"/>
    </row>
    <row r="6445" spans="5:5" x14ac:dyDescent="0.25">
      <c r="E6445"/>
    </row>
    <row r="6446" spans="5:5" x14ac:dyDescent="0.25">
      <c r="E6446"/>
    </row>
    <row r="6447" spans="5:5" x14ac:dyDescent="0.25">
      <c r="E6447"/>
    </row>
    <row r="6448" spans="5:5" x14ac:dyDescent="0.25">
      <c r="E6448"/>
    </row>
    <row r="6449" spans="5:5" x14ac:dyDescent="0.25">
      <c r="E6449"/>
    </row>
    <row r="6450" spans="5:5" x14ac:dyDescent="0.25">
      <c r="E6450"/>
    </row>
    <row r="6451" spans="5:5" x14ac:dyDescent="0.25">
      <c r="E6451"/>
    </row>
    <row r="6452" spans="5:5" x14ac:dyDescent="0.25">
      <c r="E6452"/>
    </row>
    <row r="6453" spans="5:5" x14ac:dyDescent="0.25">
      <c r="E6453"/>
    </row>
    <row r="6454" spans="5:5" x14ac:dyDescent="0.25">
      <c r="E6454"/>
    </row>
    <row r="6455" spans="5:5" x14ac:dyDescent="0.25">
      <c r="E6455"/>
    </row>
    <row r="6456" spans="5:5" x14ac:dyDescent="0.25">
      <c r="E6456"/>
    </row>
    <row r="6457" spans="5:5" x14ac:dyDescent="0.25">
      <c r="E6457"/>
    </row>
    <row r="6458" spans="5:5" x14ac:dyDescent="0.25">
      <c r="E6458"/>
    </row>
    <row r="6459" spans="5:5" x14ac:dyDescent="0.25">
      <c r="E6459"/>
    </row>
    <row r="6460" spans="5:5" x14ac:dyDescent="0.25">
      <c r="E6460"/>
    </row>
    <row r="6461" spans="5:5" x14ac:dyDescent="0.25">
      <c r="E6461"/>
    </row>
    <row r="6462" spans="5:5" x14ac:dyDescent="0.25">
      <c r="E6462"/>
    </row>
    <row r="6463" spans="5:5" x14ac:dyDescent="0.25">
      <c r="E6463"/>
    </row>
    <row r="6464" spans="5:5" x14ac:dyDescent="0.25">
      <c r="E6464"/>
    </row>
    <row r="6465" spans="5:5" x14ac:dyDescent="0.25">
      <c r="E6465"/>
    </row>
    <row r="6466" spans="5:5" x14ac:dyDescent="0.25">
      <c r="E6466"/>
    </row>
    <row r="6467" spans="5:5" x14ac:dyDescent="0.25">
      <c r="E6467"/>
    </row>
    <row r="6468" spans="5:5" x14ac:dyDescent="0.25">
      <c r="E6468"/>
    </row>
    <row r="6469" spans="5:5" x14ac:dyDescent="0.25">
      <c r="E6469"/>
    </row>
    <row r="6470" spans="5:5" x14ac:dyDescent="0.25">
      <c r="E6470"/>
    </row>
    <row r="6471" spans="5:5" x14ac:dyDescent="0.25">
      <c r="E6471"/>
    </row>
    <row r="6472" spans="5:5" x14ac:dyDescent="0.25">
      <c r="E6472"/>
    </row>
    <row r="6473" spans="5:5" x14ac:dyDescent="0.25">
      <c r="E6473"/>
    </row>
    <row r="6474" spans="5:5" x14ac:dyDescent="0.25">
      <c r="E6474"/>
    </row>
    <row r="6475" spans="5:5" x14ac:dyDescent="0.25">
      <c r="E6475"/>
    </row>
    <row r="6476" spans="5:5" x14ac:dyDescent="0.25">
      <c r="E6476"/>
    </row>
    <row r="6477" spans="5:5" x14ac:dyDescent="0.25">
      <c r="E6477"/>
    </row>
    <row r="6478" spans="5:5" x14ac:dyDescent="0.25">
      <c r="E6478"/>
    </row>
    <row r="6479" spans="5:5" x14ac:dyDescent="0.25">
      <c r="E6479"/>
    </row>
    <row r="6480" spans="5:5" x14ac:dyDescent="0.25">
      <c r="E6480"/>
    </row>
    <row r="6481" spans="5:5" x14ac:dyDescent="0.25">
      <c r="E6481"/>
    </row>
    <row r="6482" spans="5:5" x14ac:dyDescent="0.25">
      <c r="E6482"/>
    </row>
    <row r="6483" spans="5:5" x14ac:dyDescent="0.25">
      <c r="E6483"/>
    </row>
    <row r="6484" spans="5:5" x14ac:dyDescent="0.25">
      <c r="E6484"/>
    </row>
    <row r="6485" spans="5:5" x14ac:dyDescent="0.25">
      <c r="E6485"/>
    </row>
    <row r="6486" spans="5:5" x14ac:dyDescent="0.25">
      <c r="E6486"/>
    </row>
    <row r="6487" spans="5:5" x14ac:dyDescent="0.25">
      <c r="E6487"/>
    </row>
    <row r="6488" spans="5:5" x14ac:dyDescent="0.25">
      <c r="E6488"/>
    </row>
    <row r="6489" spans="5:5" x14ac:dyDescent="0.25">
      <c r="E6489"/>
    </row>
    <row r="6490" spans="5:5" x14ac:dyDescent="0.25">
      <c r="E6490"/>
    </row>
    <row r="6491" spans="5:5" x14ac:dyDescent="0.25">
      <c r="E6491"/>
    </row>
    <row r="6492" spans="5:5" x14ac:dyDescent="0.25">
      <c r="E6492"/>
    </row>
    <row r="6493" spans="5:5" x14ac:dyDescent="0.25">
      <c r="E6493"/>
    </row>
    <row r="6494" spans="5:5" x14ac:dyDescent="0.25">
      <c r="E6494"/>
    </row>
    <row r="6495" spans="5:5" x14ac:dyDescent="0.25">
      <c r="E6495"/>
    </row>
    <row r="6496" spans="5:5" x14ac:dyDescent="0.25">
      <c r="E6496"/>
    </row>
    <row r="6497" spans="5:5" x14ac:dyDescent="0.25">
      <c r="E6497"/>
    </row>
    <row r="6498" spans="5:5" x14ac:dyDescent="0.25">
      <c r="E6498"/>
    </row>
    <row r="6499" spans="5:5" x14ac:dyDescent="0.25">
      <c r="E6499"/>
    </row>
    <row r="6500" spans="5:5" x14ac:dyDescent="0.25">
      <c r="E6500"/>
    </row>
    <row r="6501" spans="5:5" x14ac:dyDescent="0.25">
      <c r="E6501"/>
    </row>
    <row r="6502" spans="5:5" x14ac:dyDescent="0.25">
      <c r="E6502"/>
    </row>
    <row r="6503" spans="5:5" x14ac:dyDescent="0.25">
      <c r="E6503"/>
    </row>
    <row r="6504" spans="5:5" x14ac:dyDescent="0.25">
      <c r="E6504"/>
    </row>
    <row r="6505" spans="5:5" x14ac:dyDescent="0.25">
      <c r="E6505"/>
    </row>
    <row r="6506" spans="5:5" x14ac:dyDescent="0.25">
      <c r="E6506"/>
    </row>
    <row r="6507" spans="5:5" x14ac:dyDescent="0.25">
      <c r="E6507"/>
    </row>
    <row r="6508" spans="5:5" x14ac:dyDescent="0.25">
      <c r="E6508"/>
    </row>
    <row r="6509" spans="5:5" x14ac:dyDescent="0.25">
      <c r="E6509"/>
    </row>
    <row r="6510" spans="5:5" x14ac:dyDescent="0.25">
      <c r="E6510"/>
    </row>
    <row r="6511" spans="5:5" x14ac:dyDescent="0.25">
      <c r="E6511"/>
    </row>
    <row r="6512" spans="5:5" x14ac:dyDescent="0.25">
      <c r="E6512"/>
    </row>
    <row r="6513" spans="5:5" x14ac:dyDescent="0.25">
      <c r="E6513"/>
    </row>
    <row r="6514" spans="5:5" x14ac:dyDescent="0.25">
      <c r="E6514"/>
    </row>
    <row r="6515" spans="5:5" x14ac:dyDescent="0.25">
      <c r="E6515"/>
    </row>
    <row r="6516" spans="5:5" x14ac:dyDescent="0.25">
      <c r="E6516"/>
    </row>
    <row r="6517" spans="5:5" x14ac:dyDescent="0.25">
      <c r="E6517"/>
    </row>
    <row r="6518" spans="5:5" x14ac:dyDescent="0.25">
      <c r="E6518"/>
    </row>
    <row r="6519" spans="5:5" x14ac:dyDescent="0.25">
      <c r="E6519"/>
    </row>
    <row r="6520" spans="5:5" x14ac:dyDescent="0.25">
      <c r="E6520"/>
    </row>
    <row r="6521" spans="5:5" x14ac:dyDescent="0.25">
      <c r="E6521"/>
    </row>
    <row r="6522" spans="5:5" x14ac:dyDescent="0.25">
      <c r="E6522"/>
    </row>
    <row r="6523" spans="5:5" x14ac:dyDescent="0.25">
      <c r="E6523"/>
    </row>
    <row r="6524" spans="5:5" x14ac:dyDescent="0.25">
      <c r="E6524"/>
    </row>
    <row r="6525" spans="5:5" x14ac:dyDescent="0.25">
      <c r="E6525"/>
    </row>
    <row r="6526" spans="5:5" x14ac:dyDescent="0.25">
      <c r="E6526"/>
    </row>
    <row r="6527" spans="5:5" x14ac:dyDescent="0.25">
      <c r="E6527"/>
    </row>
    <row r="6528" spans="5:5" x14ac:dyDescent="0.25">
      <c r="E6528"/>
    </row>
    <row r="6529" spans="5:5" x14ac:dyDescent="0.25">
      <c r="E6529"/>
    </row>
    <row r="6530" spans="5:5" x14ac:dyDescent="0.25">
      <c r="E6530"/>
    </row>
    <row r="6531" spans="5:5" x14ac:dyDescent="0.25">
      <c r="E6531"/>
    </row>
    <row r="6532" spans="5:5" x14ac:dyDescent="0.25">
      <c r="E6532"/>
    </row>
    <row r="6533" spans="5:5" x14ac:dyDescent="0.25">
      <c r="E6533"/>
    </row>
    <row r="6534" spans="5:5" x14ac:dyDescent="0.25">
      <c r="E6534"/>
    </row>
    <row r="6535" spans="5:5" x14ac:dyDescent="0.25">
      <c r="E6535"/>
    </row>
    <row r="6536" spans="5:5" x14ac:dyDescent="0.25">
      <c r="E6536"/>
    </row>
    <row r="6537" spans="5:5" x14ac:dyDescent="0.25">
      <c r="E6537"/>
    </row>
    <row r="6538" spans="5:5" x14ac:dyDescent="0.25">
      <c r="E6538"/>
    </row>
    <row r="6539" spans="5:5" x14ac:dyDescent="0.25">
      <c r="E6539"/>
    </row>
    <row r="6540" spans="5:5" x14ac:dyDescent="0.25">
      <c r="E6540"/>
    </row>
    <row r="6541" spans="5:5" x14ac:dyDescent="0.25">
      <c r="E6541"/>
    </row>
    <row r="6542" spans="5:5" x14ac:dyDescent="0.25">
      <c r="E6542"/>
    </row>
    <row r="6543" spans="5:5" x14ac:dyDescent="0.25">
      <c r="E6543"/>
    </row>
    <row r="6544" spans="5:5" x14ac:dyDescent="0.25">
      <c r="E6544"/>
    </row>
    <row r="6545" spans="5:5" x14ac:dyDescent="0.25">
      <c r="E6545"/>
    </row>
    <row r="6546" spans="5:5" x14ac:dyDescent="0.25">
      <c r="E6546"/>
    </row>
    <row r="6547" spans="5:5" x14ac:dyDescent="0.25">
      <c r="E6547"/>
    </row>
    <row r="6548" spans="5:5" x14ac:dyDescent="0.25">
      <c r="E6548"/>
    </row>
    <row r="6549" spans="5:5" x14ac:dyDescent="0.25">
      <c r="E6549"/>
    </row>
    <row r="6550" spans="5:5" x14ac:dyDescent="0.25">
      <c r="E6550"/>
    </row>
    <row r="6551" spans="5:5" x14ac:dyDescent="0.25">
      <c r="E6551"/>
    </row>
    <row r="6552" spans="5:5" x14ac:dyDescent="0.25">
      <c r="E6552"/>
    </row>
    <row r="6553" spans="5:5" x14ac:dyDescent="0.25">
      <c r="E6553"/>
    </row>
    <row r="6554" spans="5:5" x14ac:dyDescent="0.25">
      <c r="E6554"/>
    </row>
    <row r="6555" spans="5:5" x14ac:dyDescent="0.25">
      <c r="E6555"/>
    </row>
    <row r="6556" spans="5:5" x14ac:dyDescent="0.25">
      <c r="E6556"/>
    </row>
    <row r="6557" spans="5:5" x14ac:dyDescent="0.25">
      <c r="E6557"/>
    </row>
    <row r="6558" spans="5:5" x14ac:dyDescent="0.25">
      <c r="E6558"/>
    </row>
    <row r="6559" spans="5:5" x14ac:dyDescent="0.25">
      <c r="E6559"/>
    </row>
    <row r="6560" spans="5:5" x14ac:dyDescent="0.25">
      <c r="E6560"/>
    </row>
    <row r="6561" spans="5:5" x14ac:dyDescent="0.25">
      <c r="E6561"/>
    </row>
    <row r="6562" spans="5:5" x14ac:dyDescent="0.25">
      <c r="E6562"/>
    </row>
    <row r="6563" spans="5:5" x14ac:dyDescent="0.25">
      <c r="E6563"/>
    </row>
    <row r="6564" spans="5:5" x14ac:dyDescent="0.25">
      <c r="E6564"/>
    </row>
    <row r="6565" spans="5:5" x14ac:dyDescent="0.25">
      <c r="E6565"/>
    </row>
    <row r="6566" spans="5:5" x14ac:dyDescent="0.25">
      <c r="E6566"/>
    </row>
    <row r="6567" spans="5:5" x14ac:dyDescent="0.25">
      <c r="E6567"/>
    </row>
    <row r="6568" spans="5:5" x14ac:dyDescent="0.25">
      <c r="E6568"/>
    </row>
    <row r="6569" spans="5:5" x14ac:dyDescent="0.25">
      <c r="E6569"/>
    </row>
    <row r="6570" spans="5:5" x14ac:dyDescent="0.25">
      <c r="E6570"/>
    </row>
    <row r="6571" spans="5:5" x14ac:dyDescent="0.25">
      <c r="E6571"/>
    </row>
    <row r="6572" spans="5:5" x14ac:dyDescent="0.25">
      <c r="E6572"/>
    </row>
    <row r="6573" spans="5:5" x14ac:dyDescent="0.25">
      <c r="E6573"/>
    </row>
    <row r="6574" spans="5:5" x14ac:dyDescent="0.25">
      <c r="E6574"/>
    </row>
    <row r="6575" spans="5:5" x14ac:dyDescent="0.25">
      <c r="E6575"/>
    </row>
    <row r="6576" spans="5:5" x14ac:dyDescent="0.25">
      <c r="E6576"/>
    </row>
    <row r="6577" spans="5:5" x14ac:dyDescent="0.25">
      <c r="E6577"/>
    </row>
    <row r="6578" spans="5:5" x14ac:dyDescent="0.25">
      <c r="E6578"/>
    </row>
    <row r="6579" spans="5:5" x14ac:dyDescent="0.25">
      <c r="E6579"/>
    </row>
    <row r="6580" spans="5:5" x14ac:dyDescent="0.25">
      <c r="E6580"/>
    </row>
    <row r="6581" spans="5:5" x14ac:dyDescent="0.25">
      <c r="E6581"/>
    </row>
    <row r="6582" spans="5:5" x14ac:dyDescent="0.25">
      <c r="E6582"/>
    </row>
    <row r="6583" spans="5:5" x14ac:dyDescent="0.25">
      <c r="E6583"/>
    </row>
    <row r="6584" spans="5:5" x14ac:dyDescent="0.25">
      <c r="E6584"/>
    </row>
    <row r="6585" spans="5:5" x14ac:dyDescent="0.25">
      <c r="E6585"/>
    </row>
    <row r="6586" spans="5:5" x14ac:dyDescent="0.25">
      <c r="E6586"/>
    </row>
    <row r="6587" spans="5:5" x14ac:dyDescent="0.25">
      <c r="E6587"/>
    </row>
    <row r="6588" spans="5:5" x14ac:dyDescent="0.25">
      <c r="E6588"/>
    </row>
    <row r="6589" spans="5:5" x14ac:dyDescent="0.25">
      <c r="E6589"/>
    </row>
    <row r="6590" spans="5:5" x14ac:dyDescent="0.25">
      <c r="E6590"/>
    </row>
    <row r="6591" spans="5:5" x14ac:dyDescent="0.25">
      <c r="E6591"/>
    </row>
    <row r="6592" spans="5:5" x14ac:dyDescent="0.25">
      <c r="E6592"/>
    </row>
    <row r="6593" spans="5:5" x14ac:dyDescent="0.25">
      <c r="E6593"/>
    </row>
    <row r="6594" spans="5:5" x14ac:dyDescent="0.25">
      <c r="E6594"/>
    </row>
    <row r="6595" spans="5:5" x14ac:dyDescent="0.25">
      <c r="E6595"/>
    </row>
    <row r="6596" spans="5:5" x14ac:dyDescent="0.25">
      <c r="E6596"/>
    </row>
    <row r="6597" spans="5:5" x14ac:dyDescent="0.25">
      <c r="E6597"/>
    </row>
    <row r="6598" spans="5:5" x14ac:dyDescent="0.25">
      <c r="E6598"/>
    </row>
    <row r="6599" spans="5:5" x14ac:dyDescent="0.25">
      <c r="E6599"/>
    </row>
    <row r="6600" spans="5:5" x14ac:dyDescent="0.25">
      <c r="E6600"/>
    </row>
    <row r="6601" spans="5:5" x14ac:dyDescent="0.25">
      <c r="E6601"/>
    </row>
    <row r="6602" spans="5:5" x14ac:dyDescent="0.25">
      <c r="E6602"/>
    </row>
    <row r="6603" spans="5:5" x14ac:dyDescent="0.25">
      <c r="E6603"/>
    </row>
    <row r="6604" spans="5:5" x14ac:dyDescent="0.25">
      <c r="E6604"/>
    </row>
    <row r="6605" spans="5:5" x14ac:dyDescent="0.25">
      <c r="E6605"/>
    </row>
    <row r="6606" spans="5:5" x14ac:dyDescent="0.25">
      <c r="E6606"/>
    </row>
    <row r="6607" spans="5:5" x14ac:dyDescent="0.25">
      <c r="E6607"/>
    </row>
    <row r="6608" spans="5:5" x14ac:dyDescent="0.25">
      <c r="E6608"/>
    </row>
    <row r="6609" spans="5:5" x14ac:dyDescent="0.25">
      <c r="E6609"/>
    </row>
    <row r="6610" spans="5:5" x14ac:dyDescent="0.25">
      <c r="E6610"/>
    </row>
    <row r="6611" spans="5:5" x14ac:dyDescent="0.25">
      <c r="E6611"/>
    </row>
    <row r="6612" spans="5:5" x14ac:dyDescent="0.25">
      <c r="E6612"/>
    </row>
    <row r="6613" spans="5:5" x14ac:dyDescent="0.25">
      <c r="E6613"/>
    </row>
    <row r="6614" spans="5:5" x14ac:dyDescent="0.25">
      <c r="E6614"/>
    </row>
    <row r="6615" spans="5:5" x14ac:dyDescent="0.25">
      <c r="E6615"/>
    </row>
    <row r="6616" spans="5:5" x14ac:dyDescent="0.25">
      <c r="E6616"/>
    </row>
    <row r="6617" spans="5:5" x14ac:dyDescent="0.25">
      <c r="E6617"/>
    </row>
    <row r="6618" spans="5:5" x14ac:dyDescent="0.25">
      <c r="E6618"/>
    </row>
    <row r="6619" spans="5:5" x14ac:dyDescent="0.25">
      <c r="E6619"/>
    </row>
    <row r="6620" spans="5:5" x14ac:dyDescent="0.25">
      <c r="E6620"/>
    </row>
    <row r="6621" spans="5:5" x14ac:dyDescent="0.25">
      <c r="E6621"/>
    </row>
    <row r="6622" spans="5:5" x14ac:dyDescent="0.25">
      <c r="E6622"/>
    </row>
    <row r="6623" spans="5:5" x14ac:dyDescent="0.25">
      <c r="E6623"/>
    </row>
    <row r="6624" spans="5:5" x14ac:dyDescent="0.25">
      <c r="E6624"/>
    </row>
    <row r="6625" spans="5:5" x14ac:dyDescent="0.25">
      <c r="E6625"/>
    </row>
    <row r="6626" spans="5:5" x14ac:dyDescent="0.25">
      <c r="E6626"/>
    </row>
    <row r="6627" spans="5:5" x14ac:dyDescent="0.25">
      <c r="E6627"/>
    </row>
    <row r="6628" spans="5:5" x14ac:dyDescent="0.25">
      <c r="E6628"/>
    </row>
    <row r="6629" spans="5:5" x14ac:dyDescent="0.25">
      <c r="E6629"/>
    </row>
    <row r="6630" spans="5:5" x14ac:dyDescent="0.25">
      <c r="E6630"/>
    </row>
    <row r="6631" spans="5:5" x14ac:dyDescent="0.25">
      <c r="E6631"/>
    </row>
    <row r="6632" spans="5:5" x14ac:dyDescent="0.25">
      <c r="E6632"/>
    </row>
    <row r="6633" spans="5:5" x14ac:dyDescent="0.25">
      <c r="E6633"/>
    </row>
    <row r="6634" spans="5:5" x14ac:dyDescent="0.25">
      <c r="E6634"/>
    </row>
    <row r="6635" spans="5:5" x14ac:dyDescent="0.25">
      <c r="E6635"/>
    </row>
    <row r="6636" spans="5:5" x14ac:dyDescent="0.25">
      <c r="E6636"/>
    </row>
    <row r="6637" spans="5:5" x14ac:dyDescent="0.25">
      <c r="E6637"/>
    </row>
    <row r="6638" spans="5:5" x14ac:dyDescent="0.25">
      <c r="E6638"/>
    </row>
    <row r="6639" spans="5:5" x14ac:dyDescent="0.25">
      <c r="E6639"/>
    </row>
    <row r="6640" spans="5:5" x14ac:dyDescent="0.25">
      <c r="E6640"/>
    </row>
    <row r="6641" spans="5:5" x14ac:dyDescent="0.25">
      <c r="E6641"/>
    </row>
    <row r="6642" spans="5:5" x14ac:dyDescent="0.25">
      <c r="E6642"/>
    </row>
    <row r="6643" spans="5:5" x14ac:dyDescent="0.25">
      <c r="E6643"/>
    </row>
    <row r="6644" spans="5:5" x14ac:dyDescent="0.25">
      <c r="E6644"/>
    </row>
    <row r="6645" spans="5:5" x14ac:dyDescent="0.25">
      <c r="E6645"/>
    </row>
    <row r="6646" spans="5:5" x14ac:dyDescent="0.25">
      <c r="E6646"/>
    </row>
    <row r="6647" spans="5:5" x14ac:dyDescent="0.25">
      <c r="E6647"/>
    </row>
    <row r="6648" spans="5:5" x14ac:dyDescent="0.25">
      <c r="E6648"/>
    </row>
    <row r="6649" spans="5:5" x14ac:dyDescent="0.25">
      <c r="E6649"/>
    </row>
    <row r="6650" spans="5:5" x14ac:dyDescent="0.25">
      <c r="E6650"/>
    </row>
    <row r="6651" spans="5:5" x14ac:dyDescent="0.25">
      <c r="E6651"/>
    </row>
    <row r="6652" spans="5:5" x14ac:dyDescent="0.25">
      <c r="E6652"/>
    </row>
    <row r="6653" spans="5:5" x14ac:dyDescent="0.25">
      <c r="E6653"/>
    </row>
    <row r="6654" spans="5:5" x14ac:dyDescent="0.25">
      <c r="E6654"/>
    </row>
    <row r="6655" spans="5:5" x14ac:dyDescent="0.25">
      <c r="E6655"/>
    </row>
    <row r="6656" spans="5:5" x14ac:dyDescent="0.25">
      <c r="E6656"/>
    </row>
    <row r="6657" spans="5:5" x14ac:dyDescent="0.25">
      <c r="E6657"/>
    </row>
    <row r="6658" spans="5:5" x14ac:dyDescent="0.25">
      <c r="E6658"/>
    </row>
    <row r="6659" spans="5:5" x14ac:dyDescent="0.25">
      <c r="E6659"/>
    </row>
    <row r="6660" spans="5:5" x14ac:dyDescent="0.25">
      <c r="E6660"/>
    </row>
    <row r="6661" spans="5:5" x14ac:dyDescent="0.25">
      <c r="E6661"/>
    </row>
    <row r="6662" spans="5:5" x14ac:dyDescent="0.25">
      <c r="E6662"/>
    </row>
    <row r="6663" spans="5:5" x14ac:dyDescent="0.25">
      <c r="E6663"/>
    </row>
    <row r="6664" spans="5:5" x14ac:dyDescent="0.25">
      <c r="E6664"/>
    </row>
    <row r="6665" spans="5:5" x14ac:dyDescent="0.25">
      <c r="E6665"/>
    </row>
    <row r="6666" spans="5:5" x14ac:dyDescent="0.25">
      <c r="E6666"/>
    </row>
    <row r="6667" spans="5:5" x14ac:dyDescent="0.25">
      <c r="E6667"/>
    </row>
    <row r="6668" spans="5:5" x14ac:dyDescent="0.25">
      <c r="E6668"/>
    </row>
    <row r="6669" spans="5:5" x14ac:dyDescent="0.25">
      <c r="E6669"/>
    </row>
    <row r="6670" spans="5:5" x14ac:dyDescent="0.25">
      <c r="E6670"/>
    </row>
    <row r="6671" spans="5:5" x14ac:dyDescent="0.25">
      <c r="E6671"/>
    </row>
    <row r="6672" spans="5:5" x14ac:dyDescent="0.25">
      <c r="E6672"/>
    </row>
    <row r="6673" spans="5:5" x14ac:dyDescent="0.25">
      <c r="E6673"/>
    </row>
    <row r="6674" spans="5:5" x14ac:dyDescent="0.25">
      <c r="E6674"/>
    </row>
    <row r="6675" spans="5:5" x14ac:dyDescent="0.25">
      <c r="E6675"/>
    </row>
    <row r="6676" spans="5:5" x14ac:dyDescent="0.25">
      <c r="E6676"/>
    </row>
    <row r="6677" spans="5:5" x14ac:dyDescent="0.25">
      <c r="E6677"/>
    </row>
    <row r="6678" spans="5:5" x14ac:dyDescent="0.25">
      <c r="E6678"/>
    </row>
    <row r="6679" spans="5:5" x14ac:dyDescent="0.25">
      <c r="E6679"/>
    </row>
    <row r="6680" spans="5:5" x14ac:dyDescent="0.25">
      <c r="E6680"/>
    </row>
    <row r="6681" spans="5:5" x14ac:dyDescent="0.25">
      <c r="E6681"/>
    </row>
    <row r="6682" spans="5:5" x14ac:dyDescent="0.25">
      <c r="E6682"/>
    </row>
    <row r="6683" spans="5:5" x14ac:dyDescent="0.25">
      <c r="E6683"/>
    </row>
    <row r="6684" spans="5:5" x14ac:dyDescent="0.25">
      <c r="E6684"/>
    </row>
    <row r="6685" spans="5:5" x14ac:dyDescent="0.25">
      <c r="E6685"/>
    </row>
    <row r="6686" spans="5:5" x14ac:dyDescent="0.25">
      <c r="E6686"/>
    </row>
    <row r="6687" spans="5:5" x14ac:dyDescent="0.25">
      <c r="E6687"/>
    </row>
    <row r="6688" spans="5:5" x14ac:dyDescent="0.25">
      <c r="E6688"/>
    </row>
    <row r="6689" spans="5:5" x14ac:dyDescent="0.25">
      <c r="E6689"/>
    </row>
    <row r="6690" spans="5:5" x14ac:dyDescent="0.25">
      <c r="E6690"/>
    </row>
    <row r="6691" spans="5:5" x14ac:dyDescent="0.25">
      <c r="E6691"/>
    </row>
    <row r="6692" spans="5:5" x14ac:dyDescent="0.25">
      <c r="E6692"/>
    </row>
    <row r="6693" spans="5:5" x14ac:dyDescent="0.25">
      <c r="E6693"/>
    </row>
    <row r="6694" spans="5:5" x14ac:dyDescent="0.25">
      <c r="E6694"/>
    </row>
    <row r="6695" spans="5:5" x14ac:dyDescent="0.25">
      <c r="E6695"/>
    </row>
    <row r="6696" spans="5:5" x14ac:dyDescent="0.25">
      <c r="E6696"/>
    </row>
    <row r="6697" spans="5:5" x14ac:dyDescent="0.25">
      <c r="E6697"/>
    </row>
    <row r="6698" spans="5:5" x14ac:dyDescent="0.25">
      <c r="E6698"/>
    </row>
    <row r="6699" spans="5:5" x14ac:dyDescent="0.25">
      <c r="E6699"/>
    </row>
    <row r="6700" spans="5:5" x14ac:dyDescent="0.25">
      <c r="E6700"/>
    </row>
    <row r="6701" spans="5:5" x14ac:dyDescent="0.25">
      <c r="E6701"/>
    </row>
    <row r="6702" spans="5:5" x14ac:dyDescent="0.25">
      <c r="E6702"/>
    </row>
    <row r="6703" spans="5:5" x14ac:dyDescent="0.25">
      <c r="E6703"/>
    </row>
    <row r="6704" spans="5:5" x14ac:dyDescent="0.25">
      <c r="E6704"/>
    </row>
    <row r="6705" spans="5:5" x14ac:dyDescent="0.25">
      <c r="E6705"/>
    </row>
    <row r="6706" spans="5:5" x14ac:dyDescent="0.25">
      <c r="E6706"/>
    </row>
    <row r="6707" spans="5:5" x14ac:dyDescent="0.25">
      <c r="E6707"/>
    </row>
    <row r="6708" spans="5:5" x14ac:dyDescent="0.25">
      <c r="E6708"/>
    </row>
    <row r="6709" spans="5:5" x14ac:dyDescent="0.25">
      <c r="E6709"/>
    </row>
    <row r="6710" spans="5:5" x14ac:dyDescent="0.25">
      <c r="E6710"/>
    </row>
    <row r="6711" spans="5:5" x14ac:dyDescent="0.25">
      <c r="E6711"/>
    </row>
    <row r="6712" spans="5:5" x14ac:dyDescent="0.25">
      <c r="E6712"/>
    </row>
    <row r="6713" spans="5:5" x14ac:dyDescent="0.25">
      <c r="E6713"/>
    </row>
    <row r="6714" spans="5:5" x14ac:dyDescent="0.25">
      <c r="E6714"/>
    </row>
    <row r="6715" spans="5:5" x14ac:dyDescent="0.25">
      <c r="E6715"/>
    </row>
    <row r="6716" spans="5:5" x14ac:dyDescent="0.25">
      <c r="E6716"/>
    </row>
    <row r="6717" spans="5:5" x14ac:dyDescent="0.25">
      <c r="E6717"/>
    </row>
    <row r="6718" spans="5:5" x14ac:dyDescent="0.25">
      <c r="E6718"/>
    </row>
    <row r="6719" spans="5:5" x14ac:dyDescent="0.25">
      <c r="E6719"/>
    </row>
    <row r="6720" spans="5:5" x14ac:dyDescent="0.25">
      <c r="E6720"/>
    </row>
    <row r="6721" spans="5:5" x14ac:dyDescent="0.25">
      <c r="E6721"/>
    </row>
    <row r="6722" spans="5:5" x14ac:dyDescent="0.25">
      <c r="E6722"/>
    </row>
    <row r="6723" spans="5:5" x14ac:dyDescent="0.25">
      <c r="E6723"/>
    </row>
    <row r="6724" spans="5:5" x14ac:dyDescent="0.25">
      <c r="E6724"/>
    </row>
    <row r="6725" spans="5:5" x14ac:dyDescent="0.25">
      <c r="E6725"/>
    </row>
    <row r="6726" spans="5:5" x14ac:dyDescent="0.25">
      <c r="E6726"/>
    </row>
    <row r="6727" spans="5:5" x14ac:dyDescent="0.25">
      <c r="E6727"/>
    </row>
    <row r="6728" spans="5:5" x14ac:dyDescent="0.25">
      <c r="E6728"/>
    </row>
    <row r="6729" spans="5:5" x14ac:dyDescent="0.25">
      <c r="E6729"/>
    </row>
    <row r="6730" spans="5:5" x14ac:dyDescent="0.25">
      <c r="E6730"/>
    </row>
    <row r="6731" spans="5:5" x14ac:dyDescent="0.25">
      <c r="E6731"/>
    </row>
    <row r="6732" spans="5:5" x14ac:dyDescent="0.25">
      <c r="E6732"/>
    </row>
    <row r="6733" spans="5:5" x14ac:dyDescent="0.25">
      <c r="E6733"/>
    </row>
    <row r="6734" spans="5:5" x14ac:dyDescent="0.25">
      <c r="E6734"/>
    </row>
    <row r="6735" spans="5:5" x14ac:dyDescent="0.25">
      <c r="E6735"/>
    </row>
    <row r="6736" spans="5:5" x14ac:dyDescent="0.25">
      <c r="E6736"/>
    </row>
    <row r="6737" spans="5:5" x14ac:dyDescent="0.25">
      <c r="E6737"/>
    </row>
    <row r="6738" spans="5:5" x14ac:dyDescent="0.25">
      <c r="E6738"/>
    </row>
    <row r="6739" spans="5:5" x14ac:dyDescent="0.25">
      <c r="E6739"/>
    </row>
    <row r="6740" spans="5:5" x14ac:dyDescent="0.25">
      <c r="E6740"/>
    </row>
    <row r="6741" spans="5:5" x14ac:dyDescent="0.25">
      <c r="E6741"/>
    </row>
    <row r="6742" spans="5:5" x14ac:dyDescent="0.25">
      <c r="E6742"/>
    </row>
    <row r="6743" spans="5:5" x14ac:dyDescent="0.25">
      <c r="E6743"/>
    </row>
    <row r="6744" spans="5:5" x14ac:dyDescent="0.25">
      <c r="E6744"/>
    </row>
    <row r="6745" spans="5:5" x14ac:dyDescent="0.25">
      <c r="E6745"/>
    </row>
    <row r="6746" spans="5:5" x14ac:dyDescent="0.25">
      <c r="E6746"/>
    </row>
    <row r="6747" spans="5:5" x14ac:dyDescent="0.25">
      <c r="E6747"/>
    </row>
    <row r="6748" spans="5:5" x14ac:dyDescent="0.25">
      <c r="E6748"/>
    </row>
    <row r="6749" spans="5:5" x14ac:dyDescent="0.25">
      <c r="E6749"/>
    </row>
    <row r="6750" spans="5:5" x14ac:dyDescent="0.25">
      <c r="E6750"/>
    </row>
    <row r="6751" spans="5:5" x14ac:dyDescent="0.25">
      <c r="E6751"/>
    </row>
    <row r="6752" spans="5:5" x14ac:dyDescent="0.25">
      <c r="E6752"/>
    </row>
    <row r="6753" spans="5:5" x14ac:dyDescent="0.25">
      <c r="E6753"/>
    </row>
    <row r="6754" spans="5:5" x14ac:dyDescent="0.25">
      <c r="E6754"/>
    </row>
    <row r="6755" spans="5:5" x14ac:dyDescent="0.25">
      <c r="E6755"/>
    </row>
    <row r="6756" spans="5:5" x14ac:dyDescent="0.25">
      <c r="E6756"/>
    </row>
    <row r="6757" spans="5:5" x14ac:dyDescent="0.25">
      <c r="E6757"/>
    </row>
    <row r="6758" spans="5:5" x14ac:dyDescent="0.25">
      <c r="E6758"/>
    </row>
    <row r="6759" spans="5:5" x14ac:dyDescent="0.25">
      <c r="E6759"/>
    </row>
    <row r="6760" spans="5:5" x14ac:dyDescent="0.25">
      <c r="E6760"/>
    </row>
    <row r="6761" spans="5:5" x14ac:dyDescent="0.25">
      <c r="E6761"/>
    </row>
    <row r="6762" spans="5:5" x14ac:dyDescent="0.25">
      <c r="E6762"/>
    </row>
    <row r="6763" spans="5:5" x14ac:dyDescent="0.25">
      <c r="E6763"/>
    </row>
    <row r="6764" spans="5:5" x14ac:dyDescent="0.25">
      <c r="E6764"/>
    </row>
    <row r="6765" spans="5:5" x14ac:dyDescent="0.25">
      <c r="E6765"/>
    </row>
    <row r="6766" spans="5:5" x14ac:dyDescent="0.25">
      <c r="E6766"/>
    </row>
    <row r="6767" spans="5:5" x14ac:dyDescent="0.25">
      <c r="E6767"/>
    </row>
    <row r="6768" spans="5:5" x14ac:dyDescent="0.25">
      <c r="E6768"/>
    </row>
    <row r="6769" spans="5:5" x14ac:dyDescent="0.25">
      <c r="E6769"/>
    </row>
    <row r="6770" spans="5:5" x14ac:dyDescent="0.25">
      <c r="E6770"/>
    </row>
    <row r="6771" spans="5:5" x14ac:dyDescent="0.25">
      <c r="E6771"/>
    </row>
    <row r="6772" spans="5:5" x14ac:dyDescent="0.25">
      <c r="E6772"/>
    </row>
    <row r="6773" spans="5:5" x14ac:dyDescent="0.25">
      <c r="E6773"/>
    </row>
    <row r="6774" spans="5:5" x14ac:dyDescent="0.25">
      <c r="E6774"/>
    </row>
    <row r="6775" spans="5:5" x14ac:dyDescent="0.25">
      <c r="E6775"/>
    </row>
    <row r="6776" spans="5:5" x14ac:dyDescent="0.25">
      <c r="E6776"/>
    </row>
    <row r="6777" spans="5:5" x14ac:dyDescent="0.25">
      <c r="E6777"/>
    </row>
    <row r="6778" spans="5:5" x14ac:dyDescent="0.25">
      <c r="E6778"/>
    </row>
    <row r="6779" spans="5:5" x14ac:dyDescent="0.25">
      <c r="E6779"/>
    </row>
    <row r="6780" spans="5:5" x14ac:dyDescent="0.25">
      <c r="E6780"/>
    </row>
    <row r="6781" spans="5:5" x14ac:dyDescent="0.25">
      <c r="E6781"/>
    </row>
    <row r="6782" spans="5:5" x14ac:dyDescent="0.25">
      <c r="E6782"/>
    </row>
    <row r="6783" spans="5:5" x14ac:dyDescent="0.25">
      <c r="E6783"/>
    </row>
    <row r="6784" spans="5:5" x14ac:dyDescent="0.25">
      <c r="E6784"/>
    </row>
    <row r="6785" spans="5:5" x14ac:dyDescent="0.25">
      <c r="E6785"/>
    </row>
    <row r="6786" spans="5:5" x14ac:dyDescent="0.25">
      <c r="E6786"/>
    </row>
    <row r="6787" spans="5:5" x14ac:dyDescent="0.25">
      <c r="E6787"/>
    </row>
    <row r="6788" spans="5:5" x14ac:dyDescent="0.25">
      <c r="E6788"/>
    </row>
    <row r="6789" spans="5:5" x14ac:dyDescent="0.25">
      <c r="E6789"/>
    </row>
    <row r="6790" spans="5:5" x14ac:dyDescent="0.25">
      <c r="E6790"/>
    </row>
    <row r="6791" spans="5:5" x14ac:dyDescent="0.25">
      <c r="E6791"/>
    </row>
    <row r="6792" spans="5:5" x14ac:dyDescent="0.25">
      <c r="E6792"/>
    </row>
    <row r="6793" spans="5:5" x14ac:dyDescent="0.25">
      <c r="E6793"/>
    </row>
    <row r="6794" spans="5:5" x14ac:dyDescent="0.25">
      <c r="E6794"/>
    </row>
    <row r="6795" spans="5:5" x14ac:dyDescent="0.25">
      <c r="E6795"/>
    </row>
    <row r="6796" spans="5:5" x14ac:dyDescent="0.25">
      <c r="E6796"/>
    </row>
    <row r="6797" spans="5:5" x14ac:dyDescent="0.25">
      <c r="E6797"/>
    </row>
    <row r="6798" spans="5:5" x14ac:dyDescent="0.25">
      <c r="E6798"/>
    </row>
    <row r="6799" spans="5:5" x14ac:dyDescent="0.25">
      <c r="E6799"/>
    </row>
    <row r="6800" spans="5:5" x14ac:dyDescent="0.25">
      <c r="E6800"/>
    </row>
    <row r="6801" spans="5:5" x14ac:dyDescent="0.25">
      <c r="E6801"/>
    </row>
    <row r="6802" spans="5:5" x14ac:dyDescent="0.25">
      <c r="E6802"/>
    </row>
    <row r="6803" spans="5:5" x14ac:dyDescent="0.25">
      <c r="E6803"/>
    </row>
    <row r="6804" spans="5:5" x14ac:dyDescent="0.25">
      <c r="E6804"/>
    </row>
    <row r="6805" spans="5:5" x14ac:dyDescent="0.25">
      <c r="E6805"/>
    </row>
    <row r="6806" spans="5:5" x14ac:dyDescent="0.25">
      <c r="E6806"/>
    </row>
    <row r="6807" spans="5:5" x14ac:dyDescent="0.25">
      <c r="E6807"/>
    </row>
    <row r="6808" spans="5:5" x14ac:dyDescent="0.25">
      <c r="E6808"/>
    </row>
    <row r="6809" spans="5:5" x14ac:dyDescent="0.25">
      <c r="E6809"/>
    </row>
    <row r="6810" spans="5:5" x14ac:dyDescent="0.25">
      <c r="E6810"/>
    </row>
    <row r="6811" spans="5:5" x14ac:dyDescent="0.25">
      <c r="E6811"/>
    </row>
    <row r="6812" spans="5:5" x14ac:dyDescent="0.25">
      <c r="E6812"/>
    </row>
    <row r="6813" spans="5:5" x14ac:dyDescent="0.25">
      <c r="E6813"/>
    </row>
    <row r="6814" spans="5:5" x14ac:dyDescent="0.25">
      <c r="E6814"/>
    </row>
    <row r="6815" spans="5:5" x14ac:dyDescent="0.25">
      <c r="E6815"/>
    </row>
    <row r="6816" spans="5:5" x14ac:dyDescent="0.25">
      <c r="E6816"/>
    </row>
    <row r="6817" spans="5:5" x14ac:dyDescent="0.25">
      <c r="E6817"/>
    </row>
    <row r="6818" spans="5:5" x14ac:dyDescent="0.25">
      <c r="E6818"/>
    </row>
    <row r="6819" spans="5:5" x14ac:dyDescent="0.25">
      <c r="E6819"/>
    </row>
    <row r="6820" spans="5:5" x14ac:dyDescent="0.25">
      <c r="E6820"/>
    </row>
    <row r="6821" spans="5:5" x14ac:dyDescent="0.25">
      <c r="E6821"/>
    </row>
    <row r="6822" spans="5:5" x14ac:dyDescent="0.25">
      <c r="E6822"/>
    </row>
    <row r="6823" spans="5:5" x14ac:dyDescent="0.25">
      <c r="E6823"/>
    </row>
    <row r="6824" spans="5:5" x14ac:dyDescent="0.25">
      <c r="E6824"/>
    </row>
    <row r="6825" spans="5:5" x14ac:dyDescent="0.25">
      <c r="E6825"/>
    </row>
    <row r="6826" spans="5:5" x14ac:dyDescent="0.25">
      <c r="E6826"/>
    </row>
    <row r="6827" spans="5:5" x14ac:dyDescent="0.25">
      <c r="E6827"/>
    </row>
    <row r="6828" spans="5:5" x14ac:dyDescent="0.25">
      <c r="E6828"/>
    </row>
    <row r="6829" spans="5:5" x14ac:dyDescent="0.25">
      <c r="E6829"/>
    </row>
    <row r="6830" spans="5:5" x14ac:dyDescent="0.25">
      <c r="E6830"/>
    </row>
    <row r="6831" spans="5:5" x14ac:dyDescent="0.25">
      <c r="E6831"/>
    </row>
    <row r="6832" spans="5:5" x14ac:dyDescent="0.25">
      <c r="E6832"/>
    </row>
    <row r="6833" spans="5:5" x14ac:dyDescent="0.25">
      <c r="E6833"/>
    </row>
    <row r="6834" spans="5:5" x14ac:dyDescent="0.25">
      <c r="E6834"/>
    </row>
    <row r="6835" spans="5:5" x14ac:dyDescent="0.25">
      <c r="E6835"/>
    </row>
    <row r="6836" spans="5:5" x14ac:dyDescent="0.25">
      <c r="E6836"/>
    </row>
    <row r="6837" spans="5:5" x14ac:dyDescent="0.25">
      <c r="E6837"/>
    </row>
    <row r="6838" spans="5:5" x14ac:dyDescent="0.25">
      <c r="E6838"/>
    </row>
    <row r="6839" spans="5:5" x14ac:dyDescent="0.25">
      <c r="E6839"/>
    </row>
    <row r="6840" spans="5:5" x14ac:dyDescent="0.25">
      <c r="E6840"/>
    </row>
    <row r="6841" spans="5:5" x14ac:dyDescent="0.25">
      <c r="E6841"/>
    </row>
    <row r="6842" spans="5:5" x14ac:dyDescent="0.25">
      <c r="E6842"/>
    </row>
    <row r="6843" spans="5:5" x14ac:dyDescent="0.25">
      <c r="E6843"/>
    </row>
    <row r="6844" spans="5:5" x14ac:dyDescent="0.25">
      <c r="E6844"/>
    </row>
    <row r="6845" spans="5:5" x14ac:dyDescent="0.25">
      <c r="E6845"/>
    </row>
    <row r="6846" spans="5:5" x14ac:dyDescent="0.25">
      <c r="E6846"/>
    </row>
    <row r="6847" spans="5:5" x14ac:dyDescent="0.25">
      <c r="E6847"/>
    </row>
    <row r="6848" spans="5:5" x14ac:dyDescent="0.25">
      <c r="E6848"/>
    </row>
    <row r="6849" spans="5:5" x14ac:dyDescent="0.25">
      <c r="E6849"/>
    </row>
    <row r="6850" spans="5:5" x14ac:dyDescent="0.25">
      <c r="E6850"/>
    </row>
    <row r="6851" spans="5:5" x14ac:dyDescent="0.25">
      <c r="E6851"/>
    </row>
    <row r="6852" spans="5:5" x14ac:dyDescent="0.25">
      <c r="E6852"/>
    </row>
    <row r="6853" spans="5:5" x14ac:dyDescent="0.25">
      <c r="E6853"/>
    </row>
    <row r="6854" spans="5:5" x14ac:dyDescent="0.25">
      <c r="E6854"/>
    </row>
    <row r="6855" spans="5:5" x14ac:dyDescent="0.25">
      <c r="E6855"/>
    </row>
    <row r="6856" spans="5:5" x14ac:dyDescent="0.25">
      <c r="E6856"/>
    </row>
    <row r="6857" spans="5:5" x14ac:dyDescent="0.25">
      <c r="E6857"/>
    </row>
    <row r="6858" spans="5:5" x14ac:dyDescent="0.25">
      <c r="E6858"/>
    </row>
    <row r="6859" spans="5:5" x14ac:dyDescent="0.25">
      <c r="E6859"/>
    </row>
    <row r="6860" spans="5:5" x14ac:dyDescent="0.25">
      <c r="E6860"/>
    </row>
    <row r="6861" spans="5:5" x14ac:dyDescent="0.25">
      <c r="E6861"/>
    </row>
    <row r="6862" spans="5:5" x14ac:dyDescent="0.25">
      <c r="E6862"/>
    </row>
    <row r="6863" spans="5:5" x14ac:dyDescent="0.25">
      <c r="E6863"/>
    </row>
    <row r="6864" spans="5:5" x14ac:dyDescent="0.25">
      <c r="E6864"/>
    </row>
    <row r="6865" spans="5:5" x14ac:dyDescent="0.25">
      <c r="E6865"/>
    </row>
    <row r="6866" spans="5:5" x14ac:dyDescent="0.25">
      <c r="E6866"/>
    </row>
    <row r="6867" spans="5:5" x14ac:dyDescent="0.25">
      <c r="E6867"/>
    </row>
    <row r="6868" spans="5:5" x14ac:dyDescent="0.25">
      <c r="E6868"/>
    </row>
    <row r="6869" spans="5:5" x14ac:dyDescent="0.25">
      <c r="E6869"/>
    </row>
    <row r="6870" spans="5:5" x14ac:dyDescent="0.25">
      <c r="E6870"/>
    </row>
    <row r="6871" spans="5:5" x14ac:dyDescent="0.25">
      <c r="E6871"/>
    </row>
    <row r="6872" spans="5:5" x14ac:dyDescent="0.25">
      <c r="E6872"/>
    </row>
    <row r="6873" spans="5:5" x14ac:dyDescent="0.25">
      <c r="E6873"/>
    </row>
    <row r="6874" spans="5:5" x14ac:dyDescent="0.25">
      <c r="E6874"/>
    </row>
    <row r="6875" spans="5:5" x14ac:dyDescent="0.25">
      <c r="E6875"/>
    </row>
    <row r="6876" spans="5:5" x14ac:dyDescent="0.25">
      <c r="E6876"/>
    </row>
    <row r="6877" spans="5:5" x14ac:dyDescent="0.25">
      <c r="E6877"/>
    </row>
    <row r="6878" spans="5:5" x14ac:dyDescent="0.25">
      <c r="E6878"/>
    </row>
    <row r="6879" spans="5:5" x14ac:dyDescent="0.25">
      <c r="E6879"/>
    </row>
    <row r="6880" spans="5:5" x14ac:dyDescent="0.25">
      <c r="E6880"/>
    </row>
    <row r="6881" spans="5:5" x14ac:dyDescent="0.25">
      <c r="E6881"/>
    </row>
    <row r="6882" spans="5:5" x14ac:dyDescent="0.25">
      <c r="E6882"/>
    </row>
    <row r="6883" spans="5:5" x14ac:dyDescent="0.25">
      <c r="E6883"/>
    </row>
    <row r="6884" spans="5:5" x14ac:dyDescent="0.25">
      <c r="E6884"/>
    </row>
    <row r="6885" spans="5:5" x14ac:dyDescent="0.25">
      <c r="E6885"/>
    </row>
    <row r="6886" spans="5:5" x14ac:dyDescent="0.25">
      <c r="E6886"/>
    </row>
    <row r="6887" spans="5:5" x14ac:dyDescent="0.25">
      <c r="E6887"/>
    </row>
    <row r="6888" spans="5:5" x14ac:dyDescent="0.25">
      <c r="E6888"/>
    </row>
    <row r="6889" spans="5:5" x14ac:dyDescent="0.25">
      <c r="E6889"/>
    </row>
    <row r="6890" spans="5:5" x14ac:dyDescent="0.25">
      <c r="E6890"/>
    </row>
    <row r="6891" spans="5:5" x14ac:dyDescent="0.25">
      <c r="E6891"/>
    </row>
    <row r="6892" spans="5:5" x14ac:dyDescent="0.25">
      <c r="E6892"/>
    </row>
    <row r="6893" spans="5:5" x14ac:dyDescent="0.25">
      <c r="E6893"/>
    </row>
    <row r="6894" spans="5:5" x14ac:dyDescent="0.25">
      <c r="E6894"/>
    </row>
    <row r="6895" spans="5:5" x14ac:dyDescent="0.25">
      <c r="E6895"/>
    </row>
    <row r="6896" spans="5:5" x14ac:dyDescent="0.25">
      <c r="E6896"/>
    </row>
    <row r="6897" spans="5:5" x14ac:dyDescent="0.25">
      <c r="E6897"/>
    </row>
    <row r="6898" spans="5:5" x14ac:dyDescent="0.25">
      <c r="E6898"/>
    </row>
    <row r="6899" spans="5:5" x14ac:dyDescent="0.25">
      <c r="E6899"/>
    </row>
    <row r="6900" spans="5:5" x14ac:dyDescent="0.25">
      <c r="E6900"/>
    </row>
    <row r="6901" spans="5:5" x14ac:dyDescent="0.25">
      <c r="E6901"/>
    </row>
    <row r="6902" spans="5:5" x14ac:dyDescent="0.25">
      <c r="E6902"/>
    </row>
    <row r="6903" spans="5:5" x14ac:dyDescent="0.25">
      <c r="E6903"/>
    </row>
    <row r="6904" spans="5:5" x14ac:dyDescent="0.25">
      <c r="E6904"/>
    </row>
    <row r="6905" spans="5:5" x14ac:dyDescent="0.25">
      <c r="E6905"/>
    </row>
    <row r="6906" spans="5:5" x14ac:dyDescent="0.25">
      <c r="E6906"/>
    </row>
    <row r="6907" spans="5:5" x14ac:dyDescent="0.25">
      <c r="E6907"/>
    </row>
    <row r="6908" spans="5:5" x14ac:dyDescent="0.25">
      <c r="E6908"/>
    </row>
    <row r="6909" spans="5:5" x14ac:dyDescent="0.25">
      <c r="E6909"/>
    </row>
    <row r="6910" spans="5:5" x14ac:dyDescent="0.25">
      <c r="E6910"/>
    </row>
    <row r="6911" spans="5:5" x14ac:dyDescent="0.25">
      <c r="E6911"/>
    </row>
    <row r="6912" spans="5:5" x14ac:dyDescent="0.25">
      <c r="E6912"/>
    </row>
    <row r="6913" spans="5:5" x14ac:dyDescent="0.25">
      <c r="E6913"/>
    </row>
    <row r="6914" spans="5:5" x14ac:dyDescent="0.25">
      <c r="E6914"/>
    </row>
    <row r="6915" spans="5:5" x14ac:dyDescent="0.25">
      <c r="E6915"/>
    </row>
    <row r="6916" spans="5:5" x14ac:dyDescent="0.25">
      <c r="E6916"/>
    </row>
    <row r="6917" spans="5:5" x14ac:dyDescent="0.25">
      <c r="E6917"/>
    </row>
    <row r="6918" spans="5:5" x14ac:dyDescent="0.25">
      <c r="E6918"/>
    </row>
    <row r="6919" spans="5:5" x14ac:dyDescent="0.25">
      <c r="E6919"/>
    </row>
    <row r="6920" spans="5:5" x14ac:dyDescent="0.25">
      <c r="E6920"/>
    </row>
    <row r="6921" spans="5:5" x14ac:dyDescent="0.25">
      <c r="E6921"/>
    </row>
    <row r="6922" spans="5:5" x14ac:dyDescent="0.25">
      <c r="E6922"/>
    </row>
    <row r="6923" spans="5:5" x14ac:dyDescent="0.25">
      <c r="E6923"/>
    </row>
    <row r="6924" spans="5:5" x14ac:dyDescent="0.25">
      <c r="E6924"/>
    </row>
    <row r="6925" spans="5:5" x14ac:dyDescent="0.25">
      <c r="E6925"/>
    </row>
    <row r="6926" spans="5:5" x14ac:dyDescent="0.25">
      <c r="E6926"/>
    </row>
    <row r="6927" spans="5:5" x14ac:dyDescent="0.25">
      <c r="E6927"/>
    </row>
    <row r="6928" spans="5:5" x14ac:dyDescent="0.25">
      <c r="E6928"/>
    </row>
    <row r="6929" spans="5:5" x14ac:dyDescent="0.25">
      <c r="E6929"/>
    </row>
    <row r="6930" spans="5:5" x14ac:dyDescent="0.25">
      <c r="E6930"/>
    </row>
    <row r="6931" spans="5:5" x14ac:dyDescent="0.25">
      <c r="E6931"/>
    </row>
    <row r="6932" spans="5:5" x14ac:dyDescent="0.25">
      <c r="E6932"/>
    </row>
    <row r="6933" spans="5:5" x14ac:dyDescent="0.25">
      <c r="E6933"/>
    </row>
    <row r="6934" spans="5:5" x14ac:dyDescent="0.25">
      <c r="E6934"/>
    </row>
    <row r="6935" spans="5:5" x14ac:dyDescent="0.25">
      <c r="E6935"/>
    </row>
    <row r="6936" spans="5:5" x14ac:dyDescent="0.25">
      <c r="E6936"/>
    </row>
    <row r="6937" spans="5:5" x14ac:dyDescent="0.25">
      <c r="E6937"/>
    </row>
    <row r="6938" spans="5:5" x14ac:dyDescent="0.25">
      <c r="E6938"/>
    </row>
    <row r="6939" spans="5:5" x14ac:dyDescent="0.25">
      <c r="E6939"/>
    </row>
    <row r="6940" spans="5:5" x14ac:dyDescent="0.25">
      <c r="E6940"/>
    </row>
    <row r="6941" spans="5:5" x14ac:dyDescent="0.25">
      <c r="E6941"/>
    </row>
    <row r="6942" spans="5:5" x14ac:dyDescent="0.25">
      <c r="E6942"/>
    </row>
    <row r="6943" spans="5:5" x14ac:dyDescent="0.25">
      <c r="E6943"/>
    </row>
    <row r="6944" spans="5:5" x14ac:dyDescent="0.25">
      <c r="E6944"/>
    </row>
    <row r="6945" spans="5:5" x14ac:dyDescent="0.25">
      <c r="E6945"/>
    </row>
    <row r="6946" spans="5:5" x14ac:dyDescent="0.25">
      <c r="E6946"/>
    </row>
    <row r="6947" spans="5:5" x14ac:dyDescent="0.25">
      <c r="E6947"/>
    </row>
    <row r="6948" spans="5:5" x14ac:dyDescent="0.25">
      <c r="E6948"/>
    </row>
    <row r="6949" spans="5:5" x14ac:dyDescent="0.25">
      <c r="E6949"/>
    </row>
    <row r="6950" spans="5:5" x14ac:dyDescent="0.25">
      <c r="E6950"/>
    </row>
    <row r="6951" spans="5:5" x14ac:dyDescent="0.25">
      <c r="E6951"/>
    </row>
    <row r="6952" spans="5:5" x14ac:dyDescent="0.25">
      <c r="E6952"/>
    </row>
    <row r="6953" spans="5:5" x14ac:dyDescent="0.25">
      <c r="E6953"/>
    </row>
    <row r="6954" spans="5:5" x14ac:dyDescent="0.25">
      <c r="E6954"/>
    </row>
    <row r="6955" spans="5:5" x14ac:dyDescent="0.25">
      <c r="E6955"/>
    </row>
    <row r="6956" spans="5:5" x14ac:dyDescent="0.25">
      <c r="E6956"/>
    </row>
    <row r="6957" spans="5:5" x14ac:dyDescent="0.25">
      <c r="E6957"/>
    </row>
    <row r="6958" spans="5:5" x14ac:dyDescent="0.25">
      <c r="E6958"/>
    </row>
    <row r="6959" spans="5:5" x14ac:dyDescent="0.25">
      <c r="E6959"/>
    </row>
    <row r="6960" spans="5:5" x14ac:dyDescent="0.25">
      <c r="E6960"/>
    </row>
    <row r="6961" spans="5:5" x14ac:dyDescent="0.25">
      <c r="E6961"/>
    </row>
    <row r="6962" spans="5:5" x14ac:dyDescent="0.25">
      <c r="E6962"/>
    </row>
    <row r="6963" spans="5:5" x14ac:dyDescent="0.25">
      <c r="E6963"/>
    </row>
    <row r="6964" spans="5:5" x14ac:dyDescent="0.25">
      <c r="E6964"/>
    </row>
    <row r="6965" spans="5:5" x14ac:dyDescent="0.25">
      <c r="E6965"/>
    </row>
    <row r="6966" spans="5:5" x14ac:dyDescent="0.25">
      <c r="E6966"/>
    </row>
    <row r="6967" spans="5:5" x14ac:dyDescent="0.25">
      <c r="E6967"/>
    </row>
    <row r="6968" spans="5:5" x14ac:dyDescent="0.25">
      <c r="E6968"/>
    </row>
    <row r="6969" spans="5:5" x14ac:dyDescent="0.25">
      <c r="E6969"/>
    </row>
    <row r="6970" spans="5:5" x14ac:dyDescent="0.25">
      <c r="E6970"/>
    </row>
    <row r="6971" spans="5:5" x14ac:dyDescent="0.25">
      <c r="E6971"/>
    </row>
    <row r="6972" spans="5:5" x14ac:dyDescent="0.25">
      <c r="E6972"/>
    </row>
    <row r="6973" spans="5:5" x14ac:dyDescent="0.25">
      <c r="E6973"/>
    </row>
    <row r="6974" spans="5:5" x14ac:dyDescent="0.25">
      <c r="E6974"/>
    </row>
    <row r="6975" spans="5:5" x14ac:dyDescent="0.25">
      <c r="E6975"/>
    </row>
    <row r="6976" spans="5:5" x14ac:dyDescent="0.25">
      <c r="E6976"/>
    </row>
    <row r="6977" spans="5:5" x14ac:dyDescent="0.25">
      <c r="E6977"/>
    </row>
    <row r="6978" spans="5:5" x14ac:dyDescent="0.25">
      <c r="E6978"/>
    </row>
    <row r="6979" spans="5:5" x14ac:dyDescent="0.25">
      <c r="E6979"/>
    </row>
    <row r="6980" spans="5:5" x14ac:dyDescent="0.25">
      <c r="E6980"/>
    </row>
    <row r="6981" spans="5:5" x14ac:dyDescent="0.25">
      <c r="E6981"/>
    </row>
    <row r="6982" spans="5:5" x14ac:dyDescent="0.25">
      <c r="E6982"/>
    </row>
    <row r="6983" spans="5:5" x14ac:dyDescent="0.25">
      <c r="E6983"/>
    </row>
    <row r="6984" spans="5:5" x14ac:dyDescent="0.25">
      <c r="E6984"/>
    </row>
    <row r="6985" spans="5:5" x14ac:dyDescent="0.25">
      <c r="E6985"/>
    </row>
    <row r="6986" spans="5:5" x14ac:dyDescent="0.25">
      <c r="E6986"/>
    </row>
    <row r="6987" spans="5:5" x14ac:dyDescent="0.25">
      <c r="E6987"/>
    </row>
    <row r="6988" spans="5:5" x14ac:dyDescent="0.25">
      <c r="E6988"/>
    </row>
    <row r="6989" spans="5:5" x14ac:dyDescent="0.25">
      <c r="E6989"/>
    </row>
    <row r="6990" spans="5:5" x14ac:dyDescent="0.25">
      <c r="E6990"/>
    </row>
    <row r="6991" spans="5:5" x14ac:dyDescent="0.25">
      <c r="E6991"/>
    </row>
    <row r="6992" spans="5:5" x14ac:dyDescent="0.25">
      <c r="E6992"/>
    </row>
    <row r="6993" spans="5:5" x14ac:dyDescent="0.25">
      <c r="E6993"/>
    </row>
    <row r="6994" spans="5:5" x14ac:dyDescent="0.25">
      <c r="E6994"/>
    </row>
    <row r="6995" spans="5:5" x14ac:dyDescent="0.25">
      <c r="E6995"/>
    </row>
    <row r="6996" spans="5:5" x14ac:dyDescent="0.25">
      <c r="E6996"/>
    </row>
    <row r="6997" spans="5:5" x14ac:dyDescent="0.25">
      <c r="E6997"/>
    </row>
    <row r="6998" spans="5:5" x14ac:dyDescent="0.25">
      <c r="E6998"/>
    </row>
    <row r="6999" spans="5:5" x14ac:dyDescent="0.25">
      <c r="E6999"/>
    </row>
    <row r="7000" spans="5:5" x14ac:dyDescent="0.25">
      <c r="E7000"/>
    </row>
    <row r="7001" spans="5:5" x14ac:dyDescent="0.25">
      <c r="E7001"/>
    </row>
    <row r="7002" spans="5:5" x14ac:dyDescent="0.25">
      <c r="E7002"/>
    </row>
    <row r="7003" spans="5:5" x14ac:dyDescent="0.25">
      <c r="E7003"/>
    </row>
    <row r="7004" spans="5:5" x14ac:dyDescent="0.25">
      <c r="E7004"/>
    </row>
    <row r="7005" spans="5:5" x14ac:dyDescent="0.25">
      <c r="E7005"/>
    </row>
    <row r="7006" spans="5:5" x14ac:dyDescent="0.25">
      <c r="E7006"/>
    </row>
    <row r="7007" spans="5:5" x14ac:dyDescent="0.25">
      <c r="E7007"/>
    </row>
    <row r="7008" spans="5:5" x14ac:dyDescent="0.25">
      <c r="E7008"/>
    </row>
    <row r="7009" spans="5:5" x14ac:dyDescent="0.25">
      <c r="E7009"/>
    </row>
    <row r="7010" spans="5:5" x14ac:dyDescent="0.25">
      <c r="E7010"/>
    </row>
    <row r="7011" spans="5:5" x14ac:dyDescent="0.25">
      <c r="E7011"/>
    </row>
    <row r="7012" spans="5:5" x14ac:dyDescent="0.25">
      <c r="E7012"/>
    </row>
    <row r="7013" spans="5:5" x14ac:dyDescent="0.25">
      <c r="E7013"/>
    </row>
    <row r="7014" spans="5:5" x14ac:dyDescent="0.25">
      <c r="E7014"/>
    </row>
    <row r="7015" spans="5:5" x14ac:dyDescent="0.25">
      <c r="E7015"/>
    </row>
    <row r="7016" spans="5:5" x14ac:dyDescent="0.25">
      <c r="E7016"/>
    </row>
    <row r="7017" spans="5:5" x14ac:dyDescent="0.25">
      <c r="E7017"/>
    </row>
    <row r="7018" spans="5:5" x14ac:dyDescent="0.25">
      <c r="E7018"/>
    </row>
    <row r="7019" spans="5:5" x14ac:dyDescent="0.25">
      <c r="E7019"/>
    </row>
    <row r="7020" spans="5:5" x14ac:dyDescent="0.25">
      <c r="E7020"/>
    </row>
    <row r="7021" spans="5:5" x14ac:dyDescent="0.25">
      <c r="E7021"/>
    </row>
    <row r="7022" spans="5:5" x14ac:dyDescent="0.25">
      <c r="E7022"/>
    </row>
    <row r="7023" spans="5:5" x14ac:dyDescent="0.25">
      <c r="E7023"/>
    </row>
    <row r="7024" spans="5:5" x14ac:dyDescent="0.25">
      <c r="E7024"/>
    </row>
    <row r="7025" spans="5:5" x14ac:dyDescent="0.25">
      <c r="E7025"/>
    </row>
    <row r="7026" spans="5:5" x14ac:dyDescent="0.25">
      <c r="E7026"/>
    </row>
    <row r="7027" spans="5:5" x14ac:dyDescent="0.25">
      <c r="E7027"/>
    </row>
    <row r="7028" spans="5:5" x14ac:dyDescent="0.25">
      <c r="E7028"/>
    </row>
    <row r="7029" spans="5:5" x14ac:dyDescent="0.25">
      <c r="E7029"/>
    </row>
    <row r="7030" spans="5:5" x14ac:dyDescent="0.25">
      <c r="E7030"/>
    </row>
    <row r="7031" spans="5:5" x14ac:dyDescent="0.25">
      <c r="E7031"/>
    </row>
    <row r="7032" spans="5:5" x14ac:dyDescent="0.25">
      <c r="E7032"/>
    </row>
    <row r="7033" spans="5:5" x14ac:dyDescent="0.25">
      <c r="E7033"/>
    </row>
    <row r="7034" spans="5:5" x14ac:dyDescent="0.25">
      <c r="E7034"/>
    </row>
    <row r="7035" spans="5:5" x14ac:dyDescent="0.25">
      <c r="E7035"/>
    </row>
    <row r="7036" spans="5:5" x14ac:dyDescent="0.25">
      <c r="E7036"/>
    </row>
    <row r="7037" spans="5:5" x14ac:dyDescent="0.25">
      <c r="E7037"/>
    </row>
    <row r="7038" spans="5:5" x14ac:dyDescent="0.25">
      <c r="E7038"/>
    </row>
    <row r="7039" spans="5:5" x14ac:dyDescent="0.25">
      <c r="E7039"/>
    </row>
    <row r="7040" spans="5:5" x14ac:dyDescent="0.25">
      <c r="E7040"/>
    </row>
    <row r="7041" spans="5:5" x14ac:dyDescent="0.25">
      <c r="E7041"/>
    </row>
    <row r="7042" spans="5:5" x14ac:dyDescent="0.25">
      <c r="E7042"/>
    </row>
    <row r="7043" spans="5:5" x14ac:dyDescent="0.25">
      <c r="E7043"/>
    </row>
    <row r="7044" spans="5:5" x14ac:dyDescent="0.25">
      <c r="E7044"/>
    </row>
    <row r="7045" spans="5:5" x14ac:dyDescent="0.25">
      <c r="E7045"/>
    </row>
    <row r="7046" spans="5:5" x14ac:dyDescent="0.25">
      <c r="E7046"/>
    </row>
    <row r="7047" spans="5:5" x14ac:dyDescent="0.25">
      <c r="E7047"/>
    </row>
    <row r="7048" spans="5:5" x14ac:dyDescent="0.25">
      <c r="E7048"/>
    </row>
    <row r="7049" spans="5:5" x14ac:dyDescent="0.25">
      <c r="E7049"/>
    </row>
    <row r="7050" spans="5:5" x14ac:dyDescent="0.25">
      <c r="E7050"/>
    </row>
    <row r="7051" spans="5:5" x14ac:dyDescent="0.25">
      <c r="E7051"/>
    </row>
    <row r="7052" spans="5:5" x14ac:dyDescent="0.25">
      <c r="E7052"/>
    </row>
    <row r="7053" spans="5:5" x14ac:dyDescent="0.25">
      <c r="E7053"/>
    </row>
    <row r="7054" spans="5:5" x14ac:dyDescent="0.25">
      <c r="E7054"/>
    </row>
    <row r="7055" spans="5:5" x14ac:dyDescent="0.25">
      <c r="E7055"/>
    </row>
    <row r="7056" spans="5:5" x14ac:dyDescent="0.25">
      <c r="E7056"/>
    </row>
    <row r="7057" spans="5:5" x14ac:dyDescent="0.25">
      <c r="E7057"/>
    </row>
    <row r="7058" spans="5:5" x14ac:dyDescent="0.25">
      <c r="E7058"/>
    </row>
    <row r="7059" spans="5:5" x14ac:dyDescent="0.25">
      <c r="E7059"/>
    </row>
    <row r="7060" spans="5:5" x14ac:dyDescent="0.25">
      <c r="E7060"/>
    </row>
    <row r="7061" spans="5:5" x14ac:dyDescent="0.25">
      <c r="E7061"/>
    </row>
    <row r="7062" spans="5:5" x14ac:dyDescent="0.25">
      <c r="E7062"/>
    </row>
    <row r="7063" spans="5:5" x14ac:dyDescent="0.25">
      <c r="E7063"/>
    </row>
    <row r="7064" spans="5:5" x14ac:dyDescent="0.25">
      <c r="E7064"/>
    </row>
    <row r="7065" spans="5:5" x14ac:dyDescent="0.25">
      <c r="E7065"/>
    </row>
    <row r="7066" spans="5:5" x14ac:dyDescent="0.25">
      <c r="E7066"/>
    </row>
    <row r="7067" spans="5:5" x14ac:dyDescent="0.25">
      <c r="E7067"/>
    </row>
    <row r="7068" spans="5:5" x14ac:dyDescent="0.25">
      <c r="E7068"/>
    </row>
    <row r="7069" spans="5:5" x14ac:dyDescent="0.25">
      <c r="E7069"/>
    </row>
    <row r="7070" spans="5:5" x14ac:dyDescent="0.25">
      <c r="E7070"/>
    </row>
    <row r="7071" spans="5:5" x14ac:dyDescent="0.25">
      <c r="E7071"/>
    </row>
    <row r="7072" spans="5:5" x14ac:dyDescent="0.25">
      <c r="E7072"/>
    </row>
    <row r="7073" spans="5:5" x14ac:dyDescent="0.25">
      <c r="E7073"/>
    </row>
    <row r="7074" spans="5:5" x14ac:dyDescent="0.25">
      <c r="E7074"/>
    </row>
    <row r="7075" spans="5:5" x14ac:dyDescent="0.25">
      <c r="E7075"/>
    </row>
    <row r="7076" spans="5:5" x14ac:dyDescent="0.25">
      <c r="E7076"/>
    </row>
    <row r="7077" spans="5:5" x14ac:dyDescent="0.25">
      <c r="E7077"/>
    </row>
    <row r="7078" spans="5:5" x14ac:dyDescent="0.25">
      <c r="E7078"/>
    </row>
    <row r="7079" spans="5:5" x14ac:dyDescent="0.25">
      <c r="E7079"/>
    </row>
    <row r="7080" spans="5:5" x14ac:dyDescent="0.25">
      <c r="E7080"/>
    </row>
    <row r="7081" spans="5:5" x14ac:dyDescent="0.25">
      <c r="E7081"/>
    </row>
    <row r="7082" spans="5:5" x14ac:dyDescent="0.25">
      <c r="E7082"/>
    </row>
    <row r="7083" spans="5:5" x14ac:dyDescent="0.25">
      <c r="E7083"/>
    </row>
    <row r="7084" spans="5:5" x14ac:dyDescent="0.25">
      <c r="E7084"/>
    </row>
    <row r="7085" spans="5:5" x14ac:dyDescent="0.25">
      <c r="E7085"/>
    </row>
    <row r="7086" spans="5:5" x14ac:dyDescent="0.25">
      <c r="E7086"/>
    </row>
    <row r="7087" spans="5:5" x14ac:dyDescent="0.25">
      <c r="E7087"/>
    </row>
    <row r="7088" spans="5:5" x14ac:dyDescent="0.25">
      <c r="E7088"/>
    </row>
    <row r="7089" spans="5:5" x14ac:dyDescent="0.25">
      <c r="E7089"/>
    </row>
    <row r="7090" spans="5:5" x14ac:dyDescent="0.25">
      <c r="E7090"/>
    </row>
    <row r="7091" spans="5:5" x14ac:dyDescent="0.25">
      <c r="E7091"/>
    </row>
    <row r="7092" spans="5:5" x14ac:dyDescent="0.25">
      <c r="E7092"/>
    </row>
    <row r="7093" spans="5:5" x14ac:dyDescent="0.25">
      <c r="E7093"/>
    </row>
    <row r="7094" spans="5:5" x14ac:dyDescent="0.25">
      <c r="E7094"/>
    </row>
    <row r="7095" spans="5:5" x14ac:dyDescent="0.25">
      <c r="E7095"/>
    </row>
    <row r="7096" spans="5:5" x14ac:dyDescent="0.25">
      <c r="E7096"/>
    </row>
    <row r="7097" spans="5:5" x14ac:dyDescent="0.25">
      <c r="E7097"/>
    </row>
    <row r="7098" spans="5:5" x14ac:dyDescent="0.25">
      <c r="E7098"/>
    </row>
    <row r="7099" spans="5:5" x14ac:dyDescent="0.25">
      <c r="E7099"/>
    </row>
    <row r="7100" spans="5:5" x14ac:dyDescent="0.25">
      <c r="E7100"/>
    </row>
    <row r="7101" spans="5:5" x14ac:dyDescent="0.25">
      <c r="E7101"/>
    </row>
    <row r="7102" spans="5:5" x14ac:dyDescent="0.25">
      <c r="E7102"/>
    </row>
    <row r="7103" spans="5:5" x14ac:dyDescent="0.25">
      <c r="E7103"/>
    </row>
    <row r="7104" spans="5:5" x14ac:dyDescent="0.25">
      <c r="E7104"/>
    </row>
    <row r="7105" spans="5:5" x14ac:dyDescent="0.25">
      <c r="E7105"/>
    </row>
    <row r="7106" spans="5:5" x14ac:dyDescent="0.25">
      <c r="E7106"/>
    </row>
    <row r="7107" spans="5:5" x14ac:dyDescent="0.25">
      <c r="E7107"/>
    </row>
    <row r="7108" spans="5:5" x14ac:dyDescent="0.25">
      <c r="E7108"/>
    </row>
    <row r="7109" spans="5:5" x14ac:dyDescent="0.25">
      <c r="E7109"/>
    </row>
    <row r="7110" spans="5:5" x14ac:dyDescent="0.25">
      <c r="E7110"/>
    </row>
    <row r="7111" spans="5:5" x14ac:dyDescent="0.25">
      <c r="E7111"/>
    </row>
    <row r="7112" spans="5:5" x14ac:dyDescent="0.25">
      <c r="E7112"/>
    </row>
    <row r="7113" spans="5:5" x14ac:dyDescent="0.25">
      <c r="E7113"/>
    </row>
    <row r="7114" spans="5:5" x14ac:dyDescent="0.25">
      <c r="E7114"/>
    </row>
    <row r="7115" spans="5:5" x14ac:dyDescent="0.25">
      <c r="E7115"/>
    </row>
    <row r="7116" spans="5:5" x14ac:dyDescent="0.25">
      <c r="E7116"/>
    </row>
    <row r="7117" spans="5:5" x14ac:dyDescent="0.25">
      <c r="E7117"/>
    </row>
    <row r="7118" spans="5:5" x14ac:dyDescent="0.25">
      <c r="E7118"/>
    </row>
    <row r="7119" spans="5:5" x14ac:dyDescent="0.25">
      <c r="E7119"/>
    </row>
    <row r="7120" spans="5:5" x14ac:dyDescent="0.25">
      <c r="E7120"/>
    </row>
    <row r="7121" spans="5:5" x14ac:dyDescent="0.25">
      <c r="E7121"/>
    </row>
    <row r="7122" spans="5:5" x14ac:dyDescent="0.25">
      <c r="E7122"/>
    </row>
    <row r="7123" spans="5:5" x14ac:dyDescent="0.25">
      <c r="E7123"/>
    </row>
    <row r="7124" spans="5:5" x14ac:dyDescent="0.25">
      <c r="E7124"/>
    </row>
    <row r="7125" spans="5:5" x14ac:dyDescent="0.25">
      <c r="E7125"/>
    </row>
    <row r="7126" spans="5:5" x14ac:dyDescent="0.25">
      <c r="E7126"/>
    </row>
    <row r="7127" spans="5:5" x14ac:dyDescent="0.25">
      <c r="E7127"/>
    </row>
    <row r="7128" spans="5:5" x14ac:dyDescent="0.25">
      <c r="E7128"/>
    </row>
    <row r="7129" spans="5:5" x14ac:dyDescent="0.25">
      <c r="E7129"/>
    </row>
    <row r="7130" spans="5:5" x14ac:dyDescent="0.25">
      <c r="E7130"/>
    </row>
    <row r="7131" spans="5:5" x14ac:dyDescent="0.25">
      <c r="E7131"/>
    </row>
    <row r="7132" spans="5:5" x14ac:dyDescent="0.25">
      <c r="E7132"/>
    </row>
    <row r="7133" spans="5:5" x14ac:dyDescent="0.25">
      <c r="E7133"/>
    </row>
    <row r="7134" spans="5:5" x14ac:dyDescent="0.25">
      <c r="E7134"/>
    </row>
    <row r="7135" spans="5:5" x14ac:dyDescent="0.25">
      <c r="E7135"/>
    </row>
    <row r="7136" spans="5:5" x14ac:dyDescent="0.25">
      <c r="E7136"/>
    </row>
    <row r="7137" spans="5:5" x14ac:dyDescent="0.25">
      <c r="E7137"/>
    </row>
    <row r="7138" spans="5:5" x14ac:dyDescent="0.25">
      <c r="E7138"/>
    </row>
    <row r="7139" spans="5:5" x14ac:dyDescent="0.25">
      <c r="E7139"/>
    </row>
    <row r="7140" spans="5:5" x14ac:dyDescent="0.25">
      <c r="E7140"/>
    </row>
    <row r="7141" spans="5:5" x14ac:dyDescent="0.25">
      <c r="E7141"/>
    </row>
    <row r="7142" spans="5:5" x14ac:dyDescent="0.25">
      <c r="E7142"/>
    </row>
    <row r="7143" spans="5:5" x14ac:dyDescent="0.25">
      <c r="E7143"/>
    </row>
    <row r="7144" spans="5:5" x14ac:dyDescent="0.25">
      <c r="E7144"/>
    </row>
    <row r="7145" spans="5:5" x14ac:dyDescent="0.25">
      <c r="E7145"/>
    </row>
    <row r="7146" spans="5:5" x14ac:dyDescent="0.25">
      <c r="E7146"/>
    </row>
    <row r="7147" spans="5:5" x14ac:dyDescent="0.25">
      <c r="E7147"/>
    </row>
    <row r="7148" spans="5:5" x14ac:dyDescent="0.25">
      <c r="E7148"/>
    </row>
    <row r="7149" spans="5:5" x14ac:dyDescent="0.25">
      <c r="E7149"/>
    </row>
    <row r="7150" spans="5:5" x14ac:dyDescent="0.25">
      <c r="E7150"/>
    </row>
    <row r="7151" spans="5:5" x14ac:dyDescent="0.25">
      <c r="E7151"/>
    </row>
    <row r="7152" spans="5:5" x14ac:dyDescent="0.25">
      <c r="E7152"/>
    </row>
    <row r="7153" spans="5:5" x14ac:dyDescent="0.25">
      <c r="E7153"/>
    </row>
    <row r="7154" spans="5:5" x14ac:dyDescent="0.25">
      <c r="E7154"/>
    </row>
    <row r="7155" spans="5:5" x14ac:dyDescent="0.25">
      <c r="E7155"/>
    </row>
    <row r="7156" spans="5:5" x14ac:dyDescent="0.25">
      <c r="E7156"/>
    </row>
    <row r="7157" spans="5:5" x14ac:dyDescent="0.25">
      <c r="E7157"/>
    </row>
    <row r="7158" spans="5:5" x14ac:dyDescent="0.25">
      <c r="E7158"/>
    </row>
    <row r="7159" spans="5:5" x14ac:dyDescent="0.25">
      <c r="E7159"/>
    </row>
    <row r="7160" spans="5:5" x14ac:dyDescent="0.25">
      <c r="E7160"/>
    </row>
    <row r="7161" spans="5:5" x14ac:dyDescent="0.25">
      <c r="E7161"/>
    </row>
    <row r="7162" spans="5:5" x14ac:dyDescent="0.25">
      <c r="E7162"/>
    </row>
    <row r="7163" spans="5:5" x14ac:dyDescent="0.25">
      <c r="E7163"/>
    </row>
    <row r="7164" spans="5:5" x14ac:dyDescent="0.25">
      <c r="E7164"/>
    </row>
    <row r="7165" spans="5:5" x14ac:dyDescent="0.25">
      <c r="E7165"/>
    </row>
    <row r="7166" spans="5:5" x14ac:dyDescent="0.25">
      <c r="E7166"/>
    </row>
    <row r="7167" spans="5:5" x14ac:dyDescent="0.25">
      <c r="E7167"/>
    </row>
    <row r="7168" spans="5:5" x14ac:dyDescent="0.25">
      <c r="E7168"/>
    </row>
    <row r="7169" spans="5:5" x14ac:dyDescent="0.25">
      <c r="E7169"/>
    </row>
    <row r="7170" spans="5:5" x14ac:dyDescent="0.25">
      <c r="E7170"/>
    </row>
    <row r="7171" spans="5:5" x14ac:dyDescent="0.25">
      <c r="E7171"/>
    </row>
    <row r="7172" spans="5:5" x14ac:dyDescent="0.25">
      <c r="E7172"/>
    </row>
    <row r="7173" spans="5:5" x14ac:dyDescent="0.25">
      <c r="E7173"/>
    </row>
    <row r="7174" spans="5:5" x14ac:dyDescent="0.25">
      <c r="E7174"/>
    </row>
    <row r="7175" spans="5:5" x14ac:dyDescent="0.25">
      <c r="E7175"/>
    </row>
    <row r="7176" spans="5:5" x14ac:dyDescent="0.25">
      <c r="E7176"/>
    </row>
    <row r="7177" spans="5:5" x14ac:dyDescent="0.25">
      <c r="E7177"/>
    </row>
    <row r="7178" spans="5:5" x14ac:dyDescent="0.25">
      <c r="E7178"/>
    </row>
    <row r="7179" spans="5:5" x14ac:dyDescent="0.25">
      <c r="E7179"/>
    </row>
    <row r="7180" spans="5:5" x14ac:dyDescent="0.25">
      <c r="E7180"/>
    </row>
    <row r="7181" spans="5:5" x14ac:dyDescent="0.25">
      <c r="E7181"/>
    </row>
    <row r="7182" spans="5:5" x14ac:dyDescent="0.25">
      <c r="E7182"/>
    </row>
    <row r="7183" spans="5:5" x14ac:dyDescent="0.25">
      <c r="E7183"/>
    </row>
    <row r="7184" spans="5:5" x14ac:dyDescent="0.25">
      <c r="E7184"/>
    </row>
    <row r="7185" spans="5:5" x14ac:dyDescent="0.25">
      <c r="E7185"/>
    </row>
    <row r="7186" spans="5:5" x14ac:dyDescent="0.25">
      <c r="E7186"/>
    </row>
    <row r="7187" spans="5:5" x14ac:dyDescent="0.25">
      <c r="E7187"/>
    </row>
    <row r="7188" spans="5:5" x14ac:dyDescent="0.25">
      <c r="E7188"/>
    </row>
    <row r="7189" spans="5:5" x14ac:dyDescent="0.25">
      <c r="E7189"/>
    </row>
    <row r="7190" spans="5:5" x14ac:dyDescent="0.25">
      <c r="E7190"/>
    </row>
    <row r="7191" spans="5:5" x14ac:dyDescent="0.25">
      <c r="E7191"/>
    </row>
    <row r="7192" spans="5:5" x14ac:dyDescent="0.25">
      <c r="E7192"/>
    </row>
    <row r="7193" spans="5:5" x14ac:dyDescent="0.25">
      <c r="E7193"/>
    </row>
    <row r="7194" spans="5:5" x14ac:dyDescent="0.25">
      <c r="E7194"/>
    </row>
    <row r="7195" spans="5:5" x14ac:dyDescent="0.25">
      <c r="E7195"/>
    </row>
    <row r="7196" spans="5:5" x14ac:dyDescent="0.25">
      <c r="E7196"/>
    </row>
    <row r="7197" spans="5:5" x14ac:dyDescent="0.25">
      <c r="E7197"/>
    </row>
    <row r="7198" spans="5:5" x14ac:dyDescent="0.25">
      <c r="E7198"/>
    </row>
    <row r="7199" spans="5:5" x14ac:dyDescent="0.25">
      <c r="E7199"/>
    </row>
    <row r="7200" spans="5:5" x14ac:dyDescent="0.25">
      <c r="E7200"/>
    </row>
    <row r="7201" spans="5:5" x14ac:dyDescent="0.25">
      <c r="E7201"/>
    </row>
    <row r="7202" spans="5:5" x14ac:dyDescent="0.25">
      <c r="E7202"/>
    </row>
    <row r="7203" spans="5:5" x14ac:dyDescent="0.25">
      <c r="E7203"/>
    </row>
    <row r="7204" spans="5:5" x14ac:dyDescent="0.25">
      <c r="E7204"/>
    </row>
    <row r="7205" spans="5:5" x14ac:dyDescent="0.25">
      <c r="E7205"/>
    </row>
    <row r="7206" spans="5:5" x14ac:dyDescent="0.25">
      <c r="E7206"/>
    </row>
    <row r="7207" spans="5:5" x14ac:dyDescent="0.25">
      <c r="E7207"/>
    </row>
    <row r="7208" spans="5:5" x14ac:dyDescent="0.25">
      <c r="E7208"/>
    </row>
    <row r="7209" spans="5:5" x14ac:dyDescent="0.25">
      <c r="E7209"/>
    </row>
    <row r="7210" spans="5:5" x14ac:dyDescent="0.25">
      <c r="E7210"/>
    </row>
    <row r="7211" spans="5:5" x14ac:dyDescent="0.25">
      <c r="E7211"/>
    </row>
    <row r="7212" spans="5:5" x14ac:dyDescent="0.25">
      <c r="E7212"/>
    </row>
    <row r="7213" spans="5:5" x14ac:dyDescent="0.25">
      <c r="E7213"/>
    </row>
    <row r="7214" spans="5:5" x14ac:dyDescent="0.25">
      <c r="E7214"/>
    </row>
    <row r="7215" spans="5:5" x14ac:dyDescent="0.25">
      <c r="E7215"/>
    </row>
    <row r="7216" spans="5:5" x14ac:dyDescent="0.25">
      <c r="E7216"/>
    </row>
    <row r="7217" spans="5:5" x14ac:dyDescent="0.25">
      <c r="E7217"/>
    </row>
    <row r="7218" spans="5:5" x14ac:dyDescent="0.25">
      <c r="E7218"/>
    </row>
    <row r="7219" spans="5:5" x14ac:dyDescent="0.25">
      <c r="E7219"/>
    </row>
    <row r="7220" spans="5:5" x14ac:dyDescent="0.25">
      <c r="E7220"/>
    </row>
    <row r="7221" spans="5:5" x14ac:dyDescent="0.25">
      <c r="E7221"/>
    </row>
    <row r="7222" spans="5:5" x14ac:dyDescent="0.25">
      <c r="E7222"/>
    </row>
    <row r="7223" spans="5:5" x14ac:dyDescent="0.25">
      <c r="E7223"/>
    </row>
    <row r="7224" spans="5:5" x14ac:dyDescent="0.25">
      <c r="E7224"/>
    </row>
    <row r="7225" spans="5:5" x14ac:dyDescent="0.25">
      <c r="E7225"/>
    </row>
    <row r="7226" spans="5:5" x14ac:dyDescent="0.25">
      <c r="E7226"/>
    </row>
    <row r="7227" spans="5:5" x14ac:dyDescent="0.25">
      <c r="E7227"/>
    </row>
    <row r="7228" spans="5:5" x14ac:dyDescent="0.25">
      <c r="E7228"/>
    </row>
    <row r="7229" spans="5:5" x14ac:dyDescent="0.25">
      <c r="E7229"/>
    </row>
    <row r="7230" spans="5:5" x14ac:dyDescent="0.25">
      <c r="E7230"/>
    </row>
    <row r="7231" spans="5:5" x14ac:dyDescent="0.25">
      <c r="E7231"/>
    </row>
    <row r="7232" spans="5:5" x14ac:dyDescent="0.25">
      <c r="E7232"/>
    </row>
    <row r="7233" spans="5:5" x14ac:dyDescent="0.25">
      <c r="E7233"/>
    </row>
    <row r="7234" spans="5:5" x14ac:dyDescent="0.25">
      <c r="E7234"/>
    </row>
    <row r="7235" spans="5:5" x14ac:dyDescent="0.25">
      <c r="E7235"/>
    </row>
    <row r="7236" spans="5:5" x14ac:dyDescent="0.25">
      <c r="E7236"/>
    </row>
    <row r="7237" spans="5:5" x14ac:dyDescent="0.25">
      <c r="E7237"/>
    </row>
    <row r="7238" spans="5:5" x14ac:dyDescent="0.25">
      <c r="E7238"/>
    </row>
    <row r="7239" spans="5:5" x14ac:dyDescent="0.25">
      <c r="E7239"/>
    </row>
    <row r="7240" spans="5:5" x14ac:dyDescent="0.25">
      <c r="E7240"/>
    </row>
    <row r="7241" spans="5:5" x14ac:dyDescent="0.25">
      <c r="E7241"/>
    </row>
    <row r="7242" spans="5:5" x14ac:dyDescent="0.25">
      <c r="E7242"/>
    </row>
    <row r="7243" spans="5:5" x14ac:dyDescent="0.25">
      <c r="E7243"/>
    </row>
    <row r="7244" spans="5:5" x14ac:dyDescent="0.25">
      <c r="E7244"/>
    </row>
    <row r="7245" spans="5:5" x14ac:dyDescent="0.25">
      <c r="E7245"/>
    </row>
    <row r="7246" spans="5:5" x14ac:dyDescent="0.25">
      <c r="E7246"/>
    </row>
    <row r="7247" spans="5:5" x14ac:dyDescent="0.25">
      <c r="E7247"/>
    </row>
    <row r="7248" spans="5:5" x14ac:dyDescent="0.25">
      <c r="E7248"/>
    </row>
    <row r="7249" spans="5:5" x14ac:dyDescent="0.25">
      <c r="E7249"/>
    </row>
    <row r="7250" spans="5:5" x14ac:dyDescent="0.25">
      <c r="E7250"/>
    </row>
    <row r="7251" spans="5:5" x14ac:dyDescent="0.25">
      <c r="E7251"/>
    </row>
    <row r="7252" spans="5:5" x14ac:dyDescent="0.25">
      <c r="E7252"/>
    </row>
    <row r="7253" spans="5:5" x14ac:dyDescent="0.25">
      <c r="E7253"/>
    </row>
    <row r="7254" spans="5:5" x14ac:dyDescent="0.25">
      <c r="E7254"/>
    </row>
    <row r="7255" spans="5:5" x14ac:dyDescent="0.25">
      <c r="E7255"/>
    </row>
    <row r="7256" spans="5:5" x14ac:dyDescent="0.25">
      <c r="E7256"/>
    </row>
    <row r="7257" spans="5:5" x14ac:dyDescent="0.25">
      <c r="E7257"/>
    </row>
    <row r="7258" spans="5:5" x14ac:dyDescent="0.25">
      <c r="E7258"/>
    </row>
    <row r="7259" spans="5:5" x14ac:dyDescent="0.25">
      <c r="E7259"/>
    </row>
    <row r="7260" spans="5:5" x14ac:dyDescent="0.25">
      <c r="E7260"/>
    </row>
    <row r="7261" spans="5:5" x14ac:dyDescent="0.25">
      <c r="E7261"/>
    </row>
    <row r="7262" spans="5:5" x14ac:dyDescent="0.25">
      <c r="E7262"/>
    </row>
    <row r="7263" spans="5:5" x14ac:dyDescent="0.25">
      <c r="E7263"/>
    </row>
    <row r="7264" spans="5:5" x14ac:dyDescent="0.25">
      <c r="E7264"/>
    </row>
    <row r="7265" spans="5:5" x14ac:dyDescent="0.25">
      <c r="E7265"/>
    </row>
    <row r="7266" spans="5:5" x14ac:dyDescent="0.25">
      <c r="E7266"/>
    </row>
    <row r="7267" spans="5:5" x14ac:dyDescent="0.25">
      <c r="E7267"/>
    </row>
    <row r="7268" spans="5:5" x14ac:dyDescent="0.25">
      <c r="E7268"/>
    </row>
    <row r="7269" spans="5:5" x14ac:dyDescent="0.25">
      <c r="E7269"/>
    </row>
    <row r="7270" spans="5:5" x14ac:dyDescent="0.25">
      <c r="E7270"/>
    </row>
    <row r="7271" spans="5:5" x14ac:dyDescent="0.25">
      <c r="E7271"/>
    </row>
    <row r="7272" spans="5:5" x14ac:dyDescent="0.25">
      <c r="E7272"/>
    </row>
    <row r="7273" spans="5:5" x14ac:dyDescent="0.25">
      <c r="E7273"/>
    </row>
    <row r="7274" spans="5:5" x14ac:dyDescent="0.25">
      <c r="E7274"/>
    </row>
    <row r="7275" spans="5:5" x14ac:dyDescent="0.25">
      <c r="E7275"/>
    </row>
    <row r="7276" spans="5:5" x14ac:dyDescent="0.25">
      <c r="E7276"/>
    </row>
    <row r="7277" spans="5:5" x14ac:dyDescent="0.25">
      <c r="E7277"/>
    </row>
    <row r="7278" spans="5:5" x14ac:dyDescent="0.25">
      <c r="E7278"/>
    </row>
    <row r="7279" spans="5:5" x14ac:dyDescent="0.25">
      <c r="E7279"/>
    </row>
    <row r="7280" spans="5:5" x14ac:dyDescent="0.25">
      <c r="E7280"/>
    </row>
    <row r="7281" spans="5:5" x14ac:dyDescent="0.25">
      <c r="E7281"/>
    </row>
    <row r="7282" spans="5:5" x14ac:dyDescent="0.25">
      <c r="E7282"/>
    </row>
    <row r="7283" spans="5:5" x14ac:dyDescent="0.25">
      <c r="E7283"/>
    </row>
    <row r="7284" spans="5:5" x14ac:dyDescent="0.25">
      <c r="E7284"/>
    </row>
    <row r="7285" spans="5:5" x14ac:dyDescent="0.25">
      <c r="E7285"/>
    </row>
    <row r="7286" spans="5:5" x14ac:dyDescent="0.25">
      <c r="E7286"/>
    </row>
    <row r="7287" spans="5:5" x14ac:dyDescent="0.25">
      <c r="E7287"/>
    </row>
    <row r="7288" spans="5:5" x14ac:dyDescent="0.25">
      <c r="E7288"/>
    </row>
    <row r="7289" spans="5:5" x14ac:dyDescent="0.25">
      <c r="E7289"/>
    </row>
    <row r="7290" spans="5:5" x14ac:dyDescent="0.25">
      <c r="E7290"/>
    </row>
    <row r="7291" spans="5:5" x14ac:dyDescent="0.25">
      <c r="E7291"/>
    </row>
    <row r="7292" spans="5:5" x14ac:dyDescent="0.25">
      <c r="E7292"/>
    </row>
    <row r="7293" spans="5:5" x14ac:dyDescent="0.25">
      <c r="E7293"/>
    </row>
    <row r="7294" spans="5:5" x14ac:dyDescent="0.25">
      <c r="E7294"/>
    </row>
    <row r="7295" spans="5:5" x14ac:dyDescent="0.25">
      <c r="E7295"/>
    </row>
    <row r="7296" spans="5:5" x14ac:dyDescent="0.25">
      <c r="E7296"/>
    </row>
    <row r="7297" spans="5:5" x14ac:dyDescent="0.25">
      <c r="E7297"/>
    </row>
    <row r="7298" spans="5:5" x14ac:dyDescent="0.25">
      <c r="E7298"/>
    </row>
    <row r="7299" spans="5:5" x14ac:dyDescent="0.25">
      <c r="E7299"/>
    </row>
    <row r="7300" spans="5:5" x14ac:dyDescent="0.25">
      <c r="E7300"/>
    </row>
    <row r="7301" spans="5:5" x14ac:dyDescent="0.25">
      <c r="E7301"/>
    </row>
    <row r="7302" spans="5:5" x14ac:dyDescent="0.25">
      <c r="E7302"/>
    </row>
    <row r="7303" spans="5:5" x14ac:dyDescent="0.25">
      <c r="E7303"/>
    </row>
    <row r="7304" spans="5:5" x14ac:dyDescent="0.25">
      <c r="E7304"/>
    </row>
    <row r="7305" spans="5:5" x14ac:dyDescent="0.25">
      <c r="E7305"/>
    </row>
    <row r="7306" spans="5:5" x14ac:dyDescent="0.25">
      <c r="E7306"/>
    </row>
    <row r="7307" spans="5:5" x14ac:dyDescent="0.25">
      <c r="E7307"/>
    </row>
    <row r="7308" spans="5:5" x14ac:dyDescent="0.25">
      <c r="E7308"/>
    </row>
    <row r="7309" spans="5:5" x14ac:dyDescent="0.25">
      <c r="E7309"/>
    </row>
    <row r="7310" spans="5:5" x14ac:dyDescent="0.25">
      <c r="E7310"/>
    </row>
    <row r="7311" spans="5:5" x14ac:dyDescent="0.25">
      <c r="E7311"/>
    </row>
    <row r="7312" spans="5:5" x14ac:dyDescent="0.25">
      <c r="E7312"/>
    </row>
    <row r="7313" spans="5:5" x14ac:dyDescent="0.25">
      <c r="E7313"/>
    </row>
    <row r="7314" spans="5:5" x14ac:dyDescent="0.25">
      <c r="E7314"/>
    </row>
    <row r="7315" spans="5:5" x14ac:dyDescent="0.25">
      <c r="E7315"/>
    </row>
    <row r="7316" spans="5:5" x14ac:dyDescent="0.25">
      <c r="E7316"/>
    </row>
    <row r="7317" spans="5:5" x14ac:dyDescent="0.25">
      <c r="E7317"/>
    </row>
    <row r="7318" spans="5:5" x14ac:dyDescent="0.25">
      <c r="E7318"/>
    </row>
    <row r="7319" spans="5:5" x14ac:dyDescent="0.25">
      <c r="E7319"/>
    </row>
    <row r="7320" spans="5:5" x14ac:dyDescent="0.25">
      <c r="E7320"/>
    </row>
    <row r="7321" spans="5:5" x14ac:dyDescent="0.25">
      <c r="E7321"/>
    </row>
    <row r="7322" spans="5:5" x14ac:dyDescent="0.25">
      <c r="E7322"/>
    </row>
    <row r="7323" spans="5:5" x14ac:dyDescent="0.25">
      <c r="E7323"/>
    </row>
    <row r="7324" spans="5:5" x14ac:dyDescent="0.25">
      <c r="E7324"/>
    </row>
    <row r="7325" spans="5:5" x14ac:dyDescent="0.25">
      <c r="E7325"/>
    </row>
    <row r="7326" spans="5:5" x14ac:dyDescent="0.25">
      <c r="E7326"/>
    </row>
    <row r="7327" spans="5:5" x14ac:dyDescent="0.25">
      <c r="E7327"/>
    </row>
    <row r="7328" spans="5:5" x14ac:dyDescent="0.25">
      <c r="E7328"/>
    </row>
    <row r="7329" spans="5:5" x14ac:dyDescent="0.25">
      <c r="E7329"/>
    </row>
    <row r="7330" spans="5:5" x14ac:dyDescent="0.25">
      <c r="E7330"/>
    </row>
    <row r="7331" spans="5:5" x14ac:dyDescent="0.25">
      <c r="E7331"/>
    </row>
    <row r="7332" spans="5:5" x14ac:dyDescent="0.25">
      <c r="E7332"/>
    </row>
    <row r="7333" spans="5:5" x14ac:dyDescent="0.25">
      <c r="E7333"/>
    </row>
    <row r="7334" spans="5:5" x14ac:dyDescent="0.25">
      <c r="E7334"/>
    </row>
    <row r="7335" spans="5:5" x14ac:dyDescent="0.25">
      <c r="E7335"/>
    </row>
    <row r="7336" spans="5:5" x14ac:dyDescent="0.25">
      <c r="E7336"/>
    </row>
    <row r="7337" spans="5:5" x14ac:dyDescent="0.25">
      <c r="E7337"/>
    </row>
    <row r="7338" spans="5:5" x14ac:dyDescent="0.25">
      <c r="E7338"/>
    </row>
    <row r="7339" spans="5:5" x14ac:dyDescent="0.25">
      <c r="E7339"/>
    </row>
    <row r="7340" spans="5:5" x14ac:dyDescent="0.25">
      <c r="E7340"/>
    </row>
    <row r="7341" spans="5:5" x14ac:dyDescent="0.25">
      <c r="E7341"/>
    </row>
    <row r="7342" spans="5:5" x14ac:dyDescent="0.25">
      <c r="E7342"/>
    </row>
    <row r="7343" spans="5:5" x14ac:dyDescent="0.25">
      <c r="E7343"/>
    </row>
    <row r="7344" spans="5:5" x14ac:dyDescent="0.25">
      <c r="E7344"/>
    </row>
    <row r="7345" spans="5:5" x14ac:dyDescent="0.25">
      <c r="E7345"/>
    </row>
    <row r="7346" spans="5:5" x14ac:dyDescent="0.25">
      <c r="E7346"/>
    </row>
    <row r="7347" spans="5:5" x14ac:dyDescent="0.25">
      <c r="E7347"/>
    </row>
    <row r="7348" spans="5:5" x14ac:dyDescent="0.25">
      <c r="E7348"/>
    </row>
    <row r="7349" spans="5:5" x14ac:dyDescent="0.25">
      <c r="E7349"/>
    </row>
    <row r="7350" spans="5:5" x14ac:dyDescent="0.25">
      <c r="E7350"/>
    </row>
    <row r="7351" spans="5:5" x14ac:dyDescent="0.25">
      <c r="E7351"/>
    </row>
    <row r="7352" spans="5:5" x14ac:dyDescent="0.25">
      <c r="E7352"/>
    </row>
    <row r="7353" spans="5:5" x14ac:dyDescent="0.25">
      <c r="E7353"/>
    </row>
    <row r="7354" spans="5:5" x14ac:dyDescent="0.25">
      <c r="E7354"/>
    </row>
    <row r="7355" spans="5:5" x14ac:dyDescent="0.25">
      <c r="E7355"/>
    </row>
    <row r="7356" spans="5:5" x14ac:dyDescent="0.25">
      <c r="E7356"/>
    </row>
    <row r="7357" spans="5:5" x14ac:dyDescent="0.25">
      <c r="E7357"/>
    </row>
    <row r="7358" spans="5:5" x14ac:dyDescent="0.25">
      <c r="E7358"/>
    </row>
    <row r="7359" spans="5:5" x14ac:dyDescent="0.25">
      <c r="E7359"/>
    </row>
    <row r="7360" spans="5:5" x14ac:dyDescent="0.25">
      <c r="E7360"/>
    </row>
    <row r="7361" spans="5:5" x14ac:dyDescent="0.25">
      <c r="E7361"/>
    </row>
    <row r="7362" spans="5:5" x14ac:dyDescent="0.25">
      <c r="E7362"/>
    </row>
    <row r="7363" spans="5:5" x14ac:dyDescent="0.25">
      <c r="E7363"/>
    </row>
    <row r="7364" spans="5:5" x14ac:dyDescent="0.25">
      <c r="E7364"/>
    </row>
    <row r="7365" spans="5:5" x14ac:dyDescent="0.25">
      <c r="E7365"/>
    </row>
    <row r="7366" spans="5:5" x14ac:dyDescent="0.25">
      <c r="E7366"/>
    </row>
    <row r="7367" spans="5:5" x14ac:dyDescent="0.25">
      <c r="E7367"/>
    </row>
    <row r="7368" spans="5:5" x14ac:dyDescent="0.25">
      <c r="E7368"/>
    </row>
    <row r="7369" spans="5:5" x14ac:dyDescent="0.25">
      <c r="E7369"/>
    </row>
    <row r="7370" spans="5:5" x14ac:dyDescent="0.25">
      <c r="E7370"/>
    </row>
    <row r="7371" spans="5:5" x14ac:dyDescent="0.25">
      <c r="E7371"/>
    </row>
    <row r="7372" spans="5:5" x14ac:dyDescent="0.25">
      <c r="E7372"/>
    </row>
    <row r="7373" spans="5:5" x14ac:dyDescent="0.25">
      <c r="E7373"/>
    </row>
    <row r="7374" spans="5:5" x14ac:dyDescent="0.25">
      <c r="E7374"/>
    </row>
    <row r="7375" spans="5:5" x14ac:dyDescent="0.25">
      <c r="E7375"/>
    </row>
    <row r="7376" spans="5:5" x14ac:dyDescent="0.25">
      <c r="E7376"/>
    </row>
    <row r="7377" spans="5:5" x14ac:dyDescent="0.25">
      <c r="E7377"/>
    </row>
    <row r="7378" spans="5:5" x14ac:dyDescent="0.25">
      <c r="E7378"/>
    </row>
    <row r="7379" spans="5:5" x14ac:dyDescent="0.25">
      <c r="E7379"/>
    </row>
    <row r="7380" spans="5:5" x14ac:dyDescent="0.25">
      <c r="E7380"/>
    </row>
    <row r="7381" spans="5:5" x14ac:dyDescent="0.25">
      <c r="E7381"/>
    </row>
    <row r="7382" spans="5:5" x14ac:dyDescent="0.25">
      <c r="E7382"/>
    </row>
    <row r="7383" spans="5:5" x14ac:dyDescent="0.25">
      <c r="E7383"/>
    </row>
    <row r="7384" spans="5:5" x14ac:dyDescent="0.25">
      <c r="E7384"/>
    </row>
    <row r="7385" spans="5:5" x14ac:dyDescent="0.25">
      <c r="E7385"/>
    </row>
    <row r="7386" spans="5:5" x14ac:dyDescent="0.25">
      <c r="E7386"/>
    </row>
    <row r="7387" spans="5:5" x14ac:dyDescent="0.25">
      <c r="E7387"/>
    </row>
    <row r="7388" spans="5:5" x14ac:dyDescent="0.25">
      <c r="E7388"/>
    </row>
    <row r="7389" spans="5:5" x14ac:dyDescent="0.25">
      <c r="E7389"/>
    </row>
    <row r="7390" spans="5:5" x14ac:dyDescent="0.25">
      <c r="E7390"/>
    </row>
    <row r="7391" spans="5:5" x14ac:dyDescent="0.25">
      <c r="E7391"/>
    </row>
    <row r="7392" spans="5:5" x14ac:dyDescent="0.25">
      <c r="E7392"/>
    </row>
    <row r="7393" spans="5:5" x14ac:dyDescent="0.25">
      <c r="E7393"/>
    </row>
    <row r="7394" spans="5:5" x14ac:dyDescent="0.25">
      <c r="E7394"/>
    </row>
    <row r="7395" spans="5:5" x14ac:dyDescent="0.25">
      <c r="E7395"/>
    </row>
    <row r="7396" spans="5:5" x14ac:dyDescent="0.25">
      <c r="E7396"/>
    </row>
    <row r="7397" spans="5:5" x14ac:dyDescent="0.25">
      <c r="E7397"/>
    </row>
    <row r="7398" spans="5:5" x14ac:dyDescent="0.25">
      <c r="E7398"/>
    </row>
    <row r="7399" spans="5:5" x14ac:dyDescent="0.25">
      <c r="E7399"/>
    </row>
    <row r="7400" spans="5:5" x14ac:dyDescent="0.25">
      <c r="E7400"/>
    </row>
    <row r="7401" spans="5:5" x14ac:dyDescent="0.25">
      <c r="E7401"/>
    </row>
    <row r="7402" spans="5:5" x14ac:dyDescent="0.25">
      <c r="E7402"/>
    </row>
    <row r="7403" spans="5:5" x14ac:dyDescent="0.25">
      <c r="E7403"/>
    </row>
    <row r="7404" spans="5:5" x14ac:dyDescent="0.25">
      <c r="E7404"/>
    </row>
    <row r="7405" spans="5:5" x14ac:dyDescent="0.25">
      <c r="E7405"/>
    </row>
    <row r="7406" spans="5:5" x14ac:dyDescent="0.25">
      <c r="E7406"/>
    </row>
    <row r="7407" spans="5:5" x14ac:dyDescent="0.25">
      <c r="E7407"/>
    </row>
    <row r="7408" spans="5:5" x14ac:dyDescent="0.25">
      <c r="E7408"/>
    </row>
    <row r="7409" spans="5:5" x14ac:dyDescent="0.25">
      <c r="E7409"/>
    </row>
    <row r="7410" spans="5:5" x14ac:dyDescent="0.25">
      <c r="E7410"/>
    </row>
    <row r="7411" spans="5:5" x14ac:dyDescent="0.25">
      <c r="E7411"/>
    </row>
    <row r="7412" spans="5:5" x14ac:dyDescent="0.25">
      <c r="E7412"/>
    </row>
    <row r="7413" spans="5:5" x14ac:dyDescent="0.25">
      <c r="E7413"/>
    </row>
    <row r="7414" spans="5:5" x14ac:dyDescent="0.25">
      <c r="E7414"/>
    </row>
    <row r="7415" spans="5:5" x14ac:dyDescent="0.25">
      <c r="E7415"/>
    </row>
    <row r="7416" spans="5:5" x14ac:dyDescent="0.25">
      <c r="E7416"/>
    </row>
    <row r="7417" spans="5:5" x14ac:dyDescent="0.25">
      <c r="E7417"/>
    </row>
    <row r="7418" spans="5:5" x14ac:dyDescent="0.25">
      <c r="E7418"/>
    </row>
    <row r="7419" spans="5:5" x14ac:dyDescent="0.25">
      <c r="E7419"/>
    </row>
    <row r="7420" spans="5:5" x14ac:dyDescent="0.25">
      <c r="E7420"/>
    </row>
    <row r="7421" spans="5:5" x14ac:dyDescent="0.25">
      <c r="E7421"/>
    </row>
    <row r="7422" spans="5:5" x14ac:dyDescent="0.25">
      <c r="E7422"/>
    </row>
    <row r="7423" spans="5:5" x14ac:dyDescent="0.25">
      <c r="E7423"/>
    </row>
    <row r="7424" spans="5:5" x14ac:dyDescent="0.25">
      <c r="E7424"/>
    </row>
    <row r="7425" spans="5:5" x14ac:dyDescent="0.25">
      <c r="E7425"/>
    </row>
    <row r="7426" spans="5:5" x14ac:dyDescent="0.25">
      <c r="E7426"/>
    </row>
    <row r="7427" spans="5:5" x14ac:dyDescent="0.25">
      <c r="E7427"/>
    </row>
    <row r="7428" spans="5:5" x14ac:dyDescent="0.25">
      <c r="E7428"/>
    </row>
    <row r="7429" spans="5:5" x14ac:dyDescent="0.25">
      <c r="E7429"/>
    </row>
    <row r="7430" spans="5:5" x14ac:dyDescent="0.25">
      <c r="E7430"/>
    </row>
    <row r="7431" spans="5:5" x14ac:dyDescent="0.25">
      <c r="E7431"/>
    </row>
    <row r="7432" spans="5:5" x14ac:dyDescent="0.25">
      <c r="E7432"/>
    </row>
    <row r="7433" spans="5:5" x14ac:dyDescent="0.25">
      <c r="E7433"/>
    </row>
    <row r="7434" spans="5:5" x14ac:dyDescent="0.25">
      <c r="E7434"/>
    </row>
    <row r="7435" spans="5:5" x14ac:dyDescent="0.25">
      <c r="E7435"/>
    </row>
    <row r="7436" spans="5:5" x14ac:dyDescent="0.25">
      <c r="E7436"/>
    </row>
    <row r="7437" spans="5:5" x14ac:dyDescent="0.25">
      <c r="E7437"/>
    </row>
    <row r="7438" spans="5:5" x14ac:dyDescent="0.25">
      <c r="E7438"/>
    </row>
    <row r="7439" spans="5:5" x14ac:dyDescent="0.25">
      <c r="E7439"/>
    </row>
    <row r="7440" spans="5:5" x14ac:dyDescent="0.25">
      <c r="E7440"/>
    </row>
    <row r="7441" spans="5:5" x14ac:dyDescent="0.25">
      <c r="E7441"/>
    </row>
    <row r="7442" spans="5:5" x14ac:dyDescent="0.25">
      <c r="E7442"/>
    </row>
    <row r="7443" spans="5:5" x14ac:dyDescent="0.25">
      <c r="E7443"/>
    </row>
    <row r="7444" spans="5:5" x14ac:dyDescent="0.25">
      <c r="E7444"/>
    </row>
    <row r="7445" spans="5:5" x14ac:dyDescent="0.25">
      <c r="E7445"/>
    </row>
    <row r="7446" spans="5:5" x14ac:dyDescent="0.25">
      <c r="E7446"/>
    </row>
    <row r="7447" spans="5:5" x14ac:dyDescent="0.25">
      <c r="E7447"/>
    </row>
    <row r="7448" spans="5:5" x14ac:dyDescent="0.25">
      <c r="E7448"/>
    </row>
    <row r="7449" spans="5:5" x14ac:dyDescent="0.25">
      <c r="E7449"/>
    </row>
    <row r="7450" spans="5:5" x14ac:dyDescent="0.25">
      <c r="E7450"/>
    </row>
    <row r="7451" spans="5:5" x14ac:dyDescent="0.25">
      <c r="E7451"/>
    </row>
    <row r="7452" spans="5:5" x14ac:dyDescent="0.25">
      <c r="E7452"/>
    </row>
    <row r="7453" spans="5:5" x14ac:dyDescent="0.25">
      <c r="E7453"/>
    </row>
    <row r="7454" spans="5:5" x14ac:dyDescent="0.25">
      <c r="E7454"/>
    </row>
    <row r="7455" spans="5:5" x14ac:dyDescent="0.25">
      <c r="E7455"/>
    </row>
    <row r="7456" spans="5:5" x14ac:dyDescent="0.25">
      <c r="E7456"/>
    </row>
    <row r="7457" spans="5:5" x14ac:dyDescent="0.25">
      <c r="E7457"/>
    </row>
    <row r="7458" spans="5:5" x14ac:dyDescent="0.25">
      <c r="E7458"/>
    </row>
    <row r="7459" spans="5:5" x14ac:dyDescent="0.25">
      <c r="E7459"/>
    </row>
    <row r="7460" spans="5:5" x14ac:dyDescent="0.25">
      <c r="E7460"/>
    </row>
    <row r="7461" spans="5:5" x14ac:dyDescent="0.25">
      <c r="E7461"/>
    </row>
    <row r="7462" spans="5:5" x14ac:dyDescent="0.25">
      <c r="E7462"/>
    </row>
    <row r="7463" spans="5:5" x14ac:dyDescent="0.25">
      <c r="E7463"/>
    </row>
    <row r="7464" spans="5:5" x14ac:dyDescent="0.25">
      <c r="E7464"/>
    </row>
    <row r="7465" spans="5:5" x14ac:dyDescent="0.25">
      <c r="E7465"/>
    </row>
    <row r="7466" spans="5:5" x14ac:dyDescent="0.25">
      <c r="E7466"/>
    </row>
    <row r="7467" spans="5:5" x14ac:dyDescent="0.25">
      <c r="E7467"/>
    </row>
    <row r="7468" spans="5:5" x14ac:dyDescent="0.25">
      <c r="E7468"/>
    </row>
    <row r="7469" spans="5:5" x14ac:dyDescent="0.25">
      <c r="E7469"/>
    </row>
    <row r="7470" spans="5:5" x14ac:dyDescent="0.25">
      <c r="E7470"/>
    </row>
    <row r="7471" spans="5:5" x14ac:dyDescent="0.25">
      <c r="E7471"/>
    </row>
    <row r="7472" spans="5:5" x14ac:dyDescent="0.25">
      <c r="E7472"/>
    </row>
    <row r="7473" spans="5:5" x14ac:dyDescent="0.25">
      <c r="E7473"/>
    </row>
    <row r="7474" spans="5:5" x14ac:dyDescent="0.25">
      <c r="E7474"/>
    </row>
    <row r="7475" spans="5:5" x14ac:dyDescent="0.25">
      <c r="E7475"/>
    </row>
    <row r="7476" spans="5:5" x14ac:dyDescent="0.25">
      <c r="E7476"/>
    </row>
    <row r="7477" spans="5:5" x14ac:dyDescent="0.25">
      <c r="E7477"/>
    </row>
    <row r="7478" spans="5:5" x14ac:dyDescent="0.25">
      <c r="E7478"/>
    </row>
    <row r="7479" spans="5:5" x14ac:dyDescent="0.25">
      <c r="E7479"/>
    </row>
    <row r="7480" spans="5:5" x14ac:dyDescent="0.25">
      <c r="E7480"/>
    </row>
    <row r="7481" spans="5:5" x14ac:dyDescent="0.25">
      <c r="E7481"/>
    </row>
    <row r="7482" spans="5:5" x14ac:dyDescent="0.25">
      <c r="E7482"/>
    </row>
    <row r="7483" spans="5:5" x14ac:dyDescent="0.25">
      <c r="E7483"/>
    </row>
    <row r="7484" spans="5:5" x14ac:dyDescent="0.25">
      <c r="E7484"/>
    </row>
    <row r="7485" spans="5:5" x14ac:dyDescent="0.25">
      <c r="E7485"/>
    </row>
    <row r="7486" spans="5:5" x14ac:dyDescent="0.25">
      <c r="E7486"/>
    </row>
    <row r="7487" spans="5:5" x14ac:dyDescent="0.25">
      <c r="E7487"/>
    </row>
    <row r="7488" spans="5:5" x14ac:dyDescent="0.25">
      <c r="E7488"/>
    </row>
    <row r="7489" spans="5:5" x14ac:dyDescent="0.25">
      <c r="E7489"/>
    </row>
    <row r="7490" spans="5:5" x14ac:dyDescent="0.25">
      <c r="E7490"/>
    </row>
    <row r="7491" spans="5:5" x14ac:dyDescent="0.25">
      <c r="E7491"/>
    </row>
    <row r="7492" spans="5:5" x14ac:dyDescent="0.25">
      <c r="E7492"/>
    </row>
    <row r="7493" spans="5:5" x14ac:dyDescent="0.25">
      <c r="E7493"/>
    </row>
    <row r="7494" spans="5:5" x14ac:dyDescent="0.25">
      <c r="E7494"/>
    </row>
    <row r="7495" spans="5:5" x14ac:dyDescent="0.25">
      <c r="E7495"/>
    </row>
    <row r="7496" spans="5:5" x14ac:dyDescent="0.25">
      <c r="E7496"/>
    </row>
    <row r="7497" spans="5:5" x14ac:dyDescent="0.25">
      <c r="E7497"/>
    </row>
    <row r="7498" spans="5:5" x14ac:dyDescent="0.25">
      <c r="E7498"/>
    </row>
    <row r="7499" spans="5:5" x14ac:dyDescent="0.25">
      <c r="E7499"/>
    </row>
    <row r="7500" spans="5:5" x14ac:dyDescent="0.25">
      <c r="E7500"/>
    </row>
    <row r="7501" spans="5:5" x14ac:dyDescent="0.25">
      <c r="E7501"/>
    </row>
    <row r="7502" spans="5:5" x14ac:dyDescent="0.25">
      <c r="E7502"/>
    </row>
    <row r="7503" spans="5:5" x14ac:dyDescent="0.25">
      <c r="E7503"/>
    </row>
    <row r="7504" spans="5:5" x14ac:dyDescent="0.25">
      <c r="E7504"/>
    </row>
    <row r="7505" spans="5:5" x14ac:dyDescent="0.25">
      <c r="E7505"/>
    </row>
    <row r="7506" spans="5:5" x14ac:dyDescent="0.25">
      <c r="E7506"/>
    </row>
    <row r="7507" spans="5:5" x14ac:dyDescent="0.25">
      <c r="E7507"/>
    </row>
    <row r="7508" spans="5:5" x14ac:dyDescent="0.25">
      <c r="E7508"/>
    </row>
    <row r="7509" spans="5:5" x14ac:dyDescent="0.25">
      <c r="E7509"/>
    </row>
    <row r="7510" spans="5:5" x14ac:dyDescent="0.25">
      <c r="E7510"/>
    </row>
    <row r="7511" spans="5:5" x14ac:dyDescent="0.25">
      <c r="E7511"/>
    </row>
    <row r="7512" spans="5:5" x14ac:dyDescent="0.25">
      <c r="E7512"/>
    </row>
    <row r="7513" spans="5:5" x14ac:dyDescent="0.25">
      <c r="E7513"/>
    </row>
    <row r="7514" spans="5:5" x14ac:dyDescent="0.25">
      <c r="E7514"/>
    </row>
    <row r="7515" spans="5:5" x14ac:dyDescent="0.25">
      <c r="E7515"/>
    </row>
    <row r="7516" spans="5:5" x14ac:dyDescent="0.25">
      <c r="E7516"/>
    </row>
    <row r="7517" spans="5:5" x14ac:dyDescent="0.25">
      <c r="E7517"/>
    </row>
    <row r="7518" spans="5:5" x14ac:dyDescent="0.25">
      <c r="E7518"/>
    </row>
    <row r="7519" spans="5:5" x14ac:dyDescent="0.25">
      <c r="E7519"/>
    </row>
    <row r="7520" spans="5:5" x14ac:dyDescent="0.25">
      <c r="E7520"/>
    </row>
    <row r="7521" spans="5:5" x14ac:dyDescent="0.25">
      <c r="E7521"/>
    </row>
    <row r="7522" spans="5:5" x14ac:dyDescent="0.25">
      <c r="E7522"/>
    </row>
    <row r="7523" spans="5:5" x14ac:dyDescent="0.25">
      <c r="E7523"/>
    </row>
    <row r="7524" spans="5:5" x14ac:dyDescent="0.25">
      <c r="E7524"/>
    </row>
    <row r="7525" spans="5:5" x14ac:dyDescent="0.25">
      <c r="E7525"/>
    </row>
    <row r="7526" spans="5:5" x14ac:dyDescent="0.25">
      <c r="E7526"/>
    </row>
    <row r="7527" spans="5:5" x14ac:dyDescent="0.25">
      <c r="E7527"/>
    </row>
    <row r="7528" spans="5:5" x14ac:dyDescent="0.25">
      <c r="E7528"/>
    </row>
    <row r="7529" spans="5:5" x14ac:dyDescent="0.25">
      <c r="E7529"/>
    </row>
    <row r="7530" spans="5:5" x14ac:dyDescent="0.25">
      <c r="E7530"/>
    </row>
    <row r="7531" spans="5:5" x14ac:dyDescent="0.25">
      <c r="E7531"/>
    </row>
    <row r="7532" spans="5:5" x14ac:dyDescent="0.25">
      <c r="E7532"/>
    </row>
    <row r="7533" spans="5:5" x14ac:dyDescent="0.25">
      <c r="E7533"/>
    </row>
    <row r="7534" spans="5:5" x14ac:dyDescent="0.25">
      <c r="E7534"/>
    </row>
    <row r="7535" spans="5:5" x14ac:dyDescent="0.25">
      <c r="E7535"/>
    </row>
    <row r="7536" spans="5:5" x14ac:dyDescent="0.25">
      <c r="E7536"/>
    </row>
    <row r="7537" spans="5:5" x14ac:dyDescent="0.25">
      <c r="E7537"/>
    </row>
    <row r="7538" spans="5:5" x14ac:dyDescent="0.25">
      <c r="E7538"/>
    </row>
    <row r="7539" spans="5:5" x14ac:dyDescent="0.25">
      <c r="E7539"/>
    </row>
    <row r="7540" spans="5:5" x14ac:dyDescent="0.25">
      <c r="E7540"/>
    </row>
    <row r="7541" spans="5:5" x14ac:dyDescent="0.25">
      <c r="E7541"/>
    </row>
    <row r="7542" spans="5:5" x14ac:dyDescent="0.25">
      <c r="E7542"/>
    </row>
    <row r="7543" spans="5:5" x14ac:dyDescent="0.25">
      <c r="E7543"/>
    </row>
    <row r="7544" spans="5:5" x14ac:dyDescent="0.25">
      <c r="E7544"/>
    </row>
    <row r="7545" spans="5:5" x14ac:dyDescent="0.25">
      <c r="E7545"/>
    </row>
    <row r="7546" spans="5:5" x14ac:dyDescent="0.25">
      <c r="E7546"/>
    </row>
    <row r="7547" spans="5:5" x14ac:dyDescent="0.25">
      <c r="E7547"/>
    </row>
    <row r="7548" spans="5:5" x14ac:dyDescent="0.25">
      <c r="E7548"/>
    </row>
    <row r="7549" spans="5:5" x14ac:dyDescent="0.25">
      <c r="E7549"/>
    </row>
    <row r="7550" spans="5:5" x14ac:dyDescent="0.25">
      <c r="E7550"/>
    </row>
    <row r="7551" spans="5:5" x14ac:dyDescent="0.25">
      <c r="E7551"/>
    </row>
    <row r="7552" spans="5:5" x14ac:dyDescent="0.25">
      <c r="E7552"/>
    </row>
    <row r="7553" spans="5:5" x14ac:dyDescent="0.25">
      <c r="E7553"/>
    </row>
    <row r="7554" spans="5:5" x14ac:dyDescent="0.25">
      <c r="E7554"/>
    </row>
    <row r="7555" spans="5:5" x14ac:dyDescent="0.25">
      <c r="E7555"/>
    </row>
    <row r="7556" spans="5:5" x14ac:dyDescent="0.25">
      <c r="E7556"/>
    </row>
    <row r="7557" spans="5:5" x14ac:dyDescent="0.25">
      <c r="E7557"/>
    </row>
    <row r="7558" spans="5:5" x14ac:dyDescent="0.25">
      <c r="E7558"/>
    </row>
    <row r="7559" spans="5:5" x14ac:dyDescent="0.25">
      <c r="E7559"/>
    </row>
    <row r="7560" spans="5:5" x14ac:dyDescent="0.25">
      <c r="E7560"/>
    </row>
    <row r="7561" spans="5:5" x14ac:dyDescent="0.25">
      <c r="E7561"/>
    </row>
    <row r="7562" spans="5:5" x14ac:dyDescent="0.25">
      <c r="E7562"/>
    </row>
    <row r="7563" spans="5:5" x14ac:dyDescent="0.25">
      <c r="E7563"/>
    </row>
    <row r="7564" spans="5:5" x14ac:dyDescent="0.25">
      <c r="E7564"/>
    </row>
    <row r="7565" spans="5:5" x14ac:dyDescent="0.25">
      <c r="E7565"/>
    </row>
    <row r="7566" spans="5:5" x14ac:dyDescent="0.25">
      <c r="E7566"/>
    </row>
    <row r="7567" spans="5:5" x14ac:dyDescent="0.25">
      <c r="E7567"/>
    </row>
    <row r="7568" spans="5:5" x14ac:dyDescent="0.25">
      <c r="E7568"/>
    </row>
    <row r="7569" spans="5:5" x14ac:dyDescent="0.25">
      <c r="E7569"/>
    </row>
    <row r="7570" spans="5:5" x14ac:dyDescent="0.25">
      <c r="E7570"/>
    </row>
    <row r="7571" spans="5:5" x14ac:dyDescent="0.25">
      <c r="E7571"/>
    </row>
    <row r="7572" spans="5:5" x14ac:dyDescent="0.25">
      <c r="E7572"/>
    </row>
    <row r="7573" spans="5:5" x14ac:dyDescent="0.25">
      <c r="E7573"/>
    </row>
    <row r="7574" spans="5:5" x14ac:dyDescent="0.25">
      <c r="E7574"/>
    </row>
    <row r="7575" spans="5:5" x14ac:dyDescent="0.25">
      <c r="E7575"/>
    </row>
    <row r="7576" spans="5:5" x14ac:dyDescent="0.25">
      <c r="E7576"/>
    </row>
    <row r="7577" spans="5:5" x14ac:dyDescent="0.25">
      <c r="E7577"/>
    </row>
    <row r="7578" spans="5:5" x14ac:dyDescent="0.25">
      <c r="E7578"/>
    </row>
    <row r="7579" spans="5:5" x14ac:dyDescent="0.25">
      <c r="E7579"/>
    </row>
    <row r="7580" spans="5:5" x14ac:dyDescent="0.25">
      <c r="E7580"/>
    </row>
    <row r="7581" spans="5:5" x14ac:dyDescent="0.25">
      <c r="E7581"/>
    </row>
    <row r="7582" spans="5:5" x14ac:dyDescent="0.25">
      <c r="E7582"/>
    </row>
    <row r="7583" spans="5:5" x14ac:dyDescent="0.25">
      <c r="E7583"/>
    </row>
    <row r="7584" spans="5:5" x14ac:dyDescent="0.25">
      <c r="E7584"/>
    </row>
    <row r="7585" spans="5:5" x14ac:dyDescent="0.25">
      <c r="E7585"/>
    </row>
    <row r="7586" spans="5:5" x14ac:dyDescent="0.25">
      <c r="E7586"/>
    </row>
    <row r="7587" spans="5:5" x14ac:dyDescent="0.25">
      <c r="E7587"/>
    </row>
    <row r="7588" spans="5:5" x14ac:dyDescent="0.25">
      <c r="E7588"/>
    </row>
    <row r="7589" spans="5:5" x14ac:dyDescent="0.25">
      <c r="E7589"/>
    </row>
    <row r="7590" spans="5:5" x14ac:dyDescent="0.25">
      <c r="E7590"/>
    </row>
    <row r="7591" spans="5:5" x14ac:dyDescent="0.25">
      <c r="E7591"/>
    </row>
    <row r="7592" spans="5:5" x14ac:dyDescent="0.25">
      <c r="E7592"/>
    </row>
    <row r="7593" spans="5:5" x14ac:dyDescent="0.25">
      <c r="E7593"/>
    </row>
    <row r="7594" spans="5:5" x14ac:dyDescent="0.25">
      <c r="E7594"/>
    </row>
    <row r="7595" spans="5:5" x14ac:dyDescent="0.25">
      <c r="E7595"/>
    </row>
    <row r="7596" spans="5:5" x14ac:dyDescent="0.25">
      <c r="E7596"/>
    </row>
    <row r="7597" spans="5:5" x14ac:dyDescent="0.25">
      <c r="E7597"/>
    </row>
    <row r="7598" spans="5:5" x14ac:dyDescent="0.25">
      <c r="E7598"/>
    </row>
    <row r="7599" spans="5:5" x14ac:dyDescent="0.25">
      <c r="E7599"/>
    </row>
    <row r="7600" spans="5:5" x14ac:dyDescent="0.25">
      <c r="E7600"/>
    </row>
    <row r="7601" spans="5:5" x14ac:dyDescent="0.25">
      <c r="E7601"/>
    </row>
    <row r="7602" spans="5:5" x14ac:dyDescent="0.25">
      <c r="E7602"/>
    </row>
    <row r="7603" spans="5:5" x14ac:dyDescent="0.25">
      <c r="E7603"/>
    </row>
    <row r="7604" spans="5:5" x14ac:dyDescent="0.25">
      <c r="E7604"/>
    </row>
    <row r="7605" spans="5:5" x14ac:dyDescent="0.25">
      <c r="E7605"/>
    </row>
    <row r="7606" spans="5:5" x14ac:dyDescent="0.25">
      <c r="E7606"/>
    </row>
    <row r="7607" spans="5:5" x14ac:dyDescent="0.25">
      <c r="E7607"/>
    </row>
    <row r="7608" spans="5:5" x14ac:dyDescent="0.25">
      <c r="E7608"/>
    </row>
    <row r="7609" spans="5:5" x14ac:dyDescent="0.25">
      <c r="E7609"/>
    </row>
    <row r="7610" spans="5:5" x14ac:dyDescent="0.25">
      <c r="E7610"/>
    </row>
    <row r="7611" spans="5:5" x14ac:dyDescent="0.25">
      <c r="E7611"/>
    </row>
    <row r="7612" spans="5:5" x14ac:dyDescent="0.25">
      <c r="E7612"/>
    </row>
    <row r="7613" spans="5:5" x14ac:dyDescent="0.25">
      <c r="E7613"/>
    </row>
    <row r="7614" spans="5:5" x14ac:dyDescent="0.25">
      <c r="E7614"/>
    </row>
    <row r="7615" spans="5:5" x14ac:dyDescent="0.25">
      <c r="E7615"/>
    </row>
    <row r="7616" spans="5:5" x14ac:dyDescent="0.25">
      <c r="E7616"/>
    </row>
    <row r="7617" spans="5:5" x14ac:dyDescent="0.25">
      <c r="E7617"/>
    </row>
    <row r="7618" spans="5:5" x14ac:dyDescent="0.25">
      <c r="E7618"/>
    </row>
    <row r="7619" spans="5:5" x14ac:dyDescent="0.25">
      <c r="E7619"/>
    </row>
    <row r="7620" spans="5:5" x14ac:dyDescent="0.25">
      <c r="E7620"/>
    </row>
    <row r="7621" spans="5:5" x14ac:dyDescent="0.25">
      <c r="E7621"/>
    </row>
    <row r="7622" spans="5:5" x14ac:dyDescent="0.25">
      <c r="E7622"/>
    </row>
    <row r="7623" spans="5:5" x14ac:dyDescent="0.25">
      <c r="E7623"/>
    </row>
    <row r="7624" spans="5:5" x14ac:dyDescent="0.25">
      <c r="E7624"/>
    </row>
    <row r="7625" spans="5:5" x14ac:dyDescent="0.25">
      <c r="E7625"/>
    </row>
    <row r="7626" spans="5:5" x14ac:dyDescent="0.25">
      <c r="E7626"/>
    </row>
    <row r="7627" spans="5:5" x14ac:dyDescent="0.25">
      <c r="E7627"/>
    </row>
    <row r="7628" spans="5:5" x14ac:dyDescent="0.25">
      <c r="E7628"/>
    </row>
    <row r="7629" spans="5:5" x14ac:dyDescent="0.25">
      <c r="E7629"/>
    </row>
    <row r="7630" spans="5:5" x14ac:dyDescent="0.25">
      <c r="E7630"/>
    </row>
    <row r="7631" spans="5:5" x14ac:dyDescent="0.25">
      <c r="E7631"/>
    </row>
    <row r="7632" spans="5:5" x14ac:dyDescent="0.25">
      <c r="E7632"/>
    </row>
    <row r="7633" spans="5:5" x14ac:dyDescent="0.25">
      <c r="E7633"/>
    </row>
    <row r="7634" spans="5:5" x14ac:dyDescent="0.25">
      <c r="E7634"/>
    </row>
    <row r="7635" spans="5:5" x14ac:dyDescent="0.25">
      <c r="E7635"/>
    </row>
    <row r="7636" spans="5:5" x14ac:dyDescent="0.25">
      <c r="E7636"/>
    </row>
    <row r="7637" spans="5:5" x14ac:dyDescent="0.25">
      <c r="E7637"/>
    </row>
    <row r="7638" spans="5:5" x14ac:dyDescent="0.25">
      <c r="E7638"/>
    </row>
    <row r="7639" spans="5:5" x14ac:dyDescent="0.25">
      <c r="E7639"/>
    </row>
    <row r="7640" spans="5:5" x14ac:dyDescent="0.25">
      <c r="E7640"/>
    </row>
    <row r="7641" spans="5:5" x14ac:dyDescent="0.25">
      <c r="E7641"/>
    </row>
    <row r="7642" spans="5:5" x14ac:dyDescent="0.25">
      <c r="E7642"/>
    </row>
    <row r="7643" spans="5:5" x14ac:dyDescent="0.25">
      <c r="E7643"/>
    </row>
    <row r="7644" spans="5:5" x14ac:dyDescent="0.25">
      <c r="E7644"/>
    </row>
    <row r="7645" spans="5:5" x14ac:dyDescent="0.25">
      <c r="E7645"/>
    </row>
    <row r="7646" spans="5:5" x14ac:dyDescent="0.25">
      <c r="E7646"/>
    </row>
    <row r="7647" spans="5:5" x14ac:dyDescent="0.25">
      <c r="E7647"/>
    </row>
    <row r="7648" spans="5:5" x14ac:dyDescent="0.25">
      <c r="E7648"/>
    </row>
    <row r="7649" spans="5:5" x14ac:dyDescent="0.25">
      <c r="E7649"/>
    </row>
    <row r="7650" spans="5:5" x14ac:dyDescent="0.25">
      <c r="E7650"/>
    </row>
    <row r="7651" spans="5:5" x14ac:dyDescent="0.25">
      <c r="E7651"/>
    </row>
    <row r="7652" spans="5:5" x14ac:dyDescent="0.25">
      <c r="E7652"/>
    </row>
    <row r="7653" spans="5:5" x14ac:dyDescent="0.25">
      <c r="E7653"/>
    </row>
    <row r="7654" spans="5:5" x14ac:dyDescent="0.25">
      <c r="E7654"/>
    </row>
    <row r="7655" spans="5:5" x14ac:dyDescent="0.25">
      <c r="E7655"/>
    </row>
    <row r="7656" spans="5:5" x14ac:dyDescent="0.25">
      <c r="E7656"/>
    </row>
    <row r="7657" spans="5:5" x14ac:dyDescent="0.25">
      <c r="E7657"/>
    </row>
    <row r="7658" spans="5:5" x14ac:dyDescent="0.25">
      <c r="E7658"/>
    </row>
    <row r="7659" spans="5:5" x14ac:dyDescent="0.25">
      <c r="E7659"/>
    </row>
    <row r="7660" spans="5:5" x14ac:dyDescent="0.25">
      <c r="E7660"/>
    </row>
    <row r="7661" spans="5:5" x14ac:dyDescent="0.25">
      <c r="E7661"/>
    </row>
    <row r="7662" spans="5:5" x14ac:dyDescent="0.25">
      <c r="E7662"/>
    </row>
    <row r="7663" spans="5:5" x14ac:dyDescent="0.25">
      <c r="E7663"/>
    </row>
    <row r="7664" spans="5:5" x14ac:dyDescent="0.25">
      <c r="E7664"/>
    </row>
    <row r="7665" spans="5:5" x14ac:dyDescent="0.25">
      <c r="E7665"/>
    </row>
    <row r="7666" spans="5:5" x14ac:dyDescent="0.25">
      <c r="E7666"/>
    </row>
    <row r="7667" spans="5:5" x14ac:dyDescent="0.25">
      <c r="E7667"/>
    </row>
    <row r="7668" spans="5:5" x14ac:dyDescent="0.25">
      <c r="E7668"/>
    </row>
    <row r="7669" spans="5:5" x14ac:dyDescent="0.25">
      <c r="E7669"/>
    </row>
    <row r="7670" spans="5:5" x14ac:dyDescent="0.25">
      <c r="E7670"/>
    </row>
    <row r="7671" spans="5:5" x14ac:dyDescent="0.25">
      <c r="E7671"/>
    </row>
    <row r="7672" spans="5:5" x14ac:dyDescent="0.25">
      <c r="E7672"/>
    </row>
    <row r="7673" spans="5:5" x14ac:dyDescent="0.25">
      <c r="E7673"/>
    </row>
    <row r="7674" spans="5:5" x14ac:dyDescent="0.25">
      <c r="E7674"/>
    </row>
    <row r="7675" spans="5:5" x14ac:dyDescent="0.25">
      <c r="E7675"/>
    </row>
    <row r="7676" spans="5:5" x14ac:dyDescent="0.25">
      <c r="E7676"/>
    </row>
    <row r="7677" spans="5:5" x14ac:dyDescent="0.25">
      <c r="E7677"/>
    </row>
    <row r="7678" spans="5:5" x14ac:dyDescent="0.25">
      <c r="E7678"/>
    </row>
    <row r="7679" spans="5:5" x14ac:dyDescent="0.25">
      <c r="E7679"/>
    </row>
    <row r="7680" spans="5:5" x14ac:dyDescent="0.25">
      <c r="E7680"/>
    </row>
    <row r="7681" spans="5:5" x14ac:dyDescent="0.25">
      <c r="E7681"/>
    </row>
    <row r="7682" spans="5:5" x14ac:dyDescent="0.25">
      <c r="E7682"/>
    </row>
    <row r="7683" spans="5:5" x14ac:dyDescent="0.25">
      <c r="E7683"/>
    </row>
    <row r="7684" spans="5:5" x14ac:dyDescent="0.25">
      <c r="E7684"/>
    </row>
    <row r="7685" spans="5:5" x14ac:dyDescent="0.25">
      <c r="E7685"/>
    </row>
    <row r="7686" spans="5:5" x14ac:dyDescent="0.25">
      <c r="E7686"/>
    </row>
    <row r="7687" spans="5:5" x14ac:dyDescent="0.25">
      <c r="E7687"/>
    </row>
    <row r="7688" spans="5:5" x14ac:dyDescent="0.25">
      <c r="E7688"/>
    </row>
    <row r="7689" spans="5:5" x14ac:dyDescent="0.25">
      <c r="E7689"/>
    </row>
    <row r="7690" spans="5:5" x14ac:dyDescent="0.25">
      <c r="E7690"/>
    </row>
    <row r="7691" spans="5:5" x14ac:dyDescent="0.25">
      <c r="E7691"/>
    </row>
    <row r="7692" spans="5:5" x14ac:dyDescent="0.25">
      <c r="E7692"/>
    </row>
    <row r="7693" spans="5:5" x14ac:dyDescent="0.25">
      <c r="E7693"/>
    </row>
    <row r="7694" spans="5:5" x14ac:dyDescent="0.25">
      <c r="E7694"/>
    </row>
    <row r="7695" spans="5:5" x14ac:dyDescent="0.25">
      <c r="E7695"/>
    </row>
    <row r="7696" spans="5:5" x14ac:dyDescent="0.25">
      <c r="E7696"/>
    </row>
    <row r="7697" spans="5:5" x14ac:dyDescent="0.25">
      <c r="E7697"/>
    </row>
    <row r="7698" spans="5:5" x14ac:dyDescent="0.25">
      <c r="E7698"/>
    </row>
    <row r="7699" spans="5:5" x14ac:dyDescent="0.25">
      <c r="E7699"/>
    </row>
    <row r="7700" spans="5:5" x14ac:dyDescent="0.25">
      <c r="E7700"/>
    </row>
    <row r="7701" spans="5:5" x14ac:dyDescent="0.25">
      <c r="E7701"/>
    </row>
    <row r="7702" spans="5:5" x14ac:dyDescent="0.25">
      <c r="E7702"/>
    </row>
    <row r="7703" spans="5:5" x14ac:dyDescent="0.25">
      <c r="E7703"/>
    </row>
    <row r="7704" spans="5:5" x14ac:dyDescent="0.25">
      <c r="E7704"/>
    </row>
    <row r="7705" spans="5:5" x14ac:dyDescent="0.25">
      <c r="E7705"/>
    </row>
    <row r="7706" spans="5:5" x14ac:dyDescent="0.25">
      <c r="E7706"/>
    </row>
    <row r="7707" spans="5:5" x14ac:dyDescent="0.25">
      <c r="E7707"/>
    </row>
    <row r="7708" spans="5:5" x14ac:dyDescent="0.25">
      <c r="E7708"/>
    </row>
    <row r="7709" spans="5:5" x14ac:dyDescent="0.25">
      <c r="E7709"/>
    </row>
    <row r="7710" spans="5:5" x14ac:dyDescent="0.25">
      <c r="E7710"/>
    </row>
    <row r="7711" spans="5:5" x14ac:dyDescent="0.25">
      <c r="E7711"/>
    </row>
    <row r="7712" spans="5:5" x14ac:dyDescent="0.25">
      <c r="E7712"/>
    </row>
    <row r="7713" spans="5:5" x14ac:dyDescent="0.25">
      <c r="E7713"/>
    </row>
    <row r="7714" spans="5:5" x14ac:dyDescent="0.25">
      <c r="E7714"/>
    </row>
    <row r="7715" spans="5:5" x14ac:dyDescent="0.25">
      <c r="E7715"/>
    </row>
    <row r="7716" spans="5:5" x14ac:dyDescent="0.25">
      <c r="E7716"/>
    </row>
    <row r="7717" spans="5:5" x14ac:dyDescent="0.25">
      <c r="E7717"/>
    </row>
    <row r="7718" spans="5:5" x14ac:dyDescent="0.25">
      <c r="E7718"/>
    </row>
    <row r="7719" spans="5:5" x14ac:dyDescent="0.25">
      <c r="E7719"/>
    </row>
    <row r="7720" spans="5:5" x14ac:dyDescent="0.25">
      <c r="E7720"/>
    </row>
    <row r="7721" spans="5:5" x14ac:dyDescent="0.25">
      <c r="E7721"/>
    </row>
    <row r="7722" spans="5:5" x14ac:dyDescent="0.25">
      <c r="E7722"/>
    </row>
    <row r="7723" spans="5:5" x14ac:dyDescent="0.25">
      <c r="E7723"/>
    </row>
    <row r="7724" spans="5:5" x14ac:dyDescent="0.25">
      <c r="E7724"/>
    </row>
    <row r="7725" spans="5:5" x14ac:dyDescent="0.25">
      <c r="E7725"/>
    </row>
    <row r="7726" spans="5:5" x14ac:dyDescent="0.25">
      <c r="E7726"/>
    </row>
    <row r="7727" spans="5:5" x14ac:dyDescent="0.25">
      <c r="E7727"/>
    </row>
    <row r="7728" spans="5:5" x14ac:dyDescent="0.25">
      <c r="E7728"/>
    </row>
    <row r="7729" spans="5:5" x14ac:dyDescent="0.25">
      <c r="E7729"/>
    </row>
    <row r="7730" spans="5:5" x14ac:dyDescent="0.25">
      <c r="E7730"/>
    </row>
    <row r="7731" spans="5:5" x14ac:dyDescent="0.25">
      <c r="E7731"/>
    </row>
    <row r="7732" spans="5:5" x14ac:dyDescent="0.25">
      <c r="E7732"/>
    </row>
    <row r="7733" spans="5:5" x14ac:dyDescent="0.25">
      <c r="E7733"/>
    </row>
    <row r="7734" spans="5:5" x14ac:dyDescent="0.25">
      <c r="E7734"/>
    </row>
    <row r="7735" spans="5:5" x14ac:dyDescent="0.25">
      <c r="E7735"/>
    </row>
    <row r="7736" spans="5:5" x14ac:dyDescent="0.25">
      <c r="E7736"/>
    </row>
    <row r="7737" spans="5:5" x14ac:dyDescent="0.25">
      <c r="E7737"/>
    </row>
    <row r="7738" spans="5:5" x14ac:dyDescent="0.25">
      <c r="E7738"/>
    </row>
    <row r="7739" spans="5:5" x14ac:dyDescent="0.25">
      <c r="E7739"/>
    </row>
    <row r="7740" spans="5:5" x14ac:dyDescent="0.25">
      <c r="E7740"/>
    </row>
    <row r="7741" spans="5:5" x14ac:dyDescent="0.25">
      <c r="E7741"/>
    </row>
    <row r="7742" spans="5:5" x14ac:dyDescent="0.25">
      <c r="E7742"/>
    </row>
    <row r="7743" spans="5:5" x14ac:dyDescent="0.25">
      <c r="E7743"/>
    </row>
    <row r="7744" spans="5:5" x14ac:dyDescent="0.25">
      <c r="E7744"/>
    </row>
    <row r="7745" spans="5:5" x14ac:dyDescent="0.25">
      <c r="E7745"/>
    </row>
    <row r="7746" spans="5:5" x14ac:dyDescent="0.25">
      <c r="E7746"/>
    </row>
    <row r="7747" spans="5:5" x14ac:dyDescent="0.25">
      <c r="E7747"/>
    </row>
    <row r="7748" spans="5:5" x14ac:dyDescent="0.25">
      <c r="E7748"/>
    </row>
    <row r="7749" spans="5:5" x14ac:dyDescent="0.25">
      <c r="E7749"/>
    </row>
    <row r="7750" spans="5:5" x14ac:dyDescent="0.25">
      <c r="E7750"/>
    </row>
    <row r="7751" spans="5:5" x14ac:dyDescent="0.25">
      <c r="E7751"/>
    </row>
    <row r="7752" spans="5:5" x14ac:dyDescent="0.25">
      <c r="E7752"/>
    </row>
    <row r="7753" spans="5:5" x14ac:dyDescent="0.25">
      <c r="E7753"/>
    </row>
    <row r="7754" spans="5:5" x14ac:dyDescent="0.25">
      <c r="E7754"/>
    </row>
    <row r="7755" spans="5:5" x14ac:dyDescent="0.25">
      <c r="E7755"/>
    </row>
    <row r="7756" spans="5:5" x14ac:dyDescent="0.25">
      <c r="E7756"/>
    </row>
    <row r="7757" spans="5:5" x14ac:dyDescent="0.25">
      <c r="E7757"/>
    </row>
    <row r="7758" spans="5:5" x14ac:dyDescent="0.25">
      <c r="E7758"/>
    </row>
    <row r="7759" spans="5:5" x14ac:dyDescent="0.25">
      <c r="E7759"/>
    </row>
    <row r="7760" spans="5:5" x14ac:dyDescent="0.25">
      <c r="E7760"/>
    </row>
    <row r="7761" spans="5:5" x14ac:dyDescent="0.25">
      <c r="E7761"/>
    </row>
    <row r="7762" spans="5:5" x14ac:dyDescent="0.25">
      <c r="E7762"/>
    </row>
    <row r="7763" spans="5:5" x14ac:dyDescent="0.25">
      <c r="E7763"/>
    </row>
    <row r="7764" spans="5:5" x14ac:dyDescent="0.25">
      <c r="E7764"/>
    </row>
    <row r="7765" spans="5:5" x14ac:dyDescent="0.25">
      <c r="E7765"/>
    </row>
    <row r="7766" spans="5:5" x14ac:dyDescent="0.25">
      <c r="E7766"/>
    </row>
    <row r="7767" spans="5:5" x14ac:dyDescent="0.25">
      <c r="E7767"/>
    </row>
    <row r="7768" spans="5:5" x14ac:dyDescent="0.25">
      <c r="E7768"/>
    </row>
    <row r="7769" spans="5:5" x14ac:dyDescent="0.25">
      <c r="E7769"/>
    </row>
    <row r="7770" spans="5:5" x14ac:dyDescent="0.25">
      <c r="E7770"/>
    </row>
    <row r="7771" spans="5:5" x14ac:dyDescent="0.25">
      <c r="E7771"/>
    </row>
    <row r="7772" spans="5:5" x14ac:dyDescent="0.25">
      <c r="E7772"/>
    </row>
    <row r="7773" spans="5:5" x14ac:dyDescent="0.25">
      <c r="E7773"/>
    </row>
    <row r="7774" spans="5:5" x14ac:dyDescent="0.25">
      <c r="E7774"/>
    </row>
    <row r="7775" spans="5:5" x14ac:dyDescent="0.25">
      <c r="E7775"/>
    </row>
    <row r="7776" spans="5:5" x14ac:dyDescent="0.25">
      <c r="E7776"/>
    </row>
    <row r="7777" spans="5:5" x14ac:dyDescent="0.25">
      <c r="E7777"/>
    </row>
    <row r="7778" spans="5:5" x14ac:dyDescent="0.25">
      <c r="E7778"/>
    </row>
    <row r="7779" spans="5:5" x14ac:dyDescent="0.25">
      <c r="E7779"/>
    </row>
    <row r="7780" spans="5:5" x14ac:dyDescent="0.25">
      <c r="E7780"/>
    </row>
    <row r="7781" spans="5:5" x14ac:dyDescent="0.25">
      <c r="E7781"/>
    </row>
    <row r="7782" spans="5:5" x14ac:dyDescent="0.25">
      <c r="E7782"/>
    </row>
    <row r="7783" spans="5:5" x14ac:dyDescent="0.25">
      <c r="E7783"/>
    </row>
    <row r="7784" spans="5:5" x14ac:dyDescent="0.25">
      <c r="E7784"/>
    </row>
    <row r="7785" spans="5:5" x14ac:dyDescent="0.25">
      <c r="E7785"/>
    </row>
    <row r="7786" spans="5:5" x14ac:dyDescent="0.25">
      <c r="E7786"/>
    </row>
    <row r="7787" spans="5:5" x14ac:dyDescent="0.25">
      <c r="E7787"/>
    </row>
    <row r="7788" spans="5:5" x14ac:dyDescent="0.25">
      <c r="E7788"/>
    </row>
    <row r="7789" spans="5:5" x14ac:dyDescent="0.25">
      <c r="E7789"/>
    </row>
    <row r="7790" spans="5:5" x14ac:dyDescent="0.25">
      <c r="E7790"/>
    </row>
    <row r="7791" spans="5:5" x14ac:dyDescent="0.25">
      <c r="E7791"/>
    </row>
    <row r="7792" spans="5:5" x14ac:dyDescent="0.25">
      <c r="E7792"/>
    </row>
    <row r="7793" spans="5:5" x14ac:dyDescent="0.25">
      <c r="E7793"/>
    </row>
    <row r="7794" spans="5:5" x14ac:dyDescent="0.25">
      <c r="E7794"/>
    </row>
    <row r="7795" spans="5:5" x14ac:dyDescent="0.25">
      <c r="E7795"/>
    </row>
    <row r="7796" spans="5:5" x14ac:dyDescent="0.25">
      <c r="E7796"/>
    </row>
    <row r="7797" spans="5:5" x14ac:dyDescent="0.25">
      <c r="E7797"/>
    </row>
    <row r="7798" spans="5:5" x14ac:dyDescent="0.25">
      <c r="E7798"/>
    </row>
    <row r="7799" spans="5:5" x14ac:dyDescent="0.25">
      <c r="E7799"/>
    </row>
    <row r="7800" spans="5:5" x14ac:dyDescent="0.25">
      <c r="E7800"/>
    </row>
    <row r="7801" spans="5:5" x14ac:dyDescent="0.25">
      <c r="E7801"/>
    </row>
    <row r="7802" spans="5:5" x14ac:dyDescent="0.25">
      <c r="E7802"/>
    </row>
    <row r="7803" spans="5:5" x14ac:dyDescent="0.25">
      <c r="E7803"/>
    </row>
    <row r="7804" spans="5:5" x14ac:dyDescent="0.25">
      <c r="E7804"/>
    </row>
    <row r="7805" spans="5:5" x14ac:dyDescent="0.25">
      <c r="E7805"/>
    </row>
    <row r="7806" spans="5:5" x14ac:dyDescent="0.25">
      <c r="E7806"/>
    </row>
    <row r="7807" spans="5:5" x14ac:dyDescent="0.25">
      <c r="E7807"/>
    </row>
    <row r="7808" spans="5:5" x14ac:dyDescent="0.25">
      <c r="E7808"/>
    </row>
    <row r="7809" spans="5:5" x14ac:dyDescent="0.25">
      <c r="E7809"/>
    </row>
    <row r="7810" spans="5:5" x14ac:dyDescent="0.25">
      <c r="E7810"/>
    </row>
    <row r="7811" spans="5:5" x14ac:dyDescent="0.25">
      <c r="E7811"/>
    </row>
    <row r="7812" spans="5:5" x14ac:dyDescent="0.25">
      <c r="E7812"/>
    </row>
    <row r="7813" spans="5:5" x14ac:dyDescent="0.25">
      <c r="E7813"/>
    </row>
    <row r="7814" spans="5:5" x14ac:dyDescent="0.25">
      <c r="E7814"/>
    </row>
    <row r="7815" spans="5:5" x14ac:dyDescent="0.25">
      <c r="E7815"/>
    </row>
    <row r="7816" spans="5:5" x14ac:dyDescent="0.25">
      <c r="E7816"/>
    </row>
    <row r="7817" spans="5:5" x14ac:dyDescent="0.25">
      <c r="E7817"/>
    </row>
    <row r="7818" spans="5:5" x14ac:dyDescent="0.25">
      <c r="E7818"/>
    </row>
    <row r="7819" spans="5:5" x14ac:dyDescent="0.25">
      <c r="E7819"/>
    </row>
    <row r="7820" spans="5:5" x14ac:dyDescent="0.25">
      <c r="E7820"/>
    </row>
    <row r="7821" spans="5:5" x14ac:dyDescent="0.25">
      <c r="E7821"/>
    </row>
    <row r="7822" spans="5:5" x14ac:dyDescent="0.25">
      <c r="E7822"/>
    </row>
    <row r="7823" spans="5:5" x14ac:dyDescent="0.25">
      <c r="E7823"/>
    </row>
    <row r="7824" spans="5:5" x14ac:dyDescent="0.25">
      <c r="E7824"/>
    </row>
    <row r="7825" spans="5:5" x14ac:dyDescent="0.25">
      <c r="E7825"/>
    </row>
    <row r="7826" spans="5:5" x14ac:dyDescent="0.25">
      <c r="E7826"/>
    </row>
    <row r="7827" spans="5:5" x14ac:dyDescent="0.25">
      <c r="E7827"/>
    </row>
    <row r="7828" spans="5:5" x14ac:dyDescent="0.25">
      <c r="E7828"/>
    </row>
    <row r="7829" spans="5:5" x14ac:dyDescent="0.25">
      <c r="E7829"/>
    </row>
    <row r="7830" spans="5:5" x14ac:dyDescent="0.25">
      <c r="E7830"/>
    </row>
    <row r="7831" spans="5:5" x14ac:dyDescent="0.25">
      <c r="E7831"/>
    </row>
    <row r="7832" spans="5:5" x14ac:dyDescent="0.25">
      <c r="E7832"/>
    </row>
    <row r="7833" spans="5:5" x14ac:dyDescent="0.25">
      <c r="E7833"/>
    </row>
    <row r="7834" spans="5:5" x14ac:dyDescent="0.25">
      <c r="E7834"/>
    </row>
    <row r="7835" spans="5:5" x14ac:dyDescent="0.25">
      <c r="E7835"/>
    </row>
    <row r="7836" spans="5:5" x14ac:dyDescent="0.25">
      <c r="E7836"/>
    </row>
    <row r="7837" spans="5:5" x14ac:dyDescent="0.25">
      <c r="E7837"/>
    </row>
    <row r="7838" spans="5:5" x14ac:dyDescent="0.25">
      <c r="E7838"/>
    </row>
    <row r="7839" spans="5:5" x14ac:dyDescent="0.25">
      <c r="E7839"/>
    </row>
    <row r="7840" spans="5:5" x14ac:dyDescent="0.25">
      <c r="E7840"/>
    </row>
    <row r="7841" spans="5:5" x14ac:dyDescent="0.25">
      <c r="E7841"/>
    </row>
    <row r="7842" spans="5:5" x14ac:dyDescent="0.25">
      <c r="E7842"/>
    </row>
    <row r="7843" spans="5:5" x14ac:dyDescent="0.25">
      <c r="E7843"/>
    </row>
    <row r="7844" spans="5:5" x14ac:dyDescent="0.25">
      <c r="E7844"/>
    </row>
    <row r="7845" spans="5:5" x14ac:dyDescent="0.25">
      <c r="E7845"/>
    </row>
    <row r="7846" spans="5:5" x14ac:dyDescent="0.25">
      <c r="E7846"/>
    </row>
    <row r="7847" spans="5:5" x14ac:dyDescent="0.25">
      <c r="E7847"/>
    </row>
    <row r="7848" spans="5:5" x14ac:dyDescent="0.25">
      <c r="E7848"/>
    </row>
    <row r="7849" spans="5:5" x14ac:dyDescent="0.25">
      <c r="E7849"/>
    </row>
    <row r="7850" spans="5:5" x14ac:dyDescent="0.25">
      <c r="E7850"/>
    </row>
    <row r="7851" spans="5:5" x14ac:dyDescent="0.25">
      <c r="E7851"/>
    </row>
    <row r="7852" spans="5:5" x14ac:dyDescent="0.25">
      <c r="E7852"/>
    </row>
    <row r="7853" spans="5:5" x14ac:dyDescent="0.25">
      <c r="E7853"/>
    </row>
    <row r="7854" spans="5:5" x14ac:dyDescent="0.25">
      <c r="E7854"/>
    </row>
    <row r="7855" spans="5:5" x14ac:dyDescent="0.25">
      <c r="E7855"/>
    </row>
    <row r="7856" spans="5:5" x14ac:dyDescent="0.25">
      <c r="E7856"/>
    </row>
    <row r="7857" spans="5:5" x14ac:dyDescent="0.25">
      <c r="E7857"/>
    </row>
    <row r="7858" spans="5:5" x14ac:dyDescent="0.25">
      <c r="E7858"/>
    </row>
    <row r="7859" spans="5:5" x14ac:dyDescent="0.25">
      <c r="E7859"/>
    </row>
    <row r="7860" spans="5:5" x14ac:dyDescent="0.25">
      <c r="E7860"/>
    </row>
    <row r="7861" spans="5:5" x14ac:dyDescent="0.25">
      <c r="E7861"/>
    </row>
    <row r="7862" spans="5:5" x14ac:dyDescent="0.25">
      <c r="E7862"/>
    </row>
    <row r="7863" spans="5:5" x14ac:dyDescent="0.25">
      <c r="E7863"/>
    </row>
    <row r="7864" spans="5:5" x14ac:dyDescent="0.25">
      <c r="E7864"/>
    </row>
    <row r="7865" spans="5:5" x14ac:dyDescent="0.25">
      <c r="E7865"/>
    </row>
    <row r="7866" spans="5:5" x14ac:dyDescent="0.25">
      <c r="E7866"/>
    </row>
    <row r="7867" spans="5:5" x14ac:dyDescent="0.25">
      <c r="E7867"/>
    </row>
    <row r="7868" spans="5:5" x14ac:dyDescent="0.25">
      <c r="E7868"/>
    </row>
    <row r="7869" spans="5:5" x14ac:dyDescent="0.25">
      <c r="E7869"/>
    </row>
    <row r="7870" spans="5:5" x14ac:dyDescent="0.25">
      <c r="E7870"/>
    </row>
    <row r="7871" spans="5:5" x14ac:dyDescent="0.25">
      <c r="E7871"/>
    </row>
    <row r="7872" spans="5:5" x14ac:dyDescent="0.25">
      <c r="E7872"/>
    </row>
    <row r="7873" spans="5:5" x14ac:dyDescent="0.25">
      <c r="E7873"/>
    </row>
    <row r="7874" spans="5:5" x14ac:dyDescent="0.25">
      <c r="E7874"/>
    </row>
    <row r="7875" spans="5:5" x14ac:dyDescent="0.25">
      <c r="E7875"/>
    </row>
    <row r="7876" spans="5:5" x14ac:dyDescent="0.25">
      <c r="E7876"/>
    </row>
    <row r="7877" spans="5:5" x14ac:dyDescent="0.25">
      <c r="E7877"/>
    </row>
    <row r="7878" spans="5:5" x14ac:dyDescent="0.25">
      <c r="E7878"/>
    </row>
    <row r="7879" spans="5:5" x14ac:dyDescent="0.25">
      <c r="E7879"/>
    </row>
    <row r="7880" spans="5:5" x14ac:dyDescent="0.25">
      <c r="E7880"/>
    </row>
    <row r="7881" spans="5:5" x14ac:dyDescent="0.25">
      <c r="E7881"/>
    </row>
    <row r="7882" spans="5:5" x14ac:dyDescent="0.25">
      <c r="E7882"/>
    </row>
    <row r="7883" spans="5:5" x14ac:dyDescent="0.25">
      <c r="E7883"/>
    </row>
    <row r="7884" spans="5:5" x14ac:dyDescent="0.25">
      <c r="E7884"/>
    </row>
    <row r="7885" spans="5:5" x14ac:dyDescent="0.25">
      <c r="E7885"/>
    </row>
    <row r="7886" spans="5:5" x14ac:dyDescent="0.25">
      <c r="E7886"/>
    </row>
    <row r="7887" spans="5:5" x14ac:dyDescent="0.25">
      <c r="E7887"/>
    </row>
    <row r="7888" spans="5:5" x14ac:dyDescent="0.25">
      <c r="E7888"/>
    </row>
    <row r="7889" spans="5:5" x14ac:dyDescent="0.25">
      <c r="E7889"/>
    </row>
    <row r="7890" spans="5:5" x14ac:dyDescent="0.25">
      <c r="E7890"/>
    </row>
    <row r="7891" spans="5:5" x14ac:dyDescent="0.25">
      <c r="E7891"/>
    </row>
    <row r="7892" spans="5:5" x14ac:dyDescent="0.25">
      <c r="E7892"/>
    </row>
    <row r="7893" spans="5:5" x14ac:dyDescent="0.25">
      <c r="E7893"/>
    </row>
    <row r="7894" spans="5:5" x14ac:dyDescent="0.25">
      <c r="E7894"/>
    </row>
    <row r="7895" spans="5:5" x14ac:dyDescent="0.25">
      <c r="E7895"/>
    </row>
    <row r="7896" spans="5:5" x14ac:dyDescent="0.25">
      <c r="E7896"/>
    </row>
    <row r="7897" spans="5:5" x14ac:dyDescent="0.25">
      <c r="E7897"/>
    </row>
    <row r="7898" spans="5:5" x14ac:dyDescent="0.25">
      <c r="E7898"/>
    </row>
    <row r="7899" spans="5:5" x14ac:dyDescent="0.25">
      <c r="E7899"/>
    </row>
    <row r="7900" spans="5:5" x14ac:dyDescent="0.25">
      <c r="E7900"/>
    </row>
    <row r="7901" spans="5:5" x14ac:dyDescent="0.25">
      <c r="E7901"/>
    </row>
    <row r="7902" spans="5:5" x14ac:dyDescent="0.25">
      <c r="E7902"/>
    </row>
    <row r="7903" spans="5:5" x14ac:dyDescent="0.25">
      <c r="E7903"/>
    </row>
    <row r="7904" spans="5:5" x14ac:dyDescent="0.25">
      <c r="E7904"/>
    </row>
    <row r="7905" spans="5:5" x14ac:dyDescent="0.25">
      <c r="E7905"/>
    </row>
    <row r="7906" spans="5:5" x14ac:dyDescent="0.25">
      <c r="E7906"/>
    </row>
    <row r="7907" spans="5:5" x14ac:dyDescent="0.25">
      <c r="E7907"/>
    </row>
    <row r="7908" spans="5:5" x14ac:dyDescent="0.25">
      <c r="E7908"/>
    </row>
    <row r="7909" spans="5:5" x14ac:dyDescent="0.25">
      <c r="E7909"/>
    </row>
    <row r="7910" spans="5:5" x14ac:dyDescent="0.25">
      <c r="E7910"/>
    </row>
    <row r="7911" spans="5:5" x14ac:dyDescent="0.25">
      <c r="E7911"/>
    </row>
    <row r="7912" spans="5:5" x14ac:dyDescent="0.25">
      <c r="E7912"/>
    </row>
    <row r="7913" spans="5:5" x14ac:dyDescent="0.25">
      <c r="E7913"/>
    </row>
    <row r="7914" spans="5:5" x14ac:dyDescent="0.25">
      <c r="E7914"/>
    </row>
    <row r="7915" spans="5:5" x14ac:dyDescent="0.25">
      <c r="E7915"/>
    </row>
    <row r="7916" spans="5:5" x14ac:dyDescent="0.25">
      <c r="E7916"/>
    </row>
    <row r="7917" spans="5:5" x14ac:dyDescent="0.25">
      <c r="E7917"/>
    </row>
    <row r="7918" spans="5:5" x14ac:dyDescent="0.25">
      <c r="E7918"/>
    </row>
    <row r="7919" spans="5:5" x14ac:dyDescent="0.25">
      <c r="E7919"/>
    </row>
    <row r="7920" spans="5:5" x14ac:dyDescent="0.25">
      <c r="E7920"/>
    </row>
    <row r="7921" spans="5:5" x14ac:dyDescent="0.25">
      <c r="E7921"/>
    </row>
    <row r="7922" spans="5:5" x14ac:dyDescent="0.25">
      <c r="E7922"/>
    </row>
    <row r="7923" spans="5:5" x14ac:dyDescent="0.25">
      <c r="E7923"/>
    </row>
    <row r="7924" spans="5:5" x14ac:dyDescent="0.25">
      <c r="E7924"/>
    </row>
    <row r="7925" spans="5:5" x14ac:dyDescent="0.25">
      <c r="E7925"/>
    </row>
    <row r="7926" spans="5:5" x14ac:dyDescent="0.25">
      <c r="E7926"/>
    </row>
    <row r="7927" spans="5:5" x14ac:dyDescent="0.25">
      <c r="E7927"/>
    </row>
    <row r="7928" spans="5:5" x14ac:dyDescent="0.25">
      <c r="E7928"/>
    </row>
    <row r="7929" spans="5:5" x14ac:dyDescent="0.25">
      <c r="E7929"/>
    </row>
    <row r="7930" spans="5:5" x14ac:dyDescent="0.25">
      <c r="E7930"/>
    </row>
    <row r="7931" spans="5:5" x14ac:dyDescent="0.25">
      <c r="E7931"/>
    </row>
    <row r="7932" spans="5:5" x14ac:dyDescent="0.25">
      <c r="E7932"/>
    </row>
    <row r="7933" spans="5:5" x14ac:dyDescent="0.25">
      <c r="E7933"/>
    </row>
    <row r="7934" spans="5:5" x14ac:dyDescent="0.25">
      <c r="E7934"/>
    </row>
    <row r="7935" spans="5:5" x14ac:dyDescent="0.25">
      <c r="E7935"/>
    </row>
    <row r="7936" spans="5:5" x14ac:dyDescent="0.25">
      <c r="E7936"/>
    </row>
    <row r="7937" spans="5:5" x14ac:dyDescent="0.25">
      <c r="E7937"/>
    </row>
    <row r="7938" spans="5:5" x14ac:dyDescent="0.25">
      <c r="E7938"/>
    </row>
    <row r="7939" spans="5:5" x14ac:dyDescent="0.25">
      <c r="E7939"/>
    </row>
    <row r="7940" spans="5:5" x14ac:dyDescent="0.25">
      <c r="E7940"/>
    </row>
    <row r="7941" spans="5:5" x14ac:dyDescent="0.25">
      <c r="E7941"/>
    </row>
    <row r="7942" spans="5:5" x14ac:dyDescent="0.25">
      <c r="E7942"/>
    </row>
    <row r="7943" spans="5:5" x14ac:dyDescent="0.25">
      <c r="E7943"/>
    </row>
    <row r="7944" spans="5:5" x14ac:dyDescent="0.25">
      <c r="E7944"/>
    </row>
    <row r="7945" spans="5:5" x14ac:dyDescent="0.25">
      <c r="E7945"/>
    </row>
    <row r="7946" spans="5:5" x14ac:dyDescent="0.25">
      <c r="E7946"/>
    </row>
    <row r="7947" spans="5:5" x14ac:dyDescent="0.25">
      <c r="E7947"/>
    </row>
    <row r="7948" spans="5:5" x14ac:dyDescent="0.25">
      <c r="E7948"/>
    </row>
    <row r="7949" spans="5:5" x14ac:dyDescent="0.25">
      <c r="E7949"/>
    </row>
    <row r="7950" spans="5:5" x14ac:dyDescent="0.25">
      <c r="E7950"/>
    </row>
    <row r="7951" spans="5:5" x14ac:dyDescent="0.25">
      <c r="E7951"/>
    </row>
    <row r="7952" spans="5:5" x14ac:dyDescent="0.25">
      <c r="E7952"/>
    </row>
    <row r="7953" spans="5:5" x14ac:dyDescent="0.25">
      <c r="E7953"/>
    </row>
    <row r="7954" spans="5:5" x14ac:dyDescent="0.25">
      <c r="E7954"/>
    </row>
    <row r="7955" spans="5:5" x14ac:dyDescent="0.25">
      <c r="E7955"/>
    </row>
    <row r="7956" spans="5:5" x14ac:dyDescent="0.25">
      <c r="E7956"/>
    </row>
    <row r="7957" spans="5:5" x14ac:dyDescent="0.25">
      <c r="E7957"/>
    </row>
    <row r="7958" spans="5:5" x14ac:dyDescent="0.25">
      <c r="E7958"/>
    </row>
    <row r="7959" spans="5:5" x14ac:dyDescent="0.25">
      <c r="E7959"/>
    </row>
    <row r="7960" spans="5:5" x14ac:dyDescent="0.25">
      <c r="E7960"/>
    </row>
    <row r="7961" spans="5:5" x14ac:dyDescent="0.25">
      <c r="E7961"/>
    </row>
    <row r="7962" spans="5:5" x14ac:dyDescent="0.25">
      <c r="E7962"/>
    </row>
    <row r="7963" spans="5:5" x14ac:dyDescent="0.25">
      <c r="E7963"/>
    </row>
    <row r="7964" spans="5:5" x14ac:dyDescent="0.25">
      <c r="E7964"/>
    </row>
    <row r="7965" spans="5:5" x14ac:dyDescent="0.25">
      <c r="E7965"/>
    </row>
    <row r="7966" spans="5:5" x14ac:dyDescent="0.25">
      <c r="E7966"/>
    </row>
    <row r="7967" spans="5:5" x14ac:dyDescent="0.25">
      <c r="E7967"/>
    </row>
    <row r="7968" spans="5:5" x14ac:dyDescent="0.25">
      <c r="E7968"/>
    </row>
    <row r="7969" spans="5:5" x14ac:dyDescent="0.25">
      <c r="E7969"/>
    </row>
    <row r="7970" spans="5:5" x14ac:dyDescent="0.25">
      <c r="E7970"/>
    </row>
    <row r="7971" spans="5:5" x14ac:dyDescent="0.25">
      <c r="E7971"/>
    </row>
    <row r="7972" spans="5:5" x14ac:dyDescent="0.25">
      <c r="E7972"/>
    </row>
    <row r="7973" spans="5:5" x14ac:dyDescent="0.25">
      <c r="E7973"/>
    </row>
    <row r="7974" spans="5:5" x14ac:dyDescent="0.25">
      <c r="E7974"/>
    </row>
    <row r="7975" spans="5:5" x14ac:dyDescent="0.25">
      <c r="E7975"/>
    </row>
    <row r="7976" spans="5:5" x14ac:dyDescent="0.25">
      <c r="E7976"/>
    </row>
    <row r="7977" spans="5:5" x14ac:dyDescent="0.25">
      <c r="E7977"/>
    </row>
    <row r="7978" spans="5:5" x14ac:dyDescent="0.25">
      <c r="E7978"/>
    </row>
    <row r="7979" spans="5:5" x14ac:dyDescent="0.25">
      <c r="E7979"/>
    </row>
    <row r="7980" spans="5:5" x14ac:dyDescent="0.25">
      <c r="E7980"/>
    </row>
    <row r="7981" spans="5:5" x14ac:dyDescent="0.25">
      <c r="E7981"/>
    </row>
    <row r="7982" spans="5:5" x14ac:dyDescent="0.25">
      <c r="E7982"/>
    </row>
    <row r="7983" spans="5:5" x14ac:dyDescent="0.25">
      <c r="E7983"/>
    </row>
    <row r="7984" spans="5:5" x14ac:dyDescent="0.25">
      <c r="E7984"/>
    </row>
    <row r="7985" spans="5:5" x14ac:dyDescent="0.25">
      <c r="E7985"/>
    </row>
    <row r="7986" spans="5:5" x14ac:dyDescent="0.25">
      <c r="E7986"/>
    </row>
    <row r="7987" spans="5:5" x14ac:dyDescent="0.25">
      <c r="E7987"/>
    </row>
    <row r="7988" spans="5:5" x14ac:dyDescent="0.25">
      <c r="E7988"/>
    </row>
    <row r="7989" spans="5:5" x14ac:dyDescent="0.25">
      <c r="E7989"/>
    </row>
    <row r="7990" spans="5:5" x14ac:dyDescent="0.25">
      <c r="E7990"/>
    </row>
    <row r="7991" spans="5:5" x14ac:dyDescent="0.25">
      <c r="E7991"/>
    </row>
    <row r="7992" spans="5:5" x14ac:dyDescent="0.25">
      <c r="E7992"/>
    </row>
    <row r="7993" spans="5:5" x14ac:dyDescent="0.25">
      <c r="E7993"/>
    </row>
    <row r="7994" spans="5:5" x14ac:dyDescent="0.25">
      <c r="E7994"/>
    </row>
    <row r="7995" spans="5:5" x14ac:dyDescent="0.25">
      <c r="E7995"/>
    </row>
    <row r="7996" spans="5:5" x14ac:dyDescent="0.25">
      <c r="E7996"/>
    </row>
    <row r="7997" spans="5:5" x14ac:dyDescent="0.25">
      <c r="E7997"/>
    </row>
    <row r="7998" spans="5:5" x14ac:dyDescent="0.25">
      <c r="E7998"/>
    </row>
    <row r="7999" spans="5:5" x14ac:dyDescent="0.25">
      <c r="E7999"/>
    </row>
    <row r="8000" spans="5:5" x14ac:dyDescent="0.25">
      <c r="E8000"/>
    </row>
    <row r="8001" spans="5:5" x14ac:dyDescent="0.25">
      <c r="E8001"/>
    </row>
    <row r="8002" spans="5:5" x14ac:dyDescent="0.25">
      <c r="E8002"/>
    </row>
    <row r="8003" spans="5:5" x14ac:dyDescent="0.25">
      <c r="E8003"/>
    </row>
    <row r="8004" spans="5:5" x14ac:dyDescent="0.25">
      <c r="E8004"/>
    </row>
    <row r="8005" spans="5:5" x14ac:dyDescent="0.25">
      <c r="E8005"/>
    </row>
    <row r="8006" spans="5:5" x14ac:dyDescent="0.25">
      <c r="E8006"/>
    </row>
    <row r="8007" spans="5:5" x14ac:dyDescent="0.25">
      <c r="E8007"/>
    </row>
    <row r="8008" spans="5:5" x14ac:dyDescent="0.25">
      <c r="E8008"/>
    </row>
    <row r="8009" spans="5:5" x14ac:dyDescent="0.25">
      <c r="E8009"/>
    </row>
    <row r="8010" spans="5:5" x14ac:dyDescent="0.25">
      <c r="E8010"/>
    </row>
    <row r="8011" spans="5:5" x14ac:dyDescent="0.25">
      <c r="E8011"/>
    </row>
    <row r="8012" spans="5:5" x14ac:dyDescent="0.25">
      <c r="E8012"/>
    </row>
    <row r="8013" spans="5:5" x14ac:dyDescent="0.25">
      <c r="E8013"/>
    </row>
    <row r="8014" spans="5:5" x14ac:dyDescent="0.25">
      <c r="E8014"/>
    </row>
    <row r="8015" spans="5:5" x14ac:dyDescent="0.25">
      <c r="E8015"/>
    </row>
    <row r="8016" spans="5:5" x14ac:dyDescent="0.25">
      <c r="E8016"/>
    </row>
    <row r="8017" spans="5:5" x14ac:dyDescent="0.25">
      <c r="E8017"/>
    </row>
    <row r="8018" spans="5:5" x14ac:dyDescent="0.25">
      <c r="E8018"/>
    </row>
    <row r="8019" spans="5:5" x14ac:dyDescent="0.25">
      <c r="E8019"/>
    </row>
    <row r="8020" spans="5:5" x14ac:dyDescent="0.25">
      <c r="E8020"/>
    </row>
    <row r="8021" spans="5:5" x14ac:dyDescent="0.25">
      <c r="E8021"/>
    </row>
    <row r="8022" spans="5:5" x14ac:dyDescent="0.25">
      <c r="E8022"/>
    </row>
    <row r="8023" spans="5:5" x14ac:dyDescent="0.25">
      <c r="E8023"/>
    </row>
    <row r="8024" spans="5:5" x14ac:dyDescent="0.25">
      <c r="E8024"/>
    </row>
    <row r="8025" spans="5:5" x14ac:dyDescent="0.25">
      <c r="E8025"/>
    </row>
    <row r="8026" spans="5:5" x14ac:dyDescent="0.25">
      <c r="E8026"/>
    </row>
    <row r="8027" spans="5:5" x14ac:dyDescent="0.25">
      <c r="E8027"/>
    </row>
    <row r="8028" spans="5:5" x14ac:dyDescent="0.25">
      <c r="E8028"/>
    </row>
    <row r="8029" spans="5:5" x14ac:dyDescent="0.25">
      <c r="E8029"/>
    </row>
    <row r="8030" spans="5:5" x14ac:dyDescent="0.25">
      <c r="E8030"/>
    </row>
    <row r="8031" spans="5:5" x14ac:dyDescent="0.25">
      <c r="E8031"/>
    </row>
    <row r="8032" spans="5:5" x14ac:dyDescent="0.25">
      <c r="E8032"/>
    </row>
    <row r="8033" spans="5:5" x14ac:dyDescent="0.25">
      <c r="E8033"/>
    </row>
    <row r="8034" spans="5:5" x14ac:dyDescent="0.25">
      <c r="E8034"/>
    </row>
    <row r="8035" spans="5:5" x14ac:dyDescent="0.25">
      <c r="E8035"/>
    </row>
    <row r="8036" spans="5:5" x14ac:dyDescent="0.25">
      <c r="E8036"/>
    </row>
    <row r="8037" spans="5:5" x14ac:dyDescent="0.25">
      <c r="E8037"/>
    </row>
    <row r="8038" spans="5:5" x14ac:dyDescent="0.25">
      <c r="E8038"/>
    </row>
    <row r="8039" spans="5:5" x14ac:dyDescent="0.25">
      <c r="E8039"/>
    </row>
    <row r="8040" spans="5:5" x14ac:dyDescent="0.25">
      <c r="E8040"/>
    </row>
    <row r="8041" spans="5:5" x14ac:dyDescent="0.25">
      <c r="E8041"/>
    </row>
    <row r="8042" spans="5:5" x14ac:dyDescent="0.25">
      <c r="E8042"/>
    </row>
    <row r="8043" spans="5:5" x14ac:dyDescent="0.25">
      <c r="E8043"/>
    </row>
    <row r="8044" spans="5:5" x14ac:dyDescent="0.25">
      <c r="E8044"/>
    </row>
    <row r="8045" spans="5:5" x14ac:dyDescent="0.25">
      <c r="E8045"/>
    </row>
    <row r="8046" spans="5:5" x14ac:dyDescent="0.25">
      <c r="E8046"/>
    </row>
    <row r="8047" spans="5:5" x14ac:dyDescent="0.25">
      <c r="E8047"/>
    </row>
    <row r="8048" spans="5:5" x14ac:dyDescent="0.25">
      <c r="E8048"/>
    </row>
    <row r="8049" spans="5:5" x14ac:dyDescent="0.25">
      <c r="E8049"/>
    </row>
    <row r="8050" spans="5:5" x14ac:dyDescent="0.25">
      <c r="E8050"/>
    </row>
    <row r="8051" spans="5:5" x14ac:dyDescent="0.25">
      <c r="E8051"/>
    </row>
    <row r="8052" spans="5:5" x14ac:dyDescent="0.25">
      <c r="E8052"/>
    </row>
    <row r="8053" spans="5:5" x14ac:dyDescent="0.25">
      <c r="E8053"/>
    </row>
    <row r="8054" spans="5:5" x14ac:dyDescent="0.25">
      <c r="E8054"/>
    </row>
    <row r="8055" spans="5:5" x14ac:dyDescent="0.25">
      <c r="E8055"/>
    </row>
    <row r="8056" spans="5:5" x14ac:dyDescent="0.25">
      <c r="E8056"/>
    </row>
    <row r="8057" spans="5:5" x14ac:dyDescent="0.25">
      <c r="E8057"/>
    </row>
    <row r="8058" spans="5:5" x14ac:dyDescent="0.25">
      <c r="E8058"/>
    </row>
    <row r="8059" spans="5:5" x14ac:dyDescent="0.25">
      <c r="E8059"/>
    </row>
    <row r="8060" spans="5:5" x14ac:dyDescent="0.25">
      <c r="E8060"/>
    </row>
    <row r="8061" spans="5:5" x14ac:dyDescent="0.25">
      <c r="E8061"/>
    </row>
    <row r="8062" spans="5:5" x14ac:dyDescent="0.25">
      <c r="E8062"/>
    </row>
    <row r="8063" spans="5:5" x14ac:dyDescent="0.25">
      <c r="E8063"/>
    </row>
    <row r="8064" spans="5:5" x14ac:dyDescent="0.25">
      <c r="E8064"/>
    </row>
    <row r="8065" spans="5:5" x14ac:dyDescent="0.25">
      <c r="E8065"/>
    </row>
    <row r="8066" spans="5:5" x14ac:dyDescent="0.25">
      <c r="E8066"/>
    </row>
    <row r="8067" spans="5:5" x14ac:dyDescent="0.25">
      <c r="E8067"/>
    </row>
    <row r="8068" spans="5:5" x14ac:dyDescent="0.25">
      <c r="E8068"/>
    </row>
    <row r="8069" spans="5:5" x14ac:dyDescent="0.25">
      <c r="E8069"/>
    </row>
    <row r="8070" spans="5:5" x14ac:dyDescent="0.25">
      <c r="E8070"/>
    </row>
    <row r="8071" spans="5:5" x14ac:dyDescent="0.25">
      <c r="E8071"/>
    </row>
    <row r="8072" spans="5:5" x14ac:dyDescent="0.25">
      <c r="E8072"/>
    </row>
    <row r="8073" spans="5:5" x14ac:dyDescent="0.25">
      <c r="E8073"/>
    </row>
    <row r="8074" spans="5:5" x14ac:dyDescent="0.25">
      <c r="E8074"/>
    </row>
    <row r="8075" spans="5:5" x14ac:dyDescent="0.25">
      <c r="E8075"/>
    </row>
    <row r="8076" spans="5:5" x14ac:dyDescent="0.25">
      <c r="E8076"/>
    </row>
    <row r="8077" spans="5:5" x14ac:dyDescent="0.25">
      <c r="E8077"/>
    </row>
    <row r="8078" spans="5:5" x14ac:dyDescent="0.25">
      <c r="E8078"/>
    </row>
    <row r="8079" spans="5:5" x14ac:dyDescent="0.25">
      <c r="E8079"/>
    </row>
    <row r="8080" spans="5:5" x14ac:dyDescent="0.25">
      <c r="E8080"/>
    </row>
    <row r="8081" spans="5:5" x14ac:dyDescent="0.25">
      <c r="E8081"/>
    </row>
    <row r="8082" spans="5:5" x14ac:dyDescent="0.25">
      <c r="E8082"/>
    </row>
    <row r="8083" spans="5:5" x14ac:dyDescent="0.25">
      <c r="E8083"/>
    </row>
    <row r="8084" spans="5:5" x14ac:dyDescent="0.25">
      <c r="E8084"/>
    </row>
    <row r="8085" spans="5:5" x14ac:dyDescent="0.25">
      <c r="E8085"/>
    </row>
    <row r="8086" spans="5:5" x14ac:dyDescent="0.25">
      <c r="E8086"/>
    </row>
    <row r="8087" spans="5:5" x14ac:dyDescent="0.25">
      <c r="E8087"/>
    </row>
    <row r="8088" spans="5:5" x14ac:dyDescent="0.25">
      <c r="E8088"/>
    </row>
    <row r="8089" spans="5:5" x14ac:dyDescent="0.25">
      <c r="E8089"/>
    </row>
    <row r="8090" spans="5:5" x14ac:dyDescent="0.25">
      <c r="E8090"/>
    </row>
    <row r="8091" spans="5:5" x14ac:dyDescent="0.25">
      <c r="E8091"/>
    </row>
    <row r="8092" spans="5:5" x14ac:dyDescent="0.25">
      <c r="E8092"/>
    </row>
    <row r="8093" spans="5:5" x14ac:dyDescent="0.25">
      <c r="E8093"/>
    </row>
    <row r="8094" spans="5:5" x14ac:dyDescent="0.25">
      <c r="E8094"/>
    </row>
    <row r="8095" spans="5:5" x14ac:dyDescent="0.25">
      <c r="E8095"/>
    </row>
    <row r="8096" spans="5:5" x14ac:dyDescent="0.25">
      <c r="E8096"/>
    </row>
    <row r="8097" spans="5:5" x14ac:dyDescent="0.25">
      <c r="E8097"/>
    </row>
    <row r="8098" spans="5:5" x14ac:dyDescent="0.25">
      <c r="E8098"/>
    </row>
    <row r="8099" spans="5:5" x14ac:dyDescent="0.25">
      <c r="E8099"/>
    </row>
    <row r="8100" spans="5:5" x14ac:dyDescent="0.25">
      <c r="E8100"/>
    </row>
    <row r="8101" spans="5:5" x14ac:dyDescent="0.25">
      <c r="E8101"/>
    </row>
    <row r="8102" spans="5:5" x14ac:dyDescent="0.25">
      <c r="E8102"/>
    </row>
    <row r="8103" spans="5:5" x14ac:dyDescent="0.25">
      <c r="E8103"/>
    </row>
    <row r="8104" spans="5:5" x14ac:dyDescent="0.25">
      <c r="E8104"/>
    </row>
    <row r="8105" spans="5:5" x14ac:dyDescent="0.25">
      <c r="E8105"/>
    </row>
    <row r="8106" spans="5:5" x14ac:dyDescent="0.25">
      <c r="E8106"/>
    </row>
    <row r="8107" spans="5:5" x14ac:dyDescent="0.25">
      <c r="E8107"/>
    </row>
    <row r="8108" spans="5:5" x14ac:dyDescent="0.25">
      <c r="E8108"/>
    </row>
    <row r="8109" spans="5:5" x14ac:dyDescent="0.25">
      <c r="E8109"/>
    </row>
    <row r="8110" spans="5:5" x14ac:dyDescent="0.25">
      <c r="E8110"/>
    </row>
    <row r="8111" spans="5:5" x14ac:dyDescent="0.25">
      <c r="E8111"/>
    </row>
    <row r="8112" spans="5:5" x14ac:dyDescent="0.25">
      <c r="E8112"/>
    </row>
    <row r="8113" spans="5:5" x14ac:dyDescent="0.25">
      <c r="E8113"/>
    </row>
    <row r="8114" spans="5:5" x14ac:dyDescent="0.25">
      <c r="E8114"/>
    </row>
    <row r="8115" spans="5:5" x14ac:dyDescent="0.25">
      <c r="E8115"/>
    </row>
    <row r="8116" spans="5:5" x14ac:dyDescent="0.25">
      <c r="E8116"/>
    </row>
    <row r="8117" spans="5:5" x14ac:dyDescent="0.25">
      <c r="E8117"/>
    </row>
    <row r="8118" spans="5:5" x14ac:dyDescent="0.25">
      <c r="E8118"/>
    </row>
    <row r="8119" spans="5:5" x14ac:dyDescent="0.25">
      <c r="E8119"/>
    </row>
    <row r="8120" spans="5:5" x14ac:dyDescent="0.25">
      <c r="E8120"/>
    </row>
    <row r="8121" spans="5:5" x14ac:dyDescent="0.25">
      <c r="E8121"/>
    </row>
    <row r="8122" spans="5:5" x14ac:dyDescent="0.25">
      <c r="E8122"/>
    </row>
    <row r="8123" spans="5:5" x14ac:dyDescent="0.25">
      <c r="E8123"/>
    </row>
    <row r="8124" spans="5:5" x14ac:dyDescent="0.25">
      <c r="E8124"/>
    </row>
    <row r="8125" spans="5:5" x14ac:dyDescent="0.25">
      <c r="E8125"/>
    </row>
    <row r="8126" spans="5:5" x14ac:dyDescent="0.25">
      <c r="E8126"/>
    </row>
    <row r="8127" spans="5:5" x14ac:dyDescent="0.25">
      <c r="E8127"/>
    </row>
    <row r="8128" spans="5:5" x14ac:dyDescent="0.25">
      <c r="E8128"/>
    </row>
    <row r="8129" spans="5:5" x14ac:dyDescent="0.25">
      <c r="E8129"/>
    </row>
    <row r="8130" spans="5:5" x14ac:dyDescent="0.25">
      <c r="E8130"/>
    </row>
    <row r="8131" spans="5:5" x14ac:dyDescent="0.25">
      <c r="E8131"/>
    </row>
    <row r="8132" spans="5:5" x14ac:dyDescent="0.25">
      <c r="E8132"/>
    </row>
    <row r="8133" spans="5:5" x14ac:dyDescent="0.25">
      <c r="E8133"/>
    </row>
    <row r="8134" spans="5:5" x14ac:dyDescent="0.25">
      <c r="E8134"/>
    </row>
    <row r="8135" spans="5:5" x14ac:dyDescent="0.25">
      <c r="E8135"/>
    </row>
    <row r="8136" spans="5:5" x14ac:dyDescent="0.25">
      <c r="E8136"/>
    </row>
    <row r="8137" spans="5:5" x14ac:dyDescent="0.25">
      <c r="E8137"/>
    </row>
    <row r="8138" spans="5:5" x14ac:dyDescent="0.25">
      <c r="E8138"/>
    </row>
    <row r="8139" spans="5:5" x14ac:dyDescent="0.25">
      <c r="E8139"/>
    </row>
    <row r="8140" spans="5:5" x14ac:dyDescent="0.25">
      <c r="E8140"/>
    </row>
    <row r="8141" spans="5:5" x14ac:dyDescent="0.25">
      <c r="E8141"/>
    </row>
    <row r="8142" spans="5:5" x14ac:dyDescent="0.25">
      <c r="E8142"/>
    </row>
    <row r="8143" spans="5:5" x14ac:dyDescent="0.25">
      <c r="E8143"/>
    </row>
    <row r="8144" spans="5:5" x14ac:dyDescent="0.25">
      <c r="E8144"/>
    </row>
    <row r="8145" spans="5:5" x14ac:dyDescent="0.25">
      <c r="E8145"/>
    </row>
    <row r="8146" spans="5:5" x14ac:dyDescent="0.25">
      <c r="E8146"/>
    </row>
    <row r="8147" spans="5:5" x14ac:dyDescent="0.25">
      <c r="E8147"/>
    </row>
    <row r="8148" spans="5:5" x14ac:dyDescent="0.25">
      <c r="E8148"/>
    </row>
    <row r="8149" spans="5:5" x14ac:dyDescent="0.25">
      <c r="E8149"/>
    </row>
    <row r="8150" spans="5:5" x14ac:dyDescent="0.25">
      <c r="E8150"/>
    </row>
    <row r="8151" spans="5:5" x14ac:dyDescent="0.25">
      <c r="E8151"/>
    </row>
    <row r="8152" spans="5:5" x14ac:dyDescent="0.25">
      <c r="E8152"/>
    </row>
    <row r="8153" spans="5:5" x14ac:dyDescent="0.25">
      <c r="E8153"/>
    </row>
    <row r="8154" spans="5:5" x14ac:dyDescent="0.25">
      <c r="E8154"/>
    </row>
    <row r="8155" spans="5:5" x14ac:dyDescent="0.25">
      <c r="E8155"/>
    </row>
    <row r="8156" spans="5:5" x14ac:dyDescent="0.25">
      <c r="E8156"/>
    </row>
    <row r="8157" spans="5:5" x14ac:dyDescent="0.25">
      <c r="E8157"/>
    </row>
    <row r="8158" spans="5:5" x14ac:dyDescent="0.25">
      <c r="E8158"/>
    </row>
    <row r="8159" spans="5:5" x14ac:dyDescent="0.25">
      <c r="E8159"/>
    </row>
    <row r="8160" spans="5:5" x14ac:dyDescent="0.25">
      <c r="E8160"/>
    </row>
    <row r="8161" spans="5:5" x14ac:dyDescent="0.25">
      <c r="E8161"/>
    </row>
    <row r="8162" spans="5:5" x14ac:dyDescent="0.25">
      <c r="E8162"/>
    </row>
    <row r="8163" spans="5:5" x14ac:dyDescent="0.25">
      <c r="E8163"/>
    </row>
    <row r="8164" spans="5:5" x14ac:dyDescent="0.25">
      <c r="E8164"/>
    </row>
    <row r="8165" spans="5:5" x14ac:dyDescent="0.25">
      <c r="E8165"/>
    </row>
    <row r="8166" spans="5:5" x14ac:dyDescent="0.25">
      <c r="E8166"/>
    </row>
    <row r="8167" spans="5:5" x14ac:dyDescent="0.25">
      <c r="E8167"/>
    </row>
    <row r="8168" spans="5:5" x14ac:dyDescent="0.25">
      <c r="E8168"/>
    </row>
    <row r="8169" spans="5:5" x14ac:dyDescent="0.25">
      <c r="E8169"/>
    </row>
    <row r="8170" spans="5:5" x14ac:dyDescent="0.25">
      <c r="E8170"/>
    </row>
    <row r="8171" spans="5:5" x14ac:dyDescent="0.25">
      <c r="E8171"/>
    </row>
    <row r="8172" spans="5:5" x14ac:dyDescent="0.25">
      <c r="E8172"/>
    </row>
    <row r="8173" spans="5:5" x14ac:dyDescent="0.25">
      <c r="E8173"/>
    </row>
    <row r="8174" spans="5:5" x14ac:dyDescent="0.25">
      <c r="E8174"/>
    </row>
    <row r="8175" spans="5:5" x14ac:dyDescent="0.25">
      <c r="E8175"/>
    </row>
    <row r="8176" spans="5:5" x14ac:dyDescent="0.25">
      <c r="E8176"/>
    </row>
    <row r="8177" spans="5:5" x14ac:dyDescent="0.25">
      <c r="E8177"/>
    </row>
    <row r="8178" spans="5:5" x14ac:dyDescent="0.25">
      <c r="E8178"/>
    </row>
    <row r="8179" spans="5:5" x14ac:dyDescent="0.25">
      <c r="E8179"/>
    </row>
    <row r="8180" spans="5:5" x14ac:dyDescent="0.25">
      <c r="E8180"/>
    </row>
    <row r="8181" spans="5:5" x14ac:dyDescent="0.25">
      <c r="E8181"/>
    </row>
    <row r="8182" spans="5:5" x14ac:dyDescent="0.25">
      <c r="E8182"/>
    </row>
    <row r="8183" spans="5:5" x14ac:dyDescent="0.25">
      <c r="E8183"/>
    </row>
    <row r="8184" spans="5:5" x14ac:dyDescent="0.25">
      <c r="E8184"/>
    </row>
    <row r="8185" spans="5:5" x14ac:dyDescent="0.25">
      <c r="E8185"/>
    </row>
    <row r="8186" spans="5:5" x14ac:dyDescent="0.25">
      <c r="E8186"/>
    </row>
    <row r="8187" spans="5:5" x14ac:dyDescent="0.25">
      <c r="E8187"/>
    </row>
    <row r="8188" spans="5:5" x14ac:dyDescent="0.25">
      <c r="E8188"/>
    </row>
    <row r="8189" spans="5:5" x14ac:dyDescent="0.25">
      <c r="E8189"/>
    </row>
    <row r="8190" spans="5:5" x14ac:dyDescent="0.25">
      <c r="E8190"/>
    </row>
    <row r="8191" spans="5:5" x14ac:dyDescent="0.25">
      <c r="E8191"/>
    </row>
    <row r="8192" spans="5:5" x14ac:dyDescent="0.25">
      <c r="E8192"/>
    </row>
    <row r="8193" spans="5:5" x14ac:dyDescent="0.25">
      <c r="E8193"/>
    </row>
    <row r="8194" spans="5:5" x14ac:dyDescent="0.25">
      <c r="E8194"/>
    </row>
    <row r="8195" spans="5:5" x14ac:dyDescent="0.25">
      <c r="E8195"/>
    </row>
    <row r="8196" spans="5:5" x14ac:dyDescent="0.25">
      <c r="E8196"/>
    </row>
    <row r="8197" spans="5:5" x14ac:dyDescent="0.25">
      <c r="E8197"/>
    </row>
    <row r="8198" spans="5:5" x14ac:dyDescent="0.25">
      <c r="E8198"/>
    </row>
    <row r="8199" spans="5:5" x14ac:dyDescent="0.25">
      <c r="E8199"/>
    </row>
    <row r="8200" spans="5:5" x14ac:dyDescent="0.25">
      <c r="E8200"/>
    </row>
    <row r="8201" spans="5:5" x14ac:dyDescent="0.25">
      <c r="E8201"/>
    </row>
    <row r="8202" spans="5:5" x14ac:dyDescent="0.25">
      <c r="E8202"/>
    </row>
    <row r="8203" spans="5:5" x14ac:dyDescent="0.25">
      <c r="E8203"/>
    </row>
    <row r="8204" spans="5:5" x14ac:dyDescent="0.25">
      <c r="E8204"/>
    </row>
    <row r="8205" spans="5:5" x14ac:dyDescent="0.25">
      <c r="E8205"/>
    </row>
    <row r="8206" spans="5:5" x14ac:dyDescent="0.25">
      <c r="E8206"/>
    </row>
    <row r="8207" spans="5:5" x14ac:dyDescent="0.25">
      <c r="E8207"/>
    </row>
    <row r="8208" spans="5:5" x14ac:dyDescent="0.25">
      <c r="E8208"/>
    </row>
    <row r="8209" spans="5:5" x14ac:dyDescent="0.25">
      <c r="E8209"/>
    </row>
    <row r="8210" spans="5:5" x14ac:dyDescent="0.25">
      <c r="E8210"/>
    </row>
    <row r="8211" spans="5:5" x14ac:dyDescent="0.25">
      <c r="E8211"/>
    </row>
    <row r="8212" spans="5:5" x14ac:dyDescent="0.25">
      <c r="E8212"/>
    </row>
    <row r="8213" spans="5:5" x14ac:dyDescent="0.25">
      <c r="E8213"/>
    </row>
    <row r="8214" spans="5:5" x14ac:dyDescent="0.25">
      <c r="E8214"/>
    </row>
    <row r="8215" spans="5:5" x14ac:dyDescent="0.25">
      <c r="E8215"/>
    </row>
    <row r="8216" spans="5:5" x14ac:dyDescent="0.25">
      <c r="E8216"/>
    </row>
    <row r="8217" spans="5:5" x14ac:dyDescent="0.25">
      <c r="E8217"/>
    </row>
    <row r="8218" spans="5:5" x14ac:dyDescent="0.25">
      <c r="E8218"/>
    </row>
    <row r="8219" spans="5:5" x14ac:dyDescent="0.25">
      <c r="E8219"/>
    </row>
    <row r="8220" spans="5:5" x14ac:dyDescent="0.25">
      <c r="E8220"/>
    </row>
    <row r="8221" spans="5:5" x14ac:dyDescent="0.25">
      <c r="E8221"/>
    </row>
    <row r="8222" spans="5:5" x14ac:dyDescent="0.25">
      <c r="E8222"/>
    </row>
    <row r="8223" spans="5:5" x14ac:dyDescent="0.25">
      <c r="E8223"/>
    </row>
    <row r="8224" spans="5:5" x14ac:dyDescent="0.25">
      <c r="E8224"/>
    </row>
    <row r="8225" spans="5:5" x14ac:dyDescent="0.25">
      <c r="E8225"/>
    </row>
    <row r="8226" spans="5:5" x14ac:dyDescent="0.25">
      <c r="E8226"/>
    </row>
    <row r="8227" spans="5:5" x14ac:dyDescent="0.25">
      <c r="E8227"/>
    </row>
    <row r="8228" spans="5:5" x14ac:dyDescent="0.25">
      <c r="E8228"/>
    </row>
    <row r="8229" spans="5:5" x14ac:dyDescent="0.25">
      <c r="E8229"/>
    </row>
    <row r="8230" spans="5:5" x14ac:dyDescent="0.25">
      <c r="E8230"/>
    </row>
    <row r="8231" spans="5:5" x14ac:dyDescent="0.25">
      <c r="E8231"/>
    </row>
    <row r="8232" spans="5:5" x14ac:dyDescent="0.25">
      <c r="E8232"/>
    </row>
    <row r="8233" spans="5:5" x14ac:dyDescent="0.25">
      <c r="E8233"/>
    </row>
    <row r="8234" spans="5:5" x14ac:dyDescent="0.25">
      <c r="E8234"/>
    </row>
    <row r="8235" spans="5:5" x14ac:dyDescent="0.25">
      <c r="E8235"/>
    </row>
    <row r="8236" spans="5:5" x14ac:dyDescent="0.25">
      <c r="E8236"/>
    </row>
    <row r="8237" spans="5:5" x14ac:dyDescent="0.25">
      <c r="E8237"/>
    </row>
    <row r="8238" spans="5:5" x14ac:dyDescent="0.25">
      <c r="E8238"/>
    </row>
    <row r="8239" spans="5:5" x14ac:dyDescent="0.25">
      <c r="E8239"/>
    </row>
    <row r="8240" spans="5:5" x14ac:dyDescent="0.25">
      <c r="E8240"/>
    </row>
    <row r="8241" spans="5:5" x14ac:dyDescent="0.25">
      <c r="E8241"/>
    </row>
    <row r="8242" spans="5:5" x14ac:dyDescent="0.25">
      <c r="E8242"/>
    </row>
    <row r="8243" spans="5:5" x14ac:dyDescent="0.25">
      <c r="E8243"/>
    </row>
    <row r="8244" spans="5:5" x14ac:dyDescent="0.25">
      <c r="E8244"/>
    </row>
    <row r="8245" spans="5:5" x14ac:dyDescent="0.25">
      <c r="E8245"/>
    </row>
    <row r="8246" spans="5:5" x14ac:dyDescent="0.25">
      <c r="E8246"/>
    </row>
    <row r="8247" spans="5:5" x14ac:dyDescent="0.25">
      <c r="E8247"/>
    </row>
    <row r="8248" spans="5:5" x14ac:dyDescent="0.25">
      <c r="E8248"/>
    </row>
    <row r="8249" spans="5:5" x14ac:dyDescent="0.25">
      <c r="E8249"/>
    </row>
    <row r="8250" spans="5:5" x14ac:dyDescent="0.25">
      <c r="E8250"/>
    </row>
    <row r="8251" spans="5:5" x14ac:dyDescent="0.25">
      <c r="E8251"/>
    </row>
    <row r="8252" spans="5:5" x14ac:dyDescent="0.25">
      <c r="E8252"/>
    </row>
    <row r="8253" spans="5:5" x14ac:dyDescent="0.25">
      <c r="E8253"/>
    </row>
    <row r="8254" spans="5:5" x14ac:dyDescent="0.25">
      <c r="E8254"/>
    </row>
    <row r="8255" spans="5:5" x14ac:dyDescent="0.25">
      <c r="E8255"/>
    </row>
    <row r="8256" spans="5:5" x14ac:dyDescent="0.25">
      <c r="E8256"/>
    </row>
    <row r="8257" spans="5:5" x14ac:dyDescent="0.25">
      <c r="E8257"/>
    </row>
    <row r="8258" spans="5:5" x14ac:dyDescent="0.25">
      <c r="E8258"/>
    </row>
    <row r="8259" spans="5:5" x14ac:dyDescent="0.25">
      <c r="E8259"/>
    </row>
    <row r="8260" spans="5:5" x14ac:dyDescent="0.25">
      <c r="E8260"/>
    </row>
    <row r="8261" spans="5:5" x14ac:dyDescent="0.25">
      <c r="E8261"/>
    </row>
    <row r="8262" spans="5:5" x14ac:dyDescent="0.25">
      <c r="E8262"/>
    </row>
    <row r="8263" spans="5:5" x14ac:dyDescent="0.25">
      <c r="E8263"/>
    </row>
    <row r="8264" spans="5:5" x14ac:dyDescent="0.25">
      <c r="E8264"/>
    </row>
    <row r="8265" spans="5:5" x14ac:dyDescent="0.25">
      <c r="E8265"/>
    </row>
    <row r="8266" spans="5:5" x14ac:dyDescent="0.25">
      <c r="E8266"/>
    </row>
    <row r="8267" spans="5:5" x14ac:dyDescent="0.25">
      <c r="E8267"/>
    </row>
    <row r="8268" spans="5:5" x14ac:dyDescent="0.25">
      <c r="E8268"/>
    </row>
    <row r="8269" spans="5:5" x14ac:dyDescent="0.25">
      <c r="E8269"/>
    </row>
    <row r="8270" spans="5:5" x14ac:dyDescent="0.25">
      <c r="E8270"/>
    </row>
    <row r="8271" spans="5:5" x14ac:dyDescent="0.25">
      <c r="E8271"/>
    </row>
    <row r="8272" spans="5:5" x14ac:dyDescent="0.25">
      <c r="E8272"/>
    </row>
    <row r="8273" spans="5:5" x14ac:dyDescent="0.25">
      <c r="E8273"/>
    </row>
    <row r="8274" spans="5:5" x14ac:dyDescent="0.25">
      <c r="E8274"/>
    </row>
    <row r="8275" spans="5:5" x14ac:dyDescent="0.25">
      <c r="E8275"/>
    </row>
    <row r="8276" spans="5:5" x14ac:dyDescent="0.25">
      <c r="E8276"/>
    </row>
    <row r="8277" spans="5:5" x14ac:dyDescent="0.25">
      <c r="E8277"/>
    </row>
    <row r="8278" spans="5:5" x14ac:dyDescent="0.25">
      <c r="E8278"/>
    </row>
    <row r="8279" spans="5:5" x14ac:dyDescent="0.25">
      <c r="E8279"/>
    </row>
    <row r="8280" spans="5:5" x14ac:dyDescent="0.25">
      <c r="E8280"/>
    </row>
    <row r="8281" spans="5:5" x14ac:dyDescent="0.25">
      <c r="E8281"/>
    </row>
    <row r="8282" spans="5:5" x14ac:dyDescent="0.25">
      <c r="E8282"/>
    </row>
    <row r="8283" spans="5:5" x14ac:dyDescent="0.25">
      <c r="E8283"/>
    </row>
    <row r="8284" spans="5:5" x14ac:dyDescent="0.25">
      <c r="E8284"/>
    </row>
    <row r="8285" spans="5:5" x14ac:dyDescent="0.25">
      <c r="E8285"/>
    </row>
    <row r="8286" spans="5:5" x14ac:dyDescent="0.25">
      <c r="E8286"/>
    </row>
    <row r="8287" spans="5:5" x14ac:dyDescent="0.25">
      <c r="E8287"/>
    </row>
    <row r="8288" spans="5:5" x14ac:dyDescent="0.25">
      <c r="E8288"/>
    </row>
    <row r="8289" spans="5:5" x14ac:dyDescent="0.25">
      <c r="E8289"/>
    </row>
    <row r="8290" spans="5:5" x14ac:dyDescent="0.25">
      <c r="E8290"/>
    </row>
    <row r="8291" spans="5:5" x14ac:dyDescent="0.25">
      <c r="E8291"/>
    </row>
    <row r="8292" spans="5:5" x14ac:dyDescent="0.25">
      <c r="E8292"/>
    </row>
    <row r="8293" spans="5:5" x14ac:dyDescent="0.25">
      <c r="E8293"/>
    </row>
    <row r="8294" spans="5:5" x14ac:dyDescent="0.25">
      <c r="E8294"/>
    </row>
    <row r="8295" spans="5:5" x14ac:dyDescent="0.25">
      <c r="E8295"/>
    </row>
    <row r="8296" spans="5:5" x14ac:dyDescent="0.25">
      <c r="E8296"/>
    </row>
    <row r="8297" spans="5:5" x14ac:dyDescent="0.25">
      <c r="E8297"/>
    </row>
    <row r="8298" spans="5:5" x14ac:dyDescent="0.25">
      <c r="E8298"/>
    </row>
    <row r="8299" spans="5:5" x14ac:dyDescent="0.25">
      <c r="E8299"/>
    </row>
    <row r="8300" spans="5:5" x14ac:dyDescent="0.25">
      <c r="E8300"/>
    </row>
    <row r="8301" spans="5:5" x14ac:dyDescent="0.25">
      <c r="E8301"/>
    </row>
    <row r="8302" spans="5:5" x14ac:dyDescent="0.25">
      <c r="E8302"/>
    </row>
    <row r="8303" spans="5:5" x14ac:dyDescent="0.25">
      <c r="E8303"/>
    </row>
    <row r="8304" spans="5:5" x14ac:dyDescent="0.25">
      <c r="E8304"/>
    </row>
    <row r="8305" spans="5:5" x14ac:dyDescent="0.25">
      <c r="E8305"/>
    </row>
    <row r="8306" spans="5:5" x14ac:dyDescent="0.25">
      <c r="E8306"/>
    </row>
    <row r="8307" spans="5:5" x14ac:dyDescent="0.25">
      <c r="E8307"/>
    </row>
    <row r="8308" spans="5:5" x14ac:dyDescent="0.25">
      <c r="E8308"/>
    </row>
    <row r="8309" spans="5:5" x14ac:dyDescent="0.25">
      <c r="E8309"/>
    </row>
    <row r="8310" spans="5:5" x14ac:dyDescent="0.25">
      <c r="E8310"/>
    </row>
    <row r="8311" spans="5:5" x14ac:dyDescent="0.25">
      <c r="E8311"/>
    </row>
    <row r="8312" spans="5:5" x14ac:dyDescent="0.25">
      <c r="E8312"/>
    </row>
    <row r="8313" spans="5:5" x14ac:dyDescent="0.25">
      <c r="E8313"/>
    </row>
    <row r="8314" spans="5:5" x14ac:dyDescent="0.25">
      <c r="E8314"/>
    </row>
    <row r="8315" spans="5:5" x14ac:dyDescent="0.25">
      <c r="E8315"/>
    </row>
    <row r="8316" spans="5:5" x14ac:dyDescent="0.25">
      <c r="E8316"/>
    </row>
    <row r="8317" spans="5:5" x14ac:dyDescent="0.25">
      <c r="E8317"/>
    </row>
    <row r="8318" spans="5:5" x14ac:dyDescent="0.25">
      <c r="E8318"/>
    </row>
    <row r="8319" spans="5:5" x14ac:dyDescent="0.25">
      <c r="E8319"/>
    </row>
    <row r="8320" spans="5:5" x14ac:dyDescent="0.25">
      <c r="E8320"/>
    </row>
    <row r="8321" spans="5:5" x14ac:dyDescent="0.25">
      <c r="E8321"/>
    </row>
    <row r="8322" spans="5:5" x14ac:dyDescent="0.25">
      <c r="E8322"/>
    </row>
    <row r="8323" spans="5:5" x14ac:dyDescent="0.25">
      <c r="E8323"/>
    </row>
    <row r="8324" spans="5:5" x14ac:dyDescent="0.25">
      <c r="E8324"/>
    </row>
    <row r="8325" spans="5:5" x14ac:dyDescent="0.25">
      <c r="E8325"/>
    </row>
    <row r="8326" spans="5:5" x14ac:dyDescent="0.25">
      <c r="E8326"/>
    </row>
    <row r="8327" spans="5:5" x14ac:dyDescent="0.25">
      <c r="E8327"/>
    </row>
    <row r="8328" spans="5:5" x14ac:dyDescent="0.25">
      <c r="E8328"/>
    </row>
    <row r="8329" spans="5:5" x14ac:dyDescent="0.25">
      <c r="E8329"/>
    </row>
    <row r="8330" spans="5:5" x14ac:dyDescent="0.25">
      <c r="E8330"/>
    </row>
    <row r="8331" spans="5:5" x14ac:dyDescent="0.25">
      <c r="E8331"/>
    </row>
    <row r="8332" spans="5:5" x14ac:dyDescent="0.25">
      <c r="E8332"/>
    </row>
    <row r="8333" spans="5:5" x14ac:dyDescent="0.25">
      <c r="E8333"/>
    </row>
    <row r="8334" spans="5:5" x14ac:dyDescent="0.25">
      <c r="E8334"/>
    </row>
    <row r="8335" spans="5:5" x14ac:dyDescent="0.25">
      <c r="E8335"/>
    </row>
    <row r="8336" spans="5:5" x14ac:dyDescent="0.25">
      <c r="E8336"/>
    </row>
    <row r="8337" spans="5:5" x14ac:dyDescent="0.25">
      <c r="E8337"/>
    </row>
    <row r="8338" spans="5:5" x14ac:dyDescent="0.25">
      <c r="E8338"/>
    </row>
    <row r="8339" spans="5:5" x14ac:dyDescent="0.25">
      <c r="E8339"/>
    </row>
    <row r="8340" spans="5:5" x14ac:dyDescent="0.25">
      <c r="E8340"/>
    </row>
    <row r="8341" spans="5:5" x14ac:dyDescent="0.25">
      <c r="E8341"/>
    </row>
    <row r="8342" spans="5:5" x14ac:dyDescent="0.25">
      <c r="E8342"/>
    </row>
    <row r="8343" spans="5:5" x14ac:dyDescent="0.25">
      <c r="E8343"/>
    </row>
    <row r="8344" spans="5:5" x14ac:dyDescent="0.25">
      <c r="E8344"/>
    </row>
    <row r="8345" spans="5:5" x14ac:dyDescent="0.25">
      <c r="E8345"/>
    </row>
    <row r="8346" spans="5:5" x14ac:dyDescent="0.25">
      <c r="E8346"/>
    </row>
    <row r="8347" spans="5:5" x14ac:dyDescent="0.25">
      <c r="E8347"/>
    </row>
    <row r="8348" spans="5:5" x14ac:dyDescent="0.25">
      <c r="E8348"/>
    </row>
    <row r="8349" spans="5:5" x14ac:dyDescent="0.25">
      <c r="E8349"/>
    </row>
    <row r="8350" spans="5:5" x14ac:dyDescent="0.25">
      <c r="E8350"/>
    </row>
    <row r="8351" spans="5:5" x14ac:dyDescent="0.25">
      <c r="E8351"/>
    </row>
    <row r="8352" spans="5:5" x14ac:dyDescent="0.25">
      <c r="E8352"/>
    </row>
    <row r="8353" spans="5:5" x14ac:dyDescent="0.25">
      <c r="E8353"/>
    </row>
    <row r="8354" spans="5:5" x14ac:dyDescent="0.25">
      <c r="E8354"/>
    </row>
    <row r="8355" spans="5:5" x14ac:dyDescent="0.25">
      <c r="E8355"/>
    </row>
    <row r="8356" spans="5:5" x14ac:dyDescent="0.25">
      <c r="E8356"/>
    </row>
    <row r="8357" spans="5:5" x14ac:dyDescent="0.25">
      <c r="E8357"/>
    </row>
    <row r="8358" spans="5:5" x14ac:dyDescent="0.25">
      <c r="E8358"/>
    </row>
    <row r="8359" spans="5:5" x14ac:dyDescent="0.25">
      <c r="E8359"/>
    </row>
    <row r="8360" spans="5:5" x14ac:dyDescent="0.25">
      <c r="E8360"/>
    </row>
    <row r="8361" spans="5:5" x14ac:dyDescent="0.25">
      <c r="E8361"/>
    </row>
    <row r="8362" spans="5:5" x14ac:dyDescent="0.25">
      <c r="E8362"/>
    </row>
    <row r="8363" spans="5:5" x14ac:dyDescent="0.25">
      <c r="E8363"/>
    </row>
    <row r="8364" spans="5:5" x14ac:dyDescent="0.25">
      <c r="E8364"/>
    </row>
    <row r="8365" spans="5:5" x14ac:dyDescent="0.25">
      <c r="E8365"/>
    </row>
    <row r="8366" spans="5:5" x14ac:dyDescent="0.25">
      <c r="E8366"/>
    </row>
    <row r="8367" spans="5:5" x14ac:dyDescent="0.25">
      <c r="E8367"/>
    </row>
    <row r="8368" spans="5:5" x14ac:dyDescent="0.25">
      <c r="E8368"/>
    </row>
    <row r="8369" spans="5:5" x14ac:dyDescent="0.25">
      <c r="E8369"/>
    </row>
    <row r="8370" spans="5:5" x14ac:dyDescent="0.25">
      <c r="E8370"/>
    </row>
    <row r="8371" spans="5:5" x14ac:dyDescent="0.25">
      <c r="E8371"/>
    </row>
    <row r="8372" spans="5:5" x14ac:dyDescent="0.25">
      <c r="E8372"/>
    </row>
    <row r="8373" spans="5:5" x14ac:dyDescent="0.25">
      <c r="E8373"/>
    </row>
    <row r="8374" spans="5:5" x14ac:dyDescent="0.25">
      <c r="E8374"/>
    </row>
    <row r="8375" spans="5:5" x14ac:dyDescent="0.25">
      <c r="E8375"/>
    </row>
    <row r="8376" spans="5:5" x14ac:dyDescent="0.25">
      <c r="E8376"/>
    </row>
    <row r="8377" spans="5:5" x14ac:dyDescent="0.25">
      <c r="E8377"/>
    </row>
    <row r="8378" spans="5:5" x14ac:dyDescent="0.25">
      <c r="E8378"/>
    </row>
    <row r="8379" spans="5:5" x14ac:dyDescent="0.25">
      <c r="E8379"/>
    </row>
    <row r="8380" spans="5:5" x14ac:dyDescent="0.25">
      <c r="E8380"/>
    </row>
    <row r="8381" spans="5:5" x14ac:dyDescent="0.25">
      <c r="E8381"/>
    </row>
    <row r="8382" spans="5:5" x14ac:dyDescent="0.25">
      <c r="E8382"/>
    </row>
    <row r="8383" spans="5:5" x14ac:dyDescent="0.25">
      <c r="E8383"/>
    </row>
    <row r="8384" spans="5:5" x14ac:dyDescent="0.25">
      <c r="E8384"/>
    </row>
    <row r="8385" spans="5:5" x14ac:dyDescent="0.25">
      <c r="E8385"/>
    </row>
    <row r="8386" spans="5:5" x14ac:dyDescent="0.25">
      <c r="E8386"/>
    </row>
    <row r="8387" spans="5:5" x14ac:dyDescent="0.25">
      <c r="E8387"/>
    </row>
    <row r="8388" spans="5:5" x14ac:dyDescent="0.25">
      <c r="E8388"/>
    </row>
    <row r="8389" spans="5:5" x14ac:dyDescent="0.25">
      <c r="E8389"/>
    </row>
    <row r="8390" spans="5:5" x14ac:dyDescent="0.25">
      <c r="E8390"/>
    </row>
    <row r="8391" spans="5:5" x14ac:dyDescent="0.25">
      <c r="E8391"/>
    </row>
    <row r="8392" spans="5:5" x14ac:dyDescent="0.25">
      <c r="E8392"/>
    </row>
    <row r="8393" spans="5:5" x14ac:dyDescent="0.25">
      <c r="E8393"/>
    </row>
    <row r="8394" spans="5:5" x14ac:dyDescent="0.25">
      <c r="E8394"/>
    </row>
    <row r="8395" spans="5:5" x14ac:dyDescent="0.25">
      <c r="E8395"/>
    </row>
    <row r="8396" spans="5:5" x14ac:dyDescent="0.25">
      <c r="E8396"/>
    </row>
    <row r="8397" spans="5:5" x14ac:dyDescent="0.25">
      <c r="E8397"/>
    </row>
    <row r="8398" spans="5:5" x14ac:dyDescent="0.25">
      <c r="E8398"/>
    </row>
    <row r="8399" spans="5:5" x14ac:dyDescent="0.25">
      <c r="E8399"/>
    </row>
    <row r="8400" spans="5:5" x14ac:dyDescent="0.25">
      <c r="E8400"/>
    </row>
    <row r="8401" spans="5:5" x14ac:dyDescent="0.25">
      <c r="E8401"/>
    </row>
    <row r="8402" spans="5:5" x14ac:dyDescent="0.25">
      <c r="E8402"/>
    </row>
    <row r="8403" spans="5:5" x14ac:dyDescent="0.25">
      <c r="E8403"/>
    </row>
    <row r="8404" spans="5:5" x14ac:dyDescent="0.25">
      <c r="E8404"/>
    </row>
    <row r="8405" spans="5:5" x14ac:dyDescent="0.25">
      <c r="E8405"/>
    </row>
    <row r="8406" spans="5:5" x14ac:dyDescent="0.25">
      <c r="E8406"/>
    </row>
    <row r="8407" spans="5:5" x14ac:dyDescent="0.25">
      <c r="E8407"/>
    </row>
    <row r="8408" spans="5:5" x14ac:dyDescent="0.25">
      <c r="E8408"/>
    </row>
    <row r="8409" spans="5:5" x14ac:dyDescent="0.25">
      <c r="E8409"/>
    </row>
    <row r="8410" spans="5:5" x14ac:dyDescent="0.25">
      <c r="E8410"/>
    </row>
    <row r="8411" spans="5:5" x14ac:dyDescent="0.25">
      <c r="E8411"/>
    </row>
    <row r="8412" spans="5:5" x14ac:dyDescent="0.25">
      <c r="E8412"/>
    </row>
    <row r="8413" spans="5:5" x14ac:dyDescent="0.25">
      <c r="E8413"/>
    </row>
    <row r="8414" spans="5:5" x14ac:dyDescent="0.25">
      <c r="E8414"/>
    </row>
    <row r="8415" spans="5:5" x14ac:dyDescent="0.25">
      <c r="E8415"/>
    </row>
    <row r="8416" spans="5:5" x14ac:dyDescent="0.25">
      <c r="E8416"/>
    </row>
    <row r="8417" spans="5:5" x14ac:dyDescent="0.25">
      <c r="E8417"/>
    </row>
    <row r="8418" spans="5:5" x14ac:dyDescent="0.25">
      <c r="E8418"/>
    </row>
    <row r="8419" spans="5:5" x14ac:dyDescent="0.25">
      <c r="E8419"/>
    </row>
    <row r="8420" spans="5:5" x14ac:dyDescent="0.25">
      <c r="E8420"/>
    </row>
    <row r="8421" spans="5:5" x14ac:dyDescent="0.25">
      <c r="E8421"/>
    </row>
    <row r="8422" spans="5:5" x14ac:dyDescent="0.25">
      <c r="E8422"/>
    </row>
    <row r="8423" spans="5:5" x14ac:dyDescent="0.25">
      <c r="E8423"/>
    </row>
    <row r="8424" spans="5:5" x14ac:dyDescent="0.25">
      <c r="E8424"/>
    </row>
    <row r="8425" spans="5:5" x14ac:dyDescent="0.25">
      <c r="E8425"/>
    </row>
    <row r="8426" spans="5:5" x14ac:dyDescent="0.25">
      <c r="E8426"/>
    </row>
    <row r="8427" spans="5:5" x14ac:dyDescent="0.25">
      <c r="E8427"/>
    </row>
    <row r="8428" spans="5:5" x14ac:dyDescent="0.25">
      <c r="E8428"/>
    </row>
    <row r="8429" spans="5:5" x14ac:dyDescent="0.25">
      <c r="E8429"/>
    </row>
    <row r="8430" spans="5:5" x14ac:dyDescent="0.25">
      <c r="E8430"/>
    </row>
    <row r="8431" spans="5:5" x14ac:dyDescent="0.25">
      <c r="E8431"/>
    </row>
    <row r="8432" spans="5:5" x14ac:dyDescent="0.25">
      <c r="E8432"/>
    </row>
    <row r="8433" spans="5:5" x14ac:dyDescent="0.25">
      <c r="E8433"/>
    </row>
    <row r="8434" spans="5:5" x14ac:dyDescent="0.25">
      <c r="E8434"/>
    </row>
    <row r="8435" spans="5:5" x14ac:dyDescent="0.25">
      <c r="E8435"/>
    </row>
    <row r="8436" spans="5:5" x14ac:dyDescent="0.25">
      <c r="E8436"/>
    </row>
    <row r="8437" spans="5:5" x14ac:dyDescent="0.25">
      <c r="E8437"/>
    </row>
    <row r="8438" spans="5:5" x14ac:dyDescent="0.25">
      <c r="E8438"/>
    </row>
    <row r="8439" spans="5:5" x14ac:dyDescent="0.25">
      <c r="E8439"/>
    </row>
    <row r="8440" spans="5:5" x14ac:dyDescent="0.25">
      <c r="E8440"/>
    </row>
    <row r="8441" spans="5:5" x14ac:dyDescent="0.25">
      <c r="E8441"/>
    </row>
    <row r="8442" spans="5:5" x14ac:dyDescent="0.25">
      <c r="E8442"/>
    </row>
    <row r="8443" spans="5:5" x14ac:dyDescent="0.25">
      <c r="E8443"/>
    </row>
    <row r="8444" spans="5:5" x14ac:dyDescent="0.25">
      <c r="E8444"/>
    </row>
    <row r="8445" spans="5:5" x14ac:dyDescent="0.25">
      <c r="E8445"/>
    </row>
    <row r="8446" spans="5:5" x14ac:dyDescent="0.25">
      <c r="E8446"/>
    </row>
    <row r="8447" spans="5:5" x14ac:dyDescent="0.25">
      <c r="E8447"/>
    </row>
    <row r="8448" spans="5:5" x14ac:dyDescent="0.25">
      <c r="E8448"/>
    </row>
    <row r="8449" spans="5:5" x14ac:dyDescent="0.25">
      <c r="E8449"/>
    </row>
    <row r="8450" spans="5:5" x14ac:dyDescent="0.25">
      <c r="E8450"/>
    </row>
    <row r="8451" spans="5:5" x14ac:dyDescent="0.25">
      <c r="E8451"/>
    </row>
    <row r="8452" spans="5:5" x14ac:dyDescent="0.25">
      <c r="E8452"/>
    </row>
    <row r="8453" spans="5:5" x14ac:dyDescent="0.25">
      <c r="E8453"/>
    </row>
    <row r="8454" spans="5:5" x14ac:dyDescent="0.25">
      <c r="E8454"/>
    </row>
    <row r="8455" spans="5:5" x14ac:dyDescent="0.25">
      <c r="E8455"/>
    </row>
    <row r="8456" spans="5:5" x14ac:dyDescent="0.25">
      <c r="E8456"/>
    </row>
    <row r="8457" spans="5:5" x14ac:dyDescent="0.25">
      <c r="E8457"/>
    </row>
    <row r="8458" spans="5:5" x14ac:dyDescent="0.25">
      <c r="E8458"/>
    </row>
    <row r="8459" spans="5:5" x14ac:dyDescent="0.25">
      <c r="E8459"/>
    </row>
    <row r="8460" spans="5:5" x14ac:dyDescent="0.25">
      <c r="E8460"/>
    </row>
    <row r="8461" spans="5:5" x14ac:dyDescent="0.25">
      <c r="E8461"/>
    </row>
    <row r="8462" spans="5:5" x14ac:dyDescent="0.25">
      <c r="E8462"/>
    </row>
    <row r="8463" spans="5:5" x14ac:dyDescent="0.25">
      <c r="E8463"/>
    </row>
    <row r="8464" spans="5:5" x14ac:dyDescent="0.25">
      <c r="E8464"/>
    </row>
    <row r="8465" spans="5:5" x14ac:dyDescent="0.25">
      <c r="E8465"/>
    </row>
    <row r="8466" spans="5:5" x14ac:dyDescent="0.25">
      <c r="E8466"/>
    </row>
    <row r="8467" spans="5:5" x14ac:dyDescent="0.25">
      <c r="E8467"/>
    </row>
    <row r="8468" spans="5:5" x14ac:dyDescent="0.25">
      <c r="E8468"/>
    </row>
    <row r="8469" spans="5:5" x14ac:dyDescent="0.25">
      <c r="E8469"/>
    </row>
    <row r="8470" spans="5:5" x14ac:dyDescent="0.25">
      <c r="E8470"/>
    </row>
    <row r="8471" spans="5:5" x14ac:dyDescent="0.25">
      <c r="E8471"/>
    </row>
    <row r="8472" spans="5:5" x14ac:dyDescent="0.25">
      <c r="E8472"/>
    </row>
    <row r="8473" spans="5:5" x14ac:dyDescent="0.25">
      <c r="E8473"/>
    </row>
    <row r="8474" spans="5:5" x14ac:dyDescent="0.25">
      <c r="E8474"/>
    </row>
    <row r="8475" spans="5:5" x14ac:dyDescent="0.25">
      <c r="E8475"/>
    </row>
    <row r="8476" spans="5:5" x14ac:dyDescent="0.25">
      <c r="E8476"/>
    </row>
    <row r="8477" spans="5:5" x14ac:dyDescent="0.25">
      <c r="E8477"/>
    </row>
    <row r="8478" spans="5:5" x14ac:dyDescent="0.25">
      <c r="E8478"/>
    </row>
    <row r="8479" spans="5:5" x14ac:dyDescent="0.25">
      <c r="E8479"/>
    </row>
    <row r="8480" spans="5:5" x14ac:dyDescent="0.25">
      <c r="E8480"/>
    </row>
    <row r="8481" spans="5:5" x14ac:dyDescent="0.25">
      <c r="E8481"/>
    </row>
    <row r="8482" spans="5:5" x14ac:dyDescent="0.25">
      <c r="E8482"/>
    </row>
    <row r="8483" spans="5:5" x14ac:dyDescent="0.25">
      <c r="E8483"/>
    </row>
    <row r="8484" spans="5:5" x14ac:dyDescent="0.25">
      <c r="E8484"/>
    </row>
    <row r="8485" spans="5:5" x14ac:dyDescent="0.25">
      <c r="E8485"/>
    </row>
    <row r="8486" spans="5:5" x14ac:dyDescent="0.25">
      <c r="E8486"/>
    </row>
    <row r="8487" spans="5:5" x14ac:dyDescent="0.25">
      <c r="E8487"/>
    </row>
    <row r="8488" spans="5:5" x14ac:dyDescent="0.25">
      <c r="E8488"/>
    </row>
    <row r="8489" spans="5:5" x14ac:dyDescent="0.25">
      <c r="E8489"/>
    </row>
    <row r="8490" spans="5:5" x14ac:dyDescent="0.25">
      <c r="E8490"/>
    </row>
    <row r="8491" spans="5:5" x14ac:dyDescent="0.25">
      <c r="E8491"/>
    </row>
    <row r="8492" spans="5:5" x14ac:dyDescent="0.25">
      <c r="E8492"/>
    </row>
    <row r="8493" spans="5:5" x14ac:dyDescent="0.25">
      <c r="E8493"/>
    </row>
    <row r="8494" spans="5:5" x14ac:dyDescent="0.25">
      <c r="E8494"/>
    </row>
    <row r="8495" spans="5:5" x14ac:dyDescent="0.25">
      <c r="E8495"/>
    </row>
    <row r="8496" spans="5:5" x14ac:dyDescent="0.25">
      <c r="E8496"/>
    </row>
    <row r="8497" spans="5:5" x14ac:dyDescent="0.25">
      <c r="E8497"/>
    </row>
    <row r="8498" spans="5:5" x14ac:dyDescent="0.25">
      <c r="E8498"/>
    </row>
    <row r="8499" spans="5:5" x14ac:dyDescent="0.25">
      <c r="E8499"/>
    </row>
    <row r="8500" spans="5:5" x14ac:dyDescent="0.25">
      <c r="E8500"/>
    </row>
    <row r="8501" spans="5:5" x14ac:dyDescent="0.25">
      <c r="E8501"/>
    </row>
    <row r="8502" spans="5:5" x14ac:dyDescent="0.25">
      <c r="E8502"/>
    </row>
    <row r="8503" spans="5:5" x14ac:dyDescent="0.25">
      <c r="E8503"/>
    </row>
    <row r="8504" spans="5:5" x14ac:dyDescent="0.25">
      <c r="E8504"/>
    </row>
    <row r="8505" spans="5:5" x14ac:dyDescent="0.25">
      <c r="E8505"/>
    </row>
    <row r="8506" spans="5:5" x14ac:dyDescent="0.25">
      <c r="E8506"/>
    </row>
    <row r="8507" spans="5:5" x14ac:dyDescent="0.25">
      <c r="E8507"/>
    </row>
    <row r="8508" spans="5:5" x14ac:dyDescent="0.25">
      <c r="E8508"/>
    </row>
    <row r="8509" spans="5:5" x14ac:dyDescent="0.25">
      <c r="E8509"/>
    </row>
    <row r="8510" spans="5:5" x14ac:dyDescent="0.25">
      <c r="E8510"/>
    </row>
    <row r="8511" spans="5:5" x14ac:dyDescent="0.25">
      <c r="E8511"/>
    </row>
    <row r="8512" spans="5:5" x14ac:dyDescent="0.25">
      <c r="E8512"/>
    </row>
    <row r="8513" spans="5:5" x14ac:dyDescent="0.25">
      <c r="E8513"/>
    </row>
    <row r="8514" spans="5:5" x14ac:dyDescent="0.25">
      <c r="E8514"/>
    </row>
    <row r="8515" spans="5:5" x14ac:dyDescent="0.25">
      <c r="E8515"/>
    </row>
    <row r="8516" spans="5:5" x14ac:dyDescent="0.25">
      <c r="E8516"/>
    </row>
    <row r="8517" spans="5:5" x14ac:dyDescent="0.25">
      <c r="E8517"/>
    </row>
    <row r="8518" spans="5:5" x14ac:dyDescent="0.25">
      <c r="E8518"/>
    </row>
    <row r="8519" spans="5:5" x14ac:dyDescent="0.25">
      <c r="E8519"/>
    </row>
    <row r="8520" spans="5:5" x14ac:dyDescent="0.25">
      <c r="E8520"/>
    </row>
    <row r="8521" spans="5:5" x14ac:dyDescent="0.25">
      <c r="E8521"/>
    </row>
    <row r="8522" spans="5:5" x14ac:dyDescent="0.25">
      <c r="E8522"/>
    </row>
    <row r="8523" spans="5:5" x14ac:dyDescent="0.25">
      <c r="E8523"/>
    </row>
    <row r="8524" spans="5:5" x14ac:dyDescent="0.25">
      <c r="E8524"/>
    </row>
    <row r="8525" spans="5:5" x14ac:dyDescent="0.25">
      <c r="E8525"/>
    </row>
    <row r="8526" spans="5:5" x14ac:dyDescent="0.25">
      <c r="E8526"/>
    </row>
    <row r="8527" spans="5:5" x14ac:dyDescent="0.25">
      <c r="E8527"/>
    </row>
    <row r="8528" spans="5:5" x14ac:dyDescent="0.25">
      <c r="E8528"/>
    </row>
    <row r="8529" spans="5:5" x14ac:dyDescent="0.25">
      <c r="E8529"/>
    </row>
    <row r="8530" spans="5:5" x14ac:dyDescent="0.25">
      <c r="E8530"/>
    </row>
    <row r="8531" spans="5:5" x14ac:dyDescent="0.25">
      <c r="E8531"/>
    </row>
    <row r="8532" spans="5:5" x14ac:dyDescent="0.25">
      <c r="E8532"/>
    </row>
    <row r="8533" spans="5:5" x14ac:dyDescent="0.25">
      <c r="E8533"/>
    </row>
    <row r="8534" spans="5:5" x14ac:dyDescent="0.25">
      <c r="E8534"/>
    </row>
    <row r="8535" spans="5:5" x14ac:dyDescent="0.25">
      <c r="E8535"/>
    </row>
    <row r="8536" spans="5:5" x14ac:dyDescent="0.25">
      <c r="E8536"/>
    </row>
    <row r="8537" spans="5:5" x14ac:dyDescent="0.25">
      <c r="E8537"/>
    </row>
    <row r="8538" spans="5:5" x14ac:dyDescent="0.25">
      <c r="E8538"/>
    </row>
    <row r="8539" spans="5:5" x14ac:dyDescent="0.25">
      <c r="E8539"/>
    </row>
    <row r="8540" spans="5:5" x14ac:dyDescent="0.25">
      <c r="E8540"/>
    </row>
    <row r="8541" spans="5:5" x14ac:dyDescent="0.25">
      <c r="E8541"/>
    </row>
    <row r="8542" spans="5:5" x14ac:dyDescent="0.25">
      <c r="E8542"/>
    </row>
    <row r="8543" spans="5:5" x14ac:dyDescent="0.25">
      <c r="E8543"/>
    </row>
    <row r="8544" spans="5:5" x14ac:dyDescent="0.25">
      <c r="E8544"/>
    </row>
    <row r="8545" spans="5:5" x14ac:dyDescent="0.25">
      <c r="E8545"/>
    </row>
    <row r="8546" spans="5:5" x14ac:dyDescent="0.25">
      <c r="E8546"/>
    </row>
    <row r="8547" spans="5:5" x14ac:dyDescent="0.25">
      <c r="E8547"/>
    </row>
    <row r="8548" spans="5:5" x14ac:dyDescent="0.25">
      <c r="E8548"/>
    </row>
    <row r="8549" spans="5:5" x14ac:dyDescent="0.25">
      <c r="E8549"/>
    </row>
    <row r="8550" spans="5:5" x14ac:dyDescent="0.25">
      <c r="E8550"/>
    </row>
    <row r="8551" spans="5:5" x14ac:dyDescent="0.25">
      <c r="E8551"/>
    </row>
    <row r="8552" spans="5:5" x14ac:dyDescent="0.25">
      <c r="E8552"/>
    </row>
    <row r="8553" spans="5:5" x14ac:dyDescent="0.25">
      <c r="E8553"/>
    </row>
    <row r="8554" spans="5:5" x14ac:dyDescent="0.25">
      <c r="E8554"/>
    </row>
    <row r="8555" spans="5:5" x14ac:dyDescent="0.25">
      <c r="E8555"/>
    </row>
    <row r="8556" spans="5:5" x14ac:dyDescent="0.25">
      <c r="E8556"/>
    </row>
    <row r="8557" spans="5:5" x14ac:dyDescent="0.25">
      <c r="E8557"/>
    </row>
    <row r="8558" spans="5:5" x14ac:dyDescent="0.25">
      <c r="E8558"/>
    </row>
    <row r="8559" spans="5:5" x14ac:dyDescent="0.25">
      <c r="E8559"/>
    </row>
    <row r="8560" spans="5:5" x14ac:dyDescent="0.25">
      <c r="E8560"/>
    </row>
    <row r="8561" spans="5:5" x14ac:dyDescent="0.25">
      <c r="E8561"/>
    </row>
    <row r="8562" spans="5:5" x14ac:dyDescent="0.25">
      <c r="E8562"/>
    </row>
    <row r="8563" spans="5:5" x14ac:dyDescent="0.25">
      <c r="E8563"/>
    </row>
    <row r="8564" spans="5:5" x14ac:dyDescent="0.25">
      <c r="E8564"/>
    </row>
    <row r="8565" spans="5:5" x14ac:dyDescent="0.25">
      <c r="E8565"/>
    </row>
    <row r="8566" spans="5:5" x14ac:dyDescent="0.25">
      <c r="E8566"/>
    </row>
    <row r="8567" spans="5:5" x14ac:dyDescent="0.25">
      <c r="E8567"/>
    </row>
    <row r="8568" spans="5:5" x14ac:dyDescent="0.25">
      <c r="E8568"/>
    </row>
    <row r="8569" spans="5:5" x14ac:dyDescent="0.25">
      <c r="E8569"/>
    </row>
    <row r="8570" spans="5:5" x14ac:dyDescent="0.25">
      <c r="E8570"/>
    </row>
    <row r="8571" spans="5:5" x14ac:dyDescent="0.25">
      <c r="E8571"/>
    </row>
    <row r="8572" spans="5:5" x14ac:dyDescent="0.25">
      <c r="E8572"/>
    </row>
    <row r="8573" spans="5:5" x14ac:dyDescent="0.25">
      <c r="E8573"/>
    </row>
    <row r="8574" spans="5:5" x14ac:dyDescent="0.25">
      <c r="E8574"/>
    </row>
    <row r="8575" spans="5:5" x14ac:dyDescent="0.25">
      <c r="E8575"/>
    </row>
    <row r="8576" spans="5:5" x14ac:dyDescent="0.25">
      <c r="E8576"/>
    </row>
    <row r="8577" spans="5:5" x14ac:dyDescent="0.25">
      <c r="E8577"/>
    </row>
    <row r="8578" spans="5:5" x14ac:dyDescent="0.25">
      <c r="E8578"/>
    </row>
    <row r="8579" spans="5:5" x14ac:dyDescent="0.25">
      <c r="E8579"/>
    </row>
    <row r="8580" spans="5:5" x14ac:dyDescent="0.25">
      <c r="E8580"/>
    </row>
    <row r="8581" spans="5:5" x14ac:dyDescent="0.25">
      <c r="E8581"/>
    </row>
    <row r="8582" spans="5:5" x14ac:dyDescent="0.25">
      <c r="E8582"/>
    </row>
    <row r="8583" spans="5:5" x14ac:dyDescent="0.25">
      <c r="E8583"/>
    </row>
    <row r="8584" spans="5:5" x14ac:dyDescent="0.25">
      <c r="E8584"/>
    </row>
    <row r="8585" spans="5:5" x14ac:dyDescent="0.25">
      <c r="E8585"/>
    </row>
    <row r="8586" spans="5:5" x14ac:dyDescent="0.25">
      <c r="E8586"/>
    </row>
    <row r="8587" spans="5:5" x14ac:dyDescent="0.25">
      <c r="E8587"/>
    </row>
    <row r="8588" spans="5:5" x14ac:dyDescent="0.25">
      <c r="E8588"/>
    </row>
    <row r="8589" spans="5:5" x14ac:dyDescent="0.25">
      <c r="E8589"/>
    </row>
    <row r="8590" spans="5:5" x14ac:dyDescent="0.25">
      <c r="E8590"/>
    </row>
    <row r="8591" spans="5:5" x14ac:dyDescent="0.25">
      <c r="E8591"/>
    </row>
    <row r="8592" spans="5:5" x14ac:dyDescent="0.25">
      <c r="E8592"/>
    </row>
    <row r="8593" spans="5:5" x14ac:dyDescent="0.25">
      <c r="E8593"/>
    </row>
    <row r="8594" spans="5:5" x14ac:dyDescent="0.25">
      <c r="E8594"/>
    </row>
    <row r="8595" spans="5:5" x14ac:dyDescent="0.25">
      <c r="E8595"/>
    </row>
    <row r="8596" spans="5:5" x14ac:dyDescent="0.25">
      <c r="E8596"/>
    </row>
    <row r="8597" spans="5:5" x14ac:dyDescent="0.25">
      <c r="E8597"/>
    </row>
    <row r="8598" spans="5:5" x14ac:dyDescent="0.25">
      <c r="E8598"/>
    </row>
    <row r="8599" spans="5:5" x14ac:dyDescent="0.25">
      <c r="E8599"/>
    </row>
    <row r="8600" spans="5:5" x14ac:dyDescent="0.25">
      <c r="E8600"/>
    </row>
    <row r="8601" spans="5:5" x14ac:dyDescent="0.25">
      <c r="E8601"/>
    </row>
    <row r="8602" spans="5:5" x14ac:dyDescent="0.25">
      <c r="E8602"/>
    </row>
    <row r="8603" spans="5:5" x14ac:dyDescent="0.25">
      <c r="E8603"/>
    </row>
    <row r="8604" spans="5:5" x14ac:dyDescent="0.25">
      <c r="E8604"/>
    </row>
    <row r="8605" spans="5:5" x14ac:dyDescent="0.25">
      <c r="E8605"/>
    </row>
    <row r="8606" spans="5:5" x14ac:dyDescent="0.25">
      <c r="E8606"/>
    </row>
    <row r="8607" spans="5:5" x14ac:dyDescent="0.25">
      <c r="E8607"/>
    </row>
    <row r="8608" spans="5:5" x14ac:dyDescent="0.25">
      <c r="E8608"/>
    </row>
    <row r="8609" spans="5:5" x14ac:dyDescent="0.25">
      <c r="E8609"/>
    </row>
    <row r="8610" spans="5:5" x14ac:dyDescent="0.25">
      <c r="E8610"/>
    </row>
    <row r="8611" spans="5:5" x14ac:dyDescent="0.25">
      <c r="E8611"/>
    </row>
    <row r="8612" spans="5:5" x14ac:dyDescent="0.25">
      <c r="E8612"/>
    </row>
    <row r="8613" spans="5:5" x14ac:dyDescent="0.25">
      <c r="E8613"/>
    </row>
    <row r="8614" spans="5:5" x14ac:dyDescent="0.25">
      <c r="E8614"/>
    </row>
    <row r="8615" spans="5:5" x14ac:dyDescent="0.25">
      <c r="E8615"/>
    </row>
    <row r="8616" spans="5:5" x14ac:dyDescent="0.25">
      <c r="E8616"/>
    </row>
    <row r="8617" spans="5:5" x14ac:dyDescent="0.25">
      <c r="E8617"/>
    </row>
    <row r="8618" spans="5:5" x14ac:dyDescent="0.25">
      <c r="E8618"/>
    </row>
    <row r="8619" spans="5:5" x14ac:dyDescent="0.25">
      <c r="E8619"/>
    </row>
    <row r="8620" spans="5:5" x14ac:dyDescent="0.25">
      <c r="E8620"/>
    </row>
    <row r="8621" spans="5:5" x14ac:dyDescent="0.25">
      <c r="E8621"/>
    </row>
    <row r="8622" spans="5:5" x14ac:dyDescent="0.25">
      <c r="E8622"/>
    </row>
    <row r="8623" spans="5:5" x14ac:dyDescent="0.25">
      <c r="E8623"/>
    </row>
    <row r="8624" spans="5:5" x14ac:dyDescent="0.25">
      <c r="E8624"/>
    </row>
    <row r="8625" spans="5:5" x14ac:dyDescent="0.25">
      <c r="E8625"/>
    </row>
    <row r="8626" spans="5:5" x14ac:dyDescent="0.25">
      <c r="E8626"/>
    </row>
    <row r="8627" spans="5:5" x14ac:dyDescent="0.25">
      <c r="E8627"/>
    </row>
    <row r="8628" spans="5:5" x14ac:dyDescent="0.25">
      <c r="E8628"/>
    </row>
    <row r="8629" spans="5:5" x14ac:dyDescent="0.25">
      <c r="E8629"/>
    </row>
    <row r="8630" spans="5:5" x14ac:dyDescent="0.25">
      <c r="E8630"/>
    </row>
    <row r="8631" spans="5:5" x14ac:dyDescent="0.25">
      <c r="E8631"/>
    </row>
    <row r="8632" spans="5:5" x14ac:dyDescent="0.25">
      <c r="E8632"/>
    </row>
    <row r="8633" spans="5:5" x14ac:dyDescent="0.25">
      <c r="E8633"/>
    </row>
    <row r="8634" spans="5:5" x14ac:dyDescent="0.25">
      <c r="E8634"/>
    </row>
    <row r="8635" spans="5:5" x14ac:dyDescent="0.25">
      <c r="E8635"/>
    </row>
    <row r="8636" spans="5:5" x14ac:dyDescent="0.25">
      <c r="E8636"/>
    </row>
    <row r="8637" spans="5:5" x14ac:dyDescent="0.25">
      <c r="E8637"/>
    </row>
    <row r="8638" spans="5:5" x14ac:dyDescent="0.25">
      <c r="E8638"/>
    </row>
    <row r="8639" spans="5:5" x14ac:dyDescent="0.25">
      <c r="E8639"/>
    </row>
    <row r="8640" spans="5:5" x14ac:dyDescent="0.25">
      <c r="E8640"/>
    </row>
    <row r="8641" spans="5:5" x14ac:dyDescent="0.25">
      <c r="E8641"/>
    </row>
    <row r="8642" spans="5:5" x14ac:dyDescent="0.25">
      <c r="E8642"/>
    </row>
    <row r="8643" spans="5:5" x14ac:dyDescent="0.25">
      <c r="E8643"/>
    </row>
    <row r="8644" spans="5:5" x14ac:dyDescent="0.25">
      <c r="E8644"/>
    </row>
    <row r="8645" spans="5:5" x14ac:dyDescent="0.25">
      <c r="E8645"/>
    </row>
    <row r="8646" spans="5:5" x14ac:dyDescent="0.25">
      <c r="E8646"/>
    </row>
    <row r="8647" spans="5:5" x14ac:dyDescent="0.25">
      <c r="E8647"/>
    </row>
    <row r="8648" spans="5:5" x14ac:dyDescent="0.25">
      <c r="E8648"/>
    </row>
    <row r="8649" spans="5:5" x14ac:dyDescent="0.25">
      <c r="E8649"/>
    </row>
    <row r="8650" spans="5:5" x14ac:dyDescent="0.25">
      <c r="E8650"/>
    </row>
    <row r="8651" spans="5:5" x14ac:dyDescent="0.25">
      <c r="E8651"/>
    </row>
    <row r="8652" spans="5:5" x14ac:dyDescent="0.25">
      <c r="E8652"/>
    </row>
    <row r="8653" spans="5:5" x14ac:dyDescent="0.25">
      <c r="E8653"/>
    </row>
    <row r="8654" spans="5:5" x14ac:dyDescent="0.25">
      <c r="E8654"/>
    </row>
    <row r="8655" spans="5:5" x14ac:dyDescent="0.25">
      <c r="E8655"/>
    </row>
    <row r="8656" spans="5:5" x14ac:dyDescent="0.25">
      <c r="E8656"/>
    </row>
    <row r="8657" spans="5:5" x14ac:dyDescent="0.25">
      <c r="E8657"/>
    </row>
    <row r="8658" spans="5:5" x14ac:dyDescent="0.25">
      <c r="E8658"/>
    </row>
    <row r="8659" spans="5:5" x14ac:dyDescent="0.25">
      <c r="E8659"/>
    </row>
    <row r="8660" spans="5:5" x14ac:dyDescent="0.25">
      <c r="E8660"/>
    </row>
    <row r="8661" spans="5:5" x14ac:dyDescent="0.25">
      <c r="E8661"/>
    </row>
    <row r="8662" spans="5:5" x14ac:dyDescent="0.25">
      <c r="E8662"/>
    </row>
    <row r="8663" spans="5:5" x14ac:dyDescent="0.25">
      <c r="E8663"/>
    </row>
    <row r="8664" spans="5:5" x14ac:dyDescent="0.25">
      <c r="E8664"/>
    </row>
    <row r="8665" spans="5:5" x14ac:dyDescent="0.25">
      <c r="E8665"/>
    </row>
    <row r="8666" spans="5:5" x14ac:dyDescent="0.25">
      <c r="E8666"/>
    </row>
    <row r="8667" spans="5:5" x14ac:dyDescent="0.25">
      <c r="E8667"/>
    </row>
    <row r="8668" spans="5:5" x14ac:dyDescent="0.25">
      <c r="E8668"/>
    </row>
    <row r="8669" spans="5:5" x14ac:dyDescent="0.25">
      <c r="E8669"/>
    </row>
    <row r="8670" spans="5:5" x14ac:dyDescent="0.25">
      <c r="E8670"/>
    </row>
    <row r="8671" spans="5:5" x14ac:dyDescent="0.25">
      <c r="E8671"/>
    </row>
    <row r="8672" spans="5:5" x14ac:dyDescent="0.25">
      <c r="E8672"/>
    </row>
    <row r="8673" spans="5:5" x14ac:dyDescent="0.25">
      <c r="E8673"/>
    </row>
    <row r="8674" spans="5:5" x14ac:dyDescent="0.25">
      <c r="E8674"/>
    </row>
    <row r="8675" spans="5:5" x14ac:dyDescent="0.25">
      <c r="E8675"/>
    </row>
    <row r="8676" spans="5:5" x14ac:dyDescent="0.25">
      <c r="E8676"/>
    </row>
    <row r="8677" spans="5:5" x14ac:dyDescent="0.25">
      <c r="E8677"/>
    </row>
    <row r="8678" spans="5:5" x14ac:dyDescent="0.25">
      <c r="E8678"/>
    </row>
    <row r="8679" spans="5:5" x14ac:dyDescent="0.25">
      <c r="E8679"/>
    </row>
    <row r="8680" spans="5:5" x14ac:dyDescent="0.25">
      <c r="E8680"/>
    </row>
    <row r="8681" spans="5:5" x14ac:dyDescent="0.25">
      <c r="E8681"/>
    </row>
    <row r="8682" spans="5:5" x14ac:dyDescent="0.25">
      <c r="E8682"/>
    </row>
    <row r="8683" spans="5:5" x14ac:dyDescent="0.25">
      <c r="E8683"/>
    </row>
    <row r="8684" spans="5:5" x14ac:dyDescent="0.25">
      <c r="E8684"/>
    </row>
    <row r="8685" spans="5:5" x14ac:dyDescent="0.25">
      <c r="E8685"/>
    </row>
    <row r="8686" spans="5:5" x14ac:dyDescent="0.25">
      <c r="E8686"/>
    </row>
    <row r="8687" spans="5:5" x14ac:dyDescent="0.25">
      <c r="E8687"/>
    </row>
    <row r="8688" spans="5:5" x14ac:dyDescent="0.25">
      <c r="E8688"/>
    </row>
    <row r="8689" spans="5:5" x14ac:dyDescent="0.25">
      <c r="E8689"/>
    </row>
    <row r="8690" spans="5:5" x14ac:dyDescent="0.25">
      <c r="E8690"/>
    </row>
    <row r="8691" spans="5:5" x14ac:dyDescent="0.25">
      <c r="E8691"/>
    </row>
    <row r="8692" spans="5:5" x14ac:dyDescent="0.25">
      <c r="E8692"/>
    </row>
    <row r="8693" spans="5:5" x14ac:dyDescent="0.25">
      <c r="E8693"/>
    </row>
    <row r="8694" spans="5:5" x14ac:dyDescent="0.25">
      <c r="E8694"/>
    </row>
    <row r="8695" spans="5:5" x14ac:dyDescent="0.25">
      <c r="E8695"/>
    </row>
    <row r="8696" spans="5:5" x14ac:dyDescent="0.25">
      <c r="E8696"/>
    </row>
    <row r="8697" spans="5:5" x14ac:dyDescent="0.25">
      <c r="E8697"/>
    </row>
    <row r="8698" spans="5:5" x14ac:dyDescent="0.25">
      <c r="E8698"/>
    </row>
    <row r="8699" spans="5:5" x14ac:dyDescent="0.25">
      <c r="E8699"/>
    </row>
    <row r="8700" spans="5:5" x14ac:dyDescent="0.25">
      <c r="E8700"/>
    </row>
    <row r="8701" spans="5:5" x14ac:dyDescent="0.25">
      <c r="E8701"/>
    </row>
    <row r="8702" spans="5:5" x14ac:dyDescent="0.25">
      <c r="E8702"/>
    </row>
    <row r="8703" spans="5:5" x14ac:dyDescent="0.25">
      <c r="E8703"/>
    </row>
    <row r="8704" spans="5:5" x14ac:dyDescent="0.25">
      <c r="E8704"/>
    </row>
    <row r="8705" spans="5:5" x14ac:dyDescent="0.25">
      <c r="E8705"/>
    </row>
    <row r="8706" spans="5:5" x14ac:dyDescent="0.25">
      <c r="E8706"/>
    </row>
    <row r="8707" spans="5:5" x14ac:dyDescent="0.25">
      <c r="E8707"/>
    </row>
    <row r="8708" spans="5:5" x14ac:dyDescent="0.25">
      <c r="E8708"/>
    </row>
    <row r="8709" spans="5:5" x14ac:dyDescent="0.25">
      <c r="E8709"/>
    </row>
    <row r="8710" spans="5:5" x14ac:dyDescent="0.25">
      <c r="E8710"/>
    </row>
    <row r="8711" spans="5:5" x14ac:dyDescent="0.25">
      <c r="E8711"/>
    </row>
    <row r="8712" spans="5:5" x14ac:dyDescent="0.25">
      <c r="E8712"/>
    </row>
    <row r="8713" spans="5:5" x14ac:dyDescent="0.25">
      <c r="E8713"/>
    </row>
    <row r="8714" spans="5:5" x14ac:dyDescent="0.25">
      <c r="E8714"/>
    </row>
    <row r="8715" spans="5:5" x14ac:dyDescent="0.25">
      <c r="E8715"/>
    </row>
    <row r="8716" spans="5:5" x14ac:dyDescent="0.25">
      <c r="E8716"/>
    </row>
    <row r="8717" spans="5:5" x14ac:dyDescent="0.25">
      <c r="E8717"/>
    </row>
    <row r="8718" spans="5:5" x14ac:dyDescent="0.25">
      <c r="E8718"/>
    </row>
    <row r="8719" spans="5:5" x14ac:dyDescent="0.25">
      <c r="E8719"/>
    </row>
    <row r="8720" spans="5:5" x14ac:dyDescent="0.25">
      <c r="E8720"/>
    </row>
    <row r="8721" spans="5:5" x14ac:dyDescent="0.25">
      <c r="E8721"/>
    </row>
    <row r="8722" spans="5:5" x14ac:dyDescent="0.25">
      <c r="E8722"/>
    </row>
    <row r="8723" spans="5:5" x14ac:dyDescent="0.25">
      <c r="E8723"/>
    </row>
    <row r="8724" spans="5:5" x14ac:dyDescent="0.25">
      <c r="E8724"/>
    </row>
    <row r="8725" spans="5:5" x14ac:dyDescent="0.25">
      <c r="E8725"/>
    </row>
    <row r="8726" spans="5:5" x14ac:dyDescent="0.25">
      <c r="E8726"/>
    </row>
    <row r="8727" spans="5:5" x14ac:dyDescent="0.25">
      <c r="E8727"/>
    </row>
    <row r="8728" spans="5:5" x14ac:dyDescent="0.25">
      <c r="E8728"/>
    </row>
    <row r="8729" spans="5:5" x14ac:dyDescent="0.25">
      <c r="E8729"/>
    </row>
    <row r="8730" spans="5:5" x14ac:dyDescent="0.25">
      <c r="E8730"/>
    </row>
    <row r="8731" spans="5:5" x14ac:dyDescent="0.25">
      <c r="E8731"/>
    </row>
    <row r="8732" spans="5:5" x14ac:dyDescent="0.25">
      <c r="E8732"/>
    </row>
    <row r="8733" spans="5:5" x14ac:dyDescent="0.25">
      <c r="E8733"/>
    </row>
    <row r="8734" spans="5:5" x14ac:dyDescent="0.25">
      <c r="E8734"/>
    </row>
    <row r="8735" spans="5:5" x14ac:dyDescent="0.25">
      <c r="E8735"/>
    </row>
    <row r="8736" spans="5:5" x14ac:dyDescent="0.25">
      <c r="E8736"/>
    </row>
    <row r="8737" spans="5:5" x14ac:dyDescent="0.25">
      <c r="E8737"/>
    </row>
    <row r="8738" spans="5:5" x14ac:dyDescent="0.25">
      <c r="E8738"/>
    </row>
    <row r="8739" spans="5:5" x14ac:dyDescent="0.25">
      <c r="E8739"/>
    </row>
    <row r="8740" spans="5:5" x14ac:dyDescent="0.25">
      <c r="E8740"/>
    </row>
    <row r="8741" spans="5:5" x14ac:dyDescent="0.25">
      <c r="E8741"/>
    </row>
    <row r="8742" spans="5:5" x14ac:dyDescent="0.25">
      <c r="E8742"/>
    </row>
    <row r="8743" spans="5:5" x14ac:dyDescent="0.25">
      <c r="E8743"/>
    </row>
    <row r="8744" spans="5:5" x14ac:dyDescent="0.25">
      <c r="E8744"/>
    </row>
    <row r="8745" spans="5:5" x14ac:dyDescent="0.25">
      <c r="E8745"/>
    </row>
    <row r="8746" spans="5:5" x14ac:dyDescent="0.25">
      <c r="E8746"/>
    </row>
    <row r="8747" spans="5:5" x14ac:dyDescent="0.25">
      <c r="E8747"/>
    </row>
    <row r="8748" spans="5:5" x14ac:dyDescent="0.25">
      <c r="E8748"/>
    </row>
    <row r="8749" spans="5:5" x14ac:dyDescent="0.25">
      <c r="E8749"/>
    </row>
    <row r="8750" spans="5:5" x14ac:dyDescent="0.25">
      <c r="E8750"/>
    </row>
    <row r="8751" spans="5:5" x14ac:dyDescent="0.25">
      <c r="E8751"/>
    </row>
    <row r="8752" spans="5:5" x14ac:dyDescent="0.25">
      <c r="E8752"/>
    </row>
    <row r="8753" spans="5:5" x14ac:dyDescent="0.25">
      <c r="E8753"/>
    </row>
    <row r="8754" spans="5:5" x14ac:dyDescent="0.25">
      <c r="E8754"/>
    </row>
    <row r="8755" spans="5:5" x14ac:dyDescent="0.25">
      <c r="E8755"/>
    </row>
    <row r="8756" spans="5:5" x14ac:dyDescent="0.25">
      <c r="E8756"/>
    </row>
    <row r="8757" spans="5:5" x14ac:dyDescent="0.25">
      <c r="E8757"/>
    </row>
    <row r="8758" spans="5:5" x14ac:dyDescent="0.25">
      <c r="E8758"/>
    </row>
    <row r="8759" spans="5:5" x14ac:dyDescent="0.25">
      <c r="E8759"/>
    </row>
    <row r="8760" spans="5:5" x14ac:dyDescent="0.25">
      <c r="E8760"/>
    </row>
    <row r="8761" spans="5:5" x14ac:dyDescent="0.25">
      <c r="E8761"/>
    </row>
    <row r="8762" spans="5:5" x14ac:dyDescent="0.25">
      <c r="E8762"/>
    </row>
    <row r="8763" spans="5:5" x14ac:dyDescent="0.25">
      <c r="E8763"/>
    </row>
    <row r="8764" spans="5:5" x14ac:dyDescent="0.25">
      <c r="E8764"/>
    </row>
    <row r="8765" spans="5:5" x14ac:dyDescent="0.25">
      <c r="E8765"/>
    </row>
    <row r="8766" spans="5:5" x14ac:dyDescent="0.25">
      <c r="E8766"/>
    </row>
    <row r="8767" spans="5:5" x14ac:dyDescent="0.25">
      <c r="E8767"/>
    </row>
    <row r="8768" spans="5:5" x14ac:dyDescent="0.25">
      <c r="E8768"/>
    </row>
    <row r="8769" spans="5:5" x14ac:dyDescent="0.25">
      <c r="E8769"/>
    </row>
    <row r="8770" spans="5:5" x14ac:dyDescent="0.25">
      <c r="E8770"/>
    </row>
    <row r="8771" spans="5:5" x14ac:dyDescent="0.25">
      <c r="E8771"/>
    </row>
    <row r="8772" spans="5:5" x14ac:dyDescent="0.25">
      <c r="E8772"/>
    </row>
    <row r="8773" spans="5:5" x14ac:dyDescent="0.25">
      <c r="E8773"/>
    </row>
    <row r="8774" spans="5:5" x14ac:dyDescent="0.25">
      <c r="E8774"/>
    </row>
    <row r="8775" spans="5:5" x14ac:dyDescent="0.25">
      <c r="E8775"/>
    </row>
    <row r="8776" spans="5:5" x14ac:dyDescent="0.25">
      <c r="E8776"/>
    </row>
    <row r="8777" spans="5:5" x14ac:dyDescent="0.25">
      <c r="E8777"/>
    </row>
    <row r="8778" spans="5:5" x14ac:dyDescent="0.25">
      <c r="E8778"/>
    </row>
    <row r="8779" spans="5:5" x14ac:dyDescent="0.25">
      <c r="E8779"/>
    </row>
    <row r="8780" spans="5:5" x14ac:dyDescent="0.25">
      <c r="E8780"/>
    </row>
    <row r="8781" spans="5:5" x14ac:dyDescent="0.25">
      <c r="E8781"/>
    </row>
    <row r="8782" spans="5:5" x14ac:dyDescent="0.25">
      <c r="E8782"/>
    </row>
    <row r="8783" spans="5:5" x14ac:dyDescent="0.25">
      <c r="E8783"/>
    </row>
    <row r="8784" spans="5:5" x14ac:dyDescent="0.25">
      <c r="E8784"/>
    </row>
    <row r="8785" spans="5:5" x14ac:dyDescent="0.25">
      <c r="E8785"/>
    </row>
    <row r="8786" spans="5:5" x14ac:dyDescent="0.25">
      <c r="E8786"/>
    </row>
    <row r="8787" spans="5:5" x14ac:dyDescent="0.25">
      <c r="E8787"/>
    </row>
    <row r="8788" spans="5:5" x14ac:dyDescent="0.25">
      <c r="E8788"/>
    </row>
    <row r="8789" spans="5:5" x14ac:dyDescent="0.25">
      <c r="E8789"/>
    </row>
    <row r="8790" spans="5:5" x14ac:dyDescent="0.25">
      <c r="E8790"/>
    </row>
    <row r="8791" spans="5:5" x14ac:dyDescent="0.25">
      <c r="E8791"/>
    </row>
    <row r="8792" spans="5:5" x14ac:dyDescent="0.25">
      <c r="E8792"/>
    </row>
    <row r="8793" spans="5:5" x14ac:dyDescent="0.25">
      <c r="E8793"/>
    </row>
    <row r="8794" spans="5:5" x14ac:dyDescent="0.25">
      <c r="E8794"/>
    </row>
    <row r="8795" spans="5:5" x14ac:dyDescent="0.25">
      <c r="E8795"/>
    </row>
    <row r="8796" spans="5:5" x14ac:dyDescent="0.25">
      <c r="E8796"/>
    </row>
    <row r="8797" spans="5:5" x14ac:dyDescent="0.25">
      <c r="E8797"/>
    </row>
    <row r="8798" spans="5:5" x14ac:dyDescent="0.25">
      <c r="E8798"/>
    </row>
    <row r="8799" spans="5:5" x14ac:dyDescent="0.25">
      <c r="E8799"/>
    </row>
    <row r="8800" spans="5:5" x14ac:dyDescent="0.25">
      <c r="E8800"/>
    </row>
    <row r="8801" spans="5:5" x14ac:dyDescent="0.25">
      <c r="E8801"/>
    </row>
    <row r="8802" spans="5:5" x14ac:dyDescent="0.25">
      <c r="E8802"/>
    </row>
    <row r="8803" spans="5:5" x14ac:dyDescent="0.25">
      <c r="E8803"/>
    </row>
    <row r="8804" spans="5:5" x14ac:dyDescent="0.25">
      <c r="E8804"/>
    </row>
    <row r="8805" spans="5:5" x14ac:dyDescent="0.25">
      <c r="E8805"/>
    </row>
    <row r="8806" spans="5:5" x14ac:dyDescent="0.25">
      <c r="E8806"/>
    </row>
    <row r="8807" spans="5:5" x14ac:dyDescent="0.25">
      <c r="E8807"/>
    </row>
    <row r="8808" spans="5:5" x14ac:dyDescent="0.25">
      <c r="E8808"/>
    </row>
    <row r="8809" spans="5:5" x14ac:dyDescent="0.25">
      <c r="E8809"/>
    </row>
    <row r="8810" spans="5:5" x14ac:dyDescent="0.25">
      <c r="E8810"/>
    </row>
    <row r="8811" spans="5:5" x14ac:dyDescent="0.25">
      <c r="E8811"/>
    </row>
    <row r="8812" spans="5:5" x14ac:dyDescent="0.25">
      <c r="E8812"/>
    </row>
    <row r="8813" spans="5:5" x14ac:dyDescent="0.25">
      <c r="E8813"/>
    </row>
    <row r="8814" spans="5:5" x14ac:dyDescent="0.25">
      <c r="E8814"/>
    </row>
    <row r="8815" spans="5:5" x14ac:dyDescent="0.25">
      <c r="E8815"/>
    </row>
    <row r="8816" spans="5:5" x14ac:dyDescent="0.25">
      <c r="E8816"/>
    </row>
    <row r="8817" spans="5:5" x14ac:dyDescent="0.25">
      <c r="E8817"/>
    </row>
    <row r="8818" spans="5:5" x14ac:dyDescent="0.25">
      <c r="E8818"/>
    </row>
    <row r="8819" spans="5:5" x14ac:dyDescent="0.25">
      <c r="E8819"/>
    </row>
    <row r="8820" spans="5:5" x14ac:dyDescent="0.25">
      <c r="E8820"/>
    </row>
    <row r="8821" spans="5:5" x14ac:dyDescent="0.25">
      <c r="E8821"/>
    </row>
    <row r="8822" spans="5:5" x14ac:dyDescent="0.25">
      <c r="E8822"/>
    </row>
    <row r="8823" spans="5:5" x14ac:dyDescent="0.25">
      <c r="E8823"/>
    </row>
    <row r="8824" spans="5:5" x14ac:dyDescent="0.25">
      <c r="E8824"/>
    </row>
    <row r="8825" spans="5:5" x14ac:dyDescent="0.25">
      <c r="E8825"/>
    </row>
    <row r="8826" spans="5:5" x14ac:dyDescent="0.25">
      <c r="E8826"/>
    </row>
    <row r="8827" spans="5:5" x14ac:dyDescent="0.25">
      <c r="E8827"/>
    </row>
    <row r="8828" spans="5:5" x14ac:dyDescent="0.25">
      <c r="E8828"/>
    </row>
    <row r="8829" spans="5:5" x14ac:dyDescent="0.25">
      <c r="E8829"/>
    </row>
    <row r="8830" spans="5:5" x14ac:dyDescent="0.25">
      <c r="E8830"/>
    </row>
    <row r="8831" spans="5:5" x14ac:dyDescent="0.25">
      <c r="E8831"/>
    </row>
    <row r="8832" spans="5:5" x14ac:dyDescent="0.25">
      <c r="E8832"/>
    </row>
    <row r="8833" spans="5:5" x14ac:dyDescent="0.25">
      <c r="E8833"/>
    </row>
    <row r="8834" spans="5:5" x14ac:dyDescent="0.25">
      <c r="E8834"/>
    </row>
    <row r="8835" spans="5:5" x14ac:dyDescent="0.25">
      <c r="E8835"/>
    </row>
    <row r="8836" spans="5:5" x14ac:dyDescent="0.25">
      <c r="E8836"/>
    </row>
    <row r="8837" spans="5:5" x14ac:dyDescent="0.25">
      <c r="E8837"/>
    </row>
    <row r="8838" spans="5:5" x14ac:dyDescent="0.25">
      <c r="E8838"/>
    </row>
    <row r="8839" spans="5:5" x14ac:dyDescent="0.25">
      <c r="E8839"/>
    </row>
    <row r="8840" spans="5:5" x14ac:dyDescent="0.25">
      <c r="E8840"/>
    </row>
    <row r="8841" spans="5:5" x14ac:dyDescent="0.25">
      <c r="E8841"/>
    </row>
    <row r="8842" spans="5:5" x14ac:dyDescent="0.25">
      <c r="E8842"/>
    </row>
    <row r="8843" spans="5:5" x14ac:dyDescent="0.25">
      <c r="E8843"/>
    </row>
    <row r="8844" spans="5:5" x14ac:dyDescent="0.25">
      <c r="E8844"/>
    </row>
    <row r="8845" spans="5:5" x14ac:dyDescent="0.25">
      <c r="E8845"/>
    </row>
    <row r="8846" spans="5:5" x14ac:dyDescent="0.25">
      <c r="E8846"/>
    </row>
    <row r="8847" spans="5:5" x14ac:dyDescent="0.25">
      <c r="E8847"/>
    </row>
    <row r="8848" spans="5:5" x14ac:dyDescent="0.25">
      <c r="E8848"/>
    </row>
    <row r="8849" spans="5:5" x14ac:dyDescent="0.25">
      <c r="E8849"/>
    </row>
    <row r="8850" spans="5:5" x14ac:dyDescent="0.25">
      <c r="E8850"/>
    </row>
    <row r="8851" spans="5:5" x14ac:dyDescent="0.25">
      <c r="E8851"/>
    </row>
    <row r="8852" spans="5:5" x14ac:dyDescent="0.25">
      <c r="E8852"/>
    </row>
    <row r="8853" spans="5:5" x14ac:dyDescent="0.25">
      <c r="E8853"/>
    </row>
    <row r="8854" spans="5:5" x14ac:dyDescent="0.25">
      <c r="E8854"/>
    </row>
    <row r="8855" spans="5:5" x14ac:dyDescent="0.25">
      <c r="E8855"/>
    </row>
    <row r="8856" spans="5:5" x14ac:dyDescent="0.25">
      <c r="E8856"/>
    </row>
    <row r="8857" spans="5:5" x14ac:dyDescent="0.25">
      <c r="E8857"/>
    </row>
    <row r="8858" spans="5:5" x14ac:dyDescent="0.25">
      <c r="E8858"/>
    </row>
    <row r="8859" spans="5:5" x14ac:dyDescent="0.25">
      <c r="E8859"/>
    </row>
    <row r="8860" spans="5:5" x14ac:dyDescent="0.25">
      <c r="E8860"/>
    </row>
    <row r="8861" spans="5:5" x14ac:dyDescent="0.25">
      <c r="E8861"/>
    </row>
    <row r="8862" spans="5:5" x14ac:dyDescent="0.25">
      <c r="E8862"/>
    </row>
    <row r="8863" spans="5:5" x14ac:dyDescent="0.25">
      <c r="E8863"/>
    </row>
    <row r="8864" spans="5:5" x14ac:dyDescent="0.25">
      <c r="E8864"/>
    </row>
    <row r="8865" spans="5:5" x14ac:dyDescent="0.25">
      <c r="E8865"/>
    </row>
    <row r="8866" spans="5:5" x14ac:dyDescent="0.25">
      <c r="E8866"/>
    </row>
    <row r="8867" spans="5:5" x14ac:dyDescent="0.25">
      <c r="E8867"/>
    </row>
    <row r="8868" spans="5:5" x14ac:dyDescent="0.25">
      <c r="E8868"/>
    </row>
    <row r="8869" spans="5:5" x14ac:dyDescent="0.25">
      <c r="E8869"/>
    </row>
    <row r="8870" spans="5:5" x14ac:dyDescent="0.25">
      <c r="E8870"/>
    </row>
    <row r="8871" spans="5:5" x14ac:dyDescent="0.25">
      <c r="E8871"/>
    </row>
    <row r="8872" spans="5:5" x14ac:dyDescent="0.25">
      <c r="E8872"/>
    </row>
    <row r="8873" spans="5:5" x14ac:dyDescent="0.25">
      <c r="E8873"/>
    </row>
    <row r="8874" spans="5:5" x14ac:dyDescent="0.25">
      <c r="E8874"/>
    </row>
    <row r="8875" spans="5:5" x14ac:dyDescent="0.25">
      <c r="E8875"/>
    </row>
    <row r="8876" spans="5:5" x14ac:dyDescent="0.25">
      <c r="E8876"/>
    </row>
    <row r="8877" spans="5:5" x14ac:dyDescent="0.25">
      <c r="E8877"/>
    </row>
    <row r="8878" spans="5:5" x14ac:dyDescent="0.25">
      <c r="E8878"/>
    </row>
    <row r="8879" spans="5:5" x14ac:dyDescent="0.25">
      <c r="E8879"/>
    </row>
    <row r="8880" spans="5:5" x14ac:dyDescent="0.25">
      <c r="E8880"/>
    </row>
    <row r="8881" spans="5:5" x14ac:dyDescent="0.25">
      <c r="E8881"/>
    </row>
    <row r="8882" spans="5:5" x14ac:dyDescent="0.25">
      <c r="E8882"/>
    </row>
    <row r="8883" spans="5:5" x14ac:dyDescent="0.25">
      <c r="E8883"/>
    </row>
    <row r="8884" spans="5:5" x14ac:dyDescent="0.25">
      <c r="E8884"/>
    </row>
    <row r="8885" spans="5:5" x14ac:dyDescent="0.25">
      <c r="E8885"/>
    </row>
    <row r="8886" spans="5:5" x14ac:dyDescent="0.25">
      <c r="E8886"/>
    </row>
    <row r="8887" spans="5:5" x14ac:dyDescent="0.25">
      <c r="E8887"/>
    </row>
    <row r="8888" spans="5:5" x14ac:dyDescent="0.25">
      <c r="E8888"/>
    </row>
    <row r="8889" spans="5:5" x14ac:dyDescent="0.25">
      <c r="E8889"/>
    </row>
    <row r="8890" spans="5:5" x14ac:dyDescent="0.25">
      <c r="E8890"/>
    </row>
    <row r="8891" spans="5:5" x14ac:dyDescent="0.25">
      <c r="E8891"/>
    </row>
    <row r="8892" spans="5:5" x14ac:dyDescent="0.25">
      <c r="E8892"/>
    </row>
    <row r="8893" spans="5:5" x14ac:dyDescent="0.25">
      <c r="E8893"/>
    </row>
    <row r="8894" spans="5:5" x14ac:dyDescent="0.25">
      <c r="E8894"/>
    </row>
    <row r="8895" spans="5:5" x14ac:dyDescent="0.25">
      <c r="E8895"/>
    </row>
    <row r="8896" spans="5:5" x14ac:dyDescent="0.25">
      <c r="E8896"/>
    </row>
    <row r="8897" spans="5:5" x14ac:dyDescent="0.25">
      <c r="E8897"/>
    </row>
    <row r="8898" spans="5:5" x14ac:dyDescent="0.25">
      <c r="E8898"/>
    </row>
    <row r="8899" spans="5:5" x14ac:dyDescent="0.25">
      <c r="E8899"/>
    </row>
    <row r="8900" spans="5:5" x14ac:dyDescent="0.25">
      <c r="E8900"/>
    </row>
    <row r="8901" spans="5:5" x14ac:dyDescent="0.25">
      <c r="E8901"/>
    </row>
    <row r="8902" spans="5:5" x14ac:dyDescent="0.25">
      <c r="E8902"/>
    </row>
    <row r="8903" spans="5:5" x14ac:dyDescent="0.25">
      <c r="E8903"/>
    </row>
    <row r="8904" spans="5:5" x14ac:dyDescent="0.25">
      <c r="E8904"/>
    </row>
    <row r="8905" spans="5:5" x14ac:dyDescent="0.25">
      <c r="E8905"/>
    </row>
    <row r="8906" spans="5:5" x14ac:dyDescent="0.25">
      <c r="E8906"/>
    </row>
    <row r="8907" spans="5:5" x14ac:dyDescent="0.25">
      <c r="E8907"/>
    </row>
    <row r="8908" spans="5:5" x14ac:dyDescent="0.25">
      <c r="E8908"/>
    </row>
    <row r="8909" spans="5:5" x14ac:dyDescent="0.25">
      <c r="E8909"/>
    </row>
    <row r="8910" spans="5:5" x14ac:dyDescent="0.25">
      <c r="E8910"/>
    </row>
    <row r="8911" spans="5:5" x14ac:dyDescent="0.25">
      <c r="E8911"/>
    </row>
    <row r="8912" spans="5:5" x14ac:dyDescent="0.25">
      <c r="E8912"/>
    </row>
    <row r="8913" spans="5:5" x14ac:dyDescent="0.25">
      <c r="E8913"/>
    </row>
    <row r="8914" spans="5:5" x14ac:dyDescent="0.25">
      <c r="E8914"/>
    </row>
    <row r="8915" spans="5:5" x14ac:dyDescent="0.25">
      <c r="E8915"/>
    </row>
    <row r="8916" spans="5:5" x14ac:dyDescent="0.25">
      <c r="E8916"/>
    </row>
    <row r="8917" spans="5:5" x14ac:dyDescent="0.25">
      <c r="E8917"/>
    </row>
    <row r="8918" spans="5:5" x14ac:dyDescent="0.25">
      <c r="E8918"/>
    </row>
    <row r="8919" spans="5:5" x14ac:dyDescent="0.25">
      <c r="E8919"/>
    </row>
    <row r="8920" spans="5:5" x14ac:dyDescent="0.25">
      <c r="E8920"/>
    </row>
    <row r="8921" spans="5:5" x14ac:dyDescent="0.25">
      <c r="E8921"/>
    </row>
    <row r="8922" spans="5:5" x14ac:dyDescent="0.25">
      <c r="E8922"/>
    </row>
    <row r="8923" spans="5:5" x14ac:dyDescent="0.25">
      <c r="E8923"/>
    </row>
    <row r="8924" spans="5:5" x14ac:dyDescent="0.25">
      <c r="E8924"/>
    </row>
    <row r="8925" spans="5:5" x14ac:dyDescent="0.25">
      <c r="E8925"/>
    </row>
    <row r="8926" spans="5:5" x14ac:dyDescent="0.25">
      <c r="E8926"/>
    </row>
    <row r="8927" spans="5:5" x14ac:dyDescent="0.25">
      <c r="E8927"/>
    </row>
    <row r="8928" spans="5:5" x14ac:dyDescent="0.25">
      <c r="E8928"/>
    </row>
    <row r="8929" spans="5:5" x14ac:dyDescent="0.25">
      <c r="E8929"/>
    </row>
    <row r="8930" spans="5:5" x14ac:dyDescent="0.25">
      <c r="E8930"/>
    </row>
    <row r="8931" spans="5:5" x14ac:dyDescent="0.25">
      <c r="E8931"/>
    </row>
    <row r="8932" spans="5:5" x14ac:dyDescent="0.25">
      <c r="E8932"/>
    </row>
    <row r="8933" spans="5:5" x14ac:dyDescent="0.25">
      <c r="E8933"/>
    </row>
    <row r="8934" spans="5:5" x14ac:dyDescent="0.25">
      <c r="E8934"/>
    </row>
    <row r="8935" spans="5:5" x14ac:dyDescent="0.25">
      <c r="E8935"/>
    </row>
    <row r="8936" spans="5:5" x14ac:dyDescent="0.25">
      <c r="E8936"/>
    </row>
    <row r="8937" spans="5:5" x14ac:dyDescent="0.25">
      <c r="E8937"/>
    </row>
    <row r="8938" spans="5:5" x14ac:dyDescent="0.25">
      <c r="E8938"/>
    </row>
    <row r="8939" spans="5:5" x14ac:dyDescent="0.25">
      <c r="E8939"/>
    </row>
    <row r="8940" spans="5:5" x14ac:dyDescent="0.25">
      <c r="E8940"/>
    </row>
    <row r="8941" spans="5:5" x14ac:dyDescent="0.25">
      <c r="E8941"/>
    </row>
    <row r="8942" spans="5:5" x14ac:dyDescent="0.25">
      <c r="E8942"/>
    </row>
    <row r="8943" spans="5:5" x14ac:dyDescent="0.25">
      <c r="E8943"/>
    </row>
    <row r="8944" spans="5:5" x14ac:dyDescent="0.25">
      <c r="E8944"/>
    </row>
    <row r="8945" spans="5:5" x14ac:dyDescent="0.25">
      <c r="E8945"/>
    </row>
    <row r="8946" spans="5:5" x14ac:dyDescent="0.25">
      <c r="E8946"/>
    </row>
    <row r="8947" spans="5:5" x14ac:dyDescent="0.25">
      <c r="E8947"/>
    </row>
    <row r="8948" spans="5:5" x14ac:dyDescent="0.25">
      <c r="E8948"/>
    </row>
    <row r="8949" spans="5:5" x14ac:dyDescent="0.25">
      <c r="E8949"/>
    </row>
    <row r="8950" spans="5:5" x14ac:dyDescent="0.25">
      <c r="E8950"/>
    </row>
    <row r="8951" spans="5:5" x14ac:dyDescent="0.25">
      <c r="E8951"/>
    </row>
    <row r="8952" spans="5:5" x14ac:dyDescent="0.25">
      <c r="E8952"/>
    </row>
    <row r="8953" spans="5:5" x14ac:dyDescent="0.25">
      <c r="E8953"/>
    </row>
    <row r="8954" spans="5:5" x14ac:dyDescent="0.25">
      <c r="E8954"/>
    </row>
    <row r="8955" spans="5:5" x14ac:dyDescent="0.25">
      <c r="E8955"/>
    </row>
    <row r="8956" spans="5:5" x14ac:dyDescent="0.25">
      <c r="E8956"/>
    </row>
    <row r="8957" spans="5:5" x14ac:dyDescent="0.25">
      <c r="E8957"/>
    </row>
    <row r="8958" spans="5:5" x14ac:dyDescent="0.25">
      <c r="E8958"/>
    </row>
    <row r="8959" spans="5:5" x14ac:dyDescent="0.25">
      <c r="E8959"/>
    </row>
    <row r="8960" spans="5:5" x14ac:dyDescent="0.25">
      <c r="E8960"/>
    </row>
    <row r="8961" spans="5:5" x14ac:dyDescent="0.25">
      <c r="E8961"/>
    </row>
    <row r="8962" spans="5:5" x14ac:dyDescent="0.25">
      <c r="E8962"/>
    </row>
    <row r="8963" spans="5:5" x14ac:dyDescent="0.25">
      <c r="E8963"/>
    </row>
    <row r="8964" spans="5:5" x14ac:dyDescent="0.25">
      <c r="E8964"/>
    </row>
    <row r="8965" spans="5:5" x14ac:dyDescent="0.25">
      <c r="E8965"/>
    </row>
    <row r="8966" spans="5:5" x14ac:dyDescent="0.25">
      <c r="E8966"/>
    </row>
    <row r="8967" spans="5:5" x14ac:dyDescent="0.25">
      <c r="E8967"/>
    </row>
    <row r="8968" spans="5:5" x14ac:dyDescent="0.25">
      <c r="E8968"/>
    </row>
    <row r="8969" spans="5:5" x14ac:dyDescent="0.25">
      <c r="E8969"/>
    </row>
    <row r="8970" spans="5:5" x14ac:dyDescent="0.25">
      <c r="E8970"/>
    </row>
    <row r="8971" spans="5:5" x14ac:dyDescent="0.25">
      <c r="E8971"/>
    </row>
    <row r="8972" spans="5:5" x14ac:dyDescent="0.25">
      <c r="E8972"/>
    </row>
    <row r="8973" spans="5:5" x14ac:dyDescent="0.25">
      <c r="E8973"/>
    </row>
    <row r="8974" spans="5:5" x14ac:dyDescent="0.25">
      <c r="E8974"/>
    </row>
    <row r="8975" spans="5:5" x14ac:dyDescent="0.25">
      <c r="E8975"/>
    </row>
    <row r="8976" spans="5:5" x14ac:dyDescent="0.25">
      <c r="E8976"/>
    </row>
    <row r="8977" spans="5:5" x14ac:dyDescent="0.25">
      <c r="E8977"/>
    </row>
    <row r="8978" spans="5:5" x14ac:dyDescent="0.25">
      <c r="E8978"/>
    </row>
    <row r="8979" spans="5:5" x14ac:dyDescent="0.25">
      <c r="E8979"/>
    </row>
    <row r="8980" spans="5:5" x14ac:dyDescent="0.25">
      <c r="E8980"/>
    </row>
    <row r="8981" spans="5:5" x14ac:dyDescent="0.25">
      <c r="E8981"/>
    </row>
    <row r="8982" spans="5:5" x14ac:dyDescent="0.25">
      <c r="E8982"/>
    </row>
    <row r="8983" spans="5:5" x14ac:dyDescent="0.25">
      <c r="E8983"/>
    </row>
    <row r="8984" spans="5:5" x14ac:dyDescent="0.25">
      <c r="E8984"/>
    </row>
    <row r="8985" spans="5:5" x14ac:dyDescent="0.25">
      <c r="E8985"/>
    </row>
    <row r="8986" spans="5:5" x14ac:dyDescent="0.25">
      <c r="E8986"/>
    </row>
    <row r="8987" spans="5:5" x14ac:dyDescent="0.25">
      <c r="E8987"/>
    </row>
    <row r="8988" spans="5:5" x14ac:dyDescent="0.25">
      <c r="E8988"/>
    </row>
    <row r="8989" spans="5:5" x14ac:dyDescent="0.25">
      <c r="E8989"/>
    </row>
    <row r="8990" spans="5:5" x14ac:dyDescent="0.25">
      <c r="E8990"/>
    </row>
    <row r="8991" spans="5:5" x14ac:dyDescent="0.25">
      <c r="E8991"/>
    </row>
    <row r="8992" spans="5:5" x14ac:dyDescent="0.25">
      <c r="E8992"/>
    </row>
    <row r="8993" spans="5:5" x14ac:dyDescent="0.25">
      <c r="E8993"/>
    </row>
    <row r="8994" spans="5:5" x14ac:dyDescent="0.25">
      <c r="E8994"/>
    </row>
    <row r="8995" spans="5:5" x14ac:dyDescent="0.25">
      <c r="E8995"/>
    </row>
    <row r="8996" spans="5:5" x14ac:dyDescent="0.25">
      <c r="E8996"/>
    </row>
    <row r="8997" spans="5:5" x14ac:dyDescent="0.25">
      <c r="E8997"/>
    </row>
    <row r="8998" spans="5:5" x14ac:dyDescent="0.25">
      <c r="E8998"/>
    </row>
    <row r="8999" spans="5:5" x14ac:dyDescent="0.25">
      <c r="E8999"/>
    </row>
    <row r="9000" spans="5:5" x14ac:dyDescent="0.25">
      <c r="E9000"/>
    </row>
    <row r="9001" spans="5:5" x14ac:dyDescent="0.25">
      <c r="E9001"/>
    </row>
    <row r="9002" spans="5:5" x14ac:dyDescent="0.25">
      <c r="E9002"/>
    </row>
    <row r="9003" spans="5:5" x14ac:dyDescent="0.25">
      <c r="E9003"/>
    </row>
    <row r="9004" spans="5:5" x14ac:dyDescent="0.25">
      <c r="E9004"/>
    </row>
    <row r="9005" spans="5:5" x14ac:dyDescent="0.25">
      <c r="E9005"/>
    </row>
    <row r="9006" spans="5:5" x14ac:dyDescent="0.25">
      <c r="E9006"/>
    </row>
    <row r="9007" spans="5:5" x14ac:dyDescent="0.25">
      <c r="E9007"/>
    </row>
    <row r="9008" spans="5:5" x14ac:dyDescent="0.25">
      <c r="E9008"/>
    </row>
    <row r="9009" spans="5:5" x14ac:dyDescent="0.25">
      <c r="E9009"/>
    </row>
    <row r="9010" spans="5:5" x14ac:dyDescent="0.25">
      <c r="E9010"/>
    </row>
    <row r="9011" spans="5:5" x14ac:dyDescent="0.25">
      <c r="E9011"/>
    </row>
    <row r="9012" spans="5:5" x14ac:dyDescent="0.25">
      <c r="E9012"/>
    </row>
    <row r="9013" spans="5:5" x14ac:dyDescent="0.25">
      <c r="E9013"/>
    </row>
    <row r="9014" spans="5:5" x14ac:dyDescent="0.25">
      <c r="E9014"/>
    </row>
    <row r="9015" spans="5:5" x14ac:dyDescent="0.25">
      <c r="E9015"/>
    </row>
    <row r="9016" spans="5:5" x14ac:dyDescent="0.25">
      <c r="E9016"/>
    </row>
    <row r="9017" spans="5:5" x14ac:dyDescent="0.25">
      <c r="E9017"/>
    </row>
    <row r="9018" spans="5:5" x14ac:dyDescent="0.25">
      <c r="E9018"/>
    </row>
    <row r="9019" spans="5:5" x14ac:dyDescent="0.25">
      <c r="E9019"/>
    </row>
    <row r="9020" spans="5:5" x14ac:dyDescent="0.25">
      <c r="E9020"/>
    </row>
    <row r="9021" spans="5:5" x14ac:dyDescent="0.25">
      <c r="E9021"/>
    </row>
    <row r="9022" spans="5:5" x14ac:dyDescent="0.25">
      <c r="E9022"/>
    </row>
    <row r="9023" spans="5:5" x14ac:dyDescent="0.25">
      <c r="E9023"/>
    </row>
    <row r="9024" spans="5:5" x14ac:dyDescent="0.25">
      <c r="E9024"/>
    </row>
    <row r="9025" spans="5:5" x14ac:dyDescent="0.25">
      <c r="E9025"/>
    </row>
    <row r="9026" spans="5:5" x14ac:dyDescent="0.25">
      <c r="E9026"/>
    </row>
    <row r="9027" spans="5:5" x14ac:dyDescent="0.25">
      <c r="E9027"/>
    </row>
    <row r="9028" spans="5:5" x14ac:dyDescent="0.25">
      <c r="E9028"/>
    </row>
    <row r="9029" spans="5:5" x14ac:dyDescent="0.25">
      <c r="E9029"/>
    </row>
    <row r="9030" spans="5:5" x14ac:dyDescent="0.25">
      <c r="E9030"/>
    </row>
    <row r="9031" spans="5:5" x14ac:dyDescent="0.25">
      <c r="E9031"/>
    </row>
    <row r="9032" spans="5:5" x14ac:dyDescent="0.25">
      <c r="E9032"/>
    </row>
    <row r="9033" spans="5:5" x14ac:dyDescent="0.25">
      <c r="E9033"/>
    </row>
    <row r="9034" spans="5:5" x14ac:dyDescent="0.25">
      <c r="E9034"/>
    </row>
    <row r="9035" spans="5:5" x14ac:dyDescent="0.25">
      <c r="E9035"/>
    </row>
    <row r="9036" spans="5:5" x14ac:dyDescent="0.25">
      <c r="E9036"/>
    </row>
    <row r="9037" spans="5:5" x14ac:dyDescent="0.25">
      <c r="E9037"/>
    </row>
    <row r="9038" spans="5:5" x14ac:dyDescent="0.25">
      <c r="E9038"/>
    </row>
    <row r="9039" spans="5:5" x14ac:dyDescent="0.25">
      <c r="E9039"/>
    </row>
    <row r="9040" spans="5:5" x14ac:dyDescent="0.25">
      <c r="E9040"/>
    </row>
    <row r="9041" spans="5:5" x14ac:dyDescent="0.25">
      <c r="E9041"/>
    </row>
    <row r="9042" spans="5:5" x14ac:dyDescent="0.25">
      <c r="E9042"/>
    </row>
    <row r="9043" spans="5:5" x14ac:dyDescent="0.25">
      <c r="E9043"/>
    </row>
    <row r="9044" spans="5:5" x14ac:dyDescent="0.25">
      <c r="E9044"/>
    </row>
    <row r="9045" spans="5:5" x14ac:dyDescent="0.25">
      <c r="E9045"/>
    </row>
    <row r="9046" spans="5:5" x14ac:dyDescent="0.25">
      <c r="E9046"/>
    </row>
    <row r="9047" spans="5:5" x14ac:dyDescent="0.25">
      <c r="E9047"/>
    </row>
    <row r="9048" spans="5:5" x14ac:dyDescent="0.25">
      <c r="E9048"/>
    </row>
    <row r="9049" spans="5:5" x14ac:dyDescent="0.25">
      <c r="E9049"/>
    </row>
    <row r="9050" spans="5:5" x14ac:dyDescent="0.25">
      <c r="E9050"/>
    </row>
    <row r="9051" spans="5:5" x14ac:dyDescent="0.25">
      <c r="E9051"/>
    </row>
    <row r="9052" spans="5:5" x14ac:dyDescent="0.25">
      <c r="E9052"/>
    </row>
    <row r="9053" spans="5:5" x14ac:dyDescent="0.25">
      <c r="E9053"/>
    </row>
    <row r="9054" spans="5:5" x14ac:dyDescent="0.25">
      <c r="E9054"/>
    </row>
    <row r="9055" spans="5:5" x14ac:dyDescent="0.25">
      <c r="E9055"/>
    </row>
    <row r="9056" spans="5:5" x14ac:dyDescent="0.25">
      <c r="E9056"/>
    </row>
    <row r="9057" spans="5:5" x14ac:dyDescent="0.25">
      <c r="E9057"/>
    </row>
    <row r="9058" spans="5:5" x14ac:dyDescent="0.25">
      <c r="E9058"/>
    </row>
    <row r="9059" spans="5:5" x14ac:dyDescent="0.25">
      <c r="E9059"/>
    </row>
    <row r="9060" spans="5:5" x14ac:dyDescent="0.25">
      <c r="E9060"/>
    </row>
    <row r="9061" spans="5:5" x14ac:dyDescent="0.25">
      <c r="E9061"/>
    </row>
    <row r="9062" spans="5:5" x14ac:dyDescent="0.25">
      <c r="E9062"/>
    </row>
    <row r="9063" spans="5:5" x14ac:dyDescent="0.25">
      <c r="E9063"/>
    </row>
    <row r="9064" spans="5:5" x14ac:dyDescent="0.25">
      <c r="E9064"/>
    </row>
    <row r="9065" spans="5:5" x14ac:dyDescent="0.25">
      <c r="E9065"/>
    </row>
    <row r="9066" spans="5:5" x14ac:dyDescent="0.25">
      <c r="E9066"/>
    </row>
    <row r="9067" spans="5:5" x14ac:dyDescent="0.25">
      <c r="E9067"/>
    </row>
    <row r="9068" spans="5:5" x14ac:dyDescent="0.25">
      <c r="E9068"/>
    </row>
    <row r="9069" spans="5:5" x14ac:dyDescent="0.25">
      <c r="E9069"/>
    </row>
    <row r="9070" spans="5:5" x14ac:dyDescent="0.25">
      <c r="E9070"/>
    </row>
    <row r="9071" spans="5:5" x14ac:dyDescent="0.25">
      <c r="E9071"/>
    </row>
    <row r="9072" spans="5:5" x14ac:dyDescent="0.25">
      <c r="E9072"/>
    </row>
    <row r="9073" spans="5:5" x14ac:dyDescent="0.25">
      <c r="E9073"/>
    </row>
    <row r="9074" spans="5:5" x14ac:dyDescent="0.25">
      <c r="E9074"/>
    </row>
    <row r="9075" spans="5:5" x14ac:dyDescent="0.25">
      <c r="E9075"/>
    </row>
    <row r="9076" spans="5:5" x14ac:dyDescent="0.25">
      <c r="E9076"/>
    </row>
    <row r="9077" spans="5:5" x14ac:dyDescent="0.25">
      <c r="E9077"/>
    </row>
    <row r="9078" spans="5:5" x14ac:dyDescent="0.25">
      <c r="E9078"/>
    </row>
    <row r="9079" spans="5:5" x14ac:dyDescent="0.25">
      <c r="E9079"/>
    </row>
    <row r="9080" spans="5:5" x14ac:dyDescent="0.25">
      <c r="E9080"/>
    </row>
    <row r="9081" spans="5:5" x14ac:dyDescent="0.25">
      <c r="E9081"/>
    </row>
    <row r="9082" spans="5:5" x14ac:dyDescent="0.25">
      <c r="E9082"/>
    </row>
    <row r="9083" spans="5:5" x14ac:dyDescent="0.25">
      <c r="E9083"/>
    </row>
    <row r="9084" spans="5:5" x14ac:dyDescent="0.25">
      <c r="E9084"/>
    </row>
    <row r="9085" spans="5:5" x14ac:dyDescent="0.25">
      <c r="E9085"/>
    </row>
    <row r="9086" spans="5:5" x14ac:dyDescent="0.25">
      <c r="E9086"/>
    </row>
    <row r="9087" spans="5:5" x14ac:dyDescent="0.25">
      <c r="E9087"/>
    </row>
    <row r="9088" spans="5:5" x14ac:dyDescent="0.25">
      <c r="E9088"/>
    </row>
    <row r="9089" spans="5:5" x14ac:dyDescent="0.25">
      <c r="E9089"/>
    </row>
    <row r="9090" spans="5:5" x14ac:dyDescent="0.25">
      <c r="E9090"/>
    </row>
    <row r="9091" spans="5:5" x14ac:dyDescent="0.25">
      <c r="E9091"/>
    </row>
    <row r="9092" spans="5:5" x14ac:dyDescent="0.25">
      <c r="E9092"/>
    </row>
    <row r="9093" spans="5:5" x14ac:dyDescent="0.25">
      <c r="E9093"/>
    </row>
    <row r="9094" spans="5:5" x14ac:dyDescent="0.25">
      <c r="E9094"/>
    </row>
    <row r="9095" spans="5:5" x14ac:dyDescent="0.25">
      <c r="E9095"/>
    </row>
    <row r="9096" spans="5:5" x14ac:dyDescent="0.25">
      <c r="E9096"/>
    </row>
    <row r="9097" spans="5:5" x14ac:dyDescent="0.25">
      <c r="E9097"/>
    </row>
    <row r="9098" spans="5:5" x14ac:dyDescent="0.25">
      <c r="E9098"/>
    </row>
    <row r="9099" spans="5:5" x14ac:dyDescent="0.25">
      <c r="E9099"/>
    </row>
    <row r="9100" spans="5:5" x14ac:dyDescent="0.25">
      <c r="E9100"/>
    </row>
    <row r="9101" spans="5:5" x14ac:dyDescent="0.25">
      <c r="E9101"/>
    </row>
    <row r="9102" spans="5:5" x14ac:dyDescent="0.25">
      <c r="E9102"/>
    </row>
    <row r="9103" spans="5:5" x14ac:dyDescent="0.25">
      <c r="E9103"/>
    </row>
    <row r="9104" spans="5:5" x14ac:dyDescent="0.25">
      <c r="E9104"/>
    </row>
    <row r="9105" spans="5:5" x14ac:dyDescent="0.25">
      <c r="E9105"/>
    </row>
    <row r="9106" spans="5:5" x14ac:dyDescent="0.25">
      <c r="E9106"/>
    </row>
    <row r="9107" spans="5:5" x14ac:dyDescent="0.25">
      <c r="E9107"/>
    </row>
    <row r="9108" spans="5:5" x14ac:dyDescent="0.25">
      <c r="E9108"/>
    </row>
    <row r="9109" spans="5:5" x14ac:dyDescent="0.25">
      <c r="E9109"/>
    </row>
    <row r="9110" spans="5:5" x14ac:dyDescent="0.25">
      <c r="E9110"/>
    </row>
    <row r="9111" spans="5:5" x14ac:dyDescent="0.25">
      <c r="E9111"/>
    </row>
    <row r="9112" spans="5:5" x14ac:dyDescent="0.25">
      <c r="E9112"/>
    </row>
    <row r="9113" spans="5:5" x14ac:dyDescent="0.25">
      <c r="E9113"/>
    </row>
    <row r="9114" spans="5:5" x14ac:dyDescent="0.25">
      <c r="E9114"/>
    </row>
    <row r="9115" spans="5:5" x14ac:dyDescent="0.25">
      <c r="E9115"/>
    </row>
    <row r="9116" spans="5:5" x14ac:dyDescent="0.25">
      <c r="E9116"/>
    </row>
    <row r="9117" spans="5:5" x14ac:dyDescent="0.25">
      <c r="E9117"/>
    </row>
    <row r="9118" spans="5:5" x14ac:dyDescent="0.25">
      <c r="E9118"/>
    </row>
    <row r="9119" spans="5:5" x14ac:dyDescent="0.25">
      <c r="E9119"/>
    </row>
    <row r="9120" spans="5:5" x14ac:dyDescent="0.25">
      <c r="E9120"/>
    </row>
    <row r="9121" spans="5:5" x14ac:dyDescent="0.25">
      <c r="E9121"/>
    </row>
    <row r="9122" spans="5:5" x14ac:dyDescent="0.25">
      <c r="E9122"/>
    </row>
    <row r="9123" spans="5:5" x14ac:dyDescent="0.25">
      <c r="E9123"/>
    </row>
    <row r="9124" spans="5:5" x14ac:dyDescent="0.25">
      <c r="E9124"/>
    </row>
    <row r="9125" spans="5:5" x14ac:dyDescent="0.25">
      <c r="E9125"/>
    </row>
    <row r="9126" spans="5:5" x14ac:dyDescent="0.25">
      <c r="E9126"/>
    </row>
    <row r="9127" spans="5:5" x14ac:dyDescent="0.25">
      <c r="E9127"/>
    </row>
    <row r="9128" spans="5:5" x14ac:dyDescent="0.25">
      <c r="E9128"/>
    </row>
    <row r="9129" spans="5:5" x14ac:dyDescent="0.25">
      <c r="E9129"/>
    </row>
    <row r="9130" spans="5:5" x14ac:dyDescent="0.25">
      <c r="E9130"/>
    </row>
    <row r="9131" spans="5:5" x14ac:dyDescent="0.25">
      <c r="E9131"/>
    </row>
    <row r="9132" spans="5:5" x14ac:dyDescent="0.25">
      <c r="E9132"/>
    </row>
    <row r="9133" spans="5:5" x14ac:dyDescent="0.25">
      <c r="E9133"/>
    </row>
    <row r="9134" spans="5:5" x14ac:dyDescent="0.25">
      <c r="E9134"/>
    </row>
    <row r="9135" spans="5:5" x14ac:dyDescent="0.25">
      <c r="E9135"/>
    </row>
    <row r="9136" spans="5:5" x14ac:dyDescent="0.25">
      <c r="E9136"/>
    </row>
    <row r="9137" spans="5:5" x14ac:dyDescent="0.25">
      <c r="E9137"/>
    </row>
    <row r="9138" spans="5:5" x14ac:dyDescent="0.25">
      <c r="E9138"/>
    </row>
    <row r="9139" spans="5:5" x14ac:dyDescent="0.25">
      <c r="E9139"/>
    </row>
    <row r="9140" spans="5:5" x14ac:dyDescent="0.25">
      <c r="E9140"/>
    </row>
    <row r="9141" spans="5:5" x14ac:dyDescent="0.25">
      <c r="E9141"/>
    </row>
    <row r="9142" spans="5:5" x14ac:dyDescent="0.25">
      <c r="E9142"/>
    </row>
    <row r="9143" spans="5:5" x14ac:dyDescent="0.25">
      <c r="E9143"/>
    </row>
    <row r="9144" spans="5:5" x14ac:dyDescent="0.25">
      <c r="E9144"/>
    </row>
    <row r="9145" spans="5:5" x14ac:dyDescent="0.25">
      <c r="E9145"/>
    </row>
    <row r="9146" spans="5:5" x14ac:dyDescent="0.25">
      <c r="E9146"/>
    </row>
    <row r="9147" spans="5:5" x14ac:dyDescent="0.25">
      <c r="E9147"/>
    </row>
    <row r="9148" spans="5:5" x14ac:dyDescent="0.25">
      <c r="E9148"/>
    </row>
    <row r="9149" spans="5:5" x14ac:dyDescent="0.25">
      <c r="E9149"/>
    </row>
    <row r="9150" spans="5:5" x14ac:dyDescent="0.25">
      <c r="E9150"/>
    </row>
    <row r="9151" spans="5:5" x14ac:dyDescent="0.25">
      <c r="E9151"/>
    </row>
    <row r="9152" spans="5:5" x14ac:dyDescent="0.25">
      <c r="E9152"/>
    </row>
    <row r="9153" spans="5:5" x14ac:dyDescent="0.25">
      <c r="E9153"/>
    </row>
    <row r="9154" spans="5:5" x14ac:dyDescent="0.25">
      <c r="E9154"/>
    </row>
    <row r="9155" spans="5:5" x14ac:dyDescent="0.25">
      <c r="E9155"/>
    </row>
    <row r="9156" spans="5:5" x14ac:dyDescent="0.25">
      <c r="E9156"/>
    </row>
    <row r="9157" spans="5:5" x14ac:dyDescent="0.25">
      <c r="E9157"/>
    </row>
    <row r="9158" spans="5:5" x14ac:dyDescent="0.25">
      <c r="E9158"/>
    </row>
    <row r="9159" spans="5:5" x14ac:dyDescent="0.25">
      <c r="E9159"/>
    </row>
    <row r="9160" spans="5:5" x14ac:dyDescent="0.25">
      <c r="E9160"/>
    </row>
    <row r="9161" spans="5:5" x14ac:dyDescent="0.25">
      <c r="E9161"/>
    </row>
    <row r="9162" spans="5:5" x14ac:dyDescent="0.25">
      <c r="E9162"/>
    </row>
    <row r="9163" spans="5:5" x14ac:dyDescent="0.25">
      <c r="E9163"/>
    </row>
    <row r="9164" spans="5:5" x14ac:dyDescent="0.25">
      <c r="E9164"/>
    </row>
    <row r="9165" spans="5:5" x14ac:dyDescent="0.25">
      <c r="E9165"/>
    </row>
    <row r="9166" spans="5:5" x14ac:dyDescent="0.25">
      <c r="E9166"/>
    </row>
    <row r="9167" spans="5:5" x14ac:dyDescent="0.25">
      <c r="E9167"/>
    </row>
    <row r="9168" spans="5:5" x14ac:dyDescent="0.25">
      <c r="E9168"/>
    </row>
    <row r="9169" spans="5:5" x14ac:dyDescent="0.25">
      <c r="E9169"/>
    </row>
    <row r="9170" spans="5:5" x14ac:dyDescent="0.25">
      <c r="E9170"/>
    </row>
    <row r="9171" spans="5:5" x14ac:dyDescent="0.25">
      <c r="E9171"/>
    </row>
    <row r="9172" spans="5:5" x14ac:dyDescent="0.25">
      <c r="E9172"/>
    </row>
    <row r="9173" spans="5:5" x14ac:dyDescent="0.25">
      <c r="E9173"/>
    </row>
    <row r="9174" spans="5:5" x14ac:dyDescent="0.25">
      <c r="E9174"/>
    </row>
    <row r="9175" spans="5:5" x14ac:dyDescent="0.25">
      <c r="E9175"/>
    </row>
    <row r="9176" spans="5:5" x14ac:dyDescent="0.25">
      <c r="E9176"/>
    </row>
    <row r="9177" spans="5:5" x14ac:dyDescent="0.25">
      <c r="E9177"/>
    </row>
    <row r="9178" spans="5:5" x14ac:dyDescent="0.25">
      <c r="E9178"/>
    </row>
    <row r="9179" spans="5:5" x14ac:dyDescent="0.25">
      <c r="E9179"/>
    </row>
    <row r="9180" spans="5:5" x14ac:dyDescent="0.25">
      <c r="E9180"/>
    </row>
    <row r="9181" spans="5:5" x14ac:dyDescent="0.25">
      <c r="E9181"/>
    </row>
    <row r="9182" spans="5:5" x14ac:dyDescent="0.25">
      <c r="E9182"/>
    </row>
    <row r="9183" spans="5:5" x14ac:dyDescent="0.25">
      <c r="E9183"/>
    </row>
    <row r="9184" spans="5:5" x14ac:dyDescent="0.25">
      <c r="E9184"/>
    </row>
    <row r="9185" spans="5:5" x14ac:dyDescent="0.25">
      <c r="E9185"/>
    </row>
    <row r="9186" spans="5:5" x14ac:dyDescent="0.25">
      <c r="E9186"/>
    </row>
    <row r="9187" spans="5:5" x14ac:dyDescent="0.25">
      <c r="E9187"/>
    </row>
    <row r="9188" spans="5:5" x14ac:dyDescent="0.25">
      <c r="E9188"/>
    </row>
    <row r="9189" spans="5:5" x14ac:dyDescent="0.25">
      <c r="E9189"/>
    </row>
    <row r="9190" spans="5:5" x14ac:dyDescent="0.25">
      <c r="E9190"/>
    </row>
    <row r="9191" spans="5:5" x14ac:dyDescent="0.25">
      <c r="E9191"/>
    </row>
    <row r="9192" spans="5:5" x14ac:dyDescent="0.25">
      <c r="E9192"/>
    </row>
    <row r="9193" spans="5:5" x14ac:dyDescent="0.25">
      <c r="E9193"/>
    </row>
    <row r="9194" spans="5:5" x14ac:dyDescent="0.25">
      <c r="E9194"/>
    </row>
    <row r="9195" spans="5:5" x14ac:dyDescent="0.25">
      <c r="E9195"/>
    </row>
    <row r="9196" spans="5:5" x14ac:dyDescent="0.25">
      <c r="E9196"/>
    </row>
    <row r="9197" spans="5:5" x14ac:dyDescent="0.25">
      <c r="E9197"/>
    </row>
    <row r="9198" spans="5:5" x14ac:dyDescent="0.25">
      <c r="E9198"/>
    </row>
    <row r="9199" spans="5:5" x14ac:dyDescent="0.25">
      <c r="E9199"/>
    </row>
    <row r="9200" spans="5:5" x14ac:dyDescent="0.25">
      <c r="E9200"/>
    </row>
    <row r="9201" spans="5:5" x14ac:dyDescent="0.25">
      <c r="E9201"/>
    </row>
    <row r="9202" spans="5:5" x14ac:dyDescent="0.25">
      <c r="E9202"/>
    </row>
    <row r="9203" spans="5:5" x14ac:dyDescent="0.25">
      <c r="E9203"/>
    </row>
    <row r="9204" spans="5:5" x14ac:dyDescent="0.25">
      <c r="E9204"/>
    </row>
    <row r="9205" spans="5:5" x14ac:dyDescent="0.25">
      <c r="E9205"/>
    </row>
    <row r="9206" spans="5:5" x14ac:dyDescent="0.25">
      <c r="E9206"/>
    </row>
    <row r="9207" spans="5:5" x14ac:dyDescent="0.25">
      <c r="E9207"/>
    </row>
    <row r="9208" spans="5:5" x14ac:dyDescent="0.25">
      <c r="E9208"/>
    </row>
    <row r="9209" spans="5:5" x14ac:dyDescent="0.25">
      <c r="E9209"/>
    </row>
    <row r="9210" spans="5:5" x14ac:dyDescent="0.25">
      <c r="E9210"/>
    </row>
    <row r="9211" spans="5:5" x14ac:dyDescent="0.25">
      <c r="E9211"/>
    </row>
    <row r="9212" spans="5:5" x14ac:dyDescent="0.25">
      <c r="E9212"/>
    </row>
    <row r="9213" spans="5:5" x14ac:dyDescent="0.25">
      <c r="E9213"/>
    </row>
    <row r="9214" spans="5:5" x14ac:dyDescent="0.25">
      <c r="E9214"/>
    </row>
    <row r="9215" spans="5:5" x14ac:dyDescent="0.25">
      <c r="E9215"/>
    </row>
    <row r="9216" spans="5:5" x14ac:dyDescent="0.25">
      <c r="E9216"/>
    </row>
    <row r="9217" spans="5:5" x14ac:dyDescent="0.25">
      <c r="E9217"/>
    </row>
    <row r="9218" spans="5:5" x14ac:dyDescent="0.25">
      <c r="E9218"/>
    </row>
    <row r="9219" spans="5:5" x14ac:dyDescent="0.25">
      <c r="E9219"/>
    </row>
    <row r="9220" spans="5:5" x14ac:dyDescent="0.25">
      <c r="E9220"/>
    </row>
    <row r="9221" spans="5:5" x14ac:dyDescent="0.25">
      <c r="E9221"/>
    </row>
    <row r="9222" spans="5:5" x14ac:dyDescent="0.25">
      <c r="E9222"/>
    </row>
    <row r="9223" spans="5:5" x14ac:dyDescent="0.25">
      <c r="E9223"/>
    </row>
    <row r="9224" spans="5:5" x14ac:dyDescent="0.25">
      <c r="E9224"/>
    </row>
    <row r="9225" spans="5:5" x14ac:dyDescent="0.25">
      <c r="E9225"/>
    </row>
    <row r="9226" spans="5:5" x14ac:dyDescent="0.25">
      <c r="E9226"/>
    </row>
    <row r="9227" spans="5:5" x14ac:dyDescent="0.25">
      <c r="E9227"/>
    </row>
    <row r="9228" spans="5:5" x14ac:dyDescent="0.25">
      <c r="E9228"/>
    </row>
    <row r="9229" spans="5:5" x14ac:dyDescent="0.25">
      <c r="E9229"/>
    </row>
    <row r="9230" spans="5:5" x14ac:dyDescent="0.25">
      <c r="E9230"/>
    </row>
    <row r="9231" spans="5:5" x14ac:dyDescent="0.25">
      <c r="E9231"/>
    </row>
    <row r="9232" spans="5:5" x14ac:dyDescent="0.25">
      <c r="E9232"/>
    </row>
    <row r="9233" spans="5:5" x14ac:dyDescent="0.25">
      <c r="E9233"/>
    </row>
    <row r="9234" spans="5:5" x14ac:dyDescent="0.25">
      <c r="E9234"/>
    </row>
    <row r="9235" spans="5:5" x14ac:dyDescent="0.25">
      <c r="E9235"/>
    </row>
    <row r="9236" spans="5:5" x14ac:dyDescent="0.25">
      <c r="E9236"/>
    </row>
    <row r="9237" spans="5:5" x14ac:dyDescent="0.25">
      <c r="E9237"/>
    </row>
    <row r="9238" spans="5:5" x14ac:dyDescent="0.25">
      <c r="E9238"/>
    </row>
    <row r="9239" spans="5:5" x14ac:dyDescent="0.25">
      <c r="E9239"/>
    </row>
    <row r="9240" spans="5:5" x14ac:dyDescent="0.25">
      <c r="E9240"/>
    </row>
    <row r="9241" spans="5:5" x14ac:dyDescent="0.25">
      <c r="E9241"/>
    </row>
    <row r="9242" spans="5:5" x14ac:dyDescent="0.25">
      <c r="E9242"/>
    </row>
    <row r="9243" spans="5:5" x14ac:dyDescent="0.25">
      <c r="E9243"/>
    </row>
    <row r="9244" spans="5:5" x14ac:dyDescent="0.25">
      <c r="E9244"/>
    </row>
    <row r="9245" spans="5:5" x14ac:dyDescent="0.25">
      <c r="E9245"/>
    </row>
    <row r="9246" spans="5:5" x14ac:dyDescent="0.25">
      <c r="E9246"/>
    </row>
    <row r="9247" spans="5:5" x14ac:dyDescent="0.25">
      <c r="E9247"/>
    </row>
    <row r="9248" spans="5:5" x14ac:dyDescent="0.25">
      <c r="E9248"/>
    </row>
    <row r="9249" spans="5:5" x14ac:dyDescent="0.25">
      <c r="E9249"/>
    </row>
    <row r="9250" spans="5:5" x14ac:dyDescent="0.25">
      <c r="E9250"/>
    </row>
    <row r="9251" spans="5:5" x14ac:dyDescent="0.25">
      <c r="E9251"/>
    </row>
    <row r="9252" spans="5:5" x14ac:dyDescent="0.25">
      <c r="E9252"/>
    </row>
    <row r="9253" spans="5:5" x14ac:dyDescent="0.25">
      <c r="E9253"/>
    </row>
    <row r="9254" spans="5:5" x14ac:dyDescent="0.25">
      <c r="E9254"/>
    </row>
    <row r="9255" spans="5:5" x14ac:dyDescent="0.25">
      <c r="E9255"/>
    </row>
    <row r="9256" spans="5:5" x14ac:dyDescent="0.25">
      <c r="E9256"/>
    </row>
    <row r="9257" spans="5:5" x14ac:dyDescent="0.25">
      <c r="E9257"/>
    </row>
    <row r="9258" spans="5:5" x14ac:dyDescent="0.25">
      <c r="E9258"/>
    </row>
    <row r="9259" spans="5:5" x14ac:dyDescent="0.25">
      <c r="E9259"/>
    </row>
    <row r="9260" spans="5:5" x14ac:dyDescent="0.25">
      <c r="E9260"/>
    </row>
    <row r="9261" spans="5:5" x14ac:dyDescent="0.25">
      <c r="E9261"/>
    </row>
    <row r="9262" spans="5:5" x14ac:dyDescent="0.25">
      <c r="E9262"/>
    </row>
    <row r="9263" spans="5:5" x14ac:dyDescent="0.25">
      <c r="E9263"/>
    </row>
    <row r="9264" spans="5:5" x14ac:dyDescent="0.25">
      <c r="E9264"/>
    </row>
    <row r="9265" spans="5:5" x14ac:dyDescent="0.25">
      <c r="E9265"/>
    </row>
    <row r="9266" spans="5:5" x14ac:dyDescent="0.25">
      <c r="E9266"/>
    </row>
    <row r="9267" spans="5:5" x14ac:dyDescent="0.25">
      <c r="E9267"/>
    </row>
    <row r="9268" spans="5:5" x14ac:dyDescent="0.25">
      <c r="E9268"/>
    </row>
    <row r="9269" spans="5:5" x14ac:dyDescent="0.25">
      <c r="E9269"/>
    </row>
    <row r="9270" spans="5:5" x14ac:dyDescent="0.25">
      <c r="E9270"/>
    </row>
    <row r="9271" spans="5:5" x14ac:dyDescent="0.25">
      <c r="E9271"/>
    </row>
    <row r="9272" spans="5:5" x14ac:dyDescent="0.25">
      <c r="E9272"/>
    </row>
    <row r="9273" spans="5:5" x14ac:dyDescent="0.25">
      <c r="E9273"/>
    </row>
    <row r="9274" spans="5:5" x14ac:dyDescent="0.25">
      <c r="E9274"/>
    </row>
    <row r="9275" spans="5:5" x14ac:dyDescent="0.25">
      <c r="E9275"/>
    </row>
    <row r="9276" spans="5:5" x14ac:dyDescent="0.25">
      <c r="E9276"/>
    </row>
    <row r="9277" spans="5:5" x14ac:dyDescent="0.25">
      <c r="E9277"/>
    </row>
    <row r="9278" spans="5:5" x14ac:dyDescent="0.25">
      <c r="E9278"/>
    </row>
    <row r="9279" spans="5:5" x14ac:dyDescent="0.25">
      <c r="E9279"/>
    </row>
    <row r="9280" spans="5:5" x14ac:dyDescent="0.25">
      <c r="E9280"/>
    </row>
    <row r="9281" spans="5:5" x14ac:dyDescent="0.25">
      <c r="E9281"/>
    </row>
    <row r="9282" spans="5:5" x14ac:dyDescent="0.25">
      <c r="E9282"/>
    </row>
    <row r="9283" spans="5:5" x14ac:dyDescent="0.25">
      <c r="E9283"/>
    </row>
    <row r="9284" spans="5:5" x14ac:dyDescent="0.25">
      <c r="E9284"/>
    </row>
    <row r="9285" spans="5:5" x14ac:dyDescent="0.25">
      <c r="E9285"/>
    </row>
    <row r="9286" spans="5:5" x14ac:dyDescent="0.25">
      <c r="E9286"/>
    </row>
    <row r="9287" spans="5:5" x14ac:dyDescent="0.25">
      <c r="E9287"/>
    </row>
    <row r="9288" spans="5:5" x14ac:dyDescent="0.25">
      <c r="E9288"/>
    </row>
    <row r="9289" spans="5:5" x14ac:dyDescent="0.25">
      <c r="E9289"/>
    </row>
    <row r="9290" spans="5:5" x14ac:dyDescent="0.25">
      <c r="E9290"/>
    </row>
    <row r="9291" spans="5:5" x14ac:dyDescent="0.25">
      <c r="E9291"/>
    </row>
    <row r="9292" spans="5:5" x14ac:dyDescent="0.25">
      <c r="E9292"/>
    </row>
    <row r="9293" spans="5:5" x14ac:dyDescent="0.25">
      <c r="E9293"/>
    </row>
    <row r="9294" spans="5:5" x14ac:dyDescent="0.25">
      <c r="E9294"/>
    </row>
    <row r="9295" spans="5:5" x14ac:dyDescent="0.25">
      <c r="E9295"/>
    </row>
    <row r="9296" spans="5:5" x14ac:dyDescent="0.25">
      <c r="E9296"/>
    </row>
    <row r="9297" spans="5:5" x14ac:dyDescent="0.25">
      <c r="E9297"/>
    </row>
    <row r="9298" spans="5:5" x14ac:dyDescent="0.25">
      <c r="E9298"/>
    </row>
    <row r="9299" spans="5:5" x14ac:dyDescent="0.25">
      <c r="E9299"/>
    </row>
    <row r="9300" spans="5:5" x14ac:dyDescent="0.25">
      <c r="E9300"/>
    </row>
    <row r="9301" spans="5:5" x14ac:dyDescent="0.25">
      <c r="E9301"/>
    </row>
    <row r="9302" spans="5:5" x14ac:dyDescent="0.25">
      <c r="E9302"/>
    </row>
    <row r="9303" spans="5:5" x14ac:dyDescent="0.25">
      <c r="E9303"/>
    </row>
    <row r="9304" spans="5:5" x14ac:dyDescent="0.25">
      <c r="E9304"/>
    </row>
    <row r="9305" spans="5:5" x14ac:dyDescent="0.25">
      <c r="E9305"/>
    </row>
    <row r="9306" spans="5:5" x14ac:dyDescent="0.25">
      <c r="E9306"/>
    </row>
    <row r="9307" spans="5:5" x14ac:dyDescent="0.25">
      <c r="E9307"/>
    </row>
    <row r="9308" spans="5:5" x14ac:dyDescent="0.25">
      <c r="E9308"/>
    </row>
    <row r="9309" spans="5:5" x14ac:dyDescent="0.25">
      <c r="E9309"/>
    </row>
    <row r="9310" spans="5:5" x14ac:dyDescent="0.25">
      <c r="E9310"/>
    </row>
    <row r="9311" spans="5:5" x14ac:dyDescent="0.25">
      <c r="E9311"/>
    </row>
    <row r="9312" spans="5:5" x14ac:dyDescent="0.25">
      <c r="E9312"/>
    </row>
    <row r="9313" spans="5:5" x14ac:dyDescent="0.25">
      <c r="E9313"/>
    </row>
    <row r="9314" spans="5:5" x14ac:dyDescent="0.25">
      <c r="E9314"/>
    </row>
    <row r="9315" spans="5:5" x14ac:dyDescent="0.25">
      <c r="E9315"/>
    </row>
    <row r="9316" spans="5:5" x14ac:dyDescent="0.25">
      <c r="E9316"/>
    </row>
    <row r="9317" spans="5:5" x14ac:dyDescent="0.25">
      <c r="E9317"/>
    </row>
    <row r="9318" spans="5:5" x14ac:dyDescent="0.25">
      <c r="E9318"/>
    </row>
    <row r="9319" spans="5:5" x14ac:dyDescent="0.25">
      <c r="E9319"/>
    </row>
    <row r="9320" spans="5:5" x14ac:dyDescent="0.25">
      <c r="E9320"/>
    </row>
    <row r="9321" spans="5:5" x14ac:dyDescent="0.25">
      <c r="E9321"/>
    </row>
    <row r="9322" spans="5:5" x14ac:dyDescent="0.25">
      <c r="E9322"/>
    </row>
    <row r="9323" spans="5:5" x14ac:dyDescent="0.25">
      <c r="E9323"/>
    </row>
    <row r="9324" spans="5:5" x14ac:dyDescent="0.25">
      <c r="E9324"/>
    </row>
    <row r="9325" spans="5:5" x14ac:dyDescent="0.25">
      <c r="E9325"/>
    </row>
    <row r="9326" spans="5:5" x14ac:dyDescent="0.25">
      <c r="E9326"/>
    </row>
    <row r="9327" spans="5:5" x14ac:dyDescent="0.25">
      <c r="E9327"/>
    </row>
    <row r="9328" spans="5:5" x14ac:dyDescent="0.25">
      <c r="E9328"/>
    </row>
    <row r="9329" spans="5:5" x14ac:dyDescent="0.25">
      <c r="E9329"/>
    </row>
    <row r="9330" spans="5:5" x14ac:dyDescent="0.25">
      <c r="E9330"/>
    </row>
    <row r="9331" spans="5:5" x14ac:dyDescent="0.25">
      <c r="E9331"/>
    </row>
    <row r="9332" spans="5:5" x14ac:dyDescent="0.25">
      <c r="E9332"/>
    </row>
    <row r="9333" spans="5:5" x14ac:dyDescent="0.25">
      <c r="E9333"/>
    </row>
    <row r="9334" spans="5:5" x14ac:dyDescent="0.25">
      <c r="E9334"/>
    </row>
    <row r="9335" spans="5:5" x14ac:dyDescent="0.25">
      <c r="E9335"/>
    </row>
    <row r="9336" spans="5:5" x14ac:dyDescent="0.25">
      <c r="E9336"/>
    </row>
    <row r="9337" spans="5:5" x14ac:dyDescent="0.25">
      <c r="E9337"/>
    </row>
    <row r="9338" spans="5:5" x14ac:dyDescent="0.25">
      <c r="E9338"/>
    </row>
    <row r="9339" spans="5:5" x14ac:dyDescent="0.25">
      <c r="E9339"/>
    </row>
    <row r="9340" spans="5:5" x14ac:dyDescent="0.25">
      <c r="E9340"/>
    </row>
    <row r="9341" spans="5:5" x14ac:dyDescent="0.25">
      <c r="E9341"/>
    </row>
    <row r="9342" spans="5:5" x14ac:dyDescent="0.25">
      <c r="E9342"/>
    </row>
    <row r="9343" spans="5:5" x14ac:dyDescent="0.25">
      <c r="E9343"/>
    </row>
    <row r="9344" spans="5:5" x14ac:dyDescent="0.25">
      <c r="E9344"/>
    </row>
    <row r="9345" spans="5:5" x14ac:dyDescent="0.25">
      <c r="E9345"/>
    </row>
    <row r="9346" spans="5:5" x14ac:dyDescent="0.25">
      <c r="E9346"/>
    </row>
    <row r="9347" spans="5:5" x14ac:dyDescent="0.25">
      <c r="E9347"/>
    </row>
    <row r="9348" spans="5:5" x14ac:dyDescent="0.25">
      <c r="E9348"/>
    </row>
    <row r="9349" spans="5:5" x14ac:dyDescent="0.25">
      <c r="E9349"/>
    </row>
    <row r="9350" spans="5:5" x14ac:dyDescent="0.25">
      <c r="E9350"/>
    </row>
    <row r="9351" spans="5:5" x14ac:dyDescent="0.25">
      <c r="E9351"/>
    </row>
    <row r="9352" spans="5:5" x14ac:dyDescent="0.25">
      <c r="E9352"/>
    </row>
    <row r="9353" spans="5:5" x14ac:dyDescent="0.25">
      <c r="E9353"/>
    </row>
    <row r="9354" spans="5:5" x14ac:dyDescent="0.25">
      <c r="E9354"/>
    </row>
    <row r="9355" spans="5:5" x14ac:dyDescent="0.25">
      <c r="E9355"/>
    </row>
    <row r="9356" spans="5:5" x14ac:dyDescent="0.25">
      <c r="E9356"/>
    </row>
    <row r="9357" spans="5:5" x14ac:dyDescent="0.25">
      <c r="E9357"/>
    </row>
    <row r="9358" spans="5:5" x14ac:dyDescent="0.25">
      <c r="E9358"/>
    </row>
    <row r="9359" spans="5:5" x14ac:dyDescent="0.25">
      <c r="E9359"/>
    </row>
    <row r="9360" spans="5:5" x14ac:dyDescent="0.25">
      <c r="E9360"/>
    </row>
    <row r="9361" spans="5:5" x14ac:dyDescent="0.25">
      <c r="E9361"/>
    </row>
    <row r="9362" spans="5:5" x14ac:dyDescent="0.25">
      <c r="E9362"/>
    </row>
    <row r="9363" spans="5:5" x14ac:dyDescent="0.25">
      <c r="E9363"/>
    </row>
    <row r="9364" spans="5:5" x14ac:dyDescent="0.25">
      <c r="E9364"/>
    </row>
    <row r="9365" spans="5:5" x14ac:dyDescent="0.25">
      <c r="E9365"/>
    </row>
    <row r="9366" spans="5:5" x14ac:dyDescent="0.25">
      <c r="E9366"/>
    </row>
    <row r="9367" spans="5:5" x14ac:dyDescent="0.25">
      <c r="E9367"/>
    </row>
    <row r="9368" spans="5:5" x14ac:dyDescent="0.25">
      <c r="E9368"/>
    </row>
    <row r="9369" spans="5:5" x14ac:dyDescent="0.25">
      <c r="E9369"/>
    </row>
    <row r="9370" spans="5:5" x14ac:dyDescent="0.25">
      <c r="E9370"/>
    </row>
    <row r="9371" spans="5:5" x14ac:dyDescent="0.25">
      <c r="E9371"/>
    </row>
    <row r="9372" spans="5:5" x14ac:dyDescent="0.25">
      <c r="E9372"/>
    </row>
    <row r="9373" spans="5:5" x14ac:dyDescent="0.25">
      <c r="E9373"/>
    </row>
    <row r="9374" spans="5:5" x14ac:dyDescent="0.25">
      <c r="E9374"/>
    </row>
    <row r="9375" spans="5:5" x14ac:dyDescent="0.25">
      <c r="E9375"/>
    </row>
    <row r="9376" spans="5:5" x14ac:dyDescent="0.25">
      <c r="E9376"/>
    </row>
    <row r="9377" spans="5:5" x14ac:dyDescent="0.25">
      <c r="E9377"/>
    </row>
    <row r="9378" spans="5:5" x14ac:dyDescent="0.25">
      <c r="E9378"/>
    </row>
    <row r="9379" spans="5:5" x14ac:dyDescent="0.25">
      <c r="E9379"/>
    </row>
    <row r="9380" spans="5:5" x14ac:dyDescent="0.25">
      <c r="E9380"/>
    </row>
    <row r="9381" spans="5:5" x14ac:dyDescent="0.25">
      <c r="E9381"/>
    </row>
    <row r="9382" spans="5:5" x14ac:dyDescent="0.25">
      <c r="E9382"/>
    </row>
    <row r="9383" spans="5:5" x14ac:dyDescent="0.25">
      <c r="E9383"/>
    </row>
    <row r="9384" spans="5:5" x14ac:dyDescent="0.25">
      <c r="E9384"/>
    </row>
    <row r="9385" spans="5:5" x14ac:dyDescent="0.25">
      <c r="E9385"/>
    </row>
    <row r="9386" spans="5:5" x14ac:dyDescent="0.25">
      <c r="E9386"/>
    </row>
    <row r="9387" spans="5:5" x14ac:dyDescent="0.25">
      <c r="E9387"/>
    </row>
    <row r="9388" spans="5:5" x14ac:dyDescent="0.25">
      <c r="E9388"/>
    </row>
    <row r="9389" spans="5:5" x14ac:dyDescent="0.25">
      <c r="E9389"/>
    </row>
    <row r="9390" spans="5:5" x14ac:dyDescent="0.25">
      <c r="E9390"/>
    </row>
    <row r="9391" spans="5:5" x14ac:dyDescent="0.25">
      <c r="E9391"/>
    </row>
    <row r="9392" spans="5:5" x14ac:dyDescent="0.25">
      <c r="E9392"/>
    </row>
    <row r="9393" spans="5:5" x14ac:dyDescent="0.25">
      <c r="E9393"/>
    </row>
    <row r="9394" spans="5:5" x14ac:dyDescent="0.25">
      <c r="E9394"/>
    </row>
    <row r="9395" spans="5:5" x14ac:dyDescent="0.25">
      <c r="E9395"/>
    </row>
    <row r="9396" spans="5:5" x14ac:dyDescent="0.25">
      <c r="E9396"/>
    </row>
    <row r="9397" spans="5:5" x14ac:dyDescent="0.25">
      <c r="E9397"/>
    </row>
    <row r="9398" spans="5:5" x14ac:dyDescent="0.25">
      <c r="E9398"/>
    </row>
    <row r="9399" spans="5:5" x14ac:dyDescent="0.25">
      <c r="E9399"/>
    </row>
    <row r="9400" spans="5:5" x14ac:dyDescent="0.25">
      <c r="E9400"/>
    </row>
    <row r="9401" spans="5:5" x14ac:dyDescent="0.25">
      <c r="E9401"/>
    </row>
    <row r="9402" spans="5:5" x14ac:dyDescent="0.25">
      <c r="E9402"/>
    </row>
    <row r="9403" spans="5:5" x14ac:dyDescent="0.25">
      <c r="E9403"/>
    </row>
    <row r="9404" spans="5:5" x14ac:dyDescent="0.25">
      <c r="E9404"/>
    </row>
    <row r="9405" spans="5:5" x14ac:dyDescent="0.25">
      <c r="E9405"/>
    </row>
    <row r="9406" spans="5:5" x14ac:dyDescent="0.25">
      <c r="E9406"/>
    </row>
    <row r="9407" spans="5:5" x14ac:dyDescent="0.25">
      <c r="E9407"/>
    </row>
    <row r="9408" spans="5:5" x14ac:dyDescent="0.25">
      <c r="E9408"/>
    </row>
    <row r="9409" spans="5:5" x14ac:dyDescent="0.25">
      <c r="E9409"/>
    </row>
    <row r="9410" spans="5:5" x14ac:dyDescent="0.25">
      <c r="E9410"/>
    </row>
    <row r="9411" spans="5:5" x14ac:dyDescent="0.25">
      <c r="E9411"/>
    </row>
    <row r="9412" spans="5:5" x14ac:dyDescent="0.25">
      <c r="E9412"/>
    </row>
    <row r="9413" spans="5:5" x14ac:dyDescent="0.25">
      <c r="E9413"/>
    </row>
    <row r="9414" spans="5:5" x14ac:dyDescent="0.25">
      <c r="E9414"/>
    </row>
    <row r="9415" spans="5:5" x14ac:dyDescent="0.25">
      <c r="E9415"/>
    </row>
    <row r="9416" spans="5:5" x14ac:dyDescent="0.25">
      <c r="E9416"/>
    </row>
    <row r="9417" spans="5:5" x14ac:dyDescent="0.25">
      <c r="E9417"/>
    </row>
    <row r="9418" spans="5:5" x14ac:dyDescent="0.25">
      <c r="E9418"/>
    </row>
    <row r="9419" spans="5:5" x14ac:dyDescent="0.25">
      <c r="E9419"/>
    </row>
    <row r="9420" spans="5:5" x14ac:dyDescent="0.25">
      <c r="E9420"/>
    </row>
    <row r="9421" spans="5:5" x14ac:dyDescent="0.25">
      <c r="E9421"/>
    </row>
    <row r="9422" spans="5:5" x14ac:dyDescent="0.25">
      <c r="E9422"/>
    </row>
    <row r="9423" spans="5:5" x14ac:dyDescent="0.25">
      <c r="E9423"/>
    </row>
    <row r="9424" spans="5:5" x14ac:dyDescent="0.25">
      <c r="E9424"/>
    </row>
    <row r="9425" spans="5:5" x14ac:dyDescent="0.25">
      <c r="E9425"/>
    </row>
    <row r="9426" spans="5:5" x14ac:dyDescent="0.25">
      <c r="E9426"/>
    </row>
    <row r="9427" spans="5:5" x14ac:dyDescent="0.25">
      <c r="E9427"/>
    </row>
    <row r="9428" spans="5:5" x14ac:dyDescent="0.25">
      <c r="E9428"/>
    </row>
    <row r="9429" spans="5:5" x14ac:dyDescent="0.25">
      <c r="E9429"/>
    </row>
    <row r="9430" spans="5:5" x14ac:dyDescent="0.25">
      <c r="E9430"/>
    </row>
    <row r="9431" spans="5:5" x14ac:dyDescent="0.25">
      <c r="E9431"/>
    </row>
    <row r="9432" spans="5:5" x14ac:dyDescent="0.25">
      <c r="E9432"/>
    </row>
    <row r="9433" spans="5:5" x14ac:dyDescent="0.25">
      <c r="E9433"/>
    </row>
    <row r="9434" spans="5:5" x14ac:dyDescent="0.25">
      <c r="E9434"/>
    </row>
    <row r="9435" spans="5:5" x14ac:dyDescent="0.25">
      <c r="E9435"/>
    </row>
    <row r="9436" spans="5:5" x14ac:dyDescent="0.25">
      <c r="E9436"/>
    </row>
    <row r="9437" spans="5:5" x14ac:dyDescent="0.25">
      <c r="E9437"/>
    </row>
    <row r="9438" spans="5:5" x14ac:dyDescent="0.25">
      <c r="E9438"/>
    </row>
    <row r="9439" spans="5:5" x14ac:dyDescent="0.25">
      <c r="E9439"/>
    </row>
    <row r="9440" spans="5:5" x14ac:dyDescent="0.25">
      <c r="E9440"/>
    </row>
    <row r="9441" spans="5:5" x14ac:dyDescent="0.25">
      <c r="E9441"/>
    </row>
    <row r="9442" spans="5:5" x14ac:dyDescent="0.25">
      <c r="E9442"/>
    </row>
    <row r="9443" spans="5:5" x14ac:dyDescent="0.25">
      <c r="E9443"/>
    </row>
    <row r="9444" spans="5:5" x14ac:dyDescent="0.25">
      <c r="E9444"/>
    </row>
    <row r="9445" spans="5:5" x14ac:dyDescent="0.25">
      <c r="E9445"/>
    </row>
    <row r="9446" spans="5:5" x14ac:dyDescent="0.25">
      <c r="E9446"/>
    </row>
    <row r="9447" spans="5:5" x14ac:dyDescent="0.25">
      <c r="E9447"/>
    </row>
    <row r="9448" spans="5:5" x14ac:dyDescent="0.25">
      <c r="E9448"/>
    </row>
    <row r="9449" spans="5:5" x14ac:dyDescent="0.25">
      <c r="E9449"/>
    </row>
    <row r="9450" spans="5:5" x14ac:dyDescent="0.25">
      <c r="E9450"/>
    </row>
    <row r="9451" spans="5:5" x14ac:dyDescent="0.25">
      <c r="E9451"/>
    </row>
    <row r="9452" spans="5:5" x14ac:dyDescent="0.25">
      <c r="E9452"/>
    </row>
    <row r="9453" spans="5:5" x14ac:dyDescent="0.25">
      <c r="E9453"/>
    </row>
    <row r="9454" spans="5:5" x14ac:dyDescent="0.25">
      <c r="E9454"/>
    </row>
    <row r="9455" spans="5:5" x14ac:dyDescent="0.25">
      <c r="E9455"/>
    </row>
    <row r="9456" spans="5:5" x14ac:dyDescent="0.25">
      <c r="E9456"/>
    </row>
    <row r="9457" spans="5:5" x14ac:dyDescent="0.25">
      <c r="E9457"/>
    </row>
    <row r="9458" spans="5:5" x14ac:dyDescent="0.25">
      <c r="E9458"/>
    </row>
    <row r="9459" spans="5:5" x14ac:dyDescent="0.25">
      <c r="E9459"/>
    </row>
    <row r="9460" spans="5:5" x14ac:dyDescent="0.25">
      <c r="E9460"/>
    </row>
    <row r="9461" spans="5:5" x14ac:dyDescent="0.25">
      <c r="E9461"/>
    </row>
    <row r="9462" spans="5:5" x14ac:dyDescent="0.25">
      <c r="E9462"/>
    </row>
    <row r="9463" spans="5:5" x14ac:dyDescent="0.25">
      <c r="E9463"/>
    </row>
    <row r="9464" spans="5:5" x14ac:dyDescent="0.25">
      <c r="E9464"/>
    </row>
    <row r="9465" spans="5:5" x14ac:dyDescent="0.25">
      <c r="E9465"/>
    </row>
    <row r="9466" spans="5:5" x14ac:dyDescent="0.25">
      <c r="E9466"/>
    </row>
    <row r="9467" spans="5:5" x14ac:dyDescent="0.25">
      <c r="E9467"/>
    </row>
    <row r="9468" spans="5:5" x14ac:dyDescent="0.25">
      <c r="E9468"/>
    </row>
    <row r="9469" spans="5:5" x14ac:dyDescent="0.25">
      <c r="E9469"/>
    </row>
    <row r="9470" spans="5:5" x14ac:dyDescent="0.25">
      <c r="E9470"/>
    </row>
    <row r="9471" spans="5:5" x14ac:dyDescent="0.25">
      <c r="E9471"/>
    </row>
    <row r="9472" spans="5:5" x14ac:dyDescent="0.25">
      <c r="E9472"/>
    </row>
    <row r="9473" spans="5:5" x14ac:dyDescent="0.25">
      <c r="E9473"/>
    </row>
    <row r="9474" spans="5:5" x14ac:dyDescent="0.25">
      <c r="E9474"/>
    </row>
    <row r="9475" spans="5:5" x14ac:dyDescent="0.25">
      <c r="E9475"/>
    </row>
    <row r="9476" spans="5:5" x14ac:dyDescent="0.25">
      <c r="E9476"/>
    </row>
    <row r="9477" spans="5:5" x14ac:dyDescent="0.25">
      <c r="E9477"/>
    </row>
    <row r="9478" spans="5:5" x14ac:dyDescent="0.25">
      <c r="E9478"/>
    </row>
    <row r="9479" spans="5:5" x14ac:dyDescent="0.25">
      <c r="E9479"/>
    </row>
    <row r="9480" spans="5:5" x14ac:dyDescent="0.25">
      <c r="E9480"/>
    </row>
    <row r="9481" spans="5:5" x14ac:dyDescent="0.25">
      <c r="E9481"/>
    </row>
    <row r="9482" spans="5:5" x14ac:dyDescent="0.25">
      <c r="E9482"/>
    </row>
    <row r="9483" spans="5:5" x14ac:dyDescent="0.25">
      <c r="E9483"/>
    </row>
    <row r="9484" spans="5:5" x14ac:dyDescent="0.25">
      <c r="E9484"/>
    </row>
    <row r="9485" spans="5:5" x14ac:dyDescent="0.25">
      <c r="E9485"/>
    </row>
    <row r="9486" spans="5:5" x14ac:dyDescent="0.25">
      <c r="E9486"/>
    </row>
    <row r="9487" spans="5:5" x14ac:dyDescent="0.25">
      <c r="E9487"/>
    </row>
    <row r="9488" spans="5:5" x14ac:dyDescent="0.25">
      <c r="E9488"/>
    </row>
    <row r="9489" spans="5:5" x14ac:dyDescent="0.25">
      <c r="E9489"/>
    </row>
    <row r="9490" spans="5:5" x14ac:dyDescent="0.25">
      <c r="E9490"/>
    </row>
    <row r="9491" spans="5:5" x14ac:dyDescent="0.25">
      <c r="E9491"/>
    </row>
    <row r="9492" spans="5:5" x14ac:dyDescent="0.25">
      <c r="E9492"/>
    </row>
    <row r="9493" spans="5:5" x14ac:dyDescent="0.25">
      <c r="E9493"/>
    </row>
    <row r="9494" spans="5:5" x14ac:dyDescent="0.25">
      <c r="E9494"/>
    </row>
    <row r="9495" spans="5:5" x14ac:dyDescent="0.25">
      <c r="E9495"/>
    </row>
    <row r="9496" spans="5:5" x14ac:dyDescent="0.25">
      <c r="E9496"/>
    </row>
    <row r="9497" spans="5:5" x14ac:dyDescent="0.25">
      <c r="E9497"/>
    </row>
    <row r="9498" spans="5:5" x14ac:dyDescent="0.25">
      <c r="E9498"/>
    </row>
    <row r="9499" spans="5:5" x14ac:dyDescent="0.25">
      <c r="E9499"/>
    </row>
    <row r="9500" spans="5:5" x14ac:dyDescent="0.25">
      <c r="E9500"/>
    </row>
    <row r="9501" spans="5:5" x14ac:dyDescent="0.25">
      <c r="E9501"/>
    </row>
    <row r="9502" spans="5:5" x14ac:dyDescent="0.25">
      <c r="E9502"/>
    </row>
    <row r="9503" spans="5:5" x14ac:dyDescent="0.25">
      <c r="E9503"/>
    </row>
    <row r="9504" spans="5:5" x14ac:dyDescent="0.25">
      <c r="E9504"/>
    </row>
    <row r="9505" spans="5:5" x14ac:dyDescent="0.25">
      <c r="E9505"/>
    </row>
    <row r="9506" spans="5:5" x14ac:dyDescent="0.25">
      <c r="E9506"/>
    </row>
    <row r="9507" spans="5:5" x14ac:dyDescent="0.25">
      <c r="E9507"/>
    </row>
    <row r="9508" spans="5:5" x14ac:dyDescent="0.25">
      <c r="E9508"/>
    </row>
    <row r="9509" spans="5:5" x14ac:dyDescent="0.25">
      <c r="E9509"/>
    </row>
    <row r="9510" spans="5:5" x14ac:dyDescent="0.25">
      <c r="E9510"/>
    </row>
    <row r="9511" spans="5:5" x14ac:dyDescent="0.25">
      <c r="E9511"/>
    </row>
    <row r="9512" spans="5:5" x14ac:dyDescent="0.25">
      <c r="E9512"/>
    </row>
    <row r="9513" spans="5:5" x14ac:dyDescent="0.25">
      <c r="E9513"/>
    </row>
    <row r="9514" spans="5:5" x14ac:dyDescent="0.25">
      <c r="E9514"/>
    </row>
    <row r="9515" spans="5:5" x14ac:dyDescent="0.25">
      <c r="E9515"/>
    </row>
    <row r="9516" spans="5:5" x14ac:dyDescent="0.25">
      <c r="E9516"/>
    </row>
    <row r="9517" spans="5:5" x14ac:dyDescent="0.25">
      <c r="E9517"/>
    </row>
    <row r="9518" spans="5:5" x14ac:dyDescent="0.25">
      <c r="E9518"/>
    </row>
    <row r="9519" spans="5:5" x14ac:dyDescent="0.25">
      <c r="E9519"/>
    </row>
    <row r="9520" spans="5:5" x14ac:dyDescent="0.25">
      <c r="E9520"/>
    </row>
    <row r="9521" spans="5:5" x14ac:dyDescent="0.25">
      <c r="E9521"/>
    </row>
    <row r="9522" spans="5:5" x14ac:dyDescent="0.25">
      <c r="E9522"/>
    </row>
    <row r="9523" spans="5:5" x14ac:dyDescent="0.25">
      <c r="E9523"/>
    </row>
    <row r="9524" spans="5:5" x14ac:dyDescent="0.25">
      <c r="E9524"/>
    </row>
    <row r="9525" spans="5:5" x14ac:dyDescent="0.25">
      <c r="E9525"/>
    </row>
    <row r="9526" spans="5:5" x14ac:dyDescent="0.25">
      <c r="E9526"/>
    </row>
    <row r="9527" spans="5:5" x14ac:dyDescent="0.25">
      <c r="E9527"/>
    </row>
    <row r="9528" spans="5:5" x14ac:dyDescent="0.25">
      <c r="E9528"/>
    </row>
    <row r="9529" spans="5:5" x14ac:dyDescent="0.25">
      <c r="E9529"/>
    </row>
    <row r="9530" spans="5:5" x14ac:dyDescent="0.25">
      <c r="E9530"/>
    </row>
    <row r="9531" spans="5:5" x14ac:dyDescent="0.25">
      <c r="E9531"/>
    </row>
    <row r="9532" spans="5:5" x14ac:dyDescent="0.25">
      <c r="E9532"/>
    </row>
    <row r="9533" spans="5:5" x14ac:dyDescent="0.25">
      <c r="E9533"/>
    </row>
    <row r="9534" spans="5:5" x14ac:dyDescent="0.25">
      <c r="E9534"/>
    </row>
    <row r="9535" spans="5:5" x14ac:dyDescent="0.25">
      <c r="E9535"/>
    </row>
    <row r="9536" spans="5:5" x14ac:dyDescent="0.25">
      <c r="E9536"/>
    </row>
    <row r="9537" spans="5:5" x14ac:dyDescent="0.25">
      <c r="E9537"/>
    </row>
    <row r="9538" spans="5:5" x14ac:dyDescent="0.25">
      <c r="E9538"/>
    </row>
    <row r="9539" spans="5:5" x14ac:dyDescent="0.25">
      <c r="E9539"/>
    </row>
    <row r="9540" spans="5:5" x14ac:dyDescent="0.25">
      <c r="E9540"/>
    </row>
    <row r="9541" spans="5:5" x14ac:dyDescent="0.25">
      <c r="E9541"/>
    </row>
    <row r="9542" spans="5:5" x14ac:dyDescent="0.25">
      <c r="E9542"/>
    </row>
    <row r="9543" spans="5:5" x14ac:dyDescent="0.25">
      <c r="E9543"/>
    </row>
    <row r="9544" spans="5:5" x14ac:dyDescent="0.25">
      <c r="E9544"/>
    </row>
    <row r="9545" spans="5:5" x14ac:dyDescent="0.25">
      <c r="E9545"/>
    </row>
    <row r="9546" spans="5:5" x14ac:dyDescent="0.25">
      <c r="E9546"/>
    </row>
    <row r="9547" spans="5:5" x14ac:dyDescent="0.25">
      <c r="E9547"/>
    </row>
    <row r="9548" spans="5:5" x14ac:dyDescent="0.25">
      <c r="E9548"/>
    </row>
    <row r="9549" spans="5:5" x14ac:dyDescent="0.25">
      <c r="E9549"/>
    </row>
    <row r="9550" spans="5:5" x14ac:dyDescent="0.25">
      <c r="E9550"/>
    </row>
    <row r="9551" spans="5:5" x14ac:dyDescent="0.25">
      <c r="E9551"/>
    </row>
    <row r="9552" spans="5:5" x14ac:dyDescent="0.25">
      <c r="E9552"/>
    </row>
    <row r="9553" spans="5:5" x14ac:dyDescent="0.25">
      <c r="E9553"/>
    </row>
    <row r="9554" spans="5:5" x14ac:dyDescent="0.25">
      <c r="E9554"/>
    </row>
    <row r="9555" spans="5:5" x14ac:dyDescent="0.25">
      <c r="E9555"/>
    </row>
    <row r="9556" spans="5:5" x14ac:dyDescent="0.25">
      <c r="E9556"/>
    </row>
    <row r="9557" spans="5:5" x14ac:dyDescent="0.25">
      <c r="E9557"/>
    </row>
    <row r="9558" spans="5:5" x14ac:dyDescent="0.25">
      <c r="E9558"/>
    </row>
    <row r="9559" spans="5:5" x14ac:dyDescent="0.25">
      <c r="E9559"/>
    </row>
    <row r="9560" spans="5:5" x14ac:dyDescent="0.25">
      <c r="E9560"/>
    </row>
    <row r="9561" spans="5:5" x14ac:dyDescent="0.25">
      <c r="E9561"/>
    </row>
    <row r="9562" spans="5:5" x14ac:dyDescent="0.25">
      <c r="E9562"/>
    </row>
    <row r="9563" spans="5:5" x14ac:dyDescent="0.25">
      <c r="E9563"/>
    </row>
    <row r="9564" spans="5:5" x14ac:dyDescent="0.25">
      <c r="E9564"/>
    </row>
    <row r="9565" spans="5:5" x14ac:dyDescent="0.25">
      <c r="E9565"/>
    </row>
    <row r="9566" spans="5:5" x14ac:dyDescent="0.25">
      <c r="E9566"/>
    </row>
    <row r="9567" spans="5:5" x14ac:dyDescent="0.25">
      <c r="E9567"/>
    </row>
    <row r="9568" spans="5:5" x14ac:dyDescent="0.25">
      <c r="E9568"/>
    </row>
    <row r="9569" spans="5:5" x14ac:dyDescent="0.25">
      <c r="E9569"/>
    </row>
    <row r="9570" spans="5:5" x14ac:dyDescent="0.25">
      <c r="E9570"/>
    </row>
    <row r="9571" spans="5:5" x14ac:dyDescent="0.25">
      <c r="E9571"/>
    </row>
    <row r="9572" spans="5:5" x14ac:dyDescent="0.25">
      <c r="E9572"/>
    </row>
    <row r="9573" spans="5:5" x14ac:dyDescent="0.25">
      <c r="E9573"/>
    </row>
    <row r="9574" spans="5:5" x14ac:dyDescent="0.25">
      <c r="E9574"/>
    </row>
    <row r="9575" spans="5:5" x14ac:dyDescent="0.25">
      <c r="E9575"/>
    </row>
    <row r="9576" spans="5:5" x14ac:dyDescent="0.25">
      <c r="E9576"/>
    </row>
    <row r="9577" spans="5:5" x14ac:dyDescent="0.25">
      <c r="E9577"/>
    </row>
    <row r="9578" spans="5:5" x14ac:dyDescent="0.25">
      <c r="E9578"/>
    </row>
    <row r="9579" spans="5:5" x14ac:dyDescent="0.25">
      <c r="E9579"/>
    </row>
    <row r="9580" spans="5:5" x14ac:dyDescent="0.25">
      <c r="E9580"/>
    </row>
    <row r="9581" spans="5:5" x14ac:dyDescent="0.25">
      <c r="E9581"/>
    </row>
    <row r="9582" spans="5:5" x14ac:dyDescent="0.25">
      <c r="E9582"/>
    </row>
    <row r="9583" spans="5:5" x14ac:dyDescent="0.25">
      <c r="E9583"/>
    </row>
    <row r="9584" spans="5:5" x14ac:dyDescent="0.25">
      <c r="E9584"/>
    </row>
    <row r="9585" spans="5:5" x14ac:dyDescent="0.25">
      <c r="E9585"/>
    </row>
    <row r="9586" spans="5:5" x14ac:dyDescent="0.25">
      <c r="E9586"/>
    </row>
    <row r="9587" spans="5:5" x14ac:dyDescent="0.25">
      <c r="E9587"/>
    </row>
    <row r="9588" spans="5:5" x14ac:dyDescent="0.25">
      <c r="E9588"/>
    </row>
    <row r="9589" spans="5:5" x14ac:dyDescent="0.25">
      <c r="E9589"/>
    </row>
    <row r="9590" spans="5:5" x14ac:dyDescent="0.25">
      <c r="E9590"/>
    </row>
    <row r="9591" spans="5:5" x14ac:dyDescent="0.25">
      <c r="E9591"/>
    </row>
    <row r="9592" spans="5:5" x14ac:dyDescent="0.25">
      <c r="E9592"/>
    </row>
    <row r="9593" spans="5:5" x14ac:dyDescent="0.25">
      <c r="E9593"/>
    </row>
    <row r="9594" spans="5:5" x14ac:dyDescent="0.25">
      <c r="E9594"/>
    </row>
    <row r="9595" spans="5:5" x14ac:dyDescent="0.25">
      <c r="E9595"/>
    </row>
    <row r="9596" spans="5:5" x14ac:dyDescent="0.25">
      <c r="E9596"/>
    </row>
    <row r="9597" spans="5:5" x14ac:dyDescent="0.25">
      <c r="E9597"/>
    </row>
    <row r="9598" spans="5:5" x14ac:dyDescent="0.25">
      <c r="E9598"/>
    </row>
    <row r="9599" spans="5:5" x14ac:dyDescent="0.25">
      <c r="E9599"/>
    </row>
    <row r="9600" spans="5:5" x14ac:dyDescent="0.25">
      <c r="E9600"/>
    </row>
    <row r="9601" spans="5:5" x14ac:dyDescent="0.25">
      <c r="E9601"/>
    </row>
    <row r="9602" spans="5:5" x14ac:dyDescent="0.25">
      <c r="E9602"/>
    </row>
    <row r="9603" spans="5:5" x14ac:dyDescent="0.25">
      <c r="E9603"/>
    </row>
    <row r="9604" spans="5:5" x14ac:dyDescent="0.25">
      <c r="E9604"/>
    </row>
    <row r="9605" spans="5:5" x14ac:dyDescent="0.25">
      <c r="E9605"/>
    </row>
    <row r="9606" spans="5:5" x14ac:dyDescent="0.25">
      <c r="E9606"/>
    </row>
    <row r="9607" spans="5:5" x14ac:dyDescent="0.25">
      <c r="E9607"/>
    </row>
    <row r="9608" spans="5:5" x14ac:dyDescent="0.25">
      <c r="E9608"/>
    </row>
    <row r="9609" spans="5:5" x14ac:dyDescent="0.25">
      <c r="E9609"/>
    </row>
    <row r="9610" spans="5:5" x14ac:dyDescent="0.25">
      <c r="E9610"/>
    </row>
    <row r="9611" spans="5:5" x14ac:dyDescent="0.25">
      <c r="E9611"/>
    </row>
    <row r="9612" spans="5:5" x14ac:dyDescent="0.25">
      <c r="E9612"/>
    </row>
    <row r="9613" spans="5:5" x14ac:dyDescent="0.25">
      <c r="E9613"/>
    </row>
    <row r="9614" spans="5:5" x14ac:dyDescent="0.25">
      <c r="E9614"/>
    </row>
    <row r="9615" spans="5:5" x14ac:dyDescent="0.25">
      <c r="E9615"/>
    </row>
    <row r="9616" spans="5:5" x14ac:dyDescent="0.25">
      <c r="E9616"/>
    </row>
    <row r="9617" spans="5:5" x14ac:dyDescent="0.25">
      <c r="E9617"/>
    </row>
    <row r="9618" spans="5:5" x14ac:dyDescent="0.25">
      <c r="E9618"/>
    </row>
    <row r="9619" spans="5:5" x14ac:dyDescent="0.25">
      <c r="E9619"/>
    </row>
    <row r="9620" spans="5:5" x14ac:dyDescent="0.25">
      <c r="E9620"/>
    </row>
    <row r="9621" spans="5:5" x14ac:dyDescent="0.25">
      <c r="E9621"/>
    </row>
    <row r="9622" spans="5:5" x14ac:dyDescent="0.25">
      <c r="E9622"/>
    </row>
    <row r="9623" spans="5:5" x14ac:dyDescent="0.25">
      <c r="E9623"/>
    </row>
    <row r="9624" spans="5:5" x14ac:dyDescent="0.25">
      <c r="E9624"/>
    </row>
    <row r="9625" spans="5:5" x14ac:dyDescent="0.25">
      <c r="E9625"/>
    </row>
    <row r="9626" spans="5:5" x14ac:dyDescent="0.25">
      <c r="E9626"/>
    </row>
    <row r="9627" spans="5:5" x14ac:dyDescent="0.25">
      <c r="E9627"/>
    </row>
    <row r="9628" spans="5:5" x14ac:dyDescent="0.25">
      <c r="E9628"/>
    </row>
    <row r="9629" spans="5:5" x14ac:dyDescent="0.25">
      <c r="E9629"/>
    </row>
    <row r="9630" spans="5:5" x14ac:dyDescent="0.25">
      <c r="E9630"/>
    </row>
    <row r="9631" spans="5:5" x14ac:dyDescent="0.25">
      <c r="E9631"/>
    </row>
    <row r="9632" spans="5:5" x14ac:dyDescent="0.25">
      <c r="E9632"/>
    </row>
    <row r="9633" spans="5:5" x14ac:dyDescent="0.25">
      <c r="E9633"/>
    </row>
    <row r="9634" spans="5:5" x14ac:dyDescent="0.25">
      <c r="E9634"/>
    </row>
    <row r="9635" spans="5:5" x14ac:dyDescent="0.25">
      <c r="E9635"/>
    </row>
    <row r="9636" spans="5:5" x14ac:dyDescent="0.25">
      <c r="E9636"/>
    </row>
    <row r="9637" spans="5:5" x14ac:dyDescent="0.25">
      <c r="E9637"/>
    </row>
    <row r="9638" spans="5:5" x14ac:dyDescent="0.25">
      <c r="E9638"/>
    </row>
    <row r="9639" spans="5:5" x14ac:dyDescent="0.25">
      <c r="E9639"/>
    </row>
    <row r="9640" spans="5:5" x14ac:dyDescent="0.25">
      <c r="E9640"/>
    </row>
    <row r="9641" spans="5:5" x14ac:dyDescent="0.25">
      <c r="E9641"/>
    </row>
    <row r="9642" spans="5:5" x14ac:dyDescent="0.25">
      <c r="E9642"/>
    </row>
    <row r="9643" spans="5:5" x14ac:dyDescent="0.25">
      <c r="E9643"/>
    </row>
    <row r="9644" spans="5:5" x14ac:dyDescent="0.25">
      <c r="E9644"/>
    </row>
    <row r="9645" spans="5:5" x14ac:dyDescent="0.25">
      <c r="E9645"/>
    </row>
    <row r="9646" spans="5:5" x14ac:dyDescent="0.25">
      <c r="E9646"/>
    </row>
    <row r="9647" spans="5:5" x14ac:dyDescent="0.25">
      <c r="E9647"/>
    </row>
    <row r="9648" spans="5:5" x14ac:dyDescent="0.25">
      <c r="E9648"/>
    </row>
    <row r="9649" spans="5:5" x14ac:dyDescent="0.25">
      <c r="E9649"/>
    </row>
    <row r="9650" spans="5:5" x14ac:dyDescent="0.25">
      <c r="E9650"/>
    </row>
    <row r="9651" spans="5:5" x14ac:dyDescent="0.25">
      <c r="E9651"/>
    </row>
    <row r="9652" spans="5:5" x14ac:dyDescent="0.25">
      <c r="E9652"/>
    </row>
    <row r="9653" spans="5:5" x14ac:dyDescent="0.25">
      <c r="E9653"/>
    </row>
    <row r="9654" spans="5:5" x14ac:dyDescent="0.25">
      <c r="E9654"/>
    </row>
    <row r="9655" spans="5:5" x14ac:dyDescent="0.25">
      <c r="E9655"/>
    </row>
    <row r="9656" spans="5:5" x14ac:dyDescent="0.25">
      <c r="E9656"/>
    </row>
    <row r="9657" spans="5:5" x14ac:dyDescent="0.25">
      <c r="E9657"/>
    </row>
    <row r="9658" spans="5:5" x14ac:dyDescent="0.25">
      <c r="E9658"/>
    </row>
    <row r="9659" spans="5:5" x14ac:dyDescent="0.25">
      <c r="E9659"/>
    </row>
    <row r="9660" spans="5:5" x14ac:dyDescent="0.25">
      <c r="E9660"/>
    </row>
    <row r="9661" spans="5:5" x14ac:dyDescent="0.25">
      <c r="E9661"/>
    </row>
    <row r="9662" spans="5:5" x14ac:dyDescent="0.25">
      <c r="E9662"/>
    </row>
    <row r="9663" spans="5:5" x14ac:dyDescent="0.25">
      <c r="E9663"/>
    </row>
    <row r="9664" spans="5:5" x14ac:dyDescent="0.25">
      <c r="E9664"/>
    </row>
    <row r="9665" spans="5:5" x14ac:dyDescent="0.25">
      <c r="E9665"/>
    </row>
    <row r="9666" spans="5:5" x14ac:dyDescent="0.25">
      <c r="E9666"/>
    </row>
    <row r="9667" spans="5:5" x14ac:dyDescent="0.25">
      <c r="E9667"/>
    </row>
    <row r="9668" spans="5:5" x14ac:dyDescent="0.25">
      <c r="E9668"/>
    </row>
    <row r="9669" spans="5:5" x14ac:dyDescent="0.25">
      <c r="E9669"/>
    </row>
    <row r="9670" spans="5:5" x14ac:dyDescent="0.25">
      <c r="E9670"/>
    </row>
    <row r="9671" spans="5:5" x14ac:dyDescent="0.25">
      <c r="E9671"/>
    </row>
    <row r="9672" spans="5:5" x14ac:dyDescent="0.25">
      <c r="E9672"/>
    </row>
    <row r="9673" spans="5:5" x14ac:dyDescent="0.25">
      <c r="E9673"/>
    </row>
    <row r="9674" spans="5:5" x14ac:dyDescent="0.25">
      <c r="E9674"/>
    </row>
    <row r="9675" spans="5:5" x14ac:dyDescent="0.25">
      <c r="E9675"/>
    </row>
    <row r="9676" spans="5:5" x14ac:dyDescent="0.25">
      <c r="E9676"/>
    </row>
    <row r="9677" spans="5:5" x14ac:dyDescent="0.25">
      <c r="E9677"/>
    </row>
    <row r="9678" spans="5:5" x14ac:dyDescent="0.25">
      <c r="E9678"/>
    </row>
    <row r="9679" spans="5:5" x14ac:dyDescent="0.25">
      <c r="E9679"/>
    </row>
    <row r="9680" spans="5:5" x14ac:dyDescent="0.25">
      <c r="E9680"/>
    </row>
    <row r="9681" spans="5:5" x14ac:dyDescent="0.25">
      <c r="E9681"/>
    </row>
    <row r="9682" spans="5:5" x14ac:dyDescent="0.25">
      <c r="E9682"/>
    </row>
    <row r="9683" spans="5:5" x14ac:dyDescent="0.25">
      <c r="E9683"/>
    </row>
    <row r="9684" spans="5:5" x14ac:dyDescent="0.25">
      <c r="E9684"/>
    </row>
    <row r="9685" spans="5:5" x14ac:dyDescent="0.25">
      <c r="E9685"/>
    </row>
    <row r="9686" spans="5:5" x14ac:dyDescent="0.25">
      <c r="E9686"/>
    </row>
    <row r="9687" spans="5:5" x14ac:dyDescent="0.25">
      <c r="E9687"/>
    </row>
    <row r="9688" spans="5:5" x14ac:dyDescent="0.25">
      <c r="E9688"/>
    </row>
    <row r="9689" spans="5:5" x14ac:dyDescent="0.25">
      <c r="E9689"/>
    </row>
    <row r="9690" spans="5:5" x14ac:dyDescent="0.25">
      <c r="E9690"/>
    </row>
    <row r="9691" spans="5:5" x14ac:dyDescent="0.25">
      <c r="E9691"/>
    </row>
    <row r="9692" spans="5:5" x14ac:dyDescent="0.25">
      <c r="E9692"/>
    </row>
    <row r="9693" spans="5:5" x14ac:dyDescent="0.25">
      <c r="E9693"/>
    </row>
    <row r="9694" spans="5:5" x14ac:dyDescent="0.25">
      <c r="E9694"/>
    </row>
    <row r="9695" spans="5:5" x14ac:dyDescent="0.25">
      <c r="E9695"/>
    </row>
    <row r="9696" spans="5:5" x14ac:dyDescent="0.25">
      <c r="E9696"/>
    </row>
    <row r="9697" spans="5:5" x14ac:dyDescent="0.25">
      <c r="E9697"/>
    </row>
    <row r="9698" spans="5:5" x14ac:dyDescent="0.25">
      <c r="E9698"/>
    </row>
    <row r="9699" spans="5:5" x14ac:dyDescent="0.25">
      <c r="E9699"/>
    </row>
    <row r="9700" spans="5:5" x14ac:dyDescent="0.25">
      <c r="E9700"/>
    </row>
    <row r="9701" spans="5:5" x14ac:dyDescent="0.25">
      <c r="E9701"/>
    </row>
    <row r="9702" spans="5:5" x14ac:dyDescent="0.25">
      <c r="E9702"/>
    </row>
    <row r="9703" spans="5:5" x14ac:dyDescent="0.25">
      <c r="E9703"/>
    </row>
    <row r="9704" spans="5:5" x14ac:dyDescent="0.25">
      <c r="E9704"/>
    </row>
    <row r="9705" spans="5:5" x14ac:dyDescent="0.25">
      <c r="E9705"/>
    </row>
    <row r="9706" spans="5:5" x14ac:dyDescent="0.25">
      <c r="E9706"/>
    </row>
    <row r="9707" spans="5:5" x14ac:dyDescent="0.25">
      <c r="E9707"/>
    </row>
    <row r="9708" spans="5:5" x14ac:dyDescent="0.25">
      <c r="E9708"/>
    </row>
    <row r="9709" spans="5:5" x14ac:dyDescent="0.25">
      <c r="E9709"/>
    </row>
    <row r="9710" spans="5:5" x14ac:dyDescent="0.25">
      <c r="E9710"/>
    </row>
    <row r="9711" spans="5:5" x14ac:dyDescent="0.25">
      <c r="E9711"/>
    </row>
    <row r="9712" spans="5:5" x14ac:dyDescent="0.25">
      <c r="E9712"/>
    </row>
    <row r="9713" spans="5:5" x14ac:dyDescent="0.25">
      <c r="E9713"/>
    </row>
    <row r="9714" spans="5:5" x14ac:dyDescent="0.25">
      <c r="E9714"/>
    </row>
    <row r="9715" spans="5:5" x14ac:dyDescent="0.25">
      <c r="E9715"/>
    </row>
    <row r="9716" spans="5:5" x14ac:dyDescent="0.25">
      <c r="E9716"/>
    </row>
    <row r="9717" spans="5:5" x14ac:dyDescent="0.25">
      <c r="E9717"/>
    </row>
    <row r="9718" spans="5:5" x14ac:dyDescent="0.25">
      <c r="E9718"/>
    </row>
    <row r="9719" spans="5:5" x14ac:dyDescent="0.25">
      <c r="E9719"/>
    </row>
    <row r="9720" spans="5:5" x14ac:dyDescent="0.25">
      <c r="E9720"/>
    </row>
    <row r="9721" spans="5:5" x14ac:dyDescent="0.25">
      <c r="E9721"/>
    </row>
    <row r="9722" spans="5:5" x14ac:dyDescent="0.25">
      <c r="E9722"/>
    </row>
    <row r="9723" spans="5:5" x14ac:dyDescent="0.25">
      <c r="E9723"/>
    </row>
    <row r="9724" spans="5:5" x14ac:dyDescent="0.25">
      <c r="E9724"/>
    </row>
    <row r="9725" spans="5:5" x14ac:dyDescent="0.25">
      <c r="E9725"/>
    </row>
    <row r="9726" spans="5:5" x14ac:dyDescent="0.25">
      <c r="E9726"/>
    </row>
    <row r="9727" spans="5:5" x14ac:dyDescent="0.25">
      <c r="E9727"/>
    </row>
    <row r="9728" spans="5:5" x14ac:dyDescent="0.25">
      <c r="E9728"/>
    </row>
    <row r="9729" spans="5:5" x14ac:dyDescent="0.25">
      <c r="E9729"/>
    </row>
    <row r="9730" spans="5:5" x14ac:dyDescent="0.25">
      <c r="E9730"/>
    </row>
    <row r="9731" spans="5:5" x14ac:dyDescent="0.25">
      <c r="E9731"/>
    </row>
    <row r="9732" spans="5:5" x14ac:dyDescent="0.25">
      <c r="E9732"/>
    </row>
    <row r="9733" spans="5:5" x14ac:dyDescent="0.25">
      <c r="E9733"/>
    </row>
    <row r="9734" spans="5:5" x14ac:dyDescent="0.25">
      <c r="E9734"/>
    </row>
    <row r="9735" spans="5:5" x14ac:dyDescent="0.25">
      <c r="E9735"/>
    </row>
    <row r="9736" spans="5:5" x14ac:dyDescent="0.25">
      <c r="E9736"/>
    </row>
    <row r="9737" spans="5:5" x14ac:dyDescent="0.25">
      <c r="E9737"/>
    </row>
    <row r="9738" spans="5:5" x14ac:dyDescent="0.25">
      <c r="E9738"/>
    </row>
    <row r="9739" spans="5:5" x14ac:dyDescent="0.25">
      <c r="E9739"/>
    </row>
    <row r="9740" spans="5:5" x14ac:dyDescent="0.25">
      <c r="E9740"/>
    </row>
    <row r="9741" spans="5:5" x14ac:dyDescent="0.25">
      <c r="E9741"/>
    </row>
    <row r="9742" spans="5:5" x14ac:dyDescent="0.25">
      <c r="E9742"/>
    </row>
    <row r="9743" spans="5:5" x14ac:dyDescent="0.25">
      <c r="E9743"/>
    </row>
    <row r="9744" spans="5:5" x14ac:dyDescent="0.25">
      <c r="E9744"/>
    </row>
    <row r="9745" spans="5:5" x14ac:dyDescent="0.25">
      <c r="E9745"/>
    </row>
    <row r="9746" spans="5:5" x14ac:dyDescent="0.25">
      <c r="E9746"/>
    </row>
    <row r="9747" spans="5:5" x14ac:dyDescent="0.25">
      <c r="E9747"/>
    </row>
    <row r="9748" spans="5:5" x14ac:dyDescent="0.25">
      <c r="E9748"/>
    </row>
    <row r="9749" spans="5:5" x14ac:dyDescent="0.25">
      <c r="E9749"/>
    </row>
    <row r="9750" spans="5:5" x14ac:dyDescent="0.25">
      <c r="E9750"/>
    </row>
    <row r="9751" spans="5:5" x14ac:dyDescent="0.25">
      <c r="E9751"/>
    </row>
    <row r="9752" spans="5:5" x14ac:dyDescent="0.25">
      <c r="E9752"/>
    </row>
    <row r="9753" spans="5:5" x14ac:dyDescent="0.25">
      <c r="E9753"/>
    </row>
    <row r="9754" spans="5:5" x14ac:dyDescent="0.25">
      <c r="E9754"/>
    </row>
    <row r="9755" spans="5:5" x14ac:dyDescent="0.25">
      <c r="E9755"/>
    </row>
    <row r="9756" spans="5:5" x14ac:dyDescent="0.25">
      <c r="E9756"/>
    </row>
    <row r="9757" spans="5:5" x14ac:dyDescent="0.25">
      <c r="E9757"/>
    </row>
    <row r="9758" spans="5:5" x14ac:dyDescent="0.25">
      <c r="E9758"/>
    </row>
    <row r="9759" spans="5:5" x14ac:dyDescent="0.25">
      <c r="E9759"/>
    </row>
    <row r="9760" spans="5:5" x14ac:dyDescent="0.25">
      <c r="E9760"/>
    </row>
    <row r="9761" spans="5:5" x14ac:dyDescent="0.25">
      <c r="E9761"/>
    </row>
    <row r="9762" spans="5:5" x14ac:dyDescent="0.25">
      <c r="E9762"/>
    </row>
    <row r="9763" spans="5:5" x14ac:dyDescent="0.25">
      <c r="E9763"/>
    </row>
    <row r="9764" spans="5:5" x14ac:dyDescent="0.25">
      <c r="E9764"/>
    </row>
    <row r="9765" spans="5:5" x14ac:dyDescent="0.25">
      <c r="E9765"/>
    </row>
    <row r="9766" spans="5:5" x14ac:dyDescent="0.25">
      <c r="E9766"/>
    </row>
    <row r="9767" spans="5:5" x14ac:dyDescent="0.25">
      <c r="E9767"/>
    </row>
    <row r="9768" spans="5:5" x14ac:dyDescent="0.25">
      <c r="E9768"/>
    </row>
    <row r="9769" spans="5:5" x14ac:dyDescent="0.25">
      <c r="E9769"/>
    </row>
    <row r="9770" spans="5:5" x14ac:dyDescent="0.25">
      <c r="E9770"/>
    </row>
    <row r="9771" spans="5:5" x14ac:dyDescent="0.25">
      <c r="E9771"/>
    </row>
    <row r="9772" spans="5:5" x14ac:dyDescent="0.25">
      <c r="E9772"/>
    </row>
    <row r="9773" spans="5:5" x14ac:dyDescent="0.25">
      <c r="E9773"/>
    </row>
    <row r="9774" spans="5:5" x14ac:dyDescent="0.25">
      <c r="E9774"/>
    </row>
    <row r="9775" spans="5:5" x14ac:dyDescent="0.25">
      <c r="E9775"/>
    </row>
    <row r="9776" spans="5:5" x14ac:dyDescent="0.25">
      <c r="E9776"/>
    </row>
    <row r="9777" spans="5:5" x14ac:dyDescent="0.25">
      <c r="E9777"/>
    </row>
    <row r="9778" spans="5:5" x14ac:dyDescent="0.25">
      <c r="E9778"/>
    </row>
    <row r="9779" spans="5:5" x14ac:dyDescent="0.25">
      <c r="E9779"/>
    </row>
    <row r="9780" spans="5:5" x14ac:dyDescent="0.25">
      <c r="E9780"/>
    </row>
    <row r="9781" spans="5:5" x14ac:dyDescent="0.25">
      <c r="E9781"/>
    </row>
    <row r="9782" spans="5:5" x14ac:dyDescent="0.25">
      <c r="E9782"/>
    </row>
    <row r="9783" spans="5:5" x14ac:dyDescent="0.25">
      <c r="E9783"/>
    </row>
    <row r="9784" spans="5:5" x14ac:dyDescent="0.25">
      <c r="E9784"/>
    </row>
    <row r="9785" spans="5:5" x14ac:dyDescent="0.25">
      <c r="E9785"/>
    </row>
    <row r="9786" spans="5:5" x14ac:dyDescent="0.25">
      <c r="E9786"/>
    </row>
    <row r="9787" spans="5:5" x14ac:dyDescent="0.25">
      <c r="E9787"/>
    </row>
    <row r="9788" spans="5:5" x14ac:dyDescent="0.25">
      <c r="E9788"/>
    </row>
    <row r="9789" spans="5:5" x14ac:dyDescent="0.25">
      <c r="E9789"/>
    </row>
    <row r="9790" spans="5:5" x14ac:dyDescent="0.25">
      <c r="E9790"/>
    </row>
    <row r="9791" spans="5:5" x14ac:dyDescent="0.25">
      <c r="E9791"/>
    </row>
    <row r="9792" spans="5:5" x14ac:dyDescent="0.25">
      <c r="E9792"/>
    </row>
    <row r="9793" spans="5:5" x14ac:dyDescent="0.25">
      <c r="E9793"/>
    </row>
    <row r="9794" spans="5:5" x14ac:dyDescent="0.25">
      <c r="E9794"/>
    </row>
    <row r="9795" spans="5:5" x14ac:dyDescent="0.25">
      <c r="E9795"/>
    </row>
    <row r="9796" spans="5:5" x14ac:dyDescent="0.25">
      <c r="E9796"/>
    </row>
    <row r="9797" spans="5:5" x14ac:dyDescent="0.25">
      <c r="E9797"/>
    </row>
    <row r="9798" spans="5:5" x14ac:dyDescent="0.25">
      <c r="E9798"/>
    </row>
    <row r="9799" spans="5:5" x14ac:dyDescent="0.25">
      <c r="E9799"/>
    </row>
    <row r="9800" spans="5:5" x14ac:dyDescent="0.25">
      <c r="E9800"/>
    </row>
    <row r="9801" spans="5:5" x14ac:dyDescent="0.25">
      <c r="E9801"/>
    </row>
    <row r="9802" spans="5:5" x14ac:dyDescent="0.25">
      <c r="E9802"/>
    </row>
    <row r="9803" spans="5:5" x14ac:dyDescent="0.25">
      <c r="E9803"/>
    </row>
    <row r="9804" spans="5:5" x14ac:dyDescent="0.25">
      <c r="E9804"/>
    </row>
    <row r="9805" spans="5:5" x14ac:dyDescent="0.25">
      <c r="E9805"/>
    </row>
    <row r="9806" spans="5:5" x14ac:dyDescent="0.25">
      <c r="E9806"/>
    </row>
    <row r="9807" spans="5:5" x14ac:dyDescent="0.25">
      <c r="E9807"/>
    </row>
    <row r="9808" spans="5:5" x14ac:dyDescent="0.25">
      <c r="E9808"/>
    </row>
    <row r="9809" spans="5:5" x14ac:dyDescent="0.25">
      <c r="E9809"/>
    </row>
    <row r="9810" spans="5:5" x14ac:dyDescent="0.25">
      <c r="E9810"/>
    </row>
    <row r="9811" spans="5:5" x14ac:dyDescent="0.25">
      <c r="E9811"/>
    </row>
    <row r="9812" spans="5:5" x14ac:dyDescent="0.25">
      <c r="E9812"/>
    </row>
    <row r="9813" spans="5:5" x14ac:dyDescent="0.25">
      <c r="E9813"/>
    </row>
    <row r="9814" spans="5:5" x14ac:dyDescent="0.25">
      <c r="E9814"/>
    </row>
    <row r="9815" spans="5:5" x14ac:dyDescent="0.25">
      <c r="E9815"/>
    </row>
    <row r="9816" spans="5:5" x14ac:dyDescent="0.25">
      <c r="E9816"/>
    </row>
    <row r="9817" spans="5:5" x14ac:dyDescent="0.25">
      <c r="E9817"/>
    </row>
    <row r="9818" spans="5:5" x14ac:dyDescent="0.25">
      <c r="E9818"/>
    </row>
    <row r="9819" spans="5:5" x14ac:dyDescent="0.25">
      <c r="E9819"/>
    </row>
    <row r="9820" spans="5:5" x14ac:dyDescent="0.25">
      <c r="E9820"/>
    </row>
    <row r="9821" spans="5:5" x14ac:dyDescent="0.25">
      <c r="E9821"/>
    </row>
    <row r="9822" spans="5:5" x14ac:dyDescent="0.25">
      <c r="E9822"/>
    </row>
    <row r="9823" spans="5:5" x14ac:dyDescent="0.25">
      <c r="E9823"/>
    </row>
    <row r="9824" spans="5:5" x14ac:dyDescent="0.25">
      <c r="E9824"/>
    </row>
    <row r="9825" spans="5:5" x14ac:dyDescent="0.25">
      <c r="E9825"/>
    </row>
    <row r="9826" spans="5:5" x14ac:dyDescent="0.25">
      <c r="E9826"/>
    </row>
    <row r="9827" spans="5:5" x14ac:dyDescent="0.25">
      <c r="E9827"/>
    </row>
    <row r="9828" spans="5:5" x14ac:dyDescent="0.25">
      <c r="E9828"/>
    </row>
    <row r="9829" spans="5:5" x14ac:dyDescent="0.25">
      <c r="E9829"/>
    </row>
    <row r="9830" spans="5:5" x14ac:dyDescent="0.25">
      <c r="E9830"/>
    </row>
    <row r="9831" spans="5:5" x14ac:dyDescent="0.25">
      <c r="E9831"/>
    </row>
    <row r="9832" spans="5:5" x14ac:dyDescent="0.25">
      <c r="E9832"/>
    </row>
    <row r="9833" spans="5:5" x14ac:dyDescent="0.25">
      <c r="E9833"/>
    </row>
    <row r="9834" spans="5:5" x14ac:dyDescent="0.25">
      <c r="E9834"/>
    </row>
    <row r="9835" spans="5:5" x14ac:dyDescent="0.25">
      <c r="E9835"/>
    </row>
    <row r="9836" spans="5:5" x14ac:dyDescent="0.25">
      <c r="E9836"/>
    </row>
    <row r="9837" spans="5:5" x14ac:dyDescent="0.25">
      <c r="E9837"/>
    </row>
    <row r="9838" spans="5:5" x14ac:dyDescent="0.25">
      <c r="E9838"/>
    </row>
    <row r="9839" spans="5:5" x14ac:dyDescent="0.25">
      <c r="E9839"/>
    </row>
    <row r="9840" spans="5:5" x14ac:dyDescent="0.25">
      <c r="E9840"/>
    </row>
    <row r="9841" spans="5:5" x14ac:dyDescent="0.25">
      <c r="E9841"/>
    </row>
    <row r="9842" spans="5:5" x14ac:dyDescent="0.25">
      <c r="E9842"/>
    </row>
    <row r="9843" spans="5:5" x14ac:dyDescent="0.25">
      <c r="E9843"/>
    </row>
    <row r="9844" spans="5:5" x14ac:dyDescent="0.25">
      <c r="E9844"/>
    </row>
    <row r="9845" spans="5:5" x14ac:dyDescent="0.25">
      <c r="E9845"/>
    </row>
    <row r="9846" spans="5:5" x14ac:dyDescent="0.25">
      <c r="E9846"/>
    </row>
    <row r="9847" spans="5:5" x14ac:dyDescent="0.25">
      <c r="E9847"/>
    </row>
    <row r="9848" spans="5:5" x14ac:dyDescent="0.25">
      <c r="E9848"/>
    </row>
    <row r="9849" spans="5:5" x14ac:dyDescent="0.25">
      <c r="E9849"/>
    </row>
    <row r="9850" spans="5:5" x14ac:dyDescent="0.25">
      <c r="E9850"/>
    </row>
    <row r="9851" spans="5:5" x14ac:dyDescent="0.25">
      <c r="E9851"/>
    </row>
    <row r="9852" spans="5:5" x14ac:dyDescent="0.25">
      <c r="E9852"/>
    </row>
    <row r="9853" spans="5:5" x14ac:dyDescent="0.25">
      <c r="E9853"/>
    </row>
    <row r="9854" spans="5:5" x14ac:dyDescent="0.25">
      <c r="E9854"/>
    </row>
    <row r="9855" spans="5:5" x14ac:dyDescent="0.25">
      <c r="E9855"/>
    </row>
    <row r="9856" spans="5:5" x14ac:dyDescent="0.25">
      <c r="E9856"/>
    </row>
    <row r="9857" spans="5:5" x14ac:dyDescent="0.25">
      <c r="E9857"/>
    </row>
    <row r="9858" spans="5:5" x14ac:dyDescent="0.25">
      <c r="E9858"/>
    </row>
    <row r="9859" spans="5:5" x14ac:dyDescent="0.25">
      <c r="E9859"/>
    </row>
    <row r="9860" spans="5:5" x14ac:dyDescent="0.25">
      <c r="E9860"/>
    </row>
    <row r="9861" spans="5:5" x14ac:dyDescent="0.25">
      <c r="E9861"/>
    </row>
    <row r="9862" spans="5:5" x14ac:dyDescent="0.25">
      <c r="E9862"/>
    </row>
    <row r="9863" spans="5:5" x14ac:dyDescent="0.25">
      <c r="E9863"/>
    </row>
    <row r="9864" spans="5:5" x14ac:dyDescent="0.25">
      <c r="E9864"/>
    </row>
    <row r="9865" spans="5:5" x14ac:dyDescent="0.25">
      <c r="E9865"/>
    </row>
    <row r="9866" spans="5:5" x14ac:dyDescent="0.25">
      <c r="E9866"/>
    </row>
    <row r="9867" spans="5:5" x14ac:dyDescent="0.25">
      <c r="E9867"/>
    </row>
    <row r="9868" spans="5:5" x14ac:dyDescent="0.25">
      <c r="E9868"/>
    </row>
    <row r="9869" spans="5:5" x14ac:dyDescent="0.25">
      <c r="E9869"/>
    </row>
    <row r="9870" spans="5:5" x14ac:dyDescent="0.25">
      <c r="E9870"/>
    </row>
    <row r="9871" spans="5:5" x14ac:dyDescent="0.25">
      <c r="E9871"/>
    </row>
    <row r="9872" spans="5:5" x14ac:dyDescent="0.25">
      <c r="E9872"/>
    </row>
    <row r="9873" spans="5:5" x14ac:dyDescent="0.25">
      <c r="E9873"/>
    </row>
    <row r="9874" spans="5:5" x14ac:dyDescent="0.25">
      <c r="E9874"/>
    </row>
    <row r="9875" spans="5:5" x14ac:dyDescent="0.25">
      <c r="E9875"/>
    </row>
    <row r="9876" spans="5:5" x14ac:dyDescent="0.25">
      <c r="E9876"/>
    </row>
    <row r="9877" spans="5:5" x14ac:dyDescent="0.25">
      <c r="E9877"/>
    </row>
    <row r="9878" spans="5:5" x14ac:dyDescent="0.25">
      <c r="E9878"/>
    </row>
    <row r="9879" spans="5:5" x14ac:dyDescent="0.25">
      <c r="E9879"/>
    </row>
    <row r="9880" spans="5:5" x14ac:dyDescent="0.25">
      <c r="E9880"/>
    </row>
    <row r="9881" spans="5:5" x14ac:dyDescent="0.25">
      <c r="E9881"/>
    </row>
    <row r="9882" spans="5:5" x14ac:dyDescent="0.25">
      <c r="E9882"/>
    </row>
    <row r="9883" spans="5:5" x14ac:dyDescent="0.25">
      <c r="E9883"/>
    </row>
    <row r="9884" spans="5:5" x14ac:dyDescent="0.25">
      <c r="E9884"/>
    </row>
    <row r="9885" spans="5:5" x14ac:dyDescent="0.25">
      <c r="E9885"/>
    </row>
    <row r="9886" spans="5:5" x14ac:dyDescent="0.25">
      <c r="E9886"/>
    </row>
    <row r="9887" spans="5:5" x14ac:dyDescent="0.25">
      <c r="E9887"/>
    </row>
    <row r="9888" spans="5:5" x14ac:dyDescent="0.25">
      <c r="E9888"/>
    </row>
    <row r="9889" spans="5:5" x14ac:dyDescent="0.25">
      <c r="E9889"/>
    </row>
    <row r="9890" spans="5:5" x14ac:dyDescent="0.25">
      <c r="E9890"/>
    </row>
    <row r="9891" spans="5:5" x14ac:dyDescent="0.25">
      <c r="E9891"/>
    </row>
    <row r="9892" spans="5:5" x14ac:dyDescent="0.25">
      <c r="E9892"/>
    </row>
    <row r="9893" spans="5:5" x14ac:dyDescent="0.25">
      <c r="E9893"/>
    </row>
    <row r="9894" spans="5:5" x14ac:dyDescent="0.25">
      <c r="E9894"/>
    </row>
    <row r="9895" spans="5:5" x14ac:dyDescent="0.25">
      <c r="E9895"/>
    </row>
    <row r="9896" spans="5:5" x14ac:dyDescent="0.25">
      <c r="E9896"/>
    </row>
    <row r="9897" spans="5:5" x14ac:dyDescent="0.25">
      <c r="E9897"/>
    </row>
    <row r="9898" spans="5:5" x14ac:dyDescent="0.25">
      <c r="E9898"/>
    </row>
    <row r="9899" spans="5:5" x14ac:dyDescent="0.25">
      <c r="E9899"/>
    </row>
    <row r="9900" spans="5:5" x14ac:dyDescent="0.25">
      <c r="E9900"/>
    </row>
    <row r="9901" spans="5:5" x14ac:dyDescent="0.25">
      <c r="E9901"/>
    </row>
    <row r="9902" spans="5:5" x14ac:dyDescent="0.25">
      <c r="E9902"/>
    </row>
    <row r="9903" spans="5:5" x14ac:dyDescent="0.25">
      <c r="E9903"/>
    </row>
    <row r="9904" spans="5:5" x14ac:dyDescent="0.25">
      <c r="E9904"/>
    </row>
    <row r="9905" spans="5:5" x14ac:dyDescent="0.25">
      <c r="E9905"/>
    </row>
    <row r="9906" spans="5:5" x14ac:dyDescent="0.25">
      <c r="E9906"/>
    </row>
    <row r="9907" spans="5:5" x14ac:dyDescent="0.25">
      <c r="E9907"/>
    </row>
    <row r="9908" spans="5:5" x14ac:dyDescent="0.25">
      <c r="E9908"/>
    </row>
    <row r="9909" spans="5:5" x14ac:dyDescent="0.25">
      <c r="E9909"/>
    </row>
    <row r="9910" spans="5:5" x14ac:dyDescent="0.25">
      <c r="E9910"/>
    </row>
    <row r="9911" spans="5:5" x14ac:dyDescent="0.25">
      <c r="E9911"/>
    </row>
    <row r="9912" spans="5:5" x14ac:dyDescent="0.25">
      <c r="E9912"/>
    </row>
    <row r="9913" spans="5:5" x14ac:dyDescent="0.25">
      <c r="E9913"/>
    </row>
    <row r="9914" spans="5:5" x14ac:dyDescent="0.25">
      <c r="E9914"/>
    </row>
    <row r="9915" spans="5:5" x14ac:dyDescent="0.25">
      <c r="E9915"/>
    </row>
    <row r="9916" spans="5:5" x14ac:dyDescent="0.25">
      <c r="E9916"/>
    </row>
    <row r="9917" spans="5:5" x14ac:dyDescent="0.25">
      <c r="E9917"/>
    </row>
    <row r="9918" spans="5:5" x14ac:dyDescent="0.25">
      <c r="E9918"/>
    </row>
    <row r="9919" spans="5:5" x14ac:dyDescent="0.25">
      <c r="E9919"/>
    </row>
    <row r="9920" spans="5:5" x14ac:dyDescent="0.25">
      <c r="E9920"/>
    </row>
    <row r="9921" spans="5:5" x14ac:dyDescent="0.25">
      <c r="E9921"/>
    </row>
    <row r="9922" spans="5:5" x14ac:dyDescent="0.25">
      <c r="E9922"/>
    </row>
    <row r="9923" spans="5:5" x14ac:dyDescent="0.25">
      <c r="E9923"/>
    </row>
    <row r="9924" spans="5:5" x14ac:dyDescent="0.25">
      <c r="E9924"/>
    </row>
    <row r="9925" spans="5:5" x14ac:dyDescent="0.25">
      <c r="E9925"/>
    </row>
    <row r="9926" spans="5:5" x14ac:dyDescent="0.25">
      <c r="E9926"/>
    </row>
    <row r="9927" spans="5:5" x14ac:dyDescent="0.25">
      <c r="E9927"/>
    </row>
    <row r="9928" spans="5:5" x14ac:dyDescent="0.25">
      <c r="E9928"/>
    </row>
    <row r="9929" spans="5:5" x14ac:dyDescent="0.25">
      <c r="E9929"/>
    </row>
    <row r="9930" spans="5:5" x14ac:dyDescent="0.25">
      <c r="E9930"/>
    </row>
    <row r="9931" spans="5:5" x14ac:dyDescent="0.25">
      <c r="E9931"/>
    </row>
    <row r="9932" spans="5:5" x14ac:dyDescent="0.25">
      <c r="E9932"/>
    </row>
    <row r="9933" spans="5:5" x14ac:dyDescent="0.25">
      <c r="E9933"/>
    </row>
    <row r="9934" spans="5:5" x14ac:dyDescent="0.25">
      <c r="E9934"/>
    </row>
    <row r="9935" spans="5:5" x14ac:dyDescent="0.25">
      <c r="E9935"/>
    </row>
    <row r="9936" spans="5:5" x14ac:dyDescent="0.25">
      <c r="E9936"/>
    </row>
    <row r="9937" spans="5:5" x14ac:dyDescent="0.25">
      <c r="E9937"/>
    </row>
    <row r="9938" spans="5:5" x14ac:dyDescent="0.25">
      <c r="E9938"/>
    </row>
    <row r="9939" spans="5:5" x14ac:dyDescent="0.25">
      <c r="E9939"/>
    </row>
    <row r="9940" spans="5:5" x14ac:dyDescent="0.25">
      <c r="E9940"/>
    </row>
    <row r="9941" spans="5:5" x14ac:dyDescent="0.25">
      <c r="E9941"/>
    </row>
    <row r="9942" spans="5:5" x14ac:dyDescent="0.25">
      <c r="E9942"/>
    </row>
    <row r="9943" spans="5:5" x14ac:dyDescent="0.25">
      <c r="E9943"/>
    </row>
    <row r="9944" spans="5:5" x14ac:dyDescent="0.25">
      <c r="E9944"/>
    </row>
    <row r="9945" spans="5:5" x14ac:dyDescent="0.25">
      <c r="E9945"/>
    </row>
    <row r="9946" spans="5:5" x14ac:dyDescent="0.25">
      <c r="E9946"/>
    </row>
    <row r="9947" spans="5:5" x14ac:dyDescent="0.25">
      <c r="E9947"/>
    </row>
    <row r="9948" spans="5:5" x14ac:dyDescent="0.25">
      <c r="E9948"/>
    </row>
    <row r="9949" spans="5:5" x14ac:dyDescent="0.25">
      <c r="E9949"/>
    </row>
    <row r="9950" spans="5:5" x14ac:dyDescent="0.25">
      <c r="E9950"/>
    </row>
    <row r="9951" spans="5:5" x14ac:dyDescent="0.25">
      <c r="E9951"/>
    </row>
    <row r="9952" spans="5:5" x14ac:dyDescent="0.25">
      <c r="E9952"/>
    </row>
    <row r="9953" spans="5:5" x14ac:dyDescent="0.25">
      <c r="E9953"/>
    </row>
    <row r="9954" spans="5:5" x14ac:dyDescent="0.25">
      <c r="E9954"/>
    </row>
    <row r="9955" spans="5:5" x14ac:dyDescent="0.25">
      <c r="E9955"/>
    </row>
    <row r="9956" spans="5:5" x14ac:dyDescent="0.25">
      <c r="E9956"/>
    </row>
    <row r="9957" spans="5:5" x14ac:dyDescent="0.25">
      <c r="E9957"/>
    </row>
    <row r="9958" spans="5:5" x14ac:dyDescent="0.25">
      <c r="E9958"/>
    </row>
    <row r="9959" spans="5:5" x14ac:dyDescent="0.25">
      <c r="E9959"/>
    </row>
    <row r="9960" spans="5:5" x14ac:dyDescent="0.25">
      <c r="E9960"/>
    </row>
    <row r="9961" spans="5:5" x14ac:dyDescent="0.25">
      <c r="E9961"/>
    </row>
    <row r="9962" spans="5:5" x14ac:dyDescent="0.25">
      <c r="E9962"/>
    </row>
    <row r="9963" spans="5:5" x14ac:dyDescent="0.25">
      <c r="E9963"/>
    </row>
    <row r="9964" spans="5:5" x14ac:dyDescent="0.25">
      <c r="E9964"/>
    </row>
    <row r="9965" spans="5:5" x14ac:dyDescent="0.25">
      <c r="E9965"/>
    </row>
    <row r="9966" spans="5:5" x14ac:dyDescent="0.25">
      <c r="E9966"/>
    </row>
    <row r="9967" spans="5:5" x14ac:dyDescent="0.25">
      <c r="E9967"/>
    </row>
    <row r="9968" spans="5:5" x14ac:dyDescent="0.25">
      <c r="E9968"/>
    </row>
    <row r="9969" spans="5:5" x14ac:dyDescent="0.25">
      <c r="E9969"/>
    </row>
    <row r="9970" spans="5:5" x14ac:dyDescent="0.25">
      <c r="E9970"/>
    </row>
    <row r="9971" spans="5:5" x14ac:dyDescent="0.25">
      <c r="E9971"/>
    </row>
    <row r="9972" spans="5:5" x14ac:dyDescent="0.25">
      <c r="E9972"/>
    </row>
    <row r="9973" spans="5:5" x14ac:dyDescent="0.25">
      <c r="E9973"/>
    </row>
    <row r="9974" spans="5:5" x14ac:dyDescent="0.25">
      <c r="E9974"/>
    </row>
    <row r="9975" spans="5:5" x14ac:dyDescent="0.25">
      <c r="E9975"/>
    </row>
    <row r="9976" spans="5:5" x14ac:dyDescent="0.25">
      <c r="E9976"/>
    </row>
    <row r="9977" spans="5:5" x14ac:dyDescent="0.25">
      <c r="E9977"/>
    </row>
    <row r="9978" spans="5:5" x14ac:dyDescent="0.25">
      <c r="E9978"/>
    </row>
    <row r="9979" spans="5:5" x14ac:dyDescent="0.25">
      <c r="E9979"/>
    </row>
    <row r="9980" spans="5:5" x14ac:dyDescent="0.25">
      <c r="E9980"/>
    </row>
    <row r="9981" spans="5:5" x14ac:dyDescent="0.25">
      <c r="E9981"/>
    </row>
    <row r="9982" spans="5:5" x14ac:dyDescent="0.25">
      <c r="E9982"/>
    </row>
    <row r="9983" spans="5:5" x14ac:dyDescent="0.25">
      <c r="E9983"/>
    </row>
    <row r="9984" spans="5:5" x14ac:dyDescent="0.25">
      <c r="E9984"/>
    </row>
    <row r="9985" spans="5:5" x14ac:dyDescent="0.25">
      <c r="E9985"/>
    </row>
    <row r="9986" spans="5:5" x14ac:dyDescent="0.25">
      <c r="E9986"/>
    </row>
    <row r="9987" spans="5:5" x14ac:dyDescent="0.25">
      <c r="E9987"/>
    </row>
    <row r="9988" spans="5:5" x14ac:dyDescent="0.25">
      <c r="E9988"/>
    </row>
    <row r="9989" spans="5:5" x14ac:dyDescent="0.25">
      <c r="E9989"/>
    </row>
    <row r="9990" spans="5:5" x14ac:dyDescent="0.25">
      <c r="E9990"/>
    </row>
    <row r="9991" spans="5:5" x14ac:dyDescent="0.25">
      <c r="E9991"/>
    </row>
    <row r="9992" spans="5:5" x14ac:dyDescent="0.25">
      <c r="E9992"/>
    </row>
    <row r="9993" spans="5:5" x14ac:dyDescent="0.25">
      <c r="E9993"/>
    </row>
    <row r="9994" spans="5:5" x14ac:dyDescent="0.25">
      <c r="E9994"/>
    </row>
    <row r="9995" spans="5:5" x14ac:dyDescent="0.25">
      <c r="E9995"/>
    </row>
    <row r="9996" spans="5:5" x14ac:dyDescent="0.25">
      <c r="E9996"/>
    </row>
    <row r="9997" spans="5:5" x14ac:dyDescent="0.25">
      <c r="E9997"/>
    </row>
    <row r="9998" spans="5:5" x14ac:dyDescent="0.25">
      <c r="E9998"/>
    </row>
    <row r="9999" spans="5:5" x14ac:dyDescent="0.25">
      <c r="E9999"/>
    </row>
    <row r="10000" spans="5:5" x14ac:dyDescent="0.25">
      <c r="E10000"/>
    </row>
    <row r="10001" spans="5:5" x14ac:dyDescent="0.25">
      <c r="E10001"/>
    </row>
    <row r="10002" spans="5:5" x14ac:dyDescent="0.25">
      <c r="E10002"/>
    </row>
    <row r="10003" spans="5:5" x14ac:dyDescent="0.25">
      <c r="E10003"/>
    </row>
    <row r="10004" spans="5:5" x14ac:dyDescent="0.25">
      <c r="E10004"/>
    </row>
    <row r="10005" spans="5:5" x14ac:dyDescent="0.25">
      <c r="E10005"/>
    </row>
    <row r="10006" spans="5:5" x14ac:dyDescent="0.25">
      <c r="E10006"/>
    </row>
    <row r="10007" spans="5:5" x14ac:dyDescent="0.25">
      <c r="E10007"/>
    </row>
    <row r="10008" spans="5:5" x14ac:dyDescent="0.25">
      <c r="E10008"/>
    </row>
    <row r="10009" spans="5:5" x14ac:dyDescent="0.25">
      <c r="E10009"/>
    </row>
    <row r="10010" spans="5:5" x14ac:dyDescent="0.25">
      <c r="E10010"/>
    </row>
    <row r="10011" spans="5:5" x14ac:dyDescent="0.25">
      <c r="E10011"/>
    </row>
    <row r="10012" spans="5:5" x14ac:dyDescent="0.25">
      <c r="E10012"/>
    </row>
    <row r="10013" spans="5:5" x14ac:dyDescent="0.25">
      <c r="E10013"/>
    </row>
    <row r="10014" spans="5:5" x14ac:dyDescent="0.25">
      <c r="E10014"/>
    </row>
    <row r="10015" spans="5:5" x14ac:dyDescent="0.25">
      <c r="E10015"/>
    </row>
    <row r="10016" spans="5:5" x14ac:dyDescent="0.25">
      <c r="E10016"/>
    </row>
    <row r="10017" spans="5:5" x14ac:dyDescent="0.25">
      <c r="E10017"/>
    </row>
    <row r="10018" spans="5:5" x14ac:dyDescent="0.25">
      <c r="E10018"/>
    </row>
    <row r="10019" spans="5:5" x14ac:dyDescent="0.25">
      <c r="E10019"/>
    </row>
    <row r="10020" spans="5:5" x14ac:dyDescent="0.25">
      <c r="E10020"/>
    </row>
    <row r="10021" spans="5:5" x14ac:dyDescent="0.25">
      <c r="E10021"/>
    </row>
    <row r="10022" spans="5:5" x14ac:dyDescent="0.25">
      <c r="E10022"/>
    </row>
    <row r="10023" spans="5:5" x14ac:dyDescent="0.25">
      <c r="E10023"/>
    </row>
    <row r="10024" spans="5:5" x14ac:dyDescent="0.25">
      <c r="E10024"/>
    </row>
    <row r="10025" spans="5:5" x14ac:dyDescent="0.25">
      <c r="E10025"/>
    </row>
    <row r="10026" spans="5:5" x14ac:dyDescent="0.25">
      <c r="E10026"/>
    </row>
    <row r="10027" spans="5:5" x14ac:dyDescent="0.25">
      <c r="E10027"/>
    </row>
    <row r="10028" spans="5:5" x14ac:dyDescent="0.25">
      <c r="E10028"/>
    </row>
    <row r="10029" spans="5:5" x14ac:dyDescent="0.25">
      <c r="E10029"/>
    </row>
    <row r="10030" spans="5:5" x14ac:dyDescent="0.25">
      <c r="E10030"/>
    </row>
    <row r="10031" spans="5:5" x14ac:dyDescent="0.25">
      <c r="E10031"/>
    </row>
    <row r="10032" spans="5:5" x14ac:dyDescent="0.25">
      <c r="E10032"/>
    </row>
    <row r="10033" spans="5:5" x14ac:dyDescent="0.25">
      <c r="E10033"/>
    </row>
    <row r="10034" spans="5:5" x14ac:dyDescent="0.25">
      <c r="E10034"/>
    </row>
    <row r="10035" spans="5:5" x14ac:dyDescent="0.25">
      <c r="E10035"/>
    </row>
    <row r="10036" spans="5:5" x14ac:dyDescent="0.25">
      <c r="E10036"/>
    </row>
    <row r="10037" spans="5:5" x14ac:dyDescent="0.25">
      <c r="E10037"/>
    </row>
    <row r="10038" spans="5:5" x14ac:dyDescent="0.25">
      <c r="E10038"/>
    </row>
    <row r="10039" spans="5:5" x14ac:dyDescent="0.25">
      <c r="E10039"/>
    </row>
    <row r="10040" spans="5:5" x14ac:dyDescent="0.25">
      <c r="E10040"/>
    </row>
    <row r="10041" spans="5:5" x14ac:dyDescent="0.25">
      <c r="E10041"/>
    </row>
    <row r="10042" spans="5:5" x14ac:dyDescent="0.25">
      <c r="E10042"/>
    </row>
    <row r="10043" spans="5:5" x14ac:dyDescent="0.25">
      <c r="E10043"/>
    </row>
    <row r="10044" spans="5:5" x14ac:dyDescent="0.25">
      <c r="E10044"/>
    </row>
    <row r="10045" spans="5:5" x14ac:dyDescent="0.25">
      <c r="E10045"/>
    </row>
    <row r="10046" spans="5:5" x14ac:dyDescent="0.25">
      <c r="E10046"/>
    </row>
    <row r="10047" spans="5:5" x14ac:dyDescent="0.25">
      <c r="E10047"/>
    </row>
    <row r="10048" spans="5:5" x14ac:dyDescent="0.25">
      <c r="E10048"/>
    </row>
    <row r="10049" spans="5:5" x14ac:dyDescent="0.25">
      <c r="E10049"/>
    </row>
    <row r="10050" spans="5:5" x14ac:dyDescent="0.25">
      <c r="E10050"/>
    </row>
    <row r="10051" spans="5:5" x14ac:dyDescent="0.25">
      <c r="E10051"/>
    </row>
    <row r="10052" spans="5:5" x14ac:dyDescent="0.25">
      <c r="E10052"/>
    </row>
    <row r="10053" spans="5:5" x14ac:dyDescent="0.25">
      <c r="E10053"/>
    </row>
    <row r="10054" spans="5:5" x14ac:dyDescent="0.25">
      <c r="E10054"/>
    </row>
    <row r="10055" spans="5:5" x14ac:dyDescent="0.25">
      <c r="E10055"/>
    </row>
    <row r="10056" spans="5:5" x14ac:dyDescent="0.25">
      <c r="E10056"/>
    </row>
    <row r="10057" spans="5:5" x14ac:dyDescent="0.25">
      <c r="E10057"/>
    </row>
    <row r="10058" spans="5:5" x14ac:dyDescent="0.25">
      <c r="E10058"/>
    </row>
    <row r="10059" spans="5:5" x14ac:dyDescent="0.25">
      <c r="E10059"/>
    </row>
    <row r="10060" spans="5:5" x14ac:dyDescent="0.25">
      <c r="E10060"/>
    </row>
    <row r="10061" spans="5:5" x14ac:dyDescent="0.25">
      <c r="E10061"/>
    </row>
    <row r="10062" spans="5:5" x14ac:dyDescent="0.25">
      <c r="E10062"/>
    </row>
    <row r="10063" spans="5:5" x14ac:dyDescent="0.25">
      <c r="E10063"/>
    </row>
    <row r="10064" spans="5:5" x14ac:dyDescent="0.25">
      <c r="E10064"/>
    </row>
    <row r="10065" spans="5:5" x14ac:dyDescent="0.25">
      <c r="E10065"/>
    </row>
    <row r="10066" spans="5:5" x14ac:dyDescent="0.25">
      <c r="E10066"/>
    </row>
    <row r="10067" spans="5:5" x14ac:dyDescent="0.25">
      <c r="E10067"/>
    </row>
    <row r="10068" spans="5:5" x14ac:dyDescent="0.25">
      <c r="E10068"/>
    </row>
    <row r="10069" spans="5:5" x14ac:dyDescent="0.25">
      <c r="E10069"/>
    </row>
    <row r="10070" spans="5:5" x14ac:dyDescent="0.25">
      <c r="E10070"/>
    </row>
    <row r="10071" spans="5:5" x14ac:dyDescent="0.25">
      <c r="E10071"/>
    </row>
    <row r="10072" spans="5:5" x14ac:dyDescent="0.25">
      <c r="E10072"/>
    </row>
    <row r="10073" spans="5:5" x14ac:dyDescent="0.25">
      <c r="E10073"/>
    </row>
    <row r="10074" spans="5:5" x14ac:dyDescent="0.25">
      <c r="E10074"/>
    </row>
    <row r="10075" spans="5:5" x14ac:dyDescent="0.25">
      <c r="E10075"/>
    </row>
    <row r="10076" spans="5:5" x14ac:dyDescent="0.25">
      <c r="E10076"/>
    </row>
    <row r="10077" spans="5:5" x14ac:dyDescent="0.25">
      <c r="E10077"/>
    </row>
    <row r="10078" spans="5:5" x14ac:dyDescent="0.25">
      <c r="E10078"/>
    </row>
    <row r="10079" spans="5:5" x14ac:dyDescent="0.25">
      <c r="E10079"/>
    </row>
    <row r="10080" spans="5:5" x14ac:dyDescent="0.25">
      <c r="E10080"/>
    </row>
    <row r="10081" spans="5:5" x14ac:dyDescent="0.25">
      <c r="E10081"/>
    </row>
    <row r="10082" spans="5:5" x14ac:dyDescent="0.25">
      <c r="E10082"/>
    </row>
    <row r="10083" spans="5:5" x14ac:dyDescent="0.25">
      <c r="E10083"/>
    </row>
    <row r="10084" spans="5:5" x14ac:dyDescent="0.25">
      <c r="E10084"/>
    </row>
    <row r="10085" spans="5:5" x14ac:dyDescent="0.25">
      <c r="E10085"/>
    </row>
    <row r="10086" spans="5:5" x14ac:dyDescent="0.25">
      <c r="E10086"/>
    </row>
    <row r="10087" spans="5:5" x14ac:dyDescent="0.25">
      <c r="E10087"/>
    </row>
    <row r="10088" spans="5:5" x14ac:dyDescent="0.25">
      <c r="E10088"/>
    </row>
    <row r="10089" spans="5:5" x14ac:dyDescent="0.25">
      <c r="E10089"/>
    </row>
    <row r="10090" spans="5:5" x14ac:dyDescent="0.25">
      <c r="E10090"/>
    </row>
    <row r="10091" spans="5:5" x14ac:dyDescent="0.25">
      <c r="E10091"/>
    </row>
    <row r="10092" spans="5:5" x14ac:dyDescent="0.25">
      <c r="E10092"/>
    </row>
    <row r="10093" spans="5:5" x14ac:dyDescent="0.25">
      <c r="E10093"/>
    </row>
    <row r="10094" spans="5:5" x14ac:dyDescent="0.25">
      <c r="E10094"/>
    </row>
    <row r="10095" spans="5:5" x14ac:dyDescent="0.25">
      <c r="E10095"/>
    </row>
    <row r="10096" spans="5:5" x14ac:dyDescent="0.25">
      <c r="E10096"/>
    </row>
    <row r="10097" spans="5:5" x14ac:dyDescent="0.25">
      <c r="E10097"/>
    </row>
    <row r="10098" spans="5:5" x14ac:dyDescent="0.25">
      <c r="E10098"/>
    </row>
    <row r="10099" spans="5:5" x14ac:dyDescent="0.25">
      <c r="E10099"/>
    </row>
    <row r="10100" spans="5:5" x14ac:dyDescent="0.25">
      <c r="E10100"/>
    </row>
    <row r="10101" spans="5:5" x14ac:dyDescent="0.25">
      <c r="E10101"/>
    </row>
    <row r="10102" spans="5:5" x14ac:dyDescent="0.25">
      <c r="E10102"/>
    </row>
    <row r="10103" spans="5:5" x14ac:dyDescent="0.25">
      <c r="E10103"/>
    </row>
    <row r="10104" spans="5:5" x14ac:dyDescent="0.25">
      <c r="E10104"/>
    </row>
    <row r="10105" spans="5:5" x14ac:dyDescent="0.25">
      <c r="E10105"/>
    </row>
    <row r="10106" spans="5:5" x14ac:dyDescent="0.25">
      <c r="E10106"/>
    </row>
    <row r="10107" spans="5:5" x14ac:dyDescent="0.25">
      <c r="E10107"/>
    </row>
    <row r="10108" spans="5:5" x14ac:dyDescent="0.25">
      <c r="E10108"/>
    </row>
    <row r="10109" spans="5:5" x14ac:dyDescent="0.25">
      <c r="E10109"/>
    </row>
    <row r="10110" spans="5:5" x14ac:dyDescent="0.25">
      <c r="E10110"/>
    </row>
    <row r="10111" spans="5:5" x14ac:dyDescent="0.25">
      <c r="E10111"/>
    </row>
    <row r="10112" spans="5:5" x14ac:dyDescent="0.25">
      <c r="E10112"/>
    </row>
    <row r="10113" spans="5:5" x14ac:dyDescent="0.25">
      <c r="E10113"/>
    </row>
    <row r="10114" spans="5:5" x14ac:dyDescent="0.25">
      <c r="E10114"/>
    </row>
    <row r="10115" spans="5:5" x14ac:dyDescent="0.25">
      <c r="E10115"/>
    </row>
    <row r="10116" spans="5:5" x14ac:dyDescent="0.25">
      <c r="E10116"/>
    </row>
    <row r="10117" spans="5:5" x14ac:dyDescent="0.25">
      <c r="E10117"/>
    </row>
    <row r="10118" spans="5:5" x14ac:dyDescent="0.25">
      <c r="E10118"/>
    </row>
    <row r="10119" spans="5:5" x14ac:dyDescent="0.25">
      <c r="E10119"/>
    </row>
    <row r="10120" spans="5:5" x14ac:dyDescent="0.25">
      <c r="E10120"/>
    </row>
    <row r="10121" spans="5:5" x14ac:dyDescent="0.25">
      <c r="E10121"/>
    </row>
    <row r="10122" spans="5:5" x14ac:dyDescent="0.25">
      <c r="E10122"/>
    </row>
    <row r="10123" spans="5:5" x14ac:dyDescent="0.25">
      <c r="E10123"/>
    </row>
    <row r="10124" spans="5:5" x14ac:dyDescent="0.25">
      <c r="E10124"/>
    </row>
    <row r="10125" spans="5:5" x14ac:dyDescent="0.25">
      <c r="E10125"/>
    </row>
    <row r="10126" spans="5:5" x14ac:dyDescent="0.25">
      <c r="E10126"/>
    </row>
    <row r="10127" spans="5:5" x14ac:dyDescent="0.25">
      <c r="E10127"/>
    </row>
    <row r="10128" spans="5:5" x14ac:dyDescent="0.25">
      <c r="E10128"/>
    </row>
    <row r="10129" spans="5:5" x14ac:dyDescent="0.25">
      <c r="E10129"/>
    </row>
    <row r="10130" spans="5:5" x14ac:dyDescent="0.25">
      <c r="E10130"/>
    </row>
    <row r="10131" spans="5:5" x14ac:dyDescent="0.25">
      <c r="E10131"/>
    </row>
    <row r="10132" spans="5:5" x14ac:dyDescent="0.25">
      <c r="E10132"/>
    </row>
    <row r="10133" spans="5:5" x14ac:dyDescent="0.25">
      <c r="E10133"/>
    </row>
    <row r="10134" spans="5:5" x14ac:dyDescent="0.25">
      <c r="E10134"/>
    </row>
    <row r="10135" spans="5:5" x14ac:dyDescent="0.25">
      <c r="E10135"/>
    </row>
    <row r="10136" spans="5:5" x14ac:dyDescent="0.25">
      <c r="E10136"/>
    </row>
    <row r="10137" spans="5:5" x14ac:dyDescent="0.25">
      <c r="E10137"/>
    </row>
    <row r="10138" spans="5:5" x14ac:dyDescent="0.25">
      <c r="E10138"/>
    </row>
    <row r="10139" spans="5:5" x14ac:dyDescent="0.25">
      <c r="E10139"/>
    </row>
    <row r="10140" spans="5:5" x14ac:dyDescent="0.25">
      <c r="E10140"/>
    </row>
    <row r="10141" spans="5:5" x14ac:dyDescent="0.25">
      <c r="E10141"/>
    </row>
    <row r="10142" spans="5:5" x14ac:dyDescent="0.25">
      <c r="E10142"/>
    </row>
    <row r="10143" spans="5:5" x14ac:dyDescent="0.25">
      <c r="E10143"/>
    </row>
    <row r="10144" spans="5:5" x14ac:dyDescent="0.25">
      <c r="E10144"/>
    </row>
    <row r="10145" spans="5:5" x14ac:dyDescent="0.25">
      <c r="E10145"/>
    </row>
    <row r="10146" spans="5:5" x14ac:dyDescent="0.25">
      <c r="E10146"/>
    </row>
    <row r="10147" spans="5:5" x14ac:dyDescent="0.25">
      <c r="E10147"/>
    </row>
    <row r="10148" spans="5:5" x14ac:dyDescent="0.25">
      <c r="E10148"/>
    </row>
    <row r="10149" spans="5:5" x14ac:dyDescent="0.25">
      <c r="E10149"/>
    </row>
    <row r="10150" spans="5:5" x14ac:dyDescent="0.25">
      <c r="E10150"/>
    </row>
    <row r="10151" spans="5:5" x14ac:dyDescent="0.25">
      <c r="E10151"/>
    </row>
    <row r="10152" spans="5:5" x14ac:dyDescent="0.25">
      <c r="E10152"/>
    </row>
    <row r="10153" spans="5:5" x14ac:dyDescent="0.25">
      <c r="E10153"/>
    </row>
    <row r="10154" spans="5:5" x14ac:dyDescent="0.25">
      <c r="E10154"/>
    </row>
    <row r="10155" spans="5:5" x14ac:dyDescent="0.25">
      <c r="E10155"/>
    </row>
    <row r="10156" spans="5:5" x14ac:dyDescent="0.25">
      <c r="E10156"/>
    </row>
    <row r="10157" spans="5:5" x14ac:dyDescent="0.25">
      <c r="E10157"/>
    </row>
    <row r="10158" spans="5:5" x14ac:dyDescent="0.25">
      <c r="E10158"/>
    </row>
    <row r="10159" spans="5:5" x14ac:dyDescent="0.25">
      <c r="E10159"/>
    </row>
    <row r="10160" spans="5:5" x14ac:dyDescent="0.25">
      <c r="E10160"/>
    </row>
    <row r="10161" spans="5:5" x14ac:dyDescent="0.25">
      <c r="E10161"/>
    </row>
    <row r="10162" spans="5:5" x14ac:dyDescent="0.25">
      <c r="E10162"/>
    </row>
    <row r="10163" spans="5:5" x14ac:dyDescent="0.25">
      <c r="E10163"/>
    </row>
    <row r="10164" spans="5:5" x14ac:dyDescent="0.25">
      <c r="E10164"/>
    </row>
    <row r="10165" spans="5:5" x14ac:dyDescent="0.25">
      <c r="E10165"/>
    </row>
    <row r="10166" spans="5:5" x14ac:dyDescent="0.25">
      <c r="E10166"/>
    </row>
    <row r="10167" spans="5:5" x14ac:dyDescent="0.25">
      <c r="E10167"/>
    </row>
    <row r="10168" spans="5:5" x14ac:dyDescent="0.25">
      <c r="E10168"/>
    </row>
    <row r="10169" spans="5:5" x14ac:dyDescent="0.25">
      <c r="E10169"/>
    </row>
    <row r="10170" spans="5:5" x14ac:dyDescent="0.25">
      <c r="E10170"/>
    </row>
    <row r="10171" spans="5:5" x14ac:dyDescent="0.25">
      <c r="E10171"/>
    </row>
    <row r="10172" spans="5:5" x14ac:dyDescent="0.25">
      <c r="E10172"/>
    </row>
    <row r="10173" spans="5:5" x14ac:dyDescent="0.25">
      <c r="E10173"/>
    </row>
    <row r="10174" spans="5:5" x14ac:dyDescent="0.25">
      <c r="E10174"/>
    </row>
    <row r="10175" spans="5:5" x14ac:dyDescent="0.25">
      <c r="E10175"/>
    </row>
    <row r="10176" spans="5:5" x14ac:dyDescent="0.25">
      <c r="E10176"/>
    </row>
    <row r="10177" spans="5:5" x14ac:dyDescent="0.25">
      <c r="E10177"/>
    </row>
    <row r="10178" spans="5:5" x14ac:dyDescent="0.25">
      <c r="E10178"/>
    </row>
    <row r="10179" spans="5:5" x14ac:dyDescent="0.25">
      <c r="E10179"/>
    </row>
    <row r="10180" spans="5:5" x14ac:dyDescent="0.25">
      <c r="E10180"/>
    </row>
    <row r="10181" spans="5:5" x14ac:dyDescent="0.25">
      <c r="E10181"/>
    </row>
    <row r="10182" spans="5:5" x14ac:dyDescent="0.25">
      <c r="E10182"/>
    </row>
    <row r="10183" spans="5:5" x14ac:dyDescent="0.25">
      <c r="E10183"/>
    </row>
    <row r="10184" spans="5:5" x14ac:dyDescent="0.25">
      <c r="E10184"/>
    </row>
    <row r="10185" spans="5:5" x14ac:dyDescent="0.25">
      <c r="E10185"/>
    </row>
    <row r="10186" spans="5:5" x14ac:dyDescent="0.25">
      <c r="E10186"/>
    </row>
    <row r="10187" spans="5:5" x14ac:dyDescent="0.25">
      <c r="E10187"/>
    </row>
    <row r="10188" spans="5:5" x14ac:dyDescent="0.25">
      <c r="E10188"/>
    </row>
    <row r="10189" spans="5:5" x14ac:dyDescent="0.25">
      <c r="E10189"/>
    </row>
    <row r="10190" spans="5:5" x14ac:dyDescent="0.25">
      <c r="E10190"/>
    </row>
    <row r="10191" spans="5:5" x14ac:dyDescent="0.25">
      <c r="E10191"/>
    </row>
    <row r="10192" spans="5:5" x14ac:dyDescent="0.25">
      <c r="E10192"/>
    </row>
    <row r="10193" spans="5:5" x14ac:dyDescent="0.25">
      <c r="E10193"/>
    </row>
    <row r="10194" spans="5:5" x14ac:dyDescent="0.25">
      <c r="E10194"/>
    </row>
    <row r="10195" spans="5:5" x14ac:dyDescent="0.25">
      <c r="E10195"/>
    </row>
    <row r="10196" spans="5:5" x14ac:dyDescent="0.25">
      <c r="E10196"/>
    </row>
    <row r="10197" spans="5:5" x14ac:dyDescent="0.25">
      <c r="E10197"/>
    </row>
    <row r="10198" spans="5:5" x14ac:dyDescent="0.25">
      <c r="E10198"/>
    </row>
    <row r="10199" spans="5:5" x14ac:dyDescent="0.25">
      <c r="E10199"/>
    </row>
    <row r="10200" spans="5:5" x14ac:dyDescent="0.25">
      <c r="E10200"/>
    </row>
    <row r="10201" spans="5:5" x14ac:dyDescent="0.25">
      <c r="E10201"/>
    </row>
    <row r="10202" spans="5:5" x14ac:dyDescent="0.25">
      <c r="E10202"/>
    </row>
    <row r="10203" spans="5:5" x14ac:dyDescent="0.25">
      <c r="E10203"/>
    </row>
    <row r="10204" spans="5:5" x14ac:dyDescent="0.25">
      <c r="E10204"/>
    </row>
    <row r="10205" spans="5:5" x14ac:dyDescent="0.25">
      <c r="E10205"/>
    </row>
    <row r="10206" spans="5:5" x14ac:dyDescent="0.25">
      <c r="E10206"/>
    </row>
    <row r="10207" spans="5:5" x14ac:dyDescent="0.25">
      <c r="E10207"/>
    </row>
    <row r="10208" spans="5:5" x14ac:dyDescent="0.25">
      <c r="E10208"/>
    </row>
    <row r="10209" spans="5:5" x14ac:dyDescent="0.25">
      <c r="E10209"/>
    </row>
    <row r="10210" spans="5:5" x14ac:dyDescent="0.25">
      <c r="E10210"/>
    </row>
    <row r="10211" spans="5:5" x14ac:dyDescent="0.25">
      <c r="E10211"/>
    </row>
    <row r="10212" spans="5:5" x14ac:dyDescent="0.25">
      <c r="E10212"/>
    </row>
    <row r="10213" spans="5:5" x14ac:dyDescent="0.25">
      <c r="E10213"/>
    </row>
    <row r="10214" spans="5:5" x14ac:dyDescent="0.25">
      <c r="E10214"/>
    </row>
    <row r="10215" spans="5:5" x14ac:dyDescent="0.25">
      <c r="E10215"/>
    </row>
    <row r="10216" spans="5:5" x14ac:dyDescent="0.25">
      <c r="E10216"/>
    </row>
    <row r="10217" spans="5:5" x14ac:dyDescent="0.25">
      <c r="E10217"/>
    </row>
    <row r="10218" spans="5:5" x14ac:dyDescent="0.25">
      <c r="E10218"/>
    </row>
    <row r="10219" spans="5:5" x14ac:dyDescent="0.25">
      <c r="E10219"/>
    </row>
    <row r="10220" spans="5:5" x14ac:dyDescent="0.25">
      <c r="E10220"/>
    </row>
    <row r="10221" spans="5:5" x14ac:dyDescent="0.25">
      <c r="E10221"/>
    </row>
    <row r="10222" spans="5:5" x14ac:dyDescent="0.25">
      <c r="E10222"/>
    </row>
    <row r="10223" spans="5:5" x14ac:dyDescent="0.25">
      <c r="E10223"/>
    </row>
    <row r="10224" spans="5:5" x14ac:dyDescent="0.25">
      <c r="E10224"/>
    </row>
    <row r="10225" spans="5:5" x14ac:dyDescent="0.25">
      <c r="E10225"/>
    </row>
    <row r="10226" spans="5:5" x14ac:dyDescent="0.25">
      <c r="E10226"/>
    </row>
    <row r="10227" spans="5:5" x14ac:dyDescent="0.25">
      <c r="E10227"/>
    </row>
    <row r="10228" spans="5:5" x14ac:dyDescent="0.25">
      <c r="E10228"/>
    </row>
    <row r="10229" spans="5:5" x14ac:dyDescent="0.25">
      <c r="E10229"/>
    </row>
    <row r="10230" spans="5:5" x14ac:dyDescent="0.25">
      <c r="E10230"/>
    </row>
    <row r="10231" spans="5:5" x14ac:dyDescent="0.25">
      <c r="E10231"/>
    </row>
    <row r="10232" spans="5:5" x14ac:dyDescent="0.25">
      <c r="E10232"/>
    </row>
    <row r="10233" spans="5:5" x14ac:dyDescent="0.25">
      <c r="E10233"/>
    </row>
    <row r="10234" spans="5:5" x14ac:dyDescent="0.25">
      <c r="E10234"/>
    </row>
    <row r="10235" spans="5:5" x14ac:dyDescent="0.25">
      <c r="E10235"/>
    </row>
    <row r="10236" spans="5:5" x14ac:dyDescent="0.25">
      <c r="E10236"/>
    </row>
    <row r="10237" spans="5:5" x14ac:dyDescent="0.25">
      <c r="E10237"/>
    </row>
    <row r="10238" spans="5:5" x14ac:dyDescent="0.25">
      <c r="E10238"/>
    </row>
    <row r="10239" spans="5:5" x14ac:dyDescent="0.25">
      <c r="E10239"/>
    </row>
    <row r="10240" spans="5:5" x14ac:dyDescent="0.25">
      <c r="E10240"/>
    </row>
    <row r="10241" spans="5:5" x14ac:dyDescent="0.25">
      <c r="E10241"/>
    </row>
    <row r="10242" spans="5:5" x14ac:dyDescent="0.25">
      <c r="E10242"/>
    </row>
    <row r="10243" spans="5:5" x14ac:dyDescent="0.25">
      <c r="E10243"/>
    </row>
    <row r="10244" spans="5:5" x14ac:dyDescent="0.25">
      <c r="E10244"/>
    </row>
    <row r="10245" spans="5:5" x14ac:dyDescent="0.25">
      <c r="E10245"/>
    </row>
    <row r="10246" spans="5:5" x14ac:dyDescent="0.25">
      <c r="E10246"/>
    </row>
    <row r="10247" spans="5:5" x14ac:dyDescent="0.25">
      <c r="E10247"/>
    </row>
    <row r="10248" spans="5:5" x14ac:dyDescent="0.25">
      <c r="E10248"/>
    </row>
    <row r="10249" spans="5:5" x14ac:dyDescent="0.25">
      <c r="E10249"/>
    </row>
    <row r="10250" spans="5:5" x14ac:dyDescent="0.25">
      <c r="E10250"/>
    </row>
    <row r="10251" spans="5:5" x14ac:dyDescent="0.25">
      <c r="E10251"/>
    </row>
    <row r="10252" spans="5:5" x14ac:dyDescent="0.25">
      <c r="E10252"/>
    </row>
    <row r="10253" spans="5:5" x14ac:dyDescent="0.25">
      <c r="E10253"/>
    </row>
    <row r="10254" spans="5:5" x14ac:dyDescent="0.25">
      <c r="E10254"/>
    </row>
    <row r="10255" spans="5:5" x14ac:dyDescent="0.25">
      <c r="E10255"/>
    </row>
    <row r="10256" spans="5:5" x14ac:dyDescent="0.25">
      <c r="E10256"/>
    </row>
    <row r="10257" spans="5:5" x14ac:dyDescent="0.25">
      <c r="E10257"/>
    </row>
    <row r="10258" spans="5:5" x14ac:dyDescent="0.25">
      <c r="E10258"/>
    </row>
    <row r="10259" spans="5:5" x14ac:dyDescent="0.25">
      <c r="E10259"/>
    </row>
    <row r="10260" spans="5:5" x14ac:dyDescent="0.25">
      <c r="E10260"/>
    </row>
    <row r="10261" spans="5:5" x14ac:dyDescent="0.25">
      <c r="E10261"/>
    </row>
    <row r="10262" spans="5:5" x14ac:dyDescent="0.25">
      <c r="E10262"/>
    </row>
    <row r="10263" spans="5:5" x14ac:dyDescent="0.25">
      <c r="E10263"/>
    </row>
    <row r="10264" spans="5:5" x14ac:dyDescent="0.25">
      <c r="E10264"/>
    </row>
    <row r="10265" spans="5:5" x14ac:dyDescent="0.25">
      <c r="E10265"/>
    </row>
    <row r="10266" spans="5:5" x14ac:dyDescent="0.25">
      <c r="E10266"/>
    </row>
    <row r="10267" spans="5:5" x14ac:dyDescent="0.25">
      <c r="E10267"/>
    </row>
    <row r="10268" spans="5:5" x14ac:dyDescent="0.25">
      <c r="E10268"/>
    </row>
    <row r="10269" spans="5:5" x14ac:dyDescent="0.25">
      <c r="E10269"/>
    </row>
    <row r="10270" spans="5:5" x14ac:dyDescent="0.25">
      <c r="E10270"/>
    </row>
    <row r="10271" spans="5:5" x14ac:dyDescent="0.25">
      <c r="E10271"/>
    </row>
    <row r="10272" spans="5:5" x14ac:dyDescent="0.25">
      <c r="E10272"/>
    </row>
    <row r="10273" spans="5:5" x14ac:dyDescent="0.25">
      <c r="E10273"/>
    </row>
    <row r="10274" spans="5:5" x14ac:dyDescent="0.25">
      <c r="E10274"/>
    </row>
    <row r="10275" spans="5:5" x14ac:dyDescent="0.25">
      <c r="E10275"/>
    </row>
    <row r="10276" spans="5:5" x14ac:dyDescent="0.25">
      <c r="E10276"/>
    </row>
    <row r="10277" spans="5:5" x14ac:dyDescent="0.25">
      <c r="E10277"/>
    </row>
    <row r="10278" spans="5:5" x14ac:dyDescent="0.25">
      <c r="E10278"/>
    </row>
    <row r="10279" spans="5:5" x14ac:dyDescent="0.25">
      <c r="E10279"/>
    </row>
    <row r="10280" spans="5:5" x14ac:dyDescent="0.25">
      <c r="E10280"/>
    </row>
    <row r="10281" spans="5:5" x14ac:dyDescent="0.25">
      <c r="E10281"/>
    </row>
    <row r="10282" spans="5:5" x14ac:dyDescent="0.25">
      <c r="E10282"/>
    </row>
    <row r="10283" spans="5:5" x14ac:dyDescent="0.25">
      <c r="E10283"/>
    </row>
    <row r="10284" spans="5:5" x14ac:dyDescent="0.25">
      <c r="E10284"/>
    </row>
    <row r="10285" spans="5:5" x14ac:dyDescent="0.25">
      <c r="E10285"/>
    </row>
    <row r="10286" spans="5:5" x14ac:dyDescent="0.25">
      <c r="E10286"/>
    </row>
    <row r="10287" spans="5:5" x14ac:dyDescent="0.25">
      <c r="E10287"/>
    </row>
    <row r="10288" spans="5:5" x14ac:dyDescent="0.25">
      <c r="E10288"/>
    </row>
    <row r="10289" spans="5:5" x14ac:dyDescent="0.25">
      <c r="E10289"/>
    </row>
    <row r="10290" spans="5:5" x14ac:dyDescent="0.25">
      <c r="E10290"/>
    </row>
    <row r="10291" spans="5:5" x14ac:dyDescent="0.25">
      <c r="E10291"/>
    </row>
    <row r="10292" spans="5:5" x14ac:dyDescent="0.25">
      <c r="E10292"/>
    </row>
    <row r="10293" spans="5:5" x14ac:dyDescent="0.25">
      <c r="E10293"/>
    </row>
    <row r="10294" spans="5:5" x14ac:dyDescent="0.25">
      <c r="E10294"/>
    </row>
    <row r="10295" spans="5:5" x14ac:dyDescent="0.25">
      <c r="E10295"/>
    </row>
    <row r="10296" spans="5:5" x14ac:dyDescent="0.25">
      <c r="E10296"/>
    </row>
    <row r="10297" spans="5:5" x14ac:dyDescent="0.25">
      <c r="E10297"/>
    </row>
    <row r="10298" spans="5:5" x14ac:dyDescent="0.25">
      <c r="E10298"/>
    </row>
    <row r="10299" spans="5:5" x14ac:dyDescent="0.25">
      <c r="E10299"/>
    </row>
    <row r="10300" spans="5:5" x14ac:dyDescent="0.25">
      <c r="E10300"/>
    </row>
    <row r="10301" spans="5:5" x14ac:dyDescent="0.25">
      <c r="E10301"/>
    </row>
    <row r="10302" spans="5:5" x14ac:dyDescent="0.25">
      <c r="E10302"/>
    </row>
    <row r="10303" spans="5:5" x14ac:dyDescent="0.25">
      <c r="E10303"/>
    </row>
    <row r="10304" spans="5:5" x14ac:dyDescent="0.25">
      <c r="E10304"/>
    </row>
    <row r="10305" spans="5:5" x14ac:dyDescent="0.25">
      <c r="E10305"/>
    </row>
    <row r="10306" spans="5:5" x14ac:dyDescent="0.25">
      <c r="E10306"/>
    </row>
    <row r="10307" spans="5:5" x14ac:dyDescent="0.25">
      <c r="E10307"/>
    </row>
    <row r="10308" spans="5:5" x14ac:dyDescent="0.25">
      <c r="E10308"/>
    </row>
    <row r="10309" spans="5:5" x14ac:dyDescent="0.25">
      <c r="E10309"/>
    </row>
    <row r="10310" spans="5:5" x14ac:dyDescent="0.25">
      <c r="E10310"/>
    </row>
    <row r="10311" spans="5:5" x14ac:dyDescent="0.25">
      <c r="E10311"/>
    </row>
    <row r="10312" spans="5:5" x14ac:dyDescent="0.25">
      <c r="E10312"/>
    </row>
    <row r="10313" spans="5:5" x14ac:dyDescent="0.25">
      <c r="E10313"/>
    </row>
    <row r="10314" spans="5:5" x14ac:dyDescent="0.25">
      <c r="E10314"/>
    </row>
    <row r="10315" spans="5:5" x14ac:dyDescent="0.25">
      <c r="E10315"/>
    </row>
    <row r="10316" spans="5:5" x14ac:dyDescent="0.25">
      <c r="E10316"/>
    </row>
    <row r="10317" spans="5:5" x14ac:dyDescent="0.25">
      <c r="E10317"/>
    </row>
    <row r="10318" spans="5:5" x14ac:dyDescent="0.25">
      <c r="E10318"/>
    </row>
    <row r="10319" spans="5:5" x14ac:dyDescent="0.25">
      <c r="E10319"/>
    </row>
    <row r="10320" spans="5:5" x14ac:dyDescent="0.25">
      <c r="E10320"/>
    </row>
    <row r="10321" spans="5:5" x14ac:dyDescent="0.25">
      <c r="E10321"/>
    </row>
    <row r="10322" spans="5:5" x14ac:dyDescent="0.25">
      <c r="E10322"/>
    </row>
    <row r="10323" spans="5:5" x14ac:dyDescent="0.25">
      <c r="E10323"/>
    </row>
    <row r="10324" spans="5:5" x14ac:dyDescent="0.25">
      <c r="E10324"/>
    </row>
    <row r="10325" spans="5:5" x14ac:dyDescent="0.25">
      <c r="E10325"/>
    </row>
    <row r="10326" spans="5:5" x14ac:dyDescent="0.25">
      <c r="E10326"/>
    </row>
    <row r="10327" spans="5:5" x14ac:dyDescent="0.25">
      <c r="E10327"/>
    </row>
    <row r="10328" spans="5:5" x14ac:dyDescent="0.25">
      <c r="E10328"/>
    </row>
    <row r="10329" spans="5:5" x14ac:dyDescent="0.25">
      <c r="E10329"/>
    </row>
    <row r="10330" spans="5:5" x14ac:dyDescent="0.25">
      <c r="E10330"/>
    </row>
    <row r="10331" spans="5:5" x14ac:dyDescent="0.25">
      <c r="E10331"/>
    </row>
    <row r="10332" spans="5:5" x14ac:dyDescent="0.25">
      <c r="E10332"/>
    </row>
    <row r="10333" spans="5:5" x14ac:dyDescent="0.25">
      <c r="E10333"/>
    </row>
    <row r="10334" spans="5:5" x14ac:dyDescent="0.25">
      <c r="E10334"/>
    </row>
    <row r="10335" spans="5:5" x14ac:dyDescent="0.25">
      <c r="E10335"/>
    </row>
    <row r="10336" spans="5:5" x14ac:dyDescent="0.25">
      <c r="E10336"/>
    </row>
    <row r="10337" spans="5:5" x14ac:dyDescent="0.25">
      <c r="E10337"/>
    </row>
    <row r="10338" spans="5:5" x14ac:dyDescent="0.25">
      <c r="E10338"/>
    </row>
    <row r="10339" spans="5:5" x14ac:dyDescent="0.25">
      <c r="E10339"/>
    </row>
    <row r="10340" spans="5:5" x14ac:dyDescent="0.25">
      <c r="E10340"/>
    </row>
    <row r="10341" spans="5:5" x14ac:dyDescent="0.25">
      <c r="E10341"/>
    </row>
    <row r="10342" spans="5:5" x14ac:dyDescent="0.25">
      <c r="E10342"/>
    </row>
    <row r="10343" spans="5:5" x14ac:dyDescent="0.25">
      <c r="E10343"/>
    </row>
    <row r="10344" spans="5:5" x14ac:dyDescent="0.25">
      <c r="E10344"/>
    </row>
    <row r="10345" spans="5:5" x14ac:dyDescent="0.25">
      <c r="E10345"/>
    </row>
    <row r="10346" spans="5:5" x14ac:dyDescent="0.25">
      <c r="E10346"/>
    </row>
    <row r="10347" spans="5:5" x14ac:dyDescent="0.25">
      <c r="E10347"/>
    </row>
    <row r="10348" spans="5:5" x14ac:dyDescent="0.25">
      <c r="E10348"/>
    </row>
    <row r="10349" spans="5:5" x14ac:dyDescent="0.25">
      <c r="E10349"/>
    </row>
    <row r="10350" spans="5:5" x14ac:dyDescent="0.25">
      <c r="E10350"/>
    </row>
    <row r="10351" spans="5:5" x14ac:dyDescent="0.25">
      <c r="E10351"/>
    </row>
    <row r="10352" spans="5:5" x14ac:dyDescent="0.25">
      <c r="E10352"/>
    </row>
    <row r="10353" spans="5:5" x14ac:dyDescent="0.25">
      <c r="E10353"/>
    </row>
    <row r="10354" spans="5:5" x14ac:dyDescent="0.25">
      <c r="E10354"/>
    </row>
    <row r="10355" spans="5:5" x14ac:dyDescent="0.25">
      <c r="E10355"/>
    </row>
    <row r="10356" spans="5:5" x14ac:dyDescent="0.25">
      <c r="E10356"/>
    </row>
    <row r="10357" spans="5:5" x14ac:dyDescent="0.25">
      <c r="E10357"/>
    </row>
    <row r="10358" spans="5:5" x14ac:dyDescent="0.25">
      <c r="E10358"/>
    </row>
    <row r="10359" spans="5:5" x14ac:dyDescent="0.25">
      <c r="E10359"/>
    </row>
    <row r="10360" spans="5:5" x14ac:dyDescent="0.25">
      <c r="E10360"/>
    </row>
    <row r="10361" spans="5:5" x14ac:dyDescent="0.25">
      <c r="E10361"/>
    </row>
    <row r="10362" spans="5:5" x14ac:dyDescent="0.25">
      <c r="E10362"/>
    </row>
    <row r="10363" spans="5:5" x14ac:dyDescent="0.25">
      <c r="E10363"/>
    </row>
    <row r="10364" spans="5:5" x14ac:dyDescent="0.25">
      <c r="E10364"/>
    </row>
    <row r="10365" spans="5:5" x14ac:dyDescent="0.25">
      <c r="E10365"/>
    </row>
    <row r="10366" spans="5:5" x14ac:dyDescent="0.25">
      <c r="E10366"/>
    </row>
    <row r="10367" spans="5:5" x14ac:dyDescent="0.25">
      <c r="E10367"/>
    </row>
    <row r="10368" spans="5:5" x14ac:dyDescent="0.25">
      <c r="E10368"/>
    </row>
    <row r="10369" spans="5:5" x14ac:dyDescent="0.25">
      <c r="E10369"/>
    </row>
    <row r="10370" spans="5:5" x14ac:dyDescent="0.25">
      <c r="E10370"/>
    </row>
    <row r="10371" spans="5:5" x14ac:dyDescent="0.25">
      <c r="E10371"/>
    </row>
    <row r="10372" spans="5:5" x14ac:dyDescent="0.25">
      <c r="E10372"/>
    </row>
    <row r="10373" spans="5:5" x14ac:dyDescent="0.25">
      <c r="E10373"/>
    </row>
    <row r="10374" spans="5:5" x14ac:dyDescent="0.25">
      <c r="E10374"/>
    </row>
    <row r="10375" spans="5:5" x14ac:dyDescent="0.25">
      <c r="E10375"/>
    </row>
    <row r="10376" spans="5:5" x14ac:dyDescent="0.25">
      <c r="E10376"/>
    </row>
    <row r="10377" spans="5:5" x14ac:dyDescent="0.25">
      <c r="E10377"/>
    </row>
    <row r="10378" spans="5:5" x14ac:dyDescent="0.25">
      <c r="E10378"/>
    </row>
    <row r="10379" spans="5:5" x14ac:dyDescent="0.25">
      <c r="E10379"/>
    </row>
    <row r="10380" spans="5:5" x14ac:dyDescent="0.25">
      <c r="E10380"/>
    </row>
    <row r="10381" spans="5:5" x14ac:dyDescent="0.25">
      <c r="E10381"/>
    </row>
    <row r="10382" spans="5:5" x14ac:dyDescent="0.25">
      <c r="E10382"/>
    </row>
    <row r="10383" spans="5:5" x14ac:dyDescent="0.25">
      <c r="E10383"/>
    </row>
    <row r="10384" spans="5:5" x14ac:dyDescent="0.25">
      <c r="E10384"/>
    </row>
    <row r="10385" spans="5:5" x14ac:dyDescent="0.25">
      <c r="E10385"/>
    </row>
    <row r="10386" spans="5:5" x14ac:dyDescent="0.25">
      <c r="E10386"/>
    </row>
    <row r="10387" spans="5:5" x14ac:dyDescent="0.25">
      <c r="E10387"/>
    </row>
    <row r="10388" spans="5:5" x14ac:dyDescent="0.25">
      <c r="E10388"/>
    </row>
    <row r="10389" spans="5:5" x14ac:dyDescent="0.25">
      <c r="E10389"/>
    </row>
    <row r="10390" spans="5:5" x14ac:dyDescent="0.25">
      <c r="E10390"/>
    </row>
    <row r="10391" spans="5:5" x14ac:dyDescent="0.25">
      <c r="E10391"/>
    </row>
    <row r="10392" spans="5:5" x14ac:dyDescent="0.25">
      <c r="E10392"/>
    </row>
    <row r="10393" spans="5:5" x14ac:dyDescent="0.25">
      <c r="E10393"/>
    </row>
    <row r="10394" spans="5:5" x14ac:dyDescent="0.25">
      <c r="E10394"/>
    </row>
    <row r="10395" spans="5:5" x14ac:dyDescent="0.25">
      <c r="E10395"/>
    </row>
    <row r="10396" spans="5:5" x14ac:dyDescent="0.25">
      <c r="E10396"/>
    </row>
    <row r="10397" spans="5:5" x14ac:dyDescent="0.25">
      <c r="E10397"/>
    </row>
    <row r="10398" spans="5:5" x14ac:dyDescent="0.25">
      <c r="E10398"/>
    </row>
    <row r="10399" spans="5:5" x14ac:dyDescent="0.25">
      <c r="E10399"/>
    </row>
    <row r="10400" spans="5:5" x14ac:dyDescent="0.25">
      <c r="E10400"/>
    </row>
    <row r="10401" spans="5:5" x14ac:dyDescent="0.25">
      <c r="E10401"/>
    </row>
    <row r="10402" spans="5:5" x14ac:dyDescent="0.25">
      <c r="E10402"/>
    </row>
    <row r="10403" spans="5:5" x14ac:dyDescent="0.25">
      <c r="E10403"/>
    </row>
    <row r="10404" spans="5:5" x14ac:dyDescent="0.25">
      <c r="E10404"/>
    </row>
    <row r="10405" spans="5:5" x14ac:dyDescent="0.25">
      <c r="E10405"/>
    </row>
    <row r="10406" spans="5:5" x14ac:dyDescent="0.25">
      <c r="E10406"/>
    </row>
    <row r="10407" spans="5:5" x14ac:dyDescent="0.25">
      <c r="E10407"/>
    </row>
    <row r="10408" spans="5:5" x14ac:dyDescent="0.25">
      <c r="E10408"/>
    </row>
    <row r="10409" spans="5:5" x14ac:dyDescent="0.25">
      <c r="E10409"/>
    </row>
    <row r="10410" spans="5:5" x14ac:dyDescent="0.25">
      <c r="E10410"/>
    </row>
    <row r="10411" spans="5:5" x14ac:dyDescent="0.25">
      <c r="E10411"/>
    </row>
    <row r="10412" spans="5:5" x14ac:dyDescent="0.25">
      <c r="E10412"/>
    </row>
    <row r="10413" spans="5:5" x14ac:dyDescent="0.25">
      <c r="E10413"/>
    </row>
    <row r="10414" spans="5:5" x14ac:dyDescent="0.25">
      <c r="E10414"/>
    </row>
    <row r="10415" spans="5:5" x14ac:dyDescent="0.25">
      <c r="E10415"/>
    </row>
    <row r="10416" spans="5:5" x14ac:dyDescent="0.25">
      <c r="E10416"/>
    </row>
    <row r="10417" spans="5:5" x14ac:dyDescent="0.25">
      <c r="E10417"/>
    </row>
    <row r="10418" spans="5:5" x14ac:dyDescent="0.25">
      <c r="E10418"/>
    </row>
    <row r="10419" spans="5:5" x14ac:dyDescent="0.25">
      <c r="E10419"/>
    </row>
    <row r="10420" spans="5:5" x14ac:dyDescent="0.25">
      <c r="E10420"/>
    </row>
    <row r="10421" spans="5:5" x14ac:dyDescent="0.25">
      <c r="E10421"/>
    </row>
    <row r="10422" spans="5:5" x14ac:dyDescent="0.25">
      <c r="E10422"/>
    </row>
    <row r="10423" spans="5:5" x14ac:dyDescent="0.25">
      <c r="E10423"/>
    </row>
    <row r="10424" spans="5:5" x14ac:dyDescent="0.25">
      <c r="E10424"/>
    </row>
    <row r="10425" spans="5:5" x14ac:dyDescent="0.25">
      <c r="E10425"/>
    </row>
    <row r="10426" spans="5:5" x14ac:dyDescent="0.25">
      <c r="E10426"/>
    </row>
    <row r="10427" spans="5:5" x14ac:dyDescent="0.25">
      <c r="E10427"/>
    </row>
    <row r="10428" spans="5:5" x14ac:dyDescent="0.25">
      <c r="E10428"/>
    </row>
    <row r="10429" spans="5:5" x14ac:dyDescent="0.25">
      <c r="E10429"/>
    </row>
    <row r="10430" spans="5:5" x14ac:dyDescent="0.25">
      <c r="E10430"/>
    </row>
    <row r="10431" spans="5:5" x14ac:dyDescent="0.25">
      <c r="E10431"/>
    </row>
    <row r="10432" spans="5:5" x14ac:dyDescent="0.25">
      <c r="E10432"/>
    </row>
    <row r="10433" spans="5:5" x14ac:dyDescent="0.25">
      <c r="E10433"/>
    </row>
    <row r="10434" spans="5:5" x14ac:dyDescent="0.25">
      <c r="E10434"/>
    </row>
    <row r="10435" spans="5:5" x14ac:dyDescent="0.25">
      <c r="E10435"/>
    </row>
    <row r="10436" spans="5:5" x14ac:dyDescent="0.25">
      <c r="E10436"/>
    </row>
    <row r="10437" spans="5:5" x14ac:dyDescent="0.25">
      <c r="E10437"/>
    </row>
    <row r="10438" spans="5:5" x14ac:dyDescent="0.25">
      <c r="E10438"/>
    </row>
    <row r="10439" spans="5:5" x14ac:dyDescent="0.25">
      <c r="E10439"/>
    </row>
    <row r="10440" spans="5:5" x14ac:dyDescent="0.25">
      <c r="E10440"/>
    </row>
    <row r="10441" spans="5:5" x14ac:dyDescent="0.25">
      <c r="E10441"/>
    </row>
    <row r="10442" spans="5:5" x14ac:dyDescent="0.25">
      <c r="E10442"/>
    </row>
    <row r="10443" spans="5:5" x14ac:dyDescent="0.25">
      <c r="E10443"/>
    </row>
    <row r="10444" spans="5:5" x14ac:dyDescent="0.25">
      <c r="E10444"/>
    </row>
    <row r="10445" spans="5:5" x14ac:dyDescent="0.25">
      <c r="E10445"/>
    </row>
    <row r="10446" spans="5:5" x14ac:dyDescent="0.25">
      <c r="E10446"/>
    </row>
    <row r="10447" spans="5:5" x14ac:dyDescent="0.25">
      <c r="E10447"/>
    </row>
    <row r="10448" spans="5:5" x14ac:dyDescent="0.25">
      <c r="E10448"/>
    </row>
    <row r="10449" spans="5:5" x14ac:dyDescent="0.25">
      <c r="E10449"/>
    </row>
    <row r="10450" spans="5:5" x14ac:dyDescent="0.25">
      <c r="E10450"/>
    </row>
    <row r="10451" spans="5:5" x14ac:dyDescent="0.25">
      <c r="E10451"/>
    </row>
    <row r="10452" spans="5:5" x14ac:dyDescent="0.25">
      <c r="E10452"/>
    </row>
    <row r="10453" spans="5:5" x14ac:dyDescent="0.25">
      <c r="E10453"/>
    </row>
    <row r="10454" spans="5:5" x14ac:dyDescent="0.25">
      <c r="E10454"/>
    </row>
    <row r="10455" spans="5:5" x14ac:dyDescent="0.25">
      <c r="E10455"/>
    </row>
    <row r="10456" spans="5:5" x14ac:dyDescent="0.25">
      <c r="E10456"/>
    </row>
    <row r="10457" spans="5:5" x14ac:dyDescent="0.25">
      <c r="E10457"/>
    </row>
    <row r="10458" spans="5:5" x14ac:dyDescent="0.25">
      <c r="E10458"/>
    </row>
    <row r="10459" spans="5:5" x14ac:dyDescent="0.25">
      <c r="E10459"/>
    </row>
    <row r="10460" spans="5:5" x14ac:dyDescent="0.25">
      <c r="E10460"/>
    </row>
    <row r="10461" spans="5:5" x14ac:dyDescent="0.25">
      <c r="E10461"/>
    </row>
    <row r="10462" spans="5:5" x14ac:dyDescent="0.25">
      <c r="E10462"/>
    </row>
    <row r="10463" spans="5:5" x14ac:dyDescent="0.25">
      <c r="E10463"/>
    </row>
    <row r="10464" spans="5:5" x14ac:dyDescent="0.25">
      <c r="E10464"/>
    </row>
    <row r="10465" spans="5:5" x14ac:dyDescent="0.25">
      <c r="E10465"/>
    </row>
    <row r="10466" spans="5:5" x14ac:dyDescent="0.25">
      <c r="E10466"/>
    </row>
    <row r="10467" spans="5:5" x14ac:dyDescent="0.25">
      <c r="E10467"/>
    </row>
    <row r="10468" spans="5:5" x14ac:dyDescent="0.25">
      <c r="E10468"/>
    </row>
    <row r="10469" spans="5:5" x14ac:dyDescent="0.25">
      <c r="E10469"/>
    </row>
    <row r="10470" spans="5:5" x14ac:dyDescent="0.25">
      <c r="E10470"/>
    </row>
    <row r="10471" spans="5:5" x14ac:dyDescent="0.25">
      <c r="E10471"/>
    </row>
    <row r="10472" spans="5:5" x14ac:dyDescent="0.25">
      <c r="E10472"/>
    </row>
    <row r="10473" spans="5:5" x14ac:dyDescent="0.25">
      <c r="E10473"/>
    </row>
    <row r="10474" spans="5:5" x14ac:dyDescent="0.25">
      <c r="E10474"/>
    </row>
    <row r="10475" spans="5:5" x14ac:dyDescent="0.25">
      <c r="E10475"/>
    </row>
    <row r="10476" spans="5:5" x14ac:dyDescent="0.25">
      <c r="E10476"/>
    </row>
    <row r="10477" spans="5:5" x14ac:dyDescent="0.25">
      <c r="E10477"/>
    </row>
    <row r="10478" spans="5:5" x14ac:dyDescent="0.25">
      <c r="E10478"/>
    </row>
    <row r="10479" spans="5:5" x14ac:dyDescent="0.25">
      <c r="E10479"/>
    </row>
    <row r="10480" spans="5:5" x14ac:dyDescent="0.25">
      <c r="E10480"/>
    </row>
    <row r="10481" spans="5:5" x14ac:dyDescent="0.25">
      <c r="E10481"/>
    </row>
    <row r="10482" spans="5:5" x14ac:dyDescent="0.25">
      <c r="E10482"/>
    </row>
    <row r="10483" spans="5:5" x14ac:dyDescent="0.25">
      <c r="E10483"/>
    </row>
    <row r="10484" spans="5:5" x14ac:dyDescent="0.25">
      <c r="E10484"/>
    </row>
    <row r="10485" spans="5:5" x14ac:dyDescent="0.25">
      <c r="E10485"/>
    </row>
    <row r="10486" spans="5:5" x14ac:dyDescent="0.25">
      <c r="E10486"/>
    </row>
    <row r="10487" spans="5:5" x14ac:dyDescent="0.25">
      <c r="E10487"/>
    </row>
    <row r="10488" spans="5:5" x14ac:dyDescent="0.25">
      <c r="E10488"/>
    </row>
    <row r="10489" spans="5:5" x14ac:dyDescent="0.25">
      <c r="E10489"/>
    </row>
    <row r="10490" spans="5:5" x14ac:dyDescent="0.25">
      <c r="E10490"/>
    </row>
    <row r="10491" spans="5:5" x14ac:dyDescent="0.25">
      <c r="E10491"/>
    </row>
    <row r="10492" spans="5:5" x14ac:dyDescent="0.25">
      <c r="E10492"/>
    </row>
    <row r="10493" spans="5:5" x14ac:dyDescent="0.25">
      <c r="E10493"/>
    </row>
    <row r="10494" spans="5:5" x14ac:dyDescent="0.25">
      <c r="E10494"/>
    </row>
    <row r="10495" spans="5:5" x14ac:dyDescent="0.25">
      <c r="E10495"/>
    </row>
    <row r="10496" spans="5:5" x14ac:dyDescent="0.25">
      <c r="E10496"/>
    </row>
    <row r="10497" spans="5:5" x14ac:dyDescent="0.25">
      <c r="E10497"/>
    </row>
    <row r="10498" spans="5:5" x14ac:dyDescent="0.25">
      <c r="E10498"/>
    </row>
    <row r="10499" spans="5:5" x14ac:dyDescent="0.25">
      <c r="E10499"/>
    </row>
    <row r="10500" spans="5:5" x14ac:dyDescent="0.25">
      <c r="E10500"/>
    </row>
    <row r="10501" spans="5:5" x14ac:dyDescent="0.25">
      <c r="E10501"/>
    </row>
    <row r="10502" spans="5:5" x14ac:dyDescent="0.25">
      <c r="E10502"/>
    </row>
    <row r="10503" spans="5:5" x14ac:dyDescent="0.25">
      <c r="E10503"/>
    </row>
    <row r="10504" spans="5:5" x14ac:dyDescent="0.25">
      <c r="E10504"/>
    </row>
    <row r="10505" spans="5:5" x14ac:dyDescent="0.25">
      <c r="E10505"/>
    </row>
    <row r="10506" spans="5:5" x14ac:dyDescent="0.25">
      <c r="E10506"/>
    </row>
    <row r="10507" spans="5:5" x14ac:dyDescent="0.25">
      <c r="E10507"/>
    </row>
    <row r="10508" spans="5:5" x14ac:dyDescent="0.25">
      <c r="E10508"/>
    </row>
    <row r="10509" spans="5:5" x14ac:dyDescent="0.25">
      <c r="E10509"/>
    </row>
    <row r="10510" spans="5:5" x14ac:dyDescent="0.25">
      <c r="E10510"/>
    </row>
    <row r="10511" spans="5:5" x14ac:dyDescent="0.25">
      <c r="E10511"/>
    </row>
    <row r="10512" spans="5:5" x14ac:dyDescent="0.25">
      <c r="E10512"/>
    </row>
    <row r="10513" spans="5:5" x14ac:dyDescent="0.25">
      <c r="E10513"/>
    </row>
    <row r="10514" spans="5:5" x14ac:dyDescent="0.25">
      <c r="E10514"/>
    </row>
    <row r="10515" spans="5:5" x14ac:dyDescent="0.25">
      <c r="E10515"/>
    </row>
    <row r="10516" spans="5:5" x14ac:dyDescent="0.25">
      <c r="E10516"/>
    </row>
    <row r="10517" spans="5:5" x14ac:dyDescent="0.25">
      <c r="E10517"/>
    </row>
    <row r="10518" spans="5:5" x14ac:dyDescent="0.25">
      <c r="E10518"/>
    </row>
    <row r="10519" spans="5:5" x14ac:dyDescent="0.25">
      <c r="E10519"/>
    </row>
    <row r="10520" spans="5:5" x14ac:dyDescent="0.25">
      <c r="E10520"/>
    </row>
    <row r="10521" spans="5:5" x14ac:dyDescent="0.25">
      <c r="E10521"/>
    </row>
    <row r="10522" spans="5:5" x14ac:dyDescent="0.25">
      <c r="E10522"/>
    </row>
    <row r="10523" spans="5:5" x14ac:dyDescent="0.25">
      <c r="E10523"/>
    </row>
    <row r="10524" spans="5:5" x14ac:dyDescent="0.25">
      <c r="E10524"/>
    </row>
    <row r="10525" spans="5:5" x14ac:dyDescent="0.25">
      <c r="E10525"/>
    </row>
    <row r="10526" spans="5:5" x14ac:dyDescent="0.25">
      <c r="E10526"/>
    </row>
    <row r="10527" spans="5:5" x14ac:dyDescent="0.25">
      <c r="E10527"/>
    </row>
    <row r="10528" spans="5:5" x14ac:dyDescent="0.25">
      <c r="E10528"/>
    </row>
    <row r="10529" spans="5:5" x14ac:dyDescent="0.25">
      <c r="E10529"/>
    </row>
    <row r="10530" spans="5:5" x14ac:dyDescent="0.25">
      <c r="E10530"/>
    </row>
    <row r="10531" spans="5:5" x14ac:dyDescent="0.25">
      <c r="E10531"/>
    </row>
    <row r="10532" spans="5:5" x14ac:dyDescent="0.25">
      <c r="E10532"/>
    </row>
    <row r="10533" spans="5:5" x14ac:dyDescent="0.25">
      <c r="E10533"/>
    </row>
    <row r="10534" spans="5:5" x14ac:dyDescent="0.25">
      <c r="E10534"/>
    </row>
    <row r="10535" spans="5:5" x14ac:dyDescent="0.25">
      <c r="E10535"/>
    </row>
    <row r="10536" spans="5:5" x14ac:dyDescent="0.25">
      <c r="E10536"/>
    </row>
    <row r="10537" spans="5:5" x14ac:dyDescent="0.25">
      <c r="E10537"/>
    </row>
    <row r="10538" spans="5:5" x14ac:dyDescent="0.25">
      <c r="E10538"/>
    </row>
    <row r="10539" spans="5:5" x14ac:dyDescent="0.25">
      <c r="E10539"/>
    </row>
    <row r="10540" spans="5:5" x14ac:dyDescent="0.25">
      <c r="E10540"/>
    </row>
    <row r="10541" spans="5:5" x14ac:dyDescent="0.25">
      <c r="E10541"/>
    </row>
    <row r="10542" spans="5:5" x14ac:dyDescent="0.25">
      <c r="E10542"/>
    </row>
    <row r="10543" spans="5:5" x14ac:dyDescent="0.25">
      <c r="E10543"/>
    </row>
    <row r="10544" spans="5:5" x14ac:dyDescent="0.25">
      <c r="E10544"/>
    </row>
    <row r="10545" spans="5:5" x14ac:dyDescent="0.25">
      <c r="E10545"/>
    </row>
    <row r="10546" spans="5:5" x14ac:dyDescent="0.25">
      <c r="E10546"/>
    </row>
    <row r="10547" spans="5:5" x14ac:dyDescent="0.25">
      <c r="E10547"/>
    </row>
    <row r="10548" spans="5:5" x14ac:dyDescent="0.25">
      <c r="E10548"/>
    </row>
    <row r="10549" spans="5:5" x14ac:dyDescent="0.25">
      <c r="E10549"/>
    </row>
    <row r="10550" spans="5:5" x14ac:dyDescent="0.25">
      <c r="E10550"/>
    </row>
    <row r="10551" spans="5:5" x14ac:dyDescent="0.25">
      <c r="E10551"/>
    </row>
    <row r="10552" spans="5:5" x14ac:dyDescent="0.25">
      <c r="E10552"/>
    </row>
    <row r="10553" spans="5:5" x14ac:dyDescent="0.25">
      <c r="E10553"/>
    </row>
    <row r="10554" spans="5:5" x14ac:dyDescent="0.25">
      <c r="E10554"/>
    </row>
    <row r="10555" spans="5:5" x14ac:dyDescent="0.25">
      <c r="E10555"/>
    </row>
    <row r="10556" spans="5:5" x14ac:dyDescent="0.25">
      <c r="E10556"/>
    </row>
    <row r="10557" spans="5:5" x14ac:dyDescent="0.25">
      <c r="E10557"/>
    </row>
    <row r="10558" spans="5:5" x14ac:dyDescent="0.25">
      <c r="E10558"/>
    </row>
    <row r="10559" spans="5:5" x14ac:dyDescent="0.25">
      <c r="E10559"/>
    </row>
    <row r="10560" spans="5:5" x14ac:dyDescent="0.25">
      <c r="E10560"/>
    </row>
    <row r="10561" spans="5:5" x14ac:dyDescent="0.25">
      <c r="E10561"/>
    </row>
    <row r="10562" spans="5:5" x14ac:dyDescent="0.25">
      <c r="E10562"/>
    </row>
    <row r="10563" spans="5:5" x14ac:dyDescent="0.25">
      <c r="E10563"/>
    </row>
    <row r="10564" spans="5:5" x14ac:dyDescent="0.25">
      <c r="E10564"/>
    </row>
    <row r="10565" spans="5:5" x14ac:dyDescent="0.25">
      <c r="E10565"/>
    </row>
    <row r="10566" spans="5:5" x14ac:dyDescent="0.25">
      <c r="E10566"/>
    </row>
    <row r="10567" spans="5:5" x14ac:dyDescent="0.25">
      <c r="E10567"/>
    </row>
    <row r="10568" spans="5:5" x14ac:dyDescent="0.25">
      <c r="E10568"/>
    </row>
    <row r="10569" spans="5:5" x14ac:dyDescent="0.25">
      <c r="E10569"/>
    </row>
    <row r="10570" spans="5:5" x14ac:dyDescent="0.25">
      <c r="E10570"/>
    </row>
    <row r="10571" spans="5:5" x14ac:dyDescent="0.25">
      <c r="E10571"/>
    </row>
    <row r="10572" spans="5:5" x14ac:dyDescent="0.25">
      <c r="E10572"/>
    </row>
    <row r="10573" spans="5:5" x14ac:dyDescent="0.25">
      <c r="E10573"/>
    </row>
    <row r="10574" spans="5:5" x14ac:dyDescent="0.25">
      <c r="E10574"/>
    </row>
    <row r="10575" spans="5:5" x14ac:dyDescent="0.25">
      <c r="E10575"/>
    </row>
    <row r="10576" spans="5:5" x14ac:dyDescent="0.25">
      <c r="E10576"/>
    </row>
    <row r="10577" spans="5:5" x14ac:dyDescent="0.25">
      <c r="E10577"/>
    </row>
    <row r="10578" spans="5:5" x14ac:dyDescent="0.25">
      <c r="E10578"/>
    </row>
    <row r="10579" spans="5:5" x14ac:dyDescent="0.25">
      <c r="E10579"/>
    </row>
    <row r="10580" spans="5:5" x14ac:dyDescent="0.25">
      <c r="E10580"/>
    </row>
    <row r="10581" spans="5:5" x14ac:dyDescent="0.25">
      <c r="E10581"/>
    </row>
    <row r="10582" spans="5:5" x14ac:dyDescent="0.25">
      <c r="E10582"/>
    </row>
    <row r="10583" spans="5:5" x14ac:dyDescent="0.25">
      <c r="E10583"/>
    </row>
    <row r="10584" spans="5:5" x14ac:dyDescent="0.25">
      <c r="E10584"/>
    </row>
    <row r="10585" spans="5:5" x14ac:dyDescent="0.25">
      <c r="E10585"/>
    </row>
    <row r="10586" spans="5:5" x14ac:dyDescent="0.25">
      <c r="E10586"/>
    </row>
    <row r="10587" spans="5:5" x14ac:dyDescent="0.25">
      <c r="E10587"/>
    </row>
    <row r="10588" spans="5:5" x14ac:dyDescent="0.25">
      <c r="E10588"/>
    </row>
    <row r="10589" spans="5:5" x14ac:dyDescent="0.25">
      <c r="E10589"/>
    </row>
    <row r="10590" spans="5:5" x14ac:dyDescent="0.25">
      <c r="E10590"/>
    </row>
    <row r="10591" spans="5:5" x14ac:dyDescent="0.25">
      <c r="E10591"/>
    </row>
    <row r="10592" spans="5:5" x14ac:dyDescent="0.25">
      <c r="E10592"/>
    </row>
    <row r="10593" spans="5:5" x14ac:dyDescent="0.25">
      <c r="E10593"/>
    </row>
    <row r="10594" spans="5:5" x14ac:dyDescent="0.25">
      <c r="E10594"/>
    </row>
    <row r="10595" spans="5:5" x14ac:dyDescent="0.25">
      <c r="E10595"/>
    </row>
    <row r="10596" spans="5:5" x14ac:dyDescent="0.25">
      <c r="E10596"/>
    </row>
    <row r="10597" spans="5:5" x14ac:dyDescent="0.25">
      <c r="E10597"/>
    </row>
    <row r="10598" spans="5:5" x14ac:dyDescent="0.25">
      <c r="E10598"/>
    </row>
    <row r="10599" spans="5:5" x14ac:dyDescent="0.25">
      <c r="E10599"/>
    </row>
    <row r="10600" spans="5:5" x14ac:dyDescent="0.25">
      <c r="E10600"/>
    </row>
    <row r="10601" spans="5:5" x14ac:dyDescent="0.25">
      <c r="E10601"/>
    </row>
    <row r="10602" spans="5:5" x14ac:dyDescent="0.25">
      <c r="E10602"/>
    </row>
    <row r="10603" spans="5:5" x14ac:dyDescent="0.25">
      <c r="E10603"/>
    </row>
    <row r="10604" spans="5:5" x14ac:dyDescent="0.25">
      <c r="E10604"/>
    </row>
    <row r="10605" spans="5:5" x14ac:dyDescent="0.25">
      <c r="E10605"/>
    </row>
    <row r="10606" spans="5:5" x14ac:dyDescent="0.25">
      <c r="E10606"/>
    </row>
    <row r="10607" spans="5:5" x14ac:dyDescent="0.25">
      <c r="E10607"/>
    </row>
    <row r="10608" spans="5:5" x14ac:dyDescent="0.25">
      <c r="E10608"/>
    </row>
    <row r="10609" spans="5:5" x14ac:dyDescent="0.25">
      <c r="E10609"/>
    </row>
    <row r="10610" spans="5:5" x14ac:dyDescent="0.25">
      <c r="E10610"/>
    </row>
    <row r="10611" spans="5:5" x14ac:dyDescent="0.25">
      <c r="E10611"/>
    </row>
    <row r="10612" spans="5:5" x14ac:dyDescent="0.25">
      <c r="E10612"/>
    </row>
    <row r="10613" spans="5:5" x14ac:dyDescent="0.25">
      <c r="E10613"/>
    </row>
    <row r="10614" spans="5:5" x14ac:dyDescent="0.25">
      <c r="E10614"/>
    </row>
    <row r="10615" spans="5:5" x14ac:dyDescent="0.25">
      <c r="E10615"/>
    </row>
    <row r="10616" spans="5:5" x14ac:dyDescent="0.25">
      <c r="E10616"/>
    </row>
    <row r="10617" spans="5:5" x14ac:dyDescent="0.25">
      <c r="E10617"/>
    </row>
    <row r="10618" spans="5:5" x14ac:dyDescent="0.25">
      <c r="E10618"/>
    </row>
    <row r="10619" spans="5:5" x14ac:dyDescent="0.25">
      <c r="E10619"/>
    </row>
    <row r="10620" spans="5:5" x14ac:dyDescent="0.25">
      <c r="E10620"/>
    </row>
    <row r="10621" spans="5:5" x14ac:dyDescent="0.25">
      <c r="E10621"/>
    </row>
    <row r="10622" spans="5:5" x14ac:dyDescent="0.25">
      <c r="E10622"/>
    </row>
    <row r="10623" spans="5:5" x14ac:dyDescent="0.25">
      <c r="E10623"/>
    </row>
    <row r="10624" spans="5:5" x14ac:dyDescent="0.25">
      <c r="E10624"/>
    </row>
    <row r="10625" spans="5:5" x14ac:dyDescent="0.25">
      <c r="E10625"/>
    </row>
    <row r="10626" spans="5:5" x14ac:dyDescent="0.25">
      <c r="E10626"/>
    </row>
    <row r="10627" spans="5:5" x14ac:dyDescent="0.25">
      <c r="E10627"/>
    </row>
    <row r="10628" spans="5:5" x14ac:dyDescent="0.25">
      <c r="E10628"/>
    </row>
    <row r="10629" spans="5:5" x14ac:dyDescent="0.25">
      <c r="E10629"/>
    </row>
    <row r="10630" spans="5:5" x14ac:dyDescent="0.25">
      <c r="E10630"/>
    </row>
    <row r="10631" spans="5:5" x14ac:dyDescent="0.25">
      <c r="E10631"/>
    </row>
    <row r="10632" spans="5:5" x14ac:dyDescent="0.25">
      <c r="E10632"/>
    </row>
    <row r="10633" spans="5:5" x14ac:dyDescent="0.25">
      <c r="E10633"/>
    </row>
    <row r="10634" spans="5:5" x14ac:dyDescent="0.25">
      <c r="E10634"/>
    </row>
    <row r="10635" spans="5:5" x14ac:dyDescent="0.25">
      <c r="E10635"/>
    </row>
    <row r="10636" spans="5:5" x14ac:dyDescent="0.25">
      <c r="E10636"/>
    </row>
    <row r="10637" spans="5:5" x14ac:dyDescent="0.25">
      <c r="E10637"/>
    </row>
    <row r="10638" spans="5:5" x14ac:dyDescent="0.25">
      <c r="E10638"/>
    </row>
    <row r="10639" spans="5:5" x14ac:dyDescent="0.25">
      <c r="E10639"/>
    </row>
    <row r="10640" spans="5:5" x14ac:dyDescent="0.25">
      <c r="E10640"/>
    </row>
    <row r="10641" spans="5:5" x14ac:dyDescent="0.25">
      <c r="E10641"/>
    </row>
    <row r="10642" spans="5:5" x14ac:dyDescent="0.25">
      <c r="E10642"/>
    </row>
    <row r="10643" spans="5:5" x14ac:dyDescent="0.25">
      <c r="E10643"/>
    </row>
    <row r="10644" spans="5:5" x14ac:dyDescent="0.25">
      <c r="E10644"/>
    </row>
    <row r="10645" spans="5:5" x14ac:dyDescent="0.25">
      <c r="E10645"/>
    </row>
    <row r="10646" spans="5:5" x14ac:dyDescent="0.25">
      <c r="E10646"/>
    </row>
    <row r="10647" spans="5:5" x14ac:dyDescent="0.25">
      <c r="E10647"/>
    </row>
    <row r="10648" spans="5:5" x14ac:dyDescent="0.25">
      <c r="E10648"/>
    </row>
    <row r="10649" spans="5:5" x14ac:dyDescent="0.25">
      <c r="E10649"/>
    </row>
    <row r="10650" spans="5:5" x14ac:dyDescent="0.25">
      <c r="E10650"/>
    </row>
    <row r="10651" spans="5:5" x14ac:dyDescent="0.25">
      <c r="E10651"/>
    </row>
    <row r="10652" spans="5:5" x14ac:dyDescent="0.25">
      <c r="E10652"/>
    </row>
    <row r="10653" spans="5:5" x14ac:dyDescent="0.25">
      <c r="E10653"/>
    </row>
    <row r="10654" spans="5:5" x14ac:dyDescent="0.25">
      <c r="E10654"/>
    </row>
    <row r="10655" spans="5:5" x14ac:dyDescent="0.25">
      <c r="E10655"/>
    </row>
    <row r="10656" spans="5:5" x14ac:dyDescent="0.25">
      <c r="E10656"/>
    </row>
    <row r="10657" spans="5:5" x14ac:dyDescent="0.25">
      <c r="E10657"/>
    </row>
    <row r="10658" spans="5:5" x14ac:dyDescent="0.25">
      <c r="E10658"/>
    </row>
    <row r="10659" spans="5:5" x14ac:dyDescent="0.25">
      <c r="E10659"/>
    </row>
    <row r="10660" spans="5:5" x14ac:dyDescent="0.25">
      <c r="E10660"/>
    </row>
    <row r="10661" spans="5:5" x14ac:dyDescent="0.25">
      <c r="E10661"/>
    </row>
    <row r="10662" spans="5:5" x14ac:dyDescent="0.25">
      <c r="E10662"/>
    </row>
    <row r="10663" spans="5:5" x14ac:dyDescent="0.25">
      <c r="E10663"/>
    </row>
    <row r="10664" spans="5:5" x14ac:dyDescent="0.25">
      <c r="E10664"/>
    </row>
    <row r="10665" spans="5:5" x14ac:dyDescent="0.25">
      <c r="E10665"/>
    </row>
    <row r="10666" spans="5:5" x14ac:dyDescent="0.25">
      <c r="E10666"/>
    </row>
    <row r="10667" spans="5:5" x14ac:dyDescent="0.25">
      <c r="E10667"/>
    </row>
    <row r="10668" spans="5:5" x14ac:dyDescent="0.25">
      <c r="E10668"/>
    </row>
    <row r="10669" spans="5:5" x14ac:dyDescent="0.25">
      <c r="E10669"/>
    </row>
    <row r="10670" spans="5:5" x14ac:dyDescent="0.25">
      <c r="E10670"/>
    </row>
    <row r="10671" spans="5:5" x14ac:dyDescent="0.25">
      <c r="E10671"/>
    </row>
    <row r="10672" spans="5:5" x14ac:dyDescent="0.25">
      <c r="E10672"/>
    </row>
    <row r="10673" spans="5:5" x14ac:dyDescent="0.25">
      <c r="E10673"/>
    </row>
    <row r="10674" spans="5:5" x14ac:dyDescent="0.25">
      <c r="E10674"/>
    </row>
    <row r="10675" spans="5:5" x14ac:dyDescent="0.25">
      <c r="E10675"/>
    </row>
    <row r="10676" spans="5:5" x14ac:dyDescent="0.25">
      <c r="E10676"/>
    </row>
    <row r="10677" spans="5:5" x14ac:dyDescent="0.25">
      <c r="E10677"/>
    </row>
    <row r="10678" spans="5:5" x14ac:dyDescent="0.25">
      <c r="E10678"/>
    </row>
    <row r="10679" spans="5:5" x14ac:dyDescent="0.25">
      <c r="E10679"/>
    </row>
    <row r="10680" spans="5:5" x14ac:dyDescent="0.25">
      <c r="E10680"/>
    </row>
    <row r="10681" spans="5:5" x14ac:dyDescent="0.25">
      <c r="E10681"/>
    </row>
    <row r="10682" spans="5:5" x14ac:dyDescent="0.25">
      <c r="E10682"/>
    </row>
    <row r="10683" spans="5:5" x14ac:dyDescent="0.25">
      <c r="E10683"/>
    </row>
    <row r="10684" spans="5:5" x14ac:dyDescent="0.25">
      <c r="E10684"/>
    </row>
    <row r="10685" spans="5:5" x14ac:dyDescent="0.25">
      <c r="E10685"/>
    </row>
    <row r="10686" spans="5:5" x14ac:dyDescent="0.25">
      <c r="E10686"/>
    </row>
    <row r="10687" spans="5:5" x14ac:dyDescent="0.25">
      <c r="E10687"/>
    </row>
    <row r="10688" spans="5:5" x14ac:dyDescent="0.25">
      <c r="E10688"/>
    </row>
    <row r="10689" spans="5:5" x14ac:dyDescent="0.25">
      <c r="E10689"/>
    </row>
    <row r="10690" spans="5:5" x14ac:dyDescent="0.25">
      <c r="E10690"/>
    </row>
    <row r="10691" spans="5:5" x14ac:dyDescent="0.25">
      <c r="E10691"/>
    </row>
    <row r="10692" spans="5:5" x14ac:dyDescent="0.25">
      <c r="E10692"/>
    </row>
    <row r="10693" spans="5:5" x14ac:dyDescent="0.25">
      <c r="E10693"/>
    </row>
    <row r="10694" spans="5:5" x14ac:dyDescent="0.25">
      <c r="E10694"/>
    </row>
    <row r="10695" spans="5:5" x14ac:dyDescent="0.25">
      <c r="E10695"/>
    </row>
    <row r="10696" spans="5:5" x14ac:dyDescent="0.25">
      <c r="E10696"/>
    </row>
    <row r="10697" spans="5:5" x14ac:dyDescent="0.25">
      <c r="E10697"/>
    </row>
    <row r="10698" spans="5:5" x14ac:dyDescent="0.25">
      <c r="E10698"/>
    </row>
    <row r="10699" spans="5:5" x14ac:dyDescent="0.25">
      <c r="E10699"/>
    </row>
    <row r="10700" spans="5:5" x14ac:dyDescent="0.25">
      <c r="E10700"/>
    </row>
    <row r="10701" spans="5:5" x14ac:dyDescent="0.25">
      <c r="E10701"/>
    </row>
    <row r="10702" spans="5:5" x14ac:dyDescent="0.25">
      <c r="E10702"/>
    </row>
    <row r="10703" spans="5:5" x14ac:dyDescent="0.25">
      <c r="E10703"/>
    </row>
    <row r="10704" spans="5:5" x14ac:dyDescent="0.25">
      <c r="E10704"/>
    </row>
    <row r="10705" spans="5:5" x14ac:dyDescent="0.25">
      <c r="E10705"/>
    </row>
    <row r="10706" spans="5:5" x14ac:dyDescent="0.25">
      <c r="E10706"/>
    </row>
    <row r="10707" spans="5:5" x14ac:dyDescent="0.25">
      <c r="E10707"/>
    </row>
    <row r="10708" spans="5:5" x14ac:dyDescent="0.25">
      <c r="E10708"/>
    </row>
    <row r="10709" spans="5:5" x14ac:dyDescent="0.25">
      <c r="E10709"/>
    </row>
    <row r="10710" spans="5:5" x14ac:dyDescent="0.25">
      <c r="E10710"/>
    </row>
    <row r="10711" spans="5:5" x14ac:dyDescent="0.25">
      <c r="E10711"/>
    </row>
    <row r="10712" spans="5:5" x14ac:dyDescent="0.25">
      <c r="E10712"/>
    </row>
    <row r="10713" spans="5:5" x14ac:dyDescent="0.25">
      <c r="E10713"/>
    </row>
    <row r="10714" spans="5:5" x14ac:dyDescent="0.25">
      <c r="E10714"/>
    </row>
    <row r="10715" spans="5:5" x14ac:dyDescent="0.25">
      <c r="E10715"/>
    </row>
    <row r="10716" spans="5:5" x14ac:dyDescent="0.25">
      <c r="E10716"/>
    </row>
    <row r="10717" spans="5:5" x14ac:dyDescent="0.25">
      <c r="E10717"/>
    </row>
    <row r="10718" spans="5:5" x14ac:dyDescent="0.25">
      <c r="E10718"/>
    </row>
    <row r="10719" spans="5:5" x14ac:dyDescent="0.25">
      <c r="E10719"/>
    </row>
    <row r="10720" spans="5:5" x14ac:dyDescent="0.25">
      <c r="E10720"/>
    </row>
    <row r="10721" spans="5:5" x14ac:dyDescent="0.25">
      <c r="E10721"/>
    </row>
    <row r="10722" spans="5:5" x14ac:dyDescent="0.25">
      <c r="E10722"/>
    </row>
    <row r="10723" spans="5:5" x14ac:dyDescent="0.25">
      <c r="E10723"/>
    </row>
    <row r="10724" spans="5:5" x14ac:dyDescent="0.25">
      <c r="E10724"/>
    </row>
    <row r="10725" spans="5:5" x14ac:dyDescent="0.25">
      <c r="E10725"/>
    </row>
    <row r="10726" spans="5:5" x14ac:dyDescent="0.25">
      <c r="E10726"/>
    </row>
    <row r="10727" spans="5:5" x14ac:dyDescent="0.25">
      <c r="E10727"/>
    </row>
    <row r="10728" spans="5:5" x14ac:dyDescent="0.25">
      <c r="E10728"/>
    </row>
    <row r="10729" spans="5:5" x14ac:dyDescent="0.25">
      <c r="E10729"/>
    </row>
    <row r="10730" spans="5:5" x14ac:dyDescent="0.25">
      <c r="E10730"/>
    </row>
    <row r="10731" spans="5:5" x14ac:dyDescent="0.25">
      <c r="E10731"/>
    </row>
    <row r="10732" spans="5:5" x14ac:dyDescent="0.25">
      <c r="E10732"/>
    </row>
    <row r="10733" spans="5:5" x14ac:dyDescent="0.25">
      <c r="E10733"/>
    </row>
    <row r="10734" spans="5:5" x14ac:dyDescent="0.25">
      <c r="E10734"/>
    </row>
    <row r="10735" spans="5:5" x14ac:dyDescent="0.25">
      <c r="E10735"/>
    </row>
    <row r="10736" spans="5:5" x14ac:dyDescent="0.25">
      <c r="E10736"/>
    </row>
    <row r="10737" spans="5:5" x14ac:dyDescent="0.25">
      <c r="E10737"/>
    </row>
    <row r="10738" spans="5:5" x14ac:dyDescent="0.25">
      <c r="E10738"/>
    </row>
    <row r="10739" spans="5:5" x14ac:dyDescent="0.25">
      <c r="E10739"/>
    </row>
    <row r="10740" spans="5:5" x14ac:dyDescent="0.25">
      <c r="E10740"/>
    </row>
    <row r="10741" spans="5:5" x14ac:dyDescent="0.25">
      <c r="E10741"/>
    </row>
    <row r="10742" spans="5:5" x14ac:dyDescent="0.25">
      <c r="E10742"/>
    </row>
    <row r="10743" spans="5:5" x14ac:dyDescent="0.25">
      <c r="E10743"/>
    </row>
    <row r="10744" spans="5:5" x14ac:dyDescent="0.25">
      <c r="E10744"/>
    </row>
    <row r="10745" spans="5:5" x14ac:dyDescent="0.25">
      <c r="E10745"/>
    </row>
    <row r="10746" spans="5:5" x14ac:dyDescent="0.25">
      <c r="E10746"/>
    </row>
    <row r="10747" spans="5:5" x14ac:dyDescent="0.25">
      <c r="E10747"/>
    </row>
    <row r="10748" spans="5:5" x14ac:dyDescent="0.25">
      <c r="E10748"/>
    </row>
    <row r="10749" spans="5:5" x14ac:dyDescent="0.25">
      <c r="E10749"/>
    </row>
    <row r="10750" spans="5:5" x14ac:dyDescent="0.25">
      <c r="E10750"/>
    </row>
    <row r="10751" spans="5:5" x14ac:dyDescent="0.25">
      <c r="E10751"/>
    </row>
    <row r="10752" spans="5:5" x14ac:dyDescent="0.25">
      <c r="E10752"/>
    </row>
    <row r="10753" spans="5:5" x14ac:dyDescent="0.25">
      <c r="E10753"/>
    </row>
    <row r="10754" spans="5:5" x14ac:dyDescent="0.25">
      <c r="E10754"/>
    </row>
    <row r="10755" spans="5:5" x14ac:dyDescent="0.25">
      <c r="E10755"/>
    </row>
    <row r="10756" spans="5:5" x14ac:dyDescent="0.25">
      <c r="E10756"/>
    </row>
    <row r="10757" spans="5:5" x14ac:dyDescent="0.25">
      <c r="E10757"/>
    </row>
    <row r="10758" spans="5:5" x14ac:dyDescent="0.25">
      <c r="E10758"/>
    </row>
    <row r="10759" spans="5:5" x14ac:dyDescent="0.25">
      <c r="E10759"/>
    </row>
    <row r="10760" spans="5:5" x14ac:dyDescent="0.25">
      <c r="E10760"/>
    </row>
    <row r="10761" spans="5:5" x14ac:dyDescent="0.25">
      <c r="E10761"/>
    </row>
    <row r="10762" spans="5:5" x14ac:dyDescent="0.25">
      <c r="E10762"/>
    </row>
    <row r="10763" spans="5:5" x14ac:dyDescent="0.25">
      <c r="E10763"/>
    </row>
    <row r="10764" spans="5:5" x14ac:dyDescent="0.25">
      <c r="E10764"/>
    </row>
    <row r="10765" spans="5:5" x14ac:dyDescent="0.25">
      <c r="E10765"/>
    </row>
    <row r="10766" spans="5:5" x14ac:dyDescent="0.25">
      <c r="E10766"/>
    </row>
    <row r="10767" spans="5:5" x14ac:dyDescent="0.25">
      <c r="E10767"/>
    </row>
    <row r="10768" spans="5:5" x14ac:dyDescent="0.25">
      <c r="E10768"/>
    </row>
    <row r="10769" spans="5:5" x14ac:dyDescent="0.25">
      <c r="E10769"/>
    </row>
    <row r="10770" spans="5:5" x14ac:dyDescent="0.25">
      <c r="E10770"/>
    </row>
    <row r="10771" spans="5:5" x14ac:dyDescent="0.25">
      <c r="E10771"/>
    </row>
    <row r="10772" spans="5:5" x14ac:dyDescent="0.25">
      <c r="E10772"/>
    </row>
    <row r="10773" spans="5:5" x14ac:dyDescent="0.25">
      <c r="E10773"/>
    </row>
    <row r="10774" spans="5:5" x14ac:dyDescent="0.25">
      <c r="E10774"/>
    </row>
    <row r="10775" spans="5:5" x14ac:dyDescent="0.25">
      <c r="E10775"/>
    </row>
    <row r="10776" spans="5:5" x14ac:dyDescent="0.25">
      <c r="E10776"/>
    </row>
    <row r="10777" spans="5:5" x14ac:dyDescent="0.25">
      <c r="E10777"/>
    </row>
    <row r="10778" spans="5:5" x14ac:dyDescent="0.25">
      <c r="E10778"/>
    </row>
    <row r="10779" spans="5:5" x14ac:dyDescent="0.25">
      <c r="E10779"/>
    </row>
    <row r="10780" spans="5:5" x14ac:dyDescent="0.25">
      <c r="E10780"/>
    </row>
    <row r="10781" spans="5:5" x14ac:dyDescent="0.25">
      <c r="E10781"/>
    </row>
    <row r="10782" spans="5:5" x14ac:dyDescent="0.25">
      <c r="E10782"/>
    </row>
    <row r="10783" spans="5:5" x14ac:dyDescent="0.25">
      <c r="E10783"/>
    </row>
    <row r="10784" spans="5:5" x14ac:dyDescent="0.25">
      <c r="E10784"/>
    </row>
    <row r="10785" spans="5:5" x14ac:dyDescent="0.25">
      <c r="E10785"/>
    </row>
    <row r="10786" spans="5:5" x14ac:dyDescent="0.25">
      <c r="E10786"/>
    </row>
    <row r="10787" spans="5:5" x14ac:dyDescent="0.25">
      <c r="E10787"/>
    </row>
    <row r="10788" spans="5:5" x14ac:dyDescent="0.25">
      <c r="E10788"/>
    </row>
    <row r="10789" spans="5:5" x14ac:dyDescent="0.25">
      <c r="E10789"/>
    </row>
    <row r="10790" spans="5:5" x14ac:dyDescent="0.25">
      <c r="E10790"/>
    </row>
    <row r="10791" spans="5:5" x14ac:dyDescent="0.25">
      <c r="E10791"/>
    </row>
    <row r="10792" spans="5:5" x14ac:dyDescent="0.25">
      <c r="E10792"/>
    </row>
    <row r="10793" spans="5:5" x14ac:dyDescent="0.25">
      <c r="E10793"/>
    </row>
    <row r="10794" spans="5:5" x14ac:dyDescent="0.25">
      <c r="E10794"/>
    </row>
    <row r="10795" spans="5:5" x14ac:dyDescent="0.25">
      <c r="E10795"/>
    </row>
    <row r="10796" spans="5:5" x14ac:dyDescent="0.25">
      <c r="E10796"/>
    </row>
    <row r="10797" spans="5:5" x14ac:dyDescent="0.25">
      <c r="E10797"/>
    </row>
    <row r="10798" spans="5:5" x14ac:dyDescent="0.25">
      <c r="E10798"/>
    </row>
    <row r="10799" spans="5:5" x14ac:dyDescent="0.25">
      <c r="E10799"/>
    </row>
    <row r="10800" spans="5:5" x14ac:dyDescent="0.25">
      <c r="E10800"/>
    </row>
    <row r="10801" spans="5:5" x14ac:dyDescent="0.25">
      <c r="E10801"/>
    </row>
    <row r="10802" spans="5:5" x14ac:dyDescent="0.25">
      <c r="E10802"/>
    </row>
    <row r="10803" spans="5:5" x14ac:dyDescent="0.25">
      <c r="E10803"/>
    </row>
    <row r="10804" spans="5:5" x14ac:dyDescent="0.25">
      <c r="E10804"/>
    </row>
    <row r="10805" spans="5:5" x14ac:dyDescent="0.25">
      <c r="E10805"/>
    </row>
    <row r="10806" spans="5:5" x14ac:dyDescent="0.25">
      <c r="E10806"/>
    </row>
    <row r="10807" spans="5:5" x14ac:dyDescent="0.25">
      <c r="E10807"/>
    </row>
    <row r="10808" spans="5:5" x14ac:dyDescent="0.25">
      <c r="E10808"/>
    </row>
    <row r="10809" spans="5:5" x14ac:dyDescent="0.25">
      <c r="E10809"/>
    </row>
    <row r="10810" spans="5:5" x14ac:dyDescent="0.25">
      <c r="E10810"/>
    </row>
    <row r="10811" spans="5:5" x14ac:dyDescent="0.25">
      <c r="E10811"/>
    </row>
    <row r="10812" spans="5:5" x14ac:dyDescent="0.25">
      <c r="E10812"/>
    </row>
    <row r="10813" spans="5:5" x14ac:dyDescent="0.25">
      <c r="E10813"/>
    </row>
    <row r="10814" spans="5:5" x14ac:dyDescent="0.25">
      <c r="E10814"/>
    </row>
    <row r="10815" spans="5:5" x14ac:dyDescent="0.25">
      <c r="E10815"/>
    </row>
    <row r="10816" spans="5:5" x14ac:dyDescent="0.25">
      <c r="E10816"/>
    </row>
    <row r="10817" spans="5:5" x14ac:dyDescent="0.25">
      <c r="E10817"/>
    </row>
    <row r="10818" spans="5:5" x14ac:dyDescent="0.25">
      <c r="E10818"/>
    </row>
    <row r="10819" spans="5:5" x14ac:dyDescent="0.25">
      <c r="E10819"/>
    </row>
    <row r="10820" spans="5:5" x14ac:dyDescent="0.25">
      <c r="E10820"/>
    </row>
    <row r="10821" spans="5:5" x14ac:dyDescent="0.25">
      <c r="E10821"/>
    </row>
    <row r="10822" spans="5:5" x14ac:dyDescent="0.25">
      <c r="E10822"/>
    </row>
    <row r="10823" spans="5:5" x14ac:dyDescent="0.25">
      <c r="E10823"/>
    </row>
    <row r="10824" spans="5:5" x14ac:dyDescent="0.25">
      <c r="E10824"/>
    </row>
    <row r="10825" spans="5:5" x14ac:dyDescent="0.25">
      <c r="E10825"/>
    </row>
    <row r="10826" spans="5:5" x14ac:dyDescent="0.25">
      <c r="E10826"/>
    </row>
    <row r="10827" spans="5:5" x14ac:dyDescent="0.25">
      <c r="E10827"/>
    </row>
    <row r="10828" spans="5:5" x14ac:dyDescent="0.25">
      <c r="E10828"/>
    </row>
    <row r="10829" spans="5:5" x14ac:dyDescent="0.25">
      <c r="E10829"/>
    </row>
    <row r="10830" spans="5:5" x14ac:dyDescent="0.25">
      <c r="E10830"/>
    </row>
    <row r="10831" spans="5:5" x14ac:dyDescent="0.25">
      <c r="E10831"/>
    </row>
    <row r="10832" spans="5:5" x14ac:dyDescent="0.25">
      <c r="E10832"/>
    </row>
    <row r="10833" spans="5:5" x14ac:dyDescent="0.25">
      <c r="E10833"/>
    </row>
    <row r="10834" spans="5:5" x14ac:dyDescent="0.25">
      <c r="E10834"/>
    </row>
    <row r="10835" spans="5:5" x14ac:dyDescent="0.25">
      <c r="E10835"/>
    </row>
    <row r="10836" spans="5:5" x14ac:dyDescent="0.25">
      <c r="E10836"/>
    </row>
    <row r="10837" spans="5:5" x14ac:dyDescent="0.25">
      <c r="E10837"/>
    </row>
    <row r="10838" spans="5:5" x14ac:dyDescent="0.25">
      <c r="E10838"/>
    </row>
    <row r="10839" spans="5:5" x14ac:dyDescent="0.25">
      <c r="E10839"/>
    </row>
    <row r="10840" spans="5:5" x14ac:dyDescent="0.25">
      <c r="E10840"/>
    </row>
    <row r="10841" spans="5:5" x14ac:dyDescent="0.25">
      <c r="E10841"/>
    </row>
    <row r="10842" spans="5:5" x14ac:dyDescent="0.25">
      <c r="E10842"/>
    </row>
    <row r="10843" spans="5:5" x14ac:dyDescent="0.25">
      <c r="E10843"/>
    </row>
    <row r="10844" spans="5:5" x14ac:dyDescent="0.25">
      <c r="E10844"/>
    </row>
    <row r="10845" spans="5:5" x14ac:dyDescent="0.25">
      <c r="E10845"/>
    </row>
    <row r="10846" spans="5:5" x14ac:dyDescent="0.25">
      <c r="E10846"/>
    </row>
    <row r="10847" spans="5:5" x14ac:dyDescent="0.25">
      <c r="E10847"/>
    </row>
    <row r="10848" spans="5:5" x14ac:dyDescent="0.25">
      <c r="E10848"/>
    </row>
    <row r="10849" spans="5:5" x14ac:dyDescent="0.25">
      <c r="E10849"/>
    </row>
    <row r="10850" spans="5:5" x14ac:dyDescent="0.25">
      <c r="E10850"/>
    </row>
    <row r="10851" spans="5:5" x14ac:dyDescent="0.25">
      <c r="E10851"/>
    </row>
    <row r="10852" spans="5:5" x14ac:dyDescent="0.25">
      <c r="E10852"/>
    </row>
    <row r="10853" spans="5:5" x14ac:dyDescent="0.25">
      <c r="E10853"/>
    </row>
    <row r="10854" spans="5:5" x14ac:dyDescent="0.25">
      <c r="E10854"/>
    </row>
    <row r="10855" spans="5:5" x14ac:dyDescent="0.25">
      <c r="E10855"/>
    </row>
    <row r="10856" spans="5:5" x14ac:dyDescent="0.25">
      <c r="E10856"/>
    </row>
    <row r="10857" spans="5:5" x14ac:dyDescent="0.25">
      <c r="E10857"/>
    </row>
    <row r="10858" spans="5:5" x14ac:dyDescent="0.25">
      <c r="E10858"/>
    </row>
    <row r="10859" spans="5:5" x14ac:dyDescent="0.25">
      <c r="E10859"/>
    </row>
    <row r="10860" spans="5:5" x14ac:dyDescent="0.25">
      <c r="E10860"/>
    </row>
    <row r="10861" spans="5:5" x14ac:dyDescent="0.25">
      <c r="E10861"/>
    </row>
    <row r="10862" spans="5:5" x14ac:dyDescent="0.25">
      <c r="E10862"/>
    </row>
    <row r="10863" spans="5:5" x14ac:dyDescent="0.25">
      <c r="E10863"/>
    </row>
    <row r="10864" spans="5:5" x14ac:dyDescent="0.25">
      <c r="E10864"/>
    </row>
    <row r="10865" spans="5:5" x14ac:dyDescent="0.25">
      <c r="E10865"/>
    </row>
    <row r="10866" spans="5:5" x14ac:dyDescent="0.25">
      <c r="E10866"/>
    </row>
    <row r="10867" spans="5:5" x14ac:dyDescent="0.25">
      <c r="E10867"/>
    </row>
    <row r="10868" spans="5:5" x14ac:dyDescent="0.25">
      <c r="E10868"/>
    </row>
    <row r="10869" spans="5:5" x14ac:dyDescent="0.25">
      <c r="E10869"/>
    </row>
    <row r="10870" spans="5:5" x14ac:dyDescent="0.25">
      <c r="E10870"/>
    </row>
    <row r="10871" spans="5:5" x14ac:dyDescent="0.25">
      <c r="E10871"/>
    </row>
    <row r="10872" spans="5:5" x14ac:dyDescent="0.25">
      <c r="E10872"/>
    </row>
    <row r="10873" spans="5:5" x14ac:dyDescent="0.25">
      <c r="E10873"/>
    </row>
    <row r="10874" spans="5:5" x14ac:dyDescent="0.25">
      <c r="E10874"/>
    </row>
    <row r="10875" spans="5:5" x14ac:dyDescent="0.25">
      <c r="E10875"/>
    </row>
    <row r="10876" spans="5:5" x14ac:dyDescent="0.25">
      <c r="E10876"/>
    </row>
    <row r="10877" spans="5:5" x14ac:dyDescent="0.25">
      <c r="E10877"/>
    </row>
    <row r="10878" spans="5:5" x14ac:dyDescent="0.25">
      <c r="E10878"/>
    </row>
    <row r="10879" spans="5:5" x14ac:dyDescent="0.25">
      <c r="E10879"/>
    </row>
    <row r="10880" spans="5:5" x14ac:dyDescent="0.25">
      <c r="E10880"/>
    </row>
    <row r="10881" spans="5:5" x14ac:dyDescent="0.25">
      <c r="E10881"/>
    </row>
    <row r="10882" spans="5:5" x14ac:dyDescent="0.25">
      <c r="E10882"/>
    </row>
    <row r="10883" spans="5:5" x14ac:dyDescent="0.25">
      <c r="E10883"/>
    </row>
    <row r="10884" spans="5:5" x14ac:dyDescent="0.25">
      <c r="E10884"/>
    </row>
    <row r="10885" spans="5:5" x14ac:dyDescent="0.25">
      <c r="E10885"/>
    </row>
    <row r="10886" spans="5:5" x14ac:dyDescent="0.25">
      <c r="E10886"/>
    </row>
    <row r="10887" spans="5:5" x14ac:dyDescent="0.25">
      <c r="E10887"/>
    </row>
    <row r="10888" spans="5:5" x14ac:dyDescent="0.25">
      <c r="E10888"/>
    </row>
    <row r="10889" spans="5:5" x14ac:dyDescent="0.25">
      <c r="E10889"/>
    </row>
    <row r="10890" spans="5:5" x14ac:dyDescent="0.25">
      <c r="E10890"/>
    </row>
    <row r="10891" spans="5:5" x14ac:dyDescent="0.25">
      <c r="E10891"/>
    </row>
    <row r="10892" spans="5:5" x14ac:dyDescent="0.25">
      <c r="E10892"/>
    </row>
    <row r="10893" spans="5:5" x14ac:dyDescent="0.25">
      <c r="E10893"/>
    </row>
    <row r="10894" spans="5:5" x14ac:dyDescent="0.25">
      <c r="E10894"/>
    </row>
    <row r="10895" spans="5:5" x14ac:dyDescent="0.25">
      <c r="E10895"/>
    </row>
    <row r="10896" spans="5:5" x14ac:dyDescent="0.25">
      <c r="E10896"/>
    </row>
    <row r="10897" spans="5:5" x14ac:dyDescent="0.25">
      <c r="E10897"/>
    </row>
    <row r="10898" spans="5:5" x14ac:dyDescent="0.25">
      <c r="E10898"/>
    </row>
    <row r="10899" spans="5:5" x14ac:dyDescent="0.25">
      <c r="E10899"/>
    </row>
    <row r="10900" spans="5:5" x14ac:dyDescent="0.25">
      <c r="E10900"/>
    </row>
    <row r="10901" spans="5:5" x14ac:dyDescent="0.25">
      <c r="E10901"/>
    </row>
    <row r="10902" spans="5:5" x14ac:dyDescent="0.25">
      <c r="E10902"/>
    </row>
    <row r="10903" spans="5:5" x14ac:dyDescent="0.25">
      <c r="E10903"/>
    </row>
    <row r="10904" spans="5:5" x14ac:dyDescent="0.25">
      <c r="E10904"/>
    </row>
    <row r="10905" spans="5:5" x14ac:dyDescent="0.25">
      <c r="E10905"/>
    </row>
    <row r="10906" spans="5:5" x14ac:dyDescent="0.25">
      <c r="E10906"/>
    </row>
    <row r="10907" spans="5:5" x14ac:dyDescent="0.25">
      <c r="E10907"/>
    </row>
    <row r="10908" spans="5:5" x14ac:dyDescent="0.25">
      <c r="E10908"/>
    </row>
    <row r="10909" spans="5:5" x14ac:dyDescent="0.25">
      <c r="E10909"/>
    </row>
    <row r="10910" spans="5:5" x14ac:dyDescent="0.25">
      <c r="E10910"/>
    </row>
    <row r="10911" spans="5:5" x14ac:dyDescent="0.25">
      <c r="E10911"/>
    </row>
    <row r="10912" spans="5:5" x14ac:dyDescent="0.25">
      <c r="E10912"/>
    </row>
    <row r="10913" spans="5:5" x14ac:dyDescent="0.25">
      <c r="E10913"/>
    </row>
    <row r="10914" spans="5:5" x14ac:dyDescent="0.25">
      <c r="E10914"/>
    </row>
    <row r="10915" spans="5:5" x14ac:dyDescent="0.25">
      <c r="E10915"/>
    </row>
    <row r="10916" spans="5:5" x14ac:dyDescent="0.25">
      <c r="E10916"/>
    </row>
    <row r="10917" spans="5:5" x14ac:dyDescent="0.25">
      <c r="E10917"/>
    </row>
    <row r="10918" spans="5:5" x14ac:dyDescent="0.25">
      <c r="E10918"/>
    </row>
    <row r="10919" spans="5:5" x14ac:dyDescent="0.25">
      <c r="E10919"/>
    </row>
    <row r="10920" spans="5:5" x14ac:dyDescent="0.25">
      <c r="E10920"/>
    </row>
    <row r="10921" spans="5:5" x14ac:dyDescent="0.25">
      <c r="E10921"/>
    </row>
    <row r="10922" spans="5:5" x14ac:dyDescent="0.25">
      <c r="E10922"/>
    </row>
    <row r="10923" spans="5:5" x14ac:dyDescent="0.25">
      <c r="E10923"/>
    </row>
    <row r="10924" spans="5:5" x14ac:dyDescent="0.25">
      <c r="E10924"/>
    </row>
    <row r="10925" spans="5:5" x14ac:dyDescent="0.25">
      <c r="E10925"/>
    </row>
    <row r="10926" spans="5:5" x14ac:dyDescent="0.25">
      <c r="E10926"/>
    </row>
    <row r="10927" spans="5:5" x14ac:dyDescent="0.25">
      <c r="E10927"/>
    </row>
    <row r="10928" spans="5:5" x14ac:dyDescent="0.25">
      <c r="E10928"/>
    </row>
    <row r="10929" spans="5:5" x14ac:dyDescent="0.25">
      <c r="E10929"/>
    </row>
    <row r="10930" spans="5:5" x14ac:dyDescent="0.25">
      <c r="E10930"/>
    </row>
    <row r="10931" spans="5:5" x14ac:dyDescent="0.25">
      <c r="E10931"/>
    </row>
    <row r="10932" spans="5:5" x14ac:dyDescent="0.25">
      <c r="E10932"/>
    </row>
    <row r="10933" spans="5:5" x14ac:dyDescent="0.25">
      <c r="E10933"/>
    </row>
    <row r="10934" spans="5:5" x14ac:dyDescent="0.25">
      <c r="E10934"/>
    </row>
    <row r="10935" spans="5:5" x14ac:dyDescent="0.25">
      <c r="E10935"/>
    </row>
    <row r="10936" spans="5:5" x14ac:dyDescent="0.25">
      <c r="E10936"/>
    </row>
    <row r="10937" spans="5:5" x14ac:dyDescent="0.25">
      <c r="E10937"/>
    </row>
    <row r="10938" spans="5:5" x14ac:dyDescent="0.25">
      <c r="E10938"/>
    </row>
    <row r="10939" spans="5:5" x14ac:dyDescent="0.25">
      <c r="E10939"/>
    </row>
    <row r="10940" spans="5:5" x14ac:dyDescent="0.25">
      <c r="E10940"/>
    </row>
    <row r="10941" spans="5:5" x14ac:dyDescent="0.25">
      <c r="E10941"/>
    </row>
    <row r="10942" spans="5:5" x14ac:dyDescent="0.25">
      <c r="E10942"/>
    </row>
    <row r="10943" spans="5:5" x14ac:dyDescent="0.25">
      <c r="E10943"/>
    </row>
    <row r="10944" spans="5:5" x14ac:dyDescent="0.25">
      <c r="E10944"/>
    </row>
    <row r="10945" spans="5:5" x14ac:dyDescent="0.25">
      <c r="E10945"/>
    </row>
    <row r="10946" spans="5:5" x14ac:dyDescent="0.25">
      <c r="E10946"/>
    </row>
    <row r="10947" spans="5:5" x14ac:dyDescent="0.25">
      <c r="E10947"/>
    </row>
    <row r="10948" spans="5:5" x14ac:dyDescent="0.25">
      <c r="E10948"/>
    </row>
    <row r="10949" spans="5:5" x14ac:dyDescent="0.25">
      <c r="E10949"/>
    </row>
    <row r="10950" spans="5:5" x14ac:dyDescent="0.25">
      <c r="E10950"/>
    </row>
    <row r="10951" spans="5:5" x14ac:dyDescent="0.25">
      <c r="E10951"/>
    </row>
    <row r="10952" spans="5:5" x14ac:dyDescent="0.25">
      <c r="E10952"/>
    </row>
    <row r="10953" spans="5:5" x14ac:dyDescent="0.25">
      <c r="E10953"/>
    </row>
    <row r="10954" spans="5:5" x14ac:dyDescent="0.25">
      <c r="E10954"/>
    </row>
    <row r="10955" spans="5:5" x14ac:dyDescent="0.25">
      <c r="E10955"/>
    </row>
    <row r="10956" spans="5:5" x14ac:dyDescent="0.25">
      <c r="E10956"/>
    </row>
    <row r="10957" spans="5:5" x14ac:dyDescent="0.25">
      <c r="E10957"/>
    </row>
    <row r="10958" spans="5:5" x14ac:dyDescent="0.25">
      <c r="E10958"/>
    </row>
    <row r="10959" spans="5:5" x14ac:dyDescent="0.25">
      <c r="E10959"/>
    </row>
    <row r="10960" spans="5:5" x14ac:dyDescent="0.25">
      <c r="E10960"/>
    </row>
    <row r="10961" spans="5:5" x14ac:dyDescent="0.25">
      <c r="E10961"/>
    </row>
    <row r="10962" spans="5:5" x14ac:dyDescent="0.25">
      <c r="E10962"/>
    </row>
    <row r="10963" spans="5:5" x14ac:dyDescent="0.25">
      <c r="E10963"/>
    </row>
    <row r="10964" spans="5:5" x14ac:dyDescent="0.25">
      <c r="E10964"/>
    </row>
    <row r="10965" spans="5:5" x14ac:dyDescent="0.25">
      <c r="E10965"/>
    </row>
    <row r="10966" spans="5:5" x14ac:dyDescent="0.25">
      <c r="E10966"/>
    </row>
    <row r="10967" spans="5:5" x14ac:dyDescent="0.25">
      <c r="E10967"/>
    </row>
    <row r="10968" spans="5:5" x14ac:dyDescent="0.25">
      <c r="E10968"/>
    </row>
    <row r="10969" spans="5:5" x14ac:dyDescent="0.25">
      <c r="E10969"/>
    </row>
    <row r="10970" spans="5:5" x14ac:dyDescent="0.25">
      <c r="E10970"/>
    </row>
    <row r="10971" spans="5:5" x14ac:dyDescent="0.25">
      <c r="E10971"/>
    </row>
    <row r="10972" spans="5:5" x14ac:dyDescent="0.25">
      <c r="E10972"/>
    </row>
    <row r="10973" spans="5:5" x14ac:dyDescent="0.25">
      <c r="E10973"/>
    </row>
    <row r="10974" spans="5:5" x14ac:dyDescent="0.25">
      <c r="E10974"/>
    </row>
    <row r="10975" spans="5:5" x14ac:dyDescent="0.25">
      <c r="E10975"/>
    </row>
    <row r="10976" spans="5:5" x14ac:dyDescent="0.25">
      <c r="E10976"/>
    </row>
    <row r="10977" spans="5:5" x14ac:dyDescent="0.25">
      <c r="E10977"/>
    </row>
    <row r="10978" spans="5:5" x14ac:dyDescent="0.25">
      <c r="E10978"/>
    </row>
    <row r="10979" spans="5:5" x14ac:dyDescent="0.25">
      <c r="E10979"/>
    </row>
    <row r="10980" spans="5:5" x14ac:dyDescent="0.25">
      <c r="E10980"/>
    </row>
    <row r="10981" spans="5:5" x14ac:dyDescent="0.25">
      <c r="E10981"/>
    </row>
    <row r="10982" spans="5:5" x14ac:dyDescent="0.25">
      <c r="E10982"/>
    </row>
    <row r="10983" spans="5:5" x14ac:dyDescent="0.25">
      <c r="E10983"/>
    </row>
    <row r="10984" spans="5:5" x14ac:dyDescent="0.25">
      <c r="E10984"/>
    </row>
    <row r="10985" spans="5:5" x14ac:dyDescent="0.25">
      <c r="E10985"/>
    </row>
    <row r="10986" spans="5:5" x14ac:dyDescent="0.25">
      <c r="E10986"/>
    </row>
    <row r="10987" spans="5:5" x14ac:dyDescent="0.25">
      <c r="E10987"/>
    </row>
    <row r="10988" spans="5:5" x14ac:dyDescent="0.25">
      <c r="E10988"/>
    </row>
    <row r="10989" spans="5:5" x14ac:dyDescent="0.25">
      <c r="E10989"/>
    </row>
    <row r="10990" spans="5:5" x14ac:dyDescent="0.25">
      <c r="E10990"/>
    </row>
    <row r="10991" spans="5:5" x14ac:dyDescent="0.25">
      <c r="E10991"/>
    </row>
    <row r="10992" spans="5:5" x14ac:dyDescent="0.25">
      <c r="E10992"/>
    </row>
    <row r="10993" spans="5:5" x14ac:dyDescent="0.25">
      <c r="E10993"/>
    </row>
    <row r="10994" spans="5:5" x14ac:dyDescent="0.25">
      <c r="E10994"/>
    </row>
    <row r="10995" spans="5:5" x14ac:dyDescent="0.25">
      <c r="E10995"/>
    </row>
    <row r="10996" spans="5:5" x14ac:dyDescent="0.25">
      <c r="E10996"/>
    </row>
    <row r="10997" spans="5:5" x14ac:dyDescent="0.25">
      <c r="E10997"/>
    </row>
    <row r="10998" spans="5:5" x14ac:dyDescent="0.25">
      <c r="E10998"/>
    </row>
    <row r="10999" spans="5:5" x14ac:dyDescent="0.25">
      <c r="E10999"/>
    </row>
    <row r="11000" spans="5:5" x14ac:dyDescent="0.25">
      <c r="E11000"/>
    </row>
    <row r="11001" spans="5:5" x14ac:dyDescent="0.25">
      <c r="E11001"/>
    </row>
    <row r="11002" spans="5:5" x14ac:dyDescent="0.25">
      <c r="E11002"/>
    </row>
    <row r="11003" spans="5:5" x14ac:dyDescent="0.25">
      <c r="E11003"/>
    </row>
    <row r="11004" spans="5:5" x14ac:dyDescent="0.25">
      <c r="E11004"/>
    </row>
    <row r="11005" spans="5:5" x14ac:dyDescent="0.25">
      <c r="E11005"/>
    </row>
    <row r="11006" spans="5:5" x14ac:dyDescent="0.25">
      <c r="E11006"/>
    </row>
    <row r="11007" spans="5:5" x14ac:dyDescent="0.25">
      <c r="E11007"/>
    </row>
    <row r="11008" spans="5:5" x14ac:dyDescent="0.25">
      <c r="E11008"/>
    </row>
    <row r="11009" spans="5:5" x14ac:dyDescent="0.25">
      <c r="E11009"/>
    </row>
    <row r="11010" spans="5:5" x14ac:dyDescent="0.25">
      <c r="E11010"/>
    </row>
    <row r="11011" spans="5:5" x14ac:dyDescent="0.25">
      <c r="E11011"/>
    </row>
    <row r="11012" spans="5:5" x14ac:dyDescent="0.25">
      <c r="E11012"/>
    </row>
    <row r="11013" spans="5:5" x14ac:dyDescent="0.25">
      <c r="E11013"/>
    </row>
    <row r="11014" spans="5:5" x14ac:dyDescent="0.25">
      <c r="E11014"/>
    </row>
    <row r="11015" spans="5:5" x14ac:dyDescent="0.25">
      <c r="E11015"/>
    </row>
    <row r="11016" spans="5:5" x14ac:dyDescent="0.25">
      <c r="E11016"/>
    </row>
    <row r="11017" spans="5:5" x14ac:dyDescent="0.25">
      <c r="E11017"/>
    </row>
    <row r="11018" spans="5:5" x14ac:dyDescent="0.25">
      <c r="E11018"/>
    </row>
    <row r="11019" spans="5:5" x14ac:dyDescent="0.25">
      <c r="E11019"/>
    </row>
    <row r="11020" spans="5:5" x14ac:dyDescent="0.25">
      <c r="E11020"/>
    </row>
    <row r="11021" spans="5:5" x14ac:dyDescent="0.25">
      <c r="E11021"/>
    </row>
    <row r="11022" spans="5:5" x14ac:dyDescent="0.25">
      <c r="E11022"/>
    </row>
    <row r="11023" spans="5:5" x14ac:dyDescent="0.25">
      <c r="E11023"/>
    </row>
    <row r="11024" spans="5:5" x14ac:dyDescent="0.25">
      <c r="E11024"/>
    </row>
    <row r="11025" spans="5:5" x14ac:dyDescent="0.25">
      <c r="E11025"/>
    </row>
    <row r="11026" spans="5:5" x14ac:dyDescent="0.25">
      <c r="E11026"/>
    </row>
    <row r="11027" spans="5:5" x14ac:dyDescent="0.25">
      <c r="E11027"/>
    </row>
    <row r="11028" spans="5:5" x14ac:dyDescent="0.25">
      <c r="E11028"/>
    </row>
    <row r="11029" spans="5:5" x14ac:dyDescent="0.25">
      <c r="E11029"/>
    </row>
    <row r="11030" spans="5:5" x14ac:dyDescent="0.25">
      <c r="E11030"/>
    </row>
    <row r="11031" spans="5:5" x14ac:dyDescent="0.25">
      <c r="E11031"/>
    </row>
    <row r="11032" spans="5:5" x14ac:dyDescent="0.25">
      <c r="E11032"/>
    </row>
    <row r="11033" spans="5:5" x14ac:dyDescent="0.25">
      <c r="E11033"/>
    </row>
    <row r="11034" spans="5:5" x14ac:dyDescent="0.25">
      <c r="E11034"/>
    </row>
    <row r="11035" spans="5:5" x14ac:dyDescent="0.25">
      <c r="E11035"/>
    </row>
    <row r="11036" spans="5:5" x14ac:dyDescent="0.25">
      <c r="E11036"/>
    </row>
    <row r="11037" spans="5:5" x14ac:dyDescent="0.25">
      <c r="E11037"/>
    </row>
    <row r="11038" spans="5:5" x14ac:dyDescent="0.25">
      <c r="E11038"/>
    </row>
    <row r="11039" spans="5:5" x14ac:dyDescent="0.25">
      <c r="E11039"/>
    </row>
    <row r="11040" spans="5:5" x14ac:dyDescent="0.25">
      <c r="E11040"/>
    </row>
    <row r="11041" spans="5:5" x14ac:dyDescent="0.25">
      <c r="E11041"/>
    </row>
    <row r="11042" spans="5:5" x14ac:dyDescent="0.25">
      <c r="E11042"/>
    </row>
    <row r="11043" spans="5:5" x14ac:dyDescent="0.25">
      <c r="E11043"/>
    </row>
    <row r="11044" spans="5:5" x14ac:dyDescent="0.25">
      <c r="E11044"/>
    </row>
    <row r="11045" spans="5:5" x14ac:dyDescent="0.25">
      <c r="E11045"/>
    </row>
    <row r="11046" spans="5:5" x14ac:dyDescent="0.25">
      <c r="E11046"/>
    </row>
    <row r="11047" spans="5:5" x14ac:dyDescent="0.25">
      <c r="E11047"/>
    </row>
    <row r="11048" spans="5:5" x14ac:dyDescent="0.25">
      <c r="E11048"/>
    </row>
    <row r="11049" spans="5:5" x14ac:dyDescent="0.25">
      <c r="E11049"/>
    </row>
    <row r="11050" spans="5:5" x14ac:dyDescent="0.25">
      <c r="E11050"/>
    </row>
    <row r="11051" spans="5:5" x14ac:dyDescent="0.25">
      <c r="E11051"/>
    </row>
    <row r="11052" spans="5:5" x14ac:dyDescent="0.25">
      <c r="E11052"/>
    </row>
    <row r="11053" spans="5:5" x14ac:dyDescent="0.25">
      <c r="E11053"/>
    </row>
    <row r="11054" spans="5:5" x14ac:dyDescent="0.25">
      <c r="E11054"/>
    </row>
    <row r="11055" spans="5:5" x14ac:dyDescent="0.25">
      <c r="E11055"/>
    </row>
    <row r="11056" spans="5:5" x14ac:dyDescent="0.25">
      <c r="E11056"/>
    </row>
    <row r="11057" spans="5:5" x14ac:dyDescent="0.25">
      <c r="E11057"/>
    </row>
    <row r="11058" spans="5:5" x14ac:dyDescent="0.25">
      <c r="E11058"/>
    </row>
    <row r="11059" spans="5:5" x14ac:dyDescent="0.25">
      <c r="E11059"/>
    </row>
    <row r="11060" spans="5:5" x14ac:dyDescent="0.25">
      <c r="E11060"/>
    </row>
    <row r="11061" spans="5:5" x14ac:dyDescent="0.25">
      <c r="E11061"/>
    </row>
    <row r="11062" spans="5:5" x14ac:dyDescent="0.25">
      <c r="E11062"/>
    </row>
    <row r="11063" spans="5:5" x14ac:dyDescent="0.25">
      <c r="E11063"/>
    </row>
    <row r="11064" spans="5:5" x14ac:dyDescent="0.25">
      <c r="E11064"/>
    </row>
    <row r="11065" spans="5:5" x14ac:dyDescent="0.25">
      <c r="E11065"/>
    </row>
    <row r="11066" spans="5:5" x14ac:dyDescent="0.25">
      <c r="E11066"/>
    </row>
    <row r="11067" spans="5:5" x14ac:dyDescent="0.25">
      <c r="E11067"/>
    </row>
    <row r="11068" spans="5:5" x14ac:dyDescent="0.25">
      <c r="E11068"/>
    </row>
    <row r="11069" spans="5:5" x14ac:dyDescent="0.25">
      <c r="E11069"/>
    </row>
    <row r="11070" spans="5:5" x14ac:dyDescent="0.25">
      <c r="E11070"/>
    </row>
    <row r="11071" spans="5:5" x14ac:dyDescent="0.25">
      <c r="E11071"/>
    </row>
    <row r="11072" spans="5:5" x14ac:dyDescent="0.25">
      <c r="E11072"/>
    </row>
    <row r="11073" spans="5:5" x14ac:dyDescent="0.25">
      <c r="E11073"/>
    </row>
    <row r="11074" spans="5:5" x14ac:dyDescent="0.25">
      <c r="E11074"/>
    </row>
    <row r="11075" spans="5:5" x14ac:dyDescent="0.25">
      <c r="E11075"/>
    </row>
    <row r="11076" spans="5:5" x14ac:dyDescent="0.25">
      <c r="E11076"/>
    </row>
    <row r="11077" spans="5:5" x14ac:dyDescent="0.25">
      <c r="E11077"/>
    </row>
    <row r="11078" spans="5:5" x14ac:dyDescent="0.25">
      <c r="E11078"/>
    </row>
    <row r="11079" spans="5:5" x14ac:dyDescent="0.25">
      <c r="E11079"/>
    </row>
    <row r="11080" spans="5:5" x14ac:dyDescent="0.25">
      <c r="E11080"/>
    </row>
    <row r="11081" spans="5:5" x14ac:dyDescent="0.25">
      <c r="E11081"/>
    </row>
    <row r="11082" spans="5:5" x14ac:dyDescent="0.25">
      <c r="E11082"/>
    </row>
    <row r="11083" spans="5:5" x14ac:dyDescent="0.25">
      <c r="E11083"/>
    </row>
    <row r="11084" spans="5:5" x14ac:dyDescent="0.25">
      <c r="E11084"/>
    </row>
    <row r="11085" spans="5:5" x14ac:dyDescent="0.25">
      <c r="E11085"/>
    </row>
    <row r="11086" spans="5:5" x14ac:dyDescent="0.25">
      <c r="E11086"/>
    </row>
    <row r="11087" spans="5:5" x14ac:dyDescent="0.25">
      <c r="E11087"/>
    </row>
    <row r="11088" spans="5:5" x14ac:dyDescent="0.25">
      <c r="E11088"/>
    </row>
    <row r="11089" spans="5:5" x14ac:dyDescent="0.25">
      <c r="E11089"/>
    </row>
    <row r="11090" spans="5:5" x14ac:dyDescent="0.25">
      <c r="E11090"/>
    </row>
    <row r="11091" spans="5:5" x14ac:dyDescent="0.25">
      <c r="E11091"/>
    </row>
    <row r="11092" spans="5:5" x14ac:dyDescent="0.25">
      <c r="E11092"/>
    </row>
    <row r="11093" spans="5:5" x14ac:dyDescent="0.25">
      <c r="E11093"/>
    </row>
    <row r="11094" spans="5:5" x14ac:dyDescent="0.25">
      <c r="E11094"/>
    </row>
    <row r="11095" spans="5:5" x14ac:dyDescent="0.25">
      <c r="E11095"/>
    </row>
    <row r="11096" spans="5:5" x14ac:dyDescent="0.25">
      <c r="E11096"/>
    </row>
    <row r="11097" spans="5:5" x14ac:dyDescent="0.25">
      <c r="E11097"/>
    </row>
    <row r="11098" spans="5:5" x14ac:dyDescent="0.25">
      <c r="E11098"/>
    </row>
    <row r="11099" spans="5:5" x14ac:dyDescent="0.25">
      <c r="E11099"/>
    </row>
    <row r="11100" spans="5:5" x14ac:dyDescent="0.25">
      <c r="E11100"/>
    </row>
    <row r="11101" spans="5:5" x14ac:dyDescent="0.25">
      <c r="E11101"/>
    </row>
    <row r="11102" spans="5:5" x14ac:dyDescent="0.25">
      <c r="E11102"/>
    </row>
    <row r="11103" spans="5:5" x14ac:dyDescent="0.25">
      <c r="E11103"/>
    </row>
    <row r="11104" spans="5:5" x14ac:dyDescent="0.25">
      <c r="E11104"/>
    </row>
    <row r="11105" spans="5:5" x14ac:dyDescent="0.25">
      <c r="E11105"/>
    </row>
    <row r="11106" spans="5:5" x14ac:dyDescent="0.25">
      <c r="E11106"/>
    </row>
    <row r="11107" spans="5:5" x14ac:dyDescent="0.25">
      <c r="E11107"/>
    </row>
    <row r="11108" spans="5:5" x14ac:dyDescent="0.25">
      <c r="E11108"/>
    </row>
    <row r="11109" spans="5:5" x14ac:dyDescent="0.25">
      <c r="E11109"/>
    </row>
    <row r="11110" spans="5:5" x14ac:dyDescent="0.25">
      <c r="E11110"/>
    </row>
    <row r="11111" spans="5:5" x14ac:dyDescent="0.25">
      <c r="E11111"/>
    </row>
    <row r="11112" spans="5:5" x14ac:dyDescent="0.25">
      <c r="E11112"/>
    </row>
    <row r="11113" spans="5:5" x14ac:dyDescent="0.25">
      <c r="E11113"/>
    </row>
    <row r="11114" spans="5:5" x14ac:dyDescent="0.25">
      <c r="E11114"/>
    </row>
    <row r="11115" spans="5:5" x14ac:dyDescent="0.25">
      <c r="E11115"/>
    </row>
    <row r="11116" spans="5:5" x14ac:dyDescent="0.25">
      <c r="E11116"/>
    </row>
    <row r="11117" spans="5:5" x14ac:dyDescent="0.25">
      <c r="E11117"/>
    </row>
    <row r="11118" spans="5:5" x14ac:dyDescent="0.25">
      <c r="E11118"/>
    </row>
    <row r="11119" spans="5:5" x14ac:dyDescent="0.25">
      <c r="E11119"/>
    </row>
    <row r="11120" spans="5:5" x14ac:dyDescent="0.25">
      <c r="E11120"/>
    </row>
    <row r="11121" spans="5:5" x14ac:dyDescent="0.25">
      <c r="E11121"/>
    </row>
    <row r="11122" spans="5:5" x14ac:dyDescent="0.25">
      <c r="E11122"/>
    </row>
    <row r="11123" spans="5:5" x14ac:dyDescent="0.25">
      <c r="E11123"/>
    </row>
    <row r="11124" spans="5:5" x14ac:dyDescent="0.25">
      <c r="E11124"/>
    </row>
    <row r="11125" spans="5:5" x14ac:dyDescent="0.25">
      <c r="E11125"/>
    </row>
    <row r="11126" spans="5:5" x14ac:dyDescent="0.25">
      <c r="E11126"/>
    </row>
    <row r="11127" spans="5:5" x14ac:dyDescent="0.25">
      <c r="E11127"/>
    </row>
    <row r="11128" spans="5:5" x14ac:dyDescent="0.25">
      <c r="E11128"/>
    </row>
    <row r="11129" spans="5:5" x14ac:dyDescent="0.25">
      <c r="E11129"/>
    </row>
    <row r="11130" spans="5:5" x14ac:dyDescent="0.25">
      <c r="E11130"/>
    </row>
    <row r="11131" spans="5:5" x14ac:dyDescent="0.25">
      <c r="E11131"/>
    </row>
    <row r="11132" spans="5:5" x14ac:dyDescent="0.25">
      <c r="E11132"/>
    </row>
    <row r="11133" spans="5:5" x14ac:dyDescent="0.25">
      <c r="E11133"/>
    </row>
    <row r="11134" spans="5:5" x14ac:dyDescent="0.25">
      <c r="E11134"/>
    </row>
    <row r="11135" spans="5:5" x14ac:dyDescent="0.25">
      <c r="E11135"/>
    </row>
    <row r="11136" spans="5:5" x14ac:dyDescent="0.25">
      <c r="E11136"/>
    </row>
    <row r="11137" spans="5:5" x14ac:dyDescent="0.25">
      <c r="E11137"/>
    </row>
    <row r="11138" spans="5:5" x14ac:dyDescent="0.25">
      <c r="E11138"/>
    </row>
    <row r="11139" spans="5:5" x14ac:dyDescent="0.25">
      <c r="E11139"/>
    </row>
    <row r="11140" spans="5:5" x14ac:dyDescent="0.25">
      <c r="E11140"/>
    </row>
    <row r="11141" spans="5:5" x14ac:dyDescent="0.25">
      <c r="E11141"/>
    </row>
    <row r="11142" spans="5:5" x14ac:dyDescent="0.25">
      <c r="E11142"/>
    </row>
    <row r="11143" spans="5:5" x14ac:dyDescent="0.25">
      <c r="E11143"/>
    </row>
    <row r="11144" spans="5:5" x14ac:dyDescent="0.25">
      <c r="E11144"/>
    </row>
    <row r="11145" spans="5:5" x14ac:dyDescent="0.25">
      <c r="E11145"/>
    </row>
    <row r="11146" spans="5:5" x14ac:dyDescent="0.25">
      <c r="E11146"/>
    </row>
    <row r="11147" spans="5:5" x14ac:dyDescent="0.25">
      <c r="E11147"/>
    </row>
    <row r="11148" spans="5:5" x14ac:dyDescent="0.25">
      <c r="E11148"/>
    </row>
    <row r="11149" spans="5:5" x14ac:dyDescent="0.25">
      <c r="E11149"/>
    </row>
    <row r="11150" spans="5:5" x14ac:dyDescent="0.25">
      <c r="E11150"/>
    </row>
    <row r="11151" spans="5:5" x14ac:dyDescent="0.25">
      <c r="E11151"/>
    </row>
    <row r="11152" spans="5:5" x14ac:dyDescent="0.25">
      <c r="E11152"/>
    </row>
    <row r="11153" spans="5:5" x14ac:dyDescent="0.25">
      <c r="E11153"/>
    </row>
    <row r="11154" spans="5:5" x14ac:dyDescent="0.25">
      <c r="E11154"/>
    </row>
    <row r="11155" spans="5:5" x14ac:dyDescent="0.25">
      <c r="E11155"/>
    </row>
    <row r="11156" spans="5:5" x14ac:dyDescent="0.25">
      <c r="E11156"/>
    </row>
    <row r="11157" spans="5:5" x14ac:dyDescent="0.25">
      <c r="E11157"/>
    </row>
    <row r="11158" spans="5:5" x14ac:dyDescent="0.25">
      <c r="E11158"/>
    </row>
    <row r="11159" spans="5:5" x14ac:dyDescent="0.25">
      <c r="E11159"/>
    </row>
    <row r="11160" spans="5:5" x14ac:dyDescent="0.25">
      <c r="E11160"/>
    </row>
    <row r="11161" spans="5:5" x14ac:dyDescent="0.25">
      <c r="E11161"/>
    </row>
    <row r="11162" spans="5:5" x14ac:dyDescent="0.25">
      <c r="E11162"/>
    </row>
    <row r="11163" spans="5:5" x14ac:dyDescent="0.25">
      <c r="E11163"/>
    </row>
    <row r="11164" spans="5:5" x14ac:dyDescent="0.25">
      <c r="E11164"/>
    </row>
    <row r="11165" spans="5:5" x14ac:dyDescent="0.25">
      <c r="E11165"/>
    </row>
    <row r="11166" spans="5:5" x14ac:dyDescent="0.25">
      <c r="E11166"/>
    </row>
    <row r="11167" spans="5:5" x14ac:dyDescent="0.25">
      <c r="E11167"/>
    </row>
    <row r="11168" spans="5:5" x14ac:dyDescent="0.25">
      <c r="E11168"/>
    </row>
    <row r="11169" spans="5:5" x14ac:dyDescent="0.25">
      <c r="E11169"/>
    </row>
    <row r="11170" spans="5:5" x14ac:dyDescent="0.25">
      <c r="E11170"/>
    </row>
    <row r="11171" spans="5:5" x14ac:dyDescent="0.25">
      <c r="E11171"/>
    </row>
    <row r="11172" spans="5:5" x14ac:dyDescent="0.25">
      <c r="E11172"/>
    </row>
    <row r="11173" spans="5:5" x14ac:dyDescent="0.25">
      <c r="E11173"/>
    </row>
    <row r="11174" spans="5:5" x14ac:dyDescent="0.25">
      <c r="E11174"/>
    </row>
    <row r="11175" spans="5:5" x14ac:dyDescent="0.25">
      <c r="E11175"/>
    </row>
    <row r="11176" spans="5:5" x14ac:dyDescent="0.25">
      <c r="E11176"/>
    </row>
    <row r="11177" spans="5:5" x14ac:dyDescent="0.25">
      <c r="E11177"/>
    </row>
    <row r="11178" spans="5:5" x14ac:dyDescent="0.25">
      <c r="E11178"/>
    </row>
    <row r="11179" spans="5:5" x14ac:dyDescent="0.25">
      <c r="E11179"/>
    </row>
    <row r="11180" spans="5:5" x14ac:dyDescent="0.25">
      <c r="E11180"/>
    </row>
    <row r="11181" spans="5:5" x14ac:dyDescent="0.25">
      <c r="E11181"/>
    </row>
    <row r="11182" spans="5:5" x14ac:dyDescent="0.25">
      <c r="E11182"/>
    </row>
    <row r="11183" spans="5:5" x14ac:dyDescent="0.25">
      <c r="E11183"/>
    </row>
    <row r="11184" spans="5:5" x14ac:dyDescent="0.25">
      <c r="E11184"/>
    </row>
    <row r="11185" spans="5:5" x14ac:dyDescent="0.25">
      <c r="E11185"/>
    </row>
    <row r="11186" spans="5:5" x14ac:dyDescent="0.25">
      <c r="E11186"/>
    </row>
    <row r="11187" spans="5:5" x14ac:dyDescent="0.25">
      <c r="E11187"/>
    </row>
    <row r="11188" spans="5:5" x14ac:dyDescent="0.25">
      <c r="E11188"/>
    </row>
    <row r="11189" spans="5:5" x14ac:dyDescent="0.25">
      <c r="E11189"/>
    </row>
    <row r="11190" spans="5:5" x14ac:dyDescent="0.25">
      <c r="E11190"/>
    </row>
    <row r="11191" spans="5:5" x14ac:dyDescent="0.25">
      <c r="E11191"/>
    </row>
    <row r="11192" spans="5:5" x14ac:dyDescent="0.25">
      <c r="E11192"/>
    </row>
    <row r="11193" spans="5:5" x14ac:dyDescent="0.25">
      <c r="E11193"/>
    </row>
    <row r="11194" spans="5:5" x14ac:dyDescent="0.25">
      <c r="E11194"/>
    </row>
    <row r="11195" spans="5:5" x14ac:dyDescent="0.25">
      <c r="E11195"/>
    </row>
    <row r="11196" spans="5:5" x14ac:dyDescent="0.25">
      <c r="E11196"/>
    </row>
    <row r="11197" spans="5:5" x14ac:dyDescent="0.25">
      <c r="E11197"/>
    </row>
    <row r="11198" spans="5:5" x14ac:dyDescent="0.25">
      <c r="E11198"/>
    </row>
    <row r="11199" spans="5:5" x14ac:dyDescent="0.25">
      <c r="E11199"/>
    </row>
    <row r="11200" spans="5:5" x14ac:dyDescent="0.25">
      <c r="E11200"/>
    </row>
    <row r="11201" spans="5:5" x14ac:dyDescent="0.25">
      <c r="E11201"/>
    </row>
    <row r="11202" spans="5:5" x14ac:dyDescent="0.25">
      <c r="E11202"/>
    </row>
    <row r="11203" spans="5:5" x14ac:dyDescent="0.25">
      <c r="E11203"/>
    </row>
    <row r="11204" spans="5:5" x14ac:dyDescent="0.25">
      <c r="E11204"/>
    </row>
    <row r="11205" spans="5:5" x14ac:dyDescent="0.25">
      <c r="E11205"/>
    </row>
    <row r="11206" spans="5:5" x14ac:dyDescent="0.25">
      <c r="E11206"/>
    </row>
    <row r="11207" spans="5:5" x14ac:dyDescent="0.25">
      <c r="E11207"/>
    </row>
    <row r="11208" spans="5:5" x14ac:dyDescent="0.25">
      <c r="E11208"/>
    </row>
    <row r="11209" spans="5:5" x14ac:dyDescent="0.25">
      <c r="E11209"/>
    </row>
    <row r="11210" spans="5:5" x14ac:dyDescent="0.25">
      <c r="E11210"/>
    </row>
    <row r="11211" spans="5:5" x14ac:dyDescent="0.25">
      <c r="E11211"/>
    </row>
    <row r="11212" spans="5:5" x14ac:dyDescent="0.25">
      <c r="E11212"/>
    </row>
    <row r="11213" spans="5:5" x14ac:dyDescent="0.25">
      <c r="E11213"/>
    </row>
    <row r="11214" spans="5:5" x14ac:dyDescent="0.25">
      <c r="E11214"/>
    </row>
    <row r="11215" spans="5:5" x14ac:dyDescent="0.25">
      <c r="E11215"/>
    </row>
    <row r="11216" spans="5:5" x14ac:dyDescent="0.25">
      <c r="E11216"/>
    </row>
    <row r="11217" spans="5:5" x14ac:dyDescent="0.25">
      <c r="E11217"/>
    </row>
    <row r="11218" spans="5:5" x14ac:dyDescent="0.25">
      <c r="E11218"/>
    </row>
    <row r="11219" spans="5:5" x14ac:dyDescent="0.25">
      <c r="E11219"/>
    </row>
    <row r="11220" spans="5:5" x14ac:dyDescent="0.25">
      <c r="E11220"/>
    </row>
    <row r="11221" spans="5:5" x14ac:dyDescent="0.25">
      <c r="E11221"/>
    </row>
    <row r="11222" spans="5:5" x14ac:dyDescent="0.25">
      <c r="E11222"/>
    </row>
    <row r="11223" spans="5:5" x14ac:dyDescent="0.25">
      <c r="E11223"/>
    </row>
    <row r="11224" spans="5:5" x14ac:dyDescent="0.25">
      <c r="E11224"/>
    </row>
    <row r="11225" spans="5:5" x14ac:dyDescent="0.25">
      <c r="E11225"/>
    </row>
    <row r="11226" spans="5:5" x14ac:dyDescent="0.25">
      <c r="E11226"/>
    </row>
    <row r="11227" spans="5:5" x14ac:dyDescent="0.25">
      <c r="E11227"/>
    </row>
    <row r="11228" spans="5:5" x14ac:dyDescent="0.25">
      <c r="E11228"/>
    </row>
    <row r="11229" spans="5:5" x14ac:dyDescent="0.25">
      <c r="E11229"/>
    </row>
    <row r="11230" spans="5:5" x14ac:dyDescent="0.25">
      <c r="E11230"/>
    </row>
    <row r="11231" spans="5:5" x14ac:dyDescent="0.25">
      <c r="E11231"/>
    </row>
    <row r="11232" spans="5:5" x14ac:dyDescent="0.25">
      <c r="E11232"/>
    </row>
    <row r="11233" spans="5:5" x14ac:dyDescent="0.25">
      <c r="E11233"/>
    </row>
    <row r="11234" spans="5:5" x14ac:dyDescent="0.25">
      <c r="E11234"/>
    </row>
    <row r="11235" spans="5:5" x14ac:dyDescent="0.25">
      <c r="E11235"/>
    </row>
    <row r="11236" spans="5:5" x14ac:dyDescent="0.25">
      <c r="E11236"/>
    </row>
    <row r="11237" spans="5:5" x14ac:dyDescent="0.25">
      <c r="E11237"/>
    </row>
    <row r="11238" spans="5:5" x14ac:dyDescent="0.25">
      <c r="E11238"/>
    </row>
    <row r="11239" spans="5:5" x14ac:dyDescent="0.25">
      <c r="E11239"/>
    </row>
    <row r="11240" spans="5:5" x14ac:dyDescent="0.25">
      <c r="E11240"/>
    </row>
    <row r="11241" spans="5:5" x14ac:dyDescent="0.25">
      <c r="E11241"/>
    </row>
    <row r="11242" spans="5:5" x14ac:dyDescent="0.25">
      <c r="E11242"/>
    </row>
    <row r="11243" spans="5:5" x14ac:dyDescent="0.25">
      <c r="E11243"/>
    </row>
    <row r="11244" spans="5:5" x14ac:dyDescent="0.25">
      <c r="E11244"/>
    </row>
    <row r="11245" spans="5:5" x14ac:dyDescent="0.25">
      <c r="E11245"/>
    </row>
    <row r="11246" spans="5:5" x14ac:dyDescent="0.25">
      <c r="E11246"/>
    </row>
    <row r="11247" spans="5:5" x14ac:dyDescent="0.25">
      <c r="E11247"/>
    </row>
    <row r="11248" spans="5:5" x14ac:dyDescent="0.25">
      <c r="E11248"/>
    </row>
    <row r="11249" spans="5:5" x14ac:dyDescent="0.25">
      <c r="E11249"/>
    </row>
    <row r="11250" spans="5:5" x14ac:dyDescent="0.25">
      <c r="E11250"/>
    </row>
    <row r="11251" spans="5:5" x14ac:dyDescent="0.25">
      <c r="E11251"/>
    </row>
    <row r="11252" spans="5:5" x14ac:dyDescent="0.25">
      <c r="E11252"/>
    </row>
    <row r="11253" spans="5:5" x14ac:dyDescent="0.25">
      <c r="E11253"/>
    </row>
    <row r="11254" spans="5:5" x14ac:dyDescent="0.25">
      <c r="E11254"/>
    </row>
    <row r="11255" spans="5:5" x14ac:dyDescent="0.25">
      <c r="E11255"/>
    </row>
    <row r="11256" spans="5:5" x14ac:dyDescent="0.25">
      <c r="E11256"/>
    </row>
    <row r="11257" spans="5:5" x14ac:dyDescent="0.25">
      <c r="E11257"/>
    </row>
    <row r="11258" spans="5:5" x14ac:dyDescent="0.25">
      <c r="E11258"/>
    </row>
    <row r="11259" spans="5:5" x14ac:dyDescent="0.25">
      <c r="E11259"/>
    </row>
    <row r="11260" spans="5:5" x14ac:dyDescent="0.25">
      <c r="E11260"/>
    </row>
    <row r="11261" spans="5:5" x14ac:dyDescent="0.25">
      <c r="E11261"/>
    </row>
    <row r="11262" spans="5:5" x14ac:dyDescent="0.25">
      <c r="E11262"/>
    </row>
    <row r="11263" spans="5:5" x14ac:dyDescent="0.25">
      <c r="E11263"/>
    </row>
    <row r="11264" spans="5:5" x14ac:dyDescent="0.25">
      <c r="E11264"/>
    </row>
    <row r="11265" spans="5:5" x14ac:dyDescent="0.25">
      <c r="E11265"/>
    </row>
    <row r="11266" spans="5:5" x14ac:dyDescent="0.25">
      <c r="E11266"/>
    </row>
    <row r="11267" spans="5:5" x14ac:dyDescent="0.25">
      <c r="E11267"/>
    </row>
    <row r="11268" spans="5:5" x14ac:dyDescent="0.25">
      <c r="E11268"/>
    </row>
    <row r="11269" spans="5:5" x14ac:dyDescent="0.25">
      <c r="E11269"/>
    </row>
    <row r="11270" spans="5:5" x14ac:dyDescent="0.25">
      <c r="E11270"/>
    </row>
    <row r="11271" spans="5:5" x14ac:dyDescent="0.25">
      <c r="E11271"/>
    </row>
    <row r="11272" spans="5:5" x14ac:dyDescent="0.25">
      <c r="E11272"/>
    </row>
    <row r="11273" spans="5:5" x14ac:dyDescent="0.25">
      <c r="E11273"/>
    </row>
    <row r="11274" spans="5:5" x14ac:dyDescent="0.25">
      <c r="E11274"/>
    </row>
    <row r="11275" spans="5:5" x14ac:dyDescent="0.25">
      <c r="E11275"/>
    </row>
    <row r="11276" spans="5:5" x14ac:dyDescent="0.25">
      <c r="E11276"/>
    </row>
    <row r="11277" spans="5:5" x14ac:dyDescent="0.25">
      <c r="E11277"/>
    </row>
    <row r="11278" spans="5:5" x14ac:dyDescent="0.25">
      <c r="E11278"/>
    </row>
    <row r="11279" spans="5:5" x14ac:dyDescent="0.25">
      <c r="E11279"/>
    </row>
    <row r="11280" spans="5:5" x14ac:dyDescent="0.25">
      <c r="E11280"/>
    </row>
    <row r="11281" spans="5:5" x14ac:dyDescent="0.25">
      <c r="E11281"/>
    </row>
    <row r="11282" spans="5:5" x14ac:dyDescent="0.25">
      <c r="E11282"/>
    </row>
    <row r="11283" spans="5:5" x14ac:dyDescent="0.25">
      <c r="E11283"/>
    </row>
    <row r="11284" spans="5:5" x14ac:dyDescent="0.25">
      <c r="E11284"/>
    </row>
    <row r="11285" spans="5:5" x14ac:dyDescent="0.25">
      <c r="E11285"/>
    </row>
    <row r="11286" spans="5:5" x14ac:dyDescent="0.25">
      <c r="E11286"/>
    </row>
    <row r="11287" spans="5:5" x14ac:dyDescent="0.25">
      <c r="E11287"/>
    </row>
    <row r="11288" spans="5:5" x14ac:dyDescent="0.25">
      <c r="E11288"/>
    </row>
    <row r="11289" spans="5:5" x14ac:dyDescent="0.25">
      <c r="E11289"/>
    </row>
    <row r="11290" spans="5:5" x14ac:dyDescent="0.25">
      <c r="E11290"/>
    </row>
    <row r="11291" spans="5:5" x14ac:dyDescent="0.25">
      <c r="E11291"/>
    </row>
    <row r="11292" spans="5:5" x14ac:dyDescent="0.25">
      <c r="E11292"/>
    </row>
    <row r="11293" spans="5:5" x14ac:dyDescent="0.25">
      <c r="E11293"/>
    </row>
    <row r="11294" spans="5:5" x14ac:dyDescent="0.25">
      <c r="E11294"/>
    </row>
    <row r="11295" spans="5:5" x14ac:dyDescent="0.25">
      <c r="E11295"/>
    </row>
    <row r="11296" spans="5:5" x14ac:dyDescent="0.25">
      <c r="E11296"/>
    </row>
    <row r="11297" spans="5:5" x14ac:dyDescent="0.25">
      <c r="E11297"/>
    </row>
    <row r="11298" spans="5:5" x14ac:dyDescent="0.25">
      <c r="E11298"/>
    </row>
    <row r="11299" spans="5:5" x14ac:dyDescent="0.25">
      <c r="E11299"/>
    </row>
    <row r="11300" spans="5:5" x14ac:dyDescent="0.25">
      <c r="E11300"/>
    </row>
    <row r="11301" spans="5:5" x14ac:dyDescent="0.25">
      <c r="E11301"/>
    </row>
    <row r="11302" spans="5:5" x14ac:dyDescent="0.25">
      <c r="E11302"/>
    </row>
    <row r="11303" spans="5:5" x14ac:dyDescent="0.25">
      <c r="E11303"/>
    </row>
    <row r="11304" spans="5:5" x14ac:dyDescent="0.25">
      <c r="E11304"/>
    </row>
    <row r="11305" spans="5:5" x14ac:dyDescent="0.25">
      <c r="E11305"/>
    </row>
    <row r="11306" spans="5:5" x14ac:dyDescent="0.25">
      <c r="E11306"/>
    </row>
    <row r="11307" spans="5:5" x14ac:dyDescent="0.25">
      <c r="E11307"/>
    </row>
    <row r="11308" spans="5:5" x14ac:dyDescent="0.25">
      <c r="E11308"/>
    </row>
    <row r="11309" spans="5:5" x14ac:dyDescent="0.25">
      <c r="E11309"/>
    </row>
    <row r="11310" spans="5:5" x14ac:dyDescent="0.25">
      <c r="E11310"/>
    </row>
    <row r="11311" spans="5:5" x14ac:dyDescent="0.25">
      <c r="E11311"/>
    </row>
    <row r="11312" spans="5:5" x14ac:dyDescent="0.25">
      <c r="E11312"/>
    </row>
    <row r="11313" spans="5:5" x14ac:dyDescent="0.25">
      <c r="E11313"/>
    </row>
    <row r="11314" spans="5:5" x14ac:dyDescent="0.25">
      <c r="E11314"/>
    </row>
    <row r="11315" spans="5:5" x14ac:dyDescent="0.25">
      <c r="E11315"/>
    </row>
    <row r="11316" spans="5:5" x14ac:dyDescent="0.25">
      <c r="E11316"/>
    </row>
    <row r="11317" spans="5:5" x14ac:dyDescent="0.25">
      <c r="E11317"/>
    </row>
    <row r="11318" spans="5:5" x14ac:dyDescent="0.25">
      <c r="E11318"/>
    </row>
    <row r="11319" spans="5:5" x14ac:dyDescent="0.25">
      <c r="E11319"/>
    </row>
    <row r="11320" spans="5:5" x14ac:dyDescent="0.25">
      <c r="E11320"/>
    </row>
    <row r="11321" spans="5:5" x14ac:dyDescent="0.25">
      <c r="E11321"/>
    </row>
    <row r="11322" spans="5:5" x14ac:dyDescent="0.25">
      <c r="E11322"/>
    </row>
    <row r="11323" spans="5:5" x14ac:dyDescent="0.25">
      <c r="E11323"/>
    </row>
    <row r="11324" spans="5:5" x14ac:dyDescent="0.25">
      <c r="E11324"/>
    </row>
    <row r="11325" spans="5:5" x14ac:dyDescent="0.25">
      <c r="E11325"/>
    </row>
    <row r="11326" spans="5:5" x14ac:dyDescent="0.25">
      <c r="E11326"/>
    </row>
    <row r="11327" spans="5:5" x14ac:dyDescent="0.25">
      <c r="E11327"/>
    </row>
    <row r="11328" spans="5:5" x14ac:dyDescent="0.25">
      <c r="E11328"/>
    </row>
    <row r="11329" spans="5:5" x14ac:dyDescent="0.25">
      <c r="E11329"/>
    </row>
    <row r="11330" spans="5:5" x14ac:dyDescent="0.25">
      <c r="E11330"/>
    </row>
    <row r="11331" spans="5:5" x14ac:dyDescent="0.25">
      <c r="E11331"/>
    </row>
    <row r="11332" spans="5:5" x14ac:dyDescent="0.25">
      <c r="E11332"/>
    </row>
    <row r="11333" spans="5:5" x14ac:dyDescent="0.25">
      <c r="E11333"/>
    </row>
    <row r="11334" spans="5:5" x14ac:dyDescent="0.25">
      <c r="E11334"/>
    </row>
    <row r="11335" spans="5:5" x14ac:dyDescent="0.25">
      <c r="E11335"/>
    </row>
    <row r="11336" spans="5:5" x14ac:dyDescent="0.25">
      <c r="E11336"/>
    </row>
    <row r="11337" spans="5:5" x14ac:dyDescent="0.25">
      <c r="E11337"/>
    </row>
    <row r="11338" spans="5:5" x14ac:dyDescent="0.25">
      <c r="E11338"/>
    </row>
    <row r="11339" spans="5:5" x14ac:dyDescent="0.25">
      <c r="E11339"/>
    </row>
    <row r="11340" spans="5:5" x14ac:dyDescent="0.25">
      <c r="E11340"/>
    </row>
    <row r="11341" spans="5:5" x14ac:dyDescent="0.25">
      <c r="E11341"/>
    </row>
    <row r="11342" spans="5:5" x14ac:dyDescent="0.25">
      <c r="E11342"/>
    </row>
    <row r="11343" spans="5:5" x14ac:dyDescent="0.25">
      <c r="E11343"/>
    </row>
    <row r="11344" spans="5:5" x14ac:dyDescent="0.25">
      <c r="E11344"/>
    </row>
    <row r="11345" spans="5:5" x14ac:dyDescent="0.25">
      <c r="E11345"/>
    </row>
    <row r="11346" spans="5:5" x14ac:dyDescent="0.25">
      <c r="E11346"/>
    </row>
    <row r="11347" spans="5:5" x14ac:dyDescent="0.25">
      <c r="E11347"/>
    </row>
    <row r="11348" spans="5:5" x14ac:dyDescent="0.25">
      <c r="E11348"/>
    </row>
    <row r="11349" spans="5:5" x14ac:dyDescent="0.25">
      <c r="E11349"/>
    </row>
    <row r="11350" spans="5:5" x14ac:dyDescent="0.25">
      <c r="E11350"/>
    </row>
    <row r="11351" spans="5:5" x14ac:dyDescent="0.25">
      <c r="E11351"/>
    </row>
    <row r="11352" spans="5:5" x14ac:dyDescent="0.25">
      <c r="E11352"/>
    </row>
    <row r="11353" spans="5:5" x14ac:dyDescent="0.25">
      <c r="E11353"/>
    </row>
    <row r="11354" spans="5:5" x14ac:dyDescent="0.25">
      <c r="E11354"/>
    </row>
    <row r="11355" spans="5:5" x14ac:dyDescent="0.25">
      <c r="E11355"/>
    </row>
    <row r="11356" spans="5:5" x14ac:dyDescent="0.25">
      <c r="E11356"/>
    </row>
    <row r="11357" spans="5:5" x14ac:dyDescent="0.25">
      <c r="E11357"/>
    </row>
    <row r="11358" spans="5:5" x14ac:dyDescent="0.25">
      <c r="E11358"/>
    </row>
    <row r="11359" spans="5:5" x14ac:dyDescent="0.25">
      <c r="E11359"/>
    </row>
    <row r="11360" spans="5:5" x14ac:dyDescent="0.25">
      <c r="E11360"/>
    </row>
    <row r="11361" spans="5:5" x14ac:dyDescent="0.25">
      <c r="E11361"/>
    </row>
    <row r="11362" spans="5:5" x14ac:dyDescent="0.25">
      <c r="E11362"/>
    </row>
    <row r="11363" spans="5:5" x14ac:dyDescent="0.25">
      <c r="E11363"/>
    </row>
    <row r="11364" spans="5:5" x14ac:dyDescent="0.25">
      <c r="E11364"/>
    </row>
    <row r="11365" spans="5:5" x14ac:dyDescent="0.25">
      <c r="E11365"/>
    </row>
    <row r="11366" spans="5:5" x14ac:dyDescent="0.25">
      <c r="E11366"/>
    </row>
    <row r="11367" spans="5:5" x14ac:dyDescent="0.25">
      <c r="E11367"/>
    </row>
    <row r="11368" spans="5:5" x14ac:dyDescent="0.25">
      <c r="E11368"/>
    </row>
    <row r="11369" spans="5:5" x14ac:dyDescent="0.25">
      <c r="E11369"/>
    </row>
    <row r="11370" spans="5:5" x14ac:dyDescent="0.25">
      <c r="E11370"/>
    </row>
    <row r="11371" spans="5:5" x14ac:dyDescent="0.25">
      <c r="E11371"/>
    </row>
    <row r="11372" spans="5:5" x14ac:dyDescent="0.25">
      <c r="E11372"/>
    </row>
    <row r="11373" spans="5:5" x14ac:dyDescent="0.25">
      <c r="E11373"/>
    </row>
    <row r="11374" spans="5:5" x14ac:dyDescent="0.25">
      <c r="E11374"/>
    </row>
    <row r="11375" spans="5:5" x14ac:dyDescent="0.25">
      <c r="E11375"/>
    </row>
    <row r="11376" spans="5:5" x14ac:dyDescent="0.25">
      <c r="E11376"/>
    </row>
    <row r="11377" spans="5:5" x14ac:dyDescent="0.25">
      <c r="E11377"/>
    </row>
    <row r="11378" spans="5:5" x14ac:dyDescent="0.25">
      <c r="E11378"/>
    </row>
    <row r="11379" spans="5:5" x14ac:dyDescent="0.25">
      <c r="E11379"/>
    </row>
    <row r="11380" spans="5:5" x14ac:dyDescent="0.25">
      <c r="E11380"/>
    </row>
    <row r="11381" spans="5:5" x14ac:dyDescent="0.25">
      <c r="E11381"/>
    </row>
    <row r="11382" spans="5:5" x14ac:dyDescent="0.25">
      <c r="E11382"/>
    </row>
    <row r="11383" spans="5:5" x14ac:dyDescent="0.25">
      <c r="E11383"/>
    </row>
    <row r="11384" spans="5:5" x14ac:dyDescent="0.25">
      <c r="E11384"/>
    </row>
    <row r="11385" spans="5:5" x14ac:dyDescent="0.25">
      <c r="E11385"/>
    </row>
    <row r="11386" spans="5:5" x14ac:dyDescent="0.25">
      <c r="E11386"/>
    </row>
    <row r="11387" spans="5:5" x14ac:dyDescent="0.25">
      <c r="E11387"/>
    </row>
    <row r="11388" spans="5:5" x14ac:dyDescent="0.25">
      <c r="E11388"/>
    </row>
    <row r="11389" spans="5:5" x14ac:dyDescent="0.25">
      <c r="E11389"/>
    </row>
    <row r="11390" spans="5:5" x14ac:dyDescent="0.25">
      <c r="E11390"/>
    </row>
    <row r="11391" spans="5:5" x14ac:dyDescent="0.25">
      <c r="E11391"/>
    </row>
    <row r="11392" spans="5:5" x14ac:dyDescent="0.25">
      <c r="E11392"/>
    </row>
    <row r="11393" spans="5:5" x14ac:dyDescent="0.25">
      <c r="E11393"/>
    </row>
    <row r="11394" spans="5:5" x14ac:dyDescent="0.25">
      <c r="E11394"/>
    </row>
    <row r="11395" spans="5:5" x14ac:dyDescent="0.25">
      <c r="E11395"/>
    </row>
    <row r="11396" spans="5:5" x14ac:dyDescent="0.25">
      <c r="E11396"/>
    </row>
    <row r="11397" spans="5:5" x14ac:dyDescent="0.25">
      <c r="E11397"/>
    </row>
    <row r="11398" spans="5:5" x14ac:dyDescent="0.25">
      <c r="E11398"/>
    </row>
    <row r="11399" spans="5:5" x14ac:dyDescent="0.25">
      <c r="E11399"/>
    </row>
    <row r="11400" spans="5:5" x14ac:dyDescent="0.25">
      <c r="E11400"/>
    </row>
    <row r="11401" spans="5:5" x14ac:dyDescent="0.25">
      <c r="E11401"/>
    </row>
    <row r="11402" spans="5:5" x14ac:dyDescent="0.25">
      <c r="E11402"/>
    </row>
    <row r="11403" spans="5:5" x14ac:dyDescent="0.25">
      <c r="E11403"/>
    </row>
    <row r="11404" spans="5:5" x14ac:dyDescent="0.25">
      <c r="E11404"/>
    </row>
    <row r="11405" spans="5:5" x14ac:dyDescent="0.25">
      <c r="E11405"/>
    </row>
    <row r="11406" spans="5:5" x14ac:dyDescent="0.25">
      <c r="E11406"/>
    </row>
    <row r="11407" spans="5:5" x14ac:dyDescent="0.25">
      <c r="E11407"/>
    </row>
    <row r="11408" spans="5:5" x14ac:dyDescent="0.25">
      <c r="E11408"/>
    </row>
    <row r="11409" spans="5:5" x14ac:dyDescent="0.25">
      <c r="E11409"/>
    </row>
    <row r="11410" spans="5:5" x14ac:dyDescent="0.25">
      <c r="E11410"/>
    </row>
    <row r="11411" spans="5:5" x14ac:dyDescent="0.25">
      <c r="E11411"/>
    </row>
    <row r="11412" spans="5:5" x14ac:dyDescent="0.25">
      <c r="E11412"/>
    </row>
    <row r="11413" spans="5:5" x14ac:dyDescent="0.25">
      <c r="E11413"/>
    </row>
    <row r="11414" spans="5:5" x14ac:dyDescent="0.25">
      <c r="E11414"/>
    </row>
    <row r="11415" spans="5:5" x14ac:dyDescent="0.25">
      <c r="E11415"/>
    </row>
    <row r="11416" spans="5:5" x14ac:dyDescent="0.25">
      <c r="E11416"/>
    </row>
    <row r="11417" spans="5:5" x14ac:dyDescent="0.25">
      <c r="E11417"/>
    </row>
    <row r="11418" spans="5:5" x14ac:dyDescent="0.25">
      <c r="E11418"/>
    </row>
    <row r="11419" spans="5:5" x14ac:dyDescent="0.25">
      <c r="E11419"/>
    </row>
    <row r="11420" spans="5:5" x14ac:dyDescent="0.25">
      <c r="E11420"/>
    </row>
    <row r="11421" spans="5:5" x14ac:dyDescent="0.25">
      <c r="E11421"/>
    </row>
    <row r="11422" spans="5:5" x14ac:dyDescent="0.25">
      <c r="E11422"/>
    </row>
    <row r="11423" spans="5:5" x14ac:dyDescent="0.25">
      <c r="E11423"/>
    </row>
    <row r="11424" spans="5:5" x14ac:dyDescent="0.25">
      <c r="E11424"/>
    </row>
    <row r="11425" spans="5:5" x14ac:dyDescent="0.25">
      <c r="E11425"/>
    </row>
    <row r="11426" spans="5:5" x14ac:dyDescent="0.25">
      <c r="E11426"/>
    </row>
    <row r="11427" spans="5:5" x14ac:dyDescent="0.25">
      <c r="E11427"/>
    </row>
    <row r="11428" spans="5:5" x14ac:dyDescent="0.25">
      <c r="E11428"/>
    </row>
    <row r="11429" spans="5:5" x14ac:dyDescent="0.25">
      <c r="E11429"/>
    </row>
    <row r="11430" spans="5:5" x14ac:dyDescent="0.25">
      <c r="E11430"/>
    </row>
    <row r="11431" spans="5:5" x14ac:dyDescent="0.25">
      <c r="E11431"/>
    </row>
    <row r="11432" spans="5:5" x14ac:dyDescent="0.25">
      <c r="E11432"/>
    </row>
    <row r="11433" spans="5:5" x14ac:dyDescent="0.25">
      <c r="E11433"/>
    </row>
    <row r="11434" spans="5:5" x14ac:dyDescent="0.25">
      <c r="E11434"/>
    </row>
    <row r="11435" spans="5:5" x14ac:dyDescent="0.25">
      <c r="E11435"/>
    </row>
    <row r="11436" spans="5:5" x14ac:dyDescent="0.25">
      <c r="E11436"/>
    </row>
    <row r="11437" spans="5:5" x14ac:dyDescent="0.25">
      <c r="E11437"/>
    </row>
    <row r="11438" spans="5:5" x14ac:dyDescent="0.25">
      <c r="E11438"/>
    </row>
    <row r="11439" spans="5:5" x14ac:dyDescent="0.25">
      <c r="E11439"/>
    </row>
    <row r="11440" spans="5:5" x14ac:dyDescent="0.25">
      <c r="E11440"/>
    </row>
    <row r="11441" spans="5:5" x14ac:dyDescent="0.25">
      <c r="E11441"/>
    </row>
    <row r="11442" spans="5:5" x14ac:dyDescent="0.25">
      <c r="E11442"/>
    </row>
    <row r="11443" spans="5:5" x14ac:dyDescent="0.25">
      <c r="E11443"/>
    </row>
    <row r="11444" spans="5:5" x14ac:dyDescent="0.25">
      <c r="E11444"/>
    </row>
    <row r="11445" spans="5:5" x14ac:dyDescent="0.25">
      <c r="E11445"/>
    </row>
    <row r="11446" spans="5:5" x14ac:dyDescent="0.25">
      <c r="E11446"/>
    </row>
    <row r="11447" spans="5:5" x14ac:dyDescent="0.25">
      <c r="E11447"/>
    </row>
    <row r="11448" spans="5:5" x14ac:dyDescent="0.25">
      <c r="E11448"/>
    </row>
    <row r="11449" spans="5:5" x14ac:dyDescent="0.25">
      <c r="E11449"/>
    </row>
    <row r="11450" spans="5:5" x14ac:dyDescent="0.25">
      <c r="E11450"/>
    </row>
    <row r="11451" spans="5:5" x14ac:dyDescent="0.25">
      <c r="E11451"/>
    </row>
    <row r="11452" spans="5:5" x14ac:dyDescent="0.25">
      <c r="E11452"/>
    </row>
    <row r="11453" spans="5:5" x14ac:dyDescent="0.25">
      <c r="E11453"/>
    </row>
    <row r="11454" spans="5:5" x14ac:dyDescent="0.25">
      <c r="E11454"/>
    </row>
    <row r="11455" spans="5:5" x14ac:dyDescent="0.25">
      <c r="E11455"/>
    </row>
    <row r="11456" spans="5:5" x14ac:dyDescent="0.25">
      <c r="E11456"/>
    </row>
    <row r="11457" spans="5:5" x14ac:dyDescent="0.25">
      <c r="E11457"/>
    </row>
    <row r="11458" spans="5:5" x14ac:dyDescent="0.25">
      <c r="E11458"/>
    </row>
    <row r="11459" spans="5:5" x14ac:dyDescent="0.25">
      <c r="E11459"/>
    </row>
    <row r="11460" spans="5:5" x14ac:dyDescent="0.25">
      <c r="E11460"/>
    </row>
    <row r="11461" spans="5:5" x14ac:dyDescent="0.25">
      <c r="E11461"/>
    </row>
    <row r="11462" spans="5:5" x14ac:dyDescent="0.25">
      <c r="E11462"/>
    </row>
    <row r="11463" spans="5:5" x14ac:dyDescent="0.25">
      <c r="E11463"/>
    </row>
    <row r="11464" spans="5:5" x14ac:dyDescent="0.25">
      <c r="E11464"/>
    </row>
    <row r="11465" spans="5:5" x14ac:dyDescent="0.25">
      <c r="E11465"/>
    </row>
    <row r="11466" spans="5:5" x14ac:dyDescent="0.25">
      <c r="E11466"/>
    </row>
    <row r="11467" spans="5:5" x14ac:dyDescent="0.25">
      <c r="E11467"/>
    </row>
    <row r="11468" spans="5:5" x14ac:dyDescent="0.25">
      <c r="E11468"/>
    </row>
    <row r="11469" spans="5:5" x14ac:dyDescent="0.25">
      <c r="E11469"/>
    </row>
    <row r="11470" spans="5:5" x14ac:dyDescent="0.25">
      <c r="E11470"/>
    </row>
    <row r="11471" spans="5:5" x14ac:dyDescent="0.25">
      <c r="E11471"/>
    </row>
    <row r="11472" spans="5:5" x14ac:dyDescent="0.25">
      <c r="E11472"/>
    </row>
    <row r="11473" spans="5:5" x14ac:dyDescent="0.25">
      <c r="E11473"/>
    </row>
    <row r="11474" spans="5:5" x14ac:dyDescent="0.25">
      <c r="E11474"/>
    </row>
    <row r="11475" spans="5:5" x14ac:dyDescent="0.25">
      <c r="E11475"/>
    </row>
    <row r="11476" spans="5:5" x14ac:dyDescent="0.25">
      <c r="E11476"/>
    </row>
    <row r="11477" spans="5:5" x14ac:dyDescent="0.25">
      <c r="E11477"/>
    </row>
    <row r="11478" spans="5:5" x14ac:dyDescent="0.25">
      <c r="E11478"/>
    </row>
    <row r="11479" spans="5:5" x14ac:dyDescent="0.25">
      <c r="E11479"/>
    </row>
    <row r="11480" spans="5:5" x14ac:dyDescent="0.25">
      <c r="E11480"/>
    </row>
    <row r="11481" spans="5:5" x14ac:dyDescent="0.25">
      <c r="E11481"/>
    </row>
    <row r="11482" spans="5:5" x14ac:dyDescent="0.25">
      <c r="E11482"/>
    </row>
    <row r="11483" spans="5:5" x14ac:dyDescent="0.25">
      <c r="E11483"/>
    </row>
    <row r="11484" spans="5:5" x14ac:dyDescent="0.25">
      <c r="E11484"/>
    </row>
    <row r="11485" spans="5:5" x14ac:dyDescent="0.25">
      <c r="E11485"/>
    </row>
    <row r="11486" spans="5:5" x14ac:dyDescent="0.25">
      <c r="E11486"/>
    </row>
    <row r="11487" spans="5:5" x14ac:dyDescent="0.25">
      <c r="E11487"/>
    </row>
    <row r="11488" spans="5:5" x14ac:dyDescent="0.25">
      <c r="E11488"/>
    </row>
    <row r="11489" spans="5:5" x14ac:dyDescent="0.25">
      <c r="E11489"/>
    </row>
    <row r="11490" spans="5:5" x14ac:dyDescent="0.25">
      <c r="E11490"/>
    </row>
    <row r="11491" spans="5:5" x14ac:dyDescent="0.25">
      <c r="E11491"/>
    </row>
    <row r="11492" spans="5:5" x14ac:dyDescent="0.25">
      <c r="E11492"/>
    </row>
    <row r="11493" spans="5:5" x14ac:dyDescent="0.25">
      <c r="E11493"/>
    </row>
    <row r="11494" spans="5:5" x14ac:dyDescent="0.25">
      <c r="E11494"/>
    </row>
    <row r="11495" spans="5:5" x14ac:dyDescent="0.25">
      <c r="E11495"/>
    </row>
    <row r="11496" spans="5:5" x14ac:dyDescent="0.25">
      <c r="E11496"/>
    </row>
    <row r="11497" spans="5:5" x14ac:dyDescent="0.25">
      <c r="E11497"/>
    </row>
    <row r="11498" spans="5:5" x14ac:dyDescent="0.25">
      <c r="E11498"/>
    </row>
    <row r="11499" spans="5:5" x14ac:dyDescent="0.25">
      <c r="E11499"/>
    </row>
    <row r="11500" spans="5:5" x14ac:dyDescent="0.25">
      <c r="E11500"/>
    </row>
    <row r="11501" spans="5:5" x14ac:dyDescent="0.25">
      <c r="E11501"/>
    </row>
    <row r="11502" spans="5:5" x14ac:dyDescent="0.25">
      <c r="E11502"/>
    </row>
    <row r="11503" spans="5:5" x14ac:dyDescent="0.25">
      <c r="E11503"/>
    </row>
    <row r="11504" spans="5:5" x14ac:dyDescent="0.25">
      <c r="E11504"/>
    </row>
    <row r="11505" spans="5:5" x14ac:dyDescent="0.25">
      <c r="E11505"/>
    </row>
    <row r="11506" spans="5:5" x14ac:dyDescent="0.25">
      <c r="E11506"/>
    </row>
    <row r="11507" spans="5:5" x14ac:dyDescent="0.25">
      <c r="E11507"/>
    </row>
    <row r="11508" spans="5:5" x14ac:dyDescent="0.25">
      <c r="E11508"/>
    </row>
    <row r="11509" spans="5:5" x14ac:dyDescent="0.25">
      <c r="E11509"/>
    </row>
    <row r="11510" spans="5:5" x14ac:dyDescent="0.25">
      <c r="E11510"/>
    </row>
    <row r="11511" spans="5:5" x14ac:dyDescent="0.25">
      <c r="E11511"/>
    </row>
    <row r="11512" spans="5:5" x14ac:dyDescent="0.25">
      <c r="E11512"/>
    </row>
    <row r="11513" spans="5:5" x14ac:dyDescent="0.25">
      <c r="E11513"/>
    </row>
    <row r="11514" spans="5:5" x14ac:dyDescent="0.25">
      <c r="E11514"/>
    </row>
    <row r="11515" spans="5:5" x14ac:dyDescent="0.25">
      <c r="E11515"/>
    </row>
    <row r="11516" spans="5:5" x14ac:dyDescent="0.25">
      <c r="E11516"/>
    </row>
    <row r="11517" spans="5:5" x14ac:dyDescent="0.25">
      <c r="E11517"/>
    </row>
    <row r="11518" spans="5:5" x14ac:dyDescent="0.25">
      <c r="E11518"/>
    </row>
    <row r="11519" spans="5:5" x14ac:dyDescent="0.25">
      <c r="E11519"/>
    </row>
    <row r="11520" spans="5:5" x14ac:dyDescent="0.25">
      <c r="E11520"/>
    </row>
    <row r="11521" spans="5:5" x14ac:dyDescent="0.25">
      <c r="E11521"/>
    </row>
    <row r="11522" spans="5:5" x14ac:dyDescent="0.25">
      <c r="E11522"/>
    </row>
    <row r="11523" spans="5:5" x14ac:dyDescent="0.25">
      <c r="E11523"/>
    </row>
    <row r="11524" spans="5:5" x14ac:dyDescent="0.25">
      <c r="E11524"/>
    </row>
    <row r="11525" spans="5:5" x14ac:dyDescent="0.25">
      <c r="E11525"/>
    </row>
    <row r="11526" spans="5:5" x14ac:dyDescent="0.25">
      <c r="E11526"/>
    </row>
    <row r="11527" spans="5:5" x14ac:dyDescent="0.25">
      <c r="E11527"/>
    </row>
    <row r="11528" spans="5:5" x14ac:dyDescent="0.25">
      <c r="E11528"/>
    </row>
    <row r="11529" spans="5:5" x14ac:dyDescent="0.25">
      <c r="E11529"/>
    </row>
    <row r="11530" spans="5:5" x14ac:dyDescent="0.25">
      <c r="E11530"/>
    </row>
    <row r="11531" spans="5:5" x14ac:dyDescent="0.25">
      <c r="E11531"/>
    </row>
    <row r="11532" spans="5:5" x14ac:dyDescent="0.25">
      <c r="E11532"/>
    </row>
    <row r="11533" spans="5:5" x14ac:dyDescent="0.25">
      <c r="E11533"/>
    </row>
    <row r="11534" spans="5:5" x14ac:dyDescent="0.25">
      <c r="E11534"/>
    </row>
    <row r="11535" spans="5:5" x14ac:dyDescent="0.25">
      <c r="E11535"/>
    </row>
    <row r="11536" spans="5:5" x14ac:dyDescent="0.25">
      <c r="E11536"/>
    </row>
    <row r="11537" spans="5:5" x14ac:dyDescent="0.25">
      <c r="E11537"/>
    </row>
    <row r="11538" spans="5:5" x14ac:dyDescent="0.25">
      <c r="E11538"/>
    </row>
    <row r="11539" spans="5:5" x14ac:dyDescent="0.25">
      <c r="E11539"/>
    </row>
    <row r="11540" spans="5:5" x14ac:dyDescent="0.25">
      <c r="E11540"/>
    </row>
    <row r="11541" spans="5:5" x14ac:dyDescent="0.25">
      <c r="E11541"/>
    </row>
    <row r="11542" spans="5:5" x14ac:dyDescent="0.25">
      <c r="E11542"/>
    </row>
    <row r="11543" spans="5:5" x14ac:dyDescent="0.25">
      <c r="E11543"/>
    </row>
    <row r="11544" spans="5:5" x14ac:dyDescent="0.25">
      <c r="E11544"/>
    </row>
    <row r="11545" spans="5:5" x14ac:dyDescent="0.25">
      <c r="E11545"/>
    </row>
    <row r="11546" spans="5:5" x14ac:dyDescent="0.25">
      <c r="E11546"/>
    </row>
    <row r="11547" spans="5:5" x14ac:dyDescent="0.25">
      <c r="E11547"/>
    </row>
    <row r="11548" spans="5:5" x14ac:dyDescent="0.25">
      <c r="E11548"/>
    </row>
    <row r="11549" spans="5:5" x14ac:dyDescent="0.25">
      <c r="E11549"/>
    </row>
    <row r="11550" spans="5:5" x14ac:dyDescent="0.25">
      <c r="E11550"/>
    </row>
    <row r="11551" spans="5:5" x14ac:dyDescent="0.25">
      <c r="E11551"/>
    </row>
    <row r="11552" spans="5:5" x14ac:dyDescent="0.25">
      <c r="E11552"/>
    </row>
    <row r="11553" spans="5:5" x14ac:dyDescent="0.25">
      <c r="E11553"/>
    </row>
    <row r="11554" spans="5:5" x14ac:dyDescent="0.25">
      <c r="E11554"/>
    </row>
    <row r="11555" spans="5:5" x14ac:dyDescent="0.25">
      <c r="E11555"/>
    </row>
    <row r="11556" spans="5:5" x14ac:dyDescent="0.25">
      <c r="E11556"/>
    </row>
    <row r="11557" spans="5:5" x14ac:dyDescent="0.25">
      <c r="E11557"/>
    </row>
    <row r="11558" spans="5:5" x14ac:dyDescent="0.25">
      <c r="E11558"/>
    </row>
    <row r="11559" spans="5:5" x14ac:dyDescent="0.25">
      <c r="E11559"/>
    </row>
    <row r="11560" spans="5:5" x14ac:dyDescent="0.25">
      <c r="E11560"/>
    </row>
    <row r="11561" spans="5:5" x14ac:dyDescent="0.25">
      <c r="E11561"/>
    </row>
    <row r="11562" spans="5:5" x14ac:dyDescent="0.25">
      <c r="E11562"/>
    </row>
    <row r="11563" spans="5:5" x14ac:dyDescent="0.25">
      <c r="E11563"/>
    </row>
    <row r="11564" spans="5:5" x14ac:dyDescent="0.25">
      <c r="E11564"/>
    </row>
    <row r="11565" spans="5:5" x14ac:dyDescent="0.25">
      <c r="E11565"/>
    </row>
    <row r="11566" spans="5:5" x14ac:dyDescent="0.25">
      <c r="E11566"/>
    </row>
    <row r="11567" spans="5:5" x14ac:dyDescent="0.25">
      <c r="E11567"/>
    </row>
    <row r="11568" spans="5:5" x14ac:dyDescent="0.25">
      <c r="E11568"/>
    </row>
    <row r="11569" spans="5:5" x14ac:dyDescent="0.25">
      <c r="E11569"/>
    </row>
    <row r="11570" spans="5:5" x14ac:dyDescent="0.25">
      <c r="E11570"/>
    </row>
    <row r="11571" spans="5:5" x14ac:dyDescent="0.25">
      <c r="E11571"/>
    </row>
    <row r="11572" spans="5:5" x14ac:dyDescent="0.25">
      <c r="E11572"/>
    </row>
    <row r="11573" spans="5:5" x14ac:dyDescent="0.25">
      <c r="E11573"/>
    </row>
    <row r="11574" spans="5:5" x14ac:dyDescent="0.25">
      <c r="E11574"/>
    </row>
    <row r="11575" spans="5:5" x14ac:dyDescent="0.25">
      <c r="E11575"/>
    </row>
    <row r="11576" spans="5:5" x14ac:dyDescent="0.25">
      <c r="E11576"/>
    </row>
    <row r="11577" spans="5:5" x14ac:dyDescent="0.25">
      <c r="E11577"/>
    </row>
    <row r="11578" spans="5:5" x14ac:dyDescent="0.25">
      <c r="E11578"/>
    </row>
    <row r="11579" spans="5:5" x14ac:dyDescent="0.25">
      <c r="E11579"/>
    </row>
    <row r="11580" spans="5:5" x14ac:dyDescent="0.25">
      <c r="E11580"/>
    </row>
    <row r="11581" spans="5:5" x14ac:dyDescent="0.25">
      <c r="E11581"/>
    </row>
    <row r="11582" spans="5:5" x14ac:dyDescent="0.25">
      <c r="E11582"/>
    </row>
    <row r="11583" spans="5:5" x14ac:dyDescent="0.25">
      <c r="E11583"/>
    </row>
    <row r="11584" spans="5:5" x14ac:dyDescent="0.25">
      <c r="E11584"/>
    </row>
    <row r="11585" spans="5:5" x14ac:dyDescent="0.25">
      <c r="E11585"/>
    </row>
    <row r="11586" spans="5:5" x14ac:dyDescent="0.25">
      <c r="E11586"/>
    </row>
    <row r="11587" spans="5:5" x14ac:dyDescent="0.25">
      <c r="E11587"/>
    </row>
    <row r="11588" spans="5:5" x14ac:dyDescent="0.25">
      <c r="E11588"/>
    </row>
    <row r="11589" spans="5:5" x14ac:dyDescent="0.25">
      <c r="E11589"/>
    </row>
    <row r="11590" spans="5:5" x14ac:dyDescent="0.25">
      <c r="E11590"/>
    </row>
    <row r="11591" spans="5:5" x14ac:dyDescent="0.25">
      <c r="E11591"/>
    </row>
    <row r="11592" spans="5:5" x14ac:dyDescent="0.25">
      <c r="E11592"/>
    </row>
    <row r="11593" spans="5:5" x14ac:dyDescent="0.25">
      <c r="E11593"/>
    </row>
    <row r="11594" spans="5:5" x14ac:dyDescent="0.25">
      <c r="E11594"/>
    </row>
    <row r="11595" spans="5:5" x14ac:dyDescent="0.25">
      <c r="E11595"/>
    </row>
    <row r="11596" spans="5:5" x14ac:dyDescent="0.25">
      <c r="E11596"/>
    </row>
    <row r="11597" spans="5:5" x14ac:dyDescent="0.25">
      <c r="E11597"/>
    </row>
    <row r="11598" spans="5:5" x14ac:dyDescent="0.25">
      <c r="E11598"/>
    </row>
    <row r="11599" spans="5:5" x14ac:dyDescent="0.25">
      <c r="E11599"/>
    </row>
    <row r="11600" spans="5:5" x14ac:dyDescent="0.25">
      <c r="E11600"/>
    </row>
    <row r="11601" spans="5:5" x14ac:dyDescent="0.25">
      <c r="E11601"/>
    </row>
    <row r="11602" spans="5:5" x14ac:dyDescent="0.25">
      <c r="E11602"/>
    </row>
    <row r="11603" spans="5:5" x14ac:dyDescent="0.25">
      <c r="E11603"/>
    </row>
    <row r="11604" spans="5:5" x14ac:dyDescent="0.25">
      <c r="E11604"/>
    </row>
    <row r="11605" spans="5:5" x14ac:dyDescent="0.25">
      <c r="E11605"/>
    </row>
    <row r="11606" spans="5:5" x14ac:dyDescent="0.25">
      <c r="E11606"/>
    </row>
    <row r="11607" spans="5:5" x14ac:dyDescent="0.25">
      <c r="E11607"/>
    </row>
    <row r="11608" spans="5:5" x14ac:dyDescent="0.25">
      <c r="E11608"/>
    </row>
    <row r="11609" spans="5:5" x14ac:dyDescent="0.25">
      <c r="E11609"/>
    </row>
    <row r="11610" spans="5:5" x14ac:dyDescent="0.25">
      <c r="E11610"/>
    </row>
    <row r="11611" spans="5:5" x14ac:dyDescent="0.25">
      <c r="E11611"/>
    </row>
    <row r="11612" spans="5:5" x14ac:dyDescent="0.25">
      <c r="E11612"/>
    </row>
    <row r="11613" spans="5:5" x14ac:dyDescent="0.25">
      <c r="E11613"/>
    </row>
    <row r="11614" spans="5:5" x14ac:dyDescent="0.25">
      <c r="E11614"/>
    </row>
    <row r="11615" spans="5:5" x14ac:dyDescent="0.25">
      <c r="E11615"/>
    </row>
    <row r="11616" spans="5:5" x14ac:dyDescent="0.25">
      <c r="E11616"/>
    </row>
    <row r="11617" spans="5:5" x14ac:dyDescent="0.25">
      <c r="E11617"/>
    </row>
    <row r="11618" spans="5:5" x14ac:dyDescent="0.25">
      <c r="E11618"/>
    </row>
    <row r="11619" spans="5:5" x14ac:dyDescent="0.25">
      <c r="E11619"/>
    </row>
    <row r="11620" spans="5:5" x14ac:dyDescent="0.25">
      <c r="E11620"/>
    </row>
    <row r="11621" spans="5:5" x14ac:dyDescent="0.25">
      <c r="E11621"/>
    </row>
    <row r="11622" spans="5:5" x14ac:dyDescent="0.25">
      <c r="E11622"/>
    </row>
    <row r="11623" spans="5:5" x14ac:dyDescent="0.25">
      <c r="E11623"/>
    </row>
    <row r="11624" spans="5:5" x14ac:dyDescent="0.25">
      <c r="E11624"/>
    </row>
    <row r="11625" spans="5:5" x14ac:dyDescent="0.25">
      <c r="E11625"/>
    </row>
    <row r="11626" spans="5:5" x14ac:dyDescent="0.25">
      <c r="E11626"/>
    </row>
    <row r="11627" spans="5:5" x14ac:dyDescent="0.25">
      <c r="E11627"/>
    </row>
    <row r="11628" spans="5:5" x14ac:dyDescent="0.25">
      <c r="E11628"/>
    </row>
    <row r="11629" spans="5:5" x14ac:dyDescent="0.25">
      <c r="E11629"/>
    </row>
    <row r="11630" spans="5:5" x14ac:dyDescent="0.25">
      <c r="E11630"/>
    </row>
    <row r="11631" spans="5:5" x14ac:dyDescent="0.25">
      <c r="E11631"/>
    </row>
    <row r="11632" spans="5:5" x14ac:dyDescent="0.25">
      <c r="E11632"/>
    </row>
    <row r="11633" spans="5:5" x14ac:dyDescent="0.25">
      <c r="E11633"/>
    </row>
    <row r="11634" spans="5:5" x14ac:dyDescent="0.25">
      <c r="E11634"/>
    </row>
    <row r="11635" spans="5:5" x14ac:dyDescent="0.25">
      <c r="E11635"/>
    </row>
    <row r="11636" spans="5:5" x14ac:dyDescent="0.25">
      <c r="E11636"/>
    </row>
    <row r="11637" spans="5:5" x14ac:dyDescent="0.25">
      <c r="E11637"/>
    </row>
    <row r="11638" spans="5:5" x14ac:dyDescent="0.25">
      <c r="E11638"/>
    </row>
    <row r="11639" spans="5:5" x14ac:dyDescent="0.25">
      <c r="E11639"/>
    </row>
    <row r="11640" spans="5:5" x14ac:dyDescent="0.25">
      <c r="E11640"/>
    </row>
    <row r="11641" spans="5:5" x14ac:dyDescent="0.25">
      <c r="E11641"/>
    </row>
    <row r="11642" spans="5:5" x14ac:dyDescent="0.25">
      <c r="E11642"/>
    </row>
    <row r="11643" spans="5:5" x14ac:dyDescent="0.25">
      <c r="E11643"/>
    </row>
    <row r="11644" spans="5:5" x14ac:dyDescent="0.25">
      <c r="E11644"/>
    </row>
    <row r="11645" spans="5:5" x14ac:dyDescent="0.25">
      <c r="E11645"/>
    </row>
    <row r="11646" spans="5:5" x14ac:dyDescent="0.25">
      <c r="E11646"/>
    </row>
    <row r="11647" spans="5:5" x14ac:dyDescent="0.25">
      <c r="E11647"/>
    </row>
    <row r="11648" spans="5:5" x14ac:dyDescent="0.25">
      <c r="E11648"/>
    </row>
    <row r="11649" spans="5:5" x14ac:dyDescent="0.25">
      <c r="E11649"/>
    </row>
    <row r="11650" spans="5:5" x14ac:dyDescent="0.25">
      <c r="E11650"/>
    </row>
    <row r="11651" spans="5:5" x14ac:dyDescent="0.25">
      <c r="E11651"/>
    </row>
    <row r="11652" spans="5:5" x14ac:dyDescent="0.25">
      <c r="E11652"/>
    </row>
    <row r="11653" spans="5:5" x14ac:dyDescent="0.25">
      <c r="E11653"/>
    </row>
    <row r="11654" spans="5:5" x14ac:dyDescent="0.25">
      <c r="E11654"/>
    </row>
    <row r="11655" spans="5:5" x14ac:dyDescent="0.25">
      <c r="E11655"/>
    </row>
    <row r="11656" spans="5:5" x14ac:dyDescent="0.25">
      <c r="E11656"/>
    </row>
    <row r="11657" spans="5:5" x14ac:dyDescent="0.25">
      <c r="E11657"/>
    </row>
    <row r="11658" spans="5:5" x14ac:dyDescent="0.25">
      <c r="E11658"/>
    </row>
    <row r="11659" spans="5:5" x14ac:dyDescent="0.25">
      <c r="E11659"/>
    </row>
    <row r="11660" spans="5:5" x14ac:dyDescent="0.25">
      <c r="E11660"/>
    </row>
    <row r="11661" spans="5:5" x14ac:dyDescent="0.25">
      <c r="E11661"/>
    </row>
    <row r="11662" spans="5:5" x14ac:dyDescent="0.25">
      <c r="E11662"/>
    </row>
    <row r="11663" spans="5:5" x14ac:dyDescent="0.25">
      <c r="E11663"/>
    </row>
    <row r="11664" spans="5:5" x14ac:dyDescent="0.25">
      <c r="E11664"/>
    </row>
    <row r="11665" spans="5:5" x14ac:dyDescent="0.25">
      <c r="E11665"/>
    </row>
    <row r="11666" spans="5:5" x14ac:dyDescent="0.25">
      <c r="E11666"/>
    </row>
    <row r="11667" spans="5:5" x14ac:dyDescent="0.25">
      <c r="E11667"/>
    </row>
    <row r="11668" spans="5:5" x14ac:dyDescent="0.25">
      <c r="E11668"/>
    </row>
    <row r="11669" spans="5:5" x14ac:dyDescent="0.25">
      <c r="E11669"/>
    </row>
    <row r="11670" spans="5:5" x14ac:dyDescent="0.25">
      <c r="E11670"/>
    </row>
    <row r="11671" spans="5:5" x14ac:dyDescent="0.25">
      <c r="E11671"/>
    </row>
    <row r="11672" spans="5:5" x14ac:dyDescent="0.25">
      <c r="E11672"/>
    </row>
    <row r="11673" spans="5:5" x14ac:dyDescent="0.25">
      <c r="E11673"/>
    </row>
    <row r="11674" spans="5:5" x14ac:dyDescent="0.25">
      <c r="E11674"/>
    </row>
    <row r="11675" spans="5:5" x14ac:dyDescent="0.25">
      <c r="E11675"/>
    </row>
    <row r="11676" spans="5:5" x14ac:dyDescent="0.25">
      <c r="E11676"/>
    </row>
    <row r="11677" spans="5:5" x14ac:dyDescent="0.25">
      <c r="E11677"/>
    </row>
    <row r="11678" spans="5:5" x14ac:dyDescent="0.25">
      <c r="E11678"/>
    </row>
    <row r="11679" spans="5:5" x14ac:dyDescent="0.25">
      <c r="E11679"/>
    </row>
    <row r="11680" spans="5:5" x14ac:dyDescent="0.25">
      <c r="E11680"/>
    </row>
    <row r="11681" spans="5:5" x14ac:dyDescent="0.25">
      <c r="E11681"/>
    </row>
    <row r="11682" spans="5:5" x14ac:dyDescent="0.25">
      <c r="E11682"/>
    </row>
    <row r="11683" spans="5:5" x14ac:dyDescent="0.25">
      <c r="E11683"/>
    </row>
    <row r="11684" spans="5:5" x14ac:dyDescent="0.25">
      <c r="E11684"/>
    </row>
    <row r="11685" spans="5:5" x14ac:dyDescent="0.25">
      <c r="E11685"/>
    </row>
    <row r="11686" spans="5:5" x14ac:dyDescent="0.25">
      <c r="E11686"/>
    </row>
    <row r="11687" spans="5:5" x14ac:dyDescent="0.25">
      <c r="E11687"/>
    </row>
    <row r="11688" spans="5:5" x14ac:dyDescent="0.25">
      <c r="E11688"/>
    </row>
    <row r="11689" spans="5:5" x14ac:dyDescent="0.25">
      <c r="E11689"/>
    </row>
    <row r="11690" spans="5:5" x14ac:dyDescent="0.25">
      <c r="E11690"/>
    </row>
    <row r="11691" spans="5:5" x14ac:dyDescent="0.25">
      <c r="E11691"/>
    </row>
    <row r="11692" spans="5:5" x14ac:dyDescent="0.25">
      <c r="E11692"/>
    </row>
    <row r="11693" spans="5:5" x14ac:dyDescent="0.25">
      <c r="E11693"/>
    </row>
    <row r="11694" spans="5:5" x14ac:dyDescent="0.25">
      <c r="E11694"/>
    </row>
    <row r="11695" spans="5:5" x14ac:dyDescent="0.25">
      <c r="E11695"/>
    </row>
    <row r="11696" spans="5:5" x14ac:dyDescent="0.25">
      <c r="E11696"/>
    </row>
    <row r="11697" spans="5:5" x14ac:dyDescent="0.25">
      <c r="E11697"/>
    </row>
    <row r="11698" spans="5:5" x14ac:dyDescent="0.25">
      <c r="E11698"/>
    </row>
    <row r="11699" spans="5:5" x14ac:dyDescent="0.25">
      <c r="E11699"/>
    </row>
    <row r="11700" spans="5:5" x14ac:dyDescent="0.25">
      <c r="E11700"/>
    </row>
    <row r="11701" spans="5:5" x14ac:dyDescent="0.25">
      <c r="E11701"/>
    </row>
    <row r="11702" spans="5:5" x14ac:dyDescent="0.25">
      <c r="E11702"/>
    </row>
    <row r="11703" spans="5:5" x14ac:dyDescent="0.25">
      <c r="E11703"/>
    </row>
    <row r="11704" spans="5:5" x14ac:dyDescent="0.25">
      <c r="E11704"/>
    </row>
    <row r="11705" spans="5:5" x14ac:dyDescent="0.25">
      <c r="E11705"/>
    </row>
    <row r="11706" spans="5:5" x14ac:dyDescent="0.25">
      <c r="E11706"/>
    </row>
    <row r="11707" spans="5:5" x14ac:dyDescent="0.25">
      <c r="E11707"/>
    </row>
    <row r="11708" spans="5:5" x14ac:dyDescent="0.25">
      <c r="E11708"/>
    </row>
    <row r="11709" spans="5:5" x14ac:dyDescent="0.25">
      <c r="E11709"/>
    </row>
    <row r="11710" spans="5:5" x14ac:dyDescent="0.25">
      <c r="E11710"/>
    </row>
    <row r="11711" spans="5:5" x14ac:dyDescent="0.25">
      <c r="E11711"/>
    </row>
    <row r="11712" spans="5:5" x14ac:dyDescent="0.25">
      <c r="E11712"/>
    </row>
    <row r="11713" spans="5:5" x14ac:dyDescent="0.25">
      <c r="E11713"/>
    </row>
    <row r="11714" spans="5:5" x14ac:dyDescent="0.25">
      <c r="E11714"/>
    </row>
    <row r="11715" spans="5:5" x14ac:dyDescent="0.25">
      <c r="E11715"/>
    </row>
    <row r="11716" spans="5:5" x14ac:dyDescent="0.25">
      <c r="E11716"/>
    </row>
    <row r="11717" spans="5:5" x14ac:dyDescent="0.25">
      <c r="E11717"/>
    </row>
    <row r="11718" spans="5:5" x14ac:dyDescent="0.25">
      <c r="E11718"/>
    </row>
    <row r="11719" spans="5:5" x14ac:dyDescent="0.25">
      <c r="E11719"/>
    </row>
    <row r="11720" spans="5:5" x14ac:dyDescent="0.25">
      <c r="E11720"/>
    </row>
    <row r="11721" spans="5:5" x14ac:dyDescent="0.25">
      <c r="E11721"/>
    </row>
    <row r="11722" spans="5:5" x14ac:dyDescent="0.25">
      <c r="E11722"/>
    </row>
    <row r="11723" spans="5:5" x14ac:dyDescent="0.25">
      <c r="E11723"/>
    </row>
    <row r="11724" spans="5:5" x14ac:dyDescent="0.25">
      <c r="E11724"/>
    </row>
    <row r="11725" spans="5:5" x14ac:dyDescent="0.25">
      <c r="E11725"/>
    </row>
    <row r="11726" spans="5:5" x14ac:dyDescent="0.25">
      <c r="E11726"/>
    </row>
    <row r="11727" spans="5:5" x14ac:dyDescent="0.25">
      <c r="E11727"/>
    </row>
    <row r="11728" spans="5:5" x14ac:dyDescent="0.25">
      <c r="E11728"/>
    </row>
    <row r="11729" spans="5:5" x14ac:dyDescent="0.25">
      <c r="E11729"/>
    </row>
    <row r="11730" spans="5:5" x14ac:dyDescent="0.25">
      <c r="E11730"/>
    </row>
    <row r="11731" spans="5:5" x14ac:dyDescent="0.25">
      <c r="E11731"/>
    </row>
    <row r="11732" spans="5:5" x14ac:dyDescent="0.25">
      <c r="E11732"/>
    </row>
    <row r="11733" spans="5:5" x14ac:dyDescent="0.25">
      <c r="E11733"/>
    </row>
    <row r="11734" spans="5:5" x14ac:dyDescent="0.25">
      <c r="E11734"/>
    </row>
    <row r="11735" spans="5:5" x14ac:dyDescent="0.25">
      <c r="E11735"/>
    </row>
    <row r="11736" spans="5:5" x14ac:dyDescent="0.25">
      <c r="E11736"/>
    </row>
    <row r="11737" spans="5:5" x14ac:dyDescent="0.25">
      <c r="E11737"/>
    </row>
    <row r="11738" spans="5:5" x14ac:dyDescent="0.25">
      <c r="E11738"/>
    </row>
    <row r="11739" spans="5:5" x14ac:dyDescent="0.25">
      <c r="E11739"/>
    </row>
    <row r="11740" spans="5:5" x14ac:dyDescent="0.25">
      <c r="E11740"/>
    </row>
    <row r="11741" spans="5:5" x14ac:dyDescent="0.25">
      <c r="E11741"/>
    </row>
    <row r="11742" spans="5:5" x14ac:dyDescent="0.25">
      <c r="E11742"/>
    </row>
    <row r="11743" spans="5:5" x14ac:dyDescent="0.25">
      <c r="E11743"/>
    </row>
    <row r="11744" spans="5:5" x14ac:dyDescent="0.25">
      <c r="E11744"/>
    </row>
    <row r="11745" spans="5:5" x14ac:dyDescent="0.25">
      <c r="E11745"/>
    </row>
    <row r="11746" spans="5:5" x14ac:dyDescent="0.25">
      <c r="E11746"/>
    </row>
    <row r="11747" spans="5:5" x14ac:dyDescent="0.25">
      <c r="E11747"/>
    </row>
    <row r="11748" spans="5:5" x14ac:dyDescent="0.25">
      <c r="E11748"/>
    </row>
    <row r="11749" spans="5:5" x14ac:dyDescent="0.25">
      <c r="E11749"/>
    </row>
    <row r="11750" spans="5:5" x14ac:dyDescent="0.25">
      <c r="E11750"/>
    </row>
    <row r="11751" spans="5:5" x14ac:dyDescent="0.25">
      <c r="E11751"/>
    </row>
    <row r="11752" spans="5:5" x14ac:dyDescent="0.25">
      <c r="E11752"/>
    </row>
    <row r="11753" spans="5:5" x14ac:dyDescent="0.25">
      <c r="E11753"/>
    </row>
    <row r="11754" spans="5:5" x14ac:dyDescent="0.25">
      <c r="E11754"/>
    </row>
    <row r="11755" spans="5:5" x14ac:dyDescent="0.25">
      <c r="E11755"/>
    </row>
    <row r="11756" spans="5:5" x14ac:dyDescent="0.25">
      <c r="E11756"/>
    </row>
    <row r="11757" spans="5:5" x14ac:dyDescent="0.25">
      <c r="E11757"/>
    </row>
    <row r="11758" spans="5:5" x14ac:dyDescent="0.25">
      <c r="E11758"/>
    </row>
    <row r="11759" spans="5:5" x14ac:dyDescent="0.25">
      <c r="E11759"/>
    </row>
    <row r="11760" spans="5:5" x14ac:dyDescent="0.25">
      <c r="E11760"/>
    </row>
    <row r="11761" spans="5:5" x14ac:dyDescent="0.25">
      <c r="E11761"/>
    </row>
    <row r="11762" spans="5:5" x14ac:dyDescent="0.25">
      <c r="E11762"/>
    </row>
    <row r="11763" spans="5:5" x14ac:dyDescent="0.25">
      <c r="E11763"/>
    </row>
    <row r="11764" spans="5:5" x14ac:dyDescent="0.25">
      <c r="E11764"/>
    </row>
    <row r="11765" spans="5:5" x14ac:dyDescent="0.25">
      <c r="E11765"/>
    </row>
    <row r="11766" spans="5:5" x14ac:dyDescent="0.25">
      <c r="E11766"/>
    </row>
    <row r="11767" spans="5:5" x14ac:dyDescent="0.25">
      <c r="E11767"/>
    </row>
    <row r="11768" spans="5:5" x14ac:dyDescent="0.25">
      <c r="E11768"/>
    </row>
    <row r="11769" spans="5:5" x14ac:dyDescent="0.25">
      <c r="E11769"/>
    </row>
    <row r="11770" spans="5:5" x14ac:dyDescent="0.25">
      <c r="E11770"/>
    </row>
    <row r="11771" spans="5:5" x14ac:dyDescent="0.25">
      <c r="E11771"/>
    </row>
    <row r="11772" spans="5:5" x14ac:dyDescent="0.25">
      <c r="E11772"/>
    </row>
    <row r="11773" spans="5:5" x14ac:dyDescent="0.25">
      <c r="E11773"/>
    </row>
    <row r="11774" spans="5:5" x14ac:dyDescent="0.25">
      <c r="E11774"/>
    </row>
    <row r="11775" spans="5:5" x14ac:dyDescent="0.25">
      <c r="E11775"/>
    </row>
    <row r="11776" spans="5:5" x14ac:dyDescent="0.25">
      <c r="E11776"/>
    </row>
    <row r="11777" spans="5:5" x14ac:dyDescent="0.25">
      <c r="E11777"/>
    </row>
    <row r="11778" spans="5:5" x14ac:dyDescent="0.25">
      <c r="E11778"/>
    </row>
    <row r="11779" spans="5:5" x14ac:dyDescent="0.25">
      <c r="E11779"/>
    </row>
    <row r="11780" spans="5:5" x14ac:dyDescent="0.25">
      <c r="E11780"/>
    </row>
    <row r="11781" spans="5:5" x14ac:dyDescent="0.25">
      <c r="E11781"/>
    </row>
    <row r="11782" spans="5:5" x14ac:dyDescent="0.25">
      <c r="E11782"/>
    </row>
    <row r="11783" spans="5:5" x14ac:dyDescent="0.25">
      <c r="E11783"/>
    </row>
    <row r="11784" spans="5:5" x14ac:dyDescent="0.25">
      <c r="E11784"/>
    </row>
    <row r="11785" spans="5:5" x14ac:dyDescent="0.25">
      <c r="E11785"/>
    </row>
    <row r="11786" spans="5:5" x14ac:dyDescent="0.25">
      <c r="E11786"/>
    </row>
    <row r="11787" spans="5:5" x14ac:dyDescent="0.25">
      <c r="E11787"/>
    </row>
    <row r="11788" spans="5:5" x14ac:dyDescent="0.25">
      <c r="E11788"/>
    </row>
    <row r="11789" spans="5:5" x14ac:dyDescent="0.25">
      <c r="E11789"/>
    </row>
    <row r="11790" spans="5:5" x14ac:dyDescent="0.25">
      <c r="E11790"/>
    </row>
    <row r="11791" spans="5:5" x14ac:dyDescent="0.25">
      <c r="E11791"/>
    </row>
    <row r="11792" spans="5:5" x14ac:dyDescent="0.25">
      <c r="E11792"/>
    </row>
    <row r="11793" spans="5:5" x14ac:dyDescent="0.25">
      <c r="E11793"/>
    </row>
    <row r="11794" spans="5:5" x14ac:dyDescent="0.25">
      <c r="E11794"/>
    </row>
    <row r="11795" spans="5:5" x14ac:dyDescent="0.25">
      <c r="E11795"/>
    </row>
    <row r="11796" spans="5:5" x14ac:dyDescent="0.25">
      <c r="E11796"/>
    </row>
    <row r="11797" spans="5:5" x14ac:dyDescent="0.25">
      <c r="E11797"/>
    </row>
    <row r="11798" spans="5:5" x14ac:dyDescent="0.25">
      <c r="E11798"/>
    </row>
    <row r="11799" spans="5:5" x14ac:dyDescent="0.25">
      <c r="E11799"/>
    </row>
    <row r="11800" spans="5:5" x14ac:dyDescent="0.25">
      <c r="E11800"/>
    </row>
    <row r="11801" spans="5:5" x14ac:dyDescent="0.25">
      <c r="E11801"/>
    </row>
    <row r="11802" spans="5:5" x14ac:dyDescent="0.25">
      <c r="E11802"/>
    </row>
    <row r="11803" spans="5:5" x14ac:dyDescent="0.25">
      <c r="E11803"/>
    </row>
    <row r="11804" spans="5:5" x14ac:dyDescent="0.25">
      <c r="E11804"/>
    </row>
    <row r="11805" spans="5:5" x14ac:dyDescent="0.25">
      <c r="E11805"/>
    </row>
    <row r="11806" spans="5:5" x14ac:dyDescent="0.25">
      <c r="E11806"/>
    </row>
    <row r="11807" spans="5:5" x14ac:dyDescent="0.25">
      <c r="E11807"/>
    </row>
    <row r="11808" spans="5:5" x14ac:dyDescent="0.25">
      <c r="E11808"/>
    </row>
    <row r="11809" spans="5:5" x14ac:dyDescent="0.25">
      <c r="E11809"/>
    </row>
    <row r="11810" spans="5:5" x14ac:dyDescent="0.25">
      <c r="E11810"/>
    </row>
    <row r="11811" spans="5:5" x14ac:dyDescent="0.25">
      <c r="E11811"/>
    </row>
    <row r="11812" spans="5:5" x14ac:dyDescent="0.25">
      <c r="E11812"/>
    </row>
    <row r="11813" spans="5:5" x14ac:dyDescent="0.25">
      <c r="E11813"/>
    </row>
    <row r="11814" spans="5:5" x14ac:dyDescent="0.25">
      <c r="E11814"/>
    </row>
    <row r="11815" spans="5:5" x14ac:dyDescent="0.25">
      <c r="E11815"/>
    </row>
    <row r="11816" spans="5:5" x14ac:dyDescent="0.25">
      <c r="E11816"/>
    </row>
    <row r="11817" spans="5:5" x14ac:dyDescent="0.25">
      <c r="E11817"/>
    </row>
    <row r="11818" spans="5:5" x14ac:dyDescent="0.25">
      <c r="E11818"/>
    </row>
    <row r="11819" spans="5:5" x14ac:dyDescent="0.25">
      <c r="E11819"/>
    </row>
    <row r="11820" spans="5:5" x14ac:dyDescent="0.25">
      <c r="E11820"/>
    </row>
    <row r="11821" spans="5:5" x14ac:dyDescent="0.25">
      <c r="E11821"/>
    </row>
    <row r="11822" spans="5:5" x14ac:dyDescent="0.25">
      <c r="E11822"/>
    </row>
    <row r="11823" spans="5:5" x14ac:dyDescent="0.25">
      <c r="E11823"/>
    </row>
    <row r="11824" spans="5:5" x14ac:dyDescent="0.25">
      <c r="E11824"/>
    </row>
    <row r="11825" spans="5:5" x14ac:dyDescent="0.25">
      <c r="E11825"/>
    </row>
    <row r="11826" spans="5:5" x14ac:dyDescent="0.25">
      <c r="E11826"/>
    </row>
    <row r="11827" spans="5:5" x14ac:dyDescent="0.25">
      <c r="E11827"/>
    </row>
    <row r="11828" spans="5:5" x14ac:dyDescent="0.25">
      <c r="E11828"/>
    </row>
    <row r="11829" spans="5:5" x14ac:dyDescent="0.25">
      <c r="E11829"/>
    </row>
    <row r="11830" spans="5:5" x14ac:dyDescent="0.25">
      <c r="E11830"/>
    </row>
    <row r="11831" spans="5:5" x14ac:dyDescent="0.25">
      <c r="E11831"/>
    </row>
    <row r="11832" spans="5:5" x14ac:dyDescent="0.25">
      <c r="E11832"/>
    </row>
    <row r="11833" spans="5:5" x14ac:dyDescent="0.25">
      <c r="E11833"/>
    </row>
    <row r="11834" spans="5:5" x14ac:dyDescent="0.25">
      <c r="E11834"/>
    </row>
    <row r="11835" spans="5:5" x14ac:dyDescent="0.25">
      <c r="E11835"/>
    </row>
    <row r="11836" spans="5:5" x14ac:dyDescent="0.25">
      <c r="E11836"/>
    </row>
    <row r="11837" spans="5:5" x14ac:dyDescent="0.25">
      <c r="E11837"/>
    </row>
    <row r="11838" spans="5:5" x14ac:dyDescent="0.25">
      <c r="E11838"/>
    </row>
    <row r="11839" spans="5:5" x14ac:dyDescent="0.25">
      <c r="E11839"/>
    </row>
    <row r="11840" spans="5:5" x14ac:dyDescent="0.25">
      <c r="E11840"/>
    </row>
    <row r="11841" spans="5:5" x14ac:dyDescent="0.25">
      <c r="E11841"/>
    </row>
    <row r="11842" spans="5:5" x14ac:dyDescent="0.25">
      <c r="E11842"/>
    </row>
    <row r="11843" spans="5:5" x14ac:dyDescent="0.25">
      <c r="E11843"/>
    </row>
    <row r="11844" spans="5:5" x14ac:dyDescent="0.25">
      <c r="E11844"/>
    </row>
    <row r="11845" spans="5:5" x14ac:dyDescent="0.25">
      <c r="E11845"/>
    </row>
    <row r="11846" spans="5:5" x14ac:dyDescent="0.25">
      <c r="E11846"/>
    </row>
    <row r="11847" spans="5:5" x14ac:dyDescent="0.25">
      <c r="E11847"/>
    </row>
    <row r="11848" spans="5:5" x14ac:dyDescent="0.25">
      <c r="E11848"/>
    </row>
    <row r="11849" spans="5:5" x14ac:dyDescent="0.25">
      <c r="E11849"/>
    </row>
    <row r="11850" spans="5:5" x14ac:dyDescent="0.25">
      <c r="E11850"/>
    </row>
    <row r="11851" spans="5:5" x14ac:dyDescent="0.25">
      <c r="E11851"/>
    </row>
    <row r="11852" spans="5:5" x14ac:dyDescent="0.25">
      <c r="E11852"/>
    </row>
    <row r="11853" spans="5:5" x14ac:dyDescent="0.25">
      <c r="E11853"/>
    </row>
    <row r="11854" spans="5:5" x14ac:dyDescent="0.25">
      <c r="E11854"/>
    </row>
    <row r="11855" spans="5:5" x14ac:dyDescent="0.25">
      <c r="E11855"/>
    </row>
    <row r="11856" spans="5:5" x14ac:dyDescent="0.25">
      <c r="E11856"/>
    </row>
    <row r="11857" spans="5:5" x14ac:dyDescent="0.25">
      <c r="E11857"/>
    </row>
    <row r="11858" spans="5:5" x14ac:dyDescent="0.25">
      <c r="E11858"/>
    </row>
    <row r="11859" spans="5:5" x14ac:dyDescent="0.25">
      <c r="E11859"/>
    </row>
    <row r="11860" spans="5:5" x14ac:dyDescent="0.25">
      <c r="E11860"/>
    </row>
    <row r="11861" spans="5:5" x14ac:dyDescent="0.25">
      <c r="E11861"/>
    </row>
    <row r="11862" spans="5:5" x14ac:dyDescent="0.25">
      <c r="E11862"/>
    </row>
    <row r="11863" spans="5:5" x14ac:dyDescent="0.25">
      <c r="E11863"/>
    </row>
    <row r="11864" spans="5:5" x14ac:dyDescent="0.25">
      <c r="E11864"/>
    </row>
    <row r="11865" spans="5:5" x14ac:dyDescent="0.25">
      <c r="E11865"/>
    </row>
    <row r="11866" spans="5:5" x14ac:dyDescent="0.25">
      <c r="E11866"/>
    </row>
    <row r="11867" spans="5:5" x14ac:dyDescent="0.25">
      <c r="E11867"/>
    </row>
    <row r="11868" spans="5:5" x14ac:dyDescent="0.25">
      <c r="E11868"/>
    </row>
    <row r="11869" spans="5:5" x14ac:dyDescent="0.25">
      <c r="E11869"/>
    </row>
    <row r="11870" spans="5:5" x14ac:dyDescent="0.25">
      <c r="E11870"/>
    </row>
    <row r="11871" spans="5:5" x14ac:dyDescent="0.25">
      <c r="E11871"/>
    </row>
    <row r="11872" spans="5:5" x14ac:dyDescent="0.25">
      <c r="E11872"/>
    </row>
    <row r="11873" spans="5:5" x14ac:dyDescent="0.25">
      <c r="E11873"/>
    </row>
    <row r="11874" spans="5:5" x14ac:dyDescent="0.25">
      <c r="E11874"/>
    </row>
    <row r="11875" spans="5:5" x14ac:dyDescent="0.25">
      <c r="E11875"/>
    </row>
    <row r="11876" spans="5:5" x14ac:dyDescent="0.25">
      <c r="E11876"/>
    </row>
    <row r="11877" spans="5:5" x14ac:dyDescent="0.25">
      <c r="E11877"/>
    </row>
    <row r="11878" spans="5:5" x14ac:dyDescent="0.25">
      <c r="E11878"/>
    </row>
    <row r="11879" spans="5:5" x14ac:dyDescent="0.25">
      <c r="E11879"/>
    </row>
    <row r="11880" spans="5:5" x14ac:dyDescent="0.25">
      <c r="E11880"/>
    </row>
    <row r="11881" spans="5:5" x14ac:dyDescent="0.25">
      <c r="E11881"/>
    </row>
    <row r="11882" spans="5:5" x14ac:dyDescent="0.25">
      <c r="E11882"/>
    </row>
    <row r="11883" spans="5:5" x14ac:dyDescent="0.25">
      <c r="E11883"/>
    </row>
    <row r="11884" spans="5:5" x14ac:dyDescent="0.25">
      <c r="E11884"/>
    </row>
    <row r="11885" spans="5:5" x14ac:dyDescent="0.25">
      <c r="E11885"/>
    </row>
    <row r="11886" spans="5:5" x14ac:dyDescent="0.25">
      <c r="E11886"/>
    </row>
    <row r="11887" spans="5:5" x14ac:dyDescent="0.25">
      <c r="E11887"/>
    </row>
    <row r="11888" spans="5:5" x14ac:dyDescent="0.25">
      <c r="E11888"/>
    </row>
    <row r="11889" spans="5:5" x14ac:dyDescent="0.25">
      <c r="E11889"/>
    </row>
    <row r="11890" spans="5:5" x14ac:dyDescent="0.25">
      <c r="E11890"/>
    </row>
    <row r="11891" spans="5:5" x14ac:dyDescent="0.25">
      <c r="E11891"/>
    </row>
    <row r="11892" spans="5:5" x14ac:dyDescent="0.25">
      <c r="E11892"/>
    </row>
    <row r="11893" spans="5:5" x14ac:dyDescent="0.25">
      <c r="E11893"/>
    </row>
    <row r="11894" spans="5:5" x14ac:dyDescent="0.25">
      <c r="E11894"/>
    </row>
    <row r="11895" spans="5:5" x14ac:dyDescent="0.25">
      <c r="E11895"/>
    </row>
    <row r="11896" spans="5:5" x14ac:dyDescent="0.25">
      <c r="E11896"/>
    </row>
    <row r="11897" spans="5:5" x14ac:dyDescent="0.25">
      <c r="E11897"/>
    </row>
    <row r="11898" spans="5:5" x14ac:dyDescent="0.25">
      <c r="E11898"/>
    </row>
    <row r="11899" spans="5:5" x14ac:dyDescent="0.25">
      <c r="E11899"/>
    </row>
    <row r="11900" spans="5:5" x14ac:dyDescent="0.25">
      <c r="E11900"/>
    </row>
    <row r="11901" spans="5:5" x14ac:dyDescent="0.25">
      <c r="E11901"/>
    </row>
    <row r="11902" spans="5:5" x14ac:dyDescent="0.25">
      <c r="E11902"/>
    </row>
    <row r="11903" spans="5:5" x14ac:dyDescent="0.25">
      <c r="E11903"/>
    </row>
    <row r="11904" spans="5:5" x14ac:dyDescent="0.25">
      <c r="E11904"/>
    </row>
    <row r="11905" spans="5:5" x14ac:dyDescent="0.25">
      <c r="E11905"/>
    </row>
    <row r="11906" spans="5:5" x14ac:dyDescent="0.25">
      <c r="E11906"/>
    </row>
    <row r="11907" spans="5:5" x14ac:dyDescent="0.25">
      <c r="E11907"/>
    </row>
    <row r="11908" spans="5:5" x14ac:dyDescent="0.25">
      <c r="E11908"/>
    </row>
    <row r="11909" spans="5:5" x14ac:dyDescent="0.25">
      <c r="E11909"/>
    </row>
    <row r="11910" spans="5:5" x14ac:dyDescent="0.25">
      <c r="E11910"/>
    </row>
    <row r="11911" spans="5:5" x14ac:dyDescent="0.25">
      <c r="E11911"/>
    </row>
    <row r="11912" spans="5:5" x14ac:dyDescent="0.25">
      <c r="E11912"/>
    </row>
    <row r="11913" spans="5:5" x14ac:dyDescent="0.25">
      <c r="E11913"/>
    </row>
    <row r="11914" spans="5:5" x14ac:dyDescent="0.25">
      <c r="E11914"/>
    </row>
    <row r="11915" spans="5:5" x14ac:dyDescent="0.25">
      <c r="E11915"/>
    </row>
    <row r="11916" spans="5:5" x14ac:dyDescent="0.25">
      <c r="E11916"/>
    </row>
    <row r="11917" spans="5:5" x14ac:dyDescent="0.25">
      <c r="E11917"/>
    </row>
    <row r="11918" spans="5:5" x14ac:dyDescent="0.25">
      <c r="E11918"/>
    </row>
    <row r="11919" spans="5:5" x14ac:dyDescent="0.25">
      <c r="E11919"/>
    </row>
    <row r="11920" spans="5:5" x14ac:dyDescent="0.25">
      <c r="E11920"/>
    </row>
    <row r="11921" spans="5:5" x14ac:dyDescent="0.25">
      <c r="E11921"/>
    </row>
    <row r="11922" spans="5:5" x14ac:dyDescent="0.25">
      <c r="E11922"/>
    </row>
    <row r="11923" spans="5:5" x14ac:dyDescent="0.25">
      <c r="E11923"/>
    </row>
    <row r="11924" spans="5:5" x14ac:dyDescent="0.25">
      <c r="E11924"/>
    </row>
    <row r="11925" spans="5:5" x14ac:dyDescent="0.25">
      <c r="E11925"/>
    </row>
    <row r="11926" spans="5:5" x14ac:dyDescent="0.25">
      <c r="E11926"/>
    </row>
    <row r="11927" spans="5:5" x14ac:dyDescent="0.25">
      <c r="E11927"/>
    </row>
    <row r="11928" spans="5:5" x14ac:dyDescent="0.25">
      <c r="E11928"/>
    </row>
    <row r="11929" spans="5:5" x14ac:dyDescent="0.25">
      <c r="E11929"/>
    </row>
    <row r="11930" spans="5:5" x14ac:dyDescent="0.25">
      <c r="E11930"/>
    </row>
    <row r="11931" spans="5:5" x14ac:dyDescent="0.25">
      <c r="E11931"/>
    </row>
    <row r="11932" spans="5:5" x14ac:dyDescent="0.25">
      <c r="E11932"/>
    </row>
    <row r="11933" spans="5:5" x14ac:dyDescent="0.25">
      <c r="E11933"/>
    </row>
    <row r="11934" spans="5:5" x14ac:dyDescent="0.25">
      <c r="E11934"/>
    </row>
    <row r="11935" spans="5:5" x14ac:dyDescent="0.25">
      <c r="E11935"/>
    </row>
    <row r="11936" spans="5:5" x14ac:dyDescent="0.25">
      <c r="E11936"/>
    </row>
    <row r="11937" spans="5:5" x14ac:dyDescent="0.25">
      <c r="E11937"/>
    </row>
    <row r="11938" spans="5:5" x14ac:dyDescent="0.25">
      <c r="E11938"/>
    </row>
    <row r="11939" spans="5:5" x14ac:dyDescent="0.25">
      <c r="E11939"/>
    </row>
    <row r="11940" spans="5:5" x14ac:dyDescent="0.25">
      <c r="E11940"/>
    </row>
    <row r="11941" spans="5:5" x14ac:dyDescent="0.25">
      <c r="E11941"/>
    </row>
    <row r="11942" spans="5:5" x14ac:dyDescent="0.25">
      <c r="E11942"/>
    </row>
    <row r="11943" spans="5:5" x14ac:dyDescent="0.25">
      <c r="E11943"/>
    </row>
    <row r="11944" spans="5:5" x14ac:dyDescent="0.25">
      <c r="E11944"/>
    </row>
    <row r="11945" spans="5:5" x14ac:dyDescent="0.25">
      <c r="E11945"/>
    </row>
    <row r="11946" spans="5:5" x14ac:dyDescent="0.25">
      <c r="E11946"/>
    </row>
    <row r="11947" spans="5:5" x14ac:dyDescent="0.25">
      <c r="E11947"/>
    </row>
    <row r="11948" spans="5:5" x14ac:dyDescent="0.25">
      <c r="E11948"/>
    </row>
    <row r="11949" spans="5:5" x14ac:dyDescent="0.25">
      <c r="E11949"/>
    </row>
    <row r="11950" spans="5:5" x14ac:dyDescent="0.25">
      <c r="E11950"/>
    </row>
    <row r="11951" spans="5:5" x14ac:dyDescent="0.25">
      <c r="E11951"/>
    </row>
    <row r="11952" spans="5:5" x14ac:dyDescent="0.25">
      <c r="E11952"/>
    </row>
    <row r="11953" spans="5:5" x14ac:dyDescent="0.25">
      <c r="E11953"/>
    </row>
    <row r="11954" spans="5:5" x14ac:dyDescent="0.25">
      <c r="E11954"/>
    </row>
    <row r="11955" spans="5:5" x14ac:dyDescent="0.25">
      <c r="E11955"/>
    </row>
    <row r="11956" spans="5:5" x14ac:dyDescent="0.25">
      <c r="E11956"/>
    </row>
    <row r="11957" spans="5:5" x14ac:dyDescent="0.25">
      <c r="E11957"/>
    </row>
    <row r="11958" spans="5:5" x14ac:dyDescent="0.25">
      <c r="E11958"/>
    </row>
    <row r="11959" spans="5:5" x14ac:dyDescent="0.25">
      <c r="E11959"/>
    </row>
    <row r="11960" spans="5:5" x14ac:dyDescent="0.25">
      <c r="E11960"/>
    </row>
    <row r="11961" spans="5:5" x14ac:dyDescent="0.25">
      <c r="E11961"/>
    </row>
    <row r="11962" spans="5:5" x14ac:dyDescent="0.25">
      <c r="E11962"/>
    </row>
    <row r="11963" spans="5:5" x14ac:dyDescent="0.25">
      <c r="E11963"/>
    </row>
    <row r="11964" spans="5:5" x14ac:dyDescent="0.25">
      <c r="E11964"/>
    </row>
    <row r="11965" spans="5:5" x14ac:dyDescent="0.25">
      <c r="E11965"/>
    </row>
    <row r="11966" spans="5:5" x14ac:dyDescent="0.25">
      <c r="E11966"/>
    </row>
    <row r="11967" spans="5:5" x14ac:dyDescent="0.25">
      <c r="E11967"/>
    </row>
    <row r="11968" spans="5:5" x14ac:dyDescent="0.25">
      <c r="E11968"/>
    </row>
    <row r="11969" spans="5:5" x14ac:dyDescent="0.25">
      <c r="E11969"/>
    </row>
    <row r="11970" spans="5:5" x14ac:dyDescent="0.25">
      <c r="E11970"/>
    </row>
    <row r="11971" spans="5:5" x14ac:dyDescent="0.25">
      <c r="E11971"/>
    </row>
    <row r="11972" spans="5:5" x14ac:dyDescent="0.25">
      <c r="E11972"/>
    </row>
    <row r="11973" spans="5:5" x14ac:dyDescent="0.25">
      <c r="E11973"/>
    </row>
    <row r="11974" spans="5:5" x14ac:dyDescent="0.25">
      <c r="E11974"/>
    </row>
    <row r="11975" spans="5:5" x14ac:dyDescent="0.25">
      <c r="E11975"/>
    </row>
    <row r="11976" spans="5:5" x14ac:dyDescent="0.25">
      <c r="E11976"/>
    </row>
    <row r="11977" spans="5:5" x14ac:dyDescent="0.25">
      <c r="E11977"/>
    </row>
    <row r="11978" spans="5:5" x14ac:dyDescent="0.25">
      <c r="E11978"/>
    </row>
    <row r="11979" spans="5:5" x14ac:dyDescent="0.25">
      <c r="E11979"/>
    </row>
    <row r="11980" spans="5:5" x14ac:dyDescent="0.25">
      <c r="E11980"/>
    </row>
    <row r="11981" spans="5:5" x14ac:dyDescent="0.25">
      <c r="E11981"/>
    </row>
    <row r="11982" spans="5:5" x14ac:dyDescent="0.25">
      <c r="E11982"/>
    </row>
    <row r="11983" spans="5:5" x14ac:dyDescent="0.25">
      <c r="E11983"/>
    </row>
    <row r="11984" spans="5:5" x14ac:dyDescent="0.25">
      <c r="E11984"/>
    </row>
    <row r="11985" spans="5:5" x14ac:dyDescent="0.25">
      <c r="E11985"/>
    </row>
    <row r="11986" spans="5:5" x14ac:dyDescent="0.25">
      <c r="E11986"/>
    </row>
    <row r="11987" spans="5:5" x14ac:dyDescent="0.25">
      <c r="E11987"/>
    </row>
    <row r="11988" spans="5:5" x14ac:dyDescent="0.25">
      <c r="E11988"/>
    </row>
    <row r="11989" spans="5:5" x14ac:dyDescent="0.25">
      <c r="E11989"/>
    </row>
    <row r="11990" spans="5:5" x14ac:dyDescent="0.25">
      <c r="E11990"/>
    </row>
    <row r="11991" spans="5:5" x14ac:dyDescent="0.25">
      <c r="E11991"/>
    </row>
    <row r="11992" spans="5:5" x14ac:dyDescent="0.25">
      <c r="E11992"/>
    </row>
    <row r="11993" spans="5:5" x14ac:dyDescent="0.25">
      <c r="E11993"/>
    </row>
    <row r="11994" spans="5:5" x14ac:dyDescent="0.25">
      <c r="E11994"/>
    </row>
    <row r="11995" spans="5:5" x14ac:dyDescent="0.25">
      <c r="E11995"/>
    </row>
    <row r="11996" spans="5:5" x14ac:dyDescent="0.25">
      <c r="E11996"/>
    </row>
    <row r="11997" spans="5:5" x14ac:dyDescent="0.25">
      <c r="E11997"/>
    </row>
    <row r="11998" spans="5:5" x14ac:dyDescent="0.25">
      <c r="E11998"/>
    </row>
    <row r="11999" spans="5:5" x14ac:dyDescent="0.25">
      <c r="E11999"/>
    </row>
    <row r="12000" spans="5:5" x14ac:dyDescent="0.25">
      <c r="E12000"/>
    </row>
    <row r="12001" spans="5:5" x14ac:dyDescent="0.25">
      <c r="E12001"/>
    </row>
    <row r="12002" spans="5:5" x14ac:dyDescent="0.25">
      <c r="E12002"/>
    </row>
    <row r="12003" spans="5:5" x14ac:dyDescent="0.25">
      <c r="E12003"/>
    </row>
    <row r="12004" spans="5:5" x14ac:dyDescent="0.25">
      <c r="E12004"/>
    </row>
    <row r="12005" spans="5:5" x14ac:dyDescent="0.25">
      <c r="E12005"/>
    </row>
    <row r="12006" spans="5:5" x14ac:dyDescent="0.25">
      <c r="E12006"/>
    </row>
    <row r="12007" spans="5:5" x14ac:dyDescent="0.25">
      <c r="E12007"/>
    </row>
    <row r="12008" spans="5:5" x14ac:dyDescent="0.25">
      <c r="E12008"/>
    </row>
    <row r="12009" spans="5:5" x14ac:dyDescent="0.25">
      <c r="E12009"/>
    </row>
    <row r="12010" spans="5:5" x14ac:dyDescent="0.25">
      <c r="E12010"/>
    </row>
    <row r="12011" spans="5:5" x14ac:dyDescent="0.25">
      <c r="E12011"/>
    </row>
    <row r="12012" spans="5:5" x14ac:dyDescent="0.25">
      <c r="E12012"/>
    </row>
    <row r="12013" spans="5:5" x14ac:dyDescent="0.25">
      <c r="E12013"/>
    </row>
    <row r="12014" spans="5:5" x14ac:dyDescent="0.25">
      <c r="E12014"/>
    </row>
    <row r="12015" spans="5:5" x14ac:dyDescent="0.25">
      <c r="E12015"/>
    </row>
    <row r="12016" spans="5:5" x14ac:dyDescent="0.25">
      <c r="E12016"/>
    </row>
    <row r="12017" spans="5:5" x14ac:dyDescent="0.25">
      <c r="E12017"/>
    </row>
    <row r="12018" spans="5:5" x14ac:dyDescent="0.25">
      <c r="E12018"/>
    </row>
    <row r="12019" spans="5:5" x14ac:dyDescent="0.25">
      <c r="E12019"/>
    </row>
    <row r="12020" spans="5:5" x14ac:dyDescent="0.25">
      <c r="E12020"/>
    </row>
    <row r="12021" spans="5:5" x14ac:dyDescent="0.25">
      <c r="E12021"/>
    </row>
    <row r="12022" spans="5:5" x14ac:dyDescent="0.25">
      <c r="E12022"/>
    </row>
    <row r="12023" spans="5:5" x14ac:dyDescent="0.25">
      <c r="E12023"/>
    </row>
    <row r="12024" spans="5:5" x14ac:dyDescent="0.25">
      <c r="E12024"/>
    </row>
    <row r="12025" spans="5:5" x14ac:dyDescent="0.25">
      <c r="E12025"/>
    </row>
    <row r="12026" spans="5:5" x14ac:dyDescent="0.25">
      <c r="E12026"/>
    </row>
    <row r="12027" spans="5:5" x14ac:dyDescent="0.25">
      <c r="E12027"/>
    </row>
    <row r="12028" spans="5:5" x14ac:dyDescent="0.25">
      <c r="E12028"/>
    </row>
    <row r="12029" spans="5:5" x14ac:dyDescent="0.25">
      <c r="E12029"/>
    </row>
    <row r="12030" spans="5:5" x14ac:dyDescent="0.25">
      <c r="E12030"/>
    </row>
    <row r="12031" spans="5:5" x14ac:dyDescent="0.25">
      <c r="E12031"/>
    </row>
    <row r="12032" spans="5:5" x14ac:dyDescent="0.25">
      <c r="E12032"/>
    </row>
    <row r="12033" spans="5:5" x14ac:dyDescent="0.25">
      <c r="E12033"/>
    </row>
    <row r="12034" spans="5:5" x14ac:dyDescent="0.25">
      <c r="E12034"/>
    </row>
    <row r="12035" spans="5:5" x14ac:dyDescent="0.25">
      <c r="E12035"/>
    </row>
    <row r="12036" spans="5:5" x14ac:dyDescent="0.25">
      <c r="E12036"/>
    </row>
    <row r="12037" spans="5:5" x14ac:dyDescent="0.25">
      <c r="E12037"/>
    </row>
    <row r="12038" spans="5:5" x14ac:dyDescent="0.25">
      <c r="E12038"/>
    </row>
    <row r="12039" spans="5:5" x14ac:dyDescent="0.25">
      <c r="E12039"/>
    </row>
    <row r="12040" spans="5:5" x14ac:dyDescent="0.25">
      <c r="E12040"/>
    </row>
    <row r="12041" spans="5:5" x14ac:dyDescent="0.25">
      <c r="E12041"/>
    </row>
    <row r="12042" spans="5:5" x14ac:dyDescent="0.25">
      <c r="E12042"/>
    </row>
    <row r="12043" spans="5:5" x14ac:dyDescent="0.25">
      <c r="E12043"/>
    </row>
    <row r="12044" spans="5:5" x14ac:dyDescent="0.25">
      <c r="E12044"/>
    </row>
    <row r="12045" spans="5:5" x14ac:dyDescent="0.25">
      <c r="E12045"/>
    </row>
    <row r="12046" spans="5:5" x14ac:dyDescent="0.25">
      <c r="E12046"/>
    </row>
    <row r="12047" spans="5:5" x14ac:dyDescent="0.25">
      <c r="E12047"/>
    </row>
    <row r="12048" spans="5:5" x14ac:dyDescent="0.25">
      <c r="E12048"/>
    </row>
    <row r="12049" spans="5:5" x14ac:dyDescent="0.25">
      <c r="E12049"/>
    </row>
    <row r="12050" spans="5:5" x14ac:dyDescent="0.25">
      <c r="E12050"/>
    </row>
    <row r="12051" spans="5:5" x14ac:dyDescent="0.25">
      <c r="E12051"/>
    </row>
    <row r="12052" spans="5:5" x14ac:dyDescent="0.25">
      <c r="E12052"/>
    </row>
    <row r="12053" spans="5:5" x14ac:dyDescent="0.25">
      <c r="E12053"/>
    </row>
    <row r="12054" spans="5:5" x14ac:dyDescent="0.25">
      <c r="E12054"/>
    </row>
    <row r="12055" spans="5:5" x14ac:dyDescent="0.25">
      <c r="E12055"/>
    </row>
    <row r="12056" spans="5:5" x14ac:dyDescent="0.25">
      <c r="E12056"/>
    </row>
    <row r="12057" spans="5:5" x14ac:dyDescent="0.25">
      <c r="E12057"/>
    </row>
    <row r="12058" spans="5:5" x14ac:dyDescent="0.25">
      <c r="E12058"/>
    </row>
    <row r="12059" spans="5:5" x14ac:dyDescent="0.25">
      <c r="E12059"/>
    </row>
    <row r="12060" spans="5:5" x14ac:dyDescent="0.25">
      <c r="E12060"/>
    </row>
    <row r="12061" spans="5:5" x14ac:dyDescent="0.25">
      <c r="E12061"/>
    </row>
    <row r="12062" spans="5:5" x14ac:dyDescent="0.25">
      <c r="E12062"/>
    </row>
    <row r="12063" spans="5:5" x14ac:dyDescent="0.25">
      <c r="E12063"/>
    </row>
    <row r="12064" spans="5:5" x14ac:dyDescent="0.25">
      <c r="E12064"/>
    </row>
    <row r="12065" spans="5:5" x14ac:dyDescent="0.25">
      <c r="E12065"/>
    </row>
    <row r="12066" spans="5:5" x14ac:dyDescent="0.25">
      <c r="E12066"/>
    </row>
    <row r="12067" spans="5:5" x14ac:dyDescent="0.25">
      <c r="E12067"/>
    </row>
    <row r="12068" spans="5:5" x14ac:dyDescent="0.25">
      <c r="E12068"/>
    </row>
    <row r="12069" spans="5:5" x14ac:dyDescent="0.25">
      <c r="E12069"/>
    </row>
    <row r="12070" spans="5:5" x14ac:dyDescent="0.25">
      <c r="E12070"/>
    </row>
    <row r="12071" spans="5:5" x14ac:dyDescent="0.25">
      <c r="E12071"/>
    </row>
    <row r="12072" spans="5:5" x14ac:dyDescent="0.25">
      <c r="E12072"/>
    </row>
    <row r="12073" spans="5:5" x14ac:dyDescent="0.25">
      <c r="E12073"/>
    </row>
    <row r="12074" spans="5:5" x14ac:dyDescent="0.25">
      <c r="E12074"/>
    </row>
    <row r="12075" spans="5:5" x14ac:dyDescent="0.25">
      <c r="E12075"/>
    </row>
    <row r="12076" spans="5:5" x14ac:dyDescent="0.25">
      <c r="E12076"/>
    </row>
    <row r="12077" spans="5:5" x14ac:dyDescent="0.25">
      <c r="E12077"/>
    </row>
    <row r="12078" spans="5:5" x14ac:dyDescent="0.25">
      <c r="E12078"/>
    </row>
    <row r="12079" spans="5:5" x14ac:dyDescent="0.25">
      <c r="E12079"/>
    </row>
    <row r="12080" spans="5:5" x14ac:dyDescent="0.25">
      <c r="E12080"/>
    </row>
    <row r="12081" spans="5:5" x14ac:dyDescent="0.25">
      <c r="E12081"/>
    </row>
    <row r="12082" spans="5:5" x14ac:dyDescent="0.25">
      <c r="E12082"/>
    </row>
    <row r="12083" spans="5:5" x14ac:dyDescent="0.25">
      <c r="E12083"/>
    </row>
    <row r="12084" spans="5:5" x14ac:dyDescent="0.25">
      <c r="E12084"/>
    </row>
    <row r="12085" spans="5:5" x14ac:dyDescent="0.25">
      <c r="E12085"/>
    </row>
    <row r="12086" spans="5:5" x14ac:dyDescent="0.25">
      <c r="E12086"/>
    </row>
    <row r="12087" spans="5:5" x14ac:dyDescent="0.25">
      <c r="E12087"/>
    </row>
    <row r="12088" spans="5:5" x14ac:dyDescent="0.25">
      <c r="E12088"/>
    </row>
    <row r="12089" spans="5:5" x14ac:dyDescent="0.25">
      <c r="E12089"/>
    </row>
    <row r="12090" spans="5:5" x14ac:dyDescent="0.25">
      <c r="E12090"/>
    </row>
    <row r="12091" spans="5:5" x14ac:dyDescent="0.25">
      <c r="E12091"/>
    </row>
    <row r="12092" spans="5:5" x14ac:dyDescent="0.25">
      <c r="E12092"/>
    </row>
    <row r="12093" spans="5:5" x14ac:dyDescent="0.25">
      <c r="E12093"/>
    </row>
    <row r="12094" spans="5:5" x14ac:dyDescent="0.25">
      <c r="E12094"/>
    </row>
    <row r="12095" spans="5:5" x14ac:dyDescent="0.25">
      <c r="E12095"/>
    </row>
    <row r="12096" spans="5:5" x14ac:dyDescent="0.25">
      <c r="E12096"/>
    </row>
    <row r="12097" spans="5:5" x14ac:dyDescent="0.25">
      <c r="E12097"/>
    </row>
    <row r="12098" spans="5:5" x14ac:dyDescent="0.25">
      <c r="E12098"/>
    </row>
    <row r="12099" spans="5:5" x14ac:dyDescent="0.25">
      <c r="E12099"/>
    </row>
    <row r="12100" spans="5:5" x14ac:dyDescent="0.25">
      <c r="E12100"/>
    </row>
    <row r="12101" spans="5:5" x14ac:dyDescent="0.25">
      <c r="E12101"/>
    </row>
    <row r="12102" spans="5:5" x14ac:dyDescent="0.25">
      <c r="E12102"/>
    </row>
    <row r="12103" spans="5:5" x14ac:dyDescent="0.25">
      <c r="E12103"/>
    </row>
    <row r="12104" spans="5:5" x14ac:dyDescent="0.25">
      <c r="E12104"/>
    </row>
    <row r="12105" spans="5:5" x14ac:dyDescent="0.25">
      <c r="E12105"/>
    </row>
    <row r="12106" spans="5:5" x14ac:dyDescent="0.25">
      <c r="E12106"/>
    </row>
    <row r="12107" spans="5:5" x14ac:dyDescent="0.25">
      <c r="E12107"/>
    </row>
    <row r="12108" spans="5:5" x14ac:dyDescent="0.25">
      <c r="E12108"/>
    </row>
    <row r="12109" spans="5:5" x14ac:dyDescent="0.25">
      <c r="E12109"/>
    </row>
    <row r="12110" spans="5:5" x14ac:dyDescent="0.25">
      <c r="E12110"/>
    </row>
    <row r="12111" spans="5:5" x14ac:dyDescent="0.25">
      <c r="E12111"/>
    </row>
    <row r="12112" spans="5:5" x14ac:dyDescent="0.25">
      <c r="E12112"/>
    </row>
    <row r="12113" spans="5:5" x14ac:dyDescent="0.25">
      <c r="E12113"/>
    </row>
    <row r="12114" spans="5:5" x14ac:dyDescent="0.25">
      <c r="E12114"/>
    </row>
    <row r="12115" spans="5:5" x14ac:dyDescent="0.25">
      <c r="E12115"/>
    </row>
    <row r="12116" spans="5:5" x14ac:dyDescent="0.25">
      <c r="E12116"/>
    </row>
    <row r="12117" spans="5:5" x14ac:dyDescent="0.25">
      <c r="E12117"/>
    </row>
    <row r="12118" spans="5:5" x14ac:dyDescent="0.25">
      <c r="E12118"/>
    </row>
    <row r="12119" spans="5:5" x14ac:dyDescent="0.25">
      <c r="E12119"/>
    </row>
    <row r="12120" spans="5:5" x14ac:dyDescent="0.25">
      <c r="E12120"/>
    </row>
    <row r="12121" spans="5:5" x14ac:dyDescent="0.25">
      <c r="E12121"/>
    </row>
    <row r="12122" spans="5:5" x14ac:dyDescent="0.25">
      <c r="E12122"/>
    </row>
    <row r="12123" spans="5:5" x14ac:dyDescent="0.25">
      <c r="E12123"/>
    </row>
    <row r="12124" spans="5:5" x14ac:dyDescent="0.25">
      <c r="E12124"/>
    </row>
    <row r="12125" spans="5:5" x14ac:dyDescent="0.25">
      <c r="E12125"/>
    </row>
    <row r="12126" spans="5:5" x14ac:dyDescent="0.25">
      <c r="E12126"/>
    </row>
    <row r="12127" spans="5:5" x14ac:dyDescent="0.25">
      <c r="E12127"/>
    </row>
    <row r="12128" spans="5:5" x14ac:dyDescent="0.25">
      <c r="E12128"/>
    </row>
    <row r="12129" spans="5:5" x14ac:dyDescent="0.25">
      <c r="E12129"/>
    </row>
    <row r="12130" spans="5:5" x14ac:dyDescent="0.25">
      <c r="E12130"/>
    </row>
    <row r="12131" spans="5:5" x14ac:dyDescent="0.25">
      <c r="E12131"/>
    </row>
    <row r="12132" spans="5:5" x14ac:dyDescent="0.25">
      <c r="E12132"/>
    </row>
    <row r="12133" spans="5:5" x14ac:dyDescent="0.25">
      <c r="E12133"/>
    </row>
    <row r="12134" spans="5:5" x14ac:dyDescent="0.25">
      <c r="E12134"/>
    </row>
    <row r="12135" spans="5:5" x14ac:dyDescent="0.25">
      <c r="E12135"/>
    </row>
    <row r="12136" spans="5:5" x14ac:dyDescent="0.25">
      <c r="E12136"/>
    </row>
    <row r="12137" spans="5:5" x14ac:dyDescent="0.25">
      <c r="E12137"/>
    </row>
    <row r="12138" spans="5:5" x14ac:dyDescent="0.25">
      <c r="E12138"/>
    </row>
    <row r="12139" spans="5:5" x14ac:dyDescent="0.25">
      <c r="E12139"/>
    </row>
    <row r="12140" spans="5:5" x14ac:dyDescent="0.25">
      <c r="E12140"/>
    </row>
    <row r="12141" spans="5:5" x14ac:dyDescent="0.25">
      <c r="E12141"/>
    </row>
    <row r="12142" spans="5:5" x14ac:dyDescent="0.25">
      <c r="E12142"/>
    </row>
    <row r="12143" spans="5:5" x14ac:dyDescent="0.25">
      <c r="E12143"/>
    </row>
    <row r="12144" spans="5:5" x14ac:dyDescent="0.25">
      <c r="E12144"/>
    </row>
    <row r="12145" spans="5:5" x14ac:dyDescent="0.25">
      <c r="E12145"/>
    </row>
    <row r="12146" spans="5:5" x14ac:dyDescent="0.25">
      <c r="E12146"/>
    </row>
    <row r="12147" spans="5:5" x14ac:dyDescent="0.25">
      <c r="E12147"/>
    </row>
    <row r="12148" spans="5:5" x14ac:dyDescent="0.25">
      <c r="E12148"/>
    </row>
    <row r="12149" spans="5:5" x14ac:dyDescent="0.25">
      <c r="E12149"/>
    </row>
    <row r="12150" spans="5:5" x14ac:dyDescent="0.25">
      <c r="E12150"/>
    </row>
    <row r="12151" spans="5:5" x14ac:dyDescent="0.25">
      <c r="E12151"/>
    </row>
    <row r="12152" spans="5:5" x14ac:dyDescent="0.25">
      <c r="E12152"/>
    </row>
    <row r="12153" spans="5:5" x14ac:dyDescent="0.25">
      <c r="E12153"/>
    </row>
    <row r="12154" spans="5:5" x14ac:dyDescent="0.25">
      <c r="E12154"/>
    </row>
    <row r="12155" spans="5:5" x14ac:dyDescent="0.25">
      <c r="E12155"/>
    </row>
    <row r="12156" spans="5:5" x14ac:dyDescent="0.25">
      <c r="E12156"/>
    </row>
    <row r="12157" spans="5:5" x14ac:dyDescent="0.25">
      <c r="E12157"/>
    </row>
    <row r="12158" spans="5:5" x14ac:dyDescent="0.25">
      <c r="E12158"/>
    </row>
    <row r="12159" spans="5:5" x14ac:dyDescent="0.25">
      <c r="E12159"/>
    </row>
    <row r="12160" spans="5:5" x14ac:dyDescent="0.25">
      <c r="E12160"/>
    </row>
    <row r="12161" spans="5:5" x14ac:dyDescent="0.25">
      <c r="E12161"/>
    </row>
    <row r="12162" spans="5:5" x14ac:dyDescent="0.25">
      <c r="E12162"/>
    </row>
    <row r="12163" spans="5:5" x14ac:dyDescent="0.25">
      <c r="E12163"/>
    </row>
    <row r="12164" spans="5:5" x14ac:dyDescent="0.25">
      <c r="E12164"/>
    </row>
    <row r="12165" spans="5:5" x14ac:dyDescent="0.25">
      <c r="E12165"/>
    </row>
    <row r="12166" spans="5:5" x14ac:dyDescent="0.25">
      <c r="E12166"/>
    </row>
    <row r="12167" spans="5:5" x14ac:dyDescent="0.25">
      <c r="E12167"/>
    </row>
    <row r="12168" spans="5:5" x14ac:dyDescent="0.25">
      <c r="E12168"/>
    </row>
    <row r="12169" spans="5:5" x14ac:dyDescent="0.25">
      <c r="E12169"/>
    </row>
    <row r="12170" spans="5:5" x14ac:dyDescent="0.25">
      <c r="E12170"/>
    </row>
    <row r="12171" spans="5:5" x14ac:dyDescent="0.25">
      <c r="E12171"/>
    </row>
    <row r="12172" spans="5:5" x14ac:dyDescent="0.25">
      <c r="E12172"/>
    </row>
    <row r="12173" spans="5:5" x14ac:dyDescent="0.25">
      <c r="E12173"/>
    </row>
    <row r="12174" spans="5:5" x14ac:dyDescent="0.25">
      <c r="E12174"/>
    </row>
    <row r="12175" spans="5:5" x14ac:dyDescent="0.25">
      <c r="E12175"/>
    </row>
    <row r="12176" spans="5:5" x14ac:dyDescent="0.25">
      <c r="E12176"/>
    </row>
    <row r="12177" spans="5:5" x14ac:dyDescent="0.25">
      <c r="E12177"/>
    </row>
    <row r="12178" spans="5:5" x14ac:dyDescent="0.25">
      <c r="E12178"/>
    </row>
    <row r="12179" spans="5:5" x14ac:dyDescent="0.25">
      <c r="E12179"/>
    </row>
    <row r="12180" spans="5:5" x14ac:dyDescent="0.25">
      <c r="E12180"/>
    </row>
    <row r="12181" spans="5:5" x14ac:dyDescent="0.25">
      <c r="E12181"/>
    </row>
    <row r="12182" spans="5:5" x14ac:dyDescent="0.25">
      <c r="E12182"/>
    </row>
    <row r="12183" spans="5:5" x14ac:dyDescent="0.25">
      <c r="E12183"/>
    </row>
    <row r="12184" spans="5:5" x14ac:dyDescent="0.25">
      <c r="E12184"/>
    </row>
    <row r="12185" spans="5:5" x14ac:dyDescent="0.25">
      <c r="E12185"/>
    </row>
    <row r="12186" spans="5:5" x14ac:dyDescent="0.25">
      <c r="E12186"/>
    </row>
    <row r="12187" spans="5:5" x14ac:dyDescent="0.25">
      <c r="E12187"/>
    </row>
    <row r="12188" spans="5:5" x14ac:dyDescent="0.25">
      <c r="E12188"/>
    </row>
    <row r="12189" spans="5:5" x14ac:dyDescent="0.25">
      <c r="E12189"/>
    </row>
    <row r="12190" spans="5:5" x14ac:dyDescent="0.25">
      <c r="E12190"/>
    </row>
    <row r="12191" spans="5:5" x14ac:dyDescent="0.25">
      <c r="E12191"/>
    </row>
    <row r="12192" spans="5:5" x14ac:dyDescent="0.25">
      <c r="E12192"/>
    </row>
    <row r="12193" spans="5:5" x14ac:dyDescent="0.25">
      <c r="E12193"/>
    </row>
    <row r="12194" spans="5:5" x14ac:dyDescent="0.25">
      <c r="E12194"/>
    </row>
    <row r="12195" spans="5:5" x14ac:dyDescent="0.25">
      <c r="E12195"/>
    </row>
    <row r="12196" spans="5:5" x14ac:dyDescent="0.25">
      <c r="E12196"/>
    </row>
    <row r="12197" spans="5:5" x14ac:dyDescent="0.25">
      <c r="E12197"/>
    </row>
    <row r="12198" spans="5:5" x14ac:dyDescent="0.25">
      <c r="E12198"/>
    </row>
    <row r="12199" spans="5:5" x14ac:dyDescent="0.25">
      <c r="E12199"/>
    </row>
    <row r="12200" spans="5:5" x14ac:dyDescent="0.25">
      <c r="E12200"/>
    </row>
    <row r="12201" spans="5:5" x14ac:dyDescent="0.25">
      <c r="E12201"/>
    </row>
    <row r="12202" spans="5:5" x14ac:dyDescent="0.25">
      <c r="E12202"/>
    </row>
    <row r="12203" spans="5:5" x14ac:dyDescent="0.25">
      <c r="E12203"/>
    </row>
    <row r="12204" spans="5:5" x14ac:dyDescent="0.25">
      <c r="E12204"/>
    </row>
    <row r="12205" spans="5:5" x14ac:dyDescent="0.25">
      <c r="E12205"/>
    </row>
    <row r="12206" spans="5:5" x14ac:dyDescent="0.25">
      <c r="E12206"/>
    </row>
    <row r="12207" spans="5:5" x14ac:dyDescent="0.25">
      <c r="E12207"/>
    </row>
    <row r="12208" spans="5:5" x14ac:dyDescent="0.25">
      <c r="E12208"/>
    </row>
    <row r="12209" spans="5:5" x14ac:dyDescent="0.25">
      <c r="E12209"/>
    </row>
    <row r="12210" spans="5:5" x14ac:dyDescent="0.25">
      <c r="E12210"/>
    </row>
    <row r="12211" spans="5:5" x14ac:dyDescent="0.25">
      <c r="E12211"/>
    </row>
    <row r="12212" spans="5:5" x14ac:dyDescent="0.25">
      <c r="E12212"/>
    </row>
    <row r="12213" spans="5:5" x14ac:dyDescent="0.25">
      <c r="E12213"/>
    </row>
    <row r="12214" spans="5:5" x14ac:dyDescent="0.25">
      <c r="E12214"/>
    </row>
    <row r="12215" spans="5:5" x14ac:dyDescent="0.25">
      <c r="E12215"/>
    </row>
    <row r="12216" spans="5:5" x14ac:dyDescent="0.25">
      <c r="E12216"/>
    </row>
    <row r="12217" spans="5:5" x14ac:dyDescent="0.25">
      <c r="E12217"/>
    </row>
    <row r="12218" spans="5:5" x14ac:dyDescent="0.25">
      <c r="E12218"/>
    </row>
    <row r="12219" spans="5:5" x14ac:dyDescent="0.25">
      <c r="E12219"/>
    </row>
    <row r="12220" spans="5:5" x14ac:dyDescent="0.25">
      <c r="E12220"/>
    </row>
    <row r="12221" spans="5:5" x14ac:dyDescent="0.25">
      <c r="E12221"/>
    </row>
    <row r="12222" spans="5:5" x14ac:dyDescent="0.25">
      <c r="E12222"/>
    </row>
    <row r="12223" spans="5:5" x14ac:dyDescent="0.25">
      <c r="E12223"/>
    </row>
    <row r="12224" spans="5:5" x14ac:dyDescent="0.25">
      <c r="E12224"/>
    </row>
    <row r="12225" spans="5:5" x14ac:dyDescent="0.25">
      <c r="E12225"/>
    </row>
    <row r="12226" spans="5:5" x14ac:dyDescent="0.25">
      <c r="E12226"/>
    </row>
    <row r="12227" spans="5:5" x14ac:dyDescent="0.25">
      <c r="E12227"/>
    </row>
    <row r="12228" spans="5:5" x14ac:dyDescent="0.25">
      <c r="E12228"/>
    </row>
    <row r="12229" spans="5:5" x14ac:dyDescent="0.25">
      <c r="E12229"/>
    </row>
    <row r="12230" spans="5:5" x14ac:dyDescent="0.25">
      <c r="E12230"/>
    </row>
    <row r="12231" spans="5:5" x14ac:dyDescent="0.25">
      <c r="E12231"/>
    </row>
    <row r="12232" spans="5:5" x14ac:dyDescent="0.25">
      <c r="E12232"/>
    </row>
    <row r="12233" spans="5:5" x14ac:dyDescent="0.25">
      <c r="E12233"/>
    </row>
    <row r="12234" spans="5:5" x14ac:dyDescent="0.25">
      <c r="E12234"/>
    </row>
    <row r="12235" spans="5:5" x14ac:dyDescent="0.25">
      <c r="E12235"/>
    </row>
    <row r="12236" spans="5:5" x14ac:dyDescent="0.25">
      <c r="E12236"/>
    </row>
    <row r="12237" spans="5:5" x14ac:dyDescent="0.25">
      <c r="E12237"/>
    </row>
    <row r="12238" spans="5:5" x14ac:dyDescent="0.25">
      <c r="E12238"/>
    </row>
    <row r="12239" spans="5:5" x14ac:dyDescent="0.25">
      <c r="E12239"/>
    </row>
    <row r="12240" spans="5:5" x14ac:dyDescent="0.25">
      <c r="E12240"/>
    </row>
    <row r="12241" spans="5:5" x14ac:dyDescent="0.25">
      <c r="E12241"/>
    </row>
    <row r="12242" spans="5:5" x14ac:dyDescent="0.25">
      <c r="E12242"/>
    </row>
    <row r="12243" spans="5:5" x14ac:dyDescent="0.25">
      <c r="E12243"/>
    </row>
    <row r="12244" spans="5:5" x14ac:dyDescent="0.25">
      <c r="E12244"/>
    </row>
    <row r="12245" spans="5:5" x14ac:dyDescent="0.25">
      <c r="E12245"/>
    </row>
    <row r="12246" spans="5:5" x14ac:dyDescent="0.25">
      <c r="E12246"/>
    </row>
    <row r="12247" spans="5:5" x14ac:dyDescent="0.25">
      <c r="E12247"/>
    </row>
    <row r="12248" spans="5:5" x14ac:dyDescent="0.25">
      <c r="E12248"/>
    </row>
    <row r="12249" spans="5:5" x14ac:dyDescent="0.25">
      <c r="E12249"/>
    </row>
    <row r="12250" spans="5:5" x14ac:dyDescent="0.25">
      <c r="E12250"/>
    </row>
    <row r="12251" spans="5:5" x14ac:dyDescent="0.25">
      <c r="E12251"/>
    </row>
    <row r="12252" spans="5:5" x14ac:dyDescent="0.25">
      <c r="E12252"/>
    </row>
    <row r="12253" spans="5:5" x14ac:dyDescent="0.25">
      <c r="E12253"/>
    </row>
    <row r="12254" spans="5:5" x14ac:dyDescent="0.25">
      <c r="E12254"/>
    </row>
    <row r="12255" spans="5:5" x14ac:dyDescent="0.25">
      <c r="E12255"/>
    </row>
    <row r="12256" spans="5:5" x14ac:dyDescent="0.25">
      <c r="E12256"/>
    </row>
    <row r="12257" spans="5:5" x14ac:dyDescent="0.25">
      <c r="E12257"/>
    </row>
    <row r="12258" spans="5:5" x14ac:dyDescent="0.25">
      <c r="E12258"/>
    </row>
    <row r="12259" spans="5:5" x14ac:dyDescent="0.25">
      <c r="E12259"/>
    </row>
    <row r="12260" spans="5:5" x14ac:dyDescent="0.25">
      <c r="E12260"/>
    </row>
    <row r="12261" spans="5:5" x14ac:dyDescent="0.25">
      <c r="E12261"/>
    </row>
    <row r="12262" spans="5:5" x14ac:dyDescent="0.25">
      <c r="E12262"/>
    </row>
    <row r="12263" spans="5:5" x14ac:dyDescent="0.25">
      <c r="E12263"/>
    </row>
    <row r="12264" spans="5:5" x14ac:dyDescent="0.25">
      <c r="E12264"/>
    </row>
    <row r="12265" spans="5:5" x14ac:dyDescent="0.25">
      <c r="E12265"/>
    </row>
    <row r="12266" spans="5:5" x14ac:dyDescent="0.25">
      <c r="E12266"/>
    </row>
    <row r="12267" spans="5:5" x14ac:dyDescent="0.25">
      <c r="E12267"/>
    </row>
    <row r="12268" spans="5:5" x14ac:dyDescent="0.25">
      <c r="E12268"/>
    </row>
    <row r="12269" spans="5:5" x14ac:dyDescent="0.25">
      <c r="E12269"/>
    </row>
    <row r="12270" spans="5:5" x14ac:dyDescent="0.25">
      <c r="E12270"/>
    </row>
    <row r="12271" spans="5:5" x14ac:dyDescent="0.25">
      <c r="E12271"/>
    </row>
    <row r="12272" spans="5:5" x14ac:dyDescent="0.25">
      <c r="E12272"/>
    </row>
    <row r="12273" spans="5:5" x14ac:dyDescent="0.25">
      <c r="E12273"/>
    </row>
    <row r="12274" spans="5:5" x14ac:dyDescent="0.25">
      <c r="E12274"/>
    </row>
    <row r="12275" spans="5:5" x14ac:dyDescent="0.25">
      <c r="E12275"/>
    </row>
    <row r="12276" spans="5:5" x14ac:dyDescent="0.25">
      <c r="E12276"/>
    </row>
    <row r="12277" spans="5:5" x14ac:dyDescent="0.25">
      <c r="E12277"/>
    </row>
    <row r="12278" spans="5:5" x14ac:dyDescent="0.25">
      <c r="E12278"/>
    </row>
    <row r="12279" spans="5:5" x14ac:dyDescent="0.25">
      <c r="E12279"/>
    </row>
    <row r="12280" spans="5:5" x14ac:dyDescent="0.25">
      <c r="E12280"/>
    </row>
    <row r="12281" spans="5:5" x14ac:dyDescent="0.25">
      <c r="E12281"/>
    </row>
    <row r="12282" spans="5:5" x14ac:dyDescent="0.25">
      <c r="E12282"/>
    </row>
    <row r="12283" spans="5:5" x14ac:dyDescent="0.25">
      <c r="E12283"/>
    </row>
    <row r="12284" spans="5:5" x14ac:dyDescent="0.25">
      <c r="E12284"/>
    </row>
    <row r="12285" spans="5:5" x14ac:dyDescent="0.25">
      <c r="E12285"/>
    </row>
    <row r="12286" spans="5:5" x14ac:dyDescent="0.25">
      <c r="E12286"/>
    </row>
    <row r="12287" spans="5:5" x14ac:dyDescent="0.25">
      <c r="E12287"/>
    </row>
    <row r="12288" spans="5:5" x14ac:dyDescent="0.25">
      <c r="E12288"/>
    </row>
    <row r="12289" spans="5:5" x14ac:dyDescent="0.25">
      <c r="E12289"/>
    </row>
    <row r="12290" spans="5:5" x14ac:dyDescent="0.25">
      <c r="E12290"/>
    </row>
    <row r="12291" spans="5:5" x14ac:dyDescent="0.25">
      <c r="E12291"/>
    </row>
    <row r="12292" spans="5:5" x14ac:dyDescent="0.25">
      <c r="E12292"/>
    </row>
    <row r="12293" spans="5:5" x14ac:dyDescent="0.25">
      <c r="E12293"/>
    </row>
    <row r="12294" spans="5:5" x14ac:dyDescent="0.25">
      <c r="E12294"/>
    </row>
    <row r="12295" spans="5:5" x14ac:dyDescent="0.25">
      <c r="E12295"/>
    </row>
    <row r="12296" spans="5:5" x14ac:dyDescent="0.25">
      <c r="E12296"/>
    </row>
    <row r="12297" spans="5:5" x14ac:dyDescent="0.25">
      <c r="E12297"/>
    </row>
    <row r="12298" spans="5:5" x14ac:dyDescent="0.25">
      <c r="E12298"/>
    </row>
    <row r="12299" spans="5:5" x14ac:dyDescent="0.25">
      <c r="E12299"/>
    </row>
    <row r="12300" spans="5:5" x14ac:dyDescent="0.25">
      <c r="E12300"/>
    </row>
    <row r="12301" spans="5:5" x14ac:dyDescent="0.25">
      <c r="E12301"/>
    </row>
    <row r="12302" spans="5:5" x14ac:dyDescent="0.25">
      <c r="E12302"/>
    </row>
    <row r="12303" spans="5:5" x14ac:dyDescent="0.25">
      <c r="E12303"/>
    </row>
    <row r="12304" spans="5:5" x14ac:dyDescent="0.25">
      <c r="E12304"/>
    </row>
    <row r="12305" spans="5:5" x14ac:dyDescent="0.25">
      <c r="E12305"/>
    </row>
    <row r="12306" spans="5:5" x14ac:dyDescent="0.25">
      <c r="E12306"/>
    </row>
    <row r="12307" spans="5:5" x14ac:dyDescent="0.25">
      <c r="E12307"/>
    </row>
    <row r="12308" spans="5:5" x14ac:dyDescent="0.25">
      <c r="E12308"/>
    </row>
    <row r="12309" spans="5:5" x14ac:dyDescent="0.25">
      <c r="E12309"/>
    </row>
    <row r="12310" spans="5:5" x14ac:dyDescent="0.25">
      <c r="E12310"/>
    </row>
    <row r="12311" spans="5:5" x14ac:dyDescent="0.25">
      <c r="E12311"/>
    </row>
    <row r="12312" spans="5:5" x14ac:dyDescent="0.25">
      <c r="E12312"/>
    </row>
    <row r="12313" spans="5:5" x14ac:dyDescent="0.25">
      <c r="E12313"/>
    </row>
    <row r="12314" spans="5:5" x14ac:dyDescent="0.25">
      <c r="E12314"/>
    </row>
    <row r="12315" spans="5:5" x14ac:dyDescent="0.25">
      <c r="E12315"/>
    </row>
    <row r="12316" spans="5:5" x14ac:dyDescent="0.25">
      <c r="E12316"/>
    </row>
    <row r="12317" spans="5:5" x14ac:dyDescent="0.25">
      <c r="E12317"/>
    </row>
    <row r="12318" spans="5:5" x14ac:dyDescent="0.25">
      <c r="E12318"/>
    </row>
    <row r="12319" spans="5:5" x14ac:dyDescent="0.25">
      <c r="E12319"/>
    </row>
    <row r="12320" spans="5:5" x14ac:dyDescent="0.25">
      <c r="E12320"/>
    </row>
    <row r="12321" spans="5:5" x14ac:dyDescent="0.25">
      <c r="E12321"/>
    </row>
    <row r="12322" spans="5:5" x14ac:dyDescent="0.25">
      <c r="E12322"/>
    </row>
    <row r="12323" spans="5:5" x14ac:dyDescent="0.25">
      <c r="E12323"/>
    </row>
    <row r="12324" spans="5:5" x14ac:dyDescent="0.25">
      <c r="E12324"/>
    </row>
    <row r="12325" spans="5:5" x14ac:dyDescent="0.25">
      <c r="E12325"/>
    </row>
    <row r="12326" spans="5:5" x14ac:dyDescent="0.25">
      <c r="E12326"/>
    </row>
    <row r="12327" spans="5:5" x14ac:dyDescent="0.25">
      <c r="E12327"/>
    </row>
    <row r="12328" spans="5:5" x14ac:dyDescent="0.25">
      <c r="E12328"/>
    </row>
    <row r="12329" spans="5:5" x14ac:dyDescent="0.25">
      <c r="E12329"/>
    </row>
    <row r="12330" spans="5:5" x14ac:dyDescent="0.25">
      <c r="E12330"/>
    </row>
    <row r="12331" spans="5:5" x14ac:dyDescent="0.25">
      <c r="E12331"/>
    </row>
    <row r="12332" spans="5:5" x14ac:dyDescent="0.25">
      <c r="E12332"/>
    </row>
    <row r="12333" spans="5:5" x14ac:dyDescent="0.25">
      <c r="E12333"/>
    </row>
    <row r="12334" spans="5:5" x14ac:dyDescent="0.25">
      <c r="E12334"/>
    </row>
    <row r="12335" spans="5:5" x14ac:dyDescent="0.25">
      <c r="E12335"/>
    </row>
    <row r="12336" spans="5:5" x14ac:dyDescent="0.25">
      <c r="E12336"/>
    </row>
    <row r="12337" spans="5:5" x14ac:dyDescent="0.25">
      <c r="E12337"/>
    </row>
    <row r="12338" spans="5:5" x14ac:dyDescent="0.25">
      <c r="E12338"/>
    </row>
    <row r="12339" spans="5:5" x14ac:dyDescent="0.25">
      <c r="E12339"/>
    </row>
    <row r="12340" spans="5:5" x14ac:dyDescent="0.25">
      <c r="E12340"/>
    </row>
    <row r="12341" spans="5:5" x14ac:dyDescent="0.25">
      <c r="E12341"/>
    </row>
    <row r="12342" spans="5:5" x14ac:dyDescent="0.25">
      <c r="E12342"/>
    </row>
    <row r="12343" spans="5:5" x14ac:dyDescent="0.25">
      <c r="E12343"/>
    </row>
    <row r="12344" spans="5:5" x14ac:dyDescent="0.25">
      <c r="E12344"/>
    </row>
    <row r="12345" spans="5:5" x14ac:dyDescent="0.25">
      <c r="E12345"/>
    </row>
    <row r="12346" spans="5:5" x14ac:dyDescent="0.25">
      <c r="E12346"/>
    </row>
    <row r="12347" spans="5:5" x14ac:dyDescent="0.25">
      <c r="E12347"/>
    </row>
    <row r="12348" spans="5:5" x14ac:dyDescent="0.25">
      <c r="E12348"/>
    </row>
    <row r="12349" spans="5:5" x14ac:dyDescent="0.25">
      <c r="E12349"/>
    </row>
    <row r="12350" spans="5:5" x14ac:dyDescent="0.25">
      <c r="E12350"/>
    </row>
    <row r="12351" spans="5:5" x14ac:dyDescent="0.25">
      <c r="E12351"/>
    </row>
    <row r="12352" spans="5:5" x14ac:dyDescent="0.25">
      <c r="E12352"/>
    </row>
    <row r="12353" spans="5:5" x14ac:dyDescent="0.25">
      <c r="E12353"/>
    </row>
    <row r="12354" spans="5:5" x14ac:dyDescent="0.25">
      <c r="E12354"/>
    </row>
    <row r="12355" spans="5:5" x14ac:dyDescent="0.25">
      <c r="E12355"/>
    </row>
    <row r="12356" spans="5:5" x14ac:dyDescent="0.25">
      <c r="E12356"/>
    </row>
    <row r="12357" spans="5:5" x14ac:dyDescent="0.25">
      <c r="E12357"/>
    </row>
    <row r="12358" spans="5:5" x14ac:dyDescent="0.25">
      <c r="E12358"/>
    </row>
    <row r="12359" spans="5:5" x14ac:dyDescent="0.25">
      <c r="E12359"/>
    </row>
    <row r="12360" spans="5:5" x14ac:dyDescent="0.25">
      <c r="E12360"/>
    </row>
    <row r="12361" spans="5:5" x14ac:dyDescent="0.25">
      <c r="E12361"/>
    </row>
    <row r="12362" spans="5:5" x14ac:dyDescent="0.25">
      <c r="E12362"/>
    </row>
    <row r="12363" spans="5:5" x14ac:dyDescent="0.25">
      <c r="E12363"/>
    </row>
    <row r="12364" spans="5:5" x14ac:dyDescent="0.25">
      <c r="E12364"/>
    </row>
    <row r="12365" spans="5:5" x14ac:dyDescent="0.25">
      <c r="E12365"/>
    </row>
    <row r="12366" spans="5:5" x14ac:dyDescent="0.25">
      <c r="E12366"/>
    </row>
    <row r="12367" spans="5:5" x14ac:dyDescent="0.25">
      <c r="E12367"/>
    </row>
    <row r="12368" spans="5:5" x14ac:dyDescent="0.25">
      <c r="E12368"/>
    </row>
    <row r="12369" spans="5:5" x14ac:dyDescent="0.25">
      <c r="E12369"/>
    </row>
    <row r="12370" spans="5:5" x14ac:dyDescent="0.25">
      <c r="E12370"/>
    </row>
    <row r="12371" spans="5:5" x14ac:dyDescent="0.25">
      <c r="E12371"/>
    </row>
    <row r="12372" spans="5:5" x14ac:dyDescent="0.25">
      <c r="E12372"/>
    </row>
    <row r="12373" spans="5:5" x14ac:dyDescent="0.25">
      <c r="E12373"/>
    </row>
    <row r="12374" spans="5:5" x14ac:dyDescent="0.25">
      <c r="E12374"/>
    </row>
    <row r="12375" spans="5:5" x14ac:dyDescent="0.25">
      <c r="E12375"/>
    </row>
    <row r="12376" spans="5:5" x14ac:dyDescent="0.25">
      <c r="E12376"/>
    </row>
    <row r="12377" spans="5:5" x14ac:dyDescent="0.25">
      <c r="E12377"/>
    </row>
    <row r="12378" spans="5:5" x14ac:dyDescent="0.25">
      <c r="E12378"/>
    </row>
    <row r="12379" spans="5:5" x14ac:dyDescent="0.25">
      <c r="E12379"/>
    </row>
    <row r="12380" spans="5:5" x14ac:dyDescent="0.25">
      <c r="E12380"/>
    </row>
    <row r="12381" spans="5:5" x14ac:dyDescent="0.25">
      <c r="E12381"/>
    </row>
    <row r="12382" spans="5:5" x14ac:dyDescent="0.25">
      <c r="E12382"/>
    </row>
    <row r="12383" spans="5:5" x14ac:dyDescent="0.25">
      <c r="E12383"/>
    </row>
    <row r="12384" spans="5:5" x14ac:dyDescent="0.25">
      <c r="E12384"/>
    </row>
    <row r="12385" spans="5:5" x14ac:dyDescent="0.25">
      <c r="E12385"/>
    </row>
    <row r="12386" spans="5:5" x14ac:dyDescent="0.25">
      <c r="E12386"/>
    </row>
    <row r="12387" spans="5:5" x14ac:dyDescent="0.25">
      <c r="E12387"/>
    </row>
    <row r="12388" spans="5:5" x14ac:dyDescent="0.25">
      <c r="E12388"/>
    </row>
    <row r="12389" spans="5:5" x14ac:dyDescent="0.25">
      <c r="E12389"/>
    </row>
    <row r="12390" spans="5:5" x14ac:dyDescent="0.25">
      <c r="E12390"/>
    </row>
    <row r="12391" spans="5:5" x14ac:dyDescent="0.25">
      <c r="E12391"/>
    </row>
    <row r="12392" spans="5:5" x14ac:dyDescent="0.25">
      <c r="E12392"/>
    </row>
    <row r="12393" spans="5:5" x14ac:dyDescent="0.25">
      <c r="E12393"/>
    </row>
    <row r="12394" spans="5:5" x14ac:dyDescent="0.25">
      <c r="E12394"/>
    </row>
    <row r="12395" spans="5:5" x14ac:dyDescent="0.25">
      <c r="E12395"/>
    </row>
    <row r="12396" spans="5:5" x14ac:dyDescent="0.25">
      <c r="E12396"/>
    </row>
    <row r="12397" spans="5:5" x14ac:dyDescent="0.25">
      <c r="E12397"/>
    </row>
    <row r="12398" spans="5:5" x14ac:dyDescent="0.25">
      <c r="E12398"/>
    </row>
    <row r="12399" spans="5:5" x14ac:dyDescent="0.25">
      <c r="E12399"/>
    </row>
    <row r="12400" spans="5:5" x14ac:dyDescent="0.25">
      <c r="E12400"/>
    </row>
    <row r="12401" spans="5:5" x14ac:dyDescent="0.25">
      <c r="E12401"/>
    </row>
    <row r="12402" spans="5:5" x14ac:dyDescent="0.25">
      <c r="E12402"/>
    </row>
    <row r="12403" spans="5:5" x14ac:dyDescent="0.25">
      <c r="E12403"/>
    </row>
    <row r="12404" spans="5:5" x14ac:dyDescent="0.25">
      <c r="E12404"/>
    </row>
    <row r="12405" spans="5:5" x14ac:dyDescent="0.25">
      <c r="E12405"/>
    </row>
    <row r="12406" spans="5:5" x14ac:dyDescent="0.25">
      <c r="E12406"/>
    </row>
    <row r="12407" spans="5:5" x14ac:dyDescent="0.25">
      <c r="E12407"/>
    </row>
    <row r="12408" spans="5:5" x14ac:dyDescent="0.25">
      <c r="E12408"/>
    </row>
    <row r="12409" spans="5:5" x14ac:dyDescent="0.25">
      <c r="E12409"/>
    </row>
    <row r="12410" spans="5:5" x14ac:dyDescent="0.25">
      <c r="E12410"/>
    </row>
    <row r="12411" spans="5:5" x14ac:dyDescent="0.25">
      <c r="E12411"/>
    </row>
    <row r="12412" spans="5:5" x14ac:dyDescent="0.25">
      <c r="E12412"/>
    </row>
    <row r="12413" spans="5:5" x14ac:dyDescent="0.25">
      <c r="E12413"/>
    </row>
    <row r="12414" spans="5:5" x14ac:dyDescent="0.25">
      <c r="E12414"/>
    </row>
    <row r="12415" spans="5:5" x14ac:dyDescent="0.25">
      <c r="E12415"/>
    </row>
    <row r="12416" spans="5:5" x14ac:dyDescent="0.25">
      <c r="E12416"/>
    </row>
    <row r="12417" spans="5:5" x14ac:dyDescent="0.25">
      <c r="E12417"/>
    </row>
    <row r="12418" spans="5:5" x14ac:dyDescent="0.25">
      <c r="E12418"/>
    </row>
    <row r="12419" spans="5:5" x14ac:dyDescent="0.25">
      <c r="E12419"/>
    </row>
    <row r="12420" spans="5:5" x14ac:dyDescent="0.25">
      <c r="E12420"/>
    </row>
    <row r="12421" spans="5:5" x14ac:dyDescent="0.25">
      <c r="E12421"/>
    </row>
    <row r="12422" spans="5:5" x14ac:dyDescent="0.25">
      <c r="E12422"/>
    </row>
    <row r="12423" spans="5:5" x14ac:dyDescent="0.25">
      <c r="E12423"/>
    </row>
    <row r="12424" spans="5:5" x14ac:dyDescent="0.25">
      <c r="E12424"/>
    </row>
    <row r="12425" spans="5:5" x14ac:dyDescent="0.25">
      <c r="E12425"/>
    </row>
    <row r="12426" spans="5:5" x14ac:dyDescent="0.25">
      <c r="E12426"/>
    </row>
    <row r="12427" spans="5:5" x14ac:dyDescent="0.25">
      <c r="E12427"/>
    </row>
    <row r="12428" spans="5:5" x14ac:dyDescent="0.25">
      <c r="E12428"/>
    </row>
    <row r="12429" spans="5:5" x14ac:dyDescent="0.25">
      <c r="E12429"/>
    </row>
    <row r="12430" spans="5:5" x14ac:dyDescent="0.25">
      <c r="E12430"/>
    </row>
    <row r="12431" spans="5:5" x14ac:dyDescent="0.25">
      <c r="E12431"/>
    </row>
    <row r="12432" spans="5:5" x14ac:dyDescent="0.25">
      <c r="E12432"/>
    </row>
    <row r="12433" spans="5:5" x14ac:dyDescent="0.25">
      <c r="E12433"/>
    </row>
    <row r="12434" spans="5:5" x14ac:dyDescent="0.25">
      <c r="E12434"/>
    </row>
    <row r="12435" spans="5:5" x14ac:dyDescent="0.25">
      <c r="E12435"/>
    </row>
    <row r="12436" spans="5:5" x14ac:dyDescent="0.25">
      <c r="E12436"/>
    </row>
    <row r="12437" spans="5:5" x14ac:dyDescent="0.25">
      <c r="E12437"/>
    </row>
    <row r="12438" spans="5:5" x14ac:dyDescent="0.25">
      <c r="E12438"/>
    </row>
    <row r="12439" spans="5:5" x14ac:dyDescent="0.25">
      <c r="E12439"/>
    </row>
    <row r="12440" spans="5:5" x14ac:dyDescent="0.25">
      <c r="E12440"/>
    </row>
    <row r="12441" spans="5:5" x14ac:dyDescent="0.25">
      <c r="E12441"/>
    </row>
    <row r="12442" spans="5:5" x14ac:dyDescent="0.25">
      <c r="E12442"/>
    </row>
    <row r="12443" spans="5:5" x14ac:dyDescent="0.25">
      <c r="E12443"/>
    </row>
    <row r="12444" spans="5:5" x14ac:dyDescent="0.25">
      <c r="E12444"/>
    </row>
    <row r="12445" spans="5:5" x14ac:dyDescent="0.25">
      <c r="E12445"/>
    </row>
    <row r="12446" spans="5:5" x14ac:dyDescent="0.25">
      <c r="E12446"/>
    </row>
    <row r="12447" spans="5:5" x14ac:dyDescent="0.25">
      <c r="E12447"/>
    </row>
    <row r="12448" spans="5:5" x14ac:dyDescent="0.25">
      <c r="E12448"/>
    </row>
    <row r="12449" spans="5:5" x14ac:dyDescent="0.25">
      <c r="E12449"/>
    </row>
    <row r="12450" spans="5:5" x14ac:dyDescent="0.25">
      <c r="E12450"/>
    </row>
    <row r="12451" spans="5:5" x14ac:dyDescent="0.25">
      <c r="E12451"/>
    </row>
    <row r="12452" spans="5:5" x14ac:dyDescent="0.25">
      <c r="E12452"/>
    </row>
    <row r="12453" spans="5:5" x14ac:dyDescent="0.25">
      <c r="E12453"/>
    </row>
    <row r="12454" spans="5:5" x14ac:dyDescent="0.25">
      <c r="E12454"/>
    </row>
    <row r="12455" spans="5:5" x14ac:dyDescent="0.25">
      <c r="E12455"/>
    </row>
    <row r="12456" spans="5:5" x14ac:dyDescent="0.25">
      <c r="E12456"/>
    </row>
    <row r="12457" spans="5:5" x14ac:dyDescent="0.25">
      <c r="E12457"/>
    </row>
    <row r="12458" spans="5:5" x14ac:dyDescent="0.25">
      <c r="E12458"/>
    </row>
    <row r="12459" spans="5:5" x14ac:dyDescent="0.25">
      <c r="E12459"/>
    </row>
    <row r="12460" spans="5:5" x14ac:dyDescent="0.25">
      <c r="E12460"/>
    </row>
    <row r="12461" spans="5:5" x14ac:dyDescent="0.25">
      <c r="E12461"/>
    </row>
    <row r="12462" spans="5:5" x14ac:dyDescent="0.25">
      <c r="E12462"/>
    </row>
    <row r="12463" spans="5:5" x14ac:dyDescent="0.25">
      <c r="E12463"/>
    </row>
    <row r="12464" spans="5:5" x14ac:dyDescent="0.25">
      <c r="E12464"/>
    </row>
    <row r="12465" spans="5:5" x14ac:dyDescent="0.25">
      <c r="E12465"/>
    </row>
    <row r="12466" spans="5:5" x14ac:dyDescent="0.25">
      <c r="E12466"/>
    </row>
    <row r="12467" spans="5:5" x14ac:dyDescent="0.25">
      <c r="E12467"/>
    </row>
    <row r="12468" spans="5:5" x14ac:dyDescent="0.25">
      <c r="E12468"/>
    </row>
    <row r="12469" spans="5:5" x14ac:dyDescent="0.25">
      <c r="E12469"/>
    </row>
    <row r="12470" spans="5:5" x14ac:dyDescent="0.25">
      <c r="E12470"/>
    </row>
    <row r="12471" spans="5:5" x14ac:dyDescent="0.25">
      <c r="E12471"/>
    </row>
    <row r="12472" spans="5:5" x14ac:dyDescent="0.25">
      <c r="E12472"/>
    </row>
    <row r="12473" spans="5:5" x14ac:dyDescent="0.25">
      <c r="E12473"/>
    </row>
    <row r="12474" spans="5:5" x14ac:dyDescent="0.25">
      <c r="E12474"/>
    </row>
    <row r="12475" spans="5:5" x14ac:dyDescent="0.25">
      <c r="E12475"/>
    </row>
    <row r="12476" spans="5:5" x14ac:dyDescent="0.25">
      <c r="E12476"/>
    </row>
    <row r="12477" spans="5:5" x14ac:dyDescent="0.25">
      <c r="E12477"/>
    </row>
    <row r="12478" spans="5:5" x14ac:dyDescent="0.25">
      <c r="E12478"/>
    </row>
    <row r="12479" spans="5:5" x14ac:dyDescent="0.25">
      <c r="E12479"/>
    </row>
    <row r="12480" spans="5:5" x14ac:dyDescent="0.25">
      <c r="E12480"/>
    </row>
    <row r="12481" spans="5:5" x14ac:dyDescent="0.25">
      <c r="E12481"/>
    </row>
    <row r="12482" spans="5:5" x14ac:dyDescent="0.25">
      <c r="E12482"/>
    </row>
    <row r="12483" spans="5:5" x14ac:dyDescent="0.25">
      <c r="E12483"/>
    </row>
    <row r="12484" spans="5:5" x14ac:dyDescent="0.25">
      <c r="E12484"/>
    </row>
    <row r="12485" spans="5:5" x14ac:dyDescent="0.25">
      <c r="E12485"/>
    </row>
    <row r="12486" spans="5:5" x14ac:dyDescent="0.25">
      <c r="E12486"/>
    </row>
    <row r="12487" spans="5:5" x14ac:dyDescent="0.25">
      <c r="E12487"/>
    </row>
    <row r="12488" spans="5:5" x14ac:dyDescent="0.25">
      <c r="E12488"/>
    </row>
    <row r="12489" spans="5:5" x14ac:dyDescent="0.25">
      <c r="E12489"/>
    </row>
    <row r="12490" spans="5:5" x14ac:dyDescent="0.25">
      <c r="E12490"/>
    </row>
    <row r="12491" spans="5:5" x14ac:dyDescent="0.25">
      <c r="E12491"/>
    </row>
    <row r="12492" spans="5:5" x14ac:dyDescent="0.25">
      <c r="E12492"/>
    </row>
    <row r="12493" spans="5:5" x14ac:dyDescent="0.25">
      <c r="E12493"/>
    </row>
    <row r="12494" spans="5:5" x14ac:dyDescent="0.25">
      <c r="E12494"/>
    </row>
    <row r="12495" spans="5:5" x14ac:dyDescent="0.25">
      <c r="E12495"/>
    </row>
    <row r="12496" spans="5:5" x14ac:dyDescent="0.25">
      <c r="E12496"/>
    </row>
    <row r="12497" spans="5:5" x14ac:dyDescent="0.25">
      <c r="E12497"/>
    </row>
    <row r="12498" spans="5:5" x14ac:dyDescent="0.25">
      <c r="E12498"/>
    </row>
    <row r="12499" spans="5:5" x14ac:dyDescent="0.25">
      <c r="E12499"/>
    </row>
    <row r="12500" spans="5:5" x14ac:dyDescent="0.25">
      <c r="E12500"/>
    </row>
    <row r="12501" spans="5:5" x14ac:dyDescent="0.25">
      <c r="E12501"/>
    </row>
    <row r="12502" spans="5:5" x14ac:dyDescent="0.25">
      <c r="E12502"/>
    </row>
    <row r="12503" spans="5:5" x14ac:dyDescent="0.25">
      <c r="E12503"/>
    </row>
    <row r="12504" spans="5:5" x14ac:dyDescent="0.25">
      <c r="E12504"/>
    </row>
    <row r="12505" spans="5:5" x14ac:dyDescent="0.25">
      <c r="E12505"/>
    </row>
    <row r="12506" spans="5:5" x14ac:dyDescent="0.25">
      <c r="E12506"/>
    </row>
    <row r="12507" spans="5:5" x14ac:dyDescent="0.25">
      <c r="E12507"/>
    </row>
    <row r="12508" spans="5:5" x14ac:dyDescent="0.25">
      <c r="E12508"/>
    </row>
    <row r="12509" spans="5:5" x14ac:dyDescent="0.25">
      <c r="E12509"/>
    </row>
    <row r="12510" spans="5:5" x14ac:dyDescent="0.25">
      <c r="E12510"/>
    </row>
    <row r="12511" spans="5:5" x14ac:dyDescent="0.25">
      <c r="E12511"/>
    </row>
    <row r="12512" spans="5:5" x14ac:dyDescent="0.25">
      <c r="E12512"/>
    </row>
    <row r="12513" spans="5:5" x14ac:dyDescent="0.25">
      <c r="E12513"/>
    </row>
    <row r="12514" spans="5:5" x14ac:dyDescent="0.25">
      <c r="E12514"/>
    </row>
    <row r="12515" spans="5:5" x14ac:dyDescent="0.25">
      <c r="E12515"/>
    </row>
    <row r="12516" spans="5:5" x14ac:dyDescent="0.25">
      <c r="E12516"/>
    </row>
    <row r="12517" spans="5:5" x14ac:dyDescent="0.25">
      <c r="E12517"/>
    </row>
    <row r="12518" spans="5:5" x14ac:dyDescent="0.25">
      <c r="E12518"/>
    </row>
    <row r="12519" spans="5:5" x14ac:dyDescent="0.25">
      <c r="E12519"/>
    </row>
    <row r="12520" spans="5:5" x14ac:dyDescent="0.25">
      <c r="E12520"/>
    </row>
    <row r="12521" spans="5:5" x14ac:dyDescent="0.25">
      <c r="E12521"/>
    </row>
    <row r="12522" spans="5:5" x14ac:dyDescent="0.25">
      <c r="E12522"/>
    </row>
    <row r="12523" spans="5:5" x14ac:dyDescent="0.25">
      <c r="E12523"/>
    </row>
    <row r="12524" spans="5:5" x14ac:dyDescent="0.25">
      <c r="E12524"/>
    </row>
    <row r="12525" spans="5:5" x14ac:dyDescent="0.25">
      <c r="E12525"/>
    </row>
    <row r="12526" spans="5:5" x14ac:dyDescent="0.25">
      <c r="E12526"/>
    </row>
    <row r="12527" spans="5:5" x14ac:dyDescent="0.25">
      <c r="E12527"/>
    </row>
    <row r="12528" spans="5:5" x14ac:dyDescent="0.25">
      <c r="E12528"/>
    </row>
    <row r="12529" spans="5:5" x14ac:dyDescent="0.25">
      <c r="E12529"/>
    </row>
    <row r="12530" spans="5:5" x14ac:dyDescent="0.25">
      <c r="E12530"/>
    </row>
    <row r="12531" spans="5:5" x14ac:dyDescent="0.25">
      <c r="E12531"/>
    </row>
    <row r="12532" spans="5:5" x14ac:dyDescent="0.25">
      <c r="E12532"/>
    </row>
    <row r="12533" spans="5:5" x14ac:dyDescent="0.25">
      <c r="E12533"/>
    </row>
    <row r="12534" spans="5:5" x14ac:dyDescent="0.25">
      <c r="E12534"/>
    </row>
    <row r="12535" spans="5:5" x14ac:dyDescent="0.25">
      <c r="E12535"/>
    </row>
    <row r="12536" spans="5:5" x14ac:dyDescent="0.25">
      <c r="E12536"/>
    </row>
    <row r="12537" spans="5:5" x14ac:dyDescent="0.25">
      <c r="E12537"/>
    </row>
    <row r="12538" spans="5:5" x14ac:dyDescent="0.25">
      <c r="E12538"/>
    </row>
    <row r="12539" spans="5:5" x14ac:dyDescent="0.25">
      <c r="E12539"/>
    </row>
    <row r="12540" spans="5:5" x14ac:dyDescent="0.25">
      <c r="E12540"/>
    </row>
    <row r="12541" spans="5:5" x14ac:dyDescent="0.25">
      <c r="E12541"/>
    </row>
    <row r="12542" spans="5:5" x14ac:dyDescent="0.25">
      <c r="E12542"/>
    </row>
    <row r="12543" spans="5:5" x14ac:dyDescent="0.25">
      <c r="E12543"/>
    </row>
    <row r="12544" spans="5:5" x14ac:dyDescent="0.25">
      <c r="E12544"/>
    </row>
    <row r="12545" spans="5:5" x14ac:dyDescent="0.25">
      <c r="E12545"/>
    </row>
    <row r="12546" spans="5:5" x14ac:dyDescent="0.25">
      <c r="E12546"/>
    </row>
    <row r="12547" spans="5:5" x14ac:dyDescent="0.25">
      <c r="E12547"/>
    </row>
    <row r="12548" spans="5:5" x14ac:dyDescent="0.25">
      <c r="E12548"/>
    </row>
    <row r="12549" spans="5:5" x14ac:dyDescent="0.25">
      <c r="E12549"/>
    </row>
    <row r="12550" spans="5:5" x14ac:dyDescent="0.25">
      <c r="E12550"/>
    </row>
    <row r="12551" spans="5:5" x14ac:dyDescent="0.25">
      <c r="E12551"/>
    </row>
    <row r="12552" spans="5:5" x14ac:dyDescent="0.25">
      <c r="E12552"/>
    </row>
    <row r="12553" spans="5:5" x14ac:dyDescent="0.25">
      <c r="E12553"/>
    </row>
    <row r="12554" spans="5:5" x14ac:dyDescent="0.25">
      <c r="E12554"/>
    </row>
    <row r="12555" spans="5:5" x14ac:dyDescent="0.25">
      <c r="E12555"/>
    </row>
    <row r="12556" spans="5:5" x14ac:dyDescent="0.25">
      <c r="E12556"/>
    </row>
    <row r="12557" spans="5:5" x14ac:dyDescent="0.25">
      <c r="E12557"/>
    </row>
    <row r="12558" spans="5:5" x14ac:dyDescent="0.25">
      <c r="E12558"/>
    </row>
    <row r="12559" spans="5:5" x14ac:dyDescent="0.25">
      <c r="E12559"/>
    </row>
    <row r="12560" spans="5:5" x14ac:dyDescent="0.25">
      <c r="E12560"/>
    </row>
    <row r="12561" spans="5:5" x14ac:dyDescent="0.25">
      <c r="E12561"/>
    </row>
    <row r="12562" spans="5:5" x14ac:dyDescent="0.25">
      <c r="E12562"/>
    </row>
    <row r="12563" spans="5:5" x14ac:dyDescent="0.25">
      <c r="E12563"/>
    </row>
    <row r="12564" spans="5:5" x14ac:dyDescent="0.25">
      <c r="E12564"/>
    </row>
    <row r="12565" spans="5:5" x14ac:dyDescent="0.25">
      <c r="E12565"/>
    </row>
    <row r="12566" spans="5:5" x14ac:dyDescent="0.25">
      <c r="E12566"/>
    </row>
    <row r="12567" spans="5:5" x14ac:dyDescent="0.25">
      <c r="E12567"/>
    </row>
    <row r="12568" spans="5:5" x14ac:dyDescent="0.25">
      <c r="E12568"/>
    </row>
    <row r="12569" spans="5:5" x14ac:dyDescent="0.25">
      <c r="E12569"/>
    </row>
    <row r="12570" spans="5:5" x14ac:dyDescent="0.25">
      <c r="E12570"/>
    </row>
    <row r="12571" spans="5:5" x14ac:dyDescent="0.25">
      <c r="E12571"/>
    </row>
    <row r="12572" spans="5:5" x14ac:dyDescent="0.25">
      <c r="E12572"/>
    </row>
    <row r="12573" spans="5:5" x14ac:dyDescent="0.25">
      <c r="E12573"/>
    </row>
    <row r="12574" spans="5:5" x14ac:dyDescent="0.25">
      <c r="E12574"/>
    </row>
    <row r="12575" spans="5:5" x14ac:dyDescent="0.25">
      <c r="E12575"/>
    </row>
    <row r="12576" spans="5:5" x14ac:dyDescent="0.25">
      <c r="E12576"/>
    </row>
    <row r="12577" spans="5:5" x14ac:dyDescent="0.25">
      <c r="E12577"/>
    </row>
    <row r="12578" spans="5:5" x14ac:dyDescent="0.25">
      <c r="E12578"/>
    </row>
    <row r="12579" spans="5:5" x14ac:dyDescent="0.25">
      <c r="E12579"/>
    </row>
    <row r="12580" spans="5:5" x14ac:dyDescent="0.25">
      <c r="E12580"/>
    </row>
    <row r="12581" spans="5:5" x14ac:dyDescent="0.25">
      <c r="E12581"/>
    </row>
    <row r="12582" spans="5:5" x14ac:dyDescent="0.25">
      <c r="E12582"/>
    </row>
    <row r="12583" spans="5:5" x14ac:dyDescent="0.25">
      <c r="E12583"/>
    </row>
    <row r="12584" spans="5:5" x14ac:dyDescent="0.25">
      <c r="E12584"/>
    </row>
    <row r="12585" spans="5:5" x14ac:dyDescent="0.25">
      <c r="E12585"/>
    </row>
    <row r="12586" spans="5:5" x14ac:dyDescent="0.25">
      <c r="E12586"/>
    </row>
    <row r="12587" spans="5:5" x14ac:dyDescent="0.25">
      <c r="E12587"/>
    </row>
    <row r="12588" spans="5:5" x14ac:dyDescent="0.25">
      <c r="E12588"/>
    </row>
    <row r="12589" spans="5:5" x14ac:dyDescent="0.25">
      <c r="E12589"/>
    </row>
    <row r="12590" spans="5:5" x14ac:dyDescent="0.25">
      <c r="E12590"/>
    </row>
    <row r="12591" spans="5:5" x14ac:dyDescent="0.25">
      <c r="E12591"/>
    </row>
    <row r="12592" spans="5:5" x14ac:dyDescent="0.25">
      <c r="E12592"/>
    </row>
    <row r="12593" spans="5:5" x14ac:dyDescent="0.25">
      <c r="E12593"/>
    </row>
    <row r="12594" spans="5:5" x14ac:dyDescent="0.25">
      <c r="E12594"/>
    </row>
    <row r="12595" spans="5:5" x14ac:dyDescent="0.25">
      <c r="E12595"/>
    </row>
    <row r="12596" spans="5:5" x14ac:dyDescent="0.25">
      <c r="E12596"/>
    </row>
    <row r="12597" spans="5:5" x14ac:dyDescent="0.25">
      <c r="E12597"/>
    </row>
    <row r="12598" spans="5:5" x14ac:dyDescent="0.25">
      <c r="E12598"/>
    </row>
    <row r="12599" spans="5:5" x14ac:dyDescent="0.25">
      <c r="E12599"/>
    </row>
    <row r="12600" spans="5:5" x14ac:dyDescent="0.25">
      <c r="E12600"/>
    </row>
    <row r="12601" spans="5:5" x14ac:dyDescent="0.25">
      <c r="E12601"/>
    </row>
    <row r="12602" spans="5:5" x14ac:dyDescent="0.25">
      <c r="E12602"/>
    </row>
    <row r="12603" spans="5:5" x14ac:dyDescent="0.25">
      <c r="E12603"/>
    </row>
    <row r="12604" spans="5:5" x14ac:dyDescent="0.25">
      <c r="E12604"/>
    </row>
    <row r="12605" spans="5:5" x14ac:dyDescent="0.25">
      <c r="E12605"/>
    </row>
    <row r="12606" spans="5:5" x14ac:dyDescent="0.25">
      <c r="E12606"/>
    </row>
    <row r="12607" spans="5:5" x14ac:dyDescent="0.25">
      <c r="E12607"/>
    </row>
    <row r="12608" spans="5:5" x14ac:dyDescent="0.25">
      <c r="E12608"/>
    </row>
    <row r="12609" spans="5:5" x14ac:dyDescent="0.25">
      <c r="E12609"/>
    </row>
    <row r="12610" spans="5:5" x14ac:dyDescent="0.25">
      <c r="E12610"/>
    </row>
    <row r="12611" spans="5:5" x14ac:dyDescent="0.25">
      <c r="E12611"/>
    </row>
    <row r="12612" spans="5:5" x14ac:dyDescent="0.25">
      <c r="E12612"/>
    </row>
    <row r="12613" spans="5:5" x14ac:dyDescent="0.25">
      <c r="E12613"/>
    </row>
    <row r="12614" spans="5:5" x14ac:dyDescent="0.25">
      <c r="E12614"/>
    </row>
    <row r="12615" spans="5:5" x14ac:dyDescent="0.25">
      <c r="E12615"/>
    </row>
    <row r="12616" spans="5:5" x14ac:dyDescent="0.25">
      <c r="E12616"/>
    </row>
    <row r="12617" spans="5:5" x14ac:dyDescent="0.25">
      <c r="E12617"/>
    </row>
    <row r="12618" spans="5:5" x14ac:dyDescent="0.25">
      <c r="E12618"/>
    </row>
    <row r="12619" spans="5:5" x14ac:dyDescent="0.25">
      <c r="E12619"/>
    </row>
    <row r="12620" spans="5:5" x14ac:dyDescent="0.25">
      <c r="E12620"/>
    </row>
    <row r="12621" spans="5:5" x14ac:dyDescent="0.25">
      <c r="E12621"/>
    </row>
    <row r="12622" spans="5:5" x14ac:dyDescent="0.25">
      <c r="E12622"/>
    </row>
    <row r="12623" spans="5:5" x14ac:dyDescent="0.25">
      <c r="E12623"/>
    </row>
    <row r="12624" spans="5:5" x14ac:dyDescent="0.25">
      <c r="E12624"/>
    </row>
    <row r="12625" spans="5:5" x14ac:dyDescent="0.25">
      <c r="E12625"/>
    </row>
    <row r="12626" spans="5:5" x14ac:dyDescent="0.25">
      <c r="E12626"/>
    </row>
    <row r="12627" spans="5:5" x14ac:dyDescent="0.25">
      <c r="E12627"/>
    </row>
    <row r="12628" spans="5:5" x14ac:dyDescent="0.25">
      <c r="E12628"/>
    </row>
    <row r="12629" spans="5:5" x14ac:dyDescent="0.25">
      <c r="E12629"/>
    </row>
    <row r="12630" spans="5:5" x14ac:dyDescent="0.25">
      <c r="E12630"/>
    </row>
    <row r="12631" spans="5:5" x14ac:dyDescent="0.25">
      <c r="E12631"/>
    </row>
    <row r="12632" spans="5:5" x14ac:dyDescent="0.25">
      <c r="E12632"/>
    </row>
    <row r="12633" spans="5:5" x14ac:dyDescent="0.25">
      <c r="E12633"/>
    </row>
    <row r="12634" spans="5:5" x14ac:dyDescent="0.25">
      <c r="E12634"/>
    </row>
    <row r="12635" spans="5:5" x14ac:dyDescent="0.25">
      <c r="E12635"/>
    </row>
    <row r="12636" spans="5:5" x14ac:dyDescent="0.25">
      <c r="E12636"/>
    </row>
    <row r="12637" spans="5:5" x14ac:dyDescent="0.25">
      <c r="E12637"/>
    </row>
    <row r="12638" spans="5:5" x14ac:dyDescent="0.25">
      <c r="E12638"/>
    </row>
    <row r="12639" spans="5:5" x14ac:dyDescent="0.25">
      <c r="E12639"/>
    </row>
    <row r="12640" spans="5:5" x14ac:dyDescent="0.25">
      <c r="E12640"/>
    </row>
    <row r="12641" spans="5:5" x14ac:dyDescent="0.25">
      <c r="E12641"/>
    </row>
    <row r="12642" spans="5:5" x14ac:dyDescent="0.25">
      <c r="E12642"/>
    </row>
    <row r="12643" spans="5:5" x14ac:dyDescent="0.25">
      <c r="E12643"/>
    </row>
    <row r="12644" spans="5:5" x14ac:dyDescent="0.25">
      <c r="E12644"/>
    </row>
    <row r="12645" spans="5:5" x14ac:dyDescent="0.25">
      <c r="E12645"/>
    </row>
    <row r="12646" spans="5:5" x14ac:dyDescent="0.25">
      <c r="E12646"/>
    </row>
    <row r="12647" spans="5:5" x14ac:dyDescent="0.25">
      <c r="E12647"/>
    </row>
    <row r="12648" spans="5:5" x14ac:dyDescent="0.25">
      <c r="E12648"/>
    </row>
    <row r="12649" spans="5:5" x14ac:dyDescent="0.25">
      <c r="E12649"/>
    </row>
    <row r="12650" spans="5:5" x14ac:dyDescent="0.25">
      <c r="E12650"/>
    </row>
    <row r="12651" spans="5:5" x14ac:dyDescent="0.25">
      <c r="E12651"/>
    </row>
    <row r="12652" spans="5:5" x14ac:dyDescent="0.25">
      <c r="E12652"/>
    </row>
    <row r="12653" spans="5:5" x14ac:dyDescent="0.25">
      <c r="E12653"/>
    </row>
    <row r="12654" spans="5:5" x14ac:dyDescent="0.25">
      <c r="E12654"/>
    </row>
    <row r="12655" spans="5:5" x14ac:dyDescent="0.25">
      <c r="E12655"/>
    </row>
    <row r="12656" spans="5:5" x14ac:dyDescent="0.25">
      <c r="E12656"/>
    </row>
    <row r="12657" spans="5:5" x14ac:dyDescent="0.25">
      <c r="E12657"/>
    </row>
    <row r="12658" spans="5:5" x14ac:dyDescent="0.25">
      <c r="E12658"/>
    </row>
    <row r="12659" spans="5:5" x14ac:dyDescent="0.25">
      <c r="E12659"/>
    </row>
    <row r="12660" spans="5:5" x14ac:dyDescent="0.25">
      <c r="E12660"/>
    </row>
    <row r="12661" spans="5:5" x14ac:dyDescent="0.25">
      <c r="E12661"/>
    </row>
    <row r="12662" spans="5:5" x14ac:dyDescent="0.25">
      <c r="E12662"/>
    </row>
    <row r="12663" spans="5:5" x14ac:dyDescent="0.25">
      <c r="E12663"/>
    </row>
    <row r="12664" spans="5:5" x14ac:dyDescent="0.25">
      <c r="E12664"/>
    </row>
    <row r="12665" spans="5:5" x14ac:dyDescent="0.25">
      <c r="E12665"/>
    </row>
    <row r="12666" spans="5:5" x14ac:dyDescent="0.25">
      <c r="E12666"/>
    </row>
    <row r="12667" spans="5:5" x14ac:dyDescent="0.25">
      <c r="E12667"/>
    </row>
    <row r="12668" spans="5:5" x14ac:dyDescent="0.25">
      <c r="E12668"/>
    </row>
    <row r="12669" spans="5:5" x14ac:dyDescent="0.25">
      <c r="E12669"/>
    </row>
    <row r="12670" spans="5:5" x14ac:dyDescent="0.25">
      <c r="E12670"/>
    </row>
    <row r="12671" spans="5:5" x14ac:dyDescent="0.25">
      <c r="E12671"/>
    </row>
    <row r="12672" spans="5:5" x14ac:dyDescent="0.25">
      <c r="E12672"/>
    </row>
    <row r="12673" spans="5:5" x14ac:dyDescent="0.25">
      <c r="E12673"/>
    </row>
    <row r="12674" spans="5:5" x14ac:dyDescent="0.25">
      <c r="E12674"/>
    </row>
    <row r="12675" spans="5:5" x14ac:dyDescent="0.25">
      <c r="E12675"/>
    </row>
    <row r="12676" spans="5:5" x14ac:dyDescent="0.25">
      <c r="E12676"/>
    </row>
    <row r="12677" spans="5:5" x14ac:dyDescent="0.25">
      <c r="E12677"/>
    </row>
    <row r="12678" spans="5:5" x14ac:dyDescent="0.25">
      <c r="E12678"/>
    </row>
    <row r="12679" spans="5:5" x14ac:dyDescent="0.25">
      <c r="E12679"/>
    </row>
    <row r="12680" spans="5:5" x14ac:dyDescent="0.25">
      <c r="E12680"/>
    </row>
    <row r="12681" spans="5:5" x14ac:dyDescent="0.25">
      <c r="E12681"/>
    </row>
    <row r="12682" spans="5:5" x14ac:dyDescent="0.25">
      <c r="E12682"/>
    </row>
    <row r="12683" spans="5:5" x14ac:dyDescent="0.25">
      <c r="E12683"/>
    </row>
    <row r="12684" spans="5:5" x14ac:dyDescent="0.25">
      <c r="E12684"/>
    </row>
    <row r="12685" spans="5:5" x14ac:dyDescent="0.25">
      <c r="E12685"/>
    </row>
    <row r="12686" spans="5:5" x14ac:dyDescent="0.25">
      <c r="E12686"/>
    </row>
    <row r="12687" spans="5:5" x14ac:dyDescent="0.25">
      <c r="E12687"/>
    </row>
    <row r="12688" spans="5:5" x14ac:dyDescent="0.25">
      <c r="E12688"/>
    </row>
    <row r="12689" spans="5:5" x14ac:dyDescent="0.25">
      <c r="E12689"/>
    </row>
    <row r="12690" spans="5:5" x14ac:dyDescent="0.25">
      <c r="E12690"/>
    </row>
    <row r="12691" spans="5:5" x14ac:dyDescent="0.25">
      <c r="E12691"/>
    </row>
    <row r="12692" spans="5:5" x14ac:dyDescent="0.25">
      <c r="E12692"/>
    </row>
    <row r="12693" spans="5:5" x14ac:dyDescent="0.25">
      <c r="E12693"/>
    </row>
    <row r="12694" spans="5:5" x14ac:dyDescent="0.25">
      <c r="E12694"/>
    </row>
    <row r="12695" spans="5:5" x14ac:dyDescent="0.25">
      <c r="E12695"/>
    </row>
    <row r="12696" spans="5:5" x14ac:dyDescent="0.25">
      <c r="E12696"/>
    </row>
    <row r="12697" spans="5:5" x14ac:dyDescent="0.25">
      <c r="E12697"/>
    </row>
    <row r="12698" spans="5:5" x14ac:dyDescent="0.25">
      <c r="E12698"/>
    </row>
    <row r="12699" spans="5:5" x14ac:dyDescent="0.25">
      <c r="E12699"/>
    </row>
    <row r="12700" spans="5:5" x14ac:dyDescent="0.25">
      <c r="E12700"/>
    </row>
    <row r="12701" spans="5:5" x14ac:dyDescent="0.25">
      <c r="E12701"/>
    </row>
    <row r="12702" spans="5:5" x14ac:dyDescent="0.25">
      <c r="E12702"/>
    </row>
    <row r="12703" spans="5:5" x14ac:dyDescent="0.25">
      <c r="E12703"/>
    </row>
    <row r="12704" spans="5:5" x14ac:dyDescent="0.25">
      <c r="E12704"/>
    </row>
    <row r="12705" spans="5:5" x14ac:dyDescent="0.25">
      <c r="E12705"/>
    </row>
    <row r="12706" spans="5:5" x14ac:dyDescent="0.25">
      <c r="E12706"/>
    </row>
    <row r="12707" spans="5:5" x14ac:dyDescent="0.25">
      <c r="E12707"/>
    </row>
    <row r="12708" spans="5:5" x14ac:dyDescent="0.25">
      <c r="E12708"/>
    </row>
    <row r="12709" spans="5:5" x14ac:dyDescent="0.25">
      <c r="E12709"/>
    </row>
    <row r="12710" spans="5:5" x14ac:dyDescent="0.25">
      <c r="E12710"/>
    </row>
    <row r="12711" spans="5:5" x14ac:dyDescent="0.25">
      <c r="E12711"/>
    </row>
    <row r="12712" spans="5:5" x14ac:dyDescent="0.25">
      <c r="E12712"/>
    </row>
    <row r="12713" spans="5:5" x14ac:dyDescent="0.25">
      <c r="E12713"/>
    </row>
    <row r="12714" spans="5:5" x14ac:dyDescent="0.25">
      <c r="E12714"/>
    </row>
    <row r="12715" spans="5:5" x14ac:dyDescent="0.25">
      <c r="E12715"/>
    </row>
    <row r="12716" spans="5:5" x14ac:dyDescent="0.25">
      <c r="E12716"/>
    </row>
    <row r="12717" spans="5:5" x14ac:dyDescent="0.25">
      <c r="E12717"/>
    </row>
    <row r="12718" spans="5:5" x14ac:dyDescent="0.25">
      <c r="E12718"/>
    </row>
    <row r="12719" spans="5:5" x14ac:dyDescent="0.25">
      <c r="E12719"/>
    </row>
    <row r="12720" spans="5:5" x14ac:dyDescent="0.25">
      <c r="E12720"/>
    </row>
    <row r="12721" spans="5:5" x14ac:dyDescent="0.25">
      <c r="E12721"/>
    </row>
    <row r="12722" spans="5:5" x14ac:dyDescent="0.25">
      <c r="E12722"/>
    </row>
    <row r="12723" spans="5:5" x14ac:dyDescent="0.25">
      <c r="E12723"/>
    </row>
    <row r="12724" spans="5:5" x14ac:dyDescent="0.25">
      <c r="E12724"/>
    </row>
    <row r="12725" spans="5:5" x14ac:dyDescent="0.25">
      <c r="E12725"/>
    </row>
    <row r="12726" spans="5:5" x14ac:dyDescent="0.25">
      <c r="E12726"/>
    </row>
    <row r="12727" spans="5:5" x14ac:dyDescent="0.25">
      <c r="E12727"/>
    </row>
    <row r="12728" spans="5:5" x14ac:dyDescent="0.25">
      <c r="E12728"/>
    </row>
    <row r="12729" spans="5:5" x14ac:dyDescent="0.25">
      <c r="E12729"/>
    </row>
    <row r="12730" spans="5:5" x14ac:dyDescent="0.25">
      <c r="E12730"/>
    </row>
    <row r="12731" spans="5:5" x14ac:dyDescent="0.25">
      <c r="E12731"/>
    </row>
    <row r="12732" spans="5:5" x14ac:dyDescent="0.25">
      <c r="E12732"/>
    </row>
    <row r="12733" spans="5:5" x14ac:dyDescent="0.25">
      <c r="E12733"/>
    </row>
    <row r="12734" spans="5:5" x14ac:dyDescent="0.25">
      <c r="E12734"/>
    </row>
    <row r="12735" spans="5:5" x14ac:dyDescent="0.25">
      <c r="E12735"/>
    </row>
    <row r="12736" spans="5:5" x14ac:dyDescent="0.25">
      <c r="E12736"/>
    </row>
    <row r="12737" spans="5:5" x14ac:dyDescent="0.25">
      <c r="E12737"/>
    </row>
    <row r="12738" spans="5:5" x14ac:dyDescent="0.25">
      <c r="E12738"/>
    </row>
    <row r="12739" spans="5:5" x14ac:dyDescent="0.25">
      <c r="E12739"/>
    </row>
    <row r="12740" spans="5:5" x14ac:dyDescent="0.25">
      <c r="E12740"/>
    </row>
    <row r="12741" spans="5:5" x14ac:dyDescent="0.25">
      <c r="E12741"/>
    </row>
    <row r="12742" spans="5:5" x14ac:dyDescent="0.25">
      <c r="E12742"/>
    </row>
    <row r="12743" spans="5:5" x14ac:dyDescent="0.25">
      <c r="E12743"/>
    </row>
    <row r="12744" spans="5:5" x14ac:dyDescent="0.25">
      <c r="E12744"/>
    </row>
    <row r="12745" spans="5:5" x14ac:dyDescent="0.25">
      <c r="E12745"/>
    </row>
    <row r="12746" spans="5:5" x14ac:dyDescent="0.25">
      <c r="E12746"/>
    </row>
    <row r="12747" spans="5:5" x14ac:dyDescent="0.25">
      <c r="E12747"/>
    </row>
    <row r="12748" spans="5:5" x14ac:dyDescent="0.25">
      <c r="E12748"/>
    </row>
    <row r="12749" spans="5:5" x14ac:dyDescent="0.25">
      <c r="E12749"/>
    </row>
    <row r="12750" spans="5:5" x14ac:dyDescent="0.25">
      <c r="E12750"/>
    </row>
    <row r="12751" spans="5:5" x14ac:dyDescent="0.25">
      <c r="E12751"/>
    </row>
    <row r="12752" spans="5:5" x14ac:dyDescent="0.25">
      <c r="E12752"/>
    </row>
    <row r="12753" spans="5:5" x14ac:dyDescent="0.25">
      <c r="E12753"/>
    </row>
    <row r="12754" spans="5:5" x14ac:dyDescent="0.25">
      <c r="E12754"/>
    </row>
    <row r="12755" spans="5:5" x14ac:dyDescent="0.25">
      <c r="E12755"/>
    </row>
    <row r="12756" spans="5:5" x14ac:dyDescent="0.25">
      <c r="E12756"/>
    </row>
    <row r="12757" spans="5:5" x14ac:dyDescent="0.25">
      <c r="E12757"/>
    </row>
    <row r="12758" spans="5:5" x14ac:dyDescent="0.25">
      <c r="E12758"/>
    </row>
    <row r="12759" spans="5:5" x14ac:dyDescent="0.25">
      <c r="E12759"/>
    </row>
    <row r="12760" spans="5:5" x14ac:dyDescent="0.25">
      <c r="E12760"/>
    </row>
    <row r="12761" spans="5:5" x14ac:dyDescent="0.25">
      <c r="E12761"/>
    </row>
    <row r="12762" spans="5:5" x14ac:dyDescent="0.25">
      <c r="E12762"/>
    </row>
    <row r="12763" spans="5:5" x14ac:dyDescent="0.25">
      <c r="E12763"/>
    </row>
    <row r="12764" spans="5:5" x14ac:dyDescent="0.25">
      <c r="E12764"/>
    </row>
    <row r="12765" spans="5:5" x14ac:dyDescent="0.25">
      <c r="E12765"/>
    </row>
    <row r="12766" spans="5:5" x14ac:dyDescent="0.25">
      <c r="E12766"/>
    </row>
    <row r="12767" spans="5:5" x14ac:dyDescent="0.25">
      <c r="E12767"/>
    </row>
    <row r="12768" spans="5:5" x14ac:dyDescent="0.25">
      <c r="E12768"/>
    </row>
    <row r="12769" spans="5:5" x14ac:dyDescent="0.25">
      <c r="E12769"/>
    </row>
    <row r="12770" spans="5:5" x14ac:dyDescent="0.25">
      <c r="E12770"/>
    </row>
    <row r="12771" spans="5:5" x14ac:dyDescent="0.25">
      <c r="E12771"/>
    </row>
    <row r="12772" spans="5:5" x14ac:dyDescent="0.25">
      <c r="E12772"/>
    </row>
    <row r="12773" spans="5:5" x14ac:dyDescent="0.25">
      <c r="E12773"/>
    </row>
    <row r="12774" spans="5:5" x14ac:dyDescent="0.25">
      <c r="E12774"/>
    </row>
    <row r="12775" spans="5:5" x14ac:dyDescent="0.25">
      <c r="E12775"/>
    </row>
    <row r="12776" spans="5:5" x14ac:dyDescent="0.25">
      <c r="E12776"/>
    </row>
    <row r="12777" spans="5:5" x14ac:dyDescent="0.25">
      <c r="E12777"/>
    </row>
    <row r="12778" spans="5:5" x14ac:dyDescent="0.25">
      <c r="E12778"/>
    </row>
    <row r="12779" spans="5:5" x14ac:dyDescent="0.25">
      <c r="E12779"/>
    </row>
    <row r="12780" spans="5:5" x14ac:dyDescent="0.25">
      <c r="E12780"/>
    </row>
    <row r="12781" spans="5:5" x14ac:dyDescent="0.25">
      <c r="E12781"/>
    </row>
    <row r="12782" spans="5:5" x14ac:dyDescent="0.25">
      <c r="E12782"/>
    </row>
    <row r="12783" spans="5:5" x14ac:dyDescent="0.25">
      <c r="E12783"/>
    </row>
    <row r="12784" spans="5:5" x14ac:dyDescent="0.25">
      <c r="E12784"/>
    </row>
    <row r="12785" spans="5:5" x14ac:dyDescent="0.25">
      <c r="E12785"/>
    </row>
    <row r="12786" spans="5:5" x14ac:dyDescent="0.25">
      <c r="E12786"/>
    </row>
    <row r="12787" spans="5:5" x14ac:dyDescent="0.25">
      <c r="E12787"/>
    </row>
    <row r="12788" spans="5:5" x14ac:dyDescent="0.25">
      <c r="E12788"/>
    </row>
    <row r="12789" spans="5:5" x14ac:dyDescent="0.25">
      <c r="E12789"/>
    </row>
    <row r="12790" spans="5:5" x14ac:dyDescent="0.25">
      <c r="E12790"/>
    </row>
    <row r="12791" spans="5:5" x14ac:dyDescent="0.25">
      <c r="E12791"/>
    </row>
    <row r="12792" spans="5:5" x14ac:dyDescent="0.25">
      <c r="E12792"/>
    </row>
    <row r="12793" spans="5:5" x14ac:dyDescent="0.25">
      <c r="E12793"/>
    </row>
    <row r="12794" spans="5:5" x14ac:dyDescent="0.25">
      <c r="E12794"/>
    </row>
    <row r="12795" spans="5:5" x14ac:dyDescent="0.25">
      <c r="E12795"/>
    </row>
    <row r="12796" spans="5:5" x14ac:dyDescent="0.25">
      <c r="E12796"/>
    </row>
    <row r="12797" spans="5:5" x14ac:dyDescent="0.25">
      <c r="E12797"/>
    </row>
    <row r="12798" spans="5:5" x14ac:dyDescent="0.25">
      <c r="E12798"/>
    </row>
    <row r="12799" spans="5:5" x14ac:dyDescent="0.25">
      <c r="E12799"/>
    </row>
    <row r="12800" spans="5:5" x14ac:dyDescent="0.25">
      <c r="E12800"/>
    </row>
    <row r="12801" spans="5:5" x14ac:dyDescent="0.25">
      <c r="E12801"/>
    </row>
    <row r="12802" spans="5:5" x14ac:dyDescent="0.25">
      <c r="E12802"/>
    </row>
    <row r="12803" spans="5:5" x14ac:dyDescent="0.25">
      <c r="E12803"/>
    </row>
    <row r="12804" spans="5:5" x14ac:dyDescent="0.25">
      <c r="E12804"/>
    </row>
    <row r="12805" spans="5:5" x14ac:dyDescent="0.25">
      <c r="E12805"/>
    </row>
    <row r="12806" spans="5:5" x14ac:dyDescent="0.25">
      <c r="E12806"/>
    </row>
    <row r="12807" spans="5:5" x14ac:dyDescent="0.25">
      <c r="E12807"/>
    </row>
    <row r="12808" spans="5:5" x14ac:dyDescent="0.25">
      <c r="E12808"/>
    </row>
    <row r="12809" spans="5:5" x14ac:dyDescent="0.25">
      <c r="E12809"/>
    </row>
    <row r="12810" spans="5:5" x14ac:dyDescent="0.25">
      <c r="E12810"/>
    </row>
    <row r="12811" spans="5:5" x14ac:dyDescent="0.25">
      <c r="E12811"/>
    </row>
    <row r="12812" spans="5:5" x14ac:dyDescent="0.25">
      <c r="E12812"/>
    </row>
    <row r="12813" spans="5:5" x14ac:dyDescent="0.25">
      <c r="E12813"/>
    </row>
    <row r="12814" spans="5:5" x14ac:dyDescent="0.25">
      <c r="E12814"/>
    </row>
    <row r="12815" spans="5:5" x14ac:dyDescent="0.25">
      <c r="E12815"/>
    </row>
    <row r="12816" spans="5:5" x14ac:dyDescent="0.25">
      <c r="E12816"/>
    </row>
    <row r="12817" spans="5:5" x14ac:dyDescent="0.25">
      <c r="E12817"/>
    </row>
    <row r="12818" spans="5:5" x14ac:dyDescent="0.25">
      <c r="E12818"/>
    </row>
    <row r="12819" spans="5:5" x14ac:dyDescent="0.25">
      <c r="E12819"/>
    </row>
    <row r="12820" spans="5:5" x14ac:dyDescent="0.25">
      <c r="E12820"/>
    </row>
    <row r="12821" spans="5:5" x14ac:dyDescent="0.25">
      <c r="E12821"/>
    </row>
    <row r="12822" spans="5:5" x14ac:dyDescent="0.25">
      <c r="E12822"/>
    </row>
    <row r="12823" spans="5:5" x14ac:dyDescent="0.25">
      <c r="E12823"/>
    </row>
    <row r="12824" spans="5:5" x14ac:dyDescent="0.25">
      <c r="E12824"/>
    </row>
    <row r="12825" spans="5:5" x14ac:dyDescent="0.25">
      <c r="E12825"/>
    </row>
    <row r="12826" spans="5:5" x14ac:dyDescent="0.25">
      <c r="E12826"/>
    </row>
    <row r="12827" spans="5:5" x14ac:dyDescent="0.25">
      <c r="E12827"/>
    </row>
    <row r="12828" spans="5:5" x14ac:dyDescent="0.25">
      <c r="E12828"/>
    </row>
    <row r="12829" spans="5:5" x14ac:dyDescent="0.25">
      <c r="E12829"/>
    </row>
    <row r="12830" spans="5:5" x14ac:dyDescent="0.25">
      <c r="E12830"/>
    </row>
    <row r="12831" spans="5:5" x14ac:dyDescent="0.25">
      <c r="E12831"/>
    </row>
    <row r="12832" spans="5:5" x14ac:dyDescent="0.25">
      <c r="E12832"/>
    </row>
    <row r="12833" spans="5:5" x14ac:dyDescent="0.25">
      <c r="E12833"/>
    </row>
    <row r="12834" spans="5:5" x14ac:dyDescent="0.25">
      <c r="E12834"/>
    </row>
    <row r="12835" spans="5:5" x14ac:dyDescent="0.25">
      <c r="E12835"/>
    </row>
    <row r="12836" spans="5:5" x14ac:dyDescent="0.25">
      <c r="E12836"/>
    </row>
    <row r="12837" spans="5:5" x14ac:dyDescent="0.25">
      <c r="E12837"/>
    </row>
    <row r="12838" spans="5:5" x14ac:dyDescent="0.25">
      <c r="E12838"/>
    </row>
    <row r="12839" spans="5:5" x14ac:dyDescent="0.25">
      <c r="E12839"/>
    </row>
    <row r="12840" spans="5:5" x14ac:dyDescent="0.25">
      <c r="E12840"/>
    </row>
    <row r="12841" spans="5:5" x14ac:dyDescent="0.25">
      <c r="E12841"/>
    </row>
    <row r="12842" spans="5:5" x14ac:dyDescent="0.25">
      <c r="E12842"/>
    </row>
    <row r="12843" spans="5:5" x14ac:dyDescent="0.25">
      <c r="E12843"/>
    </row>
    <row r="12844" spans="5:5" x14ac:dyDescent="0.25">
      <c r="E12844"/>
    </row>
    <row r="12845" spans="5:5" x14ac:dyDescent="0.25">
      <c r="E12845"/>
    </row>
    <row r="12846" spans="5:5" x14ac:dyDescent="0.25">
      <c r="E12846"/>
    </row>
    <row r="12847" spans="5:5" x14ac:dyDescent="0.25">
      <c r="E12847"/>
    </row>
    <row r="12848" spans="5:5" x14ac:dyDescent="0.25">
      <c r="E12848"/>
    </row>
    <row r="12849" spans="5:5" x14ac:dyDescent="0.25">
      <c r="E12849"/>
    </row>
    <row r="12850" spans="5:5" x14ac:dyDescent="0.25">
      <c r="E12850"/>
    </row>
    <row r="12851" spans="5:5" x14ac:dyDescent="0.25">
      <c r="E12851"/>
    </row>
    <row r="12852" spans="5:5" x14ac:dyDescent="0.25">
      <c r="E12852"/>
    </row>
    <row r="12853" spans="5:5" x14ac:dyDescent="0.25">
      <c r="E12853"/>
    </row>
    <row r="12854" spans="5:5" x14ac:dyDescent="0.25">
      <c r="E12854"/>
    </row>
    <row r="12855" spans="5:5" x14ac:dyDescent="0.25">
      <c r="E12855"/>
    </row>
    <row r="12856" spans="5:5" x14ac:dyDescent="0.25">
      <c r="E12856"/>
    </row>
    <row r="12857" spans="5:5" x14ac:dyDescent="0.25">
      <c r="E12857"/>
    </row>
    <row r="12858" spans="5:5" x14ac:dyDescent="0.25">
      <c r="E12858"/>
    </row>
    <row r="12859" spans="5:5" x14ac:dyDescent="0.25">
      <c r="E12859"/>
    </row>
    <row r="12860" spans="5:5" x14ac:dyDescent="0.25">
      <c r="E12860"/>
    </row>
    <row r="12861" spans="5:5" x14ac:dyDescent="0.25">
      <c r="E12861"/>
    </row>
    <row r="12862" spans="5:5" x14ac:dyDescent="0.25">
      <c r="E12862"/>
    </row>
    <row r="12863" spans="5:5" x14ac:dyDescent="0.25">
      <c r="E12863"/>
    </row>
    <row r="12864" spans="5:5" x14ac:dyDescent="0.25">
      <c r="E12864"/>
    </row>
    <row r="12865" spans="5:5" x14ac:dyDescent="0.25">
      <c r="E12865"/>
    </row>
    <row r="12866" spans="5:5" x14ac:dyDescent="0.25">
      <c r="E12866"/>
    </row>
    <row r="12867" spans="5:5" x14ac:dyDescent="0.25">
      <c r="E12867"/>
    </row>
    <row r="12868" spans="5:5" x14ac:dyDescent="0.25">
      <c r="E12868"/>
    </row>
    <row r="12869" spans="5:5" x14ac:dyDescent="0.25">
      <c r="E12869"/>
    </row>
    <row r="12870" spans="5:5" x14ac:dyDescent="0.25">
      <c r="E12870"/>
    </row>
    <row r="12871" spans="5:5" x14ac:dyDescent="0.25">
      <c r="E12871"/>
    </row>
    <row r="12872" spans="5:5" x14ac:dyDescent="0.25">
      <c r="E12872"/>
    </row>
    <row r="12873" spans="5:5" x14ac:dyDescent="0.25">
      <c r="E12873"/>
    </row>
    <row r="12874" spans="5:5" x14ac:dyDescent="0.25">
      <c r="E12874"/>
    </row>
    <row r="12875" spans="5:5" x14ac:dyDescent="0.25">
      <c r="E12875"/>
    </row>
    <row r="12876" spans="5:5" x14ac:dyDescent="0.25">
      <c r="E12876"/>
    </row>
    <row r="12877" spans="5:5" x14ac:dyDescent="0.25">
      <c r="E12877"/>
    </row>
    <row r="12878" spans="5:5" x14ac:dyDescent="0.25">
      <c r="E12878"/>
    </row>
    <row r="12879" spans="5:5" x14ac:dyDescent="0.25">
      <c r="E12879"/>
    </row>
    <row r="12880" spans="5:5" x14ac:dyDescent="0.25">
      <c r="E12880"/>
    </row>
    <row r="12881" spans="5:5" x14ac:dyDescent="0.25">
      <c r="E12881"/>
    </row>
    <row r="12882" spans="5:5" x14ac:dyDescent="0.25">
      <c r="E12882"/>
    </row>
    <row r="12883" spans="5:5" x14ac:dyDescent="0.25">
      <c r="E12883"/>
    </row>
    <row r="12884" spans="5:5" x14ac:dyDescent="0.25">
      <c r="E12884"/>
    </row>
    <row r="12885" spans="5:5" x14ac:dyDescent="0.25">
      <c r="E12885"/>
    </row>
    <row r="12886" spans="5:5" x14ac:dyDescent="0.25">
      <c r="E12886"/>
    </row>
    <row r="12887" spans="5:5" x14ac:dyDescent="0.25">
      <c r="E12887"/>
    </row>
    <row r="12888" spans="5:5" x14ac:dyDescent="0.25">
      <c r="E12888"/>
    </row>
    <row r="12889" spans="5:5" x14ac:dyDescent="0.25">
      <c r="E12889"/>
    </row>
    <row r="12890" spans="5:5" x14ac:dyDescent="0.25">
      <c r="E12890"/>
    </row>
    <row r="12891" spans="5:5" x14ac:dyDescent="0.25">
      <c r="E12891"/>
    </row>
    <row r="12892" spans="5:5" x14ac:dyDescent="0.25">
      <c r="E12892"/>
    </row>
    <row r="12893" spans="5:5" x14ac:dyDescent="0.25">
      <c r="E12893"/>
    </row>
    <row r="12894" spans="5:5" x14ac:dyDescent="0.25">
      <c r="E12894"/>
    </row>
    <row r="12895" spans="5:5" x14ac:dyDescent="0.25">
      <c r="E12895"/>
    </row>
    <row r="12896" spans="5:5" x14ac:dyDescent="0.25">
      <c r="E12896"/>
    </row>
    <row r="12897" spans="5:5" x14ac:dyDescent="0.25">
      <c r="E12897"/>
    </row>
    <row r="12898" spans="5:5" x14ac:dyDescent="0.25">
      <c r="E12898"/>
    </row>
    <row r="12899" spans="5:5" x14ac:dyDescent="0.25">
      <c r="E12899"/>
    </row>
    <row r="12900" spans="5:5" x14ac:dyDescent="0.25">
      <c r="E12900"/>
    </row>
    <row r="12901" spans="5:5" x14ac:dyDescent="0.25">
      <c r="E12901"/>
    </row>
    <row r="12902" spans="5:5" x14ac:dyDescent="0.25">
      <c r="E12902"/>
    </row>
    <row r="12903" spans="5:5" x14ac:dyDescent="0.25">
      <c r="E12903"/>
    </row>
    <row r="12904" spans="5:5" x14ac:dyDescent="0.25">
      <c r="E12904"/>
    </row>
    <row r="12905" spans="5:5" x14ac:dyDescent="0.25">
      <c r="E12905"/>
    </row>
    <row r="12906" spans="5:5" x14ac:dyDescent="0.25">
      <c r="E12906"/>
    </row>
    <row r="12907" spans="5:5" x14ac:dyDescent="0.25">
      <c r="E12907"/>
    </row>
    <row r="12908" spans="5:5" x14ac:dyDescent="0.25">
      <c r="E12908"/>
    </row>
    <row r="12909" spans="5:5" x14ac:dyDescent="0.25">
      <c r="E12909"/>
    </row>
    <row r="12910" spans="5:5" x14ac:dyDescent="0.25">
      <c r="E12910"/>
    </row>
    <row r="12911" spans="5:5" x14ac:dyDescent="0.25">
      <c r="E12911"/>
    </row>
    <row r="12912" spans="5:5" x14ac:dyDescent="0.25">
      <c r="E12912"/>
    </row>
    <row r="12913" spans="5:5" x14ac:dyDescent="0.25">
      <c r="E12913"/>
    </row>
    <row r="12914" spans="5:5" x14ac:dyDescent="0.25">
      <c r="E12914"/>
    </row>
    <row r="12915" spans="5:5" x14ac:dyDescent="0.25">
      <c r="E12915"/>
    </row>
    <row r="12916" spans="5:5" x14ac:dyDescent="0.25">
      <c r="E12916"/>
    </row>
    <row r="12917" spans="5:5" x14ac:dyDescent="0.25">
      <c r="E12917"/>
    </row>
    <row r="12918" spans="5:5" x14ac:dyDescent="0.25">
      <c r="E12918"/>
    </row>
    <row r="12919" spans="5:5" x14ac:dyDescent="0.25">
      <c r="E12919"/>
    </row>
    <row r="12920" spans="5:5" x14ac:dyDescent="0.25">
      <c r="E12920"/>
    </row>
    <row r="12921" spans="5:5" x14ac:dyDescent="0.25">
      <c r="E12921"/>
    </row>
    <row r="12922" spans="5:5" x14ac:dyDescent="0.25">
      <c r="E12922"/>
    </row>
    <row r="12923" spans="5:5" x14ac:dyDescent="0.25">
      <c r="E12923"/>
    </row>
    <row r="12924" spans="5:5" x14ac:dyDescent="0.25">
      <c r="E12924"/>
    </row>
    <row r="12925" spans="5:5" x14ac:dyDescent="0.25">
      <c r="E12925"/>
    </row>
    <row r="12926" spans="5:5" x14ac:dyDescent="0.25">
      <c r="E12926"/>
    </row>
    <row r="12927" spans="5:5" x14ac:dyDescent="0.25">
      <c r="E12927"/>
    </row>
    <row r="12928" spans="5:5" x14ac:dyDescent="0.25">
      <c r="E12928"/>
    </row>
    <row r="12929" spans="5:5" x14ac:dyDescent="0.25">
      <c r="E12929"/>
    </row>
    <row r="12930" spans="5:5" x14ac:dyDescent="0.25">
      <c r="E12930"/>
    </row>
    <row r="12931" spans="5:5" x14ac:dyDescent="0.25">
      <c r="E12931"/>
    </row>
    <row r="12932" spans="5:5" x14ac:dyDescent="0.25">
      <c r="E12932"/>
    </row>
    <row r="12933" spans="5:5" x14ac:dyDescent="0.25">
      <c r="E12933"/>
    </row>
    <row r="12934" spans="5:5" x14ac:dyDescent="0.25">
      <c r="E12934"/>
    </row>
    <row r="12935" spans="5:5" x14ac:dyDescent="0.25">
      <c r="E12935"/>
    </row>
    <row r="12936" spans="5:5" x14ac:dyDescent="0.25">
      <c r="E12936"/>
    </row>
    <row r="12937" spans="5:5" x14ac:dyDescent="0.25">
      <c r="E12937"/>
    </row>
    <row r="12938" spans="5:5" x14ac:dyDescent="0.25">
      <c r="E12938"/>
    </row>
    <row r="12939" spans="5:5" x14ac:dyDescent="0.25">
      <c r="E12939"/>
    </row>
    <row r="12940" spans="5:5" x14ac:dyDescent="0.25">
      <c r="E12940"/>
    </row>
    <row r="12941" spans="5:5" x14ac:dyDescent="0.25">
      <c r="E12941"/>
    </row>
    <row r="12942" spans="5:5" x14ac:dyDescent="0.25">
      <c r="E12942"/>
    </row>
    <row r="12943" spans="5:5" x14ac:dyDescent="0.25">
      <c r="E12943"/>
    </row>
    <row r="12944" spans="5:5" x14ac:dyDescent="0.25">
      <c r="E12944"/>
    </row>
    <row r="12945" spans="5:5" x14ac:dyDescent="0.25">
      <c r="E12945"/>
    </row>
    <row r="12946" spans="5:5" x14ac:dyDescent="0.25">
      <c r="E12946"/>
    </row>
    <row r="12947" spans="5:5" x14ac:dyDescent="0.25">
      <c r="E12947"/>
    </row>
    <row r="12948" spans="5:5" x14ac:dyDescent="0.25">
      <c r="E12948"/>
    </row>
    <row r="12949" spans="5:5" x14ac:dyDescent="0.25">
      <c r="E12949"/>
    </row>
    <row r="12950" spans="5:5" x14ac:dyDescent="0.25">
      <c r="E12950"/>
    </row>
    <row r="12951" spans="5:5" x14ac:dyDescent="0.25">
      <c r="E12951"/>
    </row>
    <row r="12952" spans="5:5" x14ac:dyDescent="0.25">
      <c r="E12952"/>
    </row>
    <row r="12953" spans="5:5" x14ac:dyDescent="0.25">
      <c r="E12953"/>
    </row>
    <row r="12954" spans="5:5" x14ac:dyDescent="0.25">
      <c r="E12954"/>
    </row>
    <row r="12955" spans="5:5" x14ac:dyDescent="0.25">
      <c r="E12955"/>
    </row>
    <row r="12956" spans="5:5" x14ac:dyDescent="0.25">
      <c r="E12956"/>
    </row>
    <row r="12957" spans="5:5" x14ac:dyDescent="0.25">
      <c r="E12957"/>
    </row>
    <row r="12958" spans="5:5" x14ac:dyDescent="0.25">
      <c r="E12958"/>
    </row>
    <row r="12959" spans="5:5" x14ac:dyDescent="0.25">
      <c r="E12959"/>
    </row>
    <row r="12960" spans="5:5" x14ac:dyDescent="0.25">
      <c r="E12960"/>
    </row>
    <row r="12961" spans="5:5" x14ac:dyDescent="0.25">
      <c r="E12961"/>
    </row>
    <row r="12962" spans="5:5" x14ac:dyDescent="0.25">
      <c r="E12962"/>
    </row>
    <row r="12963" spans="5:5" x14ac:dyDescent="0.25">
      <c r="E12963"/>
    </row>
    <row r="12964" spans="5:5" x14ac:dyDescent="0.25">
      <c r="E12964"/>
    </row>
    <row r="12965" spans="5:5" x14ac:dyDescent="0.25">
      <c r="E12965"/>
    </row>
    <row r="12966" spans="5:5" x14ac:dyDescent="0.25">
      <c r="E12966"/>
    </row>
    <row r="12967" spans="5:5" x14ac:dyDescent="0.25">
      <c r="E12967"/>
    </row>
    <row r="12968" spans="5:5" x14ac:dyDescent="0.25">
      <c r="E12968"/>
    </row>
    <row r="12969" spans="5:5" x14ac:dyDescent="0.25">
      <c r="E12969"/>
    </row>
    <row r="12970" spans="5:5" x14ac:dyDescent="0.25">
      <c r="E12970"/>
    </row>
    <row r="12971" spans="5:5" x14ac:dyDescent="0.25">
      <c r="E12971"/>
    </row>
    <row r="12972" spans="5:5" x14ac:dyDescent="0.25">
      <c r="E12972"/>
    </row>
    <row r="12973" spans="5:5" x14ac:dyDescent="0.25">
      <c r="E12973"/>
    </row>
    <row r="12974" spans="5:5" x14ac:dyDescent="0.25">
      <c r="E12974"/>
    </row>
    <row r="12975" spans="5:5" x14ac:dyDescent="0.25">
      <c r="E12975"/>
    </row>
    <row r="12976" spans="5:5" x14ac:dyDescent="0.25">
      <c r="E12976"/>
    </row>
    <row r="12977" spans="5:5" x14ac:dyDescent="0.25">
      <c r="E12977"/>
    </row>
    <row r="12978" spans="5:5" x14ac:dyDescent="0.25">
      <c r="E12978"/>
    </row>
    <row r="12979" spans="5:5" x14ac:dyDescent="0.25">
      <c r="E12979"/>
    </row>
    <row r="12980" spans="5:5" x14ac:dyDescent="0.25">
      <c r="E12980"/>
    </row>
    <row r="12981" spans="5:5" x14ac:dyDescent="0.25">
      <c r="E12981"/>
    </row>
    <row r="12982" spans="5:5" x14ac:dyDescent="0.25">
      <c r="E12982"/>
    </row>
    <row r="12983" spans="5:5" x14ac:dyDescent="0.25">
      <c r="E12983"/>
    </row>
    <row r="12984" spans="5:5" x14ac:dyDescent="0.25">
      <c r="E12984"/>
    </row>
    <row r="12985" spans="5:5" x14ac:dyDescent="0.25">
      <c r="E12985"/>
    </row>
    <row r="12986" spans="5:5" x14ac:dyDescent="0.25">
      <c r="E12986"/>
    </row>
    <row r="12987" spans="5:5" x14ac:dyDescent="0.25">
      <c r="E12987"/>
    </row>
    <row r="12988" spans="5:5" x14ac:dyDescent="0.25">
      <c r="E12988"/>
    </row>
    <row r="12989" spans="5:5" x14ac:dyDescent="0.25">
      <c r="E12989"/>
    </row>
    <row r="12990" spans="5:5" x14ac:dyDescent="0.25">
      <c r="E12990"/>
    </row>
    <row r="12991" spans="5:5" x14ac:dyDescent="0.25">
      <c r="E12991"/>
    </row>
    <row r="12992" spans="5:5" x14ac:dyDescent="0.25">
      <c r="E12992"/>
    </row>
    <row r="12993" spans="5:5" x14ac:dyDescent="0.25">
      <c r="E12993"/>
    </row>
    <row r="12994" spans="5:5" x14ac:dyDescent="0.25">
      <c r="E12994"/>
    </row>
    <row r="12995" spans="5:5" x14ac:dyDescent="0.25">
      <c r="E12995"/>
    </row>
    <row r="12996" spans="5:5" x14ac:dyDescent="0.25">
      <c r="E12996"/>
    </row>
    <row r="12997" spans="5:5" x14ac:dyDescent="0.25">
      <c r="E12997"/>
    </row>
    <row r="12998" spans="5:5" x14ac:dyDescent="0.25">
      <c r="E12998"/>
    </row>
    <row r="12999" spans="5:5" x14ac:dyDescent="0.25">
      <c r="E12999"/>
    </row>
    <row r="13000" spans="5:5" x14ac:dyDescent="0.25">
      <c r="E13000"/>
    </row>
    <row r="13001" spans="5:5" x14ac:dyDescent="0.25">
      <c r="E13001"/>
    </row>
    <row r="13002" spans="5:5" x14ac:dyDescent="0.25">
      <c r="E13002"/>
    </row>
    <row r="13003" spans="5:5" x14ac:dyDescent="0.25">
      <c r="E13003"/>
    </row>
    <row r="13004" spans="5:5" x14ac:dyDescent="0.25">
      <c r="E13004"/>
    </row>
    <row r="13005" spans="5:5" x14ac:dyDescent="0.25">
      <c r="E13005"/>
    </row>
    <row r="13006" spans="5:5" x14ac:dyDescent="0.25">
      <c r="E13006"/>
    </row>
    <row r="13007" spans="5:5" x14ac:dyDescent="0.25">
      <c r="E13007"/>
    </row>
    <row r="13008" spans="5:5" x14ac:dyDescent="0.25">
      <c r="E13008"/>
    </row>
    <row r="13009" spans="5:5" x14ac:dyDescent="0.25">
      <c r="E13009"/>
    </row>
    <row r="13010" spans="5:5" x14ac:dyDescent="0.25">
      <c r="E13010"/>
    </row>
    <row r="13011" spans="5:5" x14ac:dyDescent="0.25">
      <c r="E13011"/>
    </row>
    <row r="13012" spans="5:5" x14ac:dyDescent="0.25">
      <c r="E13012"/>
    </row>
    <row r="13013" spans="5:5" x14ac:dyDescent="0.25">
      <c r="E13013"/>
    </row>
    <row r="13014" spans="5:5" x14ac:dyDescent="0.25">
      <c r="E13014"/>
    </row>
    <row r="13015" spans="5:5" x14ac:dyDescent="0.25">
      <c r="E13015"/>
    </row>
    <row r="13016" spans="5:5" x14ac:dyDescent="0.25">
      <c r="E13016"/>
    </row>
    <row r="13017" spans="5:5" x14ac:dyDescent="0.25">
      <c r="E13017"/>
    </row>
    <row r="13018" spans="5:5" x14ac:dyDescent="0.25">
      <c r="E13018"/>
    </row>
    <row r="13019" spans="5:5" x14ac:dyDescent="0.25">
      <c r="E13019"/>
    </row>
    <row r="13020" spans="5:5" x14ac:dyDescent="0.25">
      <c r="E13020"/>
    </row>
    <row r="13021" spans="5:5" x14ac:dyDescent="0.25">
      <c r="E13021"/>
    </row>
    <row r="13022" spans="5:5" x14ac:dyDescent="0.25">
      <c r="E13022"/>
    </row>
    <row r="13023" spans="5:5" x14ac:dyDescent="0.25">
      <c r="E13023"/>
    </row>
    <row r="13024" spans="5:5" x14ac:dyDescent="0.25">
      <c r="E13024"/>
    </row>
    <row r="13025" spans="5:5" x14ac:dyDescent="0.25">
      <c r="E13025"/>
    </row>
    <row r="13026" spans="5:5" x14ac:dyDescent="0.25">
      <c r="E13026"/>
    </row>
    <row r="13027" spans="5:5" x14ac:dyDescent="0.25">
      <c r="E13027"/>
    </row>
    <row r="13028" spans="5:5" x14ac:dyDescent="0.25">
      <c r="E13028"/>
    </row>
    <row r="13029" spans="5:5" x14ac:dyDescent="0.25">
      <c r="E13029"/>
    </row>
    <row r="13030" spans="5:5" x14ac:dyDescent="0.25">
      <c r="E13030"/>
    </row>
    <row r="13031" spans="5:5" x14ac:dyDescent="0.25">
      <c r="E13031"/>
    </row>
    <row r="13032" spans="5:5" x14ac:dyDescent="0.25">
      <c r="E13032"/>
    </row>
    <row r="13033" spans="5:5" x14ac:dyDescent="0.25">
      <c r="E13033"/>
    </row>
    <row r="13034" spans="5:5" x14ac:dyDescent="0.25">
      <c r="E13034"/>
    </row>
    <row r="13035" spans="5:5" x14ac:dyDescent="0.25">
      <c r="E13035"/>
    </row>
    <row r="13036" spans="5:5" x14ac:dyDescent="0.25">
      <c r="E13036"/>
    </row>
    <row r="13037" spans="5:5" x14ac:dyDescent="0.25">
      <c r="E13037"/>
    </row>
    <row r="13038" spans="5:5" x14ac:dyDescent="0.25">
      <c r="E13038"/>
    </row>
    <row r="13039" spans="5:5" x14ac:dyDescent="0.25">
      <c r="E13039"/>
    </row>
    <row r="13040" spans="5:5" x14ac:dyDescent="0.25">
      <c r="E13040"/>
    </row>
    <row r="13041" spans="5:5" x14ac:dyDescent="0.25">
      <c r="E13041"/>
    </row>
    <row r="13042" spans="5:5" x14ac:dyDescent="0.25">
      <c r="E13042"/>
    </row>
    <row r="13043" spans="5:5" x14ac:dyDescent="0.25">
      <c r="E13043"/>
    </row>
    <row r="13044" spans="5:5" x14ac:dyDescent="0.25">
      <c r="E13044"/>
    </row>
    <row r="13045" spans="5:5" x14ac:dyDescent="0.25">
      <c r="E13045"/>
    </row>
    <row r="13046" spans="5:5" x14ac:dyDescent="0.25">
      <c r="E13046"/>
    </row>
    <row r="13047" spans="5:5" x14ac:dyDescent="0.25">
      <c r="E13047"/>
    </row>
    <row r="13048" spans="5:5" x14ac:dyDescent="0.25">
      <c r="E13048"/>
    </row>
    <row r="13049" spans="5:5" x14ac:dyDescent="0.25">
      <c r="E13049"/>
    </row>
    <row r="13050" spans="5:5" x14ac:dyDescent="0.25">
      <c r="E13050"/>
    </row>
    <row r="13051" spans="5:5" x14ac:dyDescent="0.25">
      <c r="E13051"/>
    </row>
    <row r="13052" spans="5:5" x14ac:dyDescent="0.25">
      <c r="E13052"/>
    </row>
    <row r="13053" spans="5:5" x14ac:dyDescent="0.25">
      <c r="E13053"/>
    </row>
    <row r="13054" spans="5:5" x14ac:dyDescent="0.25">
      <c r="E13054"/>
    </row>
    <row r="13055" spans="5:5" x14ac:dyDescent="0.25">
      <c r="E13055"/>
    </row>
    <row r="13056" spans="5:5" x14ac:dyDescent="0.25">
      <c r="E13056"/>
    </row>
    <row r="13057" spans="5:5" x14ac:dyDescent="0.25">
      <c r="E13057"/>
    </row>
    <row r="13058" spans="5:5" x14ac:dyDescent="0.25">
      <c r="E13058"/>
    </row>
    <row r="13059" spans="5:5" x14ac:dyDescent="0.25">
      <c r="E13059"/>
    </row>
    <row r="13060" spans="5:5" x14ac:dyDescent="0.25">
      <c r="E13060"/>
    </row>
    <row r="13061" spans="5:5" x14ac:dyDescent="0.25">
      <c r="E13061"/>
    </row>
    <row r="13062" spans="5:5" x14ac:dyDescent="0.25">
      <c r="E13062"/>
    </row>
    <row r="13063" spans="5:5" x14ac:dyDescent="0.25">
      <c r="E13063"/>
    </row>
    <row r="13064" spans="5:5" x14ac:dyDescent="0.25">
      <c r="E13064"/>
    </row>
    <row r="13065" spans="5:5" x14ac:dyDescent="0.25">
      <c r="E13065"/>
    </row>
    <row r="13066" spans="5:5" x14ac:dyDescent="0.25">
      <c r="E13066"/>
    </row>
    <row r="13067" spans="5:5" x14ac:dyDescent="0.25">
      <c r="E13067"/>
    </row>
    <row r="13068" spans="5:5" x14ac:dyDescent="0.25">
      <c r="E13068"/>
    </row>
    <row r="13069" spans="5:5" x14ac:dyDescent="0.25">
      <c r="E13069"/>
    </row>
    <row r="13070" spans="5:5" x14ac:dyDescent="0.25">
      <c r="E13070"/>
    </row>
    <row r="13071" spans="5:5" x14ac:dyDescent="0.25">
      <c r="E13071"/>
    </row>
    <row r="13072" spans="5:5" x14ac:dyDescent="0.25">
      <c r="E13072"/>
    </row>
    <row r="13073" spans="5:5" x14ac:dyDescent="0.25">
      <c r="E13073"/>
    </row>
    <row r="13074" spans="5:5" x14ac:dyDescent="0.25">
      <c r="E13074"/>
    </row>
    <row r="13075" spans="5:5" x14ac:dyDescent="0.25">
      <c r="E13075"/>
    </row>
    <row r="13076" spans="5:5" x14ac:dyDescent="0.25">
      <c r="E13076"/>
    </row>
    <row r="13077" spans="5:5" x14ac:dyDescent="0.25">
      <c r="E13077"/>
    </row>
    <row r="13078" spans="5:5" x14ac:dyDescent="0.25">
      <c r="E13078"/>
    </row>
    <row r="13079" spans="5:5" x14ac:dyDescent="0.25">
      <c r="E13079"/>
    </row>
    <row r="13080" spans="5:5" x14ac:dyDescent="0.25">
      <c r="E13080"/>
    </row>
    <row r="13081" spans="5:5" x14ac:dyDescent="0.25">
      <c r="E13081"/>
    </row>
    <row r="13082" spans="5:5" x14ac:dyDescent="0.25">
      <c r="E13082"/>
    </row>
    <row r="13083" spans="5:5" x14ac:dyDescent="0.25">
      <c r="E13083"/>
    </row>
    <row r="13084" spans="5:5" x14ac:dyDescent="0.25">
      <c r="E13084"/>
    </row>
    <row r="13085" spans="5:5" x14ac:dyDescent="0.25">
      <c r="E13085"/>
    </row>
    <row r="13086" spans="5:5" x14ac:dyDescent="0.25">
      <c r="E13086"/>
    </row>
    <row r="13087" spans="5:5" x14ac:dyDescent="0.25">
      <c r="E13087"/>
    </row>
    <row r="13088" spans="5:5" x14ac:dyDescent="0.25">
      <c r="E13088"/>
    </row>
    <row r="13089" spans="5:5" x14ac:dyDescent="0.25">
      <c r="E13089"/>
    </row>
    <row r="13090" spans="5:5" x14ac:dyDescent="0.25">
      <c r="E13090"/>
    </row>
    <row r="13091" spans="5:5" x14ac:dyDescent="0.25">
      <c r="E13091"/>
    </row>
    <row r="13092" spans="5:5" x14ac:dyDescent="0.25">
      <c r="E13092"/>
    </row>
    <row r="13093" spans="5:5" x14ac:dyDescent="0.25">
      <c r="E13093"/>
    </row>
    <row r="13094" spans="5:5" x14ac:dyDescent="0.25">
      <c r="E13094"/>
    </row>
    <row r="13095" spans="5:5" x14ac:dyDescent="0.25">
      <c r="E13095"/>
    </row>
    <row r="13096" spans="5:5" x14ac:dyDescent="0.25">
      <c r="E13096"/>
    </row>
    <row r="13097" spans="5:5" x14ac:dyDescent="0.25">
      <c r="E13097"/>
    </row>
    <row r="13098" spans="5:5" x14ac:dyDescent="0.25">
      <c r="E13098"/>
    </row>
    <row r="13099" spans="5:5" x14ac:dyDescent="0.25">
      <c r="E13099"/>
    </row>
    <row r="13100" spans="5:5" x14ac:dyDescent="0.25">
      <c r="E13100"/>
    </row>
    <row r="13101" spans="5:5" x14ac:dyDescent="0.25">
      <c r="E13101"/>
    </row>
    <row r="13102" spans="5:5" x14ac:dyDescent="0.25">
      <c r="E13102"/>
    </row>
    <row r="13103" spans="5:5" x14ac:dyDescent="0.25">
      <c r="E13103"/>
    </row>
    <row r="13104" spans="5:5" x14ac:dyDescent="0.25">
      <c r="E13104"/>
    </row>
    <row r="13105" spans="5:5" x14ac:dyDescent="0.25">
      <c r="E13105"/>
    </row>
    <row r="13106" spans="5:5" x14ac:dyDescent="0.25">
      <c r="E13106"/>
    </row>
    <row r="13107" spans="5:5" x14ac:dyDescent="0.25">
      <c r="E13107"/>
    </row>
    <row r="13108" spans="5:5" x14ac:dyDescent="0.25">
      <c r="E13108"/>
    </row>
    <row r="13109" spans="5:5" x14ac:dyDescent="0.25">
      <c r="E13109"/>
    </row>
    <row r="13110" spans="5:5" x14ac:dyDescent="0.25">
      <c r="E13110"/>
    </row>
    <row r="13111" spans="5:5" x14ac:dyDescent="0.25">
      <c r="E13111"/>
    </row>
    <row r="13112" spans="5:5" x14ac:dyDescent="0.25">
      <c r="E13112"/>
    </row>
    <row r="13113" spans="5:5" x14ac:dyDescent="0.25">
      <c r="E13113"/>
    </row>
    <row r="13114" spans="5:5" x14ac:dyDescent="0.25">
      <c r="E13114"/>
    </row>
    <row r="13115" spans="5:5" x14ac:dyDescent="0.25">
      <c r="E13115"/>
    </row>
    <row r="13116" spans="5:5" x14ac:dyDescent="0.25">
      <c r="E13116"/>
    </row>
    <row r="13117" spans="5:5" x14ac:dyDescent="0.25">
      <c r="E13117"/>
    </row>
    <row r="13118" spans="5:5" x14ac:dyDescent="0.25">
      <c r="E13118"/>
    </row>
    <row r="13119" spans="5:5" x14ac:dyDescent="0.25">
      <c r="E13119"/>
    </row>
    <row r="13120" spans="5:5" x14ac:dyDescent="0.25">
      <c r="E13120"/>
    </row>
    <row r="13121" spans="5:5" x14ac:dyDescent="0.25">
      <c r="E13121"/>
    </row>
    <row r="13122" spans="5:5" x14ac:dyDescent="0.25">
      <c r="E13122"/>
    </row>
    <row r="13123" spans="5:5" x14ac:dyDescent="0.25">
      <c r="E13123"/>
    </row>
    <row r="13124" spans="5:5" x14ac:dyDescent="0.25">
      <c r="E13124"/>
    </row>
    <row r="13125" spans="5:5" x14ac:dyDescent="0.25">
      <c r="E13125"/>
    </row>
    <row r="13126" spans="5:5" x14ac:dyDescent="0.25">
      <c r="E13126"/>
    </row>
    <row r="13127" spans="5:5" x14ac:dyDescent="0.25">
      <c r="E13127"/>
    </row>
    <row r="13128" spans="5:5" x14ac:dyDescent="0.25">
      <c r="E13128"/>
    </row>
    <row r="13129" spans="5:5" x14ac:dyDescent="0.25">
      <c r="E13129"/>
    </row>
    <row r="13130" spans="5:5" x14ac:dyDescent="0.25">
      <c r="E13130"/>
    </row>
    <row r="13131" spans="5:5" x14ac:dyDescent="0.25">
      <c r="E13131"/>
    </row>
    <row r="13132" spans="5:5" x14ac:dyDescent="0.25">
      <c r="E13132"/>
    </row>
    <row r="13133" spans="5:5" x14ac:dyDescent="0.25">
      <c r="E13133"/>
    </row>
    <row r="13134" spans="5:5" x14ac:dyDescent="0.25">
      <c r="E13134"/>
    </row>
    <row r="13135" spans="5:5" x14ac:dyDescent="0.25">
      <c r="E13135"/>
    </row>
    <row r="13136" spans="5:5" x14ac:dyDescent="0.25">
      <c r="E13136"/>
    </row>
    <row r="13137" spans="5:5" x14ac:dyDescent="0.25">
      <c r="E13137"/>
    </row>
    <row r="13138" spans="5:5" x14ac:dyDescent="0.25">
      <c r="E13138"/>
    </row>
    <row r="13139" spans="5:5" x14ac:dyDescent="0.25">
      <c r="E13139"/>
    </row>
    <row r="13140" spans="5:5" x14ac:dyDescent="0.25">
      <c r="E13140"/>
    </row>
    <row r="13141" spans="5:5" x14ac:dyDescent="0.25">
      <c r="E13141"/>
    </row>
    <row r="13142" spans="5:5" x14ac:dyDescent="0.25">
      <c r="E13142"/>
    </row>
    <row r="13143" spans="5:5" x14ac:dyDescent="0.25">
      <c r="E13143"/>
    </row>
    <row r="13144" spans="5:5" x14ac:dyDescent="0.25">
      <c r="E13144"/>
    </row>
    <row r="13145" spans="5:5" x14ac:dyDescent="0.25">
      <c r="E13145"/>
    </row>
    <row r="13146" spans="5:5" x14ac:dyDescent="0.25">
      <c r="E13146"/>
    </row>
    <row r="13147" spans="5:5" x14ac:dyDescent="0.25">
      <c r="E13147"/>
    </row>
    <row r="13148" spans="5:5" x14ac:dyDescent="0.25">
      <c r="E13148"/>
    </row>
    <row r="13149" spans="5:5" x14ac:dyDescent="0.25">
      <c r="E13149"/>
    </row>
    <row r="13150" spans="5:5" x14ac:dyDescent="0.25">
      <c r="E13150"/>
    </row>
    <row r="13151" spans="5:5" x14ac:dyDescent="0.25">
      <c r="E13151"/>
    </row>
    <row r="13152" spans="5:5" x14ac:dyDescent="0.25">
      <c r="E13152"/>
    </row>
    <row r="13153" spans="5:5" x14ac:dyDescent="0.25">
      <c r="E13153"/>
    </row>
    <row r="13154" spans="5:5" x14ac:dyDescent="0.25">
      <c r="E13154"/>
    </row>
    <row r="13155" spans="5:5" x14ac:dyDescent="0.25">
      <c r="E13155"/>
    </row>
    <row r="13156" spans="5:5" x14ac:dyDescent="0.25">
      <c r="E13156"/>
    </row>
    <row r="13157" spans="5:5" x14ac:dyDescent="0.25">
      <c r="E13157"/>
    </row>
    <row r="13158" spans="5:5" x14ac:dyDescent="0.25">
      <c r="E13158"/>
    </row>
    <row r="13159" spans="5:5" x14ac:dyDescent="0.25">
      <c r="E13159"/>
    </row>
    <row r="13160" spans="5:5" x14ac:dyDescent="0.25">
      <c r="E13160"/>
    </row>
    <row r="13161" spans="5:5" x14ac:dyDescent="0.25">
      <c r="E13161"/>
    </row>
    <row r="13162" spans="5:5" x14ac:dyDescent="0.25">
      <c r="E13162"/>
    </row>
    <row r="13163" spans="5:5" x14ac:dyDescent="0.25">
      <c r="E13163"/>
    </row>
    <row r="13164" spans="5:5" x14ac:dyDescent="0.25">
      <c r="E13164"/>
    </row>
    <row r="13165" spans="5:5" x14ac:dyDescent="0.25">
      <c r="E13165"/>
    </row>
    <row r="13166" spans="5:5" x14ac:dyDescent="0.25">
      <c r="E13166"/>
    </row>
    <row r="13167" spans="5:5" x14ac:dyDescent="0.25">
      <c r="E13167"/>
    </row>
    <row r="13168" spans="5:5" x14ac:dyDescent="0.25">
      <c r="E13168"/>
    </row>
    <row r="13169" spans="5:5" x14ac:dyDescent="0.25">
      <c r="E13169"/>
    </row>
    <row r="13170" spans="5:5" x14ac:dyDescent="0.25">
      <c r="E13170"/>
    </row>
    <row r="13171" spans="5:5" x14ac:dyDescent="0.25">
      <c r="E13171"/>
    </row>
    <row r="13172" spans="5:5" x14ac:dyDescent="0.25">
      <c r="E13172"/>
    </row>
    <row r="13173" spans="5:5" x14ac:dyDescent="0.25">
      <c r="E13173"/>
    </row>
    <row r="13174" spans="5:5" x14ac:dyDescent="0.25">
      <c r="E13174"/>
    </row>
    <row r="13175" spans="5:5" x14ac:dyDescent="0.25">
      <c r="E13175"/>
    </row>
    <row r="13176" spans="5:5" x14ac:dyDescent="0.25">
      <c r="E13176"/>
    </row>
    <row r="13177" spans="5:5" x14ac:dyDescent="0.25">
      <c r="E13177"/>
    </row>
    <row r="13178" spans="5:5" x14ac:dyDescent="0.25">
      <c r="E13178"/>
    </row>
    <row r="13179" spans="5:5" x14ac:dyDescent="0.25">
      <c r="E13179"/>
    </row>
    <row r="13180" spans="5:5" x14ac:dyDescent="0.25">
      <c r="E13180"/>
    </row>
    <row r="13181" spans="5:5" x14ac:dyDescent="0.25">
      <c r="E13181"/>
    </row>
    <row r="13182" spans="5:5" x14ac:dyDescent="0.25">
      <c r="E13182"/>
    </row>
    <row r="13183" spans="5:5" x14ac:dyDescent="0.25">
      <c r="E13183"/>
    </row>
    <row r="13184" spans="5:5" x14ac:dyDescent="0.25">
      <c r="E13184"/>
    </row>
    <row r="13185" spans="5:5" x14ac:dyDescent="0.25">
      <c r="E13185"/>
    </row>
    <row r="13186" spans="5:5" x14ac:dyDescent="0.25">
      <c r="E13186"/>
    </row>
    <row r="13187" spans="5:5" x14ac:dyDescent="0.25">
      <c r="E13187"/>
    </row>
    <row r="13188" spans="5:5" x14ac:dyDescent="0.25">
      <c r="E13188"/>
    </row>
    <row r="13189" spans="5:5" x14ac:dyDescent="0.25">
      <c r="E13189"/>
    </row>
    <row r="13190" spans="5:5" x14ac:dyDescent="0.25">
      <c r="E13190"/>
    </row>
    <row r="13191" spans="5:5" x14ac:dyDescent="0.25">
      <c r="E13191"/>
    </row>
    <row r="13192" spans="5:5" x14ac:dyDescent="0.25">
      <c r="E13192"/>
    </row>
    <row r="13193" spans="5:5" x14ac:dyDescent="0.25">
      <c r="E13193"/>
    </row>
    <row r="13194" spans="5:5" x14ac:dyDescent="0.25">
      <c r="E13194"/>
    </row>
    <row r="13195" spans="5:5" x14ac:dyDescent="0.25">
      <c r="E13195"/>
    </row>
    <row r="13196" spans="5:5" x14ac:dyDescent="0.25">
      <c r="E13196"/>
    </row>
    <row r="13197" spans="5:5" x14ac:dyDescent="0.25">
      <c r="E13197"/>
    </row>
    <row r="13198" spans="5:5" x14ac:dyDescent="0.25">
      <c r="E13198"/>
    </row>
    <row r="13199" spans="5:5" x14ac:dyDescent="0.25">
      <c r="E13199"/>
    </row>
    <row r="13200" spans="5:5" x14ac:dyDescent="0.25">
      <c r="E13200"/>
    </row>
    <row r="13201" spans="5:5" x14ac:dyDescent="0.25">
      <c r="E13201"/>
    </row>
    <row r="13202" spans="5:5" x14ac:dyDescent="0.25">
      <c r="E13202"/>
    </row>
    <row r="13203" spans="5:5" x14ac:dyDescent="0.25">
      <c r="E13203"/>
    </row>
    <row r="13204" spans="5:5" x14ac:dyDescent="0.25">
      <c r="E13204"/>
    </row>
    <row r="13205" spans="5:5" x14ac:dyDescent="0.25">
      <c r="E13205"/>
    </row>
    <row r="13206" spans="5:5" x14ac:dyDescent="0.25">
      <c r="E13206"/>
    </row>
    <row r="13207" spans="5:5" x14ac:dyDescent="0.25">
      <c r="E13207"/>
    </row>
    <row r="13208" spans="5:5" x14ac:dyDescent="0.25">
      <c r="E13208"/>
    </row>
    <row r="13209" spans="5:5" x14ac:dyDescent="0.25">
      <c r="E13209"/>
    </row>
    <row r="13210" spans="5:5" x14ac:dyDescent="0.25">
      <c r="E13210"/>
    </row>
    <row r="13211" spans="5:5" x14ac:dyDescent="0.25">
      <c r="E13211"/>
    </row>
    <row r="13212" spans="5:5" x14ac:dyDescent="0.25">
      <c r="E13212"/>
    </row>
    <row r="13213" spans="5:5" x14ac:dyDescent="0.25">
      <c r="E13213"/>
    </row>
    <row r="13214" spans="5:5" x14ac:dyDescent="0.25">
      <c r="E13214"/>
    </row>
    <row r="13215" spans="5:5" x14ac:dyDescent="0.25">
      <c r="E13215"/>
    </row>
    <row r="13216" spans="5:5" x14ac:dyDescent="0.25">
      <c r="E13216"/>
    </row>
    <row r="13217" spans="5:5" x14ac:dyDescent="0.25">
      <c r="E13217"/>
    </row>
    <row r="13218" spans="5:5" x14ac:dyDescent="0.25">
      <c r="E13218"/>
    </row>
    <row r="13219" spans="5:5" x14ac:dyDescent="0.25">
      <c r="E13219"/>
    </row>
    <row r="13220" spans="5:5" x14ac:dyDescent="0.25">
      <c r="E13220"/>
    </row>
    <row r="13221" spans="5:5" x14ac:dyDescent="0.25">
      <c r="E13221"/>
    </row>
    <row r="13222" spans="5:5" x14ac:dyDescent="0.25">
      <c r="E13222"/>
    </row>
    <row r="13223" spans="5:5" x14ac:dyDescent="0.25">
      <c r="E13223"/>
    </row>
    <row r="13224" spans="5:5" x14ac:dyDescent="0.25">
      <c r="E13224"/>
    </row>
    <row r="13225" spans="5:5" x14ac:dyDescent="0.25">
      <c r="E13225"/>
    </row>
    <row r="13226" spans="5:5" x14ac:dyDescent="0.25">
      <c r="E13226"/>
    </row>
    <row r="13227" spans="5:5" x14ac:dyDescent="0.25">
      <c r="E13227"/>
    </row>
    <row r="13228" spans="5:5" x14ac:dyDescent="0.25">
      <c r="E13228"/>
    </row>
    <row r="13229" spans="5:5" x14ac:dyDescent="0.25">
      <c r="E13229"/>
    </row>
    <row r="13230" spans="5:5" x14ac:dyDescent="0.25">
      <c r="E13230"/>
    </row>
    <row r="13231" spans="5:5" x14ac:dyDescent="0.25">
      <c r="E13231"/>
    </row>
    <row r="13232" spans="5:5" x14ac:dyDescent="0.25">
      <c r="E13232"/>
    </row>
    <row r="13233" spans="5:5" x14ac:dyDescent="0.25">
      <c r="E13233"/>
    </row>
    <row r="13234" spans="5:5" x14ac:dyDescent="0.25">
      <c r="E13234"/>
    </row>
    <row r="13235" spans="5:5" x14ac:dyDescent="0.25">
      <c r="E13235"/>
    </row>
    <row r="13236" spans="5:5" x14ac:dyDescent="0.25">
      <c r="E13236"/>
    </row>
    <row r="13237" spans="5:5" x14ac:dyDescent="0.25">
      <c r="E13237"/>
    </row>
    <row r="13238" spans="5:5" x14ac:dyDescent="0.25">
      <c r="E13238"/>
    </row>
    <row r="13239" spans="5:5" x14ac:dyDescent="0.25">
      <c r="E13239"/>
    </row>
    <row r="13240" spans="5:5" x14ac:dyDescent="0.25">
      <c r="E13240"/>
    </row>
    <row r="13241" spans="5:5" x14ac:dyDescent="0.25">
      <c r="E13241"/>
    </row>
    <row r="13242" spans="5:5" x14ac:dyDescent="0.25">
      <c r="E13242"/>
    </row>
    <row r="13243" spans="5:5" x14ac:dyDescent="0.25">
      <c r="E13243"/>
    </row>
    <row r="13244" spans="5:5" x14ac:dyDescent="0.25">
      <c r="E13244"/>
    </row>
    <row r="13245" spans="5:5" x14ac:dyDescent="0.25">
      <c r="E13245"/>
    </row>
    <row r="13246" spans="5:5" x14ac:dyDescent="0.25">
      <c r="E13246"/>
    </row>
    <row r="13247" spans="5:5" x14ac:dyDescent="0.25">
      <c r="E13247"/>
    </row>
    <row r="13248" spans="5:5" x14ac:dyDescent="0.25">
      <c r="E13248"/>
    </row>
    <row r="13249" spans="5:5" x14ac:dyDescent="0.25">
      <c r="E13249"/>
    </row>
    <row r="13250" spans="5:5" x14ac:dyDescent="0.25">
      <c r="E13250"/>
    </row>
    <row r="13251" spans="5:5" x14ac:dyDescent="0.25">
      <c r="E13251"/>
    </row>
    <row r="13252" spans="5:5" x14ac:dyDescent="0.25">
      <c r="E13252"/>
    </row>
    <row r="13253" spans="5:5" x14ac:dyDescent="0.25">
      <c r="E13253"/>
    </row>
    <row r="13254" spans="5:5" x14ac:dyDescent="0.25">
      <c r="E13254"/>
    </row>
    <row r="13255" spans="5:5" x14ac:dyDescent="0.25">
      <c r="E13255"/>
    </row>
    <row r="13256" spans="5:5" x14ac:dyDescent="0.25">
      <c r="E13256"/>
    </row>
    <row r="13257" spans="5:5" x14ac:dyDescent="0.25">
      <c r="E13257"/>
    </row>
    <row r="13258" spans="5:5" x14ac:dyDescent="0.25">
      <c r="E13258"/>
    </row>
    <row r="13259" spans="5:5" x14ac:dyDescent="0.25">
      <c r="E13259"/>
    </row>
    <row r="13260" spans="5:5" x14ac:dyDescent="0.25">
      <c r="E13260"/>
    </row>
    <row r="13261" spans="5:5" x14ac:dyDescent="0.25">
      <c r="E13261"/>
    </row>
    <row r="13262" spans="5:5" x14ac:dyDescent="0.25">
      <c r="E13262"/>
    </row>
    <row r="13263" spans="5:5" x14ac:dyDescent="0.25">
      <c r="E13263"/>
    </row>
    <row r="13264" spans="5:5" x14ac:dyDescent="0.25">
      <c r="E13264"/>
    </row>
    <row r="13265" spans="5:5" x14ac:dyDescent="0.25">
      <c r="E13265"/>
    </row>
    <row r="13266" spans="5:5" x14ac:dyDescent="0.25">
      <c r="E13266"/>
    </row>
    <row r="13267" spans="5:5" x14ac:dyDescent="0.25">
      <c r="E13267"/>
    </row>
    <row r="13268" spans="5:5" x14ac:dyDescent="0.25">
      <c r="E13268"/>
    </row>
    <row r="13269" spans="5:5" x14ac:dyDescent="0.25">
      <c r="E13269"/>
    </row>
    <row r="13270" spans="5:5" x14ac:dyDescent="0.25">
      <c r="E13270"/>
    </row>
    <row r="13271" spans="5:5" x14ac:dyDescent="0.25">
      <c r="E13271"/>
    </row>
    <row r="13272" spans="5:5" x14ac:dyDescent="0.25">
      <c r="E13272"/>
    </row>
    <row r="13273" spans="5:5" x14ac:dyDescent="0.25">
      <c r="E13273"/>
    </row>
    <row r="13274" spans="5:5" x14ac:dyDescent="0.25">
      <c r="E13274"/>
    </row>
    <row r="13275" spans="5:5" x14ac:dyDescent="0.25">
      <c r="E13275"/>
    </row>
    <row r="13276" spans="5:5" x14ac:dyDescent="0.25">
      <c r="E13276"/>
    </row>
    <row r="13277" spans="5:5" x14ac:dyDescent="0.25">
      <c r="E13277"/>
    </row>
    <row r="13278" spans="5:5" x14ac:dyDescent="0.25">
      <c r="E13278"/>
    </row>
    <row r="13279" spans="5:5" x14ac:dyDescent="0.25">
      <c r="E13279"/>
    </row>
    <row r="13280" spans="5:5" x14ac:dyDescent="0.25">
      <c r="E13280"/>
    </row>
    <row r="13281" spans="5:5" x14ac:dyDescent="0.25">
      <c r="E13281"/>
    </row>
    <row r="13282" spans="5:5" x14ac:dyDescent="0.25">
      <c r="E13282"/>
    </row>
    <row r="13283" spans="5:5" x14ac:dyDescent="0.25">
      <c r="E13283"/>
    </row>
    <row r="13284" spans="5:5" x14ac:dyDescent="0.25">
      <c r="E13284"/>
    </row>
    <row r="13285" spans="5:5" x14ac:dyDescent="0.25">
      <c r="E13285"/>
    </row>
    <row r="13286" spans="5:5" x14ac:dyDescent="0.25">
      <c r="E13286"/>
    </row>
    <row r="13287" spans="5:5" x14ac:dyDescent="0.25">
      <c r="E13287"/>
    </row>
    <row r="13288" spans="5:5" x14ac:dyDescent="0.25">
      <c r="E13288"/>
    </row>
    <row r="13289" spans="5:5" x14ac:dyDescent="0.25">
      <c r="E13289"/>
    </row>
    <row r="13290" spans="5:5" x14ac:dyDescent="0.25">
      <c r="E13290"/>
    </row>
    <row r="13291" spans="5:5" x14ac:dyDescent="0.25">
      <c r="E13291"/>
    </row>
    <row r="13292" spans="5:5" x14ac:dyDescent="0.25">
      <c r="E13292"/>
    </row>
    <row r="13293" spans="5:5" x14ac:dyDescent="0.25">
      <c r="E13293"/>
    </row>
    <row r="13294" spans="5:5" x14ac:dyDescent="0.25">
      <c r="E13294"/>
    </row>
    <row r="13295" spans="5:5" x14ac:dyDescent="0.25">
      <c r="E13295"/>
    </row>
    <row r="13296" spans="5:5" x14ac:dyDescent="0.25">
      <c r="E13296"/>
    </row>
    <row r="13297" spans="5:5" x14ac:dyDescent="0.25">
      <c r="E13297"/>
    </row>
    <row r="13298" spans="5:5" x14ac:dyDescent="0.25">
      <c r="E13298"/>
    </row>
    <row r="13299" spans="5:5" x14ac:dyDescent="0.25">
      <c r="E13299"/>
    </row>
    <row r="13300" spans="5:5" x14ac:dyDescent="0.25">
      <c r="E13300"/>
    </row>
    <row r="13301" spans="5:5" x14ac:dyDescent="0.25">
      <c r="E13301"/>
    </row>
    <row r="13302" spans="5:5" x14ac:dyDescent="0.25">
      <c r="E13302"/>
    </row>
    <row r="13303" spans="5:5" x14ac:dyDescent="0.25">
      <c r="E13303"/>
    </row>
    <row r="13304" spans="5:5" x14ac:dyDescent="0.25">
      <c r="E13304"/>
    </row>
    <row r="13305" spans="5:5" x14ac:dyDescent="0.25">
      <c r="E13305"/>
    </row>
    <row r="13306" spans="5:5" x14ac:dyDescent="0.25">
      <c r="E13306"/>
    </row>
    <row r="13307" spans="5:5" x14ac:dyDescent="0.25">
      <c r="E13307"/>
    </row>
    <row r="13308" spans="5:5" x14ac:dyDescent="0.25">
      <c r="E13308"/>
    </row>
    <row r="13309" spans="5:5" x14ac:dyDescent="0.25">
      <c r="E13309"/>
    </row>
    <row r="13310" spans="5:5" x14ac:dyDescent="0.25">
      <c r="E13310"/>
    </row>
    <row r="13311" spans="5:5" x14ac:dyDescent="0.25">
      <c r="E13311"/>
    </row>
    <row r="13312" spans="5:5" x14ac:dyDescent="0.25">
      <c r="E13312"/>
    </row>
    <row r="13313" spans="5:5" x14ac:dyDescent="0.25">
      <c r="E13313"/>
    </row>
    <row r="13314" spans="5:5" x14ac:dyDescent="0.25">
      <c r="E13314"/>
    </row>
    <row r="13315" spans="5:5" x14ac:dyDescent="0.25">
      <c r="E13315"/>
    </row>
    <row r="13316" spans="5:5" x14ac:dyDescent="0.25">
      <c r="E13316"/>
    </row>
    <row r="13317" spans="5:5" x14ac:dyDescent="0.25">
      <c r="E13317"/>
    </row>
    <row r="13318" spans="5:5" x14ac:dyDescent="0.25">
      <c r="E13318"/>
    </row>
    <row r="13319" spans="5:5" x14ac:dyDescent="0.25">
      <c r="E13319"/>
    </row>
    <row r="13320" spans="5:5" x14ac:dyDescent="0.25">
      <c r="E13320"/>
    </row>
    <row r="13321" spans="5:5" x14ac:dyDescent="0.25">
      <c r="E13321"/>
    </row>
    <row r="13322" spans="5:5" x14ac:dyDescent="0.25">
      <c r="E13322"/>
    </row>
    <row r="13323" spans="5:5" x14ac:dyDescent="0.25">
      <c r="E13323"/>
    </row>
    <row r="13324" spans="5:5" x14ac:dyDescent="0.25">
      <c r="E13324"/>
    </row>
    <row r="13325" spans="5:5" x14ac:dyDescent="0.25">
      <c r="E13325"/>
    </row>
    <row r="13326" spans="5:5" x14ac:dyDescent="0.25">
      <c r="E13326"/>
    </row>
    <row r="13327" spans="5:5" x14ac:dyDescent="0.25">
      <c r="E13327"/>
    </row>
    <row r="13328" spans="5:5" x14ac:dyDescent="0.25">
      <c r="E13328"/>
    </row>
    <row r="13329" spans="5:5" x14ac:dyDescent="0.25">
      <c r="E13329"/>
    </row>
    <row r="13330" spans="5:5" x14ac:dyDescent="0.25">
      <c r="E13330"/>
    </row>
    <row r="13331" spans="5:5" x14ac:dyDescent="0.25">
      <c r="E13331"/>
    </row>
    <row r="13332" spans="5:5" x14ac:dyDescent="0.25">
      <c r="E13332"/>
    </row>
    <row r="13333" spans="5:5" x14ac:dyDescent="0.25">
      <c r="E13333"/>
    </row>
    <row r="13334" spans="5:5" x14ac:dyDescent="0.25">
      <c r="E13334"/>
    </row>
    <row r="13335" spans="5:5" x14ac:dyDescent="0.25">
      <c r="E13335"/>
    </row>
    <row r="13336" spans="5:5" x14ac:dyDescent="0.25">
      <c r="E13336"/>
    </row>
    <row r="13337" spans="5:5" x14ac:dyDescent="0.25">
      <c r="E13337"/>
    </row>
    <row r="13338" spans="5:5" x14ac:dyDescent="0.25">
      <c r="E13338"/>
    </row>
    <row r="13339" spans="5:5" x14ac:dyDescent="0.25">
      <c r="E13339"/>
    </row>
    <row r="13340" spans="5:5" x14ac:dyDescent="0.25">
      <c r="E13340"/>
    </row>
    <row r="13341" spans="5:5" x14ac:dyDescent="0.25">
      <c r="E13341"/>
    </row>
    <row r="13342" spans="5:5" x14ac:dyDescent="0.25">
      <c r="E13342"/>
    </row>
    <row r="13343" spans="5:5" x14ac:dyDescent="0.25">
      <c r="E13343"/>
    </row>
    <row r="13344" spans="5:5" x14ac:dyDescent="0.25">
      <c r="E13344"/>
    </row>
    <row r="13345" spans="5:5" x14ac:dyDescent="0.25">
      <c r="E13345"/>
    </row>
    <row r="13346" spans="5:5" x14ac:dyDescent="0.25">
      <c r="E13346"/>
    </row>
    <row r="13347" spans="5:5" x14ac:dyDescent="0.25">
      <c r="E13347"/>
    </row>
    <row r="13348" spans="5:5" x14ac:dyDescent="0.25">
      <c r="E13348"/>
    </row>
    <row r="13349" spans="5:5" x14ac:dyDescent="0.25">
      <c r="E13349"/>
    </row>
    <row r="13350" spans="5:5" x14ac:dyDescent="0.25">
      <c r="E13350"/>
    </row>
    <row r="13351" spans="5:5" x14ac:dyDescent="0.25">
      <c r="E13351"/>
    </row>
    <row r="13352" spans="5:5" x14ac:dyDescent="0.25">
      <c r="E13352"/>
    </row>
    <row r="13353" spans="5:5" x14ac:dyDescent="0.25">
      <c r="E13353"/>
    </row>
    <row r="13354" spans="5:5" x14ac:dyDescent="0.25">
      <c r="E13354"/>
    </row>
    <row r="13355" spans="5:5" x14ac:dyDescent="0.25">
      <c r="E13355"/>
    </row>
    <row r="13356" spans="5:5" x14ac:dyDescent="0.25">
      <c r="E13356"/>
    </row>
    <row r="13357" spans="5:5" x14ac:dyDescent="0.25">
      <c r="E13357"/>
    </row>
    <row r="13358" spans="5:5" x14ac:dyDescent="0.25">
      <c r="E13358"/>
    </row>
    <row r="13359" spans="5:5" x14ac:dyDescent="0.25">
      <c r="E13359"/>
    </row>
    <row r="13360" spans="5:5" x14ac:dyDescent="0.25">
      <c r="E13360"/>
    </row>
    <row r="13361" spans="5:5" x14ac:dyDescent="0.25">
      <c r="E13361"/>
    </row>
    <row r="13362" spans="5:5" x14ac:dyDescent="0.25">
      <c r="E13362"/>
    </row>
    <row r="13363" spans="5:5" x14ac:dyDescent="0.25">
      <c r="E13363"/>
    </row>
    <row r="13364" spans="5:5" x14ac:dyDescent="0.25">
      <c r="E13364"/>
    </row>
    <row r="13365" spans="5:5" x14ac:dyDescent="0.25">
      <c r="E13365"/>
    </row>
    <row r="13366" spans="5:5" x14ac:dyDescent="0.25">
      <c r="E13366"/>
    </row>
    <row r="13367" spans="5:5" x14ac:dyDescent="0.25">
      <c r="E13367"/>
    </row>
    <row r="13368" spans="5:5" x14ac:dyDescent="0.25">
      <c r="E13368"/>
    </row>
    <row r="13369" spans="5:5" x14ac:dyDescent="0.25">
      <c r="E13369"/>
    </row>
    <row r="13370" spans="5:5" x14ac:dyDescent="0.25">
      <c r="E13370"/>
    </row>
    <row r="13371" spans="5:5" x14ac:dyDescent="0.25">
      <c r="E13371"/>
    </row>
    <row r="13372" spans="5:5" x14ac:dyDescent="0.25">
      <c r="E13372"/>
    </row>
    <row r="13373" spans="5:5" x14ac:dyDescent="0.25">
      <c r="E13373"/>
    </row>
    <row r="13374" spans="5:5" x14ac:dyDescent="0.25">
      <c r="E13374"/>
    </row>
    <row r="13375" spans="5:5" x14ac:dyDescent="0.25">
      <c r="E13375"/>
    </row>
    <row r="13376" spans="5:5" x14ac:dyDescent="0.25">
      <c r="E13376"/>
    </row>
    <row r="13377" spans="5:5" x14ac:dyDescent="0.25">
      <c r="E13377"/>
    </row>
    <row r="13378" spans="5:5" x14ac:dyDescent="0.25">
      <c r="E13378"/>
    </row>
    <row r="13379" spans="5:5" x14ac:dyDescent="0.25">
      <c r="E13379"/>
    </row>
    <row r="13380" spans="5:5" x14ac:dyDescent="0.25">
      <c r="E13380"/>
    </row>
    <row r="13381" spans="5:5" x14ac:dyDescent="0.25">
      <c r="E13381"/>
    </row>
    <row r="13382" spans="5:5" x14ac:dyDescent="0.25">
      <c r="E13382"/>
    </row>
    <row r="13383" spans="5:5" x14ac:dyDescent="0.25">
      <c r="E13383"/>
    </row>
    <row r="13384" spans="5:5" x14ac:dyDescent="0.25">
      <c r="E13384"/>
    </row>
    <row r="13385" spans="5:5" x14ac:dyDescent="0.25">
      <c r="E13385"/>
    </row>
    <row r="13386" spans="5:5" x14ac:dyDescent="0.25">
      <c r="E13386"/>
    </row>
    <row r="13387" spans="5:5" x14ac:dyDescent="0.25">
      <c r="E13387"/>
    </row>
    <row r="13388" spans="5:5" x14ac:dyDescent="0.25">
      <c r="E13388"/>
    </row>
    <row r="13389" spans="5:5" x14ac:dyDescent="0.25">
      <c r="E13389"/>
    </row>
    <row r="13390" spans="5:5" x14ac:dyDescent="0.25">
      <c r="E13390"/>
    </row>
    <row r="13391" spans="5:5" x14ac:dyDescent="0.25">
      <c r="E13391"/>
    </row>
    <row r="13392" spans="5:5" x14ac:dyDescent="0.25">
      <c r="E13392"/>
    </row>
    <row r="13393" spans="5:5" x14ac:dyDescent="0.25">
      <c r="E13393"/>
    </row>
    <row r="13394" spans="5:5" x14ac:dyDescent="0.25">
      <c r="E13394"/>
    </row>
    <row r="13395" spans="5:5" x14ac:dyDescent="0.25">
      <c r="E13395"/>
    </row>
    <row r="13396" spans="5:5" x14ac:dyDescent="0.25">
      <c r="E13396"/>
    </row>
    <row r="13397" spans="5:5" x14ac:dyDescent="0.25">
      <c r="E13397"/>
    </row>
    <row r="13398" spans="5:5" x14ac:dyDescent="0.25">
      <c r="E13398"/>
    </row>
    <row r="13399" spans="5:5" x14ac:dyDescent="0.25">
      <c r="E13399"/>
    </row>
    <row r="13400" spans="5:5" x14ac:dyDescent="0.25">
      <c r="E13400"/>
    </row>
    <row r="13401" spans="5:5" x14ac:dyDescent="0.25">
      <c r="E13401"/>
    </row>
    <row r="13402" spans="5:5" x14ac:dyDescent="0.25">
      <c r="E13402"/>
    </row>
    <row r="13403" spans="5:5" x14ac:dyDescent="0.25">
      <c r="E13403"/>
    </row>
    <row r="13404" spans="5:5" x14ac:dyDescent="0.25">
      <c r="E13404"/>
    </row>
    <row r="13405" spans="5:5" x14ac:dyDescent="0.25">
      <c r="E13405"/>
    </row>
    <row r="13406" spans="5:5" x14ac:dyDescent="0.25">
      <c r="E13406"/>
    </row>
    <row r="13407" spans="5:5" x14ac:dyDescent="0.25">
      <c r="E13407"/>
    </row>
    <row r="13408" spans="5:5" x14ac:dyDescent="0.25">
      <c r="E13408"/>
    </row>
    <row r="13409" spans="5:5" x14ac:dyDescent="0.25">
      <c r="E13409"/>
    </row>
    <row r="13410" spans="5:5" x14ac:dyDescent="0.25">
      <c r="E13410"/>
    </row>
    <row r="13411" spans="5:5" x14ac:dyDescent="0.25">
      <c r="E13411"/>
    </row>
    <row r="13412" spans="5:5" x14ac:dyDescent="0.25">
      <c r="E13412"/>
    </row>
    <row r="13413" spans="5:5" x14ac:dyDescent="0.25">
      <c r="E13413"/>
    </row>
    <row r="13414" spans="5:5" x14ac:dyDescent="0.25">
      <c r="E13414"/>
    </row>
    <row r="13415" spans="5:5" x14ac:dyDescent="0.25">
      <c r="E13415"/>
    </row>
    <row r="13416" spans="5:5" x14ac:dyDescent="0.25">
      <c r="E13416"/>
    </row>
    <row r="13417" spans="5:5" x14ac:dyDescent="0.25">
      <c r="E13417"/>
    </row>
    <row r="13418" spans="5:5" x14ac:dyDescent="0.25">
      <c r="E13418"/>
    </row>
    <row r="13419" spans="5:5" x14ac:dyDescent="0.25">
      <c r="E13419"/>
    </row>
    <row r="13420" spans="5:5" x14ac:dyDescent="0.25">
      <c r="E13420"/>
    </row>
    <row r="13421" spans="5:5" x14ac:dyDescent="0.25">
      <c r="E13421"/>
    </row>
    <row r="13422" spans="5:5" x14ac:dyDescent="0.25">
      <c r="E13422"/>
    </row>
    <row r="13423" spans="5:5" x14ac:dyDescent="0.25">
      <c r="E13423"/>
    </row>
    <row r="13424" spans="5:5" x14ac:dyDescent="0.25">
      <c r="E13424"/>
    </row>
    <row r="13425" spans="5:5" x14ac:dyDescent="0.25">
      <c r="E13425"/>
    </row>
    <row r="13426" spans="5:5" x14ac:dyDescent="0.25">
      <c r="E13426"/>
    </row>
    <row r="13427" spans="5:5" x14ac:dyDescent="0.25">
      <c r="E13427"/>
    </row>
    <row r="13428" spans="5:5" x14ac:dyDescent="0.25">
      <c r="E13428"/>
    </row>
    <row r="13429" spans="5:5" x14ac:dyDescent="0.25">
      <c r="E13429"/>
    </row>
    <row r="13430" spans="5:5" x14ac:dyDescent="0.25">
      <c r="E13430"/>
    </row>
    <row r="13431" spans="5:5" x14ac:dyDescent="0.25">
      <c r="E13431"/>
    </row>
    <row r="13432" spans="5:5" x14ac:dyDescent="0.25">
      <c r="E13432"/>
    </row>
    <row r="13433" spans="5:5" x14ac:dyDescent="0.25">
      <c r="E13433"/>
    </row>
    <row r="13434" spans="5:5" x14ac:dyDescent="0.25">
      <c r="E13434"/>
    </row>
    <row r="13435" spans="5:5" x14ac:dyDescent="0.25">
      <c r="E13435"/>
    </row>
    <row r="13436" spans="5:5" x14ac:dyDescent="0.25">
      <c r="E13436"/>
    </row>
    <row r="13437" spans="5:5" x14ac:dyDescent="0.25">
      <c r="E13437"/>
    </row>
    <row r="13438" spans="5:5" x14ac:dyDescent="0.25">
      <c r="E13438"/>
    </row>
    <row r="13439" spans="5:5" x14ac:dyDescent="0.25">
      <c r="E13439"/>
    </row>
    <row r="13440" spans="5:5" x14ac:dyDescent="0.25">
      <c r="E13440"/>
    </row>
    <row r="13441" spans="5:5" x14ac:dyDescent="0.25">
      <c r="E13441"/>
    </row>
    <row r="13442" spans="5:5" x14ac:dyDescent="0.25">
      <c r="E13442"/>
    </row>
    <row r="13443" spans="5:5" x14ac:dyDescent="0.25">
      <c r="E13443"/>
    </row>
    <row r="13444" spans="5:5" x14ac:dyDescent="0.25">
      <c r="E13444"/>
    </row>
    <row r="13445" spans="5:5" x14ac:dyDescent="0.25">
      <c r="E13445"/>
    </row>
    <row r="13446" spans="5:5" x14ac:dyDescent="0.25">
      <c r="E13446"/>
    </row>
    <row r="13447" spans="5:5" x14ac:dyDescent="0.25">
      <c r="E13447"/>
    </row>
    <row r="13448" spans="5:5" x14ac:dyDescent="0.25">
      <c r="E13448"/>
    </row>
    <row r="13449" spans="5:5" x14ac:dyDescent="0.25">
      <c r="E13449"/>
    </row>
    <row r="13450" spans="5:5" x14ac:dyDescent="0.25">
      <c r="E13450"/>
    </row>
    <row r="13451" spans="5:5" x14ac:dyDescent="0.25">
      <c r="E13451"/>
    </row>
    <row r="13452" spans="5:5" x14ac:dyDescent="0.25">
      <c r="E13452"/>
    </row>
    <row r="13453" spans="5:5" x14ac:dyDescent="0.25">
      <c r="E13453"/>
    </row>
    <row r="13454" spans="5:5" x14ac:dyDescent="0.25">
      <c r="E13454"/>
    </row>
    <row r="13455" spans="5:5" x14ac:dyDescent="0.25">
      <c r="E13455"/>
    </row>
    <row r="13456" spans="5:5" x14ac:dyDescent="0.25">
      <c r="E13456"/>
    </row>
    <row r="13457" spans="5:5" x14ac:dyDescent="0.25">
      <c r="E13457"/>
    </row>
    <row r="13458" spans="5:5" x14ac:dyDescent="0.25">
      <c r="E13458"/>
    </row>
    <row r="13459" spans="5:5" x14ac:dyDescent="0.25">
      <c r="E13459"/>
    </row>
    <row r="13460" spans="5:5" x14ac:dyDescent="0.25">
      <c r="E13460"/>
    </row>
    <row r="13461" spans="5:5" x14ac:dyDescent="0.25">
      <c r="E13461"/>
    </row>
    <row r="13462" spans="5:5" x14ac:dyDescent="0.25">
      <c r="E13462"/>
    </row>
    <row r="13463" spans="5:5" x14ac:dyDescent="0.25">
      <c r="E13463"/>
    </row>
    <row r="13464" spans="5:5" x14ac:dyDescent="0.25">
      <c r="E13464"/>
    </row>
    <row r="13465" spans="5:5" x14ac:dyDescent="0.25">
      <c r="E13465"/>
    </row>
    <row r="13466" spans="5:5" x14ac:dyDescent="0.25">
      <c r="E13466"/>
    </row>
    <row r="13467" spans="5:5" x14ac:dyDescent="0.25">
      <c r="E13467"/>
    </row>
    <row r="13468" spans="5:5" x14ac:dyDescent="0.25">
      <c r="E13468"/>
    </row>
    <row r="13469" spans="5:5" x14ac:dyDescent="0.25">
      <c r="E13469"/>
    </row>
    <row r="13470" spans="5:5" x14ac:dyDescent="0.25">
      <c r="E13470"/>
    </row>
    <row r="13471" spans="5:5" x14ac:dyDescent="0.25">
      <c r="E13471"/>
    </row>
    <row r="13472" spans="5:5" x14ac:dyDescent="0.25">
      <c r="E13472"/>
    </row>
    <row r="13473" spans="5:5" x14ac:dyDescent="0.25">
      <c r="E13473"/>
    </row>
    <row r="13474" spans="5:5" x14ac:dyDescent="0.25">
      <c r="E13474"/>
    </row>
    <row r="13475" spans="5:5" x14ac:dyDescent="0.25">
      <c r="E13475"/>
    </row>
    <row r="13476" spans="5:5" x14ac:dyDescent="0.25">
      <c r="E13476"/>
    </row>
    <row r="13477" spans="5:5" x14ac:dyDescent="0.25">
      <c r="E13477"/>
    </row>
    <row r="13478" spans="5:5" x14ac:dyDescent="0.25">
      <c r="E13478"/>
    </row>
    <row r="13479" spans="5:5" x14ac:dyDescent="0.25">
      <c r="E13479"/>
    </row>
    <row r="13480" spans="5:5" x14ac:dyDescent="0.25">
      <c r="E13480"/>
    </row>
    <row r="13481" spans="5:5" x14ac:dyDescent="0.25">
      <c r="E13481"/>
    </row>
    <row r="13482" spans="5:5" x14ac:dyDescent="0.25">
      <c r="E13482"/>
    </row>
    <row r="13483" spans="5:5" x14ac:dyDescent="0.25">
      <c r="E13483"/>
    </row>
    <row r="13484" spans="5:5" x14ac:dyDescent="0.25">
      <c r="E13484"/>
    </row>
    <row r="13485" spans="5:5" x14ac:dyDescent="0.25">
      <c r="E13485"/>
    </row>
    <row r="13486" spans="5:5" x14ac:dyDescent="0.25">
      <c r="E13486"/>
    </row>
    <row r="13487" spans="5:5" x14ac:dyDescent="0.25">
      <c r="E13487"/>
    </row>
    <row r="13488" spans="5:5" x14ac:dyDescent="0.25">
      <c r="E13488"/>
    </row>
    <row r="13489" spans="5:5" x14ac:dyDescent="0.25">
      <c r="E13489"/>
    </row>
    <row r="13490" spans="5:5" x14ac:dyDescent="0.25">
      <c r="E13490"/>
    </row>
    <row r="13491" spans="5:5" x14ac:dyDescent="0.25">
      <c r="E13491"/>
    </row>
    <row r="13492" spans="5:5" x14ac:dyDescent="0.25">
      <c r="E13492"/>
    </row>
    <row r="13493" spans="5:5" x14ac:dyDescent="0.25">
      <c r="E13493"/>
    </row>
    <row r="13494" spans="5:5" x14ac:dyDescent="0.25">
      <c r="E13494"/>
    </row>
    <row r="13495" spans="5:5" x14ac:dyDescent="0.25">
      <c r="E13495"/>
    </row>
    <row r="13496" spans="5:5" x14ac:dyDescent="0.25">
      <c r="E13496"/>
    </row>
    <row r="13497" spans="5:5" x14ac:dyDescent="0.25">
      <c r="E13497"/>
    </row>
    <row r="13498" spans="5:5" x14ac:dyDescent="0.25">
      <c r="E13498"/>
    </row>
    <row r="13499" spans="5:5" x14ac:dyDescent="0.25">
      <c r="E13499"/>
    </row>
    <row r="13500" spans="5:5" x14ac:dyDescent="0.25">
      <c r="E13500"/>
    </row>
    <row r="13501" spans="5:5" x14ac:dyDescent="0.25">
      <c r="E13501"/>
    </row>
    <row r="13502" spans="5:5" x14ac:dyDescent="0.25">
      <c r="E13502"/>
    </row>
    <row r="13503" spans="5:5" x14ac:dyDescent="0.25">
      <c r="E13503"/>
    </row>
    <row r="13504" spans="5:5" x14ac:dyDescent="0.25">
      <c r="E13504"/>
    </row>
    <row r="13505" spans="5:5" x14ac:dyDescent="0.25">
      <c r="E13505"/>
    </row>
    <row r="13506" spans="5:5" x14ac:dyDescent="0.25">
      <c r="E13506"/>
    </row>
    <row r="13507" spans="5:5" x14ac:dyDescent="0.25">
      <c r="E13507"/>
    </row>
    <row r="13508" spans="5:5" x14ac:dyDescent="0.25">
      <c r="E13508"/>
    </row>
    <row r="13509" spans="5:5" x14ac:dyDescent="0.25">
      <c r="E13509"/>
    </row>
    <row r="13510" spans="5:5" x14ac:dyDescent="0.25">
      <c r="E13510"/>
    </row>
    <row r="13511" spans="5:5" x14ac:dyDescent="0.25">
      <c r="E13511"/>
    </row>
    <row r="13512" spans="5:5" x14ac:dyDescent="0.25">
      <c r="E13512"/>
    </row>
    <row r="13513" spans="5:5" x14ac:dyDescent="0.25">
      <c r="E13513"/>
    </row>
    <row r="13514" spans="5:5" x14ac:dyDescent="0.25">
      <c r="E13514"/>
    </row>
    <row r="13515" spans="5:5" x14ac:dyDescent="0.25">
      <c r="E13515"/>
    </row>
    <row r="13516" spans="5:5" x14ac:dyDescent="0.25">
      <c r="E13516"/>
    </row>
    <row r="13517" spans="5:5" x14ac:dyDescent="0.25">
      <c r="E13517"/>
    </row>
    <row r="13518" spans="5:5" x14ac:dyDescent="0.25">
      <c r="E13518"/>
    </row>
    <row r="13519" spans="5:5" x14ac:dyDescent="0.25">
      <c r="E13519"/>
    </row>
    <row r="13520" spans="5:5" x14ac:dyDescent="0.25">
      <c r="E13520"/>
    </row>
    <row r="13521" spans="5:5" x14ac:dyDescent="0.25">
      <c r="E13521"/>
    </row>
    <row r="13522" spans="5:5" x14ac:dyDescent="0.25">
      <c r="E13522"/>
    </row>
    <row r="13523" spans="5:5" x14ac:dyDescent="0.25">
      <c r="E13523"/>
    </row>
    <row r="13524" spans="5:5" x14ac:dyDescent="0.25">
      <c r="E13524"/>
    </row>
    <row r="13525" spans="5:5" x14ac:dyDescent="0.25">
      <c r="E13525"/>
    </row>
    <row r="13526" spans="5:5" x14ac:dyDescent="0.25">
      <c r="E13526"/>
    </row>
    <row r="13527" spans="5:5" x14ac:dyDescent="0.25">
      <c r="E13527"/>
    </row>
    <row r="13528" spans="5:5" x14ac:dyDescent="0.25">
      <c r="E13528"/>
    </row>
    <row r="13529" spans="5:5" x14ac:dyDescent="0.25">
      <c r="E13529"/>
    </row>
    <row r="13530" spans="5:5" x14ac:dyDescent="0.25">
      <c r="E13530"/>
    </row>
    <row r="13531" spans="5:5" x14ac:dyDescent="0.25">
      <c r="E13531"/>
    </row>
    <row r="13532" spans="5:5" x14ac:dyDescent="0.25">
      <c r="E13532"/>
    </row>
    <row r="13533" spans="5:5" x14ac:dyDescent="0.25">
      <c r="E13533"/>
    </row>
    <row r="13534" spans="5:5" x14ac:dyDescent="0.25">
      <c r="E13534"/>
    </row>
    <row r="13535" spans="5:5" x14ac:dyDescent="0.25">
      <c r="E13535"/>
    </row>
    <row r="13536" spans="5:5" x14ac:dyDescent="0.25">
      <c r="E13536"/>
    </row>
    <row r="13537" spans="5:5" x14ac:dyDescent="0.25">
      <c r="E13537"/>
    </row>
    <row r="13538" spans="5:5" x14ac:dyDescent="0.25">
      <c r="E13538"/>
    </row>
    <row r="13539" spans="5:5" x14ac:dyDescent="0.25">
      <c r="E13539"/>
    </row>
    <row r="13540" spans="5:5" x14ac:dyDescent="0.25">
      <c r="E13540"/>
    </row>
    <row r="13541" spans="5:5" x14ac:dyDescent="0.25">
      <c r="E13541"/>
    </row>
    <row r="13542" spans="5:5" x14ac:dyDescent="0.25">
      <c r="E13542"/>
    </row>
    <row r="13543" spans="5:5" x14ac:dyDescent="0.25">
      <c r="E13543"/>
    </row>
    <row r="13544" spans="5:5" x14ac:dyDescent="0.25">
      <c r="E13544"/>
    </row>
    <row r="13545" spans="5:5" x14ac:dyDescent="0.25">
      <c r="E13545"/>
    </row>
    <row r="13546" spans="5:5" x14ac:dyDescent="0.25">
      <c r="E13546"/>
    </row>
    <row r="13547" spans="5:5" x14ac:dyDescent="0.25">
      <c r="E13547"/>
    </row>
    <row r="13548" spans="5:5" x14ac:dyDescent="0.25">
      <c r="E13548"/>
    </row>
    <row r="13549" spans="5:5" x14ac:dyDescent="0.25">
      <c r="E13549"/>
    </row>
    <row r="13550" spans="5:5" x14ac:dyDescent="0.25">
      <c r="E13550"/>
    </row>
    <row r="13551" spans="5:5" x14ac:dyDescent="0.25">
      <c r="E13551"/>
    </row>
    <row r="13552" spans="5:5" x14ac:dyDescent="0.25">
      <c r="E13552"/>
    </row>
    <row r="13553" spans="5:5" x14ac:dyDescent="0.25">
      <c r="E13553"/>
    </row>
    <row r="13554" spans="5:5" x14ac:dyDescent="0.25">
      <c r="E13554"/>
    </row>
    <row r="13555" spans="5:5" x14ac:dyDescent="0.25">
      <c r="E13555"/>
    </row>
    <row r="13556" spans="5:5" x14ac:dyDescent="0.25">
      <c r="E13556"/>
    </row>
    <row r="13557" spans="5:5" x14ac:dyDescent="0.25">
      <c r="E13557"/>
    </row>
    <row r="13558" spans="5:5" x14ac:dyDescent="0.25">
      <c r="E13558"/>
    </row>
    <row r="13559" spans="5:5" x14ac:dyDescent="0.25">
      <c r="E13559"/>
    </row>
    <row r="13560" spans="5:5" x14ac:dyDescent="0.25">
      <c r="E13560"/>
    </row>
    <row r="13561" spans="5:5" x14ac:dyDescent="0.25">
      <c r="E13561"/>
    </row>
    <row r="13562" spans="5:5" x14ac:dyDescent="0.25">
      <c r="E13562"/>
    </row>
    <row r="13563" spans="5:5" x14ac:dyDescent="0.25">
      <c r="E13563"/>
    </row>
    <row r="13564" spans="5:5" x14ac:dyDescent="0.25">
      <c r="E13564"/>
    </row>
    <row r="13565" spans="5:5" x14ac:dyDescent="0.25">
      <c r="E13565"/>
    </row>
    <row r="13566" spans="5:5" x14ac:dyDescent="0.25">
      <c r="E13566"/>
    </row>
    <row r="13567" spans="5:5" x14ac:dyDescent="0.25">
      <c r="E13567"/>
    </row>
    <row r="13568" spans="5:5" x14ac:dyDescent="0.25">
      <c r="E13568"/>
    </row>
    <row r="13569" spans="5:5" x14ac:dyDescent="0.25">
      <c r="E13569"/>
    </row>
    <row r="13570" spans="5:5" x14ac:dyDescent="0.25">
      <c r="E13570"/>
    </row>
    <row r="13571" spans="5:5" x14ac:dyDescent="0.25">
      <c r="E13571"/>
    </row>
    <row r="13572" spans="5:5" x14ac:dyDescent="0.25">
      <c r="E13572"/>
    </row>
    <row r="13573" spans="5:5" x14ac:dyDescent="0.25">
      <c r="E13573"/>
    </row>
    <row r="13574" spans="5:5" x14ac:dyDescent="0.25">
      <c r="E13574"/>
    </row>
    <row r="13575" spans="5:5" x14ac:dyDescent="0.25">
      <c r="E13575"/>
    </row>
    <row r="13576" spans="5:5" x14ac:dyDescent="0.25">
      <c r="E13576"/>
    </row>
    <row r="13577" spans="5:5" x14ac:dyDescent="0.25">
      <c r="E13577"/>
    </row>
    <row r="13578" spans="5:5" x14ac:dyDescent="0.25">
      <c r="E13578"/>
    </row>
    <row r="13579" spans="5:5" x14ac:dyDescent="0.25">
      <c r="E13579"/>
    </row>
    <row r="13580" spans="5:5" x14ac:dyDescent="0.25">
      <c r="E13580"/>
    </row>
    <row r="13581" spans="5:5" x14ac:dyDescent="0.25">
      <c r="E13581"/>
    </row>
    <row r="13582" spans="5:5" x14ac:dyDescent="0.25">
      <c r="E13582"/>
    </row>
    <row r="13583" spans="5:5" x14ac:dyDescent="0.25">
      <c r="E13583"/>
    </row>
    <row r="13584" spans="5:5" x14ac:dyDescent="0.25">
      <c r="E13584"/>
    </row>
    <row r="13585" spans="5:5" x14ac:dyDescent="0.25">
      <c r="E13585"/>
    </row>
    <row r="13586" spans="5:5" x14ac:dyDescent="0.25">
      <c r="E13586"/>
    </row>
    <row r="13587" spans="5:5" x14ac:dyDescent="0.25">
      <c r="E13587"/>
    </row>
    <row r="13588" spans="5:5" x14ac:dyDescent="0.25">
      <c r="E13588"/>
    </row>
    <row r="13589" spans="5:5" x14ac:dyDescent="0.25">
      <c r="E13589"/>
    </row>
    <row r="13590" spans="5:5" x14ac:dyDescent="0.25">
      <c r="E13590"/>
    </row>
    <row r="13591" spans="5:5" x14ac:dyDescent="0.25">
      <c r="E13591"/>
    </row>
    <row r="13592" spans="5:5" x14ac:dyDescent="0.25">
      <c r="E13592"/>
    </row>
    <row r="13593" spans="5:5" x14ac:dyDescent="0.25">
      <c r="E13593"/>
    </row>
    <row r="13594" spans="5:5" x14ac:dyDescent="0.25">
      <c r="E13594"/>
    </row>
    <row r="13595" spans="5:5" x14ac:dyDescent="0.25">
      <c r="E13595"/>
    </row>
    <row r="13596" spans="5:5" x14ac:dyDescent="0.25">
      <c r="E13596"/>
    </row>
    <row r="13597" spans="5:5" x14ac:dyDescent="0.25">
      <c r="E13597"/>
    </row>
    <row r="13598" spans="5:5" x14ac:dyDescent="0.25">
      <c r="E13598"/>
    </row>
    <row r="13599" spans="5:5" x14ac:dyDescent="0.25">
      <c r="E13599"/>
    </row>
    <row r="13600" spans="5:5" x14ac:dyDescent="0.25">
      <c r="E13600"/>
    </row>
    <row r="13601" spans="5:5" x14ac:dyDescent="0.25">
      <c r="E13601"/>
    </row>
    <row r="13602" spans="5:5" x14ac:dyDescent="0.25">
      <c r="E13602"/>
    </row>
    <row r="13603" spans="5:5" x14ac:dyDescent="0.25">
      <c r="E13603"/>
    </row>
    <row r="13604" spans="5:5" x14ac:dyDescent="0.25">
      <c r="E13604"/>
    </row>
    <row r="13605" spans="5:5" x14ac:dyDescent="0.25">
      <c r="E13605"/>
    </row>
    <row r="13606" spans="5:5" x14ac:dyDescent="0.25">
      <c r="E13606"/>
    </row>
    <row r="13607" spans="5:5" x14ac:dyDescent="0.25">
      <c r="E13607"/>
    </row>
    <row r="13608" spans="5:5" x14ac:dyDescent="0.25">
      <c r="E13608"/>
    </row>
    <row r="13609" spans="5:5" x14ac:dyDescent="0.25">
      <c r="E13609"/>
    </row>
    <row r="13610" spans="5:5" x14ac:dyDescent="0.25">
      <c r="E13610"/>
    </row>
    <row r="13611" spans="5:5" x14ac:dyDescent="0.25">
      <c r="E13611"/>
    </row>
    <row r="13612" spans="5:5" x14ac:dyDescent="0.25">
      <c r="E13612"/>
    </row>
    <row r="13613" spans="5:5" x14ac:dyDescent="0.25">
      <c r="E13613"/>
    </row>
    <row r="13614" spans="5:5" x14ac:dyDescent="0.25">
      <c r="E13614"/>
    </row>
    <row r="13615" spans="5:5" x14ac:dyDescent="0.25">
      <c r="E13615"/>
    </row>
    <row r="13616" spans="5:5" x14ac:dyDescent="0.25">
      <c r="E13616"/>
    </row>
    <row r="13617" spans="5:5" x14ac:dyDescent="0.25">
      <c r="E13617"/>
    </row>
    <row r="13618" spans="5:5" x14ac:dyDescent="0.25">
      <c r="E13618"/>
    </row>
    <row r="13619" spans="5:5" x14ac:dyDescent="0.25">
      <c r="E13619"/>
    </row>
    <row r="13620" spans="5:5" x14ac:dyDescent="0.25">
      <c r="E13620"/>
    </row>
    <row r="13621" spans="5:5" x14ac:dyDescent="0.25">
      <c r="E13621"/>
    </row>
    <row r="13622" spans="5:5" x14ac:dyDescent="0.25">
      <c r="E13622"/>
    </row>
    <row r="13623" spans="5:5" x14ac:dyDescent="0.25">
      <c r="E13623"/>
    </row>
    <row r="13624" spans="5:5" x14ac:dyDescent="0.25">
      <c r="E13624"/>
    </row>
    <row r="13625" spans="5:5" x14ac:dyDescent="0.25">
      <c r="E13625"/>
    </row>
    <row r="13626" spans="5:5" x14ac:dyDescent="0.25">
      <c r="E13626"/>
    </row>
    <row r="13627" spans="5:5" x14ac:dyDescent="0.25">
      <c r="E13627"/>
    </row>
    <row r="13628" spans="5:5" x14ac:dyDescent="0.25">
      <c r="E13628"/>
    </row>
    <row r="13629" spans="5:5" x14ac:dyDescent="0.25">
      <c r="E13629"/>
    </row>
    <row r="13630" spans="5:5" x14ac:dyDescent="0.25">
      <c r="E13630"/>
    </row>
    <row r="13631" spans="5:5" x14ac:dyDescent="0.25">
      <c r="E13631"/>
    </row>
    <row r="13632" spans="5:5" x14ac:dyDescent="0.25">
      <c r="E13632"/>
    </row>
    <row r="13633" spans="5:5" x14ac:dyDescent="0.25">
      <c r="E13633"/>
    </row>
    <row r="13634" spans="5:5" x14ac:dyDescent="0.25">
      <c r="E13634"/>
    </row>
    <row r="13635" spans="5:5" x14ac:dyDescent="0.25">
      <c r="E13635"/>
    </row>
    <row r="13636" spans="5:5" x14ac:dyDescent="0.25">
      <c r="E13636"/>
    </row>
    <row r="13637" spans="5:5" x14ac:dyDescent="0.25">
      <c r="E13637"/>
    </row>
    <row r="13638" spans="5:5" x14ac:dyDescent="0.25">
      <c r="E13638"/>
    </row>
    <row r="13639" spans="5:5" x14ac:dyDescent="0.25">
      <c r="E13639"/>
    </row>
    <row r="13640" spans="5:5" x14ac:dyDescent="0.25">
      <c r="E13640"/>
    </row>
    <row r="13641" spans="5:5" x14ac:dyDescent="0.25">
      <c r="E13641"/>
    </row>
    <row r="13642" spans="5:5" x14ac:dyDescent="0.25">
      <c r="E13642"/>
    </row>
    <row r="13643" spans="5:5" x14ac:dyDescent="0.25">
      <c r="E13643"/>
    </row>
    <row r="13644" spans="5:5" x14ac:dyDescent="0.25">
      <c r="E13644"/>
    </row>
    <row r="13645" spans="5:5" x14ac:dyDescent="0.25">
      <c r="E13645"/>
    </row>
    <row r="13646" spans="5:5" x14ac:dyDescent="0.25">
      <c r="E13646"/>
    </row>
    <row r="13647" spans="5:5" x14ac:dyDescent="0.25">
      <c r="E13647"/>
    </row>
    <row r="13648" spans="5:5" x14ac:dyDescent="0.25">
      <c r="E13648"/>
    </row>
    <row r="13649" spans="5:5" x14ac:dyDescent="0.25">
      <c r="E13649"/>
    </row>
    <row r="13650" spans="5:5" x14ac:dyDescent="0.25">
      <c r="E13650"/>
    </row>
    <row r="13651" spans="5:5" x14ac:dyDescent="0.25">
      <c r="E13651"/>
    </row>
    <row r="13652" spans="5:5" x14ac:dyDescent="0.25">
      <c r="E13652"/>
    </row>
    <row r="13653" spans="5:5" x14ac:dyDescent="0.25">
      <c r="E13653"/>
    </row>
    <row r="13654" spans="5:5" x14ac:dyDescent="0.25">
      <c r="E13654"/>
    </row>
    <row r="13655" spans="5:5" x14ac:dyDescent="0.25">
      <c r="E13655"/>
    </row>
    <row r="13656" spans="5:5" x14ac:dyDescent="0.25">
      <c r="E13656"/>
    </row>
    <row r="13657" spans="5:5" x14ac:dyDescent="0.25">
      <c r="E13657"/>
    </row>
    <row r="13658" spans="5:5" x14ac:dyDescent="0.25">
      <c r="E13658"/>
    </row>
    <row r="13659" spans="5:5" x14ac:dyDescent="0.25">
      <c r="E13659"/>
    </row>
    <row r="13660" spans="5:5" x14ac:dyDescent="0.25">
      <c r="E13660"/>
    </row>
    <row r="13661" spans="5:5" x14ac:dyDescent="0.25">
      <c r="E13661"/>
    </row>
    <row r="13662" spans="5:5" x14ac:dyDescent="0.25">
      <c r="E13662"/>
    </row>
    <row r="13663" spans="5:5" x14ac:dyDescent="0.25">
      <c r="E13663"/>
    </row>
    <row r="13664" spans="5:5" x14ac:dyDescent="0.25">
      <c r="E13664"/>
    </row>
    <row r="13665" spans="5:5" x14ac:dyDescent="0.25">
      <c r="E13665"/>
    </row>
    <row r="13666" spans="5:5" x14ac:dyDescent="0.25">
      <c r="E13666"/>
    </row>
    <row r="13667" spans="5:5" x14ac:dyDescent="0.25">
      <c r="E13667"/>
    </row>
    <row r="13668" spans="5:5" x14ac:dyDescent="0.25">
      <c r="E13668"/>
    </row>
    <row r="13669" spans="5:5" x14ac:dyDescent="0.25">
      <c r="E13669"/>
    </row>
    <row r="13670" spans="5:5" x14ac:dyDescent="0.25">
      <c r="E13670"/>
    </row>
    <row r="13671" spans="5:5" x14ac:dyDescent="0.25">
      <c r="E13671"/>
    </row>
    <row r="13672" spans="5:5" x14ac:dyDescent="0.25">
      <c r="E13672"/>
    </row>
    <row r="13673" spans="5:5" x14ac:dyDescent="0.25">
      <c r="E13673"/>
    </row>
    <row r="13674" spans="5:5" x14ac:dyDescent="0.25">
      <c r="E13674"/>
    </row>
    <row r="13675" spans="5:5" x14ac:dyDescent="0.25">
      <c r="E13675"/>
    </row>
    <row r="13676" spans="5:5" x14ac:dyDescent="0.25">
      <c r="E13676"/>
    </row>
    <row r="13677" spans="5:5" x14ac:dyDescent="0.25">
      <c r="E13677"/>
    </row>
    <row r="13678" spans="5:5" x14ac:dyDescent="0.25">
      <c r="E13678"/>
    </row>
    <row r="13679" spans="5:5" x14ac:dyDescent="0.25">
      <c r="E13679"/>
    </row>
    <row r="13680" spans="5:5" x14ac:dyDescent="0.25">
      <c r="E13680"/>
    </row>
    <row r="13681" spans="5:5" x14ac:dyDescent="0.25">
      <c r="E13681"/>
    </row>
    <row r="13682" spans="5:5" x14ac:dyDescent="0.25">
      <c r="E13682"/>
    </row>
    <row r="13683" spans="5:5" x14ac:dyDescent="0.25">
      <c r="E13683"/>
    </row>
    <row r="13684" spans="5:5" x14ac:dyDescent="0.25">
      <c r="E13684"/>
    </row>
    <row r="13685" spans="5:5" x14ac:dyDescent="0.25">
      <c r="E13685"/>
    </row>
    <row r="13686" spans="5:5" x14ac:dyDescent="0.25">
      <c r="E13686"/>
    </row>
    <row r="13687" spans="5:5" x14ac:dyDescent="0.25">
      <c r="E13687"/>
    </row>
    <row r="13688" spans="5:5" x14ac:dyDescent="0.25">
      <c r="E13688"/>
    </row>
    <row r="13689" spans="5:5" x14ac:dyDescent="0.25">
      <c r="E13689"/>
    </row>
    <row r="13690" spans="5:5" x14ac:dyDescent="0.25">
      <c r="E13690"/>
    </row>
    <row r="13691" spans="5:5" x14ac:dyDescent="0.25">
      <c r="E13691"/>
    </row>
    <row r="13692" spans="5:5" x14ac:dyDescent="0.25">
      <c r="E13692"/>
    </row>
    <row r="13693" spans="5:5" x14ac:dyDescent="0.25">
      <c r="E13693"/>
    </row>
    <row r="13694" spans="5:5" x14ac:dyDescent="0.25">
      <c r="E13694"/>
    </row>
    <row r="13695" spans="5:5" x14ac:dyDescent="0.25">
      <c r="E13695"/>
    </row>
    <row r="13696" spans="5:5" x14ac:dyDescent="0.25">
      <c r="E13696"/>
    </row>
    <row r="13697" spans="5:5" x14ac:dyDescent="0.25">
      <c r="E13697"/>
    </row>
    <row r="13698" spans="5:5" x14ac:dyDescent="0.25">
      <c r="E13698"/>
    </row>
    <row r="13699" spans="5:5" x14ac:dyDescent="0.25">
      <c r="E13699"/>
    </row>
    <row r="13700" spans="5:5" x14ac:dyDescent="0.25">
      <c r="E13700"/>
    </row>
    <row r="13701" spans="5:5" x14ac:dyDescent="0.25">
      <c r="E13701"/>
    </row>
    <row r="13702" spans="5:5" x14ac:dyDescent="0.25">
      <c r="E13702"/>
    </row>
    <row r="13703" spans="5:5" x14ac:dyDescent="0.25">
      <c r="E13703"/>
    </row>
    <row r="13704" spans="5:5" x14ac:dyDescent="0.25">
      <c r="E13704"/>
    </row>
    <row r="13705" spans="5:5" x14ac:dyDescent="0.25">
      <c r="E13705"/>
    </row>
    <row r="13706" spans="5:5" x14ac:dyDescent="0.25">
      <c r="E13706"/>
    </row>
    <row r="13707" spans="5:5" x14ac:dyDescent="0.25">
      <c r="E13707"/>
    </row>
    <row r="13708" spans="5:5" x14ac:dyDescent="0.25">
      <c r="E13708"/>
    </row>
    <row r="13709" spans="5:5" x14ac:dyDescent="0.25">
      <c r="E13709"/>
    </row>
    <row r="13710" spans="5:5" x14ac:dyDescent="0.25">
      <c r="E13710"/>
    </row>
    <row r="13711" spans="5:5" x14ac:dyDescent="0.25">
      <c r="E13711"/>
    </row>
    <row r="13712" spans="5:5" x14ac:dyDescent="0.25">
      <c r="E13712"/>
    </row>
    <row r="13713" spans="5:5" x14ac:dyDescent="0.25">
      <c r="E13713"/>
    </row>
    <row r="13714" spans="5:5" x14ac:dyDescent="0.25">
      <c r="E13714"/>
    </row>
    <row r="13715" spans="5:5" x14ac:dyDescent="0.25">
      <c r="E13715"/>
    </row>
    <row r="13716" spans="5:5" x14ac:dyDescent="0.25">
      <c r="E13716"/>
    </row>
    <row r="13717" spans="5:5" x14ac:dyDescent="0.25">
      <c r="E13717"/>
    </row>
    <row r="13718" spans="5:5" x14ac:dyDescent="0.25">
      <c r="E13718"/>
    </row>
    <row r="13719" spans="5:5" x14ac:dyDescent="0.25">
      <c r="E13719"/>
    </row>
    <row r="13720" spans="5:5" x14ac:dyDescent="0.25">
      <c r="E13720"/>
    </row>
    <row r="13721" spans="5:5" x14ac:dyDescent="0.25">
      <c r="E13721"/>
    </row>
    <row r="13722" spans="5:5" x14ac:dyDescent="0.25">
      <c r="E13722"/>
    </row>
    <row r="13723" spans="5:5" x14ac:dyDescent="0.25">
      <c r="E13723"/>
    </row>
    <row r="13724" spans="5:5" x14ac:dyDescent="0.25">
      <c r="E13724"/>
    </row>
    <row r="13725" spans="5:5" x14ac:dyDescent="0.25">
      <c r="E13725"/>
    </row>
    <row r="13726" spans="5:5" x14ac:dyDescent="0.25">
      <c r="E13726"/>
    </row>
    <row r="13727" spans="5:5" x14ac:dyDescent="0.25">
      <c r="E13727"/>
    </row>
    <row r="13728" spans="5:5" x14ac:dyDescent="0.25">
      <c r="E13728"/>
    </row>
    <row r="13729" spans="5:5" x14ac:dyDescent="0.25">
      <c r="E13729"/>
    </row>
    <row r="13730" spans="5:5" x14ac:dyDescent="0.25">
      <c r="E13730"/>
    </row>
    <row r="13731" spans="5:5" x14ac:dyDescent="0.25">
      <c r="E13731"/>
    </row>
    <row r="13732" spans="5:5" x14ac:dyDescent="0.25">
      <c r="E13732"/>
    </row>
    <row r="13733" spans="5:5" x14ac:dyDescent="0.25">
      <c r="E13733"/>
    </row>
    <row r="13734" spans="5:5" x14ac:dyDescent="0.25">
      <c r="E13734"/>
    </row>
    <row r="13735" spans="5:5" x14ac:dyDescent="0.25">
      <c r="E13735"/>
    </row>
    <row r="13736" spans="5:5" x14ac:dyDescent="0.25">
      <c r="E13736"/>
    </row>
    <row r="13737" spans="5:5" x14ac:dyDescent="0.25">
      <c r="E13737"/>
    </row>
    <row r="13738" spans="5:5" x14ac:dyDescent="0.25">
      <c r="E13738"/>
    </row>
    <row r="13739" spans="5:5" x14ac:dyDescent="0.25">
      <c r="E13739"/>
    </row>
    <row r="13740" spans="5:5" x14ac:dyDescent="0.25">
      <c r="E13740"/>
    </row>
    <row r="13741" spans="5:5" x14ac:dyDescent="0.25">
      <c r="E13741"/>
    </row>
    <row r="13742" spans="5:5" x14ac:dyDescent="0.25">
      <c r="E13742"/>
    </row>
    <row r="13743" spans="5:5" x14ac:dyDescent="0.25">
      <c r="E13743"/>
    </row>
    <row r="13744" spans="5:5" x14ac:dyDescent="0.25">
      <c r="E13744"/>
    </row>
    <row r="13745" spans="5:5" x14ac:dyDescent="0.25">
      <c r="E13745"/>
    </row>
    <row r="13746" spans="5:5" x14ac:dyDescent="0.25">
      <c r="E13746"/>
    </row>
    <row r="13747" spans="5:5" x14ac:dyDescent="0.25">
      <c r="E13747"/>
    </row>
    <row r="13748" spans="5:5" x14ac:dyDescent="0.25">
      <c r="E13748"/>
    </row>
    <row r="13749" spans="5:5" x14ac:dyDescent="0.25">
      <c r="E13749"/>
    </row>
    <row r="13750" spans="5:5" x14ac:dyDescent="0.25">
      <c r="E13750"/>
    </row>
    <row r="13751" spans="5:5" x14ac:dyDescent="0.25">
      <c r="E13751"/>
    </row>
    <row r="13752" spans="5:5" x14ac:dyDescent="0.25">
      <c r="E13752"/>
    </row>
    <row r="13753" spans="5:5" x14ac:dyDescent="0.25">
      <c r="E13753"/>
    </row>
    <row r="13754" spans="5:5" x14ac:dyDescent="0.25">
      <c r="E13754"/>
    </row>
    <row r="13755" spans="5:5" x14ac:dyDescent="0.25">
      <c r="E13755"/>
    </row>
    <row r="13756" spans="5:5" x14ac:dyDescent="0.25">
      <c r="E13756"/>
    </row>
    <row r="13757" spans="5:5" x14ac:dyDescent="0.25">
      <c r="E13757"/>
    </row>
    <row r="13758" spans="5:5" x14ac:dyDescent="0.25">
      <c r="E13758"/>
    </row>
    <row r="13759" spans="5:5" x14ac:dyDescent="0.25">
      <c r="E13759"/>
    </row>
    <row r="13760" spans="5:5" x14ac:dyDescent="0.25">
      <c r="E13760"/>
    </row>
    <row r="13761" spans="5:5" x14ac:dyDescent="0.25">
      <c r="E13761"/>
    </row>
    <row r="13762" spans="5:5" x14ac:dyDescent="0.25">
      <c r="E13762"/>
    </row>
    <row r="13763" spans="5:5" x14ac:dyDescent="0.25">
      <c r="E13763"/>
    </row>
    <row r="13764" spans="5:5" x14ac:dyDescent="0.25">
      <c r="E13764"/>
    </row>
    <row r="13765" spans="5:5" x14ac:dyDescent="0.25">
      <c r="E13765"/>
    </row>
    <row r="13766" spans="5:5" x14ac:dyDescent="0.25">
      <c r="E13766"/>
    </row>
    <row r="13767" spans="5:5" x14ac:dyDescent="0.25">
      <c r="E13767"/>
    </row>
    <row r="13768" spans="5:5" x14ac:dyDescent="0.25">
      <c r="E13768"/>
    </row>
    <row r="13769" spans="5:5" x14ac:dyDescent="0.25">
      <c r="E13769"/>
    </row>
    <row r="13770" spans="5:5" x14ac:dyDescent="0.25">
      <c r="E13770"/>
    </row>
    <row r="13771" spans="5:5" x14ac:dyDescent="0.25">
      <c r="E13771"/>
    </row>
    <row r="13772" spans="5:5" x14ac:dyDescent="0.25">
      <c r="E13772"/>
    </row>
    <row r="13773" spans="5:5" x14ac:dyDescent="0.25">
      <c r="E13773"/>
    </row>
    <row r="13774" spans="5:5" x14ac:dyDescent="0.25">
      <c r="E13774"/>
    </row>
    <row r="13775" spans="5:5" x14ac:dyDescent="0.25">
      <c r="E13775"/>
    </row>
    <row r="13776" spans="5:5" x14ac:dyDescent="0.25">
      <c r="E13776"/>
    </row>
    <row r="13777" spans="5:5" x14ac:dyDescent="0.25">
      <c r="E13777"/>
    </row>
    <row r="13778" spans="5:5" x14ac:dyDescent="0.25">
      <c r="E13778"/>
    </row>
    <row r="13779" spans="5:5" x14ac:dyDescent="0.25">
      <c r="E13779"/>
    </row>
    <row r="13780" spans="5:5" x14ac:dyDescent="0.25">
      <c r="E13780"/>
    </row>
    <row r="13781" spans="5:5" x14ac:dyDescent="0.25">
      <c r="E13781"/>
    </row>
    <row r="13782" spans="5:5" x14ac:dyDescent="0.25">
      <c r="E13782"/>
    </row>
    <row r="13783" spans="5:5" x14ac:dyDescent="0.25">
      <c r="E13783"/>
    </row>
    <row r="13784" spans="5:5" x14ac:dyDescent="0.25">
      <c r="E13784"/>
    </row>
    <row r="13785" spans="5:5" x14ac:dyDescent="0.25">
      <c r="E13785"/>
    </row>
    <row r="13786" spans="5:5" x14ac:dyDescent="0.25">
      <c r="E13786"/>
    </row>
    <row r="13787" spans="5:5" x14ac:dyDescent="0.25">
      <c r="E13787"/>
    </row>
    <row r="13788" spans="5:5" x14ac:dyDescent="0.25">
      <c r="E13788"/>
    </row>
    <row r="13789" spans="5:5" x14ac:dyDescent="0.25">
      <c r="E13789"/>
    </row>
    <row r="13790" spans="5:5" x14ac:dyDescent="0.25">
      <c r="E13790"/>
    </row>
    <row r="13791" spans="5:5" x14ac:dyDescent="0.25">
      <c r="E13791"/>
    </row>
    <row r="13792" spans="5:5" x14ac:dyDescent="0.25">
      <c r="E13792"/>
    </row>
    <row r="13793" spans="5:5" x14ac:dyDescent="0.25">
      <c r="E13793"/>
    </row>
    <row r="13794" spans="5:5" x14ac:dyDescent="0.25">
      <c r="E13794"/>
    </row>
    <row r="13795" spans="5:5" x14ac:dyDescent="0.25">
      <c r="E13795"/>
    </row>
    <row r="13796" spans="5:5" x14ac:dyDescent="0.25">
      <c r="E13796"/>
    </row>
    <row r="13797" spans="5:5" x14ac:dyDescent="0.25">
      <c r="E13797"/>
    </row>
    <row r="13798" spans="5:5" x14ac:dyDescent="0.25">
      <c r="E13798"/>
    </row>
    <row r="13799" spans="5:5" x14ac:dyDescent="0.25">
      <c r="E13799"/>
    </row>
    <row r="13800" spans="5:5" x14ac:dyDescent="0.25">
      <c r="E13800"/>
    </row>
    <row r="13801" spans="5:5" x14ac:dyDescent="0.25">
      <c r="E13801"/>
    </row>
    <row r="13802" spans="5:5" x14ac:dyDescent="0.25">
      <c r="E13802"/>
    </row>
    <row r="13803" spans="5:5" x14ac:dyDescent="0.25">
      <c r="E13803"/>
    </row>
    <row r="13804" spans="5:5" x14ac:dyDescent="0.25">
      <c r="E13804"/>
    </row>
    <row r="13805" spans="5:5" x14ac:dyDescent="0.25">
      <c r="E13805"/>
    </row>
    <row r="13806" spans="5:5" x14ac:dyDescent="0.25">
      <c r="E13806"/>
    </row>
    <row r="13807" spans="5:5" x14ac:dyDescent="0.25">
      <c r="E13807"/>
    </row>
    <row r="13808" spans="5:5" x14ac:dyDescent="0.25">
      <c r="E13808"/>
    </row>
    <row r="13809" spans="5:5" x14ac:dyDescent="0.25">
      <c r="E13809"/>
    </row>
    <row r="13810" spans="5:5" x14ac:dyDescent="0.25">
      <c r="E13810"/>
    </row>
    <row r="13811" spans="5:5" x14ac:dyDescent="0.25">
      <c r="E13811"/>
    </row>
    <row r="13812" spans="5:5" x14ac:dyDescent="0.25">
      <c r="E13812"/>
    </row>
    <row r="13813" spans="5:5" x14ac:dyDescent="0.25">
      <c r="E13813"/>
    </row>
    <row r="13814" spans="5:5" x14ac:dyDescent="0.25">
      <c r="E13814"/>
    </row>
    <row r="13815" spans="5:5" x14ac:dyDescent="0.25">
      <c r="E13815"/>
    </row>
    <row r="13816" spans="5:5" x14ac:dyDescent="0.25">
      <c r="E13816"/>
    </row>
    <row r="13817" spans="5:5" x14ac:dyDescent="0.25">
      <c r="E13817"/>
    </row>
    <row r="13818" spans="5:5" x14ac:dyDescent="0.25">
      <c r="E13818"/>
    </row>
    <row r="13819" spans="5:5" x14ac:dyDescent="0.25">
      <c r="E13819"/>
    </row>
    <row r="13820" spans="5:5" x14ac:dyDescent="0.25">
      <c r="E13820"/>
    </row>
    <row r="13821" spans="5:5" x14ac:dyDescent="0.25">
      <c r="E13821"/>
    </row>
    <row r="13822" spans="5:5" x14ac:dyDescent="0.25">
      <c r="E13822"/>
    </row>
    <row r="13823" spans="5:5" x14ac:dyDescent="0.25">
      <c r="E13823"/>
    </row>
    <row r="13824" spans="5:5" x14ac:dyDescent="0.25">
      <c r="E13824"/>
    </row>
    <row r="13825" spans="5:5" x14ac:dyDescent="0.25">
      <c r="E13825"/>
    </row>
    <row r="13826" spans="5:5" x14ac:dyDescent="0.25">
      <c r="E13826"/>
    </row>
    <row r="13827" spans="5:5" x14ac:dyDescent="0.25">
      <c r="E13827"/>
    </row>
    <row r="13828" spans="5:5" x14ac:dyDescent="0.25">
      <c r="E13828"/>
    </row>
    <row r="13829" spans="5:5" x14ac:dyDescent="0.25">
      <c r="E13829"/>
    </row>
    <row r="13830" spans="5:5" x14ac:dyDescent="0.25">
      <c r="E13830"/>
    </row>
    <row r="13831" spans="5:5" x14ac:dyDescent="0.25">
      <c r="E13831"/>
    </row>
    <row r="13832" spans="5:5" x14ac:dyDescent="0.25">
      <c r="E13832"/>
    </row>
    <row r="13833" spans="5:5" x14ac:dyDescent="0.25">
      <c r="E13833"/>
    </row>
    <row r="13834" spans="5:5" x14ac:dyDescent="0.25">
      <c r="E13834"/>
    </row>
    <row r="13835" spans="5:5" x14ac:dyDescent="0.25">
      <c r="E13835"/>
    </row>
    <row r="13836" spans="5:5" x14ac:dyDescent="0.25">
      <c r="E13836"/>
    </row>
    <row r="13837" spans="5:5" x14ac:dyDescent="0.25">
      <c r="E13837"/>
    </row>
    <row r="13838" spans="5:5" x14ac:dyDescent="0.25">
      <c r="E13838"/>
    </row>
    <row r="13839" spans="5:5" x14ac:dyDescent="0.25">
      <c r="E13839"/>
    </row>
    <row r="13840" spans="5:5" x14ac:dyDescent="0.25">
      <c r="E13840"/>
    </row>
    <row r="13841" spans="5:5" x14ac:dyDescent="0.25">
      <c r="E13841"/>
    </row>
    <row r="13842" spans="5:5" x14ac:dyDescent="0.25">
      <c r="E13842"/>
    </row>
    <row r="13843" spans="5:5" x14ac:dyDescent="0.25">
      <c r="E13843"/>
    </row>
    <row r="13844" spans="5:5" x14ac:dyDescent="0.25">
      <c r="E13844"/>
    </row>
    <row r="13845" spans="5:5" x14ac:dyDescent="0.25">
      <c r="E13845"/>
    </row>
    <row r="13846" spans="5:5" x14ac:dyDescent="0.25">
      <c r="E13846"/>
    </row>
    <row r="13847" spans="5:5" x14ac:dyDescent="0.25">
      <c r="E13847"/>
    </row>
    <row r="13848" spans="5:5" x14ac:dyDescent="0.25">
      <c r="E13848"/>
    </row>
    <row r="13849" spans="5:5" x14ac:dyDescent="0.25">
      <c r="E13849"/>
    </row>
    <row r="13850" spans="5:5" x14ac:dyDescent="0.25">
      <c r="E13850"/>
    </row>
    <row r="13851" spans="5:5" x14ac:dyDescent="0.25">
      <c r="E13851"/>
    </row>
    <row r="13852" spans="5:5" x14ac:dyDescent="0.25">
      <c r="E13852"/>
    </row>
    <row r="13853" spans="5:5" x14ac:dyDescent="0.25">
      <c r="E13853"/>
    </row>
    <row r="13854" spans="5:5" x14ac:dyDescent="0.25">
      <c r="E13854"/>
    </row>
    <row r="13855" spans="5:5" x14ac:dyDescent="0.25">
      <c r="E13855"/>
    </row>
    <row r="13856" spans="5:5" x14ac:dyDescent="0.25">
      <c r="E13856"/>
    </row>
    <row r="13857" spans="5:5" x14ac:dyDescent="0.25">
      <c r="E13857"/>
    </row>
    <row r="13858" spans="5:5" x14ac:dyDescent="0.25">
      <c r="E13858"/>
    </row>
    <row r="13859" spans="5:5" x14ac:dyDescent="0.25">
      <c r="E13859"/>
    </row>
    <row r="13860" spans="5:5" x14ac:dyDescent="0.25">
      <c r="E13860"/>
    </row>
    <row r="13861" spans="5:5" x14ac:dyDescent="0.25">
      <c r="E13861"/>
    </row>
    <row r="13862" spans="5:5" x14ac:dyDescent="0.25">
      <c r="E13862"/>
    </row>
    <row r="13863" spans="5:5" x14ac:dyDescent="0.25">
      <c r="E13863"/>
    </row>
    <row r="13864" spans="5:5" x14ac:dyDescent="0.25">
      <c r="E13864"/>
    </row>
    <row r="13865" spans="5:5" x14ac:dyDescent="0.25">
      <c r="E13865"/>
    </row>
    <row r="13866" spans="5:5" x14ac:dyDescent="0.25">
      <c r="E13866"/>
    </row>
    <row r="13867" spans="5:5" x14ac:dyDescent="0.25">
      <c r="E13867"/>
    </row>
    <row r="13868" spans="5:5" x14ac:dyDescent="0.25">
      <c r="E13868"/>
    </row>
    <row r="13869" spans="5:5" x14ac:dyDescent="0.25">
      <c r="E13869"/>
    </row>
    <row r="13870" spans="5:5" x14ac:dyDescent="0.25">
      <c r="E13870"/>
    </row>
    <row r="13871" spans="5:5" x14ac:dyDescent="0.25">
      <c r="E13871"/>
    </row>
    <row r="13872" spans="5:5" x14ac:dyDescent="0.25">
      <c r="E13872"/>
    </row>
    <row r="13873" spans="5:5" x14ac:dyDescent="0.25">
      <c r="E13873"/>
    </row>
    <row r="13874" spans="5:5" x14ac:dyDescent="0.25">
      <c r="E13874"/>
    </row>
    <row r="13875" spans="5:5" x14ac:dyDescent="0.25">
      <c r="E13875"/>
    </row>
    <row r="13876" spans="5:5" x14ac:dyDescent="0.25">
      <c r="E13876"/>
    </row>
    <row r="13877" spans="5:5" x14ac:dyDescent="0.25">
      <c r="E13877"/>
    </row>
    <row r="13878" spans="5:5" x14ac:dyDescent="0.25">
      <c r="E13878"/>
    </row>
    <row r="13879" spans="5:5" x14ac:dyDescent="0.25">
      <c r="E13879"/>
    </row>
    <row r="13880" spans="5:5" x14ac:dyDescent="0.25">
      <c r="E13880"/>
    </row>
    <row r="13881" spans="5:5" x14ac:dyDescent="0.25">
      <c r="E13881"/>
    </row>
    <row r="13882" spans="5:5" x14ac:dyDescent="0.25">
      <c r="E13882"/>
    </row>
    <row r="13883" spans="5:5" x14ac:dyDescent="0.25">
      <c r="E13883"/>
    </row>
    <row r="13884" spans="5:5" x14ac:dyDescent="0.25">
      <c r="E13884"/>
    </row>
    <row r="13885" spans="5:5" x14ac:dyDescent="0.25">
      <c r="E13885"/>
    </row>
    <row r="13886" spans="5:5" x14ac:dyDescent="0.25">
      <c r="E13886"/>
    </row>
    <row r="13887" spans="5:5" x14ac:dyDescent="0.25">
      <c r="E13887"/>
    </row>
    <row r="13888" spans="5:5" x14ac:dyDescent="0.25">
      <c r="E13888"/>
    </row>
    <row r="13889" spans="5:5" x14ac:dyDescent="0.25">
      <c r="E13889"/>
    </row>
    <row r="13890" spans="5:5" x14ac:dyDescent="0.25">
      <c r="E13890"/>
    </row>
    <row r="13891" spans="5:5" x14ac:dyDescent="0.25">
      <c r="E13891"/>
    </row>
    <row r="13892" spans="5:5" x14ac:dyDescent="0.25">
      <c r="E13892"/>
    </row>
    <row r="13893" spans="5:5" x14ac:dyDescent="0.25">
      <c r="E13893"/>
    </row>
    <row r="13894" spans="5:5" x14ac:dyDescent="0.25">
      <c r="E13894"/>
    </row>
    <row r="13895" spans="5:5" x14ac:dyDescent="0.25">
      <c r="E13895"/>
    </row>
    <row r="13896" spans="5:5" x14ac:dyDescent="0.25">
      <c r="E13896"/>
    </row>
    <row r="13897" spans="5:5" x14ac:dyDescent="0.25">
      <c r="E13897"/>
    </row>
    <row r="13898" spans="5:5" x14ac:dyDescent="0.25">
      <c r="E13898"/>
    </row>
    <row r="13899" spans="5:5" x14ac:dyDescent="0.25">
      <c r="E13899"/>
    </row>
    <row r="13900" spans="5:5" x14ac:dyDescent="0.25">
      <c r="E13900"/>
    </row>
    <row r="13901" spans="5:5" x14ac:dyDescent="0.25">
      <c r="E13901"/>
    </row>
    <row r="13902" spans="5:5" x14ac:dyDescent="0.25">
      <c r="E13902"/>
    </row>
    <row r="13903" spans="5:5" x14ac:dyDescent="0.25">
      <c r="E13903"/>
    </row>
    <row r="13904" spans="5:5" x14ac:dyDescent="0.25">
      <c r="E13904"/>
    </row>
    <row r="13905" spans="5:5" x14ac:dyDescent="0.25">
      <c r="E13905"/>
    </row>
    <row r="13906" spans="5:5" x14ac:dyDescent="0.25">
      <c r="E13906"/>
    </row>
    <row r="13907" spans="5:5" x14ac:dyDescent="0.25">
      <c r="E13907"/>
    </row>
    <row r="13908" spans="5:5" x14ac:dyDescent="0.25">
      <c r="E13908"/>
    </row>
    <row r="13909" spans="5:5" x14ac:dyDescent="0.25">
      <c r="E13909"/>
    </row>
    <row r="13910" spans="5:5" x14ac:dyDescent="0.25">
      <c r="E13910"/>
    </row>
    <row r="13911" spans="5:5" x14ac:dyDescent="0.25">
      <c r="E13911"/>
    </row>
    <row r="13912" spans="5:5" x14ac:dyDescent="0.25">
      <c r="E13912"/>
    </row>
    <row r="13913" spans="5:5" x14ac:dyDescent="0.25">
      <c r="E13913"/>
    </row>
    <row r="13914" spans="5:5" x14ac:dyDescent="0.25">
      <c r="E13914"/>
    </row>
    <row r="13915" spans="5:5" x14ac:dyDescent="0.25">
      <c r="E13915"/>
    </row>
    <row r="13916" spans="5:5" x14ac:dyDescent="0.25">
      <c r="E13916"/>
    </row>
    <row r="13917" spans="5:5" x14ac:dyDescent="0.25">
      <c r="E13917"/>
    </row>
    <row r="13918" spans="5:5" x14ac:dyDescent="0.25">
      <c r="E13918"/>
    </row>
    <row r="13919" spans="5:5" x14ac:dyDescent="0.25">
      <c r="E13919"/>
    </row>
    <row r="13920" spans="5:5" x14ac:dyDescent="0.25">
      <c r="E13920"/>
    </row>
    <row r="13921" spans="5:5" x14ac:dyDescent="0.25">
      <c r="E13921"/>
    </row>
    <row r="13922" spans="5:5" x14ac:dyDescent="0.25">
      <c r="E13922"/>
    </row>
    <row r="13923" spans="5:5" x14ac:dyDescent="0.25">
      <c r="E13923"/>
    </row>
    <row r="13924" spans="5:5" x14ac:dyDescent="0.25">
      <c r="E13924"/>
    </row>
    <row r="13925" spans="5:5" x14ac:dyDescent="0.25">
      <c r="E13925"/>
    </row>
    <row r="13926" spans="5:5" x14ac:dyDescent="0.25">
      <c r="E13926"/>
    </row>
    <row r="13927" spans="5:5" x14ac:dyDescent="0.25">
      <c r="E13927"/>
    </row>
    <row r="13928" spans="5:5" x14ac:dyDescent="0.25">
      <c r="E13928"/>
    </row>
    <row r="13929" spans="5:5" x14ac:dyDescent="0.25">
      <c r="E13929"/>
    </row>
    <row r="13930" spans="5:5" x14ac:dyDescent="0.25">
      <c r="E13930"/>
    </row>
    <row r="13931" spans="5:5" x14ac:dyDescent="0.25">
      <c r="E13931"/>
    </row>
    <row r="13932" spans="5:5" x14ac:dyDescent="0.25">
      <c r="E13932"/>
    </row>
    <row r="13933" spans="5:5" x14ac:dyDescent="0.25">
      <c r="E13933"/>
    </row>
    <row r="13934" spans="5:5" x14ac:dyDescent="0.25">
      <c r="E13934"/>
    </row>
    <row r="13935" spans="5:5" x14ac:dyDescent="0.25">
      <c r="E13935"/>
    </row>
    <row r="13936" spans="5:5" x14ac:dyDescent="0.25">
      <c r="E13936"/>
    </row>
    <row r="13937" spans="5:5" x14ac:dyDescent="0.25">
      <c r="E13937"/>
    </row>
    <row r="13938" spans="5:5" x14ac:dyDescent="0.25">
      <c r="E13938"/>
    </row>
    <row r="13939" spans="5:5" x14ac:dyDescent="0.25">
      <c r="E13939"/>
    </row>
    <row r="13940" spans="5:5" x14ac:dyDescent="0.25">
      <c r="E13940"/>
    </row>
    <row r="13941" spans="5:5" x14ac:dyDescent="0.25">
      <c r="E13941"/>
    </row>
    <row r="13942" spans="5:5" x14ac:dyDescent="0.25">
      <c r="E13942"/>
    </row>
    <row r="13943" spans="5:5" x14ac:dyDescent="0.25">
      <c r="E13943"/>
    </row>
    <row r="13944" spans="5:5" x14ac:dyDescent="0.25">
      <c r="E13944"/>
    </row>
    <row r="13945" spans="5:5" x14ac:dyDescent="0.25">
      <c r="E13945"/>
    </row>
    <row r="13946" spans="5:5" x14ac:dyDescent="0.25">
      <c r="E13946"/>
    </row>
    <row r="13947" spans="5:5" x14ac:dyDescent="0.25">
      <c r="E13947"/>
    </row>
    <row r="13948" spans="5:5" x14ac:dyDescent="0.25">
      <c r="E13948"/>
    </row>
    <row r="13949" spans="5:5" x14ac:dyDescent="0.25">
      <c r="E13949"/>
    </row>
    <row r="13950" spans="5:5" x14ac:dyDescent="0.25">
      <c r="E13950"/>
    </row>
    <row r="13951" spans="5:5" x14ac:dyDescent="0.25">
      <c r="E13951"/>
    </row>
    <row r="13952" spans="5:5" x14ac:dyDescent="0.25">
      <c r="E13952"/>
    </row>
    <row r="13953" spans="5:5" x14ac:dyDescent="0.25">
      <c r="E13953"/>
    </row>
    <row r="13954" spans="5:5" x14ac:dyDescent="0.25">
      <c r="E13954"/>
    </row>
    <row r="13955" spans="5:5" x14ac:dyDescent="0.25">
      <c r="E13955"/>
    </row>
    <row r="13956" spans="5:5" x14ac:dyDescent="0.25">
      <c r="E13956"/>
    </row>
    <row r="13957" spans="5:5" x14ac:dyDescent="0.25">
      <c r="E13957"/>
    </row>
    <row r="13958" spans="5:5" x14ac:dyDescent="0.25">
      <c r="E13958"/>
    </row>
    <row r="13959" spans="5:5" x14ac:dyDescent="0.25">
      <c r="E13959"/>
    </row>
    <row r="13960" spans="5:5" x14ac:dyDescent="0.25">
      <c r="E13960"/>
    </row>
    <row r="13961" spans="5:5" x14ac:dyDescent="0.25">
      <c r="E13961"/>
    </row>
    <row r="13962" spans="5:5" x14ac:dyDescent="0.25">
      <c r="E13962"/>
    </row>
    <row r="13963" spans="5:5" x14ac:dyDescent="0.25">
      <c r="E13963"/>
    </row>
    <row r="13964" spans="5:5" x14ac:dyDescent="0.25">
      <c r="E13964"/>
    </row>
    <row r="13965" spans="5:5" x14ac:dyDescent="0.25">
      <c r="E13965"/>
    </row>
    <row r="13966" spans="5:5" x14ac:dyDescent="0.25">
      <c r="E13966"/>
    </row>
    <row r="13967" spans="5:5" x14ac:dyDescent="0.25">
      <c r="E13967"/>
    </row>
    <row r="13968" spans="5:5" x14ac:dyDescent="0.25">
      <c r="E13968"/>
    </row>
    <row r="13969" spans="5:5" x14ac:dyDescent="0.25">
      <c r="E13969"/>
    </row>
    <row r="13970" spans="5:5" x14ac:dyDescent="0.25">
      <c r="E13970"/>
    </row>
    <row r="13971" spans="5:5" x14ac:dyDescent="0.25">
      <c r="E13971"/>
    </row>
    <row r="13972" spans="5:5" x14ac:dyDescent="0.25">
      <c r="E13972"/>
    </row>
    <row r="13973" spans="5:5" x14ac:dyDescent="0.25">
      <c r="E13973"/>
    </row>
    <row r="13974" spans="5:5" x14ac:dyDescent="0.25">
      <c r="E13974"/>
    </row>
    <row r="13975" spans="5:5" x14ac:dyDescent="0.25">
      <c r="E13975"/>
    </row>
    <row r="13976" spans="5:5" x14ac:dyDescent="0.25">
      <c r="E13976"/>
    </row>
    <row r="13977" spans="5:5" x14ac:dyDescent="0.25">
      <c r="E13977"/>
    </row>
    <row r="13978" spans="5:5" x14ac:dyDescent="0.25">
      <c r="E13978"/>
    </row>
    <row r="13979" spans="5:5" x14ac:dyDescent="0.25">
      <c r="E13979"/>
    </row>
    <row r="13980" spans="5:5" x14ac:dyDescent="0.25">
      <c r="E13980"/>
    </row>
    <row r="13981" spans="5:5" x14ac:dyDescent="0.25">
      <c r="E13981"/>
    </row>
    <row r="13982" spans="5:5" x14ac:dyDescent="0.25">
      <c r="E13982"/>
    </row>
    <row r="13983" spans="5:5" x14ac:dyDescent="0.25">
      <c r="E13983"/>
    </row>
    <row r="13984" spans="5:5" x14ac:dyDescent="0.25">
      <c r="E13984"/>
    </row>
    <row r="13985" spans="5:5" x14ac:dyDescent="0.25">
      <c r="E13985"/>
    </row>
    <row r="13986" spans="5:5" x14ac:dyDescent="0.25">
      <c r="E13986"/>
    </row>
    <row r="13987" spans="5:5" x14ac:dyDescent="0.25">
      <c r="E13987"/>
    </row>
    <row r="13988" spans="5:5" x14ac:dyDescent="0.25">
      <c r="E13988"/>
    </row>
    <row r="13989" spans="5:5" x14ac:dyDescent="0.25">
      <c r="E13989"/>
    </row>
    <row r="13990" spans="5:5" x14ac:dyDescent="0.25">
      <c r="E13990"/>
    </row>
    <row r="13991" spans="5:5" x14ac:dyDescent="0.25">
      <c r="E13991"/>
    </row>
    <row r="13992" spans="5:5" x14ac:dyDescent="0.25">
      <c r="E13992"/>
    </row>
    <row r="13993" spans="5:5" x14ac:dyDescent="0.25">
      <c r="E13993"/>
    </row>
    <row r="13994" spans="5:5" x14ac:dyDescent="0.25">
      <c r="E13994"/>
    </row>
    <row r="13995" spans="5:5" x14ac:dyDescent="0.25">
      <c r="E13995"/>
    </row>
    <row r="13996" spans="5:5" x14ac:dyDescent="0.25">
      <c r="E13996"/>
    </row>
    <row r="13997" spans="5:5" x14ac:dyDescent="0.25">
      <c r="E13997"/>
    </row>
    <row r="13998" spans="5:5" x14ac:dyDescent="0.25">
      <c r="E13998"/>
    </row>
    <row r="13999" spans="5:5" x14ac:dyDescent="0.25">
      <c r="E13999"/>
    </row>
    <row r="14000" spans="5:5" x14ac:dyDescent="0.25">
      <c r="E14000"/>
    </row>
    <row r="14001" spans="5:5" x14ac:dyDescent="0.25">
      <c r="E14001"/>
    </row>
    <row r="14002" spans="5:5" x14ac:dyDescent="0.25">
      <c r="E14002"/>
    </row>
    <row r="14003" spans="5:5" x14ac:dyDescent="0.25">
      <c r="E14003"/>
    </row>
    <row r="14004" spans="5:5" x14ac:dyDescent="0.25">
      <c r="E14004"/>
    </row>
    <row r="14005" spans="5:5" x14ac:dyDescent="0.25">
      <c r="E14005"/>
    </row>
    <row r="14006" spans="5:5" x14ac:dyDescent="0.25">
      <c r="E14006"/>
    </row>
    <row r="14007" spans="5:5" x14ac:dyDescent="0.25">
      <c r="E14007"/>
    </row>
    <row r="14008" spans="5:5" x14ac:dyDescent="0.25">
      <c r="E14008"/>
    </row>
    <row r="14009" spans="5:5" x14ac:dyDescent="0.25">
      <c r="E14009"/>
    </row>
    <row r="14010" spans="5:5" x14ac:dyDescent="0.25">
      <c r="E14010"/>
    </row>
    <row r="14011" spans="5:5" x14ac:dyDescent="0.25">
      <c r="E14011"/>
    </row>
    <row r="14012" spans="5:5" x14ac:dyDescent="0.25">
      <c r="E14012"/>
    </row>
    <row r="14013" spans="5:5" x14ac:dyDescent="0.25">
      <c r="E14013"/>
    </row>
    <row r="14014" spans="5:5" x14ac:dyDescent="0.25">
      <c r="E14014"/>
    </row>
    <row r="14015" spans="5:5" x14ac:dyDescent="0.25">
      <c r="E14015"/>
    </row>
    <row r="14016" spans="5:5" x14ac:dyDescent="0.25">
      <c r="E14016"/>
    </row>
    <row r="14017" spans="5:5" x14ac:dyDescent="0.25">
      <c r="E14017"/>
    </row>
    <row r="14018" spans="5:5" x14ac:dyDescent="0.25">
      <c r="E14018"/>
    </row>
    <row r="14019" spans="5:5" x14ac:dyDescent="0.25">
      <c r="E14019"/>
    </row>
    <row r="14020" spans="5:5" x14ac:dyDescent="0.25">
      <c r="E14020"/>
    </row>
    <row r="14021" spans="5:5" x14ac:dyDescent="0.25">
      <c r="E14021"/>
    </row>
    <row r="14022" spans="5:5" x14ac:dyDescent="0.25">
      <c r="E14022"/>
    </row>
    <row r="14023" spans="5:5" x14ac:dyDescent="0.25">
      <c r="E14023"/>
    </row>
    <row r="14024" spans="5:5" x14ac:dyDescent="0.25">
      <c r="E14024"/>
    </row>
    <row r="14025" spans="5:5" x14ac:dyDescent="0.25">
      <c r="E14025"/>
    </row>
    <row r="14026" spans="5:5" x14ac:dyDescent="0.25">
      <c r="E14026"/>
    </row>
    <row r="14027" spans="5:5" x14ac:dyDescent="0.25">
      <c r="E14027"/>
    </row>
    <row r="14028" spans="5:5" x14ac:dyDescent="0.25">
      <c r="E14028"/>
    </row>
    <row r="14029" spans="5:5" x14ac:dyDescent="0.25">
      <c r="E14029"/>
    </row>
    <row r="14030" spans="5:5" x14ac:dyDescent="0.25">
      <c r="E14030"/>
    </row>
    <row r="14031" spans="5:5" x14ac:dyDescent="0.25">
      <c r="E14031"/>
    </row>
    <row r="14032" spans="5:5" x14ac:dyDescent="0.25">
      <c r="E14032"/>
    </row>
    <row r="14033" spans="5:5" x14ac:dyDescent="0.25">
      <c r="E14033"/>
    </row>
    <row r="14034" spans="5:5" x14ac:dyDescent="0.25">
      <c r="E14034"/>
    </row>
    <row r="14035" spans="5:5" x14ac:dyDescent="0.25">
      <c r="E14035"/>
    </row>
    <row r="14036" spans="5:5" x14ac:dyDescent="0.25">
      <c r="E14036"/>
    </row>
    <row r="14037" spans="5:5" x14ac:dyDescent="0.25">
      <c r="E14037"/>
    </row>
    <row r="14038" spans="5:5" x14ac:dyDescent="0.25">
      <c r="E14038"/>
    </row>
    <row r="14039" spans="5:5" x14ac:dyDescent="0.25">
      <c r="E14039"/>
    </row>
    <row r="14040" spans="5:5" x14ac:dyDescent="0.25">
      <c r="E14040"/>
    </row>
    <row r="14041" spans="5:5" x14ac:dyDescent="0.25">
      <c r="E14041"/>
    </row>
    <row r="14042" spans="5:5" x14ac:dyDescent="0.25">
      <c r="E14042"/>
    </row>
    <row r="14043" spans="5:5" x14ac:dyDescent="0.25">
      <c r="E14043"/>
    </row>
    <row r="14044" spans="5:5" x14ac:dyDescent="0.25">
      <c r="E14044"/>
    </row>
    <row r="14045" spans="5:5" x14ac:dyDescent="0.25">
      <c r="E14045"/>
    </row>
    <row r="14046" spans="5:5" x14ac:dyDescent="0.25">
      <c r="E14046"/>
    </row>
    <row r="14047" spans="5:5" x14ac:dyDescent="0.25">
      <c r="E14047"/>
    </row>
    <row r="14048" spans="5:5" x14ac:dyDescent="0.25">
      <c r="E14048"/>
    </row>
    <row r="14049" spans="5:5" x14ac:dyDescent="0.25">
      <c r="E14049"/>
    </row>
    <row r="14050" spans="5:5" x14ac:dyDescent="0.25">
      <c r="E14050"/>
    </row>
    <row r="14051" spans="5:5" x14ac:dyDescent="0.25">
      <c r="E14051"/>
    </row>
    <row r="14052" spans="5:5" x14ac:dyDescent="0.25">
      <c r="E14052"/>
    </row>
    <row r="14053" spans="5:5" x14ac:dyDescent="0.25">
      <c r="E14053"/>
    </row>
    <row r="14054" spans="5:5" x14ac:dyDescent="0.25">
      <c r="E14054"/>
    </row>
    <row r="14055" spans="5:5" x14ac:dyDescent="0.25">
      <c r="E14055"/>
    </row>
    <row r="14056" spans="5:5" x14ac:dyDescent="0.25">
      <c r="E14056"/>
    </row>
    <row r="14057" spans="5:5" x14ac:dyDescent="0.25">
      <c r="E14057"/>
    </row>
    <row r="14058" spans="5:5" x14ac:dyDescent="0.25">
      <c r="E14058"/>
    </row>
    <row r="14059" spans="5:5" x14ac:dyDescent="0.25">
      <c r="E14059"/>
    </row>
    <row r="14060" spans="5:5" x14ac:dyDescent="0.25">
      <c r="E14060"/>
    </row>
    <row r="14061" spans="5:5" x14ac:dyDescent="0.25">
      <c r="E14061"/>
    </row>
    <row r="14062" spans="5:5" x14ac:dyDescent="0.25">
      <c r="E14062"/>
    </row>
    <row r="14063" spans="5:5" x14ac:dyDescent="0.25">
      <c r="E14063"/>
    </row>
    <row r="14064" spans="5:5" x14ac:dyDescent="0.25">
      <c r="E14064"/>
    </row>
    <row r="14065" spans="5:5" x14ac:dyDescent="0.25">
      <c r="E14065"/>
    </row>
    <row r="14066" spans="5:5" x14ac:dyDescent="0.25">
      <c r="E14066"/>
    </row>
    <row r="14067" spans="5:5" x14ac:dyDescent="0.25">
      <c r="E14067"/>
    </row>
    <row r="14068" spans="5:5" x14ac:dyDescent="0.25">
      <c r="E14068"/>
    </row>
    <row r="14069" spans="5:5" x14ac:dyDescent="0.25">
      <c r="E14069"/>
    </row>
    <row r="14070" spans="5:5" x14ac:dyDescent="0.25">
      <c r="E14070"/>
    </row>
    <row r="14071" spans="5:5" x14ac:dyDescent="0.25">
      <c r="E14071"/>
    </row>
    <row r="14072" spans="5:5" x14ac:dyDescent="0.25">
      <c r="E14072"/>
    </row>
    <row r="14073" spans="5:5" x14ac:dyDescent="0.25">
      <c r="E14073"/>
    </row>
    <row r="14074" spans="5:5" x14ac:dyDescent="0.25">
      <c r="E14074"/>
    </row>
    <row r="14075" spans="5:5" x14ac:dyDescent="0.25">
      <c r="E14075"/>
    </row>
    <row r="14076" spans="5:5" x14ac:dyDescent="0.25">
      <c r="E14076"/>
    </row>
    <row r="14077" spans="5:5" x14ac:dyDescent="0.25">
      <c r="E14077"/>
    </row>
    <row r="14078" spans="5:5" x14ac:dyDescent="0.25">
      <c r="E14078"/>
    </row>
    <row r="14079" spans="5:5" x14ac:dyDescent="0.25">
      <c r="E14079"/>
    </row>
    <row r="14080" spans="5:5" x14ac:dyDescent="0.25">
      <c r="E14080"/>
    </row>
    <row r="14081" spans="5:5" x14ac:dyDescent="0.25">
      <c r="E14081"/>
    </row>
    <row r="14082" spans="5:5" x14ac:dyDescent="0.25">
      <c r="E14082"/>
    </row>
    <row r="14083" spans="5:5" x14ac:dyDescent="0.25">
      <c r="E14083"/>
    </row>
    <row r="14084" spans="5:5" x14ac:dyDescent="0.25">
      <c r="E14084"/>
    </row>
    <row r="14085" spans="5:5" x14ac:dyDescent="0.25">
      <c r="E14085"/>
    </row>
    <row r="14086" spans="5:5" x14ac:dyDescent="0.25">
      <c r="E14086"/>
    </row>
    <row r="14087" spans="5:5" x14ac:dyDescent="0.25">
      <c r="E14087"/>
    </row>
    <row r="14088" spans="5:5" x14ac:dyDescent="0.25">
      <c r="E14088"/>
    </row>
    <row r="14089" spans="5:5" x14ac:dyDescent="0.25">
      <c r="E14089"/>
    </row>
    <row r="14090" spans="5:5" x14ac:dyDescent="0.25">
      <c r="E14090"/>
    </row>
    <row r="14091" spans="5:5" x14ac:dyDescent="0.25">
      <c r="E14091"/>
    </row>
    <row r="14092" spans="5:5" x14ac:dyDescent="0.25">
      <c r="E14092"/>
    </row>
    <row r="14093" spans="5:5" x14ac:dyDescent="0.25">
      <c r="E14093"/>
    </row>
    <row r="14094" spans="5:5" x14ac:dyDescent="0.25">
      <c r="E14094"/>
    </row>
    <row r="14095" spans="5:5" x14ac:dyDescent="0.25">
      <c r="E14095"/>
    </row>
    <row r="14096" spans="5:5" x14ac:dyDescent="0.25">
      <c r="E14096"/>
    </row>
    <row r="14097" spans="5:5" x14ac:dyDescent="0.25">
      <c r="E14097"/>
    </row>
    <row r="14098" spans="5:5" x14ac:dyDescent="0.25">
      <c r="E14098"/>
    </row>
    <row r="14099" spans="5:5" x14ac:dyDescent="0.25">
      <c r="E14099"/>
    </row>
    <row r="14100" spans="5:5" x14ac:dyDescent="0.25">
      <c r="E14100"/>
    </row>
    <row r="14101" spans="5:5" x14ac:dyDescent="0.25">
      <c r="E14101"/>
    </row>
    <row r="14102" spans="5:5" x14ac:dyDescent="0.25">
      <c r="E14102"/>
    </row>
    <row r="14103" spans="5:5" x14ac:dyDescent="0.25">
      <c r="E14103"/>
    </row>
    <row r="14104" spans="5:5" x14ac:dyDescent="0.25">
      <c r="E14104"/>
    </row>
    <row r="14105" spans="5:5" x14ac:dyDescent="0.25">
      <c r="E14105"/>
    </row>
    <row r="14106" spans="5:5" x14ac:dyDescent="0.25">
      <c r="E14106"/>
    </row>
    <row r="14107" spans="5:5" x14ac:dyDescent="0.25">
      <c r="E14107"/>
    </row>
    <row r="14108" spans="5:5" x14ac:dyDescent="0.25">
      <c r="E14108"/>
    </row>
    <row r="14109" spans="5:5" x14ac:dyDescent="0.25">
      <c r="E14109"/>
    </row>
    <row r="14110" spans="5:5" x14ac:dyDescent="0.25">
      <c r="E14110"/>
    </row>
    <row r="14111" spans="5:5" x14ac:dyDescent="0.25">
      <c r="E14111"/>
    </row>
    <row r="14112" spans="5:5" x14ac:dyDescent="0.25">
      <c r="E14112"/>
    </row>
    <row r="14113" spans="5:5" x14ac:dyDescent="0.25">
      <c r="E14113"/>
    </row>
    <row r="14114" spans="5:5" x14ac:dyDescent="0.25">
      <c r="E14114"/>
    </row>
    <row r="14115" spans="5:5" x14ac:dyDescent="0.25">
      <c r="E14115"/>
    </row>
    <row r="14116" spans="5:5" x14ac:dyDescent="0.25">
      <c r="E14116"/>
    </row>
    <row r="14117" spans="5:5" x14ac:dyDescent="0.25">
      <c r="E14117"/>
    </row>
    <row r="14118" spans="5:5" x14ac:dyDescent="0.25">
      <c r="E14118"/>
    </row>
    <row r="14119" spans="5:5" x14ac:dyDescent="0.25">
      <c r="E14119"/>
    </row>
    <row r="14120" spans="5:5" x14ac:dyDescent="0.25">
      <c r="E14120"/>
    </row>
    <row r="14121" spans="5:5" x14ac:dyDescent="0.25">
      <c r="E14121"/>
    </row>
    <row r="14122" spans="5:5" x14ac:dyDescent="0.25">
      <c r="E14122"/>
    </row>
    <row r="14123" spans="5:5" x14ac:dyDescent="0.25">
      <c r="E14123"/>
    </row>
    <row r="14124" spans="5:5" x14ac:dyDescent="0.25">
      <c r="E14124"/>
    </row>
    <row r="14125" spans="5:5" x14ac:dyDescent="0.25">
      <c r="E14125"/>
    </row>
    <row r="14126" spans="5:5" x14ac:dyDescent="0.25">
      <c r="E14126"/>
    </row>
    <row r="14127" spans="5:5" x14ac:dyDescent="0.25">
      <c r="E14127"/>
    </row>
    <row r="14128" spans="5:5" x14ac:dyDescent="0.25">
      <c r="E14128"/>
    </row>
    <row r="14129" spans="5:5" x14ac:dyDescent="0.25">
      <c r="E14129"/>
    </row>
    <row r="14130" spans="5:5" x14ac:dyDescent="0.25">
      <c r="E14130"/>
    </row>
    <row r="14131" spans="5:5" x14ac:dyDescent="0.25">
      <c r="E14131"/>
    </row>
    <row r="14132" spans="5:5" x14ac:dyDescent="0.25">
      <c r="E14132"/>
    </row>
    <row r="14133" spans="5:5" x14ac:dyDescent="0.25">
      <c r="E14133"/>
    </row>
    <row r="14134" spans="5:5" x14ac:dyDescent="0.25">
      <c r="E14134"/>
    </row>
    <row r="14135" spans="5:5" x14ac:dyDescent="0.25">
      <c r="E14135"/>
    </row>
    <row r="14136" spans="5:5" x14ac:dyDescent="0.25">
      <c r="E14136"/>
    </row>
    <row r="14137" spans="5:5" x14ac:dyDescent="0.25">
      <c r="E14137"/>
    </row>
    <row r="14138" spans="5:5" x14ac:dyDescent="0.25">
      <c r="E14138"/>
    </row>
    <row r="14139" spans="5:5" x14ac:dyDescent="0.25">
      <c r="E14139"/>
    </row>
    <row r="14140" spans="5:5" x14ac:dyDescent="0.25">
      <c r="E14140"/>
    </row>
    <row r="14141" spans="5:5" x14ac:dyDescent="0.25">
      <c r="E14141"/>
    </row>
    <row r="14142" spans="5:5" x14ac:dyDescent="0.25">
      <c r="E14142"/>
    </row>
    <row r="14143" spans="5:5" x14ac:dyDescent="0.25">
      <c r="E14143"/>
    </row>
    <row r="14144" spans="5:5" x14ac:dyDescent="0.25">
      <c r="E14144"/>
    </row>
    <row r="14145" spans="5:5" x14ac:dyDescent="0.25">
      <c r="E14145"/>
    </row>
    <row r="14146" spans="5:5" x14ac:dyDescent="0.25">
      <c r="E14146"/>
    </row>
    <row r="14147" spans="5:5" x14ac:dyDescent="0.25">
      <c r="E14147"/>
    </row>
    <row r="14148" spans="5:5" x14ac:dyDescent="0.25">
      <c r="E14148"/>
    </row>
    <row r="14149" spans="5:5" x14ac:dyDescent="0.25">
      <c r="E14149"/>
    </row>
    <row r="14150" spans="5:5" x14ac:dyDescent="0.25">
      <c r="E14150"/>
    </row>
    <row r="14151" spans="5:5" x14ac:dyDescent="0.25">
      <c r="E14151"/>
    </row>
    <row r="14152" spans="5:5" x14ac:dyDescent="0.25">
      <c r="E14152"/>
    </row>
    <row r="14153" spans="5:5" x14ac:dyDescent="0.25">
      <c r="E14153"/>
    </row>
    <row r="14154" spans="5:5" x14ac:dyDescent="0.25">
      <c r="E14154"/>
    </row>
    <row r="14155" spans="5:5" x14ac:dyDescent="0.25">
      <c r="E14155"/>
    </row>
    <row r="14156" spans="5:5" x14ac:dyDescent="0.25">
      <c r="E14156"/>
    </row>
    <row r="14157" spans="5:5" x14ac:dyDescent="0.25">
      <c r="E14157"/>
    </row>
    <row r="14158" spans="5:5" x14ac:dyDescent="0.25">
      <c r="E14158"/>
    </row>
    <row r="14159" spans="5:5" x14ac:dyDescent="0.25">
      <c r="E14159"/>
    </row>
    <row r="14160" spans="5:5" x14ac:dyDescent="0.25">
      <c r="E14160"/>
    </row>
    <row r="14161" spans="5:5" x14ac:dyDescent="0.25">
      <c r="E14161"/>
    </row>
    <row r="14162" spans="5:5" x14ac:dyDescent="0.25">
      <c r="E14162"/>
    </row>
    <row r="14163" spans="5:5" x14ac:dyDescent="0.25">
      <c r="E14163"/>
    </row>
    <row r="14164" spans="5:5" x14ac:dyDescent="0.25">
      <c r="E14164"/>
    </row>
    <row r="14165" spans="5:5" x14ac:dyDescent="0.25">
      <c r="E14165"/>
    </row>
    <row r="14166" spans="5:5" x14ac:dyDescent="0.25">
      <c r="E14166"/>
    </row>
    <row r="14167" spans="5:5" x14ac:dyDescent="0.25">
      <c r="E14167"/>
    </row>
    <row r="14168" spans="5:5" x14ac:dyDescent="0.25">
      <c r="E14168"/>
    </row>
    <row r="14169" spans="5:5" x14ac:dyDescent="0.25">
      <c r="E14169"/>
    </row>
    <row r="14170" spans="5:5" x14ac:dyDescent="0.25">
      <c r="E14170"/>
    </row>
    <row r="14171" spans="5:5" x14ac:dyDescent="0.25">
      <c r="E14171"/>
    </row>
    <row r="14172" spans="5:5" x14ac:dyDescent="0.25">
      <c r="E14172"/>
    </row>
    <row r="14173" spans="5:5" x14ac:dyDescent="0.25">
      <c r="E14173"/>
    </row>
    <row r="14174" spans="5:5" x14ac:dyDescent="0.25">
      <c r="E14174"/>
    </row>
    <row r="14175" spans="5:5" x14ac:dyDescent="0.25">
      <c r="E14175"/>
    </row>
    <row r="14176" spans="5:5" x14ac:dyDescent="0.25">
      <c r="E14176"/>
    </row>
    <row r="14177" spans="5:5" x14ac:dyDescent="0.25">
      <c r="E14177"/>
    </row>
    <row r="14178" spans="5:5" x14ac:dyDescent="0.25">
      <c r="E14178"/>
    </row>
    <row r="14179" spans="5:5" x14ac:dyDescent="0.25">
      <c r="E14179"/>
    </row>
    <row r="14180" spans="5:5" x14ac:dyDescent="0.25">
      <c r="E14180"/>
    </row>
    <row r="14181" spans="5:5" x14ac:dyDescent="0.25">
      <c r="E14181"/>
    </row>
    <row r="14182" spans="5:5" x14ac:dyDescent="0.25">
      <c r="E14182"/>
    </row>
    <row r="14183" spans="5:5" x14ac:dyDescent="0.25">
      <c r="E14183"/>
    </row>
    <row r="14184" spans="5:5" x14ac:dyDescent="0.25">
      <c r="E14184"/>
    </row>
    <row r="14185" spans="5:5" x14ac:dyDescent="0.25">
      <c r="E14185"/>
    </row>
    <row r="14186" spans="5:5" x14ac:dyDescent="0.25">
      <c r="E14186"/>
    </row>
    <row r="14187" spans="5:5" x14ac:dyDescent="0.25">
      <c r="E14187"/>
    </row>
    <row r="14188" spans="5:5" x14ac:dyDescent="0.25">
      <c r="E14188"/>
    </row>
    <row r="14189" spans="5:5" x14ac:dyDescent="0.25">
      <c r="E14189"/>
    </row>
    <row r="14190" spans="5:5" x14ac:dyDescent="0.25">
      <c r="E14190"/>
    </row>
    <row r="14191" spans="5:5" x14ac:dyDescent="0.25">
      <c r="E14191"/>
    </row>
    <row r="14192" spans="5:5" x14ac:dyDescent="0.25">
      <c r="E14192"/>
    </row>
    <row r="14193" spans="5:5" x14ac:dyDescent="0.25">
      <c r="E14193"/>
    </row>
    <row r="14194" spans="5:5" x14ac:dyDescent="0.25">
      <c r="E14194"/>
    </row>
    <row r="14195" spans="5:5" x14ac:dyDescent="0.25">
      <c r="E14195"/>
    </row>
    <row r="14196" spans="5:5" x14ac:dyDescent="0.25">
      <c r="E14196"/>
    </row>
    <row r="14197" spans="5:5" x14ac:dyDescent="0.25">
      <c r="E14197"/>
    </row>
    <row r="14198" spans="5:5" x14ac:dyDescent="0.25">
      <c r="E14198"/>
    </row>
    <row r="14199" spans="5:5" x14ac:dyDescent="0.25">
      <c r="E14199"/>
    </row>
    <row r="14200" spans="5:5" x14ac:dyDescent="0.25">
      <c r="E14200"/>
    </row>
    <row r="14201" spans="5:5" x14ac:dyDescent="0.25">
      <c r="E14201"/>
    </row>
    <row r="14202" spans="5:5" x14ac:dyDescent="0.25">
      <c r="E14202"/>
    </row>
    <row r="14203" spans="5:5" x14ac:dyDescent="0.25">
      <c r="E14203"/>
    </row>
    <row r="14204" spans="5:5" x14ac:dyDescent="0.25">
      <c r="E14204"/>
    </row>
    <row r="14205" spans="5:5" x14ac:dyDescent="0.25">
      <c r="E14205"/>
    </row>
    <row r="14206" spans="5:5" x14ac:dyDescent="0.25">
      <c r="E14206"/>
    </row>
    <row r="14207" spans="5:5" x14ac:dyDescent="0.25">
      <c r="E14207"/>
    </row>
    <row r="14208" spans="5:5" x14ac:dyDescent="0.25">
      <c r="E14208"/>
    </row>
    <row r="14209" spans="5:5" x14ac:dyDescent="0.25">
      <c r="E14209"/>
    </row>
    <row r="14210" spans="5:5" x14ac:dyDescent="0.25">
      <c r="E14210"/>
    </row>
    <row r="14211" spans="5:5" x14ac:dyDescent="0.25">
      <c r="E14211"/>
    </row>
    <row r="14212" spans="5:5" x14ac:dyDescent="0.25">
      <c r="E14212"/>
    </row>
    <row r="14213" spans="5:5" x14ac:dyDescent="0.25">
      <c r="E14213"/>
    </row>
    <row r="14214" spans="5:5" x14ac:dyDescent="0.25">
      <c r="E14214"/>
    </row>
    <row r="14215" spans="5:5" x14ac:dyDescent="0.25">
      <c r="E14215"/>
    </row>
    <row r="14216" spans="5:5" x14ac:dyDescent="0.25">
      <c r="E14216"/>
    </row>
    <row r="14217" spans="5:5" x14ac:dyDescent="0.25">
      <c r="E14217"/>
    </row>
    <row r="14218" spans="5:5" x14ac:dyDescent="0.25">
      <c r="E14218"/>
    </row>
    <row r="14219" spans="5:5" x14ac:dyDescent="0.25">
      <c r="E14219"/>
    </row>
    <row r="14220" spans="5:5" x14ac:dyDescent="0.25">
      <c r="E14220"/>
    </row>
    <row r="14221" spans="5:5" x14ac:dyDescent="0.25">
      <c r="E14221"/>
    </row>
    <row r="14222" spans="5:5" x14ac:dyDescent="0.25">
      <c r="E14222"/>
    </row>
    <row r="14223" spans="5:5" x14ac:dyDescent="0.25">
      <c r="E14223"/>
    </row>
    <row r="14224" spans="5:5" x14ac:dyDescent="0.25">
      <c r="E14224"/>
    </row>
    <row r="14225" spans="5:5" x14ac:dyDescent="0.25">
      <c r="E14225"/>
    </row>
    <row r="14226" spans="5:5" x14ac:dyDescent="0.25">
      <c r="E14226"/>
    </row>
    <row r="14227" spans="5:5" x14ac:dyDescent="0.25">
      <c r="E14227"/>
    </row>
    <row r="14228" spans="5:5" x14ac:dyDescent="0.25">
      <c r="E14228"/>
    </row>
    <row r="14229" spans="5:5" x14ac:dyDescent="0.25">
      <c r="E14229"/>
    </row>
    <row r="14230" spans="5:5" x14ac:dyDescent="0.25">
      <c r="E14230"/>
    </row>
    <row r="14231" spans="5:5" x14ac:dyDescent="0.25">
      <c r="E14231"/>
    </row>
    <row r="14232" spans="5:5" x14ac:dyDescent="0.25">
      <c r="E14232"/>
    </row>
    <row r="14233" spans="5:5" x14ac:dyDescent="0.25">
      <c r="E14233"/>
    </row>
    <row r="14234" spans="5:5" x14ac:dyDescent="0.25">
      <c r="E14234"/>
    </row>
    <row r="14235" spans="5:5" x14ac:dyDescent="0.25">
      <c r="E14235"/>
    </row>
    <row r="14236" spans="5:5" x14ac:dyDescent="0.25">
      <c r="E14236"/>
    </row>
    <row r="14237" spans="5:5" x14ac:dyDescent="0.25">
      <c r="E14237"/>
    </row>
    <row r="14238" spans="5:5" x14ac:dyDescent="0.25">
      <c r="E14238"/>
    </row>
    <row r="14239" spans="5:5" x14ac:dyDescent="0.25">
      <c r="E14239"/>
    </row>
    <row r="14240" spans="5:5" x14ac:dyDescent="0.25">
      <c r="E14240"/>
    </row>
    <row r="14241" spans="5:5" x14ac:dyDescent="0.25">
      <c r="E14241"/>
    </row>
    <row r="14242" spans="5:5" x14ac:dyDescent="0.25">
      <c r="E14242"/>
    </row>
    <row r="14243" spans="5:5" x14ac:dyDescent="0.25">
      <c r="E14243"/>
    </row>
    <row r="14244" spans="5:5" x14ac:dyDescent="0.25">
      <c r="E14244"/>
    </row>
    <row r="14245" spans="5:5" x14ac:dyDescent="0.25">
      <c r="E14245"/>
    </row>
    <row r="14246" spans="5:5" x14ac:dyDescent="0.25">
      <c r="E14246"/>
    </row>
    <row r="14247" spans="5:5" x14ac:dyDescent="0.25">
      <c r="E14247"/>
    </row>
    <row r="14248" spans="5:5" x14ac:dyDescent="0.25">
      <c r="E14248"/>
    </row>
    <row r="14249" spans="5:5" x14ac:dyDescent="0.25">
      <c r="E14249"/>
    </row>
    <row r="14250" spans="5:5" x14ac:dyDescent="0.25">
      <c r="E14250"/>
    </row>
    <row r="14251" spans="5:5" x14ac:dyDescent="0.25">
      <c r="E14251"/>
    </row>
    <row r="14252" spans="5:5" x14ac:dyDescent="0.25">
      <c r="E14252"/>
    </row>
    <row r="14253" spans="5:5" x14ac:dyDescent="0.25">
      <c r="E14253"/>
    </row>
    <row r="14254" spans="5:5" x14ac:dyDescent="0.25">
      <c r="E14254"/>
    </row>
    <row r="14255" spans="5:5" x14ac:dyDescent="0.25">
      <c r="E14255"/>
    </row>
    <row r="14256" spans="5:5" x14ac:dyDescent="0.25">
      <c r="E14256"/>
    </row>
    <row r="14257" spans="5:5" x14ac:dyDescent="0.25">
      <c r="E14257"/>
    </row>
    <row r="14258" spans="5:5" x14ac:dyDescent="0.25">
      <c r="E14258"/>
    </row>
    <row r="14259" spans="5:5" x14ac:dyDescent="0.25">
      <c r="E14259"/>
    </row>
    <row r="14260" spans="5:5" x14ac:dyDescent="0.25">
      <c r="E14260"/>
    </row>
    <row r="14261" spans="5:5" x14ac:dyDescent="0.25">
      <c r="E14261"/>
    </row>
    <row r="14262" spans="5:5" x14ac:dyDescent="0.25">
      <c r="E14262"/>
    </row>
    <row r="14263" spans="5:5" x14ac:dyDescent="0.25">
      <c r="E14263"/>
    </row>
    <row r="14264" spans="5:5" x14ac:dyDescent="0.25">
      <c r="E14264"/>
    </row>
    <row r="14265" spans="5:5" x14ac:dyDescent="0.25">
      <c r="E14265"/>
    </row>
    <row r="14266" spans="5:5" x14ac:dyDescent="0.25">
      <c r="E14266"/>
    </row>
    <row r="14267" spans="5:5" x14ac:dyDescent="0.25">
      <c r="E14267"/>
    </row>
    <row r="14268" spans="5:5" x14ac:dyDescent="0.25">
      <c r="E14268"/>
    </row>
    <row r="14269" spans="5:5" x14ac:dyDescent="0.25">
      <c r="E14269"/>
    </row>
    <row r="14270" spans="5:5" x14ac:dyDescent="0.25">
      <c r="E14270"/>
    </row>
    <row r="14271" spans="5:5" x14ac:dyDescent="0.25">
      <c r="E14271"/>
    </row>
    <row r="14272" spans="5:5" x14ac:dyDescent="0.25">
      <c r="E14272"/>
    </row>
    <row r="14273" spans="5:5" x14ac:dyDescent="0.25">
      <c r="E14273"/>
    </row>
    <row r="14274" spans="5:5" x14ac:dyDescent="0.25">
      <c r="E14274"/>
    </row>
    <row r="14275" spans="5:5" x14ac:dyDescent="0.25">
      <c r="E14275"/>
    </row>
    <row r="14276" spans="5:5" x14ac:dyDescent="0.25">
      <c r="E14276"/>
    </row>
    <row r="14277" spans="5:5" x14ac:dyDescent="0.25">
      <c r="E14277"/>
    </row>
    <row r="14278" spans="5:5" x14ac:dyDescent="0.25">
      <c r="E14278"/>
    </row>
    <row r="14279" spans="5:5" x14ac:dyDescent="0.25">
      <c r="E14279"/>
    </row>
    <row r="14280" spans="5:5" x14ac:dyDescent="0.25">
      <c r="E14280"/>
    </row>
    <row r="14281" spans="5:5" x14ac:dyDescent="0.25">
      <c r="E14281"/>
    </row>
    <row r="14282" spans="5:5" x14ac:dyDescent="0.25">
      <c r="E14282"/>
    </row>
    <row r="14283" spans="5:5" x14ac:dyDescent="0.25">
      <c r="E14283"/>
    </row>
    <row r="14284" spans="5:5" x14ac:dyDescent="0.25">
      <c r="E14284"/>
    </row>
    <row r="14285" spans="5:5" x14ac:dyDescent="0.25">
      <c r="E14285"/>
    </row>
    <row r="14286" spans="5:5" x14ac:dyDescent="0.25">
      <c r="E14286"/>
    </row>
    <row r="14287" spans="5:5" x14ac:dyDescent="0.25">
      <c r="E14287"/>
    </row>
    <row r="14288" spans="5:5" x14ac:dyDescent="0.25">
      <c r="E14288"/>
    </row>
    <row r="14289" spans="5:5" x14ac:dyDescent="0.25">
      <c r="E14289"/>
    </row>
    <row r="14290" spans="5:5" x14ac:dyDescent="0.25">
      <c r="E14290"/>
    </row>
    <row r="14291" spans="5:5" x14ac:dyDescent="0.25">
      <c r="E14291"/>
    </row>
    <row r="14292" spans="5:5" x14ac:dyDescent="0.25">
      <c r="E14292"/>
    </row>
    <row r="14293" spans="5:5" x14ac:dyDescent="0.25">
      <c r="E14293"/>
    </row>
    <row r="14294" spans="5:5" x14ac:dyDescent="0.25">
      <c r="E14294"/>
    </row>
    <row r="14295" spans="5:5" x14ac:dyDescent="0.25">
      <c r="E14295"/>
    </row>
    <row r="14296" spans="5:5" x14ac:dyDescent="0.25">
      <c r="E14296"/>
    </row>
    <row r="14297" spans="5:5" x14ac:dyDescent="0.25">
      <c r="E14297"/>
    </row>
    <row r="14298" spans="5:5" x14ac:dyDescent="0.25">
      <c r="E14298"/>
    </row>
    <row r="14299" spans="5:5" x14ac:dyDescent="0.25">
      <c r="E14299"/>
    </row>
    <row r="14300" spans="5:5" x14ac:dyDescent="0.25">
      <c r="E14300"/>
    </row>
    <row r="14301" spans="5:5" x14ac:dyDescent="0.25">
      <c r="E14301"/>
    </row>
    <row r="14302" spans="5:5" x14ac:dyDescent="0.25">
      <c r="E14302"/>
    </row>
    <row r="14303" spans="5:5" x14ac:dyDescent="0.25">
      <c r="E14303"/>
    </row>
    <row r="14304" spans="5:5" x14ac:dyDescent="0.25">
      <c r="E14304"/>
    </row>
    <row r="14305" spans="5:5" x14ac:dyDescent="0.25">
      <c r="E14305"/>
    </row>
    <row r="14306" spans="5:5" x14ac:dyDescent="0.25">
      <c r="E14306"/>
    </row>
    <row r="14307" spans="5:5" x14ac:dyDescent="0.25">
      <c r="E14307"/>
    </row>
    <row r="14308" spans="5:5" x14ac:dyDescent="0.25">
      <c r="E14308"/>
    </row>
    <row r="14309" spans="5:5" x14ac:dyDescent="0.25">
      <c r="E14309"/>
    </row>
    <row r="14310" spans="5:5" x14ac:dyDescent="0.25">
      <c r="E14310"/>
    </row>
    <row r="14311" spans="5:5" x14ac:dyDescent="0.25">
      <c r="E14311"/>
    </row>
    <row r="14312" spans="5:5" x14ac:dyDescent="0.25">
      <c r="E14312"/>
    </row>
    <row r="14313" spans="5:5" x14ac:dyDescent="0.25">
      <c r="E14313"/>
    </row>
    <row r="14314" spans="5:5" x14ac:dyDescent="0.25">
      <c r="E14314"/>
    </row>
    <row r="14315" spans="5:5" x14ac:dyDescent="0.25">
      <c r="E14315"/>
    </row>
    <row r="14316" spans="5:5" x14ac:dyDescent="0.25">
      <c r="E14316"/>
    </row>
    <row r="14317" spans="5:5" x14ac:dyDescent="0.25">
      <c r="E14317"/>
    </row>
    <row r="14318" spans="5:5" x14ac:dyDescent="0.25">
      <c r="E14318"/>
    </row>
    <row r="14319" spans="5:5" x14ac:dyDescent="0.25">
      <c r="E14319"/>
    </row>
    <row r="14320" spans="5:5" x14ac:dyDescent="0.25">
      <c r="E14320"/>
    </row>
    <row r="14321" spans="5:5" x14ac:dyDescent="0.25">
      <c r="E14321"/>
    </row>
    <row r="14322" spans="5:5" x14ac:dyDescent="0.25">
      <c r="E14322"/>
    </row>
    <row r="14323" spans="5:5" x14ac:dyDescent="0.25">
      <c r="E14323"/>
    </row>
    <row r="14324" spans="5:5" x14ac:dyDescent="0.25">
      <c r="E14324"/>
    </row>
    <row r="14325" spans="5:5" x14ac:dyDescent="0.25">
      <c r="E14325"/>
    </row>
    <row r="14326" spans="5:5" x14ac:dyDescent="0.25">
      <c r="E14326"/>
    </row>
    <row r="14327" spans="5:5" x14ac:dyDescent="0.25">
      <c r="E14327"/>
    </row>
    <row r="14328" spans="5:5" x14ac:dyDescent="0.25">
      <c r="E14328"/>
    </row>
    <row r="14329" spans="5:5" x14ac:dyDescent="0.25">
      <c r="E14329"/>
    </row>
    <row r="14330" spans="5:5" x14ac:dyDescent="0.25">
      <c r="E14330"/>
    </row>
    <row r="14331" spans="5:5" x14ac:dyDescent="0.25">
      <c r="E14331"/>
    </row>
    <row r="14332" spans="5:5" x14ac:dyDescent="0.25">
      <c r="E14332"/>
    </row>
    <row r="14333" spans="5:5" x14ac:dyDescent="0.25">
      <c r="E14333"/>
    </row>
    <row r="14334" spans="5:5" x14ac:dyDescent="0.25">
      <c r="E14334"/>
    </row>
    <row r="14335" spans="5:5" x14ac:dyDescent="0.25">
      <c r="E14335"/>
    </row>
    <row r="14336" spans="5:5" x14ac:dyDescent="0.25">
      <c r="E14336"/>
    </row>
    <row r="14337" spans="5:5" x14ac:dyDescent="0.25">
      <c r="E14337"/>
    </row>
    <row r="14338" spans="5:5" x14ac:dyDescent="0.25">
      <c r="E14338"/>
    </row>
    <row r="14339" spans="5:5" x14ac:dyDescent="0.25">
      <c r="E14339"/>
    </row>
    <row r="14340" spans="5:5" x14ac:dyDescent="0.25">
      <c r="E14340"/>
    </row>
    <row r="14341" spans="5:5" x14ac:dyDescent="0.25">
      <c r="E14341"/>
    </row>
    <row r="14342" spans="5:5" x14ac:dyDescent="0.25">
      <c r="E14342"/>
    </row>
    <row r="14343" spans="5:5" x14ac:dyDescent="0.25">
      <c r="E14343"/>
    </row>
    <row r="14344" spans="5:5" x14ac:dyDescent="0.25">
      <c r="E14344"/>
    </row>
    <row r="14345" spans="5:5" x14ac:dyDescent="0.25">
      <c r="E14345"/>
    </row>
    <row r="14346" spans="5:5" x14ac:dyDescent="0.25">
      <c r="E14346"/>
    </row>
    <row r="14347" spans="5:5" x14ac:dyDescent="0.25">
      <c r="E14347"/>
    </row>
    <row r="14348" spans="5:5" x14ac:dyDescent="0.25">
      <c r="E14348"/>
    </row>
    <row r="14349" spans="5:5" x14ac:dyDescent="0.25">
      <c r="E14349"/>
    </row>
    <row r="14350" spans="5:5" x14ac:dyDescent="0.25">
      <c r="E14350"/>
    </row>
    <row r="14351" spans="5:5" x14ac:dyDescent="0.25">
      <c r="E14351"/>
    </row>
    <row r="14352" spans="5:5" x14ac:dyDescent="0.25">
      <c r="E14352"/>
    </row>
    <row r="14353" spans="5:5" x14ac:dyDescent="0.25">
      <c r="E14353"/>
    </row>
    <row r="14354" spans="5:5" x14ac:dyDescent="0.25">
      <c r="E14354"/>
    </row>
    <row r="14355" spans="5:5" x14ac:dyDescent="0.25">
      <c r="E14355"/>
    </row>
    <row r="14356" spans="5:5" x14ac:dyDescent="0.25">
      <c r="E14356"/>
    </row>
    <row r="14357" spans="5:5" x14ac:dyDescent="0.25">
      <c r="E14357"/>
    </row>
    <row r="14358" spans="5:5" x14ac:dyDescent="0.25">
      <c r="E14358"/>
    </row>
    <row r="14359" spans="5:5" x14ac:dyDescent="0.25">
      <c r="E14359"/>
    </row>
    <row r="14360" spans="5:5" x14ac:dyDescent="0.25">
      <c r="E14360"/>
    </row>
    <row r="14361" spans="5:5" x14ac:dyDescent="0.25">
      <c r="E14361"/>
    </row>
    <row r="14362" spans="5:5" x14ac:dyDescent="0.25">
      <c r="E14362"/>
    </row>
    <row r="14363" spans="5:5" x14ac:dyDescent="0.25">
      <c r="E14363"/>
    </row>
    <row r="14364" spans="5:5" x14ac:dyDescent="0.25">
      <c r="E14364"/>
    </row>
    <row r="14365" spans="5:5" x14ac:dyDescent="0.25">
      <c r="E14365"/>
    </row>
    <row r="14366" spans="5:5" x14ac:dyDescent="0.25">
      <c r="E14366"/>
    </row>
    <row r="14367" spans="5:5" x14ac:dyDescent="0.25">
      <c r="E14367"/>
    </row>
    <row r="14368" spans="5:5" x14ac:dyDescent="0.25">
      <c r="E14368"/>
    </row>
    <row r="14369" spans="5:5" x14ac:dyDescent="0.25">
      <c r="E14369"/>
    </row>
    <row r="14370" spans="5:5" x14ac:dyDescent="0.25">
      <c r="E14370"/>
    </row>
    <row r="14371" spans="5:5" x14ac:dyDescent="0.25">
      <c r="E14371"/>
    </row>
    <row r="14372" spans="5:5" x14ac:dyDescent="0.25">
      <c r="E14372"/>
    </row>
    <row r="14373" spans="5:5" x14ac:dyDescent="0.25">
      <c r="E14373"/>
    </row>
    <row r="14374" spans="5:5" x14ac:dyDescent="0.25">
      <c r="E14374"/>
    </row>
    <row r="14375" spans="5:5" x14ac:dyDescent="0.25">
      <c r="E14375"/>
    </row>
    <row r="14376" spans="5:5" x14ac:dyDescent="0.25">
      <c r="E14376"/>
    </row>
    <row r="14377" spans="5:5" x14ac:dyDescent="0.25">
      <c r="E14377"/>
    </row>
    <row r="14378" spans="5:5" x14ac:dyDescent="0.25">
      <c r="E14378"/>
    </row>
    <row r="14379" spans="5:5" x14ac:dyDescent="0.25">
      <c r="E14379"/>
    </row>
    <row r="14380" spans="5:5" x14ac:dyDescent="0.25">
      <c r="E14380"/>
    </row>
    <row r="14381" spans="5:5" x14ac:dyDescent="0.25">
      <c r="E14381"/>
    </row>
    <row r="14382" spans="5:5" x14ac:dyDescent="0.25">
      <c r="E14382"/>
    </row>
    <row r="14383" spans="5:5" x14ac:dyDescent="0.25">
      <c r="E14383"/>
    </row>
    <row r="14384" spans="5:5" x14ac:dyDescent="0.25">
      <c r="E14384"/>
    </row>
    <row r="14385" spans="5:5" x14ac:dyDescent="0.25">
      <c r="E14385"/>
    </row>
    <row r="14386" spans="5:5" x14ac:dyDescent="0.25">
      <c r="E14386"/>
    </row>
    <row r="14387" spans="5:5" x14ac:dyDescent="0.25">
      <c r="E14387"/>
    </row>
    <row r="14388" spans="5:5" x14ac:dyDescent="0.25">
      <c r="E14388"/>
    </row>
    <row r="14389" spans="5:5" x14ac:dyDescent="0.25">
      <c r="E14389"/>
    </row>
    <row r="14390" spans="5:5" x14ac:dyDescent="0.25">
      <c r="E14390"/>
    </row>
    <row r="14391" spans="5:5" x14ac:dyDescent="0.25">
      <c r="E14391"/>
    </row>
    <row r="14392" spans="5:5" x14ac:dyDescent="0.25">
      <c r="E14392"/>
    </row>
    <row r="14393" spans="5:5" x14ac:dyDescent="0.25">
      <c r="E14393"/>
    </row>
    <row r="14394" spans="5:5" x14ac:dyDescent="0.25">
      <c r="E14394"/>
    </row>
    <row r="14395" spans="5:5" x14ac:dyDescent="0.25">
      <c r="E14395"/>
    </row>
    <row r="14396" spans="5:5" x14ac:dyDescent="0.25">
      <c r="E14396"/>
    </row>
    <row r="14397" spans="5:5" x14ac:dyDescent="0.25">
      <c r="E14397"/>
    </row>
    <row r="14398" spans="5:5" x14ac:dyDescent="0.25">
      <c r="E14398"/>
    </row>
    <row r="14399" spans="5:5" x14ac:dyDescent="0.25">
      <c r="E14399"/>
    </row>
    <row r="14400" spans="5:5" x14ac:dyDescent="0.25">
      <c r="E14400"/>
    </row>
    <row r="14401" spans="5:5" x14ac:dyDescent="0.25">
      <c r="E14401"/>
    </row>
    <row r="14402" spans="5:5" x14ac:dyDescent="0.25">
      <c r="E14402"/>
    </row>
    <row r="14403" spans="5:5" x14ac:dyDescent="0.25">
      <c r="E14403"/>
    </row>
    <row r="14404" spans="5:5" x14ac:dyDescent="0.25">
      <c r="E14404"/>
    </row>
    <row r="14405" spans="5:5" x14ac:dyDescent="0.25">
      <c r="E14405"/>
    </row>
    <row r="14406" spans="5:5" x14ac:dyDescent="0.25">
      <c r="E14406"/>
    </row>
    <row r="14407" spans="5:5" x14ac:dyDescent="0.25">
      <c r="E14407"/>
    </row>
    <row r="14408" spans="5:5" x14ac:dyDescent="0.25">
      <c r="E14408"/>
    </row>
    <row r="14409" spans="5:5" x14ac:dyDescent="0.25">
      <c r="E14409"/>
    </row>
    <row r="14410" spans="5:5" x14ac:dyDescent="0.25">
      <c r="E14410"/>
    </row>
    <row r="14411" spans="5:5" x14ac:dyDescent="0.25">
      <c r="E14411"/>
    </row>
    <row r="14412" spans="5:5" x14ac:dyDescent="0.25">
      <c r="E14412"/>
    </row>
    <row r="14413" spans="5:5" x14ac:dyDescent="0.25">
      <c r="E14413"/>
    </row>
    <row r="14414" spans="5:5" x14ac:dyDescent="0.25">
      <c r="E14414"/>
    </row>
    <row r="14415" spans="5:5" x14ac:dyDescent="0.25">
      <c r="E14415"/>
    </row>
    <row r="14416" spans="5:5" x14ac:dyDescent="0.25">
      <c r="E14416"/>
    </row>
    <row r="14417" spans="5:5" x14ac:dyDescent="0.25">
      <c r="E14417"/>
    </row>
    <row r="14418" spans="5:5" x14ac:dyDescent="0.25">
      <c r="E14418"/>
    </row>
    <row r="14419" spans="5:5" x14ac:dyDescent="0.25">
      <c r="E14419"/>
    </row>
    <row r="14420" spans="5:5" x14ac:dyDescent="0.25">
      <c r="E14420"/>
    </row>
    <row r="14421" spans="5:5" x14ac:dyDescent="0.25">
      <c r="E14421"/>
    </row>
    <row r="14422" spans="5:5" x14ac:dyDescent="0.25">
      <c r="E14422"/>
    </row>
    <row r="14423" spans="5:5" x14ac:dyDescent="0.25">
      <c r="E14423"/>
    </row>
    <row r="14424" spans="5:5" x14ac:dyDescent="0.25">
      <c r="E14424"/>
    </row>
    <row r="14425" spans="5:5" x14ac:dyDescent="0.25">
      <c r="E14425"/>
    </row>
    <row r="14426" spans="5:5" x14ac:dyDescent="0.25">
      <c r="E14426"/>
    </row>
    <row r="14427" spans="5:5" x14ac:dyDescent="0.25">
      <c r="E14427"/>
    </row>
    <row r="14428" spans="5:5" x14ac:dyDescent="0.25">
      <c r="E14428"/>
    </row>
    <row r="14429" spans="5:5" x14ac:dyDescent="0.25">
      <c r="E14429"/>
    </row>
    <row r="14430" spans="5:5" x14ac:dyDescent="0.25">
      <c r="E14430"/>
    </row>
    <row r="14431" spans="5:5" x14ac:dyDescent="0.25">
      <c r="E14431"/>
    </row>
    <row r="14432" spans="5:5" x14ac:dyDescent="0.25">
      <c r="E14432"/>
    </row>
    <row r="14433" spans="5:5" x14ac:dyDescent="0.25">
      <c r="E14433"/>
    </row>
    <row r="14434" spans="5:5" x14ac:dyDescent="0.25">
      <c r="E14434"/>
    </row>
    <row r="14435" spans="5:5" x14ac:dyDescent="0.25">
      <c r="E14435"/>
    </row>
    <row r="14436" spans="5:5" x14ac:dyDescent="0.25">
      <c r="E14436"/>
    </row>
    <row r="14437" spans="5:5" x14ac:dyDescent="0.25">
      <c r="E14437"/>
    </row>
    <row r="14438" spans="5:5" x14ac:dyDescent="0.25">
      <c r="E14438"/>
    </row>
    <row r="14439" spans="5:5" x14ac:dyDescent="0.25">
      <c r="E14439"/>
    </row>
    <row r="14440" spans="5:5" x14ac:dyDescent="0.25">
      <c r="E14440"/>
    </row>
    <row r="14441" spans="5:5" x14ac:dyDescent="0.25">
      <c r="E14441"/>
    </row>
    <row r="14442" spans="5:5" x14ac:dyDescent="0.25">
      <c r="E14442"/>
    </row>
    <row r="14443" spans="5:5" x14ac:dyDescent="0.25">
      <c r="E14443"/>
    </row>
    <row r="14444" spans="5:5" x14ac:dyDescent="0.25">
      <c r="E14444"/>
    </row>
    <row r="14445" spans="5:5" x14ac:dyDescent="0.25">
      <c r="E14445"/>
    </row>
    <row r="14446" spans="5:5" x14ac:dyDescent="0.25">
      <c r="E14446"/>
    </row>
    <row r="14447" spans="5:5" x14ac:dyDescent="0.25">
      <c r="E14447"/>
    </row>
    <row r="14448" spans="5:5" x14ac:dyDescent="0.25">
      <c r="E14448"/>
    </row>
    <row r="14449" spans="5:5" x14ac:dyDescent="0.25">
      <c r="E14449"/>
    </row>
    <row r="14450" spans="5:5" x14ac:dyDescent="0.25">
      <c r="E14450"/>
    </row>
    <row r="14451" spans="5:5" x14ac:dyDescent="0.25">
      <c r="E14451"/>
    </row>
    <row r="14452" spans="5:5" x14ac:dyDescent="0.25">
      <c r="E14452"/>
    </row>
    <row r="14453" spans="5:5" x14ac:dyDescent="0.25">
      <c r="E14453"/>
    </row>
    <row r="14454" spans="5:5" x14ac:dyDescent="0.25">
      <c r="E14454"/>
    </row>
    <row r="14455" spans="5:5" x14ac:dyDescent="0.25">
      <c r="E14455"/>
    </row>
    <row r="14456" spans="5:5" x14ac:dyDescent="0.25">
      <c r="E14456"/>
    </row>
    <row r="14457" spans="5:5" x14ac:dyDescent="0.25">
      <c r="E14457"/>
    </row>
    <row r="14458" spans="5:5" x14ac:dyDescent="0.25">
      <c r="E14458"/>
    </row>
    <row r="14459" spans="5:5" x14ac:dyDescent="0.25">
      <c r="E14459"/>
    </row>
    <row r="14460" spans="5:5" x14ac:dyDescent="0.25">
      <c r="E14460"/>
    </row>
    <row r="14461" spans="5:5" x14ac:dyDescent="0.25">
      <c r="E14461"/>
    </row>
    <row r="14462" spans="5:5" x14ac:dyDescent="0.25">
      <c r="E14462"/>
    </row>
    <row r="14463" spans="5:5" x14ac:dyDescent="0.25">
      <c r="E14463"/>
    </row>
    <row r="14464" spans="5:5" x14ac:dyDescent="0.25">
      <c r="E14464"/>
    </row>
    <row r="14465" spans="5:5" x14ac:dyDescent="0.25">
      <c r="E14465"/>
    </row>
    <row r="14466" spans="5:5" x14ac:dyDescent="0.25">
      <c r="E14466"/>
    </row>
    <row r="14467" spans="5:5" x14ac:dyDescent="0.25">
      <c r="E14467"/>
    </row>
    <row r="14468" spans="5:5" x14ac:dyDescent="0.25">
      <c r="E14468"/>
    </row>
    <row r="14469" spans="5:5" x14ac:dyDescent="0.25">
      <c r="E14469"/>
    </row>
    <row r="14470" spans="5:5" x14ac:dyDescent="0.25">
      <c r="E14470"/>
    </row>
    <row r="14471" spans="5:5" x14ac:dyDescent="0.25">
      <c r="E14471"/>
    </row>
    <row r="14472" spans="5:5" x14ac:dyDescent="0.25">
      <c r="E14472"/>
    </row>
    <row r="14473" spans="5:5" x14ac:dyDescent="0.25">
      <c r="E14473"/>
    </row>
    <row r="14474" spans="5:5" x14ac:dyDescent="0.25">
      <c r="E14474"/>
    </row>
    <row r="14475" spans="5:5" x14ac:dyDescent="0.25">
      <c r="E14475"/>
    </row>
    <row r="14476" spans="5:5" x14ac:dyDescent="0.25">
      <c r="E14476"/>
    </row>
    <row r="14477" spans="5:5" x14ac:dyDescent="0.25">
      <c r="E14477"/>
    </row>
    <row r="14478" spans="5:5" x14ac:dyDescent="0.25">
      <c r="E14478"/>
    </row>
    <row r="14479" spans="5:5" x14ac:dyDescent="0.25">
      <c r="E14479"/>
    </row>
    <row r="14480" spans="5:5" x14ac:dyDescent="0.25">
      <c r="E14480"/>
    </row>
    <row r="14481" spans="5:5" x14ac:dyDescent="0.25">
      <c r="E14481"/>
    </row>
    <row r="14482" spans="5:5" x14ac:dyDescent="0.25">
      <c r="E14482"/>
    </row>
    <row r="14483" spans="5:5" x14ac:dyDescent="0.25">
      <c r="E14483"/>
    </row>
    <row r="14484" spans="5:5" x14ac:dyDescent="0.25">
      <c r="E14484"/>
    </row>
    <row r="14485" spans="5:5" x14ac:dyDescent="0.25">
      <c r="E14485"/>
    </row>
    <row r="14486" spans="5:5" x14ac:dyDescent="0.25">
      <c r="E14486"/>
    </row>
    <row r="14487" spans="5:5" x14ac:dyDescent="0.25">
      <c r="E14487"/>
    </row>
    <row r="14488" spans="5:5" x14ac:dyDescent="0.25">
      <c r="E14488"/>
    </row>
    <row r="14489" spans="5:5" x14ac:dyDescent="0.25">
      <c r="E14489"/>
    </row>
    <row r="14490" spans="5:5" x14ac:dyDescent="0.25">
      <c r="E14490"/>
    </row>
    <row r="14491" spans="5:5" x14ac:dyDescent="0.25">
      <c r="E14491"/>
    </row>
    <row r="14492" spans="5:5" x14ac:dyDescent="0.25">
      <c r="E14492"/>
    </row>
    <row r="14493" spans="5:5" x14ac:dyDescent="0.25">
      <c r="E14493"/>
    </row>
    <row r="14494" spans="5:5" x14ac:dyDescent="0.25">
      <c r="E14494"/>
    </row>
    <row r="14495" spans="5:5" x14ac:dyDescent="0.25">
      <c r="E14495"/>
    </row>
    <row r="14496" spans="5:5" x14ac:dyDescent="0.25">
      <c r="E14496"/>
    </row>
    <row r="14497" spans="5:5" x14ac:dyDescent="0.25">
      <c r="E14497"/>
    </row>
    <row r="14498" spans="5:5" x14ac:dyDescent="0.25">
      <c r="E14498"/>
    </row>
    <row r="14499" spans="5:5" x14ac:dyDescent="0.25">
      <c r="E14499"/>
    </row>
    <row r="14500" spans="5:5" x14ac:dyDescent="0.25">
      <c r="E14500"/>
    </row>
    <row r="14501" spans="5:5" x14ac:dyDescent="0.25">
      <c r="E14501"/>
    </row>
    <row r="14502" spans="5:5" x14ac:dyDescent="0.25">
      <c r="E14502"/>
    </row>
    <row r="14503" spans="5:5" x14ac:dyDescent="0.25">
      <c r="E14503"/>
    </row>
    <row r="14504" spans="5:5" x14ac:dyDescent="0.25">
      <c r="E14504"/>
    </row>
    <row r="14505" spans="5:5" x14ac:dyDescent="0.25">
      <c r="E14505"/>
    </row>
    <row r="14506" spans="5:5" x14ac:dyDescent="0.25">
      <c r="E14506"/>
    </row>
    <row r="14507" spans="5:5" x14ac:dyDescent="0.25">
      <c r="E14507"/>
    </row>
    <row r="14508" spans="5:5" x14ac:dyDescent="0.25">
      <c r="E14508"/>
    </row>
    <row r="14509" spans="5:5" x14ac:dyDescent="0.25">
      <c r="E14509"/>
    </row>
    <row r="14510" spans="5:5" x14ac:dyDescent="0.25">
      <c r="E14510"/>
    </row>
    <row r="14511" spans="5:5" x14ac:dyDescent="0.25">
      <c r="E14511"/>
    </row>
    <row r="14512" spans="5:5" x14ac:dyDescent="0.25">
      <c r="E14512"/>
    </row>
    <row r="14513" spans="5:5" x14ac:dyDescent="0.25">
      <c r="E14513"/>
    </row>
    <row r="14514" spans="5:5" x14ac:dyDescent="0.25">
      <c r="E14514"/>
    </row>
    <row r="14515" spans="5:5" x14ac:dyDescent="0.25">
      <c r="E14515"/>
    </row>
    <row r="14516" spans="5:5" x14ac:dyDescent="0.25">
      <c r="E14516"/>
    </row>
    <row r="14517" spans="5:5" x14ac:dyDescent="0.25">
      <c r="E14517"/>
    </row>
    <row r="14518" spans="5:5" x14ac:dyDescent="0.25">
      <c r="E14518"/>
    </row>
    <row r="14519" spans="5:5" x14ac:dyDescent="0.25">
      <c r="E14519"/>
    </row>
    <row r="14520" spans="5:5" x14ac:dyDescent="0.25">
      <c r="E14520"/>
    </row>
    <row r="14521" spans="5:5" x14ac:dyDescent="0.25">
      <c r="E14521"/>
    </row>
    <row r="14522" spans="5:5" x14ac:dyDescent="0.25">
      <c r="E14522"/>
    </row>
    <row r="14523" spans="5:5" x14ac:dyDescent="0.25">
      <c r="E14523"/>
    </row>
    <row r="14524" spans="5:5" x14ac:dyDescent="0.25">
      <c r="E14524"/>
    </row>
    <row r="14525" spans="5:5" x14ac:dyDescent="0.25">
      <c r="E14525"/>
    </row>
    <row r="14526" spans="5:5" x14ac:dyDescent="0.25">
      <c r="E14526"/>
    </row>
    <row r="14527" spans="5:5" x14ac:dyDescent="0.25">
      <c r="E14527"/>
    </row>
    <row r="14528" spans="5:5" x14ac:dyDescent="0.25">
      <c r="E14528"/>
    </row>
    <row r="14529" spans="5:5" x14ac:dyDescent="0.25">
      <c r="E14529"/>
    </row>
    <row r="14530" spans="5:5" x14ac:dyDescent="0.25">
      <c r="E14530"/>
    </row>
    <row r="14531" spans="5:5" x14ac:dyDescent="0.25">
      <c r="E14531"/>
    </row>
    <row r="14532" spans="5:5" x14ac:dyDescent="0.25">
      <c r="E14532"/>
    </row>
    <row r="14533" spans="5:5" x14ac:dyDescent="0.25">
      <c r="E14533"/>
    </row>
    <row r="14534" spans="5:5" x14ac:dyDescent="0.25">
      <c r="E14534"/>
    </row>
    <row r="14535" spans="5:5" x14ac:dyDescent="0.25">
      <c r="E14535"/>
    </row>
    <row r="14536" spans="5:5" x14ac:dyDescent="0.25">
      <c r="E14536"/>
    </row>
    <row r="14537" spans="5:5" x14ac:dyDescent="0.25">
      <c r="E14537"/>
    </row>
    <row r="14538" spans="5:5" x14ac:dyDescent="0.25">
      <c r="E14538"/>
    </row>
    <row r="14539" spans="5:5" x14ac:dyDescent="0.25">
      <c r="E14539"/>
    </row>
    <row r="14540" spans="5:5" x14ac:dyDescent="0.25">
      <c r="E14540"/>
    </row>
    <row r="14541" spans="5:5" x14ac:dyDescent="0.25">
      <c r="E14541"/>
    </row>
    <row r="14542" spans="5:5" x14ac:dyDescent="0.25">
      <c r="E14542"/>
    </row>
    <row r="14543" spans="5:5" x14ac:dyDescent="0.25">
      <c r="E14543"/>
    </row>
    <row r="14544" spans="5:5" x14ac:dyDescent="0.25">
      <c r="E14544"/>
    </row>
    <row r="14545" spans="5:5" x14ac:dyDescent="0.25">
      <c r="E14545"/>
    </row>
    <row r="14546" spans="5:5" x14ac:dyDescent="0.25">
      <c r="E14546"/>
    </row>
    <row r="14547" spans="5:5" x14ac:dyDescent="0.25">
      <c r="E14547"/>
    </row>
    <row r="14548" spans="5:5" x14ac:dyDescent="0.25">
      <c r="E14548"/>
    </row>
    <row r="14549" spans="5:5" x14ac:dyDescent="0.25">
      <c r="E14549"/>
    </row>
    <row r="14550" spans="5:5" x14ac:dyDescent="0.25">
      <c r="E14550"/>
    </row>
    <row r="14551" spans="5:5" x14ac:dyDescent="0.25">
      <c r="E14551"/>
    </row>
    <row r="14552" spans="5:5" x14ac:dyDescent="0.25">
      <c r="E14552"/>
    </row>
    <row r="14553" spans="5:5" x14ac:dyDescent="0.25">
      <c r="E14553"/>
    </row>
    <row r="14554" spans="5:5" x14ac:dyDescent="0.25">
      <c r="E14554"/>
    </row>
    <row r="14555" spans="5:5" x14ac:dyDescent="0.25">
      <c r="E14555"/>
    </row>
    <row r="14556" spans="5:5" x14ac:dyDescent="0.25">
      <c r="E14556"/>
    </row>
    <row r="14557" spans="5:5" x14ac:dyDescent="0.25">
      <c r="E14557"/>
    </row>
    <row r="14558" spans="5:5" x14ac:dyDescent="0.25">
      <c r="E14558"/>
    </row>
    <row r="14559" spans="5:5" x14ac:dyDescent="0.25">
      <c r="E14559"/>
    </row>
    <row r="14560" spans="5:5" x14ac:dyDescent="0.25">
      <c r="E14560"/>
    </row>
    <row r="14561" spans="5:5" x14ac:dyDescent="0.25">
      <c r="E14561"/>
    </row>
    <row r="14562" spans="5:5" x14ac:dyDescent="0.25">
      <c r="E14562"/>
    </row>
    <row r="14563" spans="5:5" x14ac:dyDescent="0.25">
      <c r="E14563"/>
    </row>
    <row r="14564" spans="5:5" x14ac:dyDescent="0.25">
      <c r="E14564"/>
    </row>
    <row r="14565" spans="5:5" x14ac:dyDescent="0.25">
      <c r="E14565"/>
    </row>
    <row r="14566" spans="5:5" x14ac:dyDescent="0.25">
      <c r="E14566"/>
    </row>
    <row r="14567" spans="5:5" x14ac:dyDescent="0.25">
      <c r="E14567"/>
    </row>
    <row r="14568" spans="5:5" x14ac:dyDescent="0.25">
      <c r="E14568"/>
    </row>
    <row r="14569" spans="5:5" x14ac:dyDescent="0.25">
      <c r="E14569"/>
    </row>
    <row r="14570" spans="5:5" x14ac:dyDescent="0.25">
      <c r="E14570"/>
    </row>
    <row r="14571" spans="5:5" x14ac:dyDescent="0.25">
      <c r="E14571"/>
    </row>
    <row r="14572" spans="5:5" x14ac:dyDescent="0.25">
      <c r="E14572"/>
    </row>
    <row r="14573" spans="5:5" x14ac:dyDescent="0.25">
      <c r="E14573"/>
    </row>
    <row r="14574" spans="5:5" x14ac:dyDescent="0.25">
      <c r="E14574"/>
    </row>
    <row r="14575" spans="5:5" x14ac:dyDescent="0.25">
      <c r="E14575"/>
    </row>
    <row r="14576" spans="5:5" x14ac:dyDescent="0.25">
      <c r="E14576"/>
    </row>
    <row r="14577" spans="5:5" x14ac:dyDescent="0.25">
      <c r="E14577"/>
    </row>
    <row r="14578" spans="5:5" x14ac:dyDescent="0.25">
      <c r="E14578"/>
    </row>
    <row r="14579" spans="5:5" x14ac:dyDescent="0.25">
      <c r="E14579"/>
    </row>
    <row r="14580" spans="5:5" x14ac:dyDescent="0.25">
      <c r="E14580"/>
    </row>
    <row r="14581" spans="5:5" x14ac:dyDescent="0.25">
      <c r="E14581"/>
    </row>
    <row r="14582" spans="5:5" x14ac:dyDescent="0.25">
      <c r="E14582"/>
    </row>
    <row r="14583" spans="5:5" x14ac:dyDescent="0.25">
      <c r="E14583"/>
    </row>
    <row r="14584" spans="5:5" x14ac:dyDescent="0.25">
      <c r="E14584"/>
    </row>
    <row r="14585" spans="5:5" x14ac:dyDescent="0.25">
      <c r="E14585"/>
    </row>
    <row r="14586" spans="5:5" x14ac:dyDescent="0.25">
      <c r="E14586"/>
    </row>
    <row r="14587" spans="5:5" x14ac:dyDescent="0.25">
      <c r="E14587"/>
    </row>
    <row r="14588" spans="5:5" x14ac:dyDescent="0.25">
      <c r="E14588"/>
    </row>
    <row r="14589" spans="5:5" x14ac:dyDescent="0.25">
      <c r="E14589"/>
    </row>
    <row r="14590" spans="5:5" x14ac:dyDescent="0.25">
      <c r="E14590"/>
    </row>
    <row r="14591" spans="5:5" x14ac:dyDescent="0.25">
      <c r="E14591"/>
    </row>
    <row r="14592" spans="5:5" x14ac:dyDescent="0.25">
      <c r="E14592"/>
    </row>
    <row r="14593" spans="5:5" x14ac:dyDescent="0.25">
      <c r="E14593"/>
    </row>
    <row r="14594" spans="5:5" x14ac:dyDescent="0.25">
      <c r="E14594"/>
    </row>
    <row r="14595" spans="5:5" x14ac:dyDescent="0.25">
      <c r="E14595"/>
    </row>
    <row r="14596" spans="5:5" x14ac:dyDescent="0.25">
      <c r="E14596"/>
    </row>
    <row r="14597" spans="5:5" x14ac:dyDescent="0.25">
      <c r="E14597"/>
    </row>
    <row r="14598" spans="5:5" x14ac:dyDescent="0.25">
      <c r="E14598"/>
    </row>
    <row r="14599" spans="5:5" x14ac:dyDescent="0.25">
      <c r="E14599"/>
    </row>
    <row r="14600" spans="5:5" x14ac:dyDescent="0.25">
      <c r="E14600"/>
    </row>
    <row r="14601" spans="5:5" x14ac:dyDescent="0.25">
      <c r="E14601"/>
    </row>
    <row r="14602" spans="5:5" x14ac:dyDescent="0.25">
      <c r="E14602"/>
    </row>
    <row r="14603" spans="5:5" x14ac:dyDescent="0.25">
      <c r="E14603"/>
    </row>
    <row r="14604" spans="5:5" x14ac:dyDescent="0.25">
      <c r="E14604"/>
    </row>
    <row r="14605" spans="5:5" x14ac:dyDescent="0.25">
      <c r="E14605"/>
    </row>
    <row r="14606" spans="5:5" x14ac:dyDescent="0.25">
      <c r="E14606"/>
    </row>
    <row r="14607" spans="5:5" x14ac:dyDescent="0.25">
      <c r="E14607"/>
    </row>
    <row r="14608" spans="5:5" x14ac:dyDescent="0.25">
      <c r="E14608"/>
    </row>
    <row r="14609" spans="5:5" x14ac:dyDescent="0.25">
      <c r="E14609"/>
    </row>
    <row r="14610" spans="5:5" x14ac:dyDescent="0.25">
      <c r="E14610"/>
    </row>
    <row r="14611" spans="5:5" x14ac:dyDescent="0.25">
      <c r="E14611"/>
    </row>
    <row r="14612" spans="5:5" x14ac:dyDescent="0.25">
      <c r="E14612"/>
    </row>
    <row r="14613" spans="5:5" x14ac:dyDescent="0.25">
      <c r="E14613"/>
    </row>
    <row r="14614" spans="5:5" x14ac:dyDescent="0.25">
      <c r="E14614"/>
    </row>
    <row r="14615" spans="5:5" x14ac:dyDescent="0.25">
      <c r="E14615"/>
    </row>
    <row r="14616" spans="5:5" x14ac:dyDescent="0.25">
      <c r="E14616"/>
    </row>
    <row r="14617" spans="5:5" x14ac:dyDescent="0.25">
      <c r="E14617"/>
    </row>
    <row r="14618" spans="5:5" x14ac:dyDescent="0.25">
      <c r="E14618"/>
    </row>
    <row r="14619" spans="5:5" x14ac:dyDescent="0.25">
      <c r="E14619"/>
    </row>
    <row r="14620" spans="5:5" x14ac:dyDescent="0.25">
      <c r="E14620"/>
    </row>
    <row r="14621" spans="5:5" x14ac:dyDescent="0.25">
      <c r="E14621"/>
    </row>
    <row r="14622" spans="5:5" x14ac:dyDescent="0.25">
      <c r="E14622"/>
    </row>
    <row r="14623" spans="5:5" x14ac:dyDescent="0.25">
      <c r="E14623"/>
    </row>
    <row r="14624" spans="5:5" x14ac:dyDescent="0.25">
      <c r="E14624"/>
    </row>
    <row r="14625" spans="5:5" x14ac:dyDescent="0.25">
      <c r="E14625"/>
    </row>
    <row r="14626" spans="5:5" x14ac:dyDescent="0.25">
      <c r="E14626"/>
    </row>
    <row r="14627" spans="5:5" x14ac:dyDescent="0.25">
      <c r="E14627"/>
    </row>
    <row r="14628" spans="5:5" x14ac:dyDescent="0.25">
      <c r="E14628"/>
    </row>
    <row r="14629" spans="5:5" x14ac:dyDescent="0.25">
      <c r="E14629"/>
    </row>
    <row r="14630" spans="5:5" x14ac:dyDescent="0.25">
      <c r="E14630"/>
    </row>
    <row r="14631" spans="5:5" x14ac:dyDescent="0.25">
      <c r="E14631"/>
    </row>
    <row r="14632" spans="5:5" x14ac:dyDescent="0.25">
      <c r="E14632"/>
    </row>
    <row r="14633" spans="5:5" x14ac:dyDescent="0.25">
      <c r="E14633"/>
    </row>
    <row r="14634" spans="5:5" x14ac:dyDescent="0.25">
      <c r="E14634"/>
    </row>
    <row r="14635" spans="5:5" x14ac:dyDescent="0.25">
      <c r="E14635"/>
    </row>
    <row r="14636" spans="5:5" x14ac:dyDescent="0.25">
      <c r="E14636"/>
    </row>
    <row r="14637" spans="5:5" x14ac:dyDescent="0.25">
      <c r="E14637"/>
    </row>
    <row r="14638" spans="5:5" x14ac:dyDescent="0.25">
      <c r="E14638"/>
    </row>
    <row r="14639" spans="5:5" x14ac:dyDescent="0.25">
      <c r="E14639"/>
    </row>
    <row r="14640" spans="5:5" x14ac:dyDescent="0.25">
      <c r="E14640"/>
    </row>
    <row r="14641" spans="5:5" x14ac:dyDescent="0.25">
      <c r="E14641"/>
    </row>
    <row r="14642" spans="5:5" x14ac:dyDescent="0.25">
      <c r="E14642"/>
    </row>
    <row r="14643" spans="5:5" x14ac:dyDescent="0.25">
      <c r="E14643"/>
    </row>
    <row r="14644" spans="5:5" x14ac:dyDescent="0.25">
      <c r="E14644"/>
    </row>
    <row r="14645" spans="5:5" x14ac:dyDescent="0.25">
      <c r="E14645"/>
    </row>
    <row r="14646" spans="5:5" x14ac:dyDescent="0.25">
      <c r="E14646"/>
    </row>
    <row r="14647" spans="5:5" x14ac:dyDescent="0.25">
      <c r="E14647"/>
    </row>
    <row r="14648" spans="5:5" x14ac:dyDescent="0.25">
      <c r="E14648"/>
    </row>
    <row r="14649" spans="5:5" x14ac:dyDescent="0.25">
      <c r="E14649"/>
    </row>
    <row r="14650" spans="5:5" x14ac:dyDescent="0.25">
      <c r="E14650"/>
    </row>
    <row r="14651" spans="5:5" x14ac:dyDescent="0.25">
      <c r="E14651"/>
    </row>
    <row r="14652" spans="5:5" x14ac:dyDescent="0.25">
      <c r="E14652"/>
    </row>
    <row r="14653" spans="5:5" x14ac:dyDescent="0.25">
      <c r="E14653"/>
    </row>
    <row r="14654" spans="5:5" x14ac:dyDescent="0.25">
      <c r="E14654"/>
    </row>
    <row r="14655" spans="5:5" x14ac:dyDescent="0.25">
      <c r="E14655"/>
    </row>
    <row r="14656" spans="5:5" x14ac:dyDescent="0.25">
      <c r="E14656"/>
    </row>
    <row r="14657" spans="5:5" x14ac:dyDescent="0.25">
      <c r="E14657"/>
    </row>
    <row r="14658" spans="5:5" x14ac:dyDescent="0.25">
      <c r="E14658"/>
    </row>
    <row r="14659" spans="5:5" x14ac:dyDescent="0.25">
      <c r="E14659"/>
    </row>
    <row r="14660" spans="5:5" x14ac:dyDescent="0.25">
      <c r="E14660"/>
    </row>
    <row r="14661" spans="5:5" x14ac:dyDescent="0.25">
      <c r="E14661"/>
    </row>
    <row r="14662" spans="5:5" x14ac:dyDescent="0.25">
      <c r="E14662"/>
    </row>
    <row r="14663" spans="5:5" x14ac:dyDescent="0.25">
      <c r="E14663"/>
    </row>
    <row r="14664" spans="5:5" x14ac:dyDescent="0.25">
      <c r="E14664"/>
    </row>
    <row r="14665" spans="5:5" x14ac:dyDescent="0.25">
      <c r="E14665"/>
    </row>
    <row r="14666" spans="5:5" x14ac:dyDescent="0.25">
      <c r="E14666"/>
    </row>
    <row r="14667" spans="5:5" x14ac:dyDescent="0.25">
      <c r="E14667"/>
    </row>
    <row r="14668" spans="5:5" x14ac:dyDescent="0.25">
      <c r="E14668"/>
    </row>
    <row r="14669" spans="5:5" x14ac:dyDescent="0.25">
      <c r="E14669"/>
    </row>
    <row r="14670" spans="5:5" x14ac:dyDescent="0.25">
      <c r="E14670"/>
    </row>
    <row r="14671" spans="5:5" x14ac:dyDescent="0.25">
      <c r="E14671"/>
    </row>
    <row r="14672" spans="5:5" x14ac:dyDescent="0.25">
      <c r="E14672"/>
    </row>
    <row r="14673" spans="5:5" x14ac:dyDescent="0.25">
      <c r="E14673"/>
    </row>
    <row r="14674" spans="5:5" x14ac:dyDescent="0.25">
      <c r="E14674"/>
    </row>
    <row r="14675" spans="5:5" x14ac:dyDescent="0.25">
      <c r="E14675"/>
    </row>
    <row r="14676" spans="5:5" x14ac:dyDescent="0.25">
      <c r="E14676"/>
    </row>
    <row r="14677" spans="5:5" x14ac:dyDescent="0.25">
      <c r="E14677"/>
    </row>
    <row r="14678" spans="5:5" x14ac:dyDescent="0.25">
      <c r="E14678"/>
    </row>
    <row r="14679" spans="5:5" x14ac:dyDescent="0.25">
      <c r="E14679"/>
    </row>
    <row r="14680" spans="5:5" x14ac:dyDescent="0.25">
      <c r="E14680"/>
    </row>
    <row r="14681" spans="5:5" x14ac:dyDescent="0.25">
      <c r="E14681"/>
    </row>
    <row r="14682" spans="5:5" x14ac:dyDescent="0.25">
      <c r="E14682"/>
    </row>
    <row r="14683" spans="5:5" x14ac:dyDescent="0.25">
      <c r="E14683"/>
    </row>
    <row r="14684" spans="5:5" x14ac:dyDescent="0.25">
      <c r="E14684"/>
    </row>
    <row r="14685" spans="5:5" x14ac:dyDescent="0.25">
      <c r="E14685"/>
    </row>
    <row r="14686" spans="5:5" x14ac:dyDescent="0.25">
      <c r="E14686"/>
    </row>
    <row r="14687" spans="5:5" x14ac:dyDescent="0.25">
      <c r="E14687"/>
    </row>
    <row r="14688" spans="5:5" x14ac:dyDescent="0.25">
      <c r="E14688"/>
    </row>
    <row r="14689" spans="5:5" x14ac:dyDescent="0.25">
      <c r="E14689"/>
    </row>
    <row r="14690" spans="5:5" x14ac:dyDescent="0.25">
      <c r="E14690"/>
    </row>
    <row r="14691" spans="5:5" x14ac:dyDescent="0.25">
      <c r="E14691"/>
    </row>
    <row r="14692" spans="5:5" x14ac:dyDescent="0.25">
      <c r="E14692"/>
    </row>
    <row r="14693" spans="5:5" x14ac:dyDescent="0.25">
      <c r="E14693"/>
    </row>
    <row r="14694" spans="5:5" x14ac:dyDescent="0.25">
      <c r="E14694"/>
    </row>
    <row r="14695" spans="5:5" x14ac:dyDescent="0.25">
      <c r="E14695"/>
    </row>
    <row r="14696" spans="5:5" x14ac:dyDescent="0.25">
      <c r="E14696"/>
    </row>
    <row r="14697" spans="5:5" x14ac:dyDescent="0.25">
      <c r="E14697"/>
    </row>
    <row r="14698" spans="5:5" x14ac:dyDescent="0.25">
      <c r="E14698"/>
    </row>
    <row r="14699" spans="5:5" x14ac:dyDescent="0.25">
      <c r="E14699"/>
    </row>
    <row r="14700" spans="5:5" x14ac:dyDescent="0.25">
      <c r="E14700"/>
    </row>
    <row r="14701" spans="5:5" x14ac:dyDescent="0.25">
      <c r="E14701"/>
    </row>
    <row r="14702" spans="5:5" x14ac:dyDescent="0.25">
      <c r="E14702"/>
    </row>
    <row r="14703" spans="5:5" x14ac:dyDescent="0.25">
      <c r="E14703"/>
    </row>
    <row r="14704" spans="5:5" x14ac:dyDescent="0.25">
      <c r="E14704"/>
    </row>
    <row r="14705" spans="5:5" x14ac:dyDescent="0.25">
      <c r="E14705"/>
    </row>
    <row r="14706" spans="5:5" x14ac:dyDescent="0.25">
      <c r="E14706"/>
    </row>
    <row r="14707" spans="5:5" x14ac:dyDescent="0.25">
      <c r="E14707"/>
    </row>
    <row r="14708" spans="5:5" x14ac:dyDescent="0.25">
      <c r="E14708"/>
    </row>
    <row r="14709" spans="5:5" x14ac:dyDescent="0.25">
      <c r="E14709"/>
    </row>
    <row r="14710" spans="5:5" x14ac:dyDescent="0.25">
      <c r="E14710"/>
    </row>
    <row r="14711" spans="5:5" x14ac:dyDescent="0.25">
      <c r="E14711"/>
    </row>
    <row r="14712" spans="5:5" x14ac:dyDescent="0.25">
      <c r="E14712"/>
    </row>
    <row r="14713" spans="5:5" x14ac:dyDescent="0.25">
      <c r="E14713"/>
    </row>
    <row r="14714" spans="5:5" x14ac:dyDescent="0.25">
      <c r="E14714"/>
    </row>
    <row r="14715" spans="5:5" x14ac:dyDescent="0.25">
      <c r="E14715"/>
    </row>
    <row r="14716" spans="5:5" x14ac:dyDescent="0.25">
      <c r="E14716"/>
    </row>
    <row r="14717" spans="5:5" x14ac:dyDescent="0.25">
      <c r="E14717"/>
    </row>
    <row r="14718" spans="5:5" x14ac:dyDescent="0.25">
      <c r="E14718"/>
    </row>
    <row r="14719" spans="5:5" x14ac:dyDescent="0.25">
      <c r="E14719"/>
    </row>
    <row r="14720" spans="5:5" x14ac:dyDescent="0.25">
      <c r="E14720"/>
    </row>
    <row r="14721" spans="5:5" x14ac:dyDescent="0.25">
      <c r="E14721"/>
    </row>
    <row r="14722" spans="5:5" x14ac:dyDescent="0.25">
      <c r="E14722"/>
    </row>
    <row r="14723" spans="5:5" x14ac:dyDescent="0.25">
      <c r="E14723"/>
    </row>
    <row r="14724" spans="5:5" x14ac:dyDescent="0.25">
      <c r="E14724"/>
    </row>
    <row r="14725" spans="5:5" x14ac:dyDescent="0.25">
      <c r="E14725"/>
    </row>
    <row r="14726" spans="5:5" x14ac:dyDescent="0.25">
      <c r="E14726"/>
    </row>
    <row r="14727" spans="5:5" x14ac:dyDescent="0.25">
      <c r="E14727"/>
    </row>
    <row r="14728" spans="5:5" x14ac:dyDescent="0.25">
      <c r="E14728"/>
    </row>
    <row r="14729" spans="5:5" x14ac:dyDescent="0.25">
      <c r="E14729"/>
    </row>
    <row r="14730" spans="5:5" x14ac:dyDescent="0.25">
      <c r="E14730"/>
    </row>
    <row r="14731" spans="5:5" x14ac:dyDescent="0.25">
      <c r="E14731"/>
    </row>
    <row r="14732" spans="5:5" x14ac:dyDescent="0.25">
      <c r="E14732"/>
    </row>
    <row r="14733" spans="5:5" x14ac:dyDescent="0.25">
      <c r="E14733"/>
    </row>
    <row r="14734" spans="5:5" x14ac:dyDescent="0.25">
      <c r="E14734"/>
    </row>
    <row r="14735" spans="5:5" x14ac:dyDescent="0.25">
      <c r="E14735"/>
    </row>
    <row r="14736" spans="5:5" x14ac:dyDescent="0.25">
      <c r="E14736"/>
    </row>
    <row r="14737" spans="5:5" x14ac:dyDescent="0.25">
      <c r="E14737"/>
    </row>
    <row r="14738" spans="5:5" x14ac:dyDescent="0.25">
      <c r="E14738"/>
    </row>
    <row r="14739" spans="5:5" x14ac:dyDescent="0.25">
      <c r="E14739"/>
    </row>
    <row r="14740" spans="5:5" x14ac:dyDescent="0.25">
      <c r="E14740"/>
    </row>
    <row r="14741" spans="5:5" x14ac:dyDescent="0.25">
      <c r="E14741"/>
    </row>
    <row r="14742" spans="5:5" x14ac:dyDescent="0.25">
      <c r="E14742"/>
    </row>
    <row r="14743" spans="5:5" x14ac:dyDescent="0.25">
      <c r="E14743"/>
    </row>
    <row r="14744" spans="5:5" x14ac:dyDescent="0.25">
      <c r="E14744"/>
    </row>
    <row r="14745" spans="5:5" x14ac:dyDescent="0.25">
      <c r="E14745"/>
    </row>
    <row r="14746" spans="5:5" x14ac:dyDescent="0.25">
      <c r="E14746"/>
    </row>
    <row r="14747" spans="5:5" x14ac:dyDescent="0.25">
      <c r="E14747"/>
    </row>
    <row r="14748" spans="5:5" x14ac:dyDescent="0.25">
      <c r="E14748"/>
    </row>
    <row r="14749" spans="5:5" x14ac:dyDescent="0.25">
      <c r="E14749"/>
    </row>
    <row r="14750" spans="5:5" x14ac:dyDescent="0.25">
      <c r="E14750"/>
    </row>
    <row r="14751" spans="5:5" x14ac:dyDescent="0.25">
      <c r="E14751"/>
    </row>
    <row r="14752" spans="5:5" x14ac:dyDescent="0.25">
      <c r="E14752"/>
    </row>
    <row r="14753" spans="5:5" x14ac:dyDescent="0.25">
      <c r="E14753"/>
    </row>
    <row r="14754" spans="5:5" x14ac:dyDescent="0.25">
      <c r="E14754"/>
    </row>
    <row r="14755" spans="5:5" x14ac:dyDescent="0.25">
      <c r="E14755"/>
    </row>
    <row r="14756" spans="5:5" x14ac:dyDescent="0.25">
      <c r="E14756"/>
    </row>
    <row r="14757" spans="5:5" x14ac:dyDescent="0.25">
      <c r="E14757"/>
    </row>
    <row r="14758" spans="5:5" x14ac:dyDescent="0.25">
      <c r="E14758"/>
    </row>
    <row r="14759" spans="5:5" x14ac:dyDescent="0.25">
      <c r="E14759"/>
    </row>
    <row r="14760" spans="5:5" x14ac:dyDescent="0.25">
      <c r="E14760"/>
    </row>
    <row r="14761" spans="5:5" x14ac:dyDescent="0.25">
      <c r="E14761"/>
    </row>
    <row r="14762" spans="5:5" x14ac:dyDescent="0.25">
      <c r="E14762"/>
    </row>
    <row r="14763" spans="5:5" x14ac:dyDescent="0.25">
      <c r="E14763"/>
    </row>
    <row r="14764" spans="5:5" x14ac:dyDescent="0.25">
      <c r="E14764"/>
    </row>
    <row r="14765" spans="5:5" x14ac:dyDescent="0.25">
      <c r="E14765"/>
    </row>
    <row r="14766" spans="5:5" x14ac:dyDescent="0.25">
      <c r="E14766"/>
    </row>
    <row r="14767" spans="5:5" x14ac:dyDescent="0.25">
      <c r="E14767"/>
    </row>
    <row r="14768" spans="5:5" x14ac:dyDescent="0.25">
      <c r="E14768"/>
    </row>
    <row r="14769" spans="5:5" x14ac:dyDescent="0.25">
      <c r="E14769"/>
    </row>
    <row r="14770" spans="5:5" x14ac:dyDescent="0.25">
      <c r="E14770"/>
    </row>
    <row r="14771" spans="5:5" x14ac:dyDescent="0.25">
      <c r="E14771"/>
    </row>
    <row r="14772" spans="5:5" x14ac:dyDescent="0.25">
      <c r="E14772"/>
    </row>
    <row r="14773" spans="5:5" x14ac:dyDescent="0.25">
      <c r="E14773"/>
    </row>
    <row r="14774" spans="5:5" x14ac:dyDescent="0.25">
      <c r="E14774"/>
    </row>
    <row r="14775" spans="5:5" x14ac:dyDescent="0.25">
      <c r="E14775"/>
    </row>
    <row r="14776" spans="5:5" x14ac:dyDescent="0.25">
      <c r="E14776"/>
    </row>
    <row r="14777" spans="5:5" x14ac:dyDescent="0.25">
      <c r="E14777"/>
    </row>
    <row r="14778" spans="5:5" x14ac:dyDescent="0.25">
      <c r="E14778"/>
    </row>
    <row r="14779" spans="5:5" x14ac:dyDescent="0.25">
      <c r="E14779"/>
    </row>
    <row r="14780" spans="5:5" x14ac:dyDescent="0.25">
      <c r="E14780"/>
    </row>
    <row r="14781" spans="5:5" x14ac:dyDescent="0.25">
      <c r="E14781"/>
    </row>
    <row r="14782" spans="5:5" x14ac:dyDescent="0.25">
      <c r="E14782"/>
    </row>
    <row r="14783" spans="5:5" x14ac:dyDescent="0.25">
      <c r="E14783"/>
    </row>
    <row r="14784" spans="5:5" x14ac:dyDescent="0.25">
      <c r="E14784"/>
    </row>
    <row r="14785" spans="5:5" x14ac:dyDescent="0.25">
      <c r="E14785"/>
    </row>
    <row r="14786" spans="5:5" x14ac:dyDescent="0.25">
      <c r="E14786"/>
    </row>
    <row r="14787" spans="5:5" x14ac:dyDescent="0.25">
      <c r="E14787"/>
    </row>
    <row r="14788" spans="5:5" x14ac:dyDescent="0.25">
      <c r="E14788"/>
    </row>
    <row r="14789" spans="5:5" x14ac:dyDescent="0.25">
      <c r="E14789"/>
    </row>
    <row r="14790" spans="5:5" x14ac:dyDescent="0.25">
      <c r="E14790"/>
    </row>
    <row r="14791" spans="5:5" x14ac:dyDescent="0.25">
      <c r="E14791"/>
    </row>
    <row r="14792" spans="5:5" x14ac:dyDescent="0.25">
      <c r="E14792"/>
    </row>
    <row r="14793" spans="5:5" x14ac:dyDescent="0.25">
      <c r="E14793"/>
    </row>
    <row r="14794" spans="5:5" x14ac:dyDescent="0.25">
      <c r="E14794"/>
    </row>
    <row r="14795" spans="5:5" x14ac:dyDescent="0.25">
      <c r="E14795"/>
    </row>
    <row r="14796" spans="5:5" x14ac:dyDescent="0.25">
      <c r="E14796"/>
    </row>
    <row r="14797" spans="5:5" x14ac:dyDescent="0.25">
      <c r="E14797"/>
    </row>
    <row r="14798" spans="5:5" x14ac:dyDescent="0.25">
      <c r="E14798"/>
    </row>
    <row r="14799" spans="5:5" x14ac:dyDescent="0.25">
      <c r="E14799"/>
    </row>
    <row r="14800" spans="5:5" x14ac:dyDescent="0.25">
      <c r="E14800"/>
    </row>
    <row r="14801" spans="5:5" x14ac:dyDescent="0.25">
      <c r="E14801"/>
    </row>
    <row r="14802" spans="5:5" x14ac:dyDescent="0.25">
      <c r="E14802"/>
    </row>
    <row r="14803" spans="5:5" x14ac:dyDescent="0.25">
      <c r="E14803"/>
    </row>
    <row r="14804" spans="5:5" x14ac:dyDescent="0.25">
      <c r="E14804"/>
    </row>
    <row r="14805" spans="5:5" x14ac:dyDescent="0.25">
      <c r="E14805"/>
    </row>
    <row r="14806" spans="5:5" x14ac:dyDescent="0.25">
      <c r="E14806"/>
    </row>
    <row r="14807" spans="5:5" x14ac:dyDescent="0.25">
      <c r="E14807"/>
    </row>
    <row r="14808" spans="5:5" x14ac:dyDescent="0.25">
      <c r="E14808"/>
    </row>
    <row r="14809" spans="5:5" x14ac:dyDescent="0.25">
      <c r="E14809"/>
    </row>
    <row r="14810" spans="5:5" x14ac:dyDescent="0.25">
      <c r="E14810"/>
    </row>
    <row r="14811" spans="5:5" x14ac:dyDescent="0.25">
      <c r="E14811"/>
    </row>
    <row r="14812" spans="5:5" x14ac:dyDescent="0.25">
      <c r="E14812"/>
    </row>
    <row r="14813" spans="5:5" x14ac:dyDescent="0.25">
      <c r="E14813"/>
    </row>
    <row r="14814" spans="5:5" x14ac:dyDescent="0.25">
      <c r="E14814"/>
    </row>
    <row r="14815" spans="5:5" x14ac:dyDescent="0.25">
      <c r="E14815"/>
    </row>
    <row r="14816" spans="5:5" x14ac:dyDescent="0.25">
      <c r="E14816"/>
    </row>
    <row r="14817" spans="5:5" x14ac:dyDescent="0.25">
      <c r="E14817"/>
    </row>
    <row r="14818" spans="5:5" x14ac:dyDescent="0.25">
      <c r="E14818"/>
    </row>
    <row r="14819" spans="5:5" x14ac:dyDescent="0.25">
      <c r="E14819"/>
    </row>
    <row r="14820" spans="5:5" x14ac:dyDescent="0.25">
      <c r="E14820"/>
    </row>
    <row r="14821" spans="5:5" x14ac:dyDescent="0.25">
      <c r="E14821"/>
    </row>
    <row r="14822" spans="5:5" x14ac:dyDescent="0.25">
      <c r="E14822"/>
    </row>
    <row r="14823" spans="5:5" x14ac:dyDescent="0.25">
      <c r="E14823"/>
    </row>
    <row r="14824" spans="5:5" x14ac:dyDescent="0.25">
      <c r="E14824"/>
    </row>
    <row r="14825" spans="5:5" x14ac:dyDescent="0.25">
      <c r="E14825"/>
    </row>
    <row r="14826" spans="5:5" x14ac:dyDescent="0.25">
      <c r="E14826"/>
    </row>
    <row r="14827" spans="5:5" x14ac:dyDescent="0.25">
      <c r="E14827"/>
    </row>
    <row r="14828" spans="5:5" x14ac:dyDescent="0.25">
      <c r="E14828"/>
    </row>
    <row r="14829" spans="5:5" x14ac:dyDescent="0.25">
      <c r="E14829"/>
    </row>
    <row r="14830" spans="5:5" x14ac:dyDescent="0.25">
      <c r="E14830"/>
    </row>
    <row r="14831" spans="5:5" x14ac:dyDescent="0.25">
      <c r="E14831"/>
    </row>
    <row r="14832" spans="5:5" x14ac:dyDescent="0.25">
      <c r="E14832"/>
    </row>
    <row r="14833" spans="5:5" x14ac:dyDescent="0.25">
      <c r="E14833"/>
    </row>
    <row r="14834" spans="5:5" x14ac:dyDescent="0.25">
      <c r="E14834"/>
    </row>
    <row r="14835" spans="5:5" x14ac:dyDescent="0.25">
      <c r="E14835"/>
    </row>
    <row r="14836" spans="5:5" x14ac:dyDescent="0.25">
      <c r="E14836"/>
    </row>
    <row r="14837" spans="5:5" x14ac:dyDescent="0.25">
      <c r="E14837"/>
    </row>
    <row r="14838" spans="5:5" x14ac:dyDescent="0.25">
      <c r="E14838"/>
    </row>
    <row r="14839" spans="5:5" x14ac:dyDescent="0.25">
      <c r="E14839"/>
    </row>
    <row r="14840" spans="5:5" x14ac:dyDescent="0.25">
      <c r="E14840"/>
    </row>
    <row r="14841" spans="5:5" x14ac:dyDescent="0.25">
      <c r="E14841"/>
    </row>
    <row r="14842" spans="5:5" x14ac:dyDescent="0.25">
      <c r="E14842"/>
    </row>
    <row r="14843" spans="5:5" x14ac:dyDescent="0.25">
      <c r="E14843"/>
    </row>
    <row r="14844" spans="5:5" x14ac:dyDescent="0.25">
      <c r="E14844"/>
    </row>
    <row r="14845" spans="5:5" x14ac:dyDescent="0.25">
      <c r="E14845"/>
    </row>
    <row r="14846" spans="5:5" x14ac:dyDescent="0.25">
      <c r="E14846"/>
    </row>
    <row r="14847" spans="5:5" x14ac:dyDescent="0.25">
      <c r="E14847"/>
    </row>
    <row r="14848" spans="5:5" x14ac:dyDescent="0.25">
      <c r="E14848"/>
    </row>
    <row r="14849" spans="5:5" x14ac:dyDescent="0.25">
      <c r="E14849"/>
    </row>
    <row r="14850" spans="5:5" x14ac:dyDescent="0.25">
      <c r="E14850"/>
    </row>
    <row r="14851" spans="5:5" x14ac:dyDescent="0.25">
      <c r="E14851"/>
    </row>
    <row r="14852" spans="5:5" x14ac:dyDescent="0.25">
      <c r="E14852"/>
    </row>
    <row r="14853" spans="5:5" x14ac:dyDescent="0.25">
      <c r="E14853"/>
    </row>
    <row r="14854" spans="5:5" x14ac:dyDescent="0.25">
      <c r="E14854"/>
    </row>
    <row r="14855" spans="5:5" x14ac:dyDescent="0.25">
      <c r="E14855"/>
    </row>
    <row r="14856" spans="5:5" x14ac:dyDescent="0.25">
      <c r="E14856"/>
    </row>
    <row r="14857" spans="5:5" x14ac:dyDescent="0.25">
      <c r="E14857"/>
    </row>
    <row r="14858" spans="5:5" x14ac:dyDescent="0.25">
      <c r="E14858"/>
    </row>
    <row r="14859" spans="5:5" x14ac:dyDescent="0.25">
      <c r="E14859"/>
    </row>
    <row r="14860" spans="5:5" x14ac:dyDescent="0.25">
      <c r="E14860"/>
    </row>
    <row r="14861" spans="5:5" x14ac:dyDescent="0.25">
      <c r="E14861"/>
    </row>
    <row r="14862" spans="5:5" x14ac:dyDescent="0.25">
      <c r="E14862"/>
    </row>
    <row r="14863" spans="5:5" x14ac:dyDescent="0.25">
      <c r="E14863"/>
    </row>
    <row r="14864" spans="5:5" x14ac:dyDescent="0.25">
      <c r="E14864"/>
    </row>
    <row r="14865" spans="5:5" x14ac:dyDescent="0.25">
      <c r="E14865"/>
    </row>
    <row r="14866" spans="5:5" x14ac:dyDescent="0.25">
      <c r="E14866"/>
    </row>
    <row r="14867" spans="5:5" x14ac:dyDescent="0.25">
      <c r="E14867"/>
    </row>
    <row r="14868" spans="5:5" x14ac:dyDescent="0.25">
      <c r="E14868"/>
    </row>
    <row r="14869" spans="5:5" x14ac:dyDescent="0.25">
      <c r="E14869"/>
    </row>
    <row r="14870" spans="5:5" x14ac:dyDescent="0.25">
      <c r="E14870"/>
    </row>
    <row r="14871" spans="5:5" x14ac:dyDescent="0.25">
      <c r="E14871"/>
    </row>
    <row r="14872" spans="5:5" x14ac:dyDescent="0.25">
      <c r="E14872"/>
    </row>
    <row r="14873" spans="5:5" x14ac:dyDescent="0.25">
      <c r="E14873"/>
    </row>
    <row r="14874" spans="5:5" x14ac:dyDescent="0.25">
      <c r="E14874"/>
    </row>
    <row r="14875" spans="5:5" x14ac:dyDescent="0.25">
      <c r="E14875"/>
    </row>
    <row r="14876" spans="5:5" x14ac:dyDescent="0.25">
      <c r="E14876"/>
    </row>
    <row r="14877" spans="5:5" x14ac:dyDescent="0.25">
      <c r="E14877"/>
    </row>
    <row r="14878" spans="5:5" x14ac:dyDescent="0.25">
      <c r="E14878"/>
    </row>
    <row r="14879" spans="5:5" x14ac:dyDescent="0.25">
      <c r="E14879"/>
    </row>
    <row r="14880" spans="5:5" x14ac:dyDescent="0.25">
      <c r="E14880"/>
    </row>
    <row r="14881" spans="5:5" x14ac:dyDescent="0.25">
      <c r="E14881"/>
    </row>
    <row r="14882" spans="5:5" x14ac:dyDescent="0.25">
      <c r="E14882"/>
    </row>
    <row r="14883" spans="5:5" x14ac:dyDescent="0.25">
      <c r="E14883"/>
    </row>
    <row r="14884" spans="5:5" x14ac:dyDescent="0.25">
      <c r="E14884"/>
    </row>
    <row r="14885" spans="5:5" x14ac:dyDescent="0.25">
      <c r="E14885"/>
    </row>
    <row r="14886" spans="5:5" x14ac:dyDescent="0.25">
      <c r="E14886"/>
    </row>
    <row r="14887" spans="5:5" x14ac:dyDescent="0.25">
      <c r="E14887"/>
    </row>
    <row r="14888" spans="5:5" x14ac:dyDescent="0.25">
      <c r="E14888"/>
    </row>
    <row r="14889" spans="5:5" x14ac:dyDescent="0.25">
      <c r="E14889"/>
    </row>
    <row r="14890" spans="5:5" x14ac:dyDescent="0.25">
      <c r="E14890"/>
    </row>
    <row r="14891" spans="5:5" x14ac:dyDescent="0.25">
      <c r="E14891"/>
    </row>
    <row r="14892" spans="5:5" x14ac:dyDescent="0.25">
      <c r="E14892"/>
    </row>
    <row r="14893" spans="5:5" x14ac:dyDescent="0.25">
      <c r="E14893"/>
    </row>
    <row r="14894" spans="5:5" x14ac:dyDescent="0.25">
      <c r="E14894"/>
    </row>
    <row r="14895" spans="5:5" x14ac:dyDescent="0.25">
      <c r="E14895"/>
    </row>
    <row r="14896" spans="5:5" x14ac:dyDescent="0.25">
      <c r="E14896"/>
    </row>
    <row r="14897" spans="5:5" x14ac:dyDescent="0.25">
      <c r="E14897"/>
    </row>
    <row r="14898" spans="5:5" x14ac:dyDescent="0.25">
      <c r="E14898"/>
    </row>
    <row r="14899" spans="5:5" x14ac:dyDescent="0.25">
      <c r="E14899"/>
    </row>
    <row r="14900" spans="5:5" x14ac:dyDescent="0.25">
      <c r="E14900"/>
    </row>
    <row r="14901" spans="5:5" x14ac:dyDescent="0.25">
      <c r="E14901"/>
    </row>
    <row r="14902" spans="5:5" x14ac:dyDescent="0.25">
      <c r="E14902"/>
    </row>
    <row r="14903" spans="5:5" x14ac:dyDescent="0.25">
      <c r="E14903"/>
    </row>
    <row r="14904" spans="5:5" x14ac:dyDescent="0.25">
      <c r="E14904"/>
    </row>
    <row r="14905" spans="5:5" x14ac:dyDescent="0.25">
      <c r="E14905"/>
    </row>
    <row r="14906" spans="5:5" x14ac:dyDescent="0.25">
      <c r="E14906"/>
    </row>
    <row r="14907" spans="5:5" x14ac:dyDescent="0.25">
      <c r="E14907"/>
    </row>
    <row r="14908" spans="5:5" x14ac:dyDescent="0.25">
      <c r="E14908"/>
    </row>
    <row r="14909" spans="5:5" x14ac:dyDescent="0.25">
      <c r="E14909"/>
    </row>
    <row r="14910" spans="5:5" x14ac:dyDescent="0.25">
      <c r="E14910"/>
    </row>
    <row r="14911" spans="5:5" x14ac:dyDescent="0.25">
      <c r="E14911"/>
    </row>
    <row r="14912" spans="5:5" x14ac:dyDescent="0.25">
      <c r="E14912"/>
    </row>
    <row r="14913" spans="5:5" x14ac:dyDescent="0.25">
      <c r="E14913"/>
    </row>
    <row r="14914" spans="5:5" x14ac:dyDescent="0.25">
      <c r="E14914"/>
    </row>
    <row r="14915" spans="5:5" x14ac:dyDescent="0.25">
      <c r="E14915"/>
    </row>
    <row r="14916" spans="5:5" x14ac:dyDescent="0.25">
      <c r="E14916"/>
    </row>
    <row r="14917" spans="5:5" x14ac:dyDescent="0.25">
      <c r="E14917"/>
    </row>
    <row r="14918" spans="5:5" x14ac:dyDescent="0.25">
      <c r="E14918"/>
    </row>
    <row r="14919" spans="5:5" x14ac:dyDescent="0.25">
      <c r="E14919"/>
    </row>
    <row r="14920" spans="5:5" x14ac:dyDescent="0.25">
      <c r="E14920"/>
    </row>
    <row r="14921" spans="5:5" x14ac:dyDescent="0.25">
      <c r="E14921"/>
    </row>
    <row r="14922" spans="5:5" x14ac:dyDescent="0.25">
      <c r="E14922"/>
    </row>
    <row r="14923" spans="5:5" x14ac:dyDescent="0.25">
      <c r="E14923"/>
    </row>
    <row r="14924" spans="5:5" x14ac:dyDescent="0.25">
      <c r="E14924"/>
    </row>
    <row r="14925" spans="5:5" x14ac:dyDescent="0.25">
      <c r="E14925"/>
    </row>
    <row r="14926" spans="5:5" x14ac:dyDescent="0.25">
      <c r="E14926"/>
    </row>
    <row r="14927" spans="5:5" x14ac:dyDescent="0.25">
      <c r="E14927"/>
    </row>
    <row r="14928" spans="5:5" x14ac:dyDescent="0.25">
      <c r="E14928"/>
    </row>
    <row r="14929" spans="5:5" x14ac:dyDescent="0.25">
      <c r="E14929"/>
    </row>
    <row r="14930" spans="5:5" x14ac:dyDescent="0.25">
      <c r="E14930"/>
    </row>
    <row r="14931" spans="5:5" x14ac:dyDescent="0.25">
      <c r="E14931"/>
    </row>
    <row r="14932" spans="5:5" x14ac:dyDescent="0.25">
      <c r="E14932"/>
    </row>
    <row r="14933" spans="5:5" x14ac:dyDescent="0.25">
      <c r="E14933"/>
    </row>
    <row r="14934" spans="5:5" x14ac:dyDescent="0.25">
      <c r="E14934"/>
    </row>
    <row r="14935" spans="5:5" x14ac:dyDescent="0.25">
      <c r="E14935"/>
    </row>
    <row r="14936" spans="5:5" x14ac:dyDescent="0.25">
      <c r="E14936"/>
    </row>
    <row r="14937" spans="5:5" x14ac:dyDescent="0.25">
      <c r="E14937"/>
    </row>
    <row r="14938" spans="5:5" x14ac:dyDescent="0.25">
      <c r="E14938"/>
    </row>
    <row r="14939" spans="5:5" x14ac:dyDescent="0.25">
      <c r="E14939"/>
    </row>
    <row r="14940" spans="5:5" x14ac:dyDescent="0.25">
      <c r="E14940"/>
    </row>
    <row r="14941" spans="5:5" x14ac:dyDescent="0.25">
      <c r="E14941"/>
    </row>
    <row r="14942" spans="5:5" x14ac:dyDescent="0.25">
      <c r="E14942"/>
    </row>
    <row r="14943" spans="5:5" x14ac:dyDescent="0.25">
      <c r="E14943"/>
    </row>
    <row r="14944" spans="5:5" x14ac:dyDescent="0.25">
      <c r="E14944"/>
    </row>
    <row r="14945" spans="5:5" x14ac:dyDescent="0.25">
      <c r="E14945"/>
    </row>
    <row r="14946" spans="5:5" x14ac:dyDescent="0.25">
      <c r="E14946"/>
    </row>
    <row r="14947" spans="5:5" x14ac:dyDescent="0.25">
      <c r="E14947"/>
    </row>
    <row r="14948" spans="5:5" x14ac:dyDescent="0.25">
      <c r="E14948"/>
    </row>
    <row r="14949" spans="5:5" x14ac:dyDescent="0.25">
      <c r="E14949"/>
    </row>
    <row r="14950" spans="5:5" x14ac:dyDescent="0.25">
      <c r="E14950"/>
    </row>
    <row r="14951" spans="5:5" x14ac:dyDescent="0.25">
      <c r="E14951"/>
    </row>
    <row r="14952" spans="5:5" x14ac:dyDescent="0.25">
      <c r="E14952"/>
    </row>
    <row r="14953" spans="5:5" x14ac:dyDescent="0.25">
      <c r="E14953"/>
    </row>
    <row r="14954" spans="5:5" x14ac:dyDescent="0.25">
      <c r="E14954"/>
    </row>
    <row r="14955" spans="5:5" x14ac:dyDescent="0.25">
      <c r="E14955"/>
    </row>
    <row r="14956" spans="5:5" x14ac:dyDescent="0.25">
      <c r="E14956"/>
    </row>
    <row r="14957" spans="5:5" x14ac:dyDescent="0.25">
      <c r="E14957"/>
    </row>
    <row r="14958" spans="5:5" x14ac:dyDescent="0.25">
      <c r="E14958"/>
    </row>
    <row r="14959" spans="5:5" x14ac:dyDescent="0.25">
      <c r="E14959"/>
    </row>
    <row r="14960" spans="5:5" x14ac:dyDescent="0.25">
      <c r="E14960"/>
    </row>
    <row r="14961" spans="5:5" x14ac:dyDescent="0.25">
      <c r="E14961"/>
    </row>
    <row r="14962" spans="5:5" x14ac:dyDescent="0.25">
      <c r="E14962"/>
    </row>
    <row r="14963" spans="5:5" x14ac:dyDescent="0.25">
      <c r="E14963"/>
    </row>
    <row r="14964" spans="5:5" x14ac:dyDescent="0.25">
      <c r="E14964"/>
    </row>
    <row r="14965" spans="5:5" x14ac:dyDescent="0.25">
      <c r="E14965"/>
    </row>
    <row r="14966" spans="5:5" x14ac:dyDescent="0.25">
      <c r="E14966"/>
    </row>
    <row r="14967" spans="5:5" x14ac:dyDescent="0.25">
      <c r="E14967"/>
    </row>
    <row r="14968" spans="5:5" x14ac:dyDescent="0.25">
      <c r="E14968"/>
    </row>
    <row r="14969" spans="5:5" x14ac:dyDescent="0.25">
      <c r="E14969"/>
    </row>
    <row r="14970" spans="5:5" x14ac:dyDescent="0.25">
      <c r="E14970"/>
    </row>
    <row r="14971" spans="5:5" x14ac:dyDescent="0.25">
      <c r="E14971"/>
    </row>
    <row r="14972" spans="5:5" x14ac:dyDescent="0.25">
      <c r="E14972"/>
    </row>
    <row r="14973" spans="5:5" x14ac:dyDescent="0.25">
      <c r="E14973"/>
    </row>
    <row r="14974" spans="5:5" x14ac:dyDescent="0.25">
      <c r="E14974"/>
    </row>
    <row r="14975" spans="5:5" x14ac:dyDescent="0.25">
      <c r="E14975"/>
    </row>
    <row r="14976" spans="5:5" x14ac:dyDescent="0.25">
      <c r="E14976"/>
    </row>
    <row r="14977" spans="5:5" x14ac:dyDescent="0.25">
      <c r="E14977"/>
    </row>
    <row r="14978" spans="5:5" x14ac:dyDescent="0.25">
      <c r="E14978"/>
    </row>
    <row r="14979" spans="5:5" x14ac:dyDescent="0.25">
      <c r="E14979"/>
    </row>
    <row r="14980" spans="5:5" x14ac:dyDescent="0.25">
      <c r="E14980"/>
    </row>
    <row r="14981" spans="5:5" x14ac:dyDescent="0.25">
      <c r="E14981"/>
    </row>
    <row r="14982" spans="5:5" x14ac:dyDescent="0.25">
      <c r="E14982"/>
    </row>
    <row r="14983" spans="5:5" x14ac:dyDescent="0.25">
      <c r="E14983"/>
    </row>
    <row r="14984" spans="5:5" x14ac:dyDescent="0.25">
      <c r="E14984"/>
    </row>
    <row r="14985" spans="5:5" x14ac:dyDescent="0.25">
      <c r="E14985"/>
    </row>
    <row r="14986" spans="5:5" x14ac:dyDescent="0.25">
      <c r="E14986"/>
    </row>
    <row r="14987" spans="5:5" x14ac:dyDescent="0.25">
      <c r="E14987"/>
    </row>
    <row r="14988" spans="5:5" x14ac:dyDescent="0.25">
      <c r="E14988"/>
    </row>
    <row r="14989" spans="5:5" x14ac:dyDescent="0.25">
      <c r="E14989"/>
    </row>
    <row r="14990" spans="5:5" x14ac:dyDescent="0.25">
      <c r="E14990"/>
    </row>
    <row r="14991" spans="5:5" x14ac:dyDescent="0.25">
      <c r="E14991"/>
    </row>
    <row r="14992" spans="5:5" x14ac:dyDescent="0.25">
      <c r="E14992"/>
    </row>
    <row r="14993" spans="5:5" x14ac:dyDescent="0.25">
      <c r="E14993"/>
    </row>
    <row r="14994" spans="5:5" x14ac:dyDescent="0.25">
      <c r="E14994"/>
    </row>
    <row r="14995" spans="5:5" x14ac:dyDescent="0.25">
      <c r="E14995"/>
    </row>
    <row r="14996" spans="5:5" x14ac:dyDescent="0.25">
      <c r="E14996"/>
    </row>
    <row r="14997" spans="5:5" x14ac:dyDescent="0.25">
      <c r="E14997"/>
    </row>
    <row r="14998" spans="5:5" x14ac:dyDescent="0.25">
      <c r="E14998"/>
    </row>
    <row r="14999" spans="5:5" x14ac:dyDescent="0.25">
      <c r="E14999"/>
    </row>
    <row r="15000" spans="5:5" x14ac:dyDescent="0.25">
      <c r="E15000"/>
    </row>
    <row r="15001" spans="5:5" x14ac:dyDescent="0.25">
      <c r="E15001"/>
    </row>
    <row r="15002" spans="5:5" x14ac:dyDescent="0.25">
      <c r="E15002"/>
    </row>
    <row r="15003" spans="5:5" x14ac:dyDescent="0.25">
      <c r="E15003"/>
    </row>
    <row r="15004" spans="5:5" x14ac:dyDescent="0.25">
      <c r="E15004"/>
    </row>
    <row r="15005" spans="5:5" x14ac:dyDescent="0.25">
      <c r="E15005"/>
    </row>
    <row r="15006" spans="5:5" x14ac:dyDescent="0.25">
      <c r="E15006"/>
    </row>
    <row r="15007" spans="5:5" x14ac:dyDescent="0.25">
      <c r="E15007"/>
    </row>
    <row r="15008" spans="5:5" x14ac:dyDescent="0.25">
      <c r="E15008"/>
    </row>
    <row r="15009" spans="5:5" x14ac:dyDescent="0.25">
      <c r="E15009"/>
    </row>
    <row r="15010" spans="5:5" x14ac:dyDescent="0.25">
      <c r="E15010"/>
    </row>
    <row r="15011" spans="5:5" x14ac:dyDescent="0.25">
      <c r="E15011"/>
    </row>
    <row r="15012" spans="5:5" x14ac:dyDescent="0.25">
      <c r="E15012"/>
    </row>
    <row r="15013" spans="5:5" x14ac:dyDescent="0.25">
      <c r="E15013"/>
    </row>
    <row r="15014" spans="5:5" x14ac:dyDescent="0.25">
      <c r="E15014"/>
    </row>
    <row r="15015" spans="5:5" x14ac:dyDescent="0.25">
      <c r="E15015"/>
    </row>
    <row r="15016" spans="5:5" x14ac:dyDescent="0.25">
      <c r="E15016"/>
    </row>
    <row r="15017" spans="5:5" x14ac:dyDescent="0.25">
      <c r="E15017"/>
    </row>
    <row r="15018" spans="5:5" x14ac:dyDescent="0.25">
      <c r="E15018"/>
    </row>
    <row r="15019" spans="5:5" x14ac:dyDescent="0.25">
      <c r="E15019"/>
    </row>
    <row r="15020" spans="5:5" x14ac:dyDescent="0.25">
      <c r="E15020"/>
    </row>
    <row r="15021" spans="5:5" x14ac:dyDescent="0.25">
      <c r="E15021"/>
    </row>
    <row r="15022" spans="5:5" x14ac:dyDescent="0.25">
      <c r="E15022"/>
    </row>
    <row r="15023" spans="5:5" x14ac:dyDescent="0.25">
      <c r="E15023"/>
    </row>
    <row r="15024" spans="5:5" x14ac:dyDescent="0.25">
      <c r="E15024"/>
    </row>
    <row r="15025" spans="5:5" x14ac:dyDescent="0.25">
      <c r="E15025"/>
    </row>
    <row r="15026" spans="5:5" x14ac:dyDescent="0.25">
      <c r="E15026"/>
    </row>
    <row r="15027" spans="5:5" x14ac:dyDescent="0.25">
      <c r="E15027"/>
    </row>
    <row r="15028" spans="5:5" x14ac:dyDescent="0.25">
      <c r="E15028"/>
    </row>
    <row r="15029" spans="5:5" x14ac:dyDescent="0.25">
      <c r="E15029"/>
    </row>
    <row r="15030" spans="5:5" x14ac:dyDescent="0.25">
      <c r="E15030"/>
    </row>
    <row r="15031" spans="5:5" x14ac:dyDescent="0.25">
      <c r="E15031"/>
    </row>
    <row r="15032" spans="5:5" x14ac:dyDescent="0.25">
      <c r="E15032"/>
    </row>
    <row r="15033" spans="5:5" x14ac:dyDescent="0.25">
      <c r="E15033"/>
    </row>
    <row r="15034" spans="5:5" x14ac:dyDescent="0.25">
      <c r="E15034"/>
    </row>
    <row r="15035" spans="5:5" x14ac:dyDescent="0.25">
      <c r="E15035"/>
    </row>
    <row r="15036" spans="5:5" x14ac:dyDescent="0.25">
      <c r="E15036"/>
    </row>
    <row r="15037" spans="5:5" x14ac:dyDescent="0.25">
      <c r="E15037"/>
    </row>
    <row r="15038" spans="5:5" x14ac:dyDescent="0.25">
      <c r="E15038"/>
    </row>
    <row r="15039" spans="5:5" x14ac:dyDescent="0.25">
      <c r="E15039"/>
    </row>
    <row r="15040" spans="5:5" x14ac:dyDescent="0.25">
      <c r="E15040"/>
    </row>
    <row r="15041" spans="5:5" x14ac:dyDescent="0.25">
      <c r="E15041"/>
    </row>
    <row r="15042" spans="5:5" x14ac:dyDescent="0.25">
      <c r="E15042"/>
    </row>
    <row r="15043" spans="5:5" x14ac:dyDescent="0.25">
      <c r="E15043"/>
    </row>
    <row r="15044" spans="5:5" x14ac:dyDescent="0.25">
      <c r="E15044"/>
    </row>
    <row r="15045" spans="5:5" x14ac:dyDescent="0.25">
      <c r="E15045"/>
    </row>
    <row r="15046" spans="5:5" x14ac:dyDescent="0.25">
      <c r="E15046"/>
    </row>
    <row r="15047" spans="5:5" x14ac:dyDescent="0.25">
      <c r="E15047"/>
    </row>
    <row r="15048" spans="5:5" x14ac:dyDescent="0.25">
      <c r="E15048"/>
    </row>
    <row r="15049" spans="5:5" x14ac:dyDescent="0.25">
      <c r="E15049"/>
    </row>
    <row r="15050" spans="5:5" x14ac:dyDescent="0.25">
      <c r="E15050"/>
    </row>
    <row r="15051" spans="5:5" x14ac:dyDescent="0.25">
      <c r="E15051"/>
    </row>
    <row r="15052" spans="5:5" x14ac:dyDescent="0.25">
      <c r="E15052"/>
    </row>
    <row r="15053" spans="5:5" x14ac:dyDescent="0.25">
      <c r="E15053"/>
    </row>
    <row r="15054" spans="5:5" x14ac:dyDescent="0.25">
      <c r="E15054"/>
    </row>
    <row r="15055" spans="5:5" x14ac:dyDescent="0.25">
      <c r="E15055"/>
    </row>
    <row r="15056" spans="5:5" x14ac:dyDescent="0.25">
      <c r="E15056"/>
    </row>
    <row r="15057" spans="5:5" x14ac:dyDescent="0.25">
      <c r="E15057"/>
    </row>
    <row r="15058" spans="5:5" x14ac:dyDescent="0.25">
      <c r="E15058"/>
    </row>
    <row r="15059" spans="5:5" x14ac:dyDescent="0.25">
      <c r="E15059"/>
    </row>
    <row r="15060" spans="5:5" x14ac:dyDescent="0.25">
      <c r="E15060"/>
    </row>
    <row r="15061" spans="5:5" x14ac:dyDescent="0.25">
      <c r="E15061"/>
    </row>
    <row r="15062" spans="5:5" x14ac:dyDescent="0.25">
      <c r="E15062"/>
    </row>
    <row r="15063" spans="5:5" x14ac:dyDescent="0.25">
      <c r="E15063"/>
    </row>
    <row r="15064" spans="5:5" x14ac:dyDescent="0.25">
      <c r="E15064"/>
    </row>
    <row r="15065" spans="5:5" x14ac:dyDescent="0.25">
      <c r="E15065"/>
    </row>
    <row r="15066" spans="5:5" x14ac:dyDescent="0.25">
      <c r="E15066"/>
    </row>
    <row r="15067" spans="5:5" x14ac:dyDescent="0.25">
      <c r="E15067"/>
    </row>
    <row r="15068" spans="5:5" x14ac:dyDescent="0.25">
      <c r="E15068"/>
    </row>
    <row r="15069" spans="5:5" x14ac:dyDescent="0.25">
      <c r="E15069"/>
    </row>
    <row r="15070" spans="5:5" x14ac:dyDescent="0.25">
      <c r="E15070"/>
    </row>
    <row r="15071" spans="5:5" x14ac:dyDescent="0.25">
      <c r="E15071"/>
    </row>
    <row r="15072" spans="5:5" x14ac:dyDescent="0.25">
      <c r="E15072"/>
    </row>
    <row r="15073" spans="5:5" x14ac:dyDescent="0.25">
      <c r="E15073"/>
    </row>
    <row r="15074" spans="5:5" x14ac:dyDescent="0.25">
      <c r="E15074"/>
    </row>
    <row r="15075" spans="5:5" x14ac:dyDescent="0.25">
      <c r="E15075"/>
    </row>
    <row r="15076" spans="5:5" x14ac:dyDescent="0.25">
      <c r="E15076"/>
    </row>
    <row r="15077" spans="5:5" x14ac:dyDescent="0.25">
      <c r="E15077"/>
    </row>
    <row r="15078" spans="5:5" x14ac:dyDescent="0.25">
      <c r="E15078"/>
    </row>
    <row r="15079" spans="5:5" x14ac:dyDescent="0.25">
      <c r="E15079"/>
    </row>
    <row r="15080" spans="5:5" x14ac:dyDescent="0.25">
      <c r="E15080"/>
    </row>
    <row r="15081" spans="5:5" x14ac:dyDescent="0.25">
      <c r="E15081"/>
    </row>
    <row r="15082" spans="5:5" x14ac:dyDescent="0.25">
      <c r="E15082"/>
    </row>
    <row r="15083" spans="5:5" x14ac:dyDescent="0.25">
      <c r="E15083"/>
    </row>
    <row r="15084" spans="5:5" x14ac:dyDescent="0.25">
      <c r="E15084"/>
    </row>
    <row r="15085" spans="5:5" x14ac:dyDescent="0.25">
      <c r="E15085"/>
    </row>
    <row r="15086" spans="5:5" x14ac:dyDescent="0.25">
      <c r="E15086"/>
    </row>
    <row r="15087" spans="5:5" x14ac:dyDescent="0.25">
      <c r="E15087"/>
    </row>
    <row r="15088" spans="5:5" x14ac:dyDescent="0.25">
      <c r="E15088"/>
    </row>
    <row r="15089" spans="5:5" x14ac:dyDescent="0.25">
      <c r="E15089"/>
    </row>
    <row r="15090" spans="5:5" x14ac:dyDescent="0.25">
      <c r="E15090"/>
    </row>
    <row r="15091" spans="5:5" x14ac:dyDescent="0.25">
      <c r="E15091"/>
    </row>
    <row r="15092" spans="5:5" x14ac:dyDescent="0.25">
      <c r="E15092"/>
    </row>
    <row r="15093" spans="5:5" x14ac:dyDescent="0.25">
      <c r="E15093"/>
    </row>
    <row r="15094" spans="5:5" x14ac:dyDescent="0.25">
      <c r="E15094"/>
    </row>
    <row r="15095" spans="5:5" x14ac:dyDescent="0.25">
      <c r="E15095"/>
    </row>
    <row r="15096" spans="5:5" x14ac:dyDescent="0.25">
      <c r="E15096"/>
    </row>
    <row r="15097" spans="5:5" x14ac:dyDescent="0.25">
      <c r="E15097"/>
    </row>
    <row r="15098" spans="5:5" x14ac:dyDescent="0.25">
      <c r="E15098"/>
    </row>
    <row r="15099" spans="5:5" x14ac:dyDescent="0.25">
      <c r="E15099"/>
    </row>
    <row r="15100" spans="5:5" x14ac:dyDescent="0.25">
      <c r="E15100"/>
    </row>
    <row r="15101" spans="5:5" x14ac:dyDescent="0.25">
      <c r="E15101"/>
    </row>
    <row r="15102" spans="5:5" x14ac:dyDescent="0.25">
      <c r="E15102"/>
    </row>
    <row r="15103" spans="5:5" x14ac:dyDescent="0.25">
      <c r="E15103"/>
    </row>
    <row r="15104" spans="5:5" x14ac:dyDescent="0.25">
      <c r="E15104"/>
    </row>
    <row r="15105" spans="5:5" x14ac:dyDescent="0.25">
      <c r="E15105"/>
    </row>
    <row r="15106" spans="5:5" x14ac:dyDescent="0.25">
      <c r="E15106"/>
    </row>
    <row r="15107" spans="5:5" x14ac:dyDescent="0.25">
      <c r="E15107"/>
    </row>
    <row r="15108" spans="5:5" x14ac:dyDescent="0.25">
      <c r="E15108"/>
    </row>
    <row r="15109" spans="5:5" x14ac:dyDescent="0.25">
      <c r="E15109"/>
    </row>
    <row r="15110" spans="5:5" x14ac:dyDescent="0.25">
      <c r="E15110"/>
    </row>
    <row r="15111" spans="5:5" x14ac:dyDescent="0.25">
      <c r="E15111"/>
    </row>
    <row r="15112" spans="5:5" x14ac:dyDescent="0.25">
      <c r="E15112"/>
    </row>
    <row r="15113" spans="5:5" x14ac:dyDescent="0.25">
      <c r="E15113"/>
    </row>
    <row r="15114" spans="5:5" x14ac:dyDescent="0.25">
      <c r="E15114"/>
    </row>
    <row r="15115" spans="5:5" x14ac:dyDescent="0.25">
      <c r="E15115"/>
    </row>
    <row r="15116" spans="5:5" x14ac:dyDescent="0.25">
      <c r="E15116"/>
    </row>
    <row r="15117" spans="5:5" x14ac:dyDescent="0.25">
      <c r="E15117"/>
    </row>
    <row r="15118" spans="5:5" x14ac:dyDescent="0.25">
      <c r="E15118"/>
    </row>
    <row r="15119" spans="5:5" x14ac:dyDescent="0.25">
      <c r="E15119"/>
    </row>
    <row r="15120" spans="5:5" x14ac:dyDescent="0.25">
      <c r="E15120"/>
    </row>
    <row r="15121" spans="5:5" x14ac:dyDescent="0.25">
      <c r="E15121"/>
    </row>
    <row r="15122" spans="5:5" x14ac:dyDescent="0.25">
      <c r="E15122"/>
    </row>
    <row r="15123" spans="5:5" x14ac:dyDescent="0.25">
      <c r="E15123"/>
    </row>
    <row r="15124" spans="5:5" x14ac:dyDescent="0.25">
      <c r="E15124"/>
    </row>
    <row r="15125" spans="5:5" x14ac:dyDescent="0.25">
      <c r="E15125"/>
    </row>
    <row r="15126" spans="5:5" x14ac:dyDescent="0.25">
      <c r="E15126"/>
    </row>
    <row r="15127" spans="5:5" x14ac:dyDescent="0.25">
      <c r="E15127"/>
    </row>
    <row r="15128" spans="5:5" x14ac:dyDescent="0.25">
      <c r="E15128"/>
    </row>
    <row r="15129" spans="5:5" x14ac:dyDescent="0.25">
      <c r="E15129"/>
    </row>
    <row r="15130" spans="5:5" x14ac:dyDescent="0.25">
      <c r="E15130"/>
    </row>
    <row r="15131" spans="5:5" x14ac:dyDescent="0.25">
      <c r="E15131"/>
    </row>
    <row r="15132" spans="5:5" x14ac:dyDescent="0.25">
      <c r="E15132"/>
    </row>
    <row r="15133" spans="5:5" x14ac:dyDescent="0.25">
      <c r="E15133"/>
    </row>
    <row r="15134" spans="5:5" x14ac:dyDescent="0.25">
      <c r="E15134"/>
    </row>
    <row r="15135" spans="5:5" x14ac:dyDescent="0.25">
      <c r="E15135"/>
    </row>
    <row r="15136" spans="5:5" x14ac:dyDescent="0.25">
      <c r="E15136"/>
    </row>
    <row r="15137" spans="5:5" x14ac:dyDescent="0.25">
      <c r="E15137"/>
    </row>
    <row r="15138" spans="5:5" x14ac:dyDescent="0.25">
      <c r="E15138"/>
    </row>
    <row r="15139" spans="5:5" x14ac:dyDescent="0.25">
      <c r="E15139"/>
    </row>
    <row r="15140" spans="5:5" x14ac:dyDescent="0.25">
      <c r="E15140"/>
    </row>
    <row r="15141" spans="5:5" x14ac:dyDescent="0.25">
      <c r="E15141"/>
    </row>
    <row r="15142" spans="5:5" x14ac:dyDescent="0.25">
      <c r="E15142"/>
    </row>
    <row r="15143" spans="5:5" x14ac:dyDescent="0.25">
      <c r="E15143"/>
    </row>
    <row r="15144" spans="5:5" x14ac:dyDescent="0.25">
      <c r="E15144"/>
    </row>
    <row r="15145" spans="5:5" x14ac:dyDescent="0.25">
      <c r="E15145"/>
    </row>
    <row r="15146" spans="5:5" x14ac:dyDescent="0.25">
      <c r="E15146"/>
    </row>
    <row r="15147" spans="5:5" x14ac:dyDescent="0.25">
      <c r="E15147"/>
    </row>
    <row r="15148" spans="5:5" x14ac:dyDescent="0.25">
      <c r="E15148"/>
    </row>
    <row r="15149" spans="5:5" x14ac:dyDescent="0.25">
      <c r="E15149"/>
    </row>
    <row r="15150" spans="5:5" x14ac:dyDescent="0.25">
      <c r="E15150"/>
    </row>
    <row r="15151" spans="5:5" x14ac:dyDescent="0.25">
      <c r="E15151"/>
    </row>
    <row r="15152" spans="5:5" x14ac:dyDescent="0.25">
      <c r="E15152"/>
    </row>
    <row r="15153" spans="5:5" x14ac:dyDescent="0.25">
      <c r="E15153"/>
    </row>
    <row r="15154" spans="5:5" x14ac:dyDescent="0.25">
      <c r="E15154"/>
    </row>
    <row r="15155" spans="5:5" x14ac:dyDescent="0.25">
      <c r="E15155"/>
    </row>
    <row r="15156" spans="5:5" x14ac:dyDescent="0.25">
      <c r="E15156"/>
    </row>
    <row r="15157" spans="5:5" x14ac:dyDescent="0.25">
      <c r="E15157"/>
    </row>
    <row r="15158" spans="5:5" x14ac:dyDescent="0.25">
      <c r="E15158"/>
    </row>
    <row r="15159" spans="5:5" x14ac:dyDescent="0.25">
      <c r="E15159"/>
    </row>
    <row r="15160" spans="5:5" x14ac:dyDescent="0.25">
      <c r="E15160"/>
    </row>
    <row r="15161" spans="5:5" x14ac:dyDescent="0.25">
      <c r="E15161"/>
    </row>
    <row r="15162" spans="5:5" x14ac:dyDescent="0.25">
      <c r="E15162"/>
    </row>
    <row r="15163" spans="5:5" x14ac:dyDescent="0.25">
      <c r="E15163"/>
    </row>
    <row r="15164" spans="5:5" x14ac:dyDescent="0.25">
      <c r="E15164"/>
    </row>
    <row r="15165" spans="5:5" x14ac:dyDescent="0.25">
      <c r="E15165"/>
    </row>
    <row r="15166" spans="5:5" x14ac:dyDescent="0.25">
      <c r="E15166"/>
    </row>
    <row r="15167" spans="5:5" x14ac:dyDescent="0.25">
      <c r="E15167"/>
    </row>
    <row r="15168" spans="5:5" x14ac:dyDescent="0.25">
      <c r="E15168"/>
    </row>
    <row r="15169" spans="5:5" x14ac:dyDescent="0.25">
      <c r="E15169"/>
    </row>
    <row r="15170" spans="5:5" x14ac:dyDescent="0.25">
      <c r="E15170"/>
    </row>
    <row r="15171" spans="5:5" x14ac:dyDescent="0.25">
      <c r="E15171"/>
    </row>
    <row r="15172" spans="5:5" x14ac:dyDescent="0.25">
      <c r="E15172"/>
    </row>
    <row r="15173" spans="5:5" x14ac:dyDescent="0.25">
      <c r="E15173"/>
    </row>
    <row r="15174" spans="5:5" x14ac:dyDescent="0.25">
      <c r="E15174"/>
    </row>
    <row r="15175" spans="5:5" x14ac:dyDescent="0.25">
      <c r="E15175"/>
    </row>
    <row r="15176" spans="5:5" x14ac:dyDescent="0.25">
      <c r="E15176"/>
    </row>
    <row r="15177" spans="5:5" x14ac:dyDescent="0.25">
      <c r="E15177"/>
    </row>
    <row r="15178" spans="5:5" x14ac:dyDescent="0.25">
      <c r="E15178"/>
    </row>
    <row r="15179" spans="5:5" x14ac:dyDescent="0.25">
      <c r="E15179"/>
    </row>
    <row r="15180" spans="5:5" x14ac:dyDescent="0.25">
      <c r="E15180"/>
    </row>
    <row r="15181" spans="5:5" x14ac:dyDescent="0.25">
      <c r="E15181"/>
    </row>
    <row r="15182" spans="5:5" x14ac:dyDescent="0.25">
      <c r="E15182"/>
    </row>
    <row r="15183" spans="5:5" x14ac:dyDescent="0.25">
      <c r="E15183"/>
    </row>
    <row r="15184" spans="5:5" x14ac:dyDescent="0.25">
      <c r="E15184"/>
    </row>
    <row r="15185" spans="5:5" x14ac:dyDescent="0.25">
      <c r="E15185"/>
    </row>
    <row r="15186" spans="5:5" x14ac:dyDescent="0.25">
      <c r="E15186"/>
    </row>
    <row r="15187" spans="5:5" x14ac:dyDescent="0.25">
      <c r="E15187"/>
    </row>
    <row r="15188" spans="5:5" x14ac:dyDescent="0.25">
      <c r="E15188"/>
    </row>
    <row r="15189" spans="5:5" x14ac:dyDescent="0.25">
      <c r="E15189"/>
    </row>
    <row r="15190" spans="5:5" x14ac:dyDescent="0.25">
      <c r="E15190"/>
    </row>
    <row r="15191" spans="5:5" x14ac:dyDescent="0.25">
      <c r="E15191"/>
    </row>
    <row r="15192" spans="5:5" x14ac:dyDescent="0.25">
      <c r="E15192"/>
    </row>
    <row r="15193" spans="5:5" x14ac:dyDescent="0.25">
      <c r="E15193"/>
    </row>
    <row r="15194" spans="5:5" x14ac:dyDescent="0.25">
      <c r="E15194"/>
    </row>
    <row r="15195" spans="5:5" x14ac:dyDescent="0.25">
      <c r="E15195"/>
    </row>
    <row r="15196" spans="5:5" x14ac:dyDescent="0.25">
      <c r="E15196"/>
    </row>
    <row r="15197" spans="5:5" x14ac:dyDescent="0.25">
      <c r="E15197"/>
    </row>
    <row r="15198" spans="5:5" x14ac:dyDescent="0.25">
      <c r="E15198"/>
    </row>
    <row r="15199" spans="5:5" x14ac:dyDescent="0.25">
      <c r="E15199"/>
    </row>
    <row r="15200" spans="5:5" x14ac:dyDescent="0.25">
      <c r="E15200"/>
    </row>
    <row r="15201" spans="5:5" x14ac:dyDescent="0.25">
      <c r="E15201"/>
    </row>
    <row r="15202" spans="5:5" x14ac:dyDescent="0.25">
      <c r="E15202"/>
    </row>
    <row r="15203" spans="5:5" x14ac:dyDescent="0.25">
      <c r="E15203"/>
    </row>
    <row r="15204" spans="5:5" x14ac:dyDescent="0.25">
      <c r="E15204"/>
    </row>
    <row r="15205" spans="5:5" x14ac:dyDescent="0.25">
      <c r="E15205"/>
    </row>
    <row r="15206" spans="5:5" x14ac:dyDescent="0.25">
      <c r="E15206"/>
    </row>
    <row r="15207" spans="5:5" x14ac:dyDescent="0.25">
      <c r="E15207"/>
    </row>
    <row r="15208" spans="5:5" x14ac:dyDescent="0.25">
      <c r="E15208"/>
    </row>
    <row r="15209" spans="5:5" x14ac:dyDescent="0.25">
      <c r="E15209"/>
    </row>
    <row r="15210" spans="5:5" x14ac:dyDescent="0.25">
      <c r="E15210"/>
    </row>
    <row r="15211" spans="5:5" x14ac:dyDescent="0.25">
      <c r="E15211"/>
    </row>
    <row r="15212" spans="5:5" x14ac:dyDescent="0.25">
      <c r="E15212"/>
    </row>
    <row r="15213" spans="5:5" x14ac:dyDescent="0.25">
      <c r="E15213"/>
    </row>
    <row r="15214" spans="5:5" x14ac:dyDescent="0.25">
      <c r="E15214"/>
    </row>
    <row r="15215" spans="5:5" x14ac:dyDescent="0.25">
      <c r="E15215"/>
    </row>
    <row r="15216" spans="5:5" x14ac:dyDescent="0.25">
      <c r="E15216"/>
    </row>
    <row r="15217" spans="5:5" x14ac:dyDescent="0.25">
      <c r="E15217"/>
    </row>
    <row r="15218" spans="5:5" x14ac:dyDescent="0.25">
      <c r="E15218"/>
    </row>
    <row r="15219" spans="5:5" x14ac:dyDescent="0.25">
      <c r="E15219"/>
    </row>
    <row r="15220" spans="5:5" x14ac:dyDescent="0.25">
      <c r="E15220"/>
    </row>
    <row r="15221" spans="5:5" x14ac:dyDescent="0.25">
      <c r="E15221"/>
    </row>
    <row r="15222" spans="5:5" x14ac:dyDescent="0.25">
      <c r="E15222"/>
    </row>
    <row r="15223" spans="5:5" x14ac:dyDescent="0.25">
      <c r="E15223"/>
    </row>
    <row r="15224" spans="5:5" x14ac:dyDescent="0.25">
      <c r="E15224"/>
    </row>
    <row r="15225" spans="5:5" x14ac:dyDescent="0.25">
      <c r="E15225"/>
    </row>
    <row r="15226" spans="5:5" x14ac:dyDescent="0.25">
      <c r="E15226"/>
    </row>
    <row r="15227" spans="5:5" x14ac:dyDescent="0.25">
      <c r="E15227"/>
    </row>
    <row r="15228" spans="5:5" x14ac:dyDescent="0.25">
      <c r="E15228"/>
    </row>
    <row r="15229" spans="5:5" x14ac:dyDescent="0.25">
      <c r="E15229"/>
    </row>
    <row r="15230" spans="5:5" x14ac:dyDescent="0.25">
      <c r="E15230"/>
    </row>
    <row r="15231" spans="5:5" x14ac:dyDescent="0.25">
      <c r="E15231"/>
    </row>
    <row r="15232" spans="5:5" x14ac:dyDescent="0.25">
      <c r="E15232"/>
    </row>
    <row r="15233" spans="5:5" x14ac:dyDescent="0.25">
      <c r="E15233"/>
    </row>
    <row r="15234" spans="5:5" x14ac:dyDescent="0.25">
      <c r="E15234"/>
    </row>
    <row r="15235" spans="5:5" x14ac:dyDescent="0.25">
      <c r="E15235"/>
    </row>
    <row r="15236" spans="5:5" x14ac:dyDescent="0.25">
      <c r="E15236"/>
    </row>
    <row r="15237" spans="5:5" x14ac:dyDescent="0.25">
      <c r="E15237"/>
    </row>
    <row r="15238" spans="5:5" x14ac:dyDescent="0.25">
      <c r="E15238"/>
    </row>
    <row r="15239" spans="5:5" x14ac:dyDescent="0.25">
      <c r="E15239"/>
    </row>
    <row r="15240" spans="5:5" x14ac:dyDescent="0.25">
      <c r="E15240"/>
    </row>
    <row r="15241" spans="5:5" x14ac:dyDescent="0.25">
      <c r="E15241"/>
    </row>
    <row r="15242" spans="5:5" x14ac:dyDescent="0.25">
      <c r="E15242"/>
    </row>
    <row r="15243" spans="5:5" x14ac:dyDescent="0.25">
      <c r="E15243"/>
    </row>
    <row r="15244" spans="5:5" x14ac:dyDescent="0.25">
      <c r="E15244"/>
    </row>
    <row r="15245" spans="5:5" x14ac:dyDescent="0.25">
      <c r="E15245"/>
    </row>
    <row r="15246" spans="5:5" x14ac:dyDescent="0.25">
      <c r="E15246"/>
    </row>
    <row r="15247" spans="5:5" x14ac:dyDescent="0.25">
      <c r="E15247"/>
    </row>
    <row r="15248" spans="5:5" x14ac:dyDescent="0.25">
      <c r="E15248"/>
    </row>
    <row r="15249" spans="5:5" x14ac:dyDescent="0.25">
      <c r="E15249"/>
    </row>
    <row r="15250" spans="5:5" x14ac:dyDescent="0.25">
      <c r="E15250"/>
    </row>
    <row r="15251" spans="5:5" x14ac:dyDescent="0.25">
      <c r="E15251"/>
    </row>
    <row r="15252" spans="5:5" x14ac:dyDescent="0.25">
      <c r="E15252"/>
    </row>
    <row r="15253" spans="5:5" x14ac:dyDescent="0.25">
      <c r="E15253"/>
    </row>
    <row r="15254" spans="5:5" x14ac:dyDescent="0.25">
      <c r="E15254"/>
    </row>
    <row r="15255" spans="5:5" x14ac:dyDescent="0.25">
      <c r="E15255"/>
    </row>
    <row r="15256" spans="5:5" x14ac:dyDescent="0.25">
      <c r="E15256"/>
    </row>
    <row r="15257" spans="5:5" x14ac:dyDescent="0.25">
      <c r="E15257"/>
    </row>
    <row r="15258" spans="5:5" x14ac:dyDescent="0.25">
      <c r="E15258"/>
    </row>
    <row r="15259" spans="5:5" x14ac:dyDescent="0.25">
      <c r="E15259"/>
    </row>
    <row r="15260" spans="5:5" x14ac:dyDescent="0.25">
      <c r="E15260"/>
    </row>
    <row r="15261" spans="5:5" x14ac:dyDescent="0.25">
      <c r="E15261"/>
    </row>
    <row r="15262" spans="5:5" x14ac:dyDescent="0.25">
      <c r="E15262"/>
    </row>
    <row r="15263" spans="5:5" x14ac:dyDescent="0.25">
      <c r="E15263"/>
    </row>
    <row r="15264" spans="5:5" x14ac:dyDescent="0.25">
      <c r="E15264"/>
    </row>
    <row r="15265" spans="5:5" x14ac:dyDescent="0.25">
      <c r="E15265"/>
    </row>
    <row r="15266" spans="5:5" x14ac:dyDescent="0.25">
      <c r="E15266"/>
    </row>
    <row r="15267" spans="5:5" x14ac:dyDescent="0.25">
      <c r="E15267"/>
    </row>
    <row r="15268" spans="5:5" x14ac:dyDescent="0.25">
      <c r="E15268"/>
    </row>
    <row r="15269" spans="5:5" x14ac:dyDescent="0.25">
      <c r="E15269"/>
    </row>
    <row r="15270" spans="5:5" x14ac:dyDescent="0.25">
      <c r="E15270"/>
    </row>
    <row r="15271" spans="5:5" x14ac:dyDescent="0.25">
      <c r="E15271"/>
    </row>
    <row r="15272" spans="5:5" x14ac:dyDescent="0.25">
      <c r="E15272"/>
    </row>
    <row r="15273" spans="5:5" x14ac:dyDescent="0.25">
      <c r="E15273"/>
    </row>
    <row r="15274" spans="5:5" x14ac:dyDescent="0.25">
      <c r="E15274"/>
    </row>
    <row r="15275" spans="5:5" x14ac:dyDescent="0.25">
      <c r="E15275"/>
    </row>
    <row r="15276" spans="5:5" x14ac:dyDescent="0.25">
      <c r="E15276"/>
    </row>
    <row r="15277" spans="5:5" x14ac:dyDescent="0.25">
      <c r="E15277"/>
    </row>
    <row r="15278" spans="5:5" x14ac:dyDescent="0.25">
      <c r="E15278"/>
    </row>
    <row r="15279" spans="5:5" x14ac:dyDescent="0.25">
      <c r="E15279"/>
    </row>
    <row r="15280" spans="5:5" x14ac:dyDescent="0.25">
      <c r="E15280"/>
    </row>
    <row r="15281" spans="5:5" x14ac:dyDescent="0.25">
      <c r="E15281"/>
    </row>
    <row r="15282" spans="5:5" x14ac:dyDescent="0.25">
      <c r="E15282"/>
    </row>
    <row r="15283" spans="5:5" x14ac:dyDescent="0.25">
      <c r="E15283"/>
    </row>
    <row r="15284" spans="5:5" x14ac:dyDescent="0.25">
      <c r="E15284"/>
    </row>
    <row r="15285" spans="5:5" x14ac:dyDescent="0.25">
      <c r="E15285"/>
    </row>
    <row r="15286" spans="5:5" x14ac:dyDescent="0.25">
      <c r="E15286"/>
    </row>
    <row r="15287" spans="5:5" x14ac:dyDescent="0.25">
      <c r="E15287"/>
    </row>
    <row r="15288" spans="5:5" x14ac:dyDescent="0.25">
      <c r="E15288"/>
    </row>
    <row r="15289" spans="5:5" x14ac:dyDescent="0.25">
      <c r="E15289"/>
    </row>
    <row r="15290" spans="5:5" x14ac:dyDescent="0.25">
      <c r="E15290"/>
    </row>
    <row r="15291" spans="5:5" x14ac:dyDescent="0.25">
      <c r="E15291"/>
    </row>
    <row r="15292" spans="5:5" x14ac:dyDescent="0.25">
      <c r="E15292"/>
    </row>
    <row r="15293" spans="5:5" x14ac:dyDescent="0.25">
      <c r="E15293"/>
    </row>
    <row r="15294" spans="5:5" x14ac:dyDescent="0.25">
      <c r="E15294"/>
    </row>
    <row r="15295" spans="5:5" x14ac:dyDescent="0.25">
      <c r="E15295"/>
    </row>
    <row r="15296" spans="5:5" x14ac:dyDescent="0.25">
      <c r="E15296"/>
    </row>
    <row r="15297" spans="5:5" x14ac:dyDescent="0.25">
      <c r="E15297"/>
    </row>
    <row r="15298" spans="5:5" x14ac:dyDescent="0.25">
      <c r="E15298"/>
    </row>
    <row r="15299" spans="5:5" x14ac:dyDescent="0.25">
      <c r="E15299"/>
    </row>
    <row r="15300" spans="5:5" x14ac:dyDescent="0.25">
      <c r="E15300"/>
    </row>
    <row r="15301" spans="5:5" x14ac:dyDescent="0.25">
      <c r="E15301"/>
    </row>
    <row r="15302" spans="5:5" x14ac:dyDescent="0.25">
      <c r="E15302"/>
    </row>
    <row r="15303" spans="5:5" x14ac:dyDescent="0.25">
      <c r="E15303"/>
    </row>
    <row r="15304" spans="5:5" x14ac:dyDescent="0.25">
      <c r="E15304"/>
    </row>
    <row r="15305" spans="5:5" x14ac:dyDescent="0.25">
      <c r="E15305"/>
    </row>
    <row r="15306" spans="5:5" x14ac:dyDescent="0.25">
      <c r="E15306"/>
    </row>
    <row r="15307" spans="5:5" x14ac:dyDescent="0.25">
      <c r="E15307"/>
    </row>
    <row r="15308" spans="5:5" x14ac:dyDescent="0.25">
      <c r="E15308"/>
    </row>
    <row r="15309" spans="5:5" x14ac:dyDescent="0.25">
      <c r="E15309"/>
    </row>
    <row r="15310" spans="5:5" x14ac:dyDescent="0.25">
      <c r="E15310"/>
    </row>
    <row r="15311" spans="5:5" x14ac:dyDescent="0.25">
      <c r="E15311"/>
    </row>
    <row r="15312" spans="5:5" x14ac:dyDescent="0.25">
      <c r="E15312"/>
    </row>
    <row r="15313" spans="5:5" x14ac:dyDescent="0.25">
      <c r="E15313"/>
    </row>
    <row r="15314" spans="5:5" x14ac:dyDescent="0.25">
      <c r="E15314"/>
    </row>
    <row r="15315" spans="5:5" x14ac:dyDescent="0.25">
      <c r="E15315"/>
    </row>
    <row r="15316" spans="5:5" x14ac:dyDescent="0.25">
      <c r="E15316"/>
    </row>
    <row r="15317" spans="5:5" x14ac:dyDescent="0.25">
      <c r="E15317"/>
    </row>
    <row r="15318" spans="5:5" x14ac:dyDescent="0.25">
      <c r="E15318"/>
    </row>
    <row r="15319" spans="5:5" x14ac:dyDescent="0.25">
      <c r="E15319"/>
    </row>
    <row r="15320" spans="5:5" x14ac:dyDescent="0.25">
      <c r="E15320"/>
    </row>
    <row r="15321" spans="5:5" x14ac:dyDescent="0.25">
      <c r="E15321"/>
    </row>
    <row r="15322" spans="5:5" x14ac:dyDescent="0.25">
      <c r="E15322"/>
    </row>
    <row r="15323" spans="5:5" x14ac:dyDescent="0.25">
      <c r="E15323"/>
    </row>
    <row r="15324" spans="5:5" x14ac:dyDescent="0.25">
      <c r="E15324"/>
    </row>
    <row r="15325" spans="5:5" x14ac:dyDescent="0.25">
      <c r="E15325"/>
    </row>
    <row r="15326" spans="5:5" x14ac:dyDescent="0.25">
      <c r="E15326"/>
    </row>
    <row r="15327" spans="5:5" x14ac:dyDescent="0.25">
      <c r="E15327"/>
    </row>
    <row r="15328" spans="5:5" x14ac:dyDescent="0.25">
      <c r="E15328"/>
    </row>
    <row r="15329" spans="5:5" x14ac:dyDescent="0.25">
      <c r="E15329"/>
    </row>
    <row r="15330" spans="5:5" x14ac:dyDescent="0.25">
      <c r="E15330"/>
    </row>
    <row r="15331" spans="5:5" x14ac:dyDescent="0.25">
      <c r="E15331"/>
    </row>
    <row r="15332" spans="5:5" x14ac:dyDescent="0.25">
      <c r="E15332"/>
    </row>
    <row r="15333" spans="5:5" x14ac:dyDescent="0.25">
      <c r="E15333"/>
    </row>
    <row r="15334" spans="5:5" x14ac:dyDescent="0.25">
      <c r="E15334"/>
    </row>
    <row r="15335" spans="5:5" x14ac:dyDescent="0.25">
      <c r="E15335"/>
    </row>
    <row r="15336" spans="5:5" x14ac:dyDescent="0.25">
      <c r="E15336"/>
    </row>
    <row r="15337" spans="5:5" x14ac:dyDescent="0.25">
      <c r="E15337"/>
    </row>
    <row r="15338" spans="5:5" x14ac:dyDescent="0.25">
      <c r="E15338"/>
    </row>
    <row r="15339" spans="5:5" x14ac:dyDescent="0.25">
      <c r="E15339"/>
    </row>
    <row r="15340" spans="5:5" x14ac:dyDescent="0.25">
      <c r="E15340"/>
    </row>
    <row r="15341" spans="5:5" x14ac:dyDescent="0.25">
      <c r="E15341"/>
    </row>
    <row r="15342" spans="5:5" x14ac:dyDescent="0.25">
      <c r="E15342"/>
    </row>
    <row r="15343" spans="5:5" x14ac:dyDescent="0.25">
      <c r="E15343"/>
    </row>
    <row r="15344" spans="5:5" x14ac:dyDescent="0.25">
      <c r="E15344"/>
    </row>
    <row r="15345" spans="5:5" x14ac:dyDescent="0.25">
      <c r="E15345"/>
    </row>
    <row r="15346" spans="5:5" x14ac:dyDescent="0.25">
      <c r="E15346"/>
    </row>
    <row r="15347" spans="5:5" x14ac:dyDescent="0.25">
      <c r="E15347"/>
    </row>
    <row r="15348" spans="5:5" x14ac:dyDescent="0.25">
      <c r="E15348"/>
    </row>
    <row r="15349" spans="5:5" x14ac:dyDescent="0.25">
      <c r="E15349"/>
    </row>
    <row r="15350" spans="5:5" x14ac:dyDescent="0.25">
      <c r="E15350"/>
    </row>
    <row r="15351" spans="5:5" x14ac:dyDescent="0.25">
      <c r="E15351"/>
    </row>
    <row r="15352" spans="5:5" x14ac:dyDescent="0.25">
      <c r="E15352"/>
    </row>
    <row r="15353" spans="5:5" x14ac:dyDescent="0.25">
      <c r="E15353"/>
    </row>
    <row r="15354" spans="5:5" x14ac:dyDescent="0.25">
      <c r="E15354"/>
    </row>
    <row r="15355" spans="5:5" x14ac:dyDescent="0.25">
      <c r="E15355"/>
    </row>
    <row r="15356" spans="5:5" x14ac:dyDescent="0.25">
      <c r="E15356"/>
    </row>
    <row r="15357" spans="5:5" x14ac:dyDescent="0.25">
      <c r="E15357"/>
    </row>
    <row r="15358" spans="5:5" x14ac:dyDescent="0.25">
      <c r="E15358"/>
    </row>
    <row r="15359" spans="5:5" x14ac:dyDescent="0.25">
      <c r="E15359"/>
    </row>
    <row r="15360" spans="5:5" x14ac:dyDescent="0.25">
      <c r="E15360"/>
    </row>
    <row r="15361" spans="5:5" x14ac:dyDescent="0.25">
      <c r="E15361"/>
    </row>
    <row r="15362" spans="5:5" x14ac:dyDescent="0.25">
      <c r="E15362"/>
    </row>
    <row r="15363" spans="5:5" x14ac:dyDescent="0.25">
      <c r="E15363"/>
    </row>
    <row r="15364" spans="5:5" x14ac:dyDescent="0.25">
      <c r="E15364"/>
    </row>
    <row r="15365" spans="5:5" x14ac:dyDescent="0.25">
      <c r="E15365"/>
    </row>
    <row r="15366" spans="5:5" x14ac:dyDescent="0.25">
      <c r="E15366"/>
    </row>
    <row r="15367" spans="5:5" x14ac:dyDescent="0.25">
      <c r="E15367"/>
    </row>
    <row r="15368" spans="5:5" x14ac:dyDescent="0.25">
      <c r="E15368"/>
    </row>
    <row r="15369" spans="5:5" x14ac:dyDescent="0.25">
      <c r="E15369"/>
    </row>
    <row r="15370" spans="5:5" x14ac:dyDescent="0.25">
      <c r="E15370"/>
    </row>
    <row r="15371" spans="5:5" x14ac:dyDescent="0.25">
      <c r="E15371"/>
    </row>
    <row r="15372" spans="5:5" x14ac:dyDescent="0.25">
      <c r="E15372"/>
    </row>
    <row r="15373" spans="5:5" x14ac:dyDescent="0.25">
      <c r="E15373"/>
    </row>
    <row r="15374" spans="5:5" x14ac:dyDescent="0.25">
      <c r="E15374"/>
    </row>
    <row r="15375" spans="5:5" x14ac:dyDescent="0.25">
      <c r="E15375"/>
    </row>
    <row r="15376" spans="5:5" x14ac:dyDescent="0.25">
      <c r="E15376"/>
    </row>
    <row r="15377" spans="5:5" x14ac:dyDescent="0.25">
      <c r="E15377"/>
    </row>
    <row r="15378" spans="5:5" x14ac:dyDescent="0.25">
      <c r="E15378"/>
    </row>
    <row r="15379" spans="5:5" x14ac:dyDescent="0.25">
      <c r="E15379"/>
    </row>
    <row r="15380" spans="5:5" x14ac:dyDescent="0.25">
      <c r="E15380"/>
    </row>
    <row r="15381" spans="5:5" x14ac:dyDescent="0.25">
      <c r="E15381"/>
    </row>
    <row r="15382" spans="5:5" x14ac:dyDescent="0.25">
      <c r="E15382"/>
    </row>
    <row r="15383" spans="5:5" x14ac:dyDescent="0.25">
      <c r="E15383"/>
    </row>
    <row r="15384" spans="5:5" x14ac:dyDescent="0.25">
      <c r="E15384"/>
    </row>
    <row r="15385" spans="5:5" x14ac:dyDescent="0.25">
      <c r="E15385"/>
    </row>
    <row r="15386" spans="5:5" x14ac:dyDescent="0.25">
      <c r="E15386"/>
    </row>
    <row r="15387" spans="5:5" x14ac:dyDescent="0.25">
      <c r="E15387"/>
    </row>
    <row r="15388" spans="5:5" x14ac:dyDescent="0.25">
      <c r="E15388"/>
    </row>
    <row r="15389" spans="5:5" x14ac:dyDescent="0.25">
      <c r="E15389"/>
    </row>
    <row r="15390" spans="5:5" x14ac:dyDescent="0.25">
      <c r="E15390"/>
    </row>
    <row r="15391" spans="5:5" x14ac:dyDescent="0.25">
      <c r="E15391"/>
    </row>
    <row r="15392" spans="5:5" x14ac:dyDescent="0.25">
      <c r="E15392"/>
    </row>
    <row r="15393" spans="5:5" x14ac:dyDescent="0.25">
      <c r="E15393"/>
    </row>
    <row r="15394" spans="5:5" x14ac:dyDescent="0.25">
      <c r="E15394"/>
    </row>
    <row r="15395" spans="5:5" x14ac:dyDescent="0.25">
      <c r="E15395"/>
    </row>
    <row r="15396" spans="5:5" x14ac:dyDescent="0.25">
      <c r="E15396"/>
    </row>
    <row r="15397" spans="5:5" x14ac:dyDescent="0.25">
      <c r="E15397"/>
    </row>
    <row r="15398" spans="5:5" x14ac:dyDescent="0.25">
      <c r="E15398"/>
    </row>
    <row r="15399" spans="5:5" x14ac:dyDescent="0.25">
      <c r="E15399"/>
    </row>
    <row r="15400" spans="5:5" x14ac:dyDescent="0.25">
      <c r="E15400"/>
    </row>
    <row r="15401" spans="5:5" x14ac:dyDescent="0.25">
      <c r="E15401"/>
    </row>
    <row r="15402" spans="5:5" x14ac:dyDescent="0.25">
      <c r="E15402"/>
    </row>
    <row r="15403" spans="5:5" x14ac:dyDescent="0.25">
      <c r="E15403"/>
    </row>
    <row r="15404" spans="5:5" x14ac:dyDescent="0.25">
      <c r="E15404"/>
    </row>
    <row r="15405" spans="5:5" x14ac:dyDescent="0.25">
      <c r="E15405"/>
    </row>
    <row r="15406" spans="5:5" x14ac:dyDescent="0.25">
      <c r="E15406"/>
    </row>
    <row r="15407" spans="5:5" x14ac:dyDescent="0.25">
      <c r="E15407"/>
    </row>
    <row r="15408" spans="5:5" x14ac:dyDescent="0.25">
      <c r="E15408"/>
    </row>
    <row r="15409" spans="5:5" x14ac:dyDescent="0.25">
      <c r="E15409"/>
    </row>
    <row r="15410" spans="5:5" x14ac:dyDescent="0.25">
      <c r="E15410"/>
    </row>
    <row r="15411" spans="5:5" x14ac:dyDescent="0.25">
      <c r="E15411"/>
    </row>
    <row r="15412" spans="5:5" x14ac:dyDescent="0.25">
      <c r="E15412"/>
    </row>
    <row r="15413" spans="5:5" x14ac:dyDescent="0.25">
      <c r="E15413"/>
    </row>
    <row r="15414" spans="5:5" x14ac:dyDescent="0.25">
      <c r="E15414"/>
    </row>
    <row r="15415" spans="5:5" x14ac:dyDescent="0.25">
      <c r="E15415"/>
    </row>
    <row r="15416" spans="5:5" x14ac:dyDescent="0.25">
      <c r="E15416"/>
    </row>
    <row r="15417" spans="5:5" x14ac:dyDescent="0.25">
      <c r="E15417"/>
    </row>
    <row r="15418" spans="5:5" x14ac:dyDescent="0.25">
      <c r="E15418"/>
    </row>
    <row r="15419" spans="5:5" x14ac:dyDescent="0.25">
      <c r="E15419"/>
    </row>
    <row r="15420" spans="5:5" x14ac:dyDescent="0.25">
      <c r="E15420"/>
    </row>
    <row r="15421" spans="5:5" x14ac:dyDescent="0.25">
      <c r="E15421"/>
    </row>
    <row r="15422" spans="5:5" x14ac:dyDescent="0.25">
      <c r="E15422"/>
    </row>
    <row r="15423" spans="5:5" x14ac:dyDescent="0.25">
      <c r="E15423"/>
    </row>
    <row r="15424" spans="5:5" x14ac:dyDescent="0.25">
      <c r="E15424"/>
    </row>
    <row r="15425" spans="5:5" x14ac:dyDescent="0.25">
      <c r="E15425"/>
    </row>
    <row r="15426" spans="5:5" x14ac:dyDescent="0.25">
      <c r="E15426"/>
    </row>
    <row r="15427" spans="5:5" x14ac:dyDescent="0.25">
      <c r="E15427"/>
    </row>
    <row r="15428" spans="5:5" x14ac:dyDescent="0.25">
      <c r="E15428"/>
    </row>
    <row r="15429" spans="5:5" x14ac:dyDescent="0.25">
      <c r="E15429"/>
    </row>
    <row r="15430" spans="5:5" x14ac:dyDescent="0.25">
      <c r="E15430"/>
    </row>
    <row r="15431" spans="5:5" x14ac:dyDescent="0.25">
      <c r="E15431"/>
    </row>
    <row r="15432" spans="5:5" x14ac:dyDescent="0.25">
      <c r="E15432"/>
    </row>
    <row r="15433" spans="5:5" x14ac:dyDescent="0.25">
      <c r="E15433"/>
    </row>
    <row r="15434" spans="5:5" x14ac:dyDescent="0.25">
      <c r="E15434"/>
    </row>
    <row r="15435" spans="5:5" x14ac:dyDescent="0.25">
      <c r="E15435"/>
    </row>
    <row r="15436" spans="5:5" x14ac:dyDescent="0.25">
      <c r="E15436"/>
    </row>
    <row r="15437" spans="5:5" x14ac:dyDescent="0.25">
      <c r="E15437"/>
    </row>
    <row r="15438" spans="5:5" x14ac:dyDescent="0.25">
      <c r="E15438"/>
    </row>
    <row r="15439" spans="5:5" x14ac:dyDescent="0.25">
      <c r="E15439"/>
    </row>
    <row r="15440" spans="5:5" x14ac:dyDescent="0.25">
      <c r="E15440"/>
    </row>
    <row r="15441" spans="5:5" x14ac:dyDescent="0.25">
      <c r="E15441"/>
    </row>
    <row r="15442" spans="5:5" x14ac:dyDescent="0.25">
      <c r="E15442"/>
    </row>
    <row r="15443" spans="5:5" x14ac:dyDescent="0.25">
      <c r="E15443"/>
    </row>
    <row r="15444" spans="5:5" x14ac:dyDescent="0.25">
      <c r="E15444"/>
    </row>
    <row r="15445" spans="5:5" x14ac:dyDescent="0.25">
      <c r="E15445"/>
    </row>
    <row r="15446" spans="5:5" x14ac:dyDescent="0.25">
      <c r="E15446"/>
    </row>
    <row r="15447" spans="5:5" x14ac:dyDescent="0.25">
      <c r="E15447"/>
    </row>
    <row r="15448" spans="5:5" x14ac:dyDescent="0.25">
      <c r="E15448"/>
    </row>
    <row r="15449" spans="5:5" x14ac:dyDescent="0.25">
      <c r="E15449"/>
    </row>
    <row r="15450" spans="5:5" x14ac:dyDescent="0.25">
      <c r="E15450"/>
    </row>
    <row r="15451" spans="5:5" x14ac:dyDescent="0.25">
      <c r="E15451"/>
    </row>
    <row r="15452" spans="5:5" x14ac:dyDescent="0.25">
      <c r="E15452"/>
    </row>
    <row r="15453" spans="5:5" x14ac:dyDescent="0.25">
      <c r="E15453"/>
    </row>
    <row r="15454" spans="5:5" x14ac:dyDescent="0.25">
      <c r="E15454"/>
    </row>
    <row r="15455" spans="5:5" x14ac:dyDescent="0.25">
      <c r="E15455"/>
    </row>
    <row r="15456" spans="5:5" x14ac:dyDescent="0.25">
      <c r="E15456"/>
    </row>
    <row r="15457" spans="5:5" x14ac:dyDescent="0.25">
      <c r="E15457"/>
    </row>
    <row r="15458" spans="5:5" x14ac:dyDescent="0.25">
      <c r="E15458"/>
    </row>
    <row r="15459" spans="5:5" x14ac:dyDescent="0.25">
      <c r="E15459"/>
    </row>
    <row r="15460" spans="5:5" x14ac:dyDescent="0.25">
      <c r="E15460"/>
    </row>
    <row r="15461" spans="5:5" x14ac:dyDescent="0.25">
      <c r="E15461"/>
    </row>
    <row r="15462" spans="5:5" x14ac:dyDescent="0.25">
      <c r="E15462"/>
    </row>
    <row r="15463" spans="5:5" x14ac:dyDescent="0.25">
      <c r="E15463"/>
    </row>
    <row r="15464" spans="5:5" x14ac:dyDescent="0.25">
      <c r="E15464"/>
    </row>
    <row r="15465" spans="5:5" x14ac:dyDescent="0.25">
      <c r="E15465"/>
    </row>
    <row r="15466" spans="5:5" x14ac:dyDescent="0.25">
      <c r="E15466"/>
    </row>
    <row r="15467" spans="5:5" x14ac:dyDescent="0.25">
      <c r="E15467"/>
    </row>
    <row r="15468" spans="5:5" x14ac:dyDescent="0.25">
      <c r="E15468"/>
    </row>
    <row r="15469" spans="5:5" x14ac:dyDescent="0.25">
      <c r="E15469"/>
    </row>
    <row r="15470" spans="5:5" x14ac:dyDescent="0.25">
      <c r="E15470"/>
    </row>
    <row r="15471" spans="5:5" x14ac:dyDescent="0.25">
      <c r="E15471"/>
    </row>
    <row r="15472" spans="5:5" x14ac:dyDescent="0.25">
      <c r="E15472"/>
    </row>
    <row r="15473" spans="5:5" x14ac:dyDescent="0.25">
      <c r="E15473"/>
    </row>
    <row r="15474" spans="5:5" x14ac:dyDescent="0.25">
      <c r="E15474"/>
    </row>
    <row r="15475" spans="5:5" x14ac:dyDescent="0.25">
      <c r="E15475"/>
    </row>
    <row r="15476" spans="5:5" x14ac:dyDescent="0.25">
      <c r="E15476"/>
    </row>
    <row r="15477" spans="5:5" x14ac:dyDescent="0.25">
      <c r="E15477"/>
    </row>
    <row r="15478" spans="5:5" x14ac:dyDescent="0.25">
      <c r="E15478"/>
    </row>
    <row r="15479" spans="5:5" x14ac:dyDescent="0.25">
      <c r="E15479"/>
    </row>
    <row r="15480" spans="5:5" x14ac:dyDescent="0.25">
      <c r="E15480"/>
    </row>
    <row r="15481" spans="5:5" x14ac:dyDescent="0.25">
      <c r="E15481"/>
    </row>
    <row r="15482" spans="5:5" x14ac:dyDescent="0.25">
      <c r="E15482"/>
    </row>
    <row r="15483" spans="5:5" x14ac:dyDescent="0.25">
      <c r="E15483"/>
    </row>
    <row r="15484" spans="5:5" x14ac:dyDescent="0.25">
      <c r="E15484"/>
    </row>
    <row r="15485" spans="5:5" x14ac:dyDescent="0.25">
      <c r="E15485"/>
    </row>
    <row r="15486" spans="5:5" x14ac:dyDescent="0.25">
      <c r="E15486"/>
    </row>
    <row r="15487" spans="5:5" x14ac:dyDescent="0.25">
      <c r="E15487"/>
    </row>
    <row r="15488" spans="5:5" x14ac:dyDescent="0.25">
      <c r="E15488"/>
    </row>
    <row r="15489" spans="5:5" x14ac:dyDescent="0.25">
      <c r="E15489"/>
    </row>
    <row r="15490" spans="5:5" x14ac:dyDescent="0.25">
      <c r="E15490"/>
    </row>
    <row r="15491" spans="5:5" x14ac:dyDescent="0.25">
      <c r="E15491"/>
    </row>
    <row r="15492" spans="5:5" x14ac:dyDescent="0.25">
      <c r="E15492"/>
    </row>
    <row r="15493" spans="5:5" x14ac:dyDescent="0.25">
      <c r="E15493"/>
    </row>
    <row r="15494" spans="5:5" x14ac:dyDescent="0.25">
      <c r="E15494"/>
    </row>
    <row r="15495" spans="5:5" x14ac:dyDescent="0.25">
      <c r="E15495"/>
    </row>
    <row r="15496" spans="5:5" x14ac:dyDescent="0.25">
      <c r="E15496"/>
    </row>
    <row r="15497" spans="5:5" x14ac:dyDescent="0.25">
      <c r="E15497"/>
    </row>
    <row r="15498" spans="5:5" x14ac:dyDescent="0.25">
      <c r="E15498"/>
    </row>
    <row r="15499" spans="5:5" x14ac:dyDescent="0.25">
      <c r="E15499"/>
    </row>
    <row r="15500" spans="5:5" x14ac:dyDescent="0.25">
      <c r="E15500"/>
    </row>
    <row r="15501" spans="5:5" x14ac:dyDescent="0.25">
      <c r="E15501"/>
    </row>
    <row r="15502" spans="5:5" x14ac:dyDescent="0.25">
      <c r="E15502"/>
    </row>
    <row r="15503" spans="5:5" x14ac:dyDescent="0.25">
      <c r="E15503"/>
    </row>
    <row r="15504" spans="5:5" x14ac:dyDescent="0.25">
      <c r="E15504"/>
    </row>
    <row r="15505" spans="5:5" x14ac:dyDescent="0.25">
      <c r="E15505"/>
    </row>
    <row r="15506" spans="5:5" x14ac:dyDescent="0.25">
      <c r="E15506"/>
    </row>
    <row r="15507" spans="5:5" x14ac:dyDescent="0.25">
      <c r="E15507"/>
    </row>
    <row r="15508" spans="5:5" x14ac:dyDescent="0.25">
      <c r="E15508"/>
    </row>
    <row r="15509" spans="5:5" x14ac:dyDescent="0.25">
      <c r="E15509"/>
    </row>
    <row r="15510" spans="5:5" x14ac:dyDescent="0.25">
      <c r="E15510"/>
    </row>
    <row r="15511" spans="5:5" x14ac:dyDescent="0.25">
      <c r="E15511"/>
    </row>
    <row r="15512" spans="5:5" x14ac:dyDescent="0.25">
      <c r="E15512"/>
    </row>
    <row r="15513" spans="5:5" x14ac:dyDescent="0.25">
      <c r="E15513"/>
    </row>
    <row r="15514" spans="5:5" x14ac:dyDescent="0.25">
      <c r="E15514"/>
    </row>
    <row r="15515" spans="5:5" x14ac:dyDescent="0.25">
      <c r="E15515"/>
    </row>
    <row r="15516" spans="5:5" x14ac:dyDescent="0.25">
      <c r="E15516"/>
    </row>
    <row r="15517" spans="5:5" x14ac:dyDescent="0.25">
      <c r="E15517"/>
    </row>
    <row r="15518" spans="5:5" x14ac:dyDescent="0.25">
      <c r="E15518"/>
    </row>
    <row r="15519" spans="5:5" x14ac:dyDescent="0.25">
      <c r="E15519"/>
    </row>
    <row r="15520" spans="5:5" x14ac:dyDescent="0.25">
      <c r="E15520"/>
    </row>
    <row r="15521" spans="5:5" x14ac:dyDescent="0.25">
      <c r="E15521"/>
    </row>
    <row r="15522" spans="5:5" x14ac:dyDescent="0.25">
      <c r="E15522"/>
    </row>
    <row r="15523" spans="5:5" x14ac:dyDescent="0.25">
      <c r="E15523"/>
    </row>
    <row r="15524" spans="5:5" x14ac:dyDescent="0.25">
      <c r="E15524"/>
    </row>
    <row r="15525" spans="5:5" x14ac:dyDescent="0.25">
      <c r="E15525"/>
    </row>
    <row r="15526" spans="5:5" x14ac:dyDescent="0.25">
      <c r="E15526"/>
    </row>
    <row r="15527" spans="5:5" x14ac:dyDescent="0.25">
      <c r="E15527"/>
    </row>
    <row r="15528" spans="5:5" x14ac:dyDescent="0.25">
      <c r="E15528"/>
    </row>
    <row r="15529" spans="5:5" x14ac:dyDescent="0.25">
      <c r="E15529"/>
    </row>
    <row r="15530" spans="5:5" x14ac:dyDescent="0.25">
      <c r="E15530"/>
    </row>
    <row r="15531" spans="5:5" x14ac:dyDescent="0.25">
      <c r="E15531"/>
    </row>
    <row r="15532" spans="5:5" x14ac:dyDescent="0.25">
      <c r="E15532"/>
    </row>
    <row r="15533" spans="5:5" x14ac:dyDescent="0.25">
      <c r="E15533"/>
    </row>
    <row r="15534" spans="5:5" x14ac:dyDescent="0.25">
      <c r="E15534"/>
    </row>
    <row r="15535" spans="5:5" x14ac:dyDescent="0.25">
      <c r="E15535"/>
    </row>
    <row r="15536" spans="5:5" x14ac:dyDescent="0.25">
      <c r="E15536"/>
    </row>
    <row r="15537" spans="5:5" x14ac:dyDescent="0.25">
      <c r="E15537"/>
    </row>
    <row r="15538" spans="5:5" x14ac:dyDescent="0.25">
      <c r="E15538"/>
    </row>
    <row r="15539" spans="5:5" x14ac:dyDescent="0.25">
      <c r="E15539"/>
    </row>
    <row r="15540" spans="5:5" x14ac:dyDescent="0.25">
      <c r="E15540"/>
    </row>
    <row r="15541" spans="5:5" x14ac:dyDescent="0.25">
      <c r="E15541"/>
    </row>
    <row r="15542" spans="5:5" x14ac:dyDescent="0.25">
      <c r="E15542"/>
    </row>
    <row r="15543" spans="5:5" x14ac:dyDescent="0.25">
      <c r="E15543"/>
    </row>
    <row r="15544" spans="5:5" x14ac:dyDescent="0.25">
      <c r="E15544"/>
    </row>
    <row r="15545" spans="5:5" x14ac:dyDescent="0.25">
      <c r="E15545"/>
    </row>
    <row r="15546" spans="5:5" x14ac:dyDescent="0.25">
      <c r="E15546"/>
    </row>
    <row r="15547" spans="5:5" x14ac:dyDescent="0.25">
      <c r="E15547"/>
    </row>
    <row r="15548" spans="5:5" x14ac:dyDescent="0.25">
      <c r="E15548"/>
    </row>
    <row r="15549" spans="5:5" x14ac:dyDescent="0.25">
      <c r="E15549"/>
    </row>
    <row r="15550" spans="5:5" x14ac:dyDescent="0.25">
      <c r="E15550"/>
    </row>
    <row r="15551" spans="5:5" x14ac:dyDescent="0.25">
      <c r="E15551"/>
    </row>
    <row r="15552" spans="5:5" x14ac:dyDescent="0.25">
      <c r="E15552"/>
    </row>
    <row r="15553" spans="5:5" x14ac:dyDescent="0.25">
      <c r="E15553"/>
    </row>
    <row r="15554" spans="5:5" x14ac:dyDescent="0.25">
      <c r="E15554"/>
    </row>
    <row r="15555" spans="5:5" x14ac:dyDescent="0.25">
      <c r="E15555"/>
    </row>
    <row r="15556" spans="5:5" x14ac:dyDescent="0.25">
      <c r="E15556"/>
    </row>
    <row r="15557" spans="5:5" x14ac:dyDescent="0.25">
      <c r="E15557"/>
    </row>
    <row r="15558" spans="5:5" x14ac:dyDescent="0.25">
      <c r="E15558"/>
    </row>
    <row r="15559" spans="5:5" x14ac:dyDescent="0.25">
      <c r="E15559"/>
    </row>
    <row r="15560" spans="5:5" x14ac:dyDescent="0.25">
      <c r="E15560"/>
    </row>
    <row r="15561" spans="5:5" x14ac:dyDescent="0.25">
      <c r="E15561"/>
    </row>
    <row r="15562" spans="5:5" x14ac:dyDescent="0.25">
      <c r="E15562"/>
    </row>
    <row r="15563" spans="5:5" x14ac:dyDescent="0.25">
      <c r="E15563"/>
    </row>
    <row r="15564" spans="5:5" x14ac:dyDescent="0.25">
      <c r="E15564"/>
    </row>
    <row r="15565" spans="5:5" x14ac:dyDescent="0.25">
      <c r="E15565"/>
    </row>
    <row r="15566" spans="5:5" x14ac:dyDescent="0.25">
      <c r="E15566"/>
    </row>
    <row r="15567" spans="5:5" x14ac:dyDescent="0.25">
      <c r="E15567"/>
    </row>
    <row r="15568" spans="5:5" x14ac:dyDescent="0.25">
      <c r="E15568"/>
    </row>
    <row r="15569" spans="5:5" x14ac:dyDescent="0.25">
      <c r="E15569"/>
    </row>
    <row r="15570" spans="5:5" x14ac:dyDescent="0.25">
      <c r="E15570"/>
    </row>
    <row r="15571" spans="5:5" x14ac:dyDescent="0.25">
      <c r="E15571"/>
    </row>
    <row r="15572" spans="5:5" x14ac:dyDescent="0.25">
      <c r="E15572"/>
    </row>
    <row r="15573" spans="5:5" x14ac:dyDescent="0.25">
      <c r="E15573"/>
    </row>
    <row r="15574" spans="5:5" x14ac:dyDescent="0.25">
      <c r="E15574"/>
    </row>
    <row r="15575" spans="5:5" x14ac:dyDescent="0.25">
      <c r="E15575"/>
    </row>
    <row r="15576" spans="5:5" x14ac:dyDescent="0.25">
      <c r="E15576"/>
    </row>
    <row r="15577" spans="5:5" x14ac:dyDescent="0.25">
      <c r="E15577"/>
    </row>
    <row r="15578" spans="5:5" x14ac:dyDescent="0.25">
      <c r="E15578"/>
    </row>
    <row r="15579" spans="5:5" x14ac:dyDescent="0.25">
      <c r="E15579"/>
    </row>
    <row r="15580" spans="5:5" x14ac:dyDescent="0.25">
      <c r="E15580"/>
    </row>
    <row r="15581" spans="5:5" x14ac:dyDescent="0.25">
      <c r="E15581"/>
    </row>
    <row r="15582" spans="5:5" x14ac:dyDescent="0.25">
      <c r="E15582"/>
    </row>
    <row r="15583" spans="5:5" x14ac:dyDescent="0.25">
      <c r="E15583"/>
    </row>
    <row r="15584" spans="5:5" x14ac:dyDescent="0.25">
      <c r="E15584"/>
    </row>
    <row r="15585" spans="5:5" x14ac:dyDescent="0.25">
      <c r="E15585"/>
    </row>
    <row r="15586" spans="5:5" x14ac:dyDescent="0.25">
      <c r="E15586"/>
    </row>
    <row r="15587" spans="5:5" x14ac:dyDescent="0.25">
      <c r="E15587"/>
    </row>
    <row r="15588" spans="5:5" x14ac:dyDescent="0.25">
      <c r="E15588"/>
    </row>
    <row r="15589" spans="5:5" x14ac:dyDescent="0.25">
      <c r="E15589"/>
    </row>
    <row r="15590" spans="5:5" x14ac:dyDescent="0.25">
      <c r="E15590"/>
    </row>
    <row r="15591" spans="5:5" x14ac:dyDescent="0.25">
      <c r="E15591"/>
    </row>
    <row r="15592" spans="5:5" x14ac:dyDescent="0.25">
      <c r="E15592"/>
    </row>
    <row r="15593" spans="5:5" x14ac:dyDescent="0.25">
      <c r="E15593"/>
    </row>
    <row r="15594" spans="5:5" x14ac:dyDescent="0.25">
      <c r="E15594"/>
    </row>
    <row r="15595" spans="5:5" x14ac:dyDescent="0.25">
      <c r="E15595"/>
    </row>
    <row r="15596" spans="5:5" x14ac:dyDescent="0.25">
      <c r="E15596"/>
    </row>
    <row r="15597" spans="5:5" x14ac:dyDescent="0.25">
      <c r="E15597"/>
    </row>
    <row r="15598" spans="5:5" x14ac:dyDescent="0.25">
      <c r="E15598"/>
    </row>
    <row r="15599" spans="5:5" x14ac:dyDescent="0.25">
      <c r="E15599"/>
    </row>
    <row r="15600" spans="5:5" x14ac:dyDescent="0.25">
      <c r="E15600"/>
    </row>
    <row r="15601" spans="5:5" x14ac:dyDescent="0.25">
      <c r="E15601"/>
    </row>
    <row r="15602" spans="5:5" x14ac:dyDescent="0.25">
      <c r="E15602"/>
    </row>
    <row r="15603" spans="5:5" x14ac:dyDescent="0.25">
      <c r="E15603"/>
    </row>
    <row r="15604" spans="5:5" x14ac:dyDescent="0.25">
      <c r="E15604"/>
    </row>
    <row r="15605" spans="5:5" x14ac:dyDescent="0.25">
      <c r="E15605"/>
    </row>
    <row r="15606" spans="5:5" x14ac:dyDescent="0.25">
      <c r="E15606"/>
    </row>
    <row r="15607" spans="5:5" x14ac:dyDescent="0.25">
      <c r="E15607"/>
    </row>
    <row r="15608" spans="5:5" x14ac:dyDescent="0.25">
      <c r="E15608"/>
    </row>
    <row r="15609" spans="5:5" x14ac:dyDescent="0.25">
      <c r="E15609"/>
    </row>
    <row r="15610" spans="5:5" x14ac:dyDescent="0.25">
      <c r="E15610"/>
    </row>
    <row r="15611" spans="5:5" x14ac:dyDescent="0.25">
      <c r="E15611"/>
    </row>
    <row r="15612" spans="5:5" x14ac:dyDescent="0.25">
      <c r="E15612"/>
    </row>
    <row r="15613" spans="5:5" x14ac:dyDescent="0.25">
      <c r="E15613"/>
    </row>
    <row r="15614" spans="5:5" x14ac:dyDescent="0.25">
      <c r="E15614"/>
    </row>
    <row r="15615" spans="5:5" x14ac:dyDescent="0.25">
      <c r="E15615"/>
    </row>
    <row r="15616" spans="5:5" x14ac:dyDescent="0.25">
      <c r="E15616"/>
    </row>
    <row r="15617" spans="5:5" x14ac:dyDescent="0.25">
      <c r="E15617"/>
    </row>
    <row r="15618" spans="5:5" x14ac:dyDescent="0.25">
      <c r="E15618"/>
    </row>
    <row r="15619" spans="5:5" x14ac:dyDescent="0.25">
      <c r="E15619"/>
    </row>
    <row r="15620" spans="5:5" x14ac:dyDescent="0.25">
      <c r="E15620"/>
    </row>
    <row r="15621" spans="5:5" x14ac:dyDescent="0.25">
      <c r="E15621"/>
    </row>
    <row r="15622" spans="5:5" x14ac:dyDescent="0.25">
      <c r="E15622"/>
    </row>
    <row r="15623" spans="5:5" x14ac:dyDescent="0.25">
      <c r="E15623"/>
    </row>
    <row r="15624" spans="5:5" x14ac:dyDescent="0.25">
      <c r="E15624"/>
    </row>
    <row r="15625" spans="5:5" x14ac:dyDescent="0.25">
      <c r="E15625"/>
    </row>
    <row r="15626" spans="5:5" x14ac:dyDescent="0.25">
      <c r="E15626"/>
    </row>
    <row r="15627" spans="5:5" x14ac:dyDescent="0.25">
      <c r="E15627"/>
    </row>
    <row r="15628" spans="5:5" x14ac:dyDescent="0.25">
      <c r="E15628"/>
    </row>
    <row r="15629" spans="5:5" x14ac:dyDescent="0.25">
      <c r="E15629"/>
    </row>
    <row r="15630" spans="5:5" x14ac:dyDescent="0.25">
      <c r="E15630"/>
    </row>
    <row r="15631" spans="5:5" x14ac:dyDescent="0.25">
      <c r="E15631"/>
    </row>
    <row r="15632" spans="5:5" x14ac:dyDescent="0.25">
      <c r="E15632"/>
    </row>
    <row r="15633" spans="5:5" x14ac:dyDescent="0.25">
      <c r="E15633"/>
    </row>
    <row r="15634" spans="5:5" x14ac:dyDescent="0.25">
      <c r="E15634"/>
    </row>
    <row r="15635" spans="5:5" x14ac:dyDescent="0.25">
      <c r="E15635"/>
    </row>
    <row r="15636" spans="5:5" x14ac:dyDescent="0.25">
      <c r="E15636"/>
    </row>
    <row r="15637" spans="5:5" x14ac:dyDescent="0.25">
      <c r="E15637"/>
    </row>
    <row r="15638" spans="5:5" x14ac:dyDescent="0.25">
      <c r="E15638"/>
    </row>
    <row r="15639" spans="5:5" x14ac:dyDescent="0.25">
      <c r="E15639"/>
    </row>
    <row r="15640" spans="5:5" x14ac:dyDescent="0.25">
      <c r="E15640"/>
    </row>
    <row r="15641" spans="5:5" x14ac:dyDescent="0.25">
      <c r="E15641"/>
    </row>
    <row r="15642" spans="5:5" x14ac:dyDescent="0.25">
      <c r="E15642"/>
    </row>
    <row r="15643" spans="5:5" x14ac:dyDescent="0.25">
      <c r="E15643"/>
    </row>
    <row r="15644" spans="5:5" x14ac:dyDescent="0.25">
      <c r="E15644"/>
    </row>
    <row r="15645" spans="5:5" x14ac:dyDescent="0.25">
      <c r="E15645"/>
    </row>
    <row r="15646" spans="5:5" x14ac:dyDescent="0.25">
      <c r="E15646"/>
    </row>
    <row r="15647" spans="5:5" x14ac:dyDescent="0.25">
      <c r="E15647"/>
    </row>
    <row r="15648" spans="5:5" x14ac:dyDescent="0.25">
      <c r="E15648"/>
    </row>
    <row r="15649" spans="5:5" x14ac:dyDescent="0.25">
      <c r="E15649"/>
    </row>
    <row r="15650" spans="5:5" x14ac:dyDescent="0.25">
      <c r="E15650"/>
    </row>
    <row r="15651" spans="5:5" x14ac:dyDescent="0.25">
      <c r="E15651"/>
    </row>
    <row r="15652" spans="5:5" x14ac:dyDescent="0.25">
      <c r="E15652"/>
    </row>
    <row r="15653" spans="5:5" x14ac:dyDescent="0.25">
      <c r="E15653"/>
    </row>
    <row r="15654" spans="5:5" x14ac:dyDescent="0.25">
      <c r="E15654"/>
    </row>
    <row r="15655" spans="5:5" x14ac:dyDescent="0.25">
      <c r="E15655"/>
    </row>
    <row r="15656" spans="5:5" x14ac:dyDescent="0.25">
      <c r="E15656"/>
    </row>
    <row r="15657" spans="5:5" x14ac:dyDescent="0.25">
      <c r="E15657"/>
    </row>
    <row r="15658" spans="5:5" x14ac:dyDescent="0.25">
      <c r="E15658"/>
    </row>
    <row r="15659" spans="5:5" x14ac:dyDescent="0.25">
      <c r="E15659"/>
    </row>
    <row r="15660" spans="5:5" x14ac:dyDescent="0.25">
      <c r="E15660"/>
    </row>
    <row r="15661" spans="5:5" x14ac:dyDescent="0.25">
      <c r="E15661"/>
    </row>
    <row r="15662" spans="5:5" x14ac:dyDescent="0.25">
      <c r="E15662"/>
    </row>
    <row r="15663" spans="5:5" x14ac:dyDescent="0.25">
      <c r="E15663"/>
    </row>
    <row r="15664" spans="5:5" x14ac:dyDescent="0.25">
      <c r="E15664"/>
    </row>
    <row r="15665" spans="5:5" x14ac:dyDescent="0.25">
      <c r="E15665"/>
    </row>
    <row r="15666" spans="5:5" x14ac:dyDescent="0.25">
      <c r="E15666"/>
    </row>
    <row r="15667" spans="5:5" x14ac:dyDescent="0.25">
      <c r="E15667"/>
    </row>
    <row r="15668" spans="5:5" x14ac:dyDescent="0.25">
      <c r="E15668"/>
    </row>
    <row r="15669" spans="5:5" x14ac:dyDescent="0.25">
      <c r="E15669"/>
    </row>
    <row r="15670" spans="5:5" x14ac:dyDescent="0.25">
      <c r="E15670"/>
    </row>
    <row r="15671" spans="5:5" x14ac:dyDescent="0.25">
      <c r="E15671"/>
    </row>
    <row r="15672" spans="5:5" x14ac:dyDescent="0.25">
      <c r="E15672"/>
    </row>
    <row r="15673" spans="5:5" x14ac:dyDescent="0.25">
      <c r="E15673"/>
    </row>
    <row r="15674" spans="5:5" x14ac:dyDescent="0.25">
      <c r="E15674"/>
    </row>
    <row r="15675" spans="5:5" x14ac:dyDescent="0.25">
      <c r="E15675"/>
    </row>
    <row r="15676" spans="5:5" x14ac:dyDescent="0.25">
      <c r="E15676"/>
    </row>
    <row r="15677" spans="5:5" x14ac:dyDescent="0.25">
      <c r="E15677"/>
    </row>
    <row r="15678" spans="5:5" x14ac:dyDescent="0.25">
      <c r="E15678"/>
    </row>
    <row r="15679" spans="5:5" x14ac:dyDescent="0.25">
      <c r="E15679"/>
    </row>
    <row r="15680" spans="5:5" x14ac:dyDescent="0.25">
      <c r="E15680"/>
    </row>
    <row r="15681" spans="5:5" x14ac:dyDescent="0.25">
      <c r="E15681"/>
    </row>
    <row r="15682" spans="5:5" x14ac:dyDescent="0.25">
      <c r="E15682"/>
    </row>
    <row r="15683" spans="5:5" x14ac:dyDescent="0.25">
      <c r="E15683"/>
    </row>
    <row r="15684" spans="5:5" x14ac:dyDescent="0.25">
      <c r="E15684"/>
    </row>
    <row r="15685" spans="5:5" x14ac:dyDescent="0.25">
      <c r="E15685"/>
    </row>
    <row r="15686" spans="5:5" x14ac:dyDescent="0.25">
      <c r="E15686"/>
    </row>
    <row r="15687" spans="5:5" x14ac:dyDescent="0.25">
      <c r="E15687"/>
    </row>
    <row r="15688" spans="5:5" x14ac:dyDescent="0.25">
      <c r="E15688"/>
    </row>
    <row r="15689" spans="5:5" x14ac:dyDescent="0.25">
      <c r="E15689"/>
    </row>
    <row r="15690" spans="5:5" x14ac:dyDescent="0.25">
      <c r="E15690"/>
    </row>
    <row r="15691" spans="5:5" x14ac:dyDescent="0.25">
      <c r="E15691"/>
    </row>
    <row r="15692" spans="5:5" x14ac:dyDescent="0.25">
      <c r="E15692"/>
    </row>
    <row r="15693" spans="5:5" x14ac:dyDescent="0.25">
      <c r="E15693"/>
    </row>
    <row r="15694" spans="5:5" x14ac:dyDescent="0.25">
      <c r="E15694"/>
    </row>
    <row r="15695" spans="5:5" x14ac:dyDescent="0.25">
      <c r="E15695"/>
    </row>
    <row r="15696" spans="5:5" x14ac:dyDescent="0.25">
      <c r="E15696"/>
    </row>
    <row r="15697" spans="5:5" x14ac:dyDescent="0.25">
      <c r="E15697"/>
    </row>
    <row r="15698" spans="5:5" x14ac:dyDescent="0.25">
      <c r="E15698"/>
    </row>
    <row r="15699" spans="5:5" x14ac:dyDescent="0.25">
      <c r="E15699"/>
    </row>
    <row r="15700" spans="5:5" x14ac:dyDescent="0.25">
      <c r="E15700"/>
    </row>
    <row r="15701" spans="5:5" x14ac:dyDescent="0.25">
      <c r="E15701"/>
    </row>
    <row r="15702" spans="5:5" x14ac:dyDescent="0.25">
      <c r="E15702"/>
    </row>
    <row r="15703" spans="5:5" x14ac:dyDescent="0.25">
      <c r="E15703"/>
    </row>
    <row r="15704" spans="5:5" x14ac:dyDescent="0.25">
      <c r="E15704"/>
    </row>
    <row r="15705" spans="5:5" x14ac:dyDescent="0.25">
      <c r="E15705"/>
    </row>
    <row r="15706" spans="5:5" x14ac:dyDescent="0.25">
      <c r="E15706"/>
    </row>
    <row r="15707" spans="5:5" x14ac:dyDescent="0.25">
      <c r="E15707"/>
    </row>
    <row r="15708" spans="5:5" x14ac:dyDescent="0.25">
      <c r="E15708"/>
    </row>
    <row r="15709" spans="5:5" x14ac:dyDescent="0.25">
      <c r="E15709"/>
    </row>
    <row r="15710" spans="5:5" x14ac:dyDescent="0.25">
      <c r="E15710"/>
    </row>
    <row r="15711" spans="5:5" x14ac:dyDescent="0.25">
      <c r="E15711"/>
    </row>
    <row r="15712" spans="5:5" x14ac:dyDescent="0.25">
      <c r="E15712"/>
    </row>
    <row r="15713" spans="5:5" x14ac:dyDescent="0.25">
      <c r="E15713"/>
    </row>
    <row r="15714" spans="5:5" x14ac:dyDescent="0.25">
      <c r="E15714"/>
    </row>
    <row r="15715" spans="5:5" x14ac:dyDescent="0.25">
      <c r="E15715"/>
    </row>
    <row r="15716" spans="5:5" x14ac:dyDescent="0.25">
      <c r="E15716"/>
    </row>
    <row r="15717" spans="5:5" x14ac:dyDescent="0.25">
      <c r="E15717"/>
    </row>
    <row r="15718" spans="5:5" x14ac:dyDescent="0.25">
      <c r="E15718"/>
    </row>
    <row r="15719" spans="5:5" x14ac:dyDescent="0.25">
      <c r="E15719"/>
    </row>
    <row r="15720" spans="5:5" x14ac:dyDescent="0.25">
      <c r="E15720"/>
    </row>
    <row r="15721" spans="5:5" x14ac:dyDescent="0.25">
      <c r="E15721"/>
    </row>
    <row r="15722" spans="5:5" x14ac:dyDescent="0.25">
      <c r="E15722"/>
    </row>
    <row r="15723" spans="5:5" x14ac:dyDescent="0.25">
      <c r="E15723"/>
    </row>
    <row r="15724" spans="5:5" x14ac:dyDescent="0.25">
      <c r="E15724"/>
    </row>
    <row r="15725" spans="5:5" x14ac:dyDescent="0.25">
      <c r="E15725"/>
    </row>
    <row r="15726" spans="5:5" x14ac:dyDescent="0.25">
      <c r="E15726"/>
    </row>
    <row r="15727" spans="5:5" x14ac:dyDescent="0.25">
      <c r="E15727"/>
    </row>
    <row r="15728" spans="5:5" x14ac:dyDescent="0.25">
      <c r="E15728"/>
    </row>
    <row r="15729" spans="5:5" x14ac:dyDescent="0.25">
      <c r="E15729"/>
    </row>
    <row r="15730" spans="5:5" x14ac:dyDescent="0.25">
      <c r="E15730"/>
    </row>
    <row r="15731" spans="5:5" x14ac:dyDescent="0.25">
      <c r="E15731"/>
    </row>
    <row r="15732" spans="5:5" x14ac:dyDescent="0.25">
      <c r="E15732"/>
    </row>
    <row r="15733" spans="5:5" x14ac:dyDescent="0.25">
      <c r="E15733"/>
    </row>
    <row r="15734" spans="5:5" x14ac:dyDescent="0.25">
      <c r="E15734"/>
    </row>
    <row r="15735" spans="5:5" x14ac:dyDescent="0.25">
      <c r="E15735"/>
    </row>
    <row r="15736" spans="5:5" x14ac:dyDescent="0.25">
      <c r="E15736"/>
    </row>
    <row r="15737" spans="5:5" x14ac:dyDescent="0.25">
      <c r="E15737"/>
    </row>
    <row r="15738" spans="5:5" x14ac:dyDescent="0.25">
      <c r="E15738"/>
    </row>
    <row r="15739" spans="5:5" x14ac:dyDescent="0.25">
      <c r="E15739"/>
    </row>
    <row r="15740" spans="5:5" x14ac:dyDescent="0.25">
      <c r="E15740"/>
    </row>
    <row r="15741" spans="5:5" x14ac:dyDescent="0.25">
      <c r="E15741"/>
    </row>
    <row r="15742" spans="5:5" x14ac:dyDescent="0.25">
      <c r="E15742"/>
    </row>
    <row r="15743" spans="5:5" x14ac:dyDescent="0.25">
      <c r="E15743"/>
    </row>
    <row r="15744" spans="5:5" x14ac:dyDescent="0.25">
      <c r="E15744"/>
    </row>
    <row r="15745" spans="5:5" x14ac:dyDescent="0.25">
      <c r="E15745"/>
    </row>
    <row r="15746" spans="5:5" x14ac:dyDescent="0.25">
      <c r="E15746"/>
    </row>
    <row r="15747" spans="5:5" x14ac:dyDescent="0.25">
      <c r="E15747"/>
    </row>
    <row r="15748" spans="5:5" x14ac:dyDescent="0.25">
      <c r="E15748"/>
    </row>
    <row r="15749" spans="5:5" x14ac:dyDescent="0.25">
      <c r="E15749"/>
    </row>
    <row r="15750" spans="5:5" x14ac:dyDescent="0.25">
      <c r="E15750"/>
    </row>
    <row r="15751" spans="5:5" x14ac:dyDescent="0.25">
      <c r="E15751"/>
    </row>
    <row r="15752" spans="5:5" x14ac:dyDescent="0.25">
      <c r="E15752"/>
    </row>
    <row r="15753" spans="5:5" x14ac:dyDescent="0.25">
      <c r="E15753"/>
    </row>
    <row r="15754" spans="5:5" x14ac:dyDescent="0.25">
      <c r="E15754"/>
    </row>
    <row r="15755" spans="5:5" x14ac:dyDescent="0.25">
      <c r="E15755"/>
    </row>
    <row r="15756" spans="5:5" x14ac:dyDescent="0.25">
      <c r="E15756"/>
    </row>
    <row r="15757" spans="5:5" x14ac:dyDescent="0.25">
      <c r="E15757"/>
    </row>
    <row r="15758" spans="5:5" x14ac:dyDescent="0.25">
      <c r="E15758"/>
    </row>
    <row r="15759" spans="5:5" x14ac:dyDescent="0.25">
      <c r="E15759"/>
    </row>
    <row r="15760" spans="5:5" x14ac:dyDescent="0.25">
      <c r="E15760"/>
    </row>
    <row r="15761" spans="5:5" x14ac:dyDescent="0.25">
      <c r="E15761"/>
    </row>
    <row r="15762" spans="5:5" x14ac:dyDescent="0.25">
      <c r="E15762"/>
    </row>
    <row r="15763" spans="5:5" x14ac:dyDescent="0.25">
      <c r="E15763"/>
    </row>
    <row r="15764" spans="5:5" x14ac:dyDescent="0.25">
      <c r="E15764"/>
    </row>
    <row r="15765" spans="5:5" x14ac:dyDescent="0.25">
      <c r="E15765"/>
    </row>
    <row r="15766" spans="5:5" x14ac:dyDescent="0.25">
      <c r="E15766"/>
    </row>
    <row r="15767" spans="5:5" x14ac:dyDescent="0.25">
      <c r="E15767"/>
    </row>
    <row r="15768" spans="5:5" x14ac:dyDescent="0.25">
      <c r="E15768"/>
    </row>
    <row r="15769" spans="5:5" x14ac:dyDescent="0.25">
      <c r="E15769"/>
    </row>
    <row r="15770" spans="5:5" x14ac:dyDescent="0.25">
      <c r="E15770"/>
    </row>
    <row r="15771" spans="5:5" x14ac:dyDescent="0.25">
      <c r="E15771"/>
    </row>
    <row r="15772" spans="5:5" x14ac:dyDescent="0.25">
      <c r="E15772"/>
    </row>
    <row r="15773" spans="5:5" x14ac:dyDescent="0.25">
      <c r="E15773"/>
    </row>
    <row r="15774" spans="5:5" x14ac:dyDescent="0.25">
      <c r="E15774"/>
    </row>
    <row r="15775" spans="5:5" x14ac:dyDescent="0.25">
      <c r="E15775"/>
    </row>
    <row r="15776" spans="5:5" x14ac:dyDescent="0.25">
      <c r="E15776"/>
    </row>
    <row r="15777" spans="5:5" x14ac:dyDescent="0.25">
      <c r="E15777"/>
    </row>
    <row r="15778" spans="5:5" x14ac:dyDescent="0.25">
      <c r="E15778"/>
    </row>
    <row r="15779" spans="5:5" x14ac:dyDescent="0.25">
      <c r="E15779"/>
    </row>
    <row r="15780" spans="5:5" x14ac:dyDescent="0.25">
      <c r="E15780"/>
    </row>
    <row r="15781" spans="5:5" x14ac:dyDescent="0.25">
      <c r="E15781"/>
    </row>
    <row r="15782" spans="5:5" x14ac:dyDescent="0.25">
      <c r="E15782"/>
    </row>
    <row r="15783" spans="5:5" x14ac:dyDescent="0.25">
      <c r="E15783"/>
    </row>
    <row r="15784" spans="5:5" x14ac:dyDescent="0.25">
      <c r="E15784"/>
    </row>
    <row r="15785" spans="5:5" x14ac:dyDescent="0.25">
      <c r="E15785"/>
    </row>
    <row r="15786" spans="5:5" x14ac:dyDescent="0.25">
      <c r="E15786"/>
    </row>
    <row r="15787" spans="5:5" x14ac:dyDescent="0.25">
      <c r="E15787"/>
    </row>
    <row r="15788" spans="5:5" x14ac:dyDescent="0.25">
      <c r="E15788"/>
    </row>
    <row r="15789" spans="5:5" x14ac:dyDescent="0.25">
      <c r="E15789"/>
    </row>
    <row r="15790" spans="5:5" x14ac:dyDescent="0.25">
      <c r="E15790"/>
    </row>
    <row r="15791" spans="5:5" x14ac:dyDescent="0.25">
      <c r="E15791"/>
    </row>
    <row r="15792" spans="5:5" x14ac:dyDescent="0.25">
      <c r="E15792"/>
    </row>
    <row r="15793" spans="5:5" x14ac:dyDescent="0.25">
      <c r="E15793"/>
    </row>
    <row r="15794" spans="5:5" x14ac:dyDescent="0.25">
      <c r="E15794"/>
    </row>
    <row r="15795" spans="5:5" x14ac:dyDescent="0.25">
      <c r="E15795"/>
    </row>
    <row r="15796" spans="5:5" x14ac:dyDescent="0.25">
      <c r="E15796"/>
    </row>
    <row r="15797" spans="5:5" x14ac:dyDescent="0.25">
      <c r="E15797"/>
    </row>
    <row r="15798" spans="5:5" x14ac:dyDescent="0.25">
      <c r="E15798"/>
    </row>
    <row r="15799" spans="5:5" x14ac:dyDescent="0.25">
      <c r="E15799"/>
    </row>
    <row r="15800" spans="5:5" x14ac:dyDescent="0.25">
      <c r="E15800"/>
    </row>
    <row r="15801" spans="5:5" x14ac:dyDescent="0.25">
      <c r="E15801"/>
    </row>
    <row r="15802" spans="5:5" x14ac:dyDescent="0.25">
      <c r="E15802"/>
    </row>
    <row r="15803" spans="5:5" x14ac:dyDescent="0.25">
      <c r="E15803"/>
    </row>
    <row r="15804" spans="5:5" x14ac:dyDescent="0.25">
      <c r="E15804"/>
    </row>
    <row r="15805" spans="5:5" x14ac:dyDescent="0.25">
      <c r="E15805"/>
    </row>
    <row r="15806" spans="5:5" x14ac:dyDescent="0.25">
      <c r="E15806"/>
    </row>
    <row r="15807" spans="5:5" x14ac:dyDescent="0.25">
      <c r="E15807"/>
    </row>
    <row r="15808" spans="5:5" x14ac:dyDescent="0.25">
      <c r="E15808"/>
    </row>
    <row r="15809" spans="5:5" x14ac:dyDescent="0.25">
      <c r="E15809"/>
    </row>
    <row r="15810" spans="5:5" x14ac:dyDescent="0.25">
      <c r="E15810"/>
    </row>
    <row r="15811" spans="5:5" x14ac:dyDescent="0.25">
      <c r="E15811"/>
    </row>
    <row r="15812" spans="5:5" x14ac:dyDescent="0.25">
      <c r="E15812"/>
    </row>
    <row r="15813" spans="5:5" x14ac:dyDescent="0.25">
      <c r="E15813"/>
    </row>
    <row r="15814" spans="5:5" x14ac:dyDescent="0.25">
      <c r="E15814"/>
    </row>
    <row r="15815" spans="5:5" x14ac:dyDescent="0.25">
      <c r="E15815"/>
    </row>
    <row r="15816" spans="5:5" x14ac:dyDescent="0.25">
      <c r="E15816"/>
    </row>
    <row r="15817" spans="5:5" x14ac:dyDescent="0.25">
      <c r="E15817"/>
    </row>
    <row r="15818" spans="5:5" x14ac:dyDescent="0.25">
      <c r="E15818"/>
    </row>
    <row r="15819" spans="5:5" x14ac:dyDescent="0.25">
      <c r="E15819"/>
    </row>
    <row r="15820" spans="5:5" x14ac:dyDescent="0.25">
      <c r="E15820"/>
    </row>
    <row r="15821" spans="5:5" x14ac:dyDescent="0.25">
      <c r="E15821"/>
    </row>
    <row r="15822" spans="5:5" x14ac:dyDescent="0.25">
      <c r="E15822"/>
    </row>
    <row r="15823" spans="5:5" x14ac:dyDescent="0.25">
      <c r="E15823"/>
    </row>
    <row r="15824" spans="5:5" x14ac:dyDescent="0.25">
      <c r="E15824"/>
    </row>
    <row r="15825" spans="5:5" x14ac:dyDescent="0.25">
      <c r="E15825"/>
    </row>
    <row r="15826" spans="5:5" x14ac:dyDescent="0.25">
      <c r="E15826"/>
    </row>
    <row r="15827" spans="5:5" x14ac:dyDescent="0.25">
      <c r="E15827"/>
    </row>
    <row r="15828" spans="5:5" x14ac:dyDescent="0.25">
      <c r="E15828"/>
    </row>
    <row r="15829" spans="5:5" x14ac:dyDescent="0.25">
      <c r="E15829"/>
    </row>
    <row r="15830" spans="5:5" x14ac:dyDescent="0.25">
      <c r="E15830"/>
    </row>
    <row r="15831" spans="5:5" x14ac:dyDescent="0.25">
      <c r="E15831"/>
    </row>
    <row r="15832" spans="5:5" x14ac:dyDescent="0.25">
      <c r="E15832"/>
    </row>
    <row r="15833" spans="5:5" x14ac:dyDescent="0.25">
      <c r="E15833"/>
    </row>
    <row r="15834" spans="5:5" x14ac:dyDescent="0.25">
      <c r="E15834"/>
    </row>
    <row r="15835" spans="5:5" x14ac:dyDescent="0.25">
      <c r="E15835"/>
    </row>
    <row r="15836" spans="5:5" x14ac:dyDescent="0.25">
      <c r="E15836"/>
    </row>
    <row r="15837" spans="5:5" x14ac:dyDescent="0.25">
      <c r="E15837"/>
    </row>
    <row r="15838" spans="5:5" x14ac:dyDescent="0.25">
      <c r="E15838"/>
    </row>
    <row r="15839" spans="5:5" x14ac:dyDescent="0.25">
      <c r="E15839"/>
    </row>
    <row r="15840" spans="5:5" x14ac:dyDescent="0.25">
      <c r="E15840"/>
    </row>
    <row r="15841" spans="5:5" x14ac:dyDescent="0.25">
      <c r="E15841"/>
    </row>
    <row r="15842" spans="5:5" x14ac:dyDescent="0.25">
      <c r="E15842"/>
    </row>
    <row r="15843" spans="5:5" x14ac:dyDescent="0.25">
      <c r="E15843"/>
    </row>
    <row r="15844" spans="5:5" x14ac:dyDescent="0.25">
      <c r="E15844"/>
    </row>
    <row r="15845" spans="5:5" x14ac:dyDescent="0.25">
      <c r="E15845"/>
    </row>
    <row r="15846" spans="5:5" x14ac:dyDescent="0.25">
      <c r="E15846"/>
    </row>
    <row r="15847" spans="5:5" x14ac:dyDescent="0.25">
      <c r="E15847"/>
    </row>
    <row r="15848" spans="5:5" x14ac:dyDescent="0.25">
      <c r="E15848"/>
    </row>
    <row r="15849" spans="5:5" x14ac:dyDescent="0.25">
      <c r="E15849"/>
    </row>
    <row r="15850" spans="5:5" x14ac:dyDescent="0.25">
      <c r="E15850"/>
    </row>
    <row r="15851" spans="5:5" x14ac:dyDescent="0.25">
      <c r="E15851"/>
    </row>
    <row r="15852" spans="5:5" x14ac:dyDescent="0.25">
      <c r="E15852"/>
    </row>
    <row r="15853" spans="5:5" x14ac:dyDescent="0.25">
      <c r="E15853"/>
    </row>
    <row r="15854" spans="5:5" x14ac:dyDescent="0.25">
      <c r="E15854"/>
    </row>
    <row r="15855" spans="5:5" x14ac:dyDescent="0.25">
      <c r="E15855"/>
    </row>
    <row r="15856" spans="5:5" x14ac:dyDescent="0.25">
      <c r="E15856"/>
    </row>
    <row r="15857" spans="5:5" x14ac:dyDescent="0.25">
      <c r="E15857"/>
    </row>
    <row r="15858" spans="5:5" x14ac:dyDescent="0.25">
      <c r="E15858"/>
    </row>
    <row r="15859" spans="5:5" x14ac:dyDescent="0.25">
      <c r="E15859"/>
    </row>
    <row r="15860" spans="5:5" x14ac:dyDescent="0.25">
      <c r="E15860"/>
    </row>
    <row r="15861" spans="5:5" x14ac:dyDescent="0.25">
      <c r="E15861"/>
    </row>
    <row r="15862" spans="5:5" x14ac:dyDescent="0.25">
      <c r="E15862"/>
    </row>
    <row r="15863" spans="5:5" x14ac:dyDescent="0.25">
      <c r="E15863"/>
    </row>
    <row r="15864" spans="5:5" x14ac:dyDescent="0.25">
      <c r="E15864"/>
    </row>
    <row r="15865" spans="5:5" x14ac:dyDescent="0.25">
      <c r="E15865"/>
    </row>
    <row r="15866" spans="5:5" x14ac:dyDescent="0.25">
      <c r="E15866"/>
    </row>
    <row r="15867" spans="5:5" x14ac:dyDescent="0.25">
      <c r="E15867"/>
    </row>
    <row r="15868" spans="5:5" x14ac:dyDescent="0.25">
      <c r="E15868"/>
    </row>
    <row r="15869" spans="5:5" x14ac:dyDescent="0.25">
      <c r="E15869"/>
    </row>
    <row r="15870" spans="5:5" x14ac:dyDescent="0.25">
      <c r="E15870"/>
    </row>
    <row r="15871" spans="5:5" x14ac:dyDescent="0.25">
      <c r="E15871"/>
    </row>
    <row r="15872" spans="5:5" x14ac:dyDescent="0.25">
      <c r="E15872"/>
    </row>
    <row r="15873" spans="5:5" x14ac:dyDescent="0.25">
      <c r="E15873"/>
    </row>
    <row r="15874" spans="5:5" x14ac:dyDescent="0.25">
      <c r="E15874"/>
    </row>
    <row r="15875" spans="5:5" x14ac:dyDescent="0.25">
      <c r="E15875"/>
    </row>
    <row r="15876" spans="5:5" x14ac:dyDescent="0.25">
      <c r="E15876"/>
    </row>
    <row r="15877" spans="5:5" x14ac:dyDescent="0.25">
      <c r="E15877"/>
    </row>
    <row r="15878" spans="5:5" x14ac:dyDescent="0.25">
      <c r="E15878"/>
    </row>
    <row r="15879" spans="5:5" x14ac:dyDescent="0.25">
      <c r="E15879"/>
    </row>
    <row r="15880" spans="5:5" x14ac:dyDescent="0.25">
      <c r="E15880"/>
    </row>
    <row r="15881" spans="5:5" x14ac:dyDescent="0.25">
      <c r="E15881"/>
    </row>
    <row r="15882" spans="5:5" x14ac:dyDescent="0.25">
      <c r="E15882"/>
    </row>
    <row r="15883" spans="5:5" x14ac:dyDescent="0.25">
      <c r="E15883"/>
    </row>
    <row r="15884" spans="5:5" x14ac:dyDescent="0.25">
      <c r="E15884"/>
    </row>
    <row r="15885" spans="5:5" x14ac:dyDescent="0.25">
      <c r="E15885"/>
    </row>
    <row r="15886" spans="5:5" x14ac:dyDescent="0.25">
      <c r="E15886"/>
    </row>
    <row r="15887" spans="5:5" x14ac:dyDescent="0.25">
      <c r="E15887"/>
    </row>
    <row r="15888" spans="5:5" x14ac:dyDescent="0.25">
      <c r="E15888"/>
    </row>
    <row r="15889" spans="5:5" x14ac:dyDescent="0.25">
      <c r="E15889"/>
    </row>
    <row r="15890" spans="5:5" x14ac:dyDescent="0.25">
      <c r="E15890"/>
    </row>
    <row r="15891" spans="5:5" x14ac:dyDescent="0.25">
      <c r="E15891"/>
    </row>
    <row r="15892" spans="5:5" x14ac:dyDescent="0.25">
      <c r="E15892"/>
    </row>
    <row r="15893" spans="5:5" x14ac:dyDescent="0.25">
      <c r="E15893"/>
    </row>
    <row r="15894" spans="5:5" x14ac:dyDescent="0.25">
      <c r="E15894"/>
    </row>
    <row r="15895" spans="5:5" x14ac:dyDescent="0.25">
      <c r="E15895"/>
    </row>
    <row r="15896" spans="5:5" x14ac:dyDescent="0.25">
      <c r="E15896"/>
    </row>
    <row r="15897" spans="5:5" x14ac:dyDescent="0.25">
      <c r="E15897"/>
    </row>
    <row r="15898" spans="5:5" x14ac:dyDescent="0.25">
      <c r="E15898"/>
    </row>
    <row r="15899" spans="5:5" x14ac:dyDescent="0.25">
      <c r="E15899"/>
    </row>
    <row r="15900" spans="5:5" x14ac:dyDescent="0.25">
      <c r="E15900"/>
    </row>
    <row r="15901" spans="5:5" x14ac:dyDescent="0.25">
      <c r="E15901"/>
    </row>
    <row r="15902" spans="5:5" x14ac:dyDescent="0.25">
      <c r="E15902"/>
    </row>
    <row r="15903" spans="5:5" x14ac:dyDescent="0.25">
      <c r="E15903"/>
    </row>
    <row r="15904" spans="5:5" x14ac:dyDescent="0.25">
      <c r="E15904"/>
    </row>
    <row r="15905" spans="5:5" x14ac:dyDescent="0.25">
      <c r="E15905"/>
    </row>
    <row r="15906" spans="5:5" x14ac:dyDescent="0.25">
      <c r="E15906"/>
    </row>
    <row r="15907" spans="5:5" x14ac:dyDescent="0.25">
      <c r="E15907"/>
    </row>
    <row r="15908" spans="5:5" x14ac:dyDescent="0.25">
      <c r="E15908"/>
    </row>
    <row r="15909" spans="5:5" x14ac:dyDescent="0.25">
      <c r="E15909"/>
    </row>
    <row r="15910" spans="5:5" x14ac:dyDescent="0.25">
      <c r="E15910"/>
    </row>
    <row r="15911" spans="5:5" x14ac:dyDescent="0.25">
      <c r="E15911"/>
    </row>
    <row r="15912" spans="5:5" x14ac:dyDescent="0.25">
      <c r="E15912"/>
    </row>
    <row r="15913" spans="5:5" x14ac:dyDescent="0.25">
      <c r="E15913"/>
    </row>
    <row r="15914" spans="5:5" x14ac:dyDescent="0.25">
      <c r="E15914"/>
    </row>
    <row r="15915" spans="5:5" x14ac:dyDescent="0.25">
      <c r="E15915"/>
    </row>
    <row r="15916" spans="5:5" x14ac:dyDescent="0.25">
      <c r="E15916"/>
    </row>
    <row r="15917" spans="5:5" x14ac:dyDescent="0.25">
      <c r="E15917"/>
    </row>
    <row r="15918" spans="5:5" x14ac:dyDescent="0.25">
      <c r="E15918"/>
    </row>
    <row r="15919" spans="5:5" x14ac:dyDescent="0.25">
      <c r="E15919"/>
    </row>
    <row r="15920" spans="5:5" x14ac:dyDescent="0.25">
      <c r="E15920"/>
    </row>
    <row r="15921" spans="5:5" x14ac:dyDescent="0.25">
      <c r="E15921"/>
    </row>
    <row r="15922" spans="5:5" x14ac:dyDescent="0.25">
      <c r="E15922"/>
    </row>
    <row r="15923" spans="5:5" x14ac:dyDescent="0.25">
      <c r="E15923"/>
    </row>
    <row r="15924" spans="5:5" x14ac:dyDescent="0.25">
      <c r="E15924"/>
    </row>
    <row r="15925" spans="5:5" x14ac:dyDescent="0.25">
      <c r="E15925"/>
    </row>
    <row r="15926" spans="5:5" x14ac:dyDescent="0.25">
      <c r="E15926"/>
    </row>
    <row r="15927" spans="5:5" x14ac:dyDescent="0.25">
      <c r="E15927"/>
    </row>
    <row r="15928" spans="5:5" x14ac:dyDescent="0.25">
      <c r="E15928"/>
    </row>
    <row r="15929" spans="5:5" x14ac:dyDescent="0.25">
      <c r="E15929"/>
    </row>
    <row r="15930" spans="5:5" x14ac:dyDescent="0.25">
      <c r="E15930"/>
    </row>
    <row r="15931" spans="5:5" x14ac:dyDescent="0.25">
      <c r="E15931"/>
    </row>
    <row r="15932" spans="5:5" x14ac:dyDescent="0.25">
      <c r="E15932"/>
    </row>
    <row r="15933" spans="5:5" x14ac:dyDescent="0.25">
      <c r="E15933"/>
    </row>
    <row r="15934" spans="5:5" x14ac:dyDescent="0.25">
      <c r="E15934"/>
    </row>
    <row r="15935" spans="5:5" x14ac:dyDescent="0.25">
      <c r="E15935"/>
    </row>
    <row r="15936" spans="5:5" x14ac:dyDescent="0.25">
      <c r="E15936"/>
    </row>
    <row r="15937" spans="5:5" x14ac:dyDescent="0.25">
      <c r="E15937"/>
    </row>
    <row r="15938" spans="5:5" x14ac:dyDescent="0.25">
      <c r="E15938"/>
    </row>
    <row r="15939" spans="5:5" x14ac:dyDescent="0.25">
      <c r="E15939"/>
    </row>
    <row r="15940" spans="5:5" x14ac:dyDescent="0.25">
      <c r="E15940"/>
    </row>
    <row r="15941" spans="5:5" x14ac:dyDescent="0.25">
      <c r="E15941"/>
    </row>
    <row r="15942" spans="5:5" x14ac:dyDescent="0.25">
      <c r="E15942"/>
    </row>
    <row r="15943" spans="5:5" x14ac:dyDescent="0.25">
      <c r="E15943"/>
    </row>
    <row r="15944" spans="5:5" x14ac:dyDescent="0.25">
      <c r="E15944"/>
    </row>
    <row r="15945" spans="5:5" x14ac:dyDescent="0.25">
      <c r="E15945"/>
    </row>
    <row r="15946" spans="5:5" x14ac:dyDescent="0.25">
      <c r="E15946"/>
    </row>
    <row r="15947" spans="5:5" x14ac:dyDescent="0.25">
      <c r="E15947"/>
    </row>
    <row r="15948" spans="5:5" x14ac:dyDescent="0.25">
      <c r="E15948"/>
    </row>
    <row r="15949" spans="5:5" x14ac:dyDescent="0.25">
      <c r="E15949"/>
    </row>
    <row r="15950" spans="5:5" x14ac:dyDescent="0.25">
      <c r="E15950"/>
    </row>
    <row r="15951" spans="5:5" x14ac:dyDescent="0.25">
      <c r="E15951"/>
    </row>
    <row r="15952" spans="5:5" x14ac:dyDescent="0.25">
      <c r="E15952"/>
    </row>
    <row r="15953" spans="5:5" x14ac:dyDescent="0.25">
      <c r="E15953"/>
    </row>
    <row r="15954" spans="5:5" x14ac:dyDescent="0.25">
      <c r="E15954"/>
    </row>
    <row r="15955" spans="5:5" x14ac:dyDescent="0.25">
      <c r="E15955"/>
    </row>
    <row r="15956" spans="5:5" x14ac:dyDescent="0.25">
      <c r="E15956"/>
    </row>
    <row r="15957" spans="5:5" x14ac:dyDescent="0.25">
      <c r="E15957"/>
    </row>
    <row r="15958" spans="5:5" x14ac:dyDescent="0.25">
      <c r="E15958"/>
    </row>
    <row r="15959" spans="5:5" x14ac:dyDescent="0.25">
      <c r="E15959"/>
    </row>
    <row r="15960" spans="5:5" x14ac:dyDescent="0.25">
      <c r="E15960"/>
    </row>
    <row r="15961" spans="5:5" x14ac:dyDescent="0.25">
      <c r="E15961"/>
    </row>
    <row r="15962" spans="5:5" x14ac:dyDescent="0.25">
      <c r="E15962"/>
    </row>
    <row r="15963" spans="5:5" x14ac:dyDescent="0.25">
      <c r="E15963"/>
    </row>
    <row r="15964" spans="5:5" x14ac:dyDescent="0.25">
      <c r="E15964"/>
    </row>
    <row r="15965" spans="5:5" x14ac:dyDescent="0.25">
      <c r="E15965"/>
    </row>
    <row r="15966" spans="5:5" x14ac:dyDescent="0.25">
      <c r="E15966"/>
    </row>
    <row r="15967" spans="5:5" x14ac:dyDescent="0.25">
      <c r="E15967"/>
    </row>
    <row r="15968" spans="5:5" x14ac:dyDescent="0.25">
      <c r="E15968"/>
    </row>
    <row r="15969" spans="5:5" x14ac:dyDescent="0.25">
      <c r="E15969"/>
    </row>
    <row r="15970" spans="5:5" x14ac:dyDescent="0.25">
      <c r="E15970"/>
    </row>
    <row r="15971" spans="5:5" x14ac:dyDescent="0.25">
      <c r="E15971"/>
    </row>
    <row r="15972" spans="5:5" x14ac:dyDescent="0.25">
      <c r="E15972"/>
    </row>
    <row r="15973" spans="5:5" x14ac:dyDescent="0.25">
      <c r="E15973"/>
    </row>
    <row r="15974" spans="5:5" x14ac:dyDescent="0.25">
      <c r="E15974"/>
    </row>
    <row r="15975" spans="5:5" x14ac:dyDescent="0.25">
      <c r="E15975"/>
    </row>
    <row r="15976" spans="5:5" x14ac:dyDescent="0.25">
      <c r="E15976"/>
    </row>
    <row r="15977" spans="5:5" x14ac:dyDescent="0.25">
      <c r="E15977"/>
    </row>
    <row r="15978" spans="5:5" x14ac:dyDescent="0.25">
      <c r="E15978"/>
    </row>
    <row r="15979" spans="5:5" x14ac:dyDescent="0.25">
      <c r="E15979"/>
    </row>
    <row r="15980" spans="5:5" x14ac:dyDescent="0.25">
      <c r="E15980"/>
    </row>
    <row r="15981" spans="5:5" x14ac:dyDescent="0.25">
      <c r="E15981"/>
    </row>
    <row r="15982" spans="5:5" x14ac:dyDescent="0.25">
      <c r="E15982"/>
    </row>
    <row r="15983" spans="5:5" x14ac:dyDescent="0.25">
      <c r="E15983"/>
    </row>
    <row r="15984" spans="5:5" x14ac:dyDescent="0.25">
      <c r="E15984"/>
    </row>
    <row r="15985" spans="5:5" x14ac:dyDescent="0.25">
      <c r="E15985"/>
    </row>
    <row r="15986" spans="5:5" x14ac:dyDescent="0.25">
      <c r="E15986"/>
    </row>
    <row r="15987" spans="5:5" x14ac:dyDescent="0.25">
      <c r="E15987"/>
    </row>
    <row r="15988" spans="5:5" x14ac:dyDescent="0.25">
      <c r="E15988"/>
    </row>
    <row r="15989" spans="5:5" x14ac:dyDescent="0.25">
      <c r="E15989"/>
    </row>
    <row r="15990" spans="5:5" x14ac:dyDescent="0.25">
      <c r="E15990"/>
    </row>
    <row r="15991" spans="5:5" x14ac:dyDescent="0.25">
      <c r="E15991"/>
    </row>
    <row r="15992" spans="5:5" x14ac:dyDescent="0.25">
      <c r="E15992"/>
    </row>
    <row r="15993" spans="5:5" x14ac:dyDescent="0.25">
      <c r="E15993"/>
    </row>
    <row r="15994" spans="5:5" x14ac:dyDescent="0.25">
      <c r="E15994"/>
    </row>
    <row r="15995" spans="5:5" x14ac:dyDescent="0.25">
      <c r="E15995"/>
    </row>
    <row r="15996" spans="5:5" x14ac:dyDescent="0.25">
      <c r="E15996"/>
    </row>
    <row r="15997" spans="5:5" x14ac:dyDescent="0.25">
      <c r="E15997"/>
    </row>
    <row r="15998" spans="5:5" x14ac:dyDescent="0.25">
      <c r="E15998"/>
    </row>
    <row r="15999" spans="5:5" x14ac:dyDescent="0.25">
      <c r="E15999"/>
    </row>
    <row r="16000" spans="5:5" x14ac:dyDescent="0.25">
      <c r="E16000"/>
    </row>
    <row r="16001" spans="5:5" x14ac:dyDescent="0.25">
      <c r="E16001"/>
    </row>
    <row r="16002" spans="5:5" x14ac:dyDescent="0.25">
      <c r="E16002"/>
    </row>
    <row r="16003" spans="5:5" x14ac:dyDescent="0.25">
      <c r="E16003"/>
    </row>
    <row r="16004" spans="5:5" x14ac:dyDescent="0.25">
      <c r="E16004"/>
    </row>
    <row r="16005" spans="5:5" x14ac:dyDescent="0.25">
      <c r="E16005"/>
    </row>
    <row r="16006" spans="5:5" x14ac:dyDescent="0.25">
      <c r="E16006"/>
    </row>
    <row r="16007" spans="5:5" x14ac:dyDescent="0.25">
      <c r="E16007"/>
    </row>
    <row r="16008" spans="5:5" x14ac:dyDescent="0.25">
      <c r="E16008"/>
    </row>
    <row r="16009" spans="5:5" x14ac:dyDescent="0.25">
      <c r="E16009"/>
    </row>
    <row r="16010" spans="5:5" x14ac:dyDescent="0.25">
      <c r="E16010"/>
    </row>
    <row r="16011" spans="5:5" x14ac:dyDescent="0.25">
      <c r="E16011"/>
    </row>
    <row r="16012" spans="5:5" x14ac:dyDescent="0.25">
      <c r="E16012"/>
    </row>
    <row r="16013" spans="5:5" x14ac:dyDescent="0.25">
      <c r="E16013"/>
    </row>
    <row r="16014" spans="5:5" x14ac:dyDescent="0.25">
      <c r="E16014"/>
    </row>
    <row r="16015" spans="5:5" x14ac:dyDescent="0.25">
      <c r="E16015"/>
    </row>
    <row r="16016" spans="5:5" x14ac:dyDescent="0.25">
      <c r="E16016"/>
    </row>
    <row r="16017" spans="5:5" x14ac:dyDescent="0.25">
      <c r="E16017"/>
    </row>
    <row r="16018" spans="5:5" x14ac:dyDescent="0.25">
      <c r="E16018"/>
    </row>
    <row r="16019" spans="5:5" x14ac:dyDescent="0.25">
      <c r="E16019"/>
    </row>
    <row r="16020" spans="5:5" x14ac:dyDescent="0.25">
      <c r="E16020"/>
    </row>
    <row r="16021" spans="5:5" x14ac:dyDescent="0.25">
      <c r="E16021"/>
    </row>
    <row r="16022" spans="5:5" x14ac:dyDescent="0.25">
      <c r="E16022"/>
    </row>
    <row r="16023" spans="5:5" x14ac:dyDescent="0.25">
      <c r="E16023"/>
    </row>
    <row r="16024" spans="5:5" x14ac:dyDescent="0.25">
      <c r="E16024"/>
    </row>
    <row r="16025" spans="5:5" x14ac:dyDescent="0.25">
      <c r="E16025"/>
    </row>
    <row r="16026" spans="5:5" x14ac:dyDescent="0.25">
      <c r="E16026"/>
    </row>
    <row r="16027" spans="5:5" x14ac:dyDescent="0.25">
      <c r="E16027"/>
    </row>
    <row r="16028" spans="5:5" x14ac:dyDescent="0.25">
      <c r="E16028"/>
    </row>
    <row r="16029" spans="5:5" x14ac:dyDescent="0.25">
      <c r="E16029"/>
    </row>
    <row r="16030" spans="5:5" x14ac:dyDescent="0.25">
      <c r="E16030"/>
    </row>
    <row r="16031" spans="5:5" x14ac:dyDescent="0.25">
      <c r="E16031"/>
    </row>
    <row r="16032" spans="5:5" x14ac:dyDescent="0.25">
      <c r="E16032"/>
    </row>
    <row r="16033" spans="5:5" x14ac:dyDescent="0.25">
      <c r="E16033"/>
    </row>
    <row r="16034" spans="5:5" x14ac:dyDescent="0.25">
      <c r="E16034"/>
    </row>
    <row r="16035" spans="5:5" x14ac:dyDescent="0.25">
      <c r="E16035"/>
    </row>
    <row r="16036" spans="5:5" x14ac:dyDescent="0.25">
      <c r="E16036"/>
    </row>
    <row r="16037" spans="5:5" x14ac:dyDescent="0.25">
      <c r="E16037"/>
    </row>
    <row r="16038" spans="5:5" x14ac:dyDescent="0.25">
      <c r="E16038"/>
    </row>
    <row r="16039" spans="5:5" x14ac:dyDescent="0.25">
      <c r="E16039"/>
    </row>
    <row r="16040" spans="5:5" x14ac:dyDescent="0.25">
      <c r="E16040"/>
    </row>
    <row r="16041" spans="5:5" x14ac:dyDescent="0.25">
      <c r="E16041"/>
    </row>
    <row r="16042" spans="5:5" x14ac:dyDescent="0.25">
      <c r="E16042"/>
    </row>
    <row r="16043" spans="5:5" x14ac:dyDescent="0.25">
      <c r="E16043"/>
    </row>
    <row r="16044" spans="5:5" x14ac:dyDescent="0.25">
      <c r="E16044"/>
    </row>
    <row r="16045" spans="5:5" x14ac:dyDescent="0.25">
      <c r="E16045"/>
    </row>
    <row r="16046" spans="5:5" x14ac:dyDescent="0.25">
      <c r="E16046"/>
    </row>
    <row r="16047" spans="5:5" x14ac:dyDescent="0.25">
      <c r="E16047"/>
    </row>
    <row r="16048" spans="5:5" x14ac:dyDescent="0.25">
      <c r="E16048"/>
    </row>
    <row r="16049" spans="5:5" x14ac:dyDescent="0.25">
      <c r="E16049"/>
    </row>
    <row r="16050" spans="5:5" x14ac:dyDescent="0.25">
      <c r="E16050"/>
    </row>
    <row r="16051" spans="5:5" x14ac:dyDescent="0.25">
      <c r="E16051"/>
    </row>
    <row r="16052" spans="5:5" x14ac:dyDescent="0.25">
      <c r="E16052"/>
    </row>
    <row r="16053" spans="5:5" x14ac:dyDescent="0.25">
      <c r="E16053"/>
    </row>
    <row r="16054" spans="5:5" x14ac:dyDescent="0.25">
      <c r="E16054"/>
    </row>
    <row r="16055" spans="5:5" x14ac:dyDescent="0.25">
      <c r="E16055"/>
    </row>
    <row r="16056" spans="5:5" x14ac:dyDescent="0.25">
      <c r="E16056"/>
    </row>
    <row r="16057" spans="5:5" x14ac:dyDescent="0.25">
      <c r="E16057"/>
    </row>
    <row r="16058" spans="5:5" x14ac:dyDescent="0.25">
      <c r="E16058"/>
    </row>
    <row r="16059" spans="5:5" x14ac:dyDescent="0.25">
      <c r="E16059"/>
    </row>
    <row r="16060" spans="5:5" x14ac:dyDescent="0.25">
      <c r="E16060"/>
    </row>
    <row r="16061" spans="5:5" x14ac:dyDescent="0.25">
      <c r="E16061"/>
    </row>
    <row r="16062" spans="5:5" x14ac:dyDescent="0.25">
      <c r="E16062"/>
    </row>
    <row r="16063" spans="5:5" x14ac:dyDescent="0.25">
      <c r="E16063"/>
    </row>
    <row r="16064" spans="5:5" x14ac:dyDescent="0.25">
      <c r="E16064"/>
    </row>
    <row r="16065" spans="5:5" x14ac:dyDescent="0.25">
      <c r="E16065"/>
    </row>
    <row r="16066" spans="5:5" x14ac:dyDescent="0.25">
      <c r="E16066"/>
    </row>
    <row r="16067" spans="5:5" x14ac:dyDescent="0.25">
      <c r="E16067"/>
    </row>
    <row r="16068" spans="5:5" x14ac:dyDescent="0.25">
      <c r="E16068"/>
    </row>
    <row r="16069" spans="5:5" x14ac:dyDescent="0.25">
      <c r="E16069"/>
    </row>
    <row r="16070" spans="5:5" x14ac:dyDescent="0.25">
      <c r="E16070"/>
    </row>
    <row r="16071" spans="5:5" x14ac:dyDescent="0.25">
      <c r="E16071"/>
    </row>
    <row r="16072" spans="5:5" x14ac:dyDescent="0.25">
      <c r="E16072"/>
    </row>
    <row r="16073" spans="5:5" x14ac:dyDescent="0.25">
      <c r="E16073"/>
    </row>
    <row r="16074" spans="5:5" x14ac:dyDescent="0.25">
      <c r="E16074"/>
    </row>
    <row r="16075" spans="5:5" x14ac:dyDescent="0.25">
      <c r="E16075"/>
    </row>
    <row r="16076" spans="5:5" x14ac:dyDescent="0.25">
      <c r="E16076"/>
    </row>
    <row r="16077" spans="5:5" x14ac:dyDescent="0.25">
      <c r="E16077"/>
    </row>
    <row r="16078" spans="5:5" x14ac:dyDescent="0.25">
      <c r="E16078"/>
    </row>
    <row r="16079" spans="5:5" x14ac:dyDescent="0.25">
      <c r="E16079"/>
    </row>
    <row r="16080" spans="5:5" x14ac:dyDescent="0.25">
      <c r="E16080"/>
    </row>
    <row r="16081" spans="5:5" x14ac:dyDescent="0.25">
      <c r="E16081"/>
    </row>
    <row r="16082" spans="5:5" x14ac:dyDescent="0.25">
      <c r="E16082"/>
    </row>
    <row r="16083" spans="5:5" x14ac:dyDescent="0.25">
      <c r="E16083"/>
    </row>
    <row r="16084" spans="5:5" x14ac:dyDescent="0.25">
      <c r="E16084"/>
    </row>
    <row r="16085" spans="5:5" x14ac:dyDescent="0.25">
      <c r="E16085"/>
    </row>
    <row r="16086" spans="5:5" x14ac:dyDescent="0.25">
      <c r="E16086"/>
    </row>
    <row r="16087" spans="5:5" x14ac:dyDescent="0.25">
      <c r="E16087"/>
    </row>
    <row r="16088" spans="5:5" x14ac:dyDescent="0.25">
      <c r="E16088"/>
    </row>
    <row r="16089" spans="5:5" x14ac:dyDescent="0.25">
      <c r="E16089"/>
    </row>
    <row r="16090" spans="5:5" x14ac:dyDescent="0.25">
      <c r="E16090"/>
    </row>
    <row r="16091" spans="5:5" x14ac:dyDescent="0.25">
      <c r="E16091"/>
    </row>
    <row r="16092" spans="5:5" x14ac:dyDescent="0.25">
      <c r="E16092"/>
    </row>
    <row r="16093" spans="5:5" x14ac:dyDescent="0.25">
      <c r="E16093"/>
    </row>
    <row r="16094" spans="5:5" x14ac:dyDescent="0.25">
      <c r="E16094"/>
    </row>
    <row r="16095" spans="5:5" x14ac:dyDescent="0.25">
      <c r="E16095"/>
    </row>
    <row r="16096" spans="5:5" x14ac:dyDescent="0.25">
      <c r="E16096"/>
    </row>
    <row r="16097" spans="5:5" x14ac:dyDescent="0.25">
      <c r="E16097"/>
    </row>
    <row r="16098" spans="5:5" x14ac:dyDescent="0.25">
      <c r="E16098"/>
    </row>
    <row r="16099" spans="5:5" x14ac:dyDescent="0.25">
      <c r="E16099"/>
    </row>
    <row r="16100" spans="5:5" x14ac:dyDescent="0.25">
      <c r="E16100"/>
    </row>
    <row r="16101" spans="5:5" x14ac:dyDescent="0.25">
      <c r="E16101"/>
    </row>
    <row r="16102" spans="5:5" x14ac:dyDescent="0.25">
      <c r="E16102"/>
    </row>
    <row r="16103" spans="5:5" x14ac:dyDescent="0.25">
      <c r="E16103"/>
    </row>
    <row r="16104" spans="5:5" x14ac:dyDescent="0.25">
      <c r="E16104"/>
    </row>
    <row r="16105" spans="5:5" x14ac:dyDescent="0.25">
      <c r="E16105"/>
    </row>
    <row r="16106" spans="5:5" x14ac:dyDescent="0.25">
      <c r="E16106"/>
    </row>
    <row r="16107" spans="5:5" x14ac:dyDescent="0.25">
      <c r="E16107"/>
    </row>
    <row r="16108" spans="5:5" x14ac:dyDescent="0.25">
      <c r="E16108"/>
    </row>
    <row r="16109" spans="5:5" x14ac:dyDescent="0.25">
      <c r="E16109"/>
    </row>
    <row r="16110" spans="5:5" x14ac:dyDescent="0.25">
      <c r="E16110"/>
    </row>
    <row r="16111" spans="5:5" x14ac:dyDescent="0.25">
      <c r="E16111"/>
    </row>
    <row r="16112" spans="5:5" x14ac:dyDescent="0.25">
      <c r="E16112"/>
    </row>
    <row r="16113" spans="5:5" x14ac:dyDescent="0.25">
      <c r="E16113"/>
    </row>
    <row r="16114" spans="5:5" x14ac:dyDescent="0.25">
      <c r="E16114"/>
    </row>
    <row r="16115" spans="5:5" x14ac:dyDescent="0.25">
      <c r="E16115"/>
    </row>
    <row r="16116" spans="5:5" x14ac:dyDescent="0.25">
      <c r="E16116"/>
    </row>
    <row r="16117" spans="5:5" x14ac:dyDescent="0.25">
      <c r="E16117"/>
    </row>
    <row r="16118" spans="5:5" x14ac:dyDescent="0.25">
      <c r="E16118"/>
    </row>
    <row r="16119" spans="5:5" x14ac:dyDescent="0.25">
      <c r="E16119"/>
    </row>
    <row r="16120" spans="5:5" x14ac:dyDescent="0.25">
      <c r="E16120"/>
    </row>
    <row r="16121" spans="5:5" x14ac:dyDescent="0.25">
      <c r="E16121"/>
    </row>
    <row r="16122" spans="5:5" x14ac:dyDescent="0.25">
      <c r="E16122"/>
    </row>
    <row r="16123" spans="5:5" x14ac:dyDescent="0.25">
      <c r="E16123"/>
    </row>
    <row r="16124" spans="5:5" x14ac:dyDescent="0.25">
      <c r="E16124"/>
    </row>
    <row r="16125" spans="5:5" x14ac:dyDescent="0.25">
      <c r="E16125"/>
    </row>
    <row r="16126" spans="5:5" x14ac:dyDescent="0.25">
      <c r="E16126"/>
    </row>
    <row r="16127" spans="5:5" x14ac:dyDescent="0.25">
      <c r="E16127"/>
    </row>
    <row r="16128" spans="5:5" x14ac:dyDescent="0.25">
      <c r="E16128"/>
    </row>
    <row r="16129" spans="5:5" x14ac:dyDescent="0.25">
      <c r="E16129"/>
    </row>
    <row r="16130" spans="5:5" x14ac:dyDescent="0.25">
      <c r="E16130"/>
    </row>
    <row r="16131" spans="5:5" x14ac:dyDescent="0.25">
      <c r="E16131"/>
    </row>
    <row r="16132" spans="5:5" x14ac:dyDescent="0.25">
      <c r="E16132"/>
    </row>
    <row r="16133" spans="5:5" x14ac:dyDescent="0.25">
      <c r="E16133"/>
    </row>
    <row r="16134" spans="5:5" x14ac:dyDescent="0.25">
      <c r="E16134"/>
    </row>
    <row r="16135" spans="5:5" x14ac:dyDescent="0.25">
      <c r="E16135"/>
    </row>
    <row r="16136" spans="5:5" x14ac:dyDescent="0.25">
      <c r="E16136"/>
    </row>
    <row r="16137" spans="5:5" x14ac:dyDescent="0.25">
      <c r="E16137"/>
    </row>
    <row r="16138" spans="5:5" x14ac:dyDescent="0.25">
      <c r="E16138"/>
    </row>
    <row r="16139" spans="5:5" x14ac:dyDescent="0.25">
      <c r="E16139"/>
    </row>
    <row r="16140" spans="5:5" x14ac:dyDescent="0.25">
      <c r="E16140"/>
    </row>
    <row r="16141" spans="5:5" x14ac:dyDescent="0.25">
      <c r="E16141"/>
    </row>
    <row r="16142" spans="5:5" x14ac:dyDescent="0.25">
      <c r="E16142"/>
    </row>
    <row r="16143" spans="5:5" x14ac:dyDescent="0.25">
      <c r="E16143"/>
    </row>
    <row r="16144" spans="5:5" x14ac:dyDescent="0.25">
      <c r="E16144"/>
    </row>
    <row r="16145" spans="5:5" x14ac:dyDescent="0.25">
      <c r="E16145"/>
    </row>
    <row r="16146" spans="5:5" x14ac:dyDescent="0.25">
      <c r="E16146"/>
    </row>
    <row r="16147" spans="5:5" x14ac:dyDescent="0.25">
      <c r="E16147"/>
    </row>
    <row r="16148" spans="5:5" x14ac:dyDescent="0.25">
      <c r="E16148"/>
    </row>
    <row r="16149" spans="5:5" x14ac:dyDescent="0.25">
      <c r="E16149"/>
    </row>
    <row r="16150" spans="5:5" x14ac:dyDescent="0.25">
      <c r="E16150"/>
    </row>
    <row r="16151" spans="5:5" x14ac:dyDescent="0.25">
      <c r="E16151"/>
    </row>
    <row r="16152" spans="5:5" x14ac:dyDescent="0.25">
      <c r="E16152"/>
    </row>
    <row r="16153" spans="5:5" x14ac:dyDescent="0.25">
      <c r="E16153"/>
    </row>
    <row r="16154" spans="5:5" x14ac:dyDescent="0.25">
      <c r="E16154"/>
    </row>
    <row r="16155" spans="5:5" x14ac:dyDescent="0.25">
      <c r="E16155"/>
    </row>
    <row r="16156" spans="5:5" x14ac:dyDescent="0.25">
      <c r="E16156"/>
    </row>
    <row r="16157" spans="5:5" x14ac:dyDescent="0.25">
      <c r="E16157"/>
    </row>
    <row r="16158" spans="5:5" x14ac:dyDescent="0.25">
      <c r="E16158"/>
    </row>
    <row r="16159" spans="5:5" x14ac:dyDescent="0.25">
      <c r="E16159"/>
    </row>
    <row r="16160" spans="5:5" x14ac:dyDescent="0.25">
      <c r="E16160"/>
    </row>
    <row r="16161" spans="5:5" x14ac:dyDescent="0.25">
      <c r="E16161"/>
    </row>
    <row r="16162" spans="5:5" x14ac:dyDescent="0.25">
      <c r="E16162"/>
    </row>
    <row r="16163" spans="5:5" x14ac:dyDescent="0.25">
      <c r="E16163"/>
    </row>
    <row r="16164" spans="5:5" x14ac:dyDescent="0.25">
      <c r="E16164"/>
    </row>
    <row r="16165" spans="5:5" x14ac:dyDescent="0.25">
      <c r="E16165"/>
    </row>
    <row r="16166" spans="5:5" x14ac:dyDescent="0.25">
      <c r="E16166"/>
    </row>
    <row r="16167" spans="5:5" x14ac:dyDescent="0.25">
      <c r="E16167"/>
    </row>
    <row r="16168" spans="5:5" x14ac:dyDescent="0.25">
      <c r="E16168"/>
    </row>
    <row r="16169" spans="5:5" x14ac:dyDescent="0.25">
      <c r="E16169"/>
    </row>
    <row r="16170" spans="5:5" x14ac:dyDescent="0.25">
      <c r="E16170"/>
    </row>
    <row r="16171" spans="5:5" x14ac:dyDescent="0.25">
      <c r="E16171"/>
    </row>
    <row r="16172" spans="5:5" x14ac:dyDescent="0.25">
      <c r="E16172"/>
    </row>
    <row r="16173" spans="5:5" x14ac:dyDescent="0.25">
      <c r="E16173"/>
    </row>
    <row r="16174" spans="5:5" x14ac:dyDescent="0.25">
      <c r="E16174"/>
    </row>
    <row r="16175" spans="5:5" x14ac:dyDescent="0.25">
      <c r="E16175"/>
    </row>
    <row r="16176" spans="5:5" x14ac:dyDescent="0.25">
      <c r="E16176"/>
    </row>
    <row r="16177" spans="5:5" x14ac:dyDescent="0.25">
      <c r="E16177"/>
    </row>
    <row r="16178" spans="5:5" x14ac:dyDescent="0.25">
      <c r="E16178"/>
    </row>
    <row r="16179" spans="5:5" x14ac:dyDescent="0.25">
      <c r="E16179"/>
    </row>
    <row r="16180" spans="5:5" x14ac:dyDescent="0.25">
      <c r="E16180"/>
    </row>
    <row r="16181" spans="5:5" x14ac:dyDescent="0.25">
      <c r="E16181"/>
    </row>
    <row r="16182" spans="5:5" x14ac:dyDescent="0.25">
      <c r="E16182"/>
    </row>
    <row r="16183" spans="5:5" x14ac:dyDescent="0.25">
      <c r="E16183"/>
    </row>
    <row r="16184" spans="5:5" x14ac:dyDescent="0.25">
      <c r="E16184"/>
    </row>
    <row r="16185" spans="5:5" x14ac:dyDescent="0.25">
      <c r="E16185"/>
    </row>
    <row r="16186" spans="5:5" x14ac:dyDescent="0.25">
      <c r="E16186"/>
    </row>
    <row r="16187" spans="5:5" x14ac:dyDescent="0.25">
      <c r="E16187"/>
    </row>
    <row r="16188" spans="5:5" x14ac:dyDescent="0.25">
      <c r="E16188"/>
    </row>
    <row r="16189" spans="5:5" x14ac:dyDescent="0.25">
      <c r="E16189"/>
    </row>
    <row r="16190" spans="5:5" x14ac:dyDescent="0.25">
      <c r="E16190"/>
    </row>
    <row r="16191" spans="5:5" x14ac:dyDescent="0.25">
      <c r="E16191"/>
    </row>
    <row r="16192" spans="5:5" x14ac:dyDescent="0.25">
      <c r="E16192"/>
    </row>
    <row r="16193" spans="5:5" x14ac:dyDescent="0.25">
      <c r="E16193"/>
    </row>
    <row r="16194" spans="5:5" x14ac:dyDescent="0.25">
      <c r="E16194"/>
    </row>
    <row r="16195" spans="5:5" x14ac:dyDescent="0.25">
      <c r="E16195"/>
    </row>
    <row r="16196" spans="5:5" x14ac:dyDescent="0.25">
      <c r="E16196"/>
    </row>
    <row r="16197" spans="5:5" x14ac:dyDescent="0.25">
      <c r="E16197"/>
    </row>
    <row r="16198" spans="5:5" x14ac:dyDescent="0.25">
      <c r="E16198"/>
    </row>
    <row r="16199" spans="5:5" x14ac:dyDescent="0.25">
      <c r="E16199"/>
    </row>
    <row r="16200" spans="5:5" x14ac:dyDescent="0.25">
      <c r="E16200"/>
    </row>
    <row r="16201" spans="5:5" x14ac:dyDescent="0.25">
      <c r="E16201"/>
    </row>
    <row r="16202" spans="5:5" x14ac:dyDescent="0.25">
      <c r="E16202"/>
    </row>
    <row r="16203" spans="5:5" x14ac:dyDescent="0.25">
      <c r="E16203"/>
    </row>
    <row r="16204" spans="5:5" x14ac:dyDescent="0.25">
      <c r="E16204"/>
    </row>
    <row r="16205" spans="5:5" x14ac:dyDescent="0.25">
      <c r="E16205"/>
    </row>
    <row r="16206" spans="5:5" x14ac:dyDescent="0.25">
      <c r="E16206"/>
    </row>
    <row r="16207" spans="5:5" x14ac:dyDescent="0.25">
      <c r="E16207"/>
    </row>
    <row r="16208" spans="5:5" x14ac:dyDescent="0.25">
      <c r="E16208"/>
    </row>
    <row r="16209" spans="5:5" x14ac:dyDescent="0.25">
      <c r="E16209"/>
    </row>
    <row r="16210" spans="5:5" x14ac:dyDescent="0.25">
      <c r="E16210"/>
    </row>
    <row r="16211" spans="5:5" x14ac:dyDescent="0.25">
      <c r="E16211"/>
    </row>
    <row r="16212" spans="5:5" x14ac:dyDescent="0.25">
      <c r="E16212"/>
    </row>
    <row r="16213" spans="5:5" x14ac:dyDescent="0.25">
      <c r="E16213"/>
    </row>
    <row r="16214" spans="5:5" x14ac:dyDescent="0.25">
      <c r="E16214"/>
    </row>
    <row r="16215" spans="5:5" x14ac:dyDescent="0.25">
      <c r="E16215"/>
    </row>
    <row r="16216" spans="5:5" x14ac:dyDescent="0.25">
      <c r="E16216"/>
    </row>
    <row r="16217" spans="5:5" x14ac:dyDescent="0.25">
      <c r="E16217"/>
    </row>
    <row r="16218" spans="5:5" x14ac:dyDescent="0.25">
      <c r="E16218"/>
    </row>
    <row r="16219" spans="5:5" x14ac:dyDescent="0.25">
      <c r="E16219"/>
    </row>
    <row r="16220" spans="5:5" x14ac:dyDescent="0.25">
      <c r="E16220"/>
    </row>
    <row r="16221" spans="5:5" x14ac:dyDescent="0.25">
      <c r="E16221"/>
    </row>
    <row r="16222" spans="5:5" x14ac:dyDescent="0.25">
      <c r="E16222"/>
    </row>
    <row r="16223" spans="5:5" x14ac:dyDescent="0.25">
      <c r="E16223"/>
    </row>
    <row r="16224" spans="5:5" x14ac:dyDescent="0.25">
      <c r="E16224"/>
    </row>
    <row r="16225" spans="5:5" x14ac:dyDescent="0.25">
      <c r="E16225"/>
    </row>
    <row r="16226" spans="5:5" x14ac:dyDescent="0.25">
      <c r="E16226"/>
    </row>
    <row r="16227" spans="5:5" x14ac:dyDescent="0.25">
      <c r="E16227"/>
    </row>
    <row r="16228" spans="5:5" x14ac:dyDescent="0.25">
      <c r="E16228"/>
    </row>
    <row r="16229" spans="5:5" x14ac:dyDescent="0.25">
      <c r="E16229"/>
    </row>
    <row r="16230" spans="5:5" x14ac:dyDescent="0.25">
      <c r="E16230"/>
    </row>
    <row r="16231" spans="5:5" x14ac:dyDescent="0.25">
      <c r="E16231"/>
    </row>
    <row r="16232" spans="5:5" x14ac:dyDescent="0.25">
      <c r="E16232"/>
    </row>
    <row r="16233" spans="5:5" x14ac:dyDescent="0.25">
      <c r="E16233"/>
    </row>
    <row r="16234" spans="5:5" x14ac:dyDescent="0.25">
      <c r="E16234"/>
    </row>
    <row r="16235" spans="5:5" x14ac:dyDescent="0.25">
      <c r="E16235"/>
    </row>
    <row r="16236" spans="5:5" x14ac:dyDescent="0.25">
      <c r="E16236"/>
    </row>
    <row r="16237" spans="5:5" x14ac:dyDescent="0.25">
      <c r="E16237"/>
    </row>
    <row r="16238" spans="5:5" x14ac:dyDescent="0.25">
      <c r="E16238"/>
    </row>
    <row r="16239" spans="5:5" x14ac:dyDescent="0.25">
      <c r="E16239"/>
    </row>
    <row r="16240" spans="5:5" x14ac:dyDescent="0.25">
      <c r="E16240"/>
    </row>
    <row r="16241" spans="5:5" x14ac:dyDescent="0.25">
      <c r="E16241"/>
    </row>
    <row r="16242" spans="5:5" x14ac:dyDescent="0.25">
      <c r="E16242"/>
    </row>
    <row r="16243" spans="5:5" x14ac:dyDescent="0.25">
      <c r="E16243"/>
    </row>
    <row r="16244" spans="5:5" x14ac:dyDescent="0.25">
      <c r="E16244"/>
    </row>
    <row r="16245" spans="5:5" x14ac:dyDescent="0.25">
      <c r="E16245"/>
    </row>
    <row r="16246" spans="5:5" x14ac:dyDescent="0.25">
      <c r="E16246"/>
    </row>
    <row r="16247" spans="5:5" x14ac:dyDescent="0.25">
      <c r="E16247"/>
    </row>
    <row r="16248" spans="5:5" x14ac:dyDescent="0.25">
      <c r="E16248"/>
    </row>
    <row r="16249" spans="5:5" x14ac:dyDescent="0.25">
      <c r="E16249"/>
    </row>
    <row r="16250" spans="5:5" x14ac:dyDescent="0.25">
      <c r="E16250"/>
    </row>
    <row r="16251" spans="5:5" x14ac:dyDescent="0.25">
      <c r="E16251"/>
    </row>
    <row r="16252" spans="5:5" x14ac:dyDescent="0.25">
      <c r="E16252"/>
    </row>
    <row r="16253" spans="5:5" x14ac:dyDescent="0.25">
      <c r="E16253"/>
    </row>
    <row r="16254" spans="5:5" x14ac:dyDescent="0.25">
      <c r="E16254"/>
    </row>
    <row r="16255" spans="5:5" x14ac:dyDescent="0.25">
      <c r="E16255"/>
    </row>
    <row r="16256" spans="5:5" x14ac:dyDescent="0.25">
      <c r="E16256"/>
    </row>
    <row r="16257" spans="5:5" x14ac:dyDescent="0.25">
      <c r="E16257"/>
    </row>
    <row r="16258" spans="5:5" x14ac:dyDescent="0.25">
      <c r="E16258"/>
    </row>
    <row r="16259" spans="5:5" x14ac:dyDescent="0.25">
      <c r="E16259"/>
    </row>
    <row r="16260" spans="5:5" x14ac:dyDescent="0.25">
      <c r="E16260"/>
    </row>
    <row r="16261" spans="5:5" x14ac:dyDescent="0.25">
      <c r="E16261"/>
    </row>
    <row r="16262" spans="5:5" x14ac:dyDescent="0.25">
      <c r="E16262"/>
    </row>
    <row r="16263" spans="5:5" x14ac:dyDescent="0.25">
      <c r="E16263"/>
    </row>
    <row r="16264" spans="5:5" x14ac:dyDescent="0.25">
      <c r="E16264"/>
    </row>
    <row r="16265" spans="5:5" x14ac:dyDescent="0.25">
      <c r="E16265"/>
    </row>
    <row r="16266" spans="5:5" x14ac:dyDescent="0.25">
      <c r="E16266"/>
    </row>
    <row r="16267" spans="5:5" x14ac:dyDescent="0.25">
      <c r="E16267"/>
    </row>
    <row r="16268" spans="5:5" x14ac:dyDescent="0.25">
      <c r="E16268"/>
    </row>
    <row r="16269" spans="5:5" x14ac:dyDescent="0.25">
      <c r="E16269"/>
    </row>
    <row r="16270" spans="5:5" x14ac:dyDescent="0.25">
      <c r="E16270"/>
    </row>
    <row r="16271" spans="5:5" x14ac:dyDescent="0.25">
      <c r="E16271"/>
    </row>
    <row r="16272" spans="5:5" x14ac:dyDescent="0.25">
      <c r="E16272"/>
    </row>
    <row r="16273" spans="5:5" x14ac:dyDescent="0.25">
      <c r="E16273"/>
    </row>
    <row r="16274" spans="5:5" x14ac:dyDescent="0.25">
      <c r="E16274"/>
    </row>
    <row r="16275" spans="5:5" x14ac:dyDescent="0.25">
      <c r="E16275"/>
    </row>
    <row r="16276" spans="5:5" x14ac:dyDescent="0.25">
      <c r="E16276"/>
    </row>
    <row r="16277" spans="5:5" x14ac:dyDescent="0.25">
      <c r="E16277"/>
    </row>
    <row r="16278" spans="5:5" x14ac:dyDescent="0.25">
      <c r="E16278"/>
    </row>
    <row r="16279" spans="5:5" x14ac:dyDescent="0.25">
      <c r="E16279"/>
    </row>
    <row r="16280" spans="5:5" x14ac:dyDescent="0.25">
      <c r="E16280"/>
    </row>
    <row r="16281" spans="5:5" x14ac:dyDescent="0.25">
      <c r="E16281"/>
    </row>
    <row r="16282" spans="5:5" x14ac:dyDescent="0.25">
      <c r="E16282"/>
    </row>
    <row r="16283" spans="5:5" x14ac:dyDescent="0.25">
      <c r="E16283"/>
    </row>
    <row r="16284" spans="5:5" x14ac:dyDescent="0.25">
      <c r="E16284"/>
    </row>
    <row r="16285" spans="5:5" x14ac:dyDescent="0.25">
      <c r="E16285"/>
    </row>
    <row r="16286" spans="5:5" x14ac:dyDescent="0.25">
      <c r="E16286"/>
    </row>
    <row r="16287" spans="5:5" x14ac:dyDescent="0.25">
      <c r="E16287"/>
    </row>
    <row r="16288" spans="5:5" x14ac:dyDescent="0.25">
      <c r="E16288"/>
    </row>
    <row r="16289" spans="5:5" x14ac:dyDescent="0.25">
      <c r="E16289"/>
    </row>
    <row r="16290" spans="5:5" x14ac:dyDescent="0.25">
      <c r="E16290"/>
    </row>
    <row r="16291" spans="5:5" x14ac:dyDescent="0.25">
      <c r="E16291"/>
    </row>
    <row r="16292" spans="5:5" x14ac:dyDescent="0.25">
      <c r="E16292"/>
    </row>
    <row r="16293" spans="5:5" x14ac:dyDescent="0.25">
      <c r="E16293"/>
    </row>
    <row r="16294" spans="5:5" x14ac:dyDescent="0.25">
      <c r="E16294"/>
    </row>
    <row r="16295" spans="5:5" x14ac:dyDescent="0.25">
      <c r="E16295"/>
    </row>
    <row r="16296" spans="5:5" x14ac:dyDescent="0.25">
      <c r="E16296"/>
    </row>
    <row r="16297" spans="5:5" x14ac:dyDescent="0.25">
      <c r="E16297"/>
    </row>
    <row r="16298" spans="5:5" x14ac:dyDescent="0.25">
      <c r="E16298"/>
    </row>
    <row r="16299" spans="5:5" x14ac:dyDescent="0.25">
      <c r="E16299"/>
    </row>
    <row r="16300" spans="5:5" x14ac:dyDescent="0.25">
      <c r="E16300"/>
    </row>
    <row r="16301" spans="5:5" x14ac:dyDescent="0.25">
      <c r="E16301"/>
    </row>
    <row r="16302" spans="5:5" x14ac:dyDescent="0.25">
      <c r="E16302"/>
    </row>
    <row r="16303" spans="5:5" x14ac:dyDescent="0.25">
      <c r="E16303"/>
    </row>
    <row r="16304" spans="5:5" x14ac:dyDescent="0.25">
      <c r="E16304"/>
    </row>
    <row r="16305" spans="5:5" x14ac:dyDescent="0.25">
      <c r="E16305"/>
    </row>
    <row r="16306" spans="5:5" x14ac:dyDescent="0.25">
      <c r="E16306"/>
    </row>
    <row r="16307" spans="5:5" x14ac:dyDescent="0.25">
      <c r="E16307"/>
    </row>
    <row r="16308" spans="5:5" x14ac:dyDescent="0.25">
      <c r="E16308"/>
    </row>
    <row r="16309" spans="5:5" x14ac:dyDescent="0.25">
      <c r="E16309"/>
    </row>
    <row r="16310" spans="5:5" x14ac:dyDescent="0.25">
      <c r="E16310"/>
    </row>
    <row r="16311" spans="5:5" x14ac:dyDescent="0.25">
      <c r="E16311"/>
    </row>
    <row r="16312" spans="5:5" x14ac:dyDescent="0.25">
      <c r="E16312"/>
    </row>
    <row r="16313" spans="5:5" x14ac:dyDescent="0.25">
      <c r="E16313"/>
    </row>
    <row r="16314" spans="5:5" x14ac:dyDescent="0.25">
      <c r="E16314"/>
    </row>
    <row r="16315" spans="5:5" x14ac:dyDescent="0.25">
      <c r="E16315"/>
    </row>
    <row r="16316" spans="5:5" x14ac:dyDescent="0.25">
      <c r="E16316"/>
    </row>
    <row r="16317" spans="5:5" x14ac:dyDescent="0.25">
      <c r="E16317"/>
    </row>
    <row r="16318" spans="5:5" x14ac:dyDescent="0.25">
      <c r="E16318"/>
    </row>
    <row r="16319" spans="5:5" x14ac:dyDescent="0.25">
      <c r="E16319"/>
    </row>
    <row r="16320" spans="5:5" x14ac:dyDescent="0.25">
      <c r="E16320"/>
    </row>
    <row r="16321" spans="5:5" x14ac:dyDescent="0.25">
      <c r="E16321"/>
    </row>
    <row r="16322" spans="5:5" x14ac:dyDescent="0.25">
      <c r="E16322"/>
    </row>
    <row r="16323" spans="5:5" x14ac:dyDescent="0.25">
      <c r="E16323"/>
    </row>
    <row r="16324" spans="5:5" x14ac:dyDescent="0.25">
      <c r="E16324"/>
    </row>
    <row r="16325" spans="5:5" x14ac:dyDescent="0.25">
      <c r="E16325"/>
    </row>
    <row r="16326" spans="5:5" x14ac:dyDescent="0.25">
      <c r="E16326"/>
    </row>
    <row r="16327" spans="5:5" x14ac:dyDescent="0.25">
      <c r="E16327"/>
    </row>
    <row r="16328" spans="5:5" x14ac:dyDescent="0.25">
      <c r="E16328"/>
    </row>
    <row r="16329" spans="5:5" x14ac:dyDescent="0.25">
      <c r="E16329"/>
    </row>
    <row r="16330" spans="5:5" x14ac:dyDescent="0.25">
      <c r="E16330"/>
    </row>
    <row r="16331" spans="5:5" x14ac:dyDescent="0.25">
      <c r="E16331"/>
    </row>
    <row r="16332" spans="5:5" x14ac:dyDescent="0.25">
      <c r="E16332"/>
    </row>
    <row r="16333" spans="5:5" x14ac:dyDescent="0.25">
      <c r="E16333"/>
    </row>
    <row r="16334" spans="5:5" x14ac:dyDescent="0.25">
      <c r="E16334"/>
    </row>
    <row r="16335" spans="5:5" x14ac:dyDescent="0.25">
      <c r="E16335"/>
    </row>
    <row r="16336" spans="5:5" x14ac:dyDescent="0.25">
      <c r="E16336"/>
    </row>
    <row r="16337" spans="5:5" x14ac:dyDescent="0.25">
      <c r="E16337"/>
    </row>
    <row r="16338" spans="5:5" x14ac:dyDescent="0.25">
      <c r="E16338"/>
    </row>
    <row r="16339" spans="5:5" x14ac:dyDescent="0.25">
      <c r="E16339"/>
    </row>
    <row r="16340" spans="5:5" x14ac:dyDescent="0.25">
      <c r="E16340"/>
    </row>
    <row r="16341" spans="5:5" x14ac:dyDescent="0.25">
      <c r="E16341"/>
    </row>
    <row r="16342" spans="5:5" x14ac:dyDescent="0.25">
      <c r="E16342"/>
    </row>
    <row r="16343" spans="5:5" x14ac:dyDescent="0.25">
      <c r="E16343"/>
    </row>
    <row r="16344" spans="5:5" x14ac:dyDescent="0.25">
      <c r="E16344"/>
    </row>
    <row r="16345" spans="5:5" x14ac:dyDescent="0.25">
      <c r="E16345"/>
    </row>
    <row r="16346" spans="5:5" x14ac:dyDescent="0.25">
      <c r="E16346"/>
    </row>
    <row r="16347" spans="5:5" x14ac:dyDescent="0.25">
      <c r="E16347"/>
    </row>
    <row r="16348" spans="5:5" x14ac:dyDescent="0.25">
      <c r="E16348"/>
    </row>
    <row r="16349" spans="5:5" x14ac:dyDescent="0.25">
      <c r="E16349"/>
    </row>
    <row r="16350" spans="5:5" x14ac:dyDescent="0.25">
      <c r="E16350"/>
    </row>
    <row r="16351" spans="5:5" x14ac:dyDescent="0.25">
      <c r="E16351"/>
    </row>
    <row r="16352" spans="5:5" x14ac:dyDescent="0.25">
      <c r="E16352"/>
    </row>
    <row r="16353" spans="5:5" x14ac:dyDescent="0.25">
      <c r="E16353"/>
    </row>
    <row r="16354" spans="5:5" x14ac:dyDescent="0.25">
      <c r="E16354"/>
    </row>
    <row r="16355" spans="5:5" x14ac:dyDescent="0.25">
      <c r="E16355"/>
    </row>
    <row r="16356" spans="5:5" x14ac:dyDescent="0.25">
      <c r="E16356"/>
    </row>
    <row r="16357" spans="5:5" x14ac:dyDescent="0.25">
      <c r="E16357"/>
    </row>
    <row r="16358" spans="5:5" x14ac:dyDescent="0.25">
      <c r="E16358"/>
    </row>
    <row r="16359" spans="5:5" x14ac:dyDescent="0.25">
      <c r="E16359"/>
    </row>
    <row r="16360" spans="5:5" x14ac:dyDescent="0.25">
      <c r="E16360"/>
    </row>
    <row r="16361" spans="5:5" x14ac:dyDescent="0.25">
      <c r="E16361"/>
    </row>
    <row r="16362" spans="5:5" x14ac:dyDescent="0.25">
      <c r="E16362"/>
    </row>
    <row r="16363" spans="5:5" x14ac:dyDescent="0.25">
      <c r="E16363"/>
    </row>
    <row r="16364" spans="5:5" x14ac:dyDescent="0.25">
      <c r="E16364"/>
    </row>
    <row r="16365" spans="5:5" x14ac:dyDescent="0.25">
      <c r="E16365"/>
    </row>
    <row r="16366" spans="5:5" x14ac:dyDescent="0.25">
      <c r="E16366"/>
    </row>
    <row r="16367" spans="5:5" x14ac:dyDescent="0.25">
      <c r="E16367"/>
    </row>
    <row r="16368" spans="5:5" x14ac:dyDescent="0.25">
      <c r="E16368"/>
    </row>
    <row r="16369" spans="5:5" x14ac:dyDescent="0.25">
      <c r="E16369"/>
    </row>
    <row r="16370" spans="5:5" x14ac:dyDescent="0.25">
      <c r="E16370"/>
    </row>
    <row r="16371" spans="5:5" x14ac:dyDescent="0.25">
      <c r="E16371"/>
    </row>
    <row r="16372" spans="5:5" x14ac:dyDescent="0.25">
      <c r="E16372"/>
    </row>
    <row r="16373" spans="5:5" x14ac:dyDescent="0.25">
      <c r="E16373"/>
    </row>
    <row r="16374" spans="5:5" x14ac:dyDescent="0.25">
      <c r="E16374"/>
    </row>
    <row r="16375" spans="5:5" x14ac:dyDescent="0.25">
      <c r="E16375"/>
    </row>
    <row r="16376" spans="5:5" x14ac:dyDescent="0.25">
      <c r="E16376"/>
    </row>
    <row r="16377" spans="5:5" x14ac:dyDescent="0.25">
      <c r="E16377"/>
    </row>
    <row r="16378" spans="5:5" x14ac:dyDescent="0.25">
      <c r="E16378"/>
    </row>
    <row r="16379" spans="5:5" x14ac:dyDescent="0.25">
      <c r="E16379"/>
    </row>
    <row r="16380" spans="5:5" x14ac:dyDescent="0.25">
      <c r="E16380"/>
    </row>
    <row r="16381" spans="5:5" x14ac:dyDescent="0.25">
      <c r="E16381"/>
    </row>
    <row r="16382" spans="5:5" x14ac:dyDescent="0.25">
      <c r="E16382"/>
    </row>
    <row r="16383" spans="5:5" x14ac:dyDescent="0.25">
      <c r="E16383"/>
    </row>
    <row r="16384" spans="5:5" x14ac:dyDescent="0.25">
      <c r="E16384"/>
    </row>
    <row r="16385" spans="5:5" x14ac:dyDescent="0.25">
      <c r="E16385"/>
    </row>
    <row r="16386" spans="5:5" x14ac:dyDescent="0.25">
      <c r="E16386"/>
    </row>
    <row r="16387" spans="5:5" x14ac:dyDescent="0.25">
      <c r="E16387"/>
    </row>
    <row r="16388" spans="5:5" x14ac:dyDescent="0.25">
      <c r="E16388"/>
    </row>
    <row r="16389" spans="5:5" x14ac:dyDescent="0.25">
      <c r="E16389"/>
    </row>
    <row r="16390" spans="5:5" x14ac:dyDescent="0.25">
      <c r="E16390"/>
    </row>
    <row r="16391" spans="5:5" x14ac:dyDescent="0.25">
      <c r="E16391"/>
    </row>
    <row r="16392" spans="5:5" x14ac:dyDescent="0.25">
      <c r="E16392"/>
    </row>
    <row r="16393" spans="5:5" x14ac:dyDescent="0.25">
      <c r="E16393"/>
    </row>
    <row r="16394" spans="5:5" x14ac:dyDescent="0.25">
      <c r="E16394"/>
    </row>
    <row r="16395" spans="5:5" x14ac:dyDescent="0.25">
      <c r="E16395"/>
    </row>
    <row r="16396" spans="5:5" x14ac:dyDescent="0.25">
      <c r="E16396"/>
    </row>
    <row r="16397" spans="5:5" x14ac:dyDescent="0.25">
      <c r="E16397"/>
    </row>
    <row r="16398" spans="5:5" x14ac:dyDescent="0.25">
      <c r="E16398"/>
    </row>
    <row r="16399" spans="5:5" x14ac:dyDescent="0.25">
      <c r="E16399"/>
    </row>
    <row r="16400" spans="5:5" x14ac:dyDescent="0.25">
      <c r="E16400"/>
    </row>
    <row r="16401" spans="5:5" x14ac:dyDescent="0.25">
      <c r="E16401"/>
    </row>
    <row r="16402" spans="5:5" x14ac:dyDescent="0.25">
      <c r="E16402"/>
    </row>
    <row r="16403" spans="5:5" x14ac:dyDescent="0.25">
      <c r="E16403"/>
    </row>
    <row r="16404" spans="5:5" x14ac:dyDescent="0.25">
      <c r="E16404"/>
    </row>
    <row r="16405" spans="5:5" x14ac:dyDescent="0.25">
      <c r="E16405"/>
    </row>
    <row r="16406" spans="5:5" x14ac:dyDescent="0.25">
      <c r="E16406"/>
    </row>
    <row r="16407" spans="5:5" x14ac:dyDescent="0.25">
      <c r="E16407"/>
    </row>
    <row r="16408" spans="5:5" x14ac:dyDescent="0.25">
      <c r="E16408"/>
    </row>
    <row r="16409" spans="5:5" x14ac:dyDescent="0.25">
      <c r="E16409"/>
    </row>
    <row r="16410" spans="5:5" x14ac:dyDescent="0.25">
      <c r="E16410"/>
    </row>
    <row r="16411" spans="5:5" x14ac:dyDescent="0.25">
      <c r="E16411"/>
    </row>
    <row r="16412" spans="5:5" x14ac:dyDescent="0.25">
      <c r="E16412"/>
    </row>
    <row r="16413" spans="5:5" x14ac:dyDescent="0.25">
      <c r="E16413"/>
    </row>
    <row r="16414" spans="5:5" x14ac:dyDescent="0.25">
      <c r="E16414"/>
    </row>
    <row r="16415" spans="5:5" x14ac:dyDescent="0.25">
      <c r="E16415"/>
    </row>
    <row r="16416" spans="5:5" x14ac:dyDescent="0.25">
      <c r="E16416"/>
    </row>
    <row r="16417" spans="5:5" x14ac:dyDescent="0.25">
      <c r="E16417"/>
    </row>
    <row r="16418" spans="5:5" x14ac:dyDescent="0.25">
      <c r="E16418"/>
    </row>
    <row r="16419" spans="5:5" x14ac:dyDescent="0.25">
      <c r="E16419"/>
    </row>
    <row r="16420" spans="5:5" x14ac:dyDescent="0.25">
      <c r="E16420"/>
    </row>
    <row r="16421" spans="5:5" x14ac:dyDescent="0.25">
      <c r="E16421"/>
    </row>
    <row r="16422" spans="5:5" x14ac:dyDescent="0.25">
      <c r="E16422"/>
    </row>
    <row r="16423" spans="5:5" x14ac:dyDescent="0.25">
      <c r="E16423"/>
    </row>
    <row r="16424" spans="5:5" x14ac:dyDescent="0.25">
      <c r="E16424"/>
    </row>
    <row r="16425" spans="5:5" x14ac:dyDescent="0.25">
      <c r="E16425"/>
    </row>
    <row r="16426" spans="5:5" x14ac:dyDescent="0.25">
      <c r="E16426"/>
    </row>
    <row r="16427" spans="5:5" x14ac:dyDescent="0.25">
      <c r="E16427"/>
    </row>
    <row r="16428" spans="5:5" x14ac:dyDescent="0.25">
      <c r="E16428"/>
    </row>
    <row r="16429" spans="5:5" x14ac:dyDescent="0.25">
      <c r="E16429"/>
    </row>
    <row r="16430" spans="5:5" x14ac:dyDescent="0.25">
      <c r="E16430"/>
    </row>
    <row r="16431" spans="5:5" x14ac:dyDescent="0.25">
      <c r="E16431"/>
    </row>
    <row r="16432" spans="5:5" x14ac:dyDescent="0.25">
      <c r="E16432"/>
    </row>
    <row r="16433" spans="5:5" x14ac:dyDescent="0.25">
      <c r="E16433"/>
    </row>
    <row r="16434" spans="5:5" x14ac:dyDescent="0.25">
      <c r="E16434"/>
    </row>
    <row r="16435" spans="5:5" x14ac:dyDescent="0.25">
      <c r="E16435"/>
    </row>
    <row r="16436" spans="5:5" x14ac:dyDescent="0.25">
      <c r="E16436"/>
    </row>
    <row r="16437" spans="5:5" x14ac:dyDescent="0.25">
      <c r="E16437"/>
    </row>
    <row r="16438" spans="5:5" x14ac:dyDescent="0.25">
      <c r="E16438"/>
    </row>
    <row r="16439" spans="5:5" x14ac:dyDescent="0.25">
      <c r="E16439"/>
    </row>
    <row r="16440" spans="5:5" x14ac:dyDescent="0.25">
      <c r="E16440"/>
    </row>
    <row r="16441" spans="5:5" x14ac:dyDescent="0.25">
      <c r="E16441"/>
    </row>
    <row r="16442" spans="5:5" x14ac:dyDescent="0.25">
      <c r="E16442"/>
    </row>
    <row r="16443" spans="5:5" x14ac:dyDescent="0.25">
      <c r="E16443"/>
    </row>
    <row r="16444" spans="5:5" x14ac:dyDescent="0.25">
      <c r="E16444"/>
    </row>
    <row r="16445" spans="5:5" x14ac:dyDescent="0.25">
      <c r="E16445"/>
    </row>
    <row r="16446" spans="5:5" x14ac:dyDescent="0.25">
      <c r="E16446"/>
    </row>
    <row r="16447" spans="5:5" x14ac:dyDescent="0.25">
      <c r="E16447"/>
    </row>
    <row r="16448" spans="5:5" x14ac:dyDescent="0.25">
      <c r="E16448"/>
    </row>
    <row r="16449" spans="5:5" x14ac:dyDescent="0.25">
      <c r="E16449"/>
    </row>
    <row r="16450" spans="5:5" x14ac:dyDescent="0.25">
      <c r="E16450"/>
    </row>
    <row r="16451" spans="5:5" x14ac:dyDescent="0.25">
      <c r="E16451"/>
    </row>
    <row r="16452" spans="5:5" x14ac:dyDescent="0.25">
      <c r="E16452"/>
    </row>
    <row r="16453" spans="5:5" x14ac:dyDescent="0.25">
      <c r="E16453"/>
    </row>
    <row r="16454" spans="5:5" x14ac:dyDescent="0.25">
      <c r="E16454"/>
    </row>
    <row r="16455" spans="5:5" x14ac:dyDescent="0.25">
      <c r="E16455"/>
    </row>
    <row r="16456" spans="5:5" x14ac:dyDescent="0.25">
      <c r="E16456"/>
    </row>
    <row r="16457" spans="5:5" x14ac:dyDescent="0.25">
      <c r="E16457"/>
    </row>
    <row r="16458" spans="5:5" x14ac:dyDescent="0.25">
      <c r="E16458"/>
    </row>
    <row r="16459" spans="5:5" x14ac:dyDescent="0.25">
      <c r="E16459"/>
    </row>
    <row r="16460" spans="5:5" x14ac:dyDescent="0.25">
      <c r="E16460"/>
    </row>
    <row r="16461" spans="5:5" x14ac:dyDescent="0.25">
      <c r="E16461"/>
    </row>
    <row r="16462" spans="5:5" x14ac:dyDescent="0.25">
      <c r="E16462"/>
    </row>
    <row r="16463" spans="5:5" x14ac:dyDescent="0.25">
      <c r="E16463"/>
    </row>
    <row r="16464" spans="5:5" x14ac:dyDescent="0.25">
      <c r="E16464"/>
    </row>
    <row r="16465" spans="5:5" x14ac:dyDescent="0.25">
      <c r="E16465"/>
    </row>
    <row r="16466" spans="5:5" x14ac:dyDescent="0.25">
      <c r="E16466"/>
    </row>
    <row r="16467" spans="5:5" x14ac:dyDescent="0.25">
      <c r="E16467"/>
    </row>
    <row r="16468" spans="5:5" x14ac:dyDescent="0.25">
      <c r="E16468"/>
    </row>
    <row r="16469" spans="5:5" x14ac:dyDescent="0.25">
      <c r="E16469"/>
    </row>
    <row r="16470" spans="5:5" x14ac:dyDescent="0.25">
      <c r="E16470"/>
    </row>
    <row r="16471" spans="5:5" x14ac:dyDescent="0.25">
      <c r="E16471"/>
    </row>
    <row r="16472" spans="5:5" x14ac:dyDescent="0.25">
      <c r="E16472"/>
    </row>
    <row r="16473" spans="5:5" x14ac:dyDescent="0.25">
      <c r="E16473"/>
    </row>
    <row r="16474" spans="5:5" x14ac:dyDescent="0.25">
      <c r="E16474"/>
    </row>
    <row r="16475" spans="5:5" x14ac:dyDescent="0.25">
      <c r="E16475"/>
    </row>
    <row r="16476" spans="5:5" x14ac:dyDescent="0.25">
      <c r="E16476"/>
    </row>
    <row r="16477" spans="5:5" x14ac:dyDescent="0.25">
      <c r="E16477"/>
    </row>
    <row r="16478" spans="5:5" x14ac:dyDescent="0.25">
      <c r="E16478"/>
    </row>
    <row r="16479" spans="5:5" x14ac:dyDescent="0.25">
      <c r="E16479"/>
    </row>
    <row r="16480" spans="5:5" x14ac:dyDescent="0.25">
      <c r="E16480"/>
    </row>
    <row r="16481" spans="5:5" x14ac:dyDescent="0.25">
      <c r="E16481"/>
    </row>
    <row r="16482" spans="5:5" x14ac:dyDescent="0.25">
      <c r="E16482"/>
    </row>
    <row r="16483" spans="5:5" x14ac:dyDescent="0.25">
      <c r="E16483"/>
    </row>
    <row r="16484" spans="5:5" x14ac:dyDescent="0.25">
      <c r="E16484"/>
    </row>
    <row r="16485" spans="5:5" x14ac:dyDescent="0.25">
      <c r="E16485"/>
    </row>
    <row r="16486" spans="5:5" x14ac:dyDescent="0.25">
      <c r="E16486"/>
    </row>
    <row r="16487" spans="5:5" x14ac:dyDescent="0.25">
      <c r="E16487"/>
    </row>
    <row r="16488" spans="5:5" x14ac:dyDescent="0.25">
      <c r="E16488"/>
    </row>
    <row r="16489" spans="5:5" x14ac:dyDescent="0.25">
      <c r="E16489"/>
    </row>
    <row r="16490" spans="5:5" x14ac:dyDescent="0.25">
      <c r="E16490"/>
    </row>
    <row r="16491" spans="5:5" x14ac:dyDescent="0.25">
      <c r="E16491"/>
    </row>
    <row r="16492" spans="5:5" x14ac:dyDescent="0.25">
      <c r="E16492"/>
    </row>
    <row r="16493" spans="5:5" x14ac:dyDescent="0.25">
      <c r="E16493"/>
    </row>
    <row r="16494" spans="5:5" x14ac:dyDescent="0.25">
      <c r="E16494"/>
    </row>
    <row r="16495" spans="5:5" x14ac:dyDescent="0.25">
      <c r="E16495"/>
    </row>
    <row r="16496" spans="5:5" x14ac:dyDescent="0.25">
      <c r="E16496"/>
    </row>
    <row r="16497" spans="5:5" x14ac:dyDescent="0.25">
      <c r="E16497"/>
    </row>
    <row r="16498" spans="5:5" x14ac:dyDescent="0.25">
      <c r="E16498"/>
    </row>
    <row r="16499" spans="5:5" x14ac:dyDescent="0.25">
      <c r="E16499"/>
    </row>
    <row r="16500" spans="5:5" x14ac:dyDescent="0.25">
      <c r="E16500"/>
    </row>
    <row r="16501" spans="5:5" x14ac:dyDescent="0.25">
      <c r="E16501"/>
    </row>
    <row r="16502" spans="5:5" x14ac:dyDescent="0.25">
      <c r="E16502"/>
    </row>
    <row r="16503" spans="5:5" x14ac:dyDescent="0.25">
      <c r="E16503"/>
    </row>
    <row r="16504" spans="5:5" x14ac:dyDescent="0.25">
      <c r="E16504"/>
    </row>
    <row r="16505" spans="5:5" x14ac:dyDescent="0.25">
      <c r="E16505"/>
    </row>
    <row r="16506" spans="5:5" x14ac:dyDescent="0.25">
      <c r="E16506"/>
    </row>
    <row r="16507" spans="5:5" x14ac:dyDescent="0.25">
      <c r="E16507"/>
    </row>
    <row r="16508" spans="5:5" x14ac:dyDescent="0.25">
      <c r="E16508"/>
    </row>
    <row r="16509" spans="5:5" x14ac:dyDescent="0.25">
      <c r="E16509"/>
    </row>
    <row r="16510" spans="5:5" x14ac:dyDescent="0.25">
      <c r="E16510"/>
    </row>
    <row r="16511" spans="5:5" x14ac:dyDescent="0.25">
      <c r="E16511"/>
    </row>
    <row r="16512" spans="5:5" x14ac:dyDescent="0.25">
      <c r="E16512"/>
    </row>
    <row r="16513" spans="5:5" x14ac:dyDescent="0.25">
      <c r="E16513"/>
    </row>
    <row r="16514" spans="5:5" x14ac:dyDescent="0.25">
      <c r="E16514"/>
    </row>
    <row r="16515" spans="5:5" x14ac:dyDescent="0.25">
      <c r="E16515"/>
    </row>
    <row r="16516" spans="5:5" x14ac:dyDescent="0.25">
      <c r="E16516"/>
    </row>
    <row r="16517" spans="5:5" x14ac:dyDescent="0.25">
      <c r="E16517"/>
    </row>
    <row r="16518" spans="5:5" x14ac:dyDescent="0.25">
      <c r="E16518"/>
    </row>
    <row r="16519" spans="5:5" x14ac:dyDescent="0.25">
      <c r="E16519"/>
    </row>
    <row r="16520" spans="5:5" x14ac:dyDescent="0.25">
      <c r="E16520"/>
    </row>
    <row r="16521" spans="5:5" x14ac:dyDescent="0.25">
      <c r="E16521"/>
    </row>
    <row r="16522" spans="5:5" x14ac:dyDescent="0.25">
      <c r="E16522"/>
    </row>
    <row r="16523" spans="5:5" x14ac:dyDescent="0.25">
      <c r="E16523"/>
    </row>
    <row r="16524" spans="5:5" x14ac:dyDescent="0.25">
      <c r="E16524"/>
    </row>
    <row r="16525" spans="5:5" x14ac:dyDescent="0.25">
      <c r="E16525"/>
    </row>
    <row r="16526" spans="5:5" x14ac:dyDescent="0.25">
      <c r="E16526"/>
    </row>
    <row r="16527" spans="5:5" x14ac:dyDescent="0.25">
      <c r="E16527"/>
    </row>
    <row r="16528" spans="5:5" x14ac:dyDescent="0.25">
      <c r="E16528"/>
    </row>
    <row r="16529" spans="5:5" x14ac:dyDescent="0.25">
      <c r="E16529"/>
    </row>
    <row r="16530" spans="5:5" x14ac:dyDescent="0.25">
      <c r="E16530"/>
    </row>
    <row r="16531" spans="5:5" x14ac:dyDescent="0.25">
      <c r="E16531"/>
    </row>
    <row r="16532" spans="5:5" x14ac:dyDescent="0.25">
      <c r="E16532"/>
    </row>
    <row r="16533" spans="5:5" x14ac:dyDescent="0.25">
      <c r="E16533"/>
    </row>
    <row r="16534" spans="5:5" x14ac:dyDescent="0.25">
      <c r="E16534"/>
    </row>
    <row r="16535" spans="5:5" x14ac:dyDescent="0.25">
      <c r="E16535"/>
    </row>
    <row r="16536" spans="5:5" x14ac:dyDescent="0.25">
      <c r="E16536"/>
    </row>
    <row r="16537" spans="5:5" x14ac:dyDescent="0.25">
      <c r="E16537"/>
    </row>
    <row r="16538" spans="5:5" x14ac:dyDescent="0.25">
      <c r="E16538"/>
    </row>
    <row r="16539" spans="5:5" x14ac:dyDescent="0.25">
      <c r="E16539"/>
    </row>
    <row r="16540" spans="5:5" x14ac:dyDescent="0.25">
      <c r="E16540"/>
    </row>
    <row r="16541" spans="5:5" x14ac:dyDescent="0.25">
      <c r="E16541"/>
    </row>
    <row r="16542" spans="5:5" x14ac:dyDescent="0.25">
      <c r="E16542"/>
    </row>
    <row r="16543" spans="5:5" x14ac:dyDescent="0.25">
      <c r="E16543"/>
    </row>
    <row r="16544" spans="5:5" x14ac:dyDescent="0.25">
      <c r="E16544"/>
    </row>
    <row r="16545" spans="5:5" x14ac:dyDescent="0.25">
      <c r="E16545"/>
    </row>
    <row r="16546" spans="5:5" x14ac:dyDescent="0.25">
      <c r="E16546"/>
    </row>
    <row r="16547" spans="5:5" x14ac:dyDescent="0.25">
      <c r="E16547"/>
    </row>
    <row r="16548" spans="5:5" x14ac:dyDescent="0.25">
      <c r="E16548"/>
    </row>
    <row r="16549" spans="5:5" x14ac:dyDescent="0.25">
      <c r="E16549"/>
    </row>
    <row r="16550" spans="5:5" x14ac:dyDescent="0.25">
      <c r="E16550"/>
    </row>
    <row r="16551" spans="5:5" x14ac:dyDescent="0.25">
      <c r="E16551"/>
    </row>
    <row r="16552" spans="5:5" x14ac:dyDescent="0.25">
      <c r="E16552"/>
    </row>
    <row r="16553" spans="5:5" x14ac:dyDescent="0.25">
      <c r="E16553"/>
    </row>
    <row r="16554" spans="5:5" x14ac:dyDescent="0.25">
      <c r="E16554"/>
    </row>
    <row r="16555" spans="5:5" x14ac:dyDescent="0.25">
      <c r="E16555"/>
    </row>
    <row r="16556" spans="5:5" x14ac:dyDescent="0.25">
      <c r="E16556"/>
    </row>
    <row r="16557" spans="5:5" x14ac:dyDescent="0.25">
      <c r="E16557"/>
    </row>
    <row r="16558" spans="5:5" x14ac:dyDescent="0.25">
      <c r="E16558"/>
    </row>
    <row r="16559" spans="5:5" x14ac:dyDescent="0.25">
      <c r="E16559"/>
    </row>
    <row r="16560" spans="5:5" x14ac:dyDescent="0.25">
      <c r="E16560"/>
    </row>
    <row r="16561" spans="5:5" x14ac:dyDescent="0.25">
      <c r="E16561"/>
    </row>
    <row r="16562" spans="5:5" x14ac:dyDescent="0.25">
      <c r="E16562"/>
    </row>
    <row r="16563" spans="5:5" x14ac:dyDescent="0.25">
      <c r="E16563"/>
    </row>
    <row r="16564" spans="5:5" x14ac:dyDescent="0.25">
      <c r="E16564"/>
    </row>
    <row r="16565" spans="5:5" x14ac:dyDescent="0.25">
      <c r="E16565"/>
    </row>
    <row r="16566" spans="5:5" x14ac:dyDescent="0.25">
      <c r="E16566"/>
    </row>
    <row r="16567" spans="5:5" x14ac:dyDescent="0.25">
      <c r="E16567"/>
    </row>
    <row r="16568" spans="5:5" x14ac:dyDescent="0.25">
      <c r="E16568"/>
    </row>
    <row r="16569" spans="5:5" x14ac:dyDescent="0.25">
      <c r="E16569"/>
    </row>
    <row r="16570" spans="5:5" x14ac:dyDescent="0.25">
      <c r="E16570"/>
    </row>
    <row r="16571" spans="5:5" x14ac:dyDescent="0.25">
      <c r="E16571"/>
    </row>
    <row r="16572" spans="5:5" x14ac:dyDescent="0.25">
      <c r="E16572"/>
    </row>
    <row r="16573" spans="5:5" x14ac:dyDescent="0.25">
      <c r="E16573"/>
    </row>
    <row r="16574" spans="5:5" x14ac:dyDescent="0.25">
      <c r="E16574"/>
    </row>
    <row r="16575" spans="5:5" x14ac:dyDescent="0.25">
      <c r="E16575"/>
    </row>
    <row r="16576" spans="5:5" x14ac:dyDescent="0.25">
      <c r="E16576"/>
    </row>
    <row r="16577" spans="5:5" x14ac:dyDescent="0.25">
      <c r="E16577"/>
    </row>
    <row r="16578" spans="5:5" x14ac:dyDescent="0.25">
      <c r="E16578"/>
    </row>
    <row r="16579" spans="5:5" x14ac:dyDescent="0.25">
      <c r="E16579"/>
    </row>
    <row r="16580" spans="5:5" x14ac:dyDescent="0.25">
      <c r="E16580"/>
    </row>
    <row r="16581" spans="5:5" x14ac:dyDescent="0.25">
      <c r="E16581"/>
    </row>
    <row r="16582" spans="5:5" x14ac:dyDescent="0.25">
      <c r="E16582"/>
    </row>
    <row r="16583" spans="5:5" x14ac:dyDescent="0.25">
      <c r="E16583"/>
    </row>
    <row r="16584" spans="5:5" x14ac:dyDescent="0.25">
      <c r="E16584"/>
    </row>
    <row r="16585" spans="5:5" x14ac:dyDescent="0.25">
      <c r="E16585"/>
    </row>
    <row r="16586" spans="5:5" x14ac:dyDescent="0.25">
      <c r="E16586"/>
    </row>
    <row r="16587" spans="5:5" x14ac:dyDescent="0.25">
      <c r="E16587"/>
    </row>
    <row r="16588" spans="5:5" x14ac:dyDescent="0.25">
      <c r="E16588"/>
    </row>
    <row r="16589" spans="5:5" x14ac:dyDescent="0.25">
      <c r="E16589"/>
    </row>
    <row r="16590" spans="5:5" x14ac:dyDescent="0.25">
      <c r="E16590"/>
    </row>
    <row r="16591" spans="5:5" x14ac:dyDescent="0.25">
      <c r="E16591"/>
    </row>
    <row r="16592" spans="5:5" x14ac:dyDescent="0.25">
      <c r="E16592"/>
    </row>
    <row r="16593" spans="5:5" x14ac:dyDescent="0.25">
      <c r="E16593"/>
    </row>
    <row r="16594" spans="5:5" x14ac:dyDescent="0.25">
      <c r="E16594"/>
    </row>
    <row r="16595" spans="5:5" x14ac:dyDescent="0.25">
      <c r="E16595"/>
    </row>
    <row r="16596" spans="5:5" x14ac:dyDescent="0.25">
      <c r="E16596"/>
    </row>
    <row r="16597" spans="5:5" x14ac:dyDescent="0.25">
      <c r="E16597"/>
    </row>
    <row r="16598" spans="5:5" x14ac:dyDescent="0.25">
      <c r="E16598"/>
    </row>
    <row r="16599" spans="5:5" x14ac:dyDescent="0.25">
      <c r="E16599"/>
    </row>
    <row r="16600" spans="5:5" x14ac:dyDescent="0.25">
      <c r="E16600"/>
    </row>
    <row r="16601" spans="5:5" x14ac:dyDescent="0.25">
      <c r="E16601"/>
    </row>
    <row r="16602" spans="5:5" x14ac:dyDescent="0.25">
      <c r="E16602"/>
    </row>
    <row r="16603" spans="5:5" x14ac:dyDescent="0.25">
      <c r="E16603"/>
    </row>
    <row r="16604" spans="5:5" x14ac:dyDescent="0.25">
      <c r="E16604"/>
    </row>
    <row r="16605" spans="5:5" x14ac:dyDescent="0.25">
      <c r="E16605"/>
    </row>
    <row r="16606" spans="5:5" x14ac:dyDescent="0.25">
      <c r="E16606"/>
    </row>
    <row r="16607" spans="5:5" x14ac:dyDescent="0.25">
      <c r="E16607"/>
    </row>
    <row r="16608" spans="5:5" x14ac:dyDescent="0.25">
      <c r="E16608"/>
    </row>
    <row r="16609" spans="5:5" x14ac:dyDescent="0.25">
      <c r="E16609"/>
    </row>
    <row r="16610" spans="5:5" x14ac:dyDescent="0.25">
      <c r="E16610"/>
    </row>
    <row r="16611" spans="5:5" x14ac:dyDescent="0.25">
      <c r="E16611"/>
    </row>
    <row r="16612" spans="5:5" x14ac:dyDescent="0.25">
      <c r="E16612"/>
    </row>
    <row r="16613" spans="5:5" x14ac:dyDescent="0.25">
      <c r="E16613"/>
    </row>
    <row r="16614" spans="5:5" x14ac:dyDescent="0.25">
      <c r="E16614"/>
    </row>
    <row r="16615" spans="5:5" x14ac:dyDescent="0.25">
      <c r="E16615"/>
    </row>
    <row r="16616" spans="5:5" x14ac:dyDescent="0.25">
      <c r="E16616"/>
    </row>
    <row r="16617" spans="5:5" x14ac:dyDescent="0.25">
      <c r="E16617"/>
    </row>
    <row r="16618" spans="5:5" x14ac:dyDescent="0.25">
      <c r="E16618"/>
    </row>
    <row r="16619" spans="5:5" x14ac:dyDescent="0.25">
      <c r="E16619"/>
    </row>
    <row r="16620" spans="5:5" x14ac:dyDescent="0.25">
      <c r="E16620"/>
    </row>
    <row r="16621" spans="5:5" x14ac:dyDescent="0.25">
      <c r="E16621"/>
    </row>
    <row r="16622" spans="5:5" x14ac:dyDescent="0.25">
      <c r="E16622"/>
    </row>
    <row r="16623" spans="5:5" x14ac:dyDescent="0.25">
      <c r="E16623"/>
    </row>
    <row r="16624" spans="5:5" x14ac:dyDescent="0.25">
      <c r="E16624"/>
    </row>
    <row r="16625" spans="5:5" x14ac:dyDescent="0.25">
      <c r="E16625"/>
    </row>
    <row r="16626" spans="5:5" x14ac:dyDescent="0.25">
      <c r="E16626"/>
    </row>
    <row r="16627" spans="5:5" x14ac:dyDescent="0.25">
      <c r="E16627"/>
    </row>
    <row r="16628" spans="5:5" x14ac:dyDescent="0.25">
      <c r="E16628"/>
    </row>
    <row r="16629" spans="5:5" x14ac:dyDescent="0.25">
      <c r="E16629"/>
    </row>
    <row r="16630" spans="5:5" x14ac:dyDescent="0.25">
      <c r="E16630"/>
    </row>
    <row r="16631" spans="5:5" x14ac:dyDescent="0.25">
      <c r="E16631"/>
    </row>
    <row r="16632" spans="5:5" x14ac:dyDescent="0.25">
      <c r="E16632"/>
    </row>
    <row r="16633" spans="5:5" x14ac:dyDescent="0.25">
      <c r="E16633"/>
    </row>
    <row r="16634" spans="5:5" x14ac:dyDescent="0.25">
      <c r="E16634"/>
    </row>
    <row r="16635" spans="5:5" x14ac:dyDescent="0.25">
      <c r="E16635"/>
    </row>
    <row r="16636" spans="5:5" x14ac:dyDescent="0.25">
      <c r="E16636"/>
    </row>
    <row r="16637" spans="5:5" x14ac:dyDescent="0.25">
      <c r="E16637"/>
    </row>
    <row r="16638" spans="5:5" x14ac:dyDescent="0.25">
      <c r="E16638"/>
    </row>
    <row r="16639" spans="5:5" x14ac:dyDescent="0.25">
      <c r="E16639"/>
    </row>
    <row r="16640" spans="5:5" x14ac:dyDescent="0.25">
      <c r="E16640"/>
    </row>
    <row r="16641" spans="5:5" x14ac:dyDescent="0.25">
      <c r="E16641"/>
    </row>
    <row r="16642" spans="5:5" x14ac:dyDescent="0.25">
      <c r="E16642"/>
    </row>
    <row r="16643" spans="5:5" x14ac:dyDescent="0.25">
      <c r="E16643"/>
    </row>
    <row r="16644" spans="5:5" x14ac:dyDescent="0.25">
      <c r="E16644"/>
    </row>
    <row r="16645" spans="5:5" x14ac:dyDescent="0.25">
      <c r="E16645"/>
    </row>
    <row r="16646" spans="5:5" x14ac:dyDescent="0.25">
      <c r="E16646"/>
    </row>
    <row r="16647" spans="5:5" x14ac:dyDescent="0.25">
      <c r="E16647"/>
    </row>
    <row r="16648" spans="5:5" x14ac:dyDescent="0.25">
      <c r="E16648"/>
    </row>
    <row r="16649" spans="5:5" x14ac:dyDescent="0.25">
      <c r="E16649"/>
    </row>
    <row r="16650" spans="5:5" x14ac:dyDescent="0.25">
      <c r="E16650"/>
    </row>
    <row r="16651" spans="5:5" x14ac:dyDescent="0.25">
      <c r="E16651"/>
    </row>
    <row r="16652" spans="5:5" x14ac:dyDescent="0.25">
      <c r="E16652"/>
    </row>
    <row r="16653" spans="5:5" x14ac:dyDescent="0.25">
      <c r="E16653"/>
    </row>
    <row r="16654" spans="5:5" x14ac:dyDescent="0.25">
      <c r="E16654"/>
    </row>
    <row r="16655" spans="5:5" x14ac:dyDescent="0.25">
      <c r="E16655"/>
    </row>
    <row r="16656" spans="5:5" x14ac:dyDescent="0.25">
      <c r="E16656"/>
    </row>
    <row r="16657" spans="5:5" x14ac:dyDescent="0.25">
      <c r="E16657"/>
    </row>
    <row r="16658" spans="5:5" x14ac:dyDescent="0.25">
      <c r="E16658"/>
    </row>
    <row r="16659" spans="5:5" x14ac:dyDescent="0.25">
      <c r="E16659"/>
    </row>
    <row r="16660" spans="5:5" x14ac:dyDescent="0.25">
      <c r="E16660"/>
    </row>
    <row r="16661" spans="5:5" x14ac:dyDescent="0.25">
      <c r="E16661"/>
    </row>
    <row r="16662" spans="5:5" x14ac:dyDescent="0.25">
      <c r="E16662"/>
    </row>
    <row r="16663" spans="5:5" x14ac:dyDescent="0.25">
      <c r="E16663"/>
    </row>
    <row r="16664" spans="5:5" x14ac:dyDescent="0.25">
      <c r="E16664"/>
    </row>
    <row r="16665" spans="5:5" x14ac:dyDescent="0.25">
      <c r="E16665"/>
    </row>
    <row r="16666" spans="5:5" x14ac:dyDescent="0.25">
      <c r="E16666"/>
    </row>
    <row r="16667" spans="5:5" x14ac:dyDescent="0.25">
      <c r="E16667"/>
    </row>
    <row r="16668" spans="5:5" x14ac:dyDescent="0.25">
      <c r="E16668"/>
    </row>
    <row r="16669" spans="5:5" x14ac:dyDescent="0.25">
      <c r="E16669"/>
    </row>
    <row r="16670" spans="5:5" x14ac:dyDescent="0.25">
      <c r="E16670"/>
    </row>
    <row r="16671" spans="5:5" x14ac:dyDescent="0.25">
      <c r="E16671"/>
    </row>
    <row r="16672" spans="5:5" x14ac:dyDescent="0.25">
      <c r="E16672"/>
    </row>
    <row r="16673" spans="5:5" x14ac:dyDescent="0.25">
      <c r="E16673"/>
    </row>
    <row r="16674" spans="5:5" x14ac:dyDescent="0.25">
      <c r="E16674"/>
    </row>
    <row r="16675" spans="5:5" x14ac:dyDescent="0.25">
      <c r="E16675"/>
    </row>
    <row r="16676" spans="5:5" x14ac:dyDescent="0.25">
      <c r="E16676"/>
    </row>
    <row r="16677" spans="5:5" x14ac:dyDescent="0.25">
      <c r="E16677"/>
    </row>
    <row r="16678" spans="5:5" x14ac:dyDescent="0.25">
      <c r="E16678"/>
    </row>
    <row r="16679" spans="5:5" x14ac:dyDescent="0.25">
      <c r="E16679"/>
    </row>
    <row r="16680" spans="5:5" x14ac:dyDescent="0.25">
      <c r="E16680"/>
    </row>
    <row r="16681" spans="5:5" x14ac:dyDescent="0.25">
      <c r="E16681"/>
    </row>
    <row r="16682" spans="5:5" x14ac:dyDescent="0.25">
      <c r="E16682"/>
    </row>
    <row r="16683" spans="5:5" x14ac:dyDescent="0.25">
      <c r="E16683"/>
    </row>
    <row r="16684" spans="5:5" x14ac:dyDescent="0.25">
      <c r="E16684"/>
    </row>
    <row r="16685" spans="5:5" x14ac:dyDescent="0.25">
      <c r="E16685"/>
    </row>
    <row r="16686" spans="5:5" x14ac:dyDescent="0.25">
      <c r="E16686"/>
    </row>
    <row r="16687" spans="5:5" x14ac:dyDescent="0.25">
      <c r="E16687"/>
    </row>
    <row r="16688" spans="5:5" x14ac:dyDescent="0.25">
      <c r="E16688"/>
    </row>
    <row r="16689" spans="5:5" x14ac:dyDescent="0.25">
      <c r="E16689"/>
    </row>
    <row r="16690" spans="5:5" x14ac:dyDescent="0.25">
      <c r="E16690"/>
    </row>
    <row r="16691" spans="5:5" x14ac:dyDescent="0.25">
      <c r="E16691"/>
    </row>
    <row r="16692" spans="5:5" x14ac:dyDescent="0.25">
      <c r="E16692"/>
    </row>
    <row r="16693" spans="5:5" x14ac:dyDescent="0.25">
      <c r="E16693"/>
    </row>
    <row r="16694" spans="5:5" x14ac:dyDescent="0.25">
      <c r="E16694"/>
    </row>
    <row r="16695" spans="5:5" x14ac:dyDescent="0.25">
      <c r="E16695"/>
    </row>
    <row r="16696" spans="5:5" x14ac:dyDescent="0.25">
      <c r="E16696"/>
    </row>
    <row r="16697" spans="5:5" x14ac:dyDescent="0.25">
      <c r="E16697"/>
    </row>
    <row r="16698" spans="5:5" x14ac:dyDescent="0.25">
      <c r="E16698"/>
    </row>
    <row r="16699" spans="5:5" x14ac:dyDescent="0.25">
      <c r="E16699"/>
    </row>
    <row r="16700" spans="5:5" x14ac:dyDescent="0.25">
      <c r="E16700"/>
    </row>
    <row r="16701" spans="5:5" x14ac:dyDescent="0.25">
      <c r="E16701"/>
    </row>
    <row r="16702" spans="5:5" x14ac:dyDescent="0.25">
      <c r="E16702"/>
    </row>
    <row r="16703" spans="5:5" x14ac:dyDescent="0.25">
      <c r="E16703"/>
    </row>
    <row r="16704" spans="5:5" x14ac:dyDescent="0.25">
      <c r="E16704"/>
    </row>
    <row r="16705" spans="5:5" x14ac:dyDescent="0.25">
      <c r="E16705"/>
    </row>
    <row r="16706" spans="5:5" x14ac:dyDescent="0.25">
      <c r="E16706"/>
    </row>
    <row r="16707" spans="5:5" x14ac:dyDescent="0.25">
      <c r="E16707"/>
    </row>
    <row r="16708" spans="5:5" x14ac:dyDescent="0.25">
      <c r="E16708"/>
    </row>
    <row r="16709" spans="5:5" x14ac:dyDescent="0.25">
      <c r="E16709"/>
    </row>
    <row r="16710" spans="5:5" x14ac:dyDescent="0.25">
      <c r="E16710"/>
    </row>
    <row r="16711" spans="5:5" x14ac:dyDescent="0.25">
      <c r="E16711"/>
    </row>
    <row r="16712" spans="5:5" x14ac:dyDescent="0.25">
      <c r="E16712"/>
    </row>
    <row r="16713" spans="5:5" x14ac:dyDescent="0.25">
      <c r="E16713"/>
    </row>
    <row r="16714" spans="5:5" x14ac:dyDescent="0.25">
      <c r="E16714"/>
    </row>
    <row r="16715" spans="5:5" x14ac:dyDescent="0.25">
      <c r="E16715"/>
    </row>
    <row r="16716" spans="5:5" x14ac:dyDescent="0.25">
      <c r="E16716"/>
    </row>
    <row r="16717" spans="5:5" x14ac:dyDescent="0.25">
      <c r="E16717"/>
    </row>
    <row r="16718" spans="5:5" x14ac:dyDescent="0.25">
      <c r="E16718"/>
    </row>
    <row r="16719" spans="5:5" x14ac:dyDescent="0.25">
      <c r="E16719"/>
    </row>
    <row r="16720" spans="5:5" x14ac:dyDescent="0.25">
      <c r="E16720"/>
    </row>
    <row r="16721" spans="5:5" x14ac:dyDescent="0.25">
      <c r="E16721"/>
    </row>
    <row r="16722" spans="5:5" x14ac:dyDescent="0.25">
      <c r="E16722"/>
    </row>
    <row r="16723" spans="5:5" x14ac:dyDescent="0.25">
      <c r="E16723"/>
    </row>
    <row r="16724" spans="5:5" x14ac:dyDescent="0.25">
      <c r="E16724"/>
    </row>
    <row r="16725" spans="5:5" x14ac:dyDescent="0.25">
      <c r="E16725"/>
    </row>
    <row r="16726" spans="5:5" x14ac:dyDescent="0.25">
      <c r="E16726"/>
    </row>
    <row r="16727" spans="5:5" x14ac:dyDescent="0.25">
      <c r="E16727"/>
    </row>
    <row r="16728" spans="5:5" x14ac:dyDescent="0.25">
      <c r="E16728"/>
    </row>
    <row r="16729" spans="5:5" x14ac:dyDescent="0.25">
      <c r="E16729"/>
    </row>
    <row r="16730" spans="5:5" x14ac:dyDescent="0.25">
      <c r="E16730"/>
    </row>
    <row r="16731" spans="5:5" x14ac:dyDescent="0.25">
      <c r="E16731"/>
    </row>
    <row r="16732" spans="5:5" x14ac:dyDescent="0.25">
      <c r="E16732"/>
    </row>
    <row r="16733" spans="5:5" x14ac:dyDescent="0.25">
      <c r="E16733"/>
    </row>
    <row r="16734" spans="5:5" x14ac:dyDescent="0.25">
      <c r="E16734"/>
    </row>
    <row r="16735" spans="5:5" x14ac:dyDescent="0.25">
      <c r="E16735"/>
    </row>
    <row r="16736" spans="5:5" x14ac:dyDescent="0.25">
      <c r="E16736"/>
    </row>
    <row r="16737" spans="5:5" x14ac:dyDescent="0.25">
      <c r="E16737"/>
    </row>
    <row r="16738" spans="5:5" x14ac:dyDescent="0.25">
      <c r="E16738"/>
    </row>
    <row r="16739" spans="5:5" x14ac:dyDescent="0.25">
      <c r="E16739"/>
    </row>
    <row r="16740" spans="5:5" x14ac:dyDescent="0.25">
      <c r="E16740"/>
    </row>
    <row r="16741" spans="5:5" x14ac:dyDescent="0.25">
      <c r="E16741"/>
    </row>
    <row r="16742" spans="5:5" x14ac:dyDescent="0.25">
      <c r="E16742"/>
    </row>
    <row r="16743" spans="5:5" x14ac:dyDescent="0.25">
      <c r="E16743"/>
    </row>
    <row r="16744" spans="5:5" x14ac:dyDescent="0.25">
      <c r="E16744"/>
    </row>
    <row r="16745" spans="5:5" x14ac:dyDescent="0.25">
      <c r="E16745"/>
    </row>
    <row r="16746" spans="5:5" x14ac:dyDescent="0.25">
      <c r="E16746"/>
    </row>
    <row r="16747" spans="5:5" x14ac:dyDescent="0.25">
      <c r="E16747"/>
    </row>
    <row r="16748" spans="5:5" x14ac:dyDescent="0.25">
      <c r="E16748"/>
    </row>
    <row r="16749" spans="5:5" x14ac:dyDescent="0.25">
      <c r="E16749"/>
    </row>
    <row r="16750" spans="5:5" x14ac:dyDescent="0.25">
      <c r="E16750"/>
    </row>
    <row r="16751" spans="5:5" x14ac:dyDescent="0.25">
      <c r="E16751"/>
    </row>
    <row r="16752" spans="5:5" x14ac:dyDescent="0.25">
      <c r="E16752"/>
    </row>
    <row r="16753" spans="5:5" x14ac:dyDescent="0.25">
      <c r="E16753"/>
    </row>
    <row r="16754" spans="5:5" x14ac:dyDescent="0.25">
      <c r="E16754"/>
    </row>
    <row r="16755" spans="5:5" x14ac:dyDescent="0.25">
      <c r="E16755"/>
    </row>
    <row r="16756" spans="5:5" x14ac:dyDescent="0.25">
      <c r="E16756"/>
    </row>
    <row r="16757" spans="5:5" x14ac:dyDescent="0.25">
      <c r="E16757"/>
    </row>
    <row r="16758" spans="5:5" x14ac:dyDescent="0.25">
      <c r="E16758"/>
    </row>
    <row r="16759" spans="5:5" x14ac:dyDescent="0.25">
      <c r="E16759"/>
    </row>
    <row r="16760" spans="5:5" x14ac:dyDescent="0.25">
      <c r="E16760"/>
    </row>
    <row r="16761" spans="5:5" x14ac:dyDescent="0.25">
      <c r="E16761"/>
    </row>
    <row r="16762" spans="5:5" x14ac:dyDescent="0.25">
      <c r="E16762"/>
    </row>
    <row r="16763" spans="5:5" x14ac:dyDescent="0.25">
      <c r="E16763"/>
    </row>
    <row r="16764" spans="5:5" x14ac:dyDescent="0.25">
      <c r="E16764"/>
    </row>
    <row r="16765" spans="5:5" x14ac:dyDescent="0.25">
      <c r="E16765"/>
    </row>
    <row r="16766" spans="5:5" x14ac:dyDescent="0.25">
      <c r="E16766"/>
    </row>
    <row r="16767" spans="5:5" x14ac:dyDescent="0.25">
      <c r="E16767"/>
    </row>
    <row r="16768" spans="5:5" x14ac:dyDescent="0.25">
      <c r="E16768"/>
    </row>
    <row r="16769" spans="5:5" x14ac:dyDescent="0.25">
      <c r="E16769"/>
    </row>
    <row r="16770" spans="5:5" x14ac:dyDescent="0.25">
      <c r="E16770"/>
    </row>
    <row r="16771" spans="5:5" x14ac:dyDescent="0.25">
      <c r="E16771"/>
    </row>
    <row r="16772" spans="5:5" x14ac:dyDescent="0.25">
      <c r="E16772"/>
    </row>
    <row r="16773" spans="5:5" x14ac:dyDescent="0.25">
      <c r="E16773"/>
    </row>
    <row r="16774" spans="5:5" x14ac:dyDescent="0.25">
      <c r="E16774"/>
    </row>
    <row r="16775" spans="5:5" x14ac:dyDescent="0.25">
      <c r="E16775"/>
    </row>
    <row r="16776" spans="5:5" x14ac:dyDescent="0.25">
      <c r="E16776"/>
    </row>
    <row r="16777" spans="5:5" x14ac:dyDescent="0.25">
      <c r="E16777"/>
    </row>
    <row r="16778" spans="5:5" x14ac:dyDescent="0.25">
      <c r="E16778"/>
    </row>
    <row r="16779" spans="5:5" x14ac:dyDescent="0.25">
      <c r="E16779"/>
    </row>
    <row r="16780" spans="5:5" x14ac:dyDescent="0.25">
      <c r="E16780"/>
    </row>
    <row r="16781" spans="5:5" x14ac:dyDescent="0.25">
      <c r="E16781"/>
    </row>
    <row r="16782" spans="5:5" x14ac:dyDescent="0.25">
      <c r="E16782"/>
    </row>
    <row r="16783" spans="5:5" x14ac:dyDescent="0.25">
      <c r="E16783"/>
    </row>
    <row r="16784" spans="5:5" x14ac:dyDescent="0.25">
      <c r="E16784"/>
    </row>
    <row r="16785" spans="5:5" x14ac:dyDescent="0.25">
      <c r="E16785"/>
    </row>
    <row r="16786" spans="5:5" x14ac:dyDescent="0.25">
      <c r="E16786"/>
    </row>
    <row r="16787" spans="5:5" x14ac:dyDescent="0.25">
      <c r="E16787"/>
    </row>
    <row r="16788" spans="5:5" x14ac:dyDescent="0.25">
      <c r="E16788"/>
    </row>
    <row r="16789" spans="5:5" x14ac:dyDescent="0.25">
      <c r="E16789"/>
    </row>
    <row r="16790" spans="5:5" x14ac:dyDescent="0.25">
      <c r="E16790"/>
    </row>
    <row r="16791" spans="5:5" x14ac:dyDescent="0.25">
      <c r="E16791"/>
    </row>
    <row r="16792" spans="5:5" x14ac:dyDescent="0.25">
      <c r="E16792"/>
    </row>
    <row r="16793" spans="5:5" x14ac:dyDescent="0.25">
      <c r="E16793"/>
    </row>
    <row r="16794" spans="5:5" x14ac:dyDescent="0.25">
      <c r="E16794"/>
    </row>
    <row r="16795" spans="5:5" x14ac:dyDescent="0.25">
      <c r="E16795"/>
    </row>
    <row r="16796" spans="5:5" x14ac:dyDescent="0.25">
      <c r="E16796"/>
    </row>
    <row r="16797" spans="5:5" x14ac:dyDescent="0.25">
      <c r="E16797"/>
    </row>
    <row r="16798" spans="5:5" x14ac:dyDescent="0.25">
      <c r="E16798"/>
    </row>
    <row r="16799" spans="5:5" x14ac:dyDescent="0.25">
      <c r="E16799"/>
    </row>
    <row r="16800" spans="5:5" x14ac:dyDescent="0.25">
      <c r="E16800"/>
    </row>
    <row r="16801" spans="5:5" x14ac:dyDescent="0.25">
      <c r="E16801"/>
    </row>
    <row r="16802" spans="5:5" x14ac:dyDescent="0.25">
      <c r="E16802"/>
    </row>
    <row r="16803" spans="5:5" x14ac:dyDescent="0.25">
      <c r="E16803"/>
    </row>
    <row r="16804" spans="5:5" x14ac:dyDescent="0.25">
      <c r="E16804"/>
    </row>
    <row r="16805" spans="5:5" x14ac:dyDescent="0.25">
      <c r="E16805"/>
    </row>
    <row r="16806" spans="5:5" x14ac:dyDescent="0.25">
      <c r="E16806"/>
    </row>
    <row r="16807" spans="5:5" x14ac:dyDescent="0.25">
      <c r="E16807"/>
    </row>
    <row r="16808" spans="5:5" x14ac:dyDescent="0.25">
      <c r="E16808"/>
    </row>
    <row r="16809" spans="5:5" x14ac:dyDescent="0.25">
      <c r="E16809"/>
    </row>
    <row r="16810" spans="5:5" x14ac:dyDescent="0.25">
      <c r="E16810"/>
    </row>
    <row r="16811" spans="5:5" x14ac:dyDescent="0.25">
      <c r="E16811"/>
    </row>
    <row r="16812" spans="5:5" x14ac:dyDescent="0.25">
      <c r="E16812"/>
    </row>
    <row r="16813" spans="5:5" x14ac:dyDescent="0.25">
      <c r="E16813"/>
    </row>
    <row r="16814" spans="5:5" x14ac:dyDescent="0.25">
      <c r="E16814"/>
    </row>
    <row r="16815" spans="5:5" x14ac:dyDescent="0.25">
      <c r="E16815"/>
    </row>
    <row r="16816" spans="5:5" x14ac:dyDescent="0.25">
      <c r="E16816"/>
    </row>
    <row r="16817" spans="5:5" x14ac:dyDescent="0.25">
      <c r="E16817"/>
    </row>
    <row r="16818" spans="5:5" x14ac:dyDescent="0.25">
      <c r="E16818"/>
    </row>
    <row r="16819" spans="5:5" x14ac:dyDescent="0.25">
      <c r="E16819"/>
    </row>
    <row r="16820" spans="5:5" x14ac:dyDescent="0.25">
      <c r="E16820"/>
    </row>
    <row r="16821" spans="5:5" x14ac:dyDescent="0.25">
      <c r="E16821"/>
    </row>
    <row r="16822" spans="5:5" x14ac:dyDescent="0.25">
      <c r="E16822"/>
    </row>
    <row r="16823" spans="5:5" x14ac:dyDescent="0.25">
      <c r="E16823"/>
    </row>
    <row r="16824" spans="5:5" x14ac:dyDescent="0.25">
      <c r="E16824"/>
    </row>
    <row r="16825" spans="5:5" x14ac:dyDescent="0.25">
      <c r="E16825"/>
    </row>
    <row r="16826" spans="5:5" x14ac:dyDescent="0.25">
      <c r="E16826"/>
    </row>
    <row r="16827" spans="5:5" x14ac:dyDescent="0.25">
      <c r="E16827"/>
    </row>
    <row r="16828" spans="5:5" x14ac:dyDescent="0.25">
      <c r="E16828"/>
    </row>
    <row r="16829" spans="5:5" x14ac:dyDescent="0.25">
      <c r="E16829"/>
    </row>
    <row r="16830" spans="5:5" x14ac:dyDescent="0.25">
      <c r="E16830"/>
    </row>
    <row r="16831" spans="5:5" x14ac:dyDescent="0.25">
      <c r="E16831"/>
    </row>
    <row r="16832" spans="5:5" x14ac:dyDescent="0.25">
      <c r="E16832"/>
    </row>
    <row r="16833" spans="5:5" x14ac:dyDescent="0.25">
      <c r="E16833"/>
    </row>
    <row r="16834" spans="5:5" x14ac:dyDescent="0.25">
      <c r="E16834"/>
    </row>
    <row r="16835" spans="5:5" x14ac:dyDescent="0.25">
      <c r="E16835"/>
    </row>
    <row r="16836" spans="5:5" x14ac:dyDescent="0.25">
      <c r="E16836"/>
    </row>
    <row r="16837" spans="5:5" x14ac:dyDescent="0.25">
      <c r="E16837"/>
    </row>
    <row r="16838" spans="5:5" x14ac:dyDescent="0.25">
      <c r="E16838"/>
    </row>
    <row r="16839" spans="5:5" x14ac:dyDescent="0.25">
      <c r="E16839"/>
    </row>
    <row r="16840" spans="5:5" x14ac:dyDescent="0.25">
      <c r="E16840"/>
    </row>
    <row r="16841" spans="5:5" x14ac:dyDescent="0.25">
      <c r="E16841"/>
    </row>
    <row r="16842" spans="5:5" x14ac:dyDescent="0.25">
      <c r="E16842"/>
    </row>
    <row r="16843" spans="5:5" x14ac:dyDescent="0.25">
      <c r="E16843"/>
    </row>
    <row r="16844" spans="5:5" x14ac:dyDescent="0.25">
      <c r="E16844"/>
    </row>
    <row r="16845" spans="5:5" x14ac:dyDescent="0.25">
      <c r="E16845"/>
    </row>
    <row r="16846" spans="5:5" x14ac:dyDescent="0.25">
      <c r="E16846"/>
    </row>
    <row r="16847" spans="5:5" x14ac:dyDescent="0.25">
      <c r="E16847"/>
    </row>
    <row r="16848" spans="5:5" x14ac:dyDescent="0.25">
      <c r="E16848"/>
    </row>
    <row r="16849" spans="5:5" x14ac:dyDescent="0.25">
      <c r="E16849"/>
    </row>
    <row r="16850" spans="5:5" x14ac:dyDescent="0.25">
      <c r="E16850"/>
    </row>
    <row r="16851" spans="5:5" x14ac:dyDescent="0.25">
      <c r="E16851"/>
    </row>
    <row r="16852" spans="5:5" x14ac:dyDescent="0.25">
      <c r="E16852"/>
    </row>
    <row r="16853" spans="5:5" x14ac:dyDescent="0.25">
      <c r="E16853"/>
    </row>
    <row r="16854" spans="5:5" x14ac:dyDescent="0.25">
      <c r="E16854"/>
    </row>
    <row r="16855" spans="5:5" x14ac:dyDescent="0.25">
      <c r="E16855"/>
    </row>
    <row r="16856" spans="5:5" x14ac:dyDescent="0.25">
      <c r="E16856"/>
    </row>
    <row r="16857" spans="5:5" x14ac:dyDescent="0.25">
      <c r="E16857"/>
    </row>
    <row r="16858" spans="5:5" x14ac:dyDescent="0.25">
      <c r="E16858"/>
    </row>
    <row r="16859" spans="5:5" x14ac:dyDescent="0.25">
      <c r="E16859"/>
    </row>
    <row r="16860" spans="5:5" x14ac:dyDescent="0.25">
      <c r="E16860"/>
    </row>
    <row r="16861" spans="5:5" x14ac:dyDescent="0.25">
      <c r="E16861"/>
    </row>
    <row r="16862" spans="5:5" x14ac:dyDescent="0.25">
      <c r="E16862"/>
    </row>
    <row r="16863" spans="5:5" x14ac:dyDescent="0.25">
      <c r="E16863"/>
    </row>
    <row r="16864" spans="5:5" x14ac:dyDescent="0.25">
      <c r="E16864"/>
    </row>
    <row r="16865" spans="5:5" x14ac:dyDescent="0.25">
      <c r="E16865"/>
    </row>
    <row r="16866" spans="5:5" x14ac:dyDescent="0.25">
      <c r="E16866"/>
    </row>
    <row r="16867" spans="5:5" x14ac:dyDescent="0.25">
      <c r="E16867"/>
    </row>
    <row r="16868" spans="5:5" x14ac:dyDescent="0.25">
      <c r="E16868"/>
    </row>
    <row r="16869" spans="5:5" x14ac:dyDescent="0.25">
      <c r="E16869"/>
    </row>
    <row r="16870" spans="5:5" x14ac:dyDescent="0.25">
      <c r="E16870"/>
    </row>
    <row r="16871" spans="5:5" x14ac:dyDescent="0.25">
      <c r="E16871"/>
    </row>
    <row r="16872" spans="5:5" x14ac:dyDescent="0.25">
      <c r="E16872"/>
    </row>
    <row r="16873" spans="5:5" x14ac:dyDescent="0.25">
      <c r="E16873"/>
    </row>
    <row r="16874" spans="5:5" x14ac:dyDescent="0.25">
      <c r="E16874"/>
    </row>
    <row r="16875" spans="5:5" x14ac:dyDescent="0.25">
      <c r="E16875"/>
    </row>
    <row r="16876" spans="5:5" x14ac:dyDescent="0.25">
      <c r="E16876"/>
    </row>
    <row r="16877" spans="5:5" x14ac:dyDescent="0.25">
      <c r="E16877"/>
    </row>
    <row r="16878" spans="5:5" x14ac:dyDescent="0.25">
      <c r="E16878"/>
    </row>
    <row r="16879" spans="5:5" x14ac:dyDescent="0.25">
      <c r="E16879"/>
    </row>
    <row r="16880" spans="5:5" x14ac:dyDescent="0.25">
      <c r="E16880"/>
    </row>
    <row r="16881" spans="5:5" x14ac:dyDescent="0.25">
      <c r="E16881"/>
    </row>
    <row r="16882" spans="5:5" x14ac:dyDescent="0.25">
      <c r="E16882"/>
    </row>
    <row r="16883" spans="5:5" x14ac:dyDescent="0.25">
      <c r="E16883"/>
    </row>
    <row r="16884" spans="5:5" x14ac:dyDescent="0.25">
      <c r="E16884"/>
    </row>
    <row r="16885" spans="5:5" x14ac:dyDescent="0.25">
      <c r="E16885"/>
    </row>
    <row r="16886" spans="5:5" x14ac:dyDescent="0.25">
      <c r="E16886"/>
    </row>
    <row r="16887" spans="5:5" x14ac:dyDescent="0.25">
      <c r="E16887"/>
    </row>
    <row r="16888" spans="5:5" x14ac:dyDescent="0.25">
      <c r="E16888"/>
    </row>
    <row r="16889" spans="5:5" x14ac:dyDescent="0.25">
      <c r="E16889"/>
    </row>
    <row r="16890" spans="5:5" x14ac:dyDescent="0.25">
      <c r="E16890"/>
    </row>
    <row r="16891" spans="5:5" x14ac:dyDescent="0.25">
      <c r="E16891"/>
    </row>
    <row r="16892" spans="5:5" x14ac:dyDescent="0.25">
      <c r="E16892"/>
    </row>
    <row r="16893" spans="5:5" x14ac:dyDescent="0.25">
      <c r="E16893"/>
    </row>
    <row r="16894" spans="5:5" x14ac:dyDescent="0.25">
      <c r="E16894"/>
    </row>
    <row r="16895" spans="5:5" x14ac:dyDescent="0.25">
      <c r="E16895"/>
    </row>
    <row r="16896" spans="5:5" x14ac:dyDescent="0.25">
      <c r="E16896"/>
    </row>
    <row r="16897" spans="5:5" x14ac:dyDescent="0.25">
      <c r="E16897"/>
    </row>
    <row r="16898" spans="5:5" x14ac:dyDescent="0.25">
      <c r="E16898"/>
    </row>
    <row r="16899" spans="5:5" x14ac:dyDescent="0.25">
      <c r="E16899"/>
    </row>
    <row r="16900" spans="5:5" x14ac:dyDescent="0.25">
      <c r="E16900"/>
    </row>
    <row r="16901" spans="5:5" x14ac:dyDescent="0.25">
      <c r="E16901"/>
    </row>
    <row r="16902" spans="5:5" x14ac:dyDescent="0.25">
      <c r="E16902"/>
    </row>
    <row r="16903" spans="5:5" x14ac:dyDescent="0.25">
      <c r="E16903"/>
    </row>
    <row r="16904" spans="5:5" x14ac:dyDescent="0.25">
      <c r="E16904"/>
    </row>
    <row r="16905" spans="5:5" x14ac:dyDescent="0.25">
      <c r="E16905"/>
    </row>
    <row r="16906" spans="5:5" x14ac:dyDescent="0.25">
      <c r="E16906"/>
    </row>
    <row r="16907" spans="5:5" x14ac:dyDescent="0.25">
      <c r="E16907"/>
    </row>
    <row r="16908" spans="5:5" x14ac:dyDescent="0.25">
      <c r="E16908"/>
    </row>
    <row r="16909" spans="5:5" x14ac:dyDescent="0.25">
      <c r="E16909"/>
    </row>
    <row r="16910" spans="5:5" x14ac:dyDescent="0.25">
      <c r="E16910"/>
    </row>
    <row r="16911" spans="5:5" x14ac:dyDescent="0.25">
      <c r="E16911"/>
    </row>
    <row r="16912" spans="5:5" x14ac:dyDescent="0.25">
      <c r="E16912"/>
    </row>
    <row r="16913" spans="5:5" x14ac:dyDescent="0.25">
      <c r="E16913"/>
    </row>
    <row r="16914" spans="5:5" x14ac:dyDescent="0.25">
      <c r="E16914"/>
    </row>
    <row r="16915" spans="5:5" x14ac:dyDescent="0.25">
      <c r="E16915"/>
    </row>
    <row r="16916" spans="5:5" x14ac:dyDescent="0.25">
      <c r="E16916"/>
    </row>
    <row r="16917" spans="5:5" x14ac:dyDescent="0.25">
      <c r="E16917"/>
    </row>
    <row r="16918" spans="5:5" x14ac:dyDescent="0.25">
      <c r="E16918"/>
    </row>
    <row r="16919" spans="5:5" x14ac:dyDescent="0.25">
      <c r="E16919"/>
    </row>
    <row r="16920" spans="5:5" x14ac:dyDescent="0.25">
      <c r="E16920"/>
    </row>
    <row r="16921" spans="5:5" x14ac:dyDescent="0.25">
      <c r="E16921"/>
    </row>
    <row r="16922" spans="5:5" x14ac:dyDescent="0.25">
      <c r="E16922"/>
    </row>
    <row r="16923" spans="5:5" x14ac:dyDescent="0.25">
      <c r="E16923"/>
    </row>
    <row r="16924" spans="5:5" x14ac:dyDescent="0.25">
      <c r="E16924"/>
    </row>
    <row r="16925" spans="5:5" x14ac:dyDescent="0.25">
      <c r="E16925"/>
    </row>
    <row r="16926" spans="5:5" x14ac:dyDescent="0.25">
      <c r="E16926"/>
    </row>
    <row r="16927" spans="5:5" x14ac:dyDescent="0.25">
      <c r="E16927"/>
    </row>
    <row r="16928" spans="5:5" x14ac:dyDescent="0.25">
      <c r="E16928"/>
    </row>
    <row r="16929" spans="5:5" x14ac:dyDescent="0.25">
      <c r="E16929"/>
    </row>
    <row r="16930" spans="5:5" x14ac:dyDescent="0.25">
      <c r="E16930"/>
    </row>
    <row r="16931" spans="5:5" x14ac:dyDescent="0.25">
      <c r="E16931"/>
    </row>
    <row r="16932" spans="5:5" x14ac:dyDescent="0.25">
      <c r="E16932"/>
    </row>
    <row r="16933" spans="5:5" x14ac:dyDescent="0.25">
      <c r="E16933"/>
    </row>
    <row r="16934" spans="5:5" x14ac:dyDescent="0.25">
      <c r="E16934"/>
    </row>
    <row r="16935" spans="5:5" x14ac:dyDescent="0.25">
      <c r="E16935"/>
    </row>
    <row r="16936" spans="5:5" x14ac:dyDescent="0.25">
      <c r="E16936"/>
    </row>
    <row r="16937" spans="5:5" x14ac:dyDescent="0.25">
      <c r="E16937"/>
    </row>
    <row r="16938" spans="5:5" x14ac:dyDescent="0.25">
      <c r="E16938"/>
    </row>
    <row r="16939" spans="5:5" x14ac:dyDescent="0.25">
      <c r="E16939"/>
    </row>
    <row r="16940" spans="5:5" x14ac:dyDescent="0.25">
      <c r="E16940"/>
    </row>
    <row r="16941" spans="5:5" x14ac:dyDescent="0.25">
      <c r="E16941"/>
    </row>
    <row r="16942" spans="5:5" x14ac:dyDescent="0.25">
      <c r="E16942"/>
    </row>
    <row r="16943" spans="5:5" x14ac:dyDescent="0.25">
      <c r="E16943"/>
    </row>
    <row r="16944" spans="5:5" x14ac:dyDescent="0.25">
      <c r="E16944"/>
    </row>
    <row r="16945" spans="5:5" x14ac:dyDescent="0.25">
      <c r="E16945"/>
    </row>
    <row r="16946" spans="5:5" x14ac:dyDescent="0.25">
      <c r="E16946"/>
    </row>
    <row r="16947" spans="5:5" x14ac:dyDescent="0.25">
      <c r="E16947"/>
    </row>
    <row r="16948" spans="5:5" x14ac:dyDescent="0.25">
      <c r="E16948"/>
    </row>
    <row r="16949" spans="5:5" x14ac:dyDescent="0.25">
      <c r="E16949"/>
    </row>
    <row r="16950" spans="5:5" x14ac:dyDescent="0.25">
      <c r="E16950"/>
    </row>
    <row r="16951" spans="5:5" x14ac:dyDescent="0.25">
      <c r="E16951"/>
    </row>
    <row r="16952" spans="5:5" x14ac:dyDescent="0.25">
      <c r="E16952"/>
    </row>
    <row r="16953" spans="5:5" x14ac:dyDescent="0.25">
      <c r="E16953"/>
    </row>
    <row r="16954" spans="5:5" x14ac:dyDescent="0.25">
      <c r="E16954"/>
    </row>
    <row r="16955" spans="5:5" x14ac:dyDescent="0.25">
      <c r="E16955"/>
    </row>
    <row r="16956" spans="5:5" x14ac:dyDescent="0.25">
      <c r="E16956"/>
    </row>
    <row r="16957" spans="5:5" x14ac:dyDescent="0.25">
      <c r="E16957"/>
    </row>
    <row r="16958" spans="5:5" x14ac:dyDescent="0.25">
      <c r="E16958"/>
    </row>
    <row r="16959" spans="5:5" x14ac:dyDescent="0.25">
      <c r="E16959"/>
    </row>
    <row r="16960" spans="5:5" x14ac:dyDescent="0.25">
      <c r="E16960"/>
    </row>
    <row r="16961" spans="5:5" x14ac:dyDescent="0.25">
      <c r="E16961"/>
    </row>
    <row r="16962" spans="5:5" x14ac:dyDescent="0.25">
      <c r="E16962"/>
    </row>
    <row r="16963" spans="5:5" x14ac:dyDescent="0.25">
      <c r="E16963"/>
    </row>
    <row r="16964" spans="5:5" x14ac:dyDescent="0.25">
      <c r="E16964"/>
    </row>
    <row r="16965" spans="5:5" x14ac:dyDescent="0.25">
      <c r="E16965"/>
    </row>
    <row r="16966" spans="5:5" x14ac:dyDescent="0.25">
      <c r="E16966"/>
    </row>
    <row r="16967" spans="5:5" x14ac:dyDescent="0.25">
      <c r="E16967"/>
    </row>
    <row r="16968" spans="5:5" x14ac:dyDescent="0.25">
      <c r="E16968"/>
    </row>
    <row r="16969" spans="5:5" x14ac:dyDescent="0.25">
      <c r="E16969"/>
    </row>
    <row r="16970" spans="5:5" x14ac:dyDescent="0.25">
      <c r="E16970"/>
    </row>
    <row r="16971" spans="5:5" x14ac:dyDescent="0.25">
      <c r="E16971"/>
    </row>
    <row r="16972" spans="5:5" x14ac:dyDescent="0.25">
      <c r="E16972"/>
    </row>
    <row r="16973" spans="5:5" x14ac:dyDescent="0.25">
      <c r="E16973"/>
    </row>
    <row r="16974" spans="5:5" x14ac:dyDescent="0.25">
      <c r="E16974"/>
    </row>
    <row r="16975" spans="5:5" x14ac:dyDescent="0.25">
      <c r="E16975"/>
    </row>
    <row r="16976" spans="5:5" x14ac:dyDescent="0.25">
      <c r="E16976"/>
    </row>
    <row r="16977" spans="5:5" x14ac:dyDescent="0.25">
      <c r="E16977"/>
    </row>
    <row r="16978" spans="5:5" x14ac:dyDescent="0.25">
      <c r="E16978"/>
    </row>
    <row r="16979" spans="5:5" x14ac:dyDescent="0.25">
      <c r="E16979"/>
    </row>
    <row r="16980" spans="5:5" x14ac:dyDescent="0.25">
      <c r="E16980"/>
    </row>
    <row r="16981" spans="5:5" x14ac:dyDescent="0.25">
      <c r="E16981"/>
    </row>
    <row r="16982" spans="5:5" x14ac:dyDescent="0.25">
      <c r="E16982"/>
    </row>
    <row r="16983" spans="5:5" x14ac:dyDescent="0.25">
      <c r="E16983"/>
    </row>
    <row r="16984" spans="5:5" x14ac:dyDescent="0.25">
      <c r="E16984"/>
    </row>
    <row r="16985" spans="5:5" x14ac:dyDescent="0.25">
      <c r="E16985"/>
    </row>
    <row r="16986" spans="5:5" x14ac:dyDescent="0.25">
      <c r="E16986"/>
    </row>
    <row r="16987" spans="5:5" x14ac:dyDescent="0.25">
      <c r="E16987"/>
    </row>
    <row r="16988" spans="5:5" x14ac:dyDescent="0.25">
      <c r="E16988"/>
    </row>
    <row r="16989" spans="5:5" x14ac:dyDescent="0.25">
      <c r="E16989"/>
    </row>
    <row r="16990" spans="5:5" x14ac:dyDescent="0.25">
      <c r="E16990"/>
    </row>
    <row r="16991" spans="5:5" x14ac:dyDescent="0.25">
      <c r="E16991"/>
    </row>
    <row r="16992" spans="5:5" x14ac:dyDescent="0.25">
      <c r="E16992"/>
    </row>
    <row r="16993" spans="5:5" x14ac:dyDescent="0.25">
      <c r="E16993"/>
    </row>
    <row r="16994" spans="5:5" x14ac:dyDescent="0.25">
      <c r="E16994"/>
    </row>
    <row r="16995" spans="5:5" x14ac:dyDescent="0.25">
      <c r="E16995"/>
    </row>
    <row r="16996" spans="5:5" x14ac:dyDescent="0.25">
      <c r="E16996"/>
    </row>
    <row r="16997" spans="5:5" x14ac:dyDescent="0.25">
      <c r="E16997"/>
    </row>
    <row r="16998" spans="5:5" x14ac:dyDescent="0.25">
      <c r="E16998"/>
    </row>
    <row r="16999" spans="5:5" x14ac:dyDescent="0.25">
      <c r="E16999"/>
    </row>
    <row r="17000" spans="5:5" x14ac:dyDescent="0.25">
      <c r="E17000"/>
    </row>
    <row r="17001" spans="5:5" x14ac:dyDescent="0.25">
      <c r="E17001"/>
    </row>
    <row r="17002" spans="5:5" x14ac:dyDescent="0.25">
      <c r="E17002"/>
    </row>
    <row r="17003" spans="5:5" x14ac:dyDescent="0.25">
      <c r="E17003"/>
    </row>
    <row r="17004" spans="5:5" x14ac:dyDescent="0.25">
      <c r="E17004"/>
    </row>
    <row r="17005" spans="5:5" x14ac:dyDescent="0.25">
      <c r="E17005"/>
    </row>
    <row r="17006" spans="5:5" x14ac:dyDescent="0.25">
      <c r="E17006"/>
    </row>
    <row r="17007" spans="5:5" x14ac:dyDescent="0.25">
      <c r="E17007"/>
    </row>
    <row r="17008" spans="5:5" x14ac:dyDescent="0.25">
      <c r="E17008"/>
    </row>
    <row r="17009" spans="5:5" x14ac:dyDescent="0.25">
      <c r="E17009"/>
    </row>
    <row r="17010" spans="5:5" x14ac:dyDescent="0.25">
      <c r="E17010"/>
    </row>
    <row r="17011" spans="5:5" x14ac:dyDescent="0.25">
      <c r="E17011"/>
    </row>
    <row r="17012" spans="5:5" x14ac:dyDescent="0.25">
      <c r="E17012"/>
    </row>
    <row r="17013" spans="5:5" x14ac:dyDescent="0.25">
      <c r="E17013"/>
    </row>
    <row r="17014" spans="5:5" x14ac:dyDescent="0.25">
      <c r="E17014"/>
    </row>
    <row r="17015" spans="5:5" x14ac:dyDescent="0.25">
      <c r="E17015"/>
    </row>
    <row r="17016" spans="5:5" x14ac:dyDescent="0.25">
      <c r="E17016"/>
    </row>
    <row r="17017" spans="5:5" x14ac:dyDescent="0.25">
      <c r="E17017"/>
    </row>
    <row r="17018" spans="5:5" x14ac:dyDescent="0.25">
      <c r="E17018"/>
    </row>
    <row r="17019" spans="5:5" x14ac:dyDescent="0.25">
      <c r="E17019"/>
    </row>
    <row r="17020" spans="5:5" x14ac:dyDescent="0.25">
      <c r="E17020"/>
    </row>
    <row r="17021" spans="5:5" x14ac:dyDescent="0.25">
      <c r="E17021"/>
    </row>
    <row r="17022" spans="5:5" x14ac:dyDescent="0.25">
      <c r="E17022"/>
    </row>
    <row r="17023" spans="5:5" x14ac:dyDescent="0.25">
      <c r="E17023"/>
    </row>
    <row r="17024" spans="5:5" x14ac:dyDescent="0.25">
      <c r="E17024"/>
    </row>
    <row r="17025" spans="5:5" x14ac:dyDescent="0.25">
      <c r="E17025"/>
    </row>
    <row r="17026" spans="5:5" x14ac:dyDescent="0.25">
      <c r="E17026"/>
    </row>
    <row r="17027" spans="5:5" x14ac:dyDescent="0.25">
      <c r="E17027"/>
    </row>
    <row r="17028" spans="5:5" x14ac:dyDescent="0.25">
      <c r="E17028"/>
    </row>
    <row r="17029" spans="5:5" x14ac:dyDescent="0.25">
      <c r="E17029"/>
    </row>
    <row r="17030" spans="5:5" x14ac:dyDescent="0.25">
      <c r="E17030"/>
    </row>
    <row r="17031" spans="5:5" x14ac:dyDescent="0.25">
      <c r="E17031"/>
    </row>
    <row r="17032" spans="5:5" x14ac:dyDescent="0.25">
      <c r="E17032"/>
    </row>
    <row r="17033" spans="5:5" x14ac:dyDescent="0.25">
      <c r="E17033"/>
    </row>
    <row r="17034" spans="5:5" x14ac:dyDescent="0.25">
      <c r="E17034"/>
    </row>
    <row r="17035" spans="5:5" x14ac:dyDescent="0.25">
      <c r="E17035"/>
    </row>
    <row r="17036" spans="5:5" x14ac:dyDescent="0.25">
      <c r="E17036"/>
    </row>
    <row r="17037" spans="5:5" x14ac:dyDescent="0.25">
      <c r="E17037"/>
    </row>
    <row r="17038" spans="5:5" x14ac:dyDescent="0.25">
      <c r="E17038"/>
    </row>
    <row r="17039" spans="5:5" x14ac:dyDescent="0.25">
      <c r="E17039"/>
    </row>
    <row r="17040" spans="5:5" x14ac:dyDescent="0.25">
      <c r="E17040"/>
    </row>
    <row r="17041" spans="5:5" x14ac:dyDescent="0.25">
      <c r="E17041"/>
    </row>
    <row r="17042" spans="5:5" x14ac:dyDescent="0.25">
      <c r="E17042"/>
    </row>
    <row r="17043" spans="5:5" x14ac:dyDescent="0.25">
      <c r="E17043"/>
    </row>
    <row r="17044" spans="5:5" x14ac:dyDescent="0.25">
      <c r="E17044"/>
    </row>
    <row r="17045" spans="5:5" x14ac:dyDescent="0.25">
      <c r="E17045"/>
    </row>
    <row r="17046" spans="5:5" x14ac:dyDescent="0.25">
      <c r="E17046"/>
    </row>
    <row r="17047" spans="5:5" x14ac:dyDescent="0.25">
      <c r="E17047"/>
    </row>
    <row r="17048" spans="5:5" x14ac:dyDescent="0.25">
      <c r="E17048"/>
    </row>
    <row r="17049" spans="5:5" x14ac:dyDescent="0.25">
      <c r="E17049"/>
    </row>
    <row r="17050" spans="5:5" x14ac:dyDescent="0.25">
      <c r="E17050"/>
    </row>
    <row r="17051" spans="5:5" x14ac:dyDescent="0.25">
      <c r="E17051"/>
    </row>
    <row r="17052" spans="5:5" x14ac:dyDescent="0.25">
      <c r="E17052"/>
    </row>
    <row r="17053" spans="5:5" x14ac:dyDescent="0.25">
      <c r="E17053"/>
    </row>
    <row r="17054" spans="5:5" x14ac:dyDescent="0.25">
      <c r="E17054"/>
    </row>
    <row r="17055" spans="5:5" x14ac:dyDescent="0.25">
      <c r="E17055"/>
    </row>
    <row r="17056" spans="5:5" x14ac:dyDescent="0.25">
      <c r="E17056"/>
    </row>
    <row r="17057" spans="5:5" x14ac:dyDescent="0.25">
      <c r="E17057"/>
    </row>
    <row r="17058" spans="5:5" x14ac:dyDescent="0.25">
      <c r="E17058"/>
    </row>
    <row r="17059" spans="5:5" x14ac:dyDescent="0.25">
      <c r="E17059"/>
    </row>
    <row r="17060" spans="5:5" x14ac:dyDescent="0.25">
      <c r="E17060"/>
    </row>
    <row r="17061" spans="5:5" x14ac:dyDescent="0.25">
      <c r="E17061"/>
    </row>
    <row r="17062" spans="5:5" x14ac:dyDescent="0.25">
      <c r="E17062"/>
    </row>
    <row r="17063" spans="5:5" x14ac:dyDescent="0.25">
      <c r="E17063"/>
    </row>
    <row r="17064" spans="5:5" x14ac:dyDescent="0.25">
      <c r="E17064"/>
    </row>
    <row r="17065" spans="5:5" x14ac:dyDescent="0.25">
      <c r="E17065"/>
    </row>
    <row r="17066" spans="5:5" x14ac:dyDescent="0.25">
      <c r="E17066"/>
    </row>
    <row r="17067" spans="5:5" x14ac:dyDescent="0.25">
      <c r="E17067"/>
    </row>
    <row r="17068" spans="5:5" x14ac:dyDescent="0.25">
      <c r="E17068"/>
    </row>
    <row r="17069" spans="5:5" x14ac:dyDescent="0.25">
      <c r="E17069"/>
    </row>
    <row r="17070" spans="5:5" x14ac:dyDescent="0.25">
      <c r="E17070"/>
    </row>
    <row r="17071" spans="5:5" x14ac:dyDescent="0.25">
      <c r="E17071"/>
    </row>
    <row r="17072" spans="5:5" x14ac:dyDescent="0.25">
      <c r="E17072"/>
    </row>
    <row r="17073" spans="5:5" x14ac:dyDescent="0.25">
      <c r="E17073"/>
    </row>
    <row r="17074" spans="5:5" x14ac:dyDescent="0.25">
      <c r="E17074"/>
    </row>
    <row r="17075" spans="5:5" x14ac:dyDescent="0.25">
      <c r="E17075"/>
    </row>
    <row r="17076" spans="5:5" x14ac:dyDescent="0.25">
      <c r="E17076"/>
    </row>
    <row r="17077" spans="5:5" x14ac:dyDescent="0.25">
      <c r="E17077"/>
    </row>
    <row r="17078" spans="5:5" x14ac:dyDescent="0.25">
      <c r="E17078"/>
    </row>
    <row r="17079" spans="5:5" x14ac:dyDescent="0.25">
      <c r="E17079"/>
    </row>
    <row r="17080" spans="5:5" x14ac:dyDescent="0.25">
      <c r="E17080"/>
    </row>
    <row r="17081" spans="5:5" x14ac:dyDescent="0.25">
      <c r="E17081"/>
    </row>
    <row r="17082" spans="5:5" x14ac:dyDescent="0.25">
      <c r="E17082"/>
    </row>
    <row r="17083" spans="5:5" x14ac:dyDescent="0.25">
      <c r="E17083"/>
    </row>
    <row r="17084" spans="5:5" x14ac:dyDescent="0.25">
      <c r="E17084"/>
    </row>
    <row r="17085" spans="5:5" x14ac:dyDescent="0.25">
      <c r="E17085"/>
    </row>
    <row r="17086" spans="5:5" x14ac:dyDescent="0.25">
      <c r="E17086"/>
    </row>
    <row r="17087" spans="5:5" x14ac:dyDescent="0.25">
      <c r="E17087"/>
    </row>
    <row r="17088" spans="5:5" x14ac:dyDescent="0.25">
      <c r="E17088"/>
    </row>
    <row r="17089" spans="5:5" x14ac:dyDescent="0.25">
      <c r="E17089"/>
    </row>
    <row r="17090" spans="5:5" x14ac:dyDescent="0.25">
      <c r="E17090"/>
    </row>
    <row r="17091" spans="5:5" x14ac:dyDescent="0.25">
      <c r="E17091"/>
    </row>
    <row r="17092" spans="5:5" x14ac:dyDescent="0.25">
      <c r="E17092"/>
    </row>
    <row r="17093" spans="5:5" x14ac:dyDescent="0.25">
      <c r="E17093"/>
    </row>
    <row r="17094" spans="5:5" x14ac:dyDescent="0.25">
      <c r="E17094"/>
    </row>
    <row r="17095" spans="5:5" x14ac:dyDescent="0.25">
      <c r="E17095"/>
    </row>
    <row r="17096" spans="5:5" x14ac:dyDescent="0.25">
      <c r="E17096"/>
    </row>
    <row r="17097" spans="5:5" x14ac:dyDescent="0.25">
      <c r="E17097"/>
    </row>
    <row r="17098" spans="5:5" x14ac:dyDescent="0.25">
      <c r="E17098"/>
    </row>
    <row r="17099" spans="5:5" x14ac:dyDescent="0.25">
      <c r="E17099"/>
    </row>
    <row r="17100" spans="5:5" x14ac:dyDescent="0.25">
      <c r="E17100"/>
    </row>
    <row r="17101" spans="5:5" x14ac:dyDescent="0.25">
      <c r="E17101"/>
    </row>
    <row r="17102" spans="5:5" x14ac:dyDescent="0.25">
      <c r="E17102"/>
    </row>
    <row r="17103" spans="5:5" x14ac:dyDescent="0.25">
      <c r="E17103"/>
    </row>
    <row r="17104" spans="5:5" x14ac:dyDescent="0.25">
      <c r="E17104"/>
    </row>
    <row r="17105" spans="5:5" x14ac:dyDescent="0.25">
      <c r="E17105"/>
    </row>
    <row r="17106" spans="5:5" x14ac:dyDescent="0.25">
      <c r="E17106"/>
    </row>
    <row r="17107" spans="5:5" x14ac:dyDescent="0.25">
      <c r="E17107"/>
    </row>
    <row r="17108" spans="5:5" x14ac:dyDescent="0.25">
      <c r="E17108"/>
    </row>
    <row r="17109" spans="5:5" x14ac:dyDescent="0.25">
      <c r="E17109"/>
    </row>
    <row r="17110" spans="5:5" x14ac:dyDescent="0.25">
      <c r="E17110"/>
    </row>
    <row r="17111" spans="5:5" x14ac:dyDescent="0.25">
      <c r="E17111"/>
    </row>
    <row r="17112" spans="5:5" x14ac:dyDescent="0.25">
      <c r="E17112"/>
    </row>
    <row r="17113" spans="5:5" x14ac:dyDescent="0.25">
      <c r="E17113"/>
    </row>
    <row r="17114" spans="5:5" x14ac:dyDescent="0.25">
      <c r="E17114"/>
    </row>
    <row r="17115" spans="5:5" x14ac:dyDescent="0.25">
      <c r="E17115"/>
    </row>
    <row r="17116" spans="5:5" x14ac:dyDescent="0.25">
      <c r="E17116"/>
    </row>
    <row r="17117" spans="5:5" x14ac:dyDescent="0.25">
      <c r="E17117"/>
    </row>
    <row r="17118" spans="5:5" x14ac:dyDescent="0.25">
      <c r="E17118"/>
    </row>
    <row r="17119" spans="5:5" x14ac:dyDescent="0.25">
      <c r="E17119"/>
    </row>
    <row r="17120" spans="5:5" x14ac:dyDescent="0.25">
      <c r="E17120"/>
    </row>
    <row r="17121" spans="5:5" x14ac:dyDescent="0.25">
      <c r="E17121"/>
    </row>
    <row r="17122" spans="5:5" x14ac:dyDescent="0.25">
      <c r="E17122"/>
    </row>
    <row r="17123" spans="5:5" x14ac:dyDescent="0.25">
      <c r="E17123"/>
    </row>
    <row r="17124" spans="5:5" x14ac:dyDescent="0.25">
      <c r="E17124"/>
    </row>
    <row r="17125" spans="5:5" x14ac:dyDescent="0.25">
      <c r="E17125"/>
    </row>
    <row r="17126" spans="5:5" x14ac:dyDescent="0.25">
      <c r="E17126"/>
    </row>
    <row r="17127" spans="5:5" x14ac:dyDescent="0.25">
      <c r="E17127"/>
    </row>
    <row r="17128" spans="5:5" x14ac:dyDescent="0.25">
      <c r="E17128"/>
    </row>
    <row r="17129" spans="5:5" x14ac:dyDescent="0.25">
      <c r="E17129"/>
    </row>
    <row r="17130" spans="5:5" x14ac:dyDescent="0.25">
      <c r="E17130"/>
    </row>
    <row r="17131" spans="5:5" x14ac:dyDescent="0.25">
      <c r="E17131"/>
    </row>
    <row r="17132" spans="5:5" x14ac:dyDescent="0.25">
      <c r="E17132"/>
    </row>
    <row r="17133" spans="5:5" x14ac:dyDescent="0.25">
      <c r="E17133"/>
    </row>
    <row r="17134" spans="5:5" x14ac:dyDescent="0.25">
      <c r="E17134"/>
    </row>
    <row r="17135" spans="5:5" x14ac:dyDescent="0.25">
      <c r="E17135"/>
    </row>
    <row r="17136" spans="5:5" x14ac:dyDescent="0.25">
      <c r="E17136"/>
    </row>
    <row r="17137" spans="5:5" x14ac:dyDescent="0.25">
      <c r="E17137"/>
    </row>
    <row r="17138" spans="5:5" x14ac:dyDescent="0.25">
      <c r="E17138"/>
    </row>
    <row r="17139" spans="5:5" x14ac:dyDescent="0.25">
      <c r="E17139"/>
    </row>
    <row r="17140" spans="5:5" x14ac:dyDescent="0.25">
      <c r="E17140"/>
    </row>
    <row r="17141" spans="5:5" x14ac:dyDescent="0.25">
      <c r="E17141"/>
    </row>
    <row r="17142" spans="5:5" x14ac:dyDescent="0.25">
      <c r="E17142"/>
    </row>
    <row r="17143" spans="5:5" x14ac:dyDescent="0.25">
      <c r="E17143"/>
    </row>
    <row r="17144" spans="5:5" x14ac:dyDescent="0.25">
      <c r="E17144"/>
    </row>
    <row r="17145" spans="5:5" x14ac:dyDescent="0.25">
      <c r="E17145"/>
    </row>
    <row r="17146" spans="5:5" x14ac:dyDescent="0.25">
      <c r="E17146"/>
    </row>
    <row r="17147" spans="5:5" x14ac:dyDescent="0.25">
      <c r="E17147"/>
    </row>
    <row r="17148" spans="5:5" x14ac:dyDescent="0.25">
      <c r="E17148"/>
    </row>
    <row r="17149" spans="5:5" x14ac:dyDescent="0.25">
      <c r="E17149"/>
    </row>
    <row r="17150" spans="5:5" x14ac:dyDescent="0.25">
      <c r="E17150"/>
    </row>
    <row r="17151" spans="5:5" x14ac:dyDescent="0.25">
      <c r="E17151"/>
    </row>
    <row r="17152" spans="5:5" x14ac:dyDescent="0.25">
      <c r="E17152"/>
    </row>
    <row r="17153" spans="5:5" x14ac:dyDescent="0.25">
      <c r="E17153"/>
    </row>
    <row r="17154" spans="5:5" x14ac:dyDescent="0.25">
      <c r="E17154"/>
    </row>
    <row r="17155" spans="5:5" x14ac:dyDescent="0.25">
      <c r="E17155"/>
    </row>
    <row r="17156" spans="5:5" x14ac:dyDescent="0.25">
      <c r="E17156"/>
    </row>
    <row r="17157" spans="5:5" x14ac:dyDescent="0.25">
      <c r="E17157"/>
    </row>
    <row r="17158" spans="5:5" x14ac:dyDescent="0.25">
      <c r="E17158"/>
    </row>
    <row r="17159" spans="5:5" x14ac:dyDescent="0.25">
      <c r="E17159"/>
    </row>
    <row r="17160" spans="5:5" x14ac:dyDescent="0.25">
      <c r="E17160"/>
    </row>
    <row r="17161" spans="5:5" x14ac:dyDescent="0.25">
      <c r="E17161"/>
    </row>
    <row r="17162" spans="5:5" x14ac:dyDescent="0.25">
      <c r="E17162"/>
    </row>
    <row r="17163" spans="5:5" x14ac:dyDescent="0.25">
      <c r="E17163"/>
    </row>
    <row r="17164" spans="5:5" x14ac:dyDescent="0.25">
      <c r="E17164"/>
    </row>
    <row r="17165" spans="5:5" x14ac:dyDescent="0.25">
      <c r="E17165"/>
    </row>
    <row r="17166" spans="5:5" x14ac:dyDescent="0.25">
      <c r="E17166"/>
    </row>
    <row r="17167" spans="5:5" x14ac:dyDescent="0.25">
      <c r="E17167"/>
    </row>
    <row r="17168" spans="5:5" x14ac:dyDescent="0.25">
      <c r="E17168"/>
    </row>
    <row r="17169" spans="5:5" x14ac:dyDescent="0.25">
      <c r="E17169"/>
    </row>
    <row r="17170" spans="5:5" x14ac:dyDescent="0.25">
      <c r="E17170"/>
    </row>
    <row r="17171" spans="5:5" x14ac:dyDescent="0.25">
      <c r="E17171"/>
    </row>
    <row r="17172" spans="5:5" x14ac:dyDescent="0.25">
      <c r="E17172"/>
    </row>
    <row r="17173" spans="5:5" x14ac:dyDescent="0.25">
      <c r="E17173"/>
    </row>
    <row r="17174" spans="5:5" x14ac:dyDescent="0.25">
      <c r="E17174"/>
    </row>
    <row r="17175" spans="5:5" x14ac:dyDescent="0.25">
      <c r="E17175"/>
    </row>
    <row r="17176" spans="5:5" x14ac:dyDescent="0.25">
      <c r="E17176"/>
    </row>
    <row r="17177" spans="5:5" x14ac:dyDescent="0.25">
      <c r="E17177"/>
    </row>
    <row r="17178" spans="5:5" x14ac:dyDescent="0.25">
      <c r="E17178"/>
    </row>
    <row r="17179" spans="5:5" x14ac:dyDescent="0.25">
      <c r="E17179"/>
    </row>
    <row r="17180" spans="5:5" x14ac:dyDescent="0.25">
      <c r="E17180"/>
    </row>
    <row r="17181" spans="5:5" x14ac:dyDescent="0.25">
      <c r="E17181"/>
    </row>
    <row r="17182" spans="5:5" x14ac:dyDescent="0.25">
      <c r="E17182"/>
    </row>
    <row r="17183" spans="5:5" x14ac:dyDescent="0.25">
      <c r="E17183"/>
    </row>
    <row r="17184" spans="5:5" x14ac:dyDescent="0.25">
      <c r="E17184"/>
    </row>
    <row r="17185" spans="5:5" x14ac:dyDescent="0.25">
      <c r="E17185"/>
    </row>
    <row r="17186" spans="5:5" x14ac:dyDescent="0.25">
      <c r="E17186"/>
    </row>
    <row r="17187" spans="5:5" x14ac:dyDescent="0.25">
      <c r="E17187"/>
    </row>
    <row r="17188" spans="5:5" x14ac:dyDescent="0.25">
      <c r="E17188"/>
    </row>
    <row r="17189" spans="5:5" x14ac:dyDescent="0.25">
      <c r="E17189"/>
    </row>
    <row r="17190" spans="5:5" x14ac:dyDescent="0.25">
      <c r="E17190"/>
    </row>
    <row r="17191" spans="5:5" x14ac:dyDescent="0.25">
      <c r="E17191"/>
    </row>
    <row r="17192" spans="5:5" x14ac:dyDescent="0.25">
      <c r="E17192"/>
    </row>
    <row r="17193" spans="5:5" x14ac:dyDescent="0.25">
      <c r="E17193"/>
    </row>
    <row r="17194" spans="5:5" x14ac:dyDescent="0.25">
      <c r="E17194"/>
    </row>
    <row r="17195" spans="5:5" x14ac:dyDescent="0.25">
      <c r="E17195"/>
    </row>
    <row r="17196" spans="5:5" x14ac:dyDescent="0.25">
      <c r="E17196"/>
    </row>
    <row r="17197" spans="5:5" x14ac:dyDescent="0.25">
      <c r="E17197"/>
    </row>
    <row r="17198" spans="5:5" x14ac:dyDescent="0.25">
      <c r="E17198"/>
    </row>
    <row r="17199" spans="5:5" x14ac:dyDescent="0.25">
      <c r="E17199"/>
    </row>
    <row r="17200" spans="5:5" x14ac:dyDescent="0.25">
      <c r="E17200"/>
    </row>
    <row r="17201" spans="5:5" x14ac:dyDescent="0.25">
      <c r="E17201"/>
    </row>
    <row r="17202" spans="5:5" x14ac:dyDescent="0.25">
      <c r="E17202"/>
    </row>
    <row r="17203" spans="5:5" x14ac:dyDescent="0.25">
      <c r="E17203"/>
    </row>
    <row r="17204" spans="5:5" x14ac:dyDescent="0.25">
      <c r="E17204"/>
    </row>
    <row r="17205" spans="5:5" x14ac:dyDescent="0.25">
      <c r="E17205"/>
    </row>
    <row r="17206" spans="5:5" x14ac:dyDescent="0.25">
      <c r="E17206"/>
    </row>
    <row r="17207" spans="5:5" x14ac:dyDescent="0.25">
      <c r="E17207"/>
    </row>
    <row r="17208" spans="5:5" x14ac:dyDescent="0.25">
      <c r="E17208"/>
    </row>
    <row r="17209" spans="5:5" x14ac:dyDescent="0.25">
      <c r="E17209"/>
    </row>
    <row r="17210" spans="5:5" x14ac:dyDescent="0.25">
      <c r="E17210"/>
    </row>
    <row r="17211" spans="5:5" x14ac:dyDescent="0.25">
      <c r="E17211"/>
    </row>
    <row r="17212" spans="5:5" x14ac:dyDescent="0.25">
      <c r="E17212"/>
    </row>
    <row r="17213" spans="5:5" x14ac:dyDescent="0.25">
      <c r="E17213"/>
    </row>
    <row r="17214" spans="5:5" x14ac:dyDescent="0.25">
      <c r="E17214"/>
    </row>
    <row r="17215" spans="5:5" x14ac:dyDescent="0.25">
      <c r="E17215"/>
    </row>
    <row r="17216" spans="5:5" x14ac:dyDescent="0.25">
      <c r="E17216"/>
    </row>
    <row r="17217" spans="5:5" x14ac:dyDescent="0.25">
      <c r="E17217"/>
    </row>
    <row r="17218" spans="5:5" x14ac:dyDescent="0.25">
      <c r="E17218"/>
    </row>
    <row r="17219" spans="5:5" x14ac:dyDescent="0.25">
      <c r="E17219"/>
    </row>
    <row r="17220" spans="5:5" x14ac:dyDescent="0.25">
      <c r="E17220"/>
    </row>
    <row r="17221" spans="5:5" x14ac:dyDescent="0.25">
      <c r="E17221"/>
    </row>
    <row r="17222" spans="5:5" x14ac:dyDescent="0.25">
      <c r="E17222"/>
    </row>
    <row r="17223" spans="5:5" x14ac:dyDescent="0.25">
      <c r="E17223"/>
    </row>
    <row r="17224" spans="5:5" x14ac:dyDescent="0.25">
      <c r="E17224"/>
    </row>
    <row r="17225" spans="5:5" x14ac:dyDescent="0.25">
      <c r="E17225"/>
    </row>
    <row r="17226" spans="5:5" x14ac:dyDescent="0.25">
      <c r="E17226"/>
    </row>
    <row r="17227" spans="5:5" x14ac:dyDescent="0.25">
      <c r="E17227"/>
    </row>
    <row r="17228" spans="5:5" x14ac:dyDescent="0.25">
      <c r="E17228"/>
    </row>
    <row r="17229" spans="5:5" x14ac:dyDescent="0.25">
      <c r="E17229"/>
    </row>
    <row r="17230" spans="5:5" x14ac:dyDescent="0.25">
      <c r="E17230"/>
    </row>
    <row r="17231" spans="5:5" x14ac:dyDescent="0.25">
      <c r="E17231"/>
    </row>
    <row r="17232" spans="5:5" x14ac:dyDescent="0.25">
      <c r="E17232"/>
    </row>
    <row r="17233" spans="5:5" x14ac:dyDescent="0.25">
      <c r="E17233"/>
    </row>
    <row r="17234" spans="5:5" x14ac:dyDescent="0.25">
      <c r="E17234"/>
    </row>
    <row r="17235" spans="5:5" x14ac:dyDescent="0.25">
      <c r="E17235"/>
    </row>
    <row r="17236" spans="5:5" x14ac:dyDescent="0.25">
      <c r="E17236"/>
    </row>
    <row r="17237" spans="5:5" x14ac:dyDescent="0.25">
      <c r="E17237"/>
    </row>
    <row r="17238" spans="5:5" x14ac:dyDescent="0.25">
      <c r="E17238"/>
    </row>
    <row r="17239" spans="5:5" x14ac:dyDescent="0.25">
      <c r="E17239"/>
    </row>
    <row r="17240" spans="5:5" x14ac:dyDescent="0.25">
      <c r="E17240"/>
    </row>
    <row r="17241" spans="5:5" x14ac:dyDescent="0.25">
      <c r="E17241"/>
    </row>
    <row r="17242" spans="5:5" x14ac:dyDescent="0.25">
      <c r="E17242"/>
    </row>
    <row r="17243" spans="5:5" x14ac:dyDescent="0.25">
      <c r="E17243"/>
    </row>
    <row r="17244" spans="5:5" x14ac:dyDescent="0.25">
      <c r="E17244"/>
    </row>
    <row r="17245" spans="5:5" x14ac:dyDescent="0.25">
      <c r="E17245"/>
    </row>
    <row r="17246" spans="5:5" x14ac:dyDescent="0.25">
      <c r="E17246"/>
    </row>
    <row r="17247" spans="5:5" x14ac:dyDescent="0.25">
      <c r="E17247"/>
    </row>
    <row r="17248" spans="5:5" x14ac:dyDescent="0.25">
      <c r="E17248"/>
    </row>
    <row r="17249" spans="5:5" x14ac:dyDescent="0.25">
      <c r="E17249"/>
    </row>
    <row r="17250" spans="5:5" x14ac:dyDescent="0.25">
      <c r="E17250"/>
    </row>
    <row r="17251" spans="5:5" x14ac:dyDescent="0.25">
      <c r="E17251"/>
    </row>
    <row r="17252" spans="5:5" x14ac:dyDescent="0.25">
      <c r="E17252"/>
    </row>
    <row r="17253" spans="5:5" x14ac:dyDescent="0.25">
      <c r="E17253"/>
    </row>
    <row r="17254" spans="5:5" x14ac:dyDescent="0.25">
      <c r="E17254"/>
    </row>
    <row r="17255" spans="5:5" x14ac:dyDescent="0.25">
      <c r="E17255"/>
    </row>
    <row r="17256" spans="5:5" x14ac:dyDescent="0.25">
      <c r="E17256"/>
    </row>
    <row r="17257" spans="5:5" x14ac:dyDescent="0.25">
      <c r="E17257"/>
    </row>
    <row r="17258" spans="5:5" x14ac:dyDescent="0.25">
      <c r="E17258"/>
    </row>
    <row r="17259" spans="5:5" x14ac:dyDescent="0.25">
      <c r="E17259"/>
    </row>
    <row r="17260" spans="5:5" x14ac:dyDescent="0.25">
      <c r="E17260"/>
    </row>
    <row r="17261" spans="5:5" x14ac:dyDescent="0.25">
      <c r="E17261"/>
    </row>
    <row r="17262" spans="5:5" x14ac:dyDescent="0.25">
      <c r="E17262"/>
    </row>
    <row r="17263" spans="5:5" x14ac:dyDescent="0.25">
      <c r="E17263"/>
    </row>
    <row r="17264" spans="5:5" x14ac:dyDescent="0.25">
      <c r="E17264"/>
    </row>
    <row r="17265" spans="5:5" x14ac:dyDescent="0.25">
      <c r="E17265"/>
    </row>
    <row r="17266" spans="5:5" x14ac:dyDescent="0.25">
      <c r="E17266"/>
    </row>
    <row r="17267" spans="5:5" x14ac:dyDescent="0.25">
      <c r="E17267"/>
    </row>
    <row r="17268" spans="5:5" x14ac:dyDescent="0.25">
      <c r="E17268"/>
    </row>
    <row r="17269" spans="5:5" x14ac:dyDescent="0.25">
      <c r="E17269"/>
    </row>
    <row r="17270" spans="5:5" x14ac:dyDescent="0.25">
      <c r="E17270"/>
    </row>
    <row r="17271" spans="5:5" x14ac:dyDescent="0.25">
      <c r="E17271"/>
    </row>
    <row r="17272" spans="5:5" x14ac:dyDescent="0.25">
      <c r="E17272"/>
    </row>
    <row r="17273" spans="5:5" x14ac:dyDescent="0.25">
      <c r="E17273"/>
    </row>
    <row r="17274" spans="5:5" x14ac:dyDescent="0.25">
      <c r="E17274"/>
    </row>
    <row r="17275" spans="5:5" x14ac:dyDescent="0.25">
      <c r="E17275"/>
    </row>
    <row r="17276" spans="5:5" x14ac:dyDescent="0.25">
      <c r="E17276"/>
    </row>
    <row r="17277" spans="5:5" x14ac:dyDescent="0.25">
      <c r="E17277"/>
    </row>
    <row r="17278" spans="5:5" x14ac:dyDescent="0.25">
      <c r="E17278"/>
    </row>
    <row r="17279" spans="5:5" x14ac:dyDescent="0.25">
      <c r="E17279"/>
    </row>
    <row r="17280" spans="5:5" x14ac:dyDescent="0.25">
      <c r="E17280"/>
    </row>
    <row r="17281" spans="5:5" x14ac:dyDescent="0.25">
      <c r="E17281"/>
    </row>
    <row r="17282" spans="5:5" x14ac:dyDescent="0.25">
      <c r="E17282"/>
    </row>
    <row r="17283" spans="5:5" x14ac:dyDescent="0.25">
      <c r="E17283"/>
    </row>
    <row r="17284" spans="5:5" x14ac:dyDescent="0.25">
      <c r="E17284"/>
    </row>
    <row r="17285" spans="5:5" x14ac:dyDescent="0.25">
      <c r="E17285"/>
    </row>
    <row r="17286" spans="5:5" x14ac:dyDescent="0.25">
      <c r="E17286"/>
    </row>
    <row r="17287" spans="5:5" x14ac:dyDescent="0.25">
      <c r="E17287"/>
    </row>
    <row r="17288" spans="5:5" x14ac:dyDescent="0.25">
      <c r="E17288"/>
    </row>
    <row r="17289" spans="5:5" x14ac:dyDescent="0.25">
      <c r="E17289"/>
    </row>
    <row r="17290" spans="5:5" x14ac:dyDescent="0.25">
      <c r="E17290"/>
    </row>
    <row r="17291" spans="5:5" x14ac:dyDescent="0.25">
      <c r="E17291"/>
    </row>
    <row r="17292" spans="5:5" x14ac:dyDescent="0.25">
      <c r="E17292"/>
    </row>
    <row r="17293" spans="5:5" x14ac:dyDescent="0.25">
      <c r="E17293"/>
    </row>
    <row r="17294" spans="5:5" x14ac:dyDescent="0.25">
      <c r="E17294"/>
    </row>
    <row r="17295" spans="5:5" x14ac:dyDescent="0.25">
      <c r="E17295"/>
    </row>
    <row r="17296" spans="5:5" x14ac:dyDescent="0.25">
      <c r="E17296"/>
    </row>
    <row r="17297" spans="5:5" x14ac:dyDescent="0.25">
      <c r="E17297"/>
    </row>
    <row r="17298" spans="5:5" x14ac:dyDescent="0.25">
      <c r="E17298"/>
    </row>
    <row r="17299" spans="5:5" x14ac:dyDescent="0.25">
      <c r="E17299"/>
    </row>
    <row r="17300" spans="5:5" x14ac:dyDescent="0.25">
      <c r="E17300"/>
    </row>
    <row r="17301" spans="5:5" x14ac:dyDescent="0.25">
      <c r="E17301"/>
    </row>
    <row r="17302" spans="5:5" x14ac:dyDescent="0.25">
      <c r="E17302"/>
    </row>
    <row r="17303" spans="5:5" x14ac:dyDescent="0.25">
      <c r="E17303"/>
    </row>
    <row r="17304" spans="5:5" x14ac:dyDescent="0.25">
      <c r="E17304"/>
    </row>
    <row r="17305" spans="5:5" x14ac:dyDescent="0.25">
      <c r="E17305"/>
    </row>
    <row r="17306" spans="5:5" x14ac:dyDescent="0.25">
      <c r="E17306"/>
    </row>
    <row r="17307" spans="5:5" x14ac:dyDescent="0.25">
      <c r="E17307"/>
    </row>
    <row r="17308" spans="5:5" x14ac:dyDescent="0.25">
      <c r="E17308"/>
    </row>
    <row r="17309" spans="5:5" x14ac:dyDescent="0.25">
      <c r="E17309"/>
    </row>
    <row r="17310" spans="5:5" x14ac:dyDescent="0.25">
      <c r="E17310"/>
    </row>
    <row r="17311" spans="5:5" x14ac:dyDescent="0.25">
      <c r="E17311"/>
    </row>
    <row r="17312" spans="5:5" x14ac:dyDescent="0.25">
      <c r="E17312"/>
    </row>
    <row r="17313" spans="5:5" x14ac:dyDescent="0.25">
      <c r="E17313"/>
    </row>
    <row r="17314" spans="5:5" x14ac:dyDescent="0.25">
      <c r="E17314"/>
    </row>
    <row r="17315" spans="5:5" x14ac:dyDescent="0.25">
      <c r="E17315"/>
    </row>
    <row r="17316" spans="5:5" x14ac:dyDescent="0.25">
      <c r="E17316"/>
    </row>
    <row r="17317" spans="5:5" x14ac:dyDescent="0.25">
      <c r="E17317"/>
    </row>
    <row r="17318" spans="5:5" x14ac:dyDescent="0.25">
      <c r="E17318"/>
    </row>
    <row r="17319" spans="5:5" x14ac:dyDescent="0.25">
      <c r="E17319"/>
    </row>
    <row r="17320" spans="5:5" x14ac:dyDescent="0.25">
      <c r="E17320"/>
    </row>
    <row r="17321" spans="5:5" x14ac:dyDescent="0.25">
      <c r="E17321"/>
    </row>
    <row r="17322" spans="5:5" x14ac:dyDescent="0.25">
      <c r="E17322"/>
    </row>
    <row r="17323" spans="5:5" x14ac:dyDescent="0.25">
      <c r="E17323"/>
    </row>
    <row r="17324" spans="5:5" x14ac:dyDescent="0.25">
      <c r="E17324"/>
    </row>
    <row r="17325" spans="5:5" x14ac:dyDescent="0.25">
      <c r="E17325"/>
    </row>
    <row r="17326" spans="5:5" x14ac:dyDescent="0.25">
      <c r="E17326"/>
    </row>
    <row r="17327" spans="5:5" x14ac:dyDescent="0.25">
      <c r="E17327"/>
    </row>
    <row r="17328" spans="5:5" x14ac:dyDescent="0.25">
      <c r="E17328"/>
    </row>
    <row r="17329" spans="5:5" x14ac:dyDescent="0.25">
      <c r="E17329"/>
    </row>
    <row r="17330" spans="5:5" x14ac:dyDescent="0.25">
      <c r="E17330"/>
    </row>
    <row r="17331" spans="5:5" x14ac:dyDescent="0.25">
      <c r="E17331"/>
    </row>
    <row r="17332" spans="5:5" x14ac:dyDescent="0.25">
      <c r="E17332"/>
    </row>
    <row r="17333" spans="5:5" x14ac:dyDescent="0.25">
      <c r="E17333"/>
    </row>
    <row r="17334" spans="5:5" x14ac:dyDescent="0.25">
      <c r="E17334"/>
    </row>
    <row r="17335" spans="5:5" x14ac:dyDescent="0.25">
      <c r="E17335"/>
    </row>
    <row r="17336" spans="5:5" x14ac:dyDescent="0.25">
      <c r="E17336"/>
    </row>
    <row r="17337" spans="5:5" x14ac:dyDescent="0.25">
      <c r="E17337"/>
    </row>
    <row r="17338" spans="5:5" x14ac:dyDescent="0.25">
      <c r="E17338"/>
    </row>
    <row r="17339" spans="5:5" x14ac:dyDescent="0.25">
      <c r="E17339"/>
    </row>
    <row r="17340" spans="5:5" x14ac:dyDescent="0.25">
      <c r="E17340"/>
    </row>
    <row r="17341" spans="5:5" x14ac:dyDescent="0.25">
      <c r="E17341"/>
    </row>
    <row r="17342" spans="5:5" x14ac:dyDescent="0.25">
      <c r="E17342"/>
    </row>
    <row r="17343" spans="5:5" x14ac:dyDescent="0.25">
      <c r="E17343"/>
    </row>
    <row r="17344" spans="5:5" x14ac:dyDescent="0.25">
      <c r="E17344"/>
    </row>
    <row r="17345" spans="5:5" x14ac:dyDescent="0.25">
      <c r="E17345"/>
    </row>
    <row r="17346" spans="5:5" x14ac:dyDescent="0.25">
      <c r="E17346"/>
    </row>
    <row r="17347" spans="5:5" x14ac:dyDescent="0.25">
      <c r="E17347"/>
    </row>
    <row r="17348" spans="5:5" x14ac:dyDescent="0.25">
      <c r="E17348"/>
    </row>
    <row r="17349" spans="5:5" x14ac:dyDescent="0.25">
      <c r="E17349"/>
    </row>
    <row r="17350" spans="5:5" x14ac:dyDescent="0.25">
      <c r="E17350"/>
    </row>
    <row r="17351" spans="5:5" x14ac:dyDescent="0.25">
      <c r="E17351"/>
    </row>
    <row r="17352" spans="5:5" x14ac:dyDescent="0.25">
      <c r="E17352"/>
    </row>
    <row r="17353" spans="5:5" x14ac:dyDescent="0.25">
      <c r="E17353"/>
    </row>
    <row r="17354" spans="5:5" x14ac:dyDescent="0.25">
      <c r="E17354"/>
    </row>
    <row r="17355" spans="5:5" x14ac:dyDescent="0.25">
      <c r="E17355"/>
    </row>
    <row r="17356" spans="5:5" x14ac:dyDescent="0.25">
      <c r="E17356"/>
    </row>
    <row r="17357" spans="5:5" x14ac:dyDescent="0.25">
      <c r="E17357"/>
    </row>
    <row r="17358" spans="5:5" x14ac:dyDescent="0.25">
      <c r="E17358"/>
    </row>
    <row r="17359" spans="5:5" x14ac:dyDescent="0.25">
      <c r="E17359"/>
    </row>
    <row r="17360" spans="5:5" x14ac:dyDescent="0.25">
      <c r="E17360"/>
    </row>
    <row r="17361" spans="5:5" x14ac:dyDescent="0.25">
      <c r="E17361"/>
    </row>
    <row r="17362" spans="5:5" x14ac:dyDescent="0.25">
      <c r="E17362"/>
    </row>
    <row r="17363" spans="5:5" x14ac:dyDescent="0.25">
      <c r="E17363"/>
    </row>
    <row r="17364" spans="5:5" x14ac:dyDescent="0.25">
      <c r="E17364"/>
    </row>
    <row r="17365" spans="5:5" x14ac:dyDescent="0.25">
      <c r="E17365"/>
    </row>
    <row r="17366" spans="5:5" x14ac:dyDescent="0.25">
      <c r="E17366"/>
    </row>
    <row r="17367" spans="5:5" x14ac:dyDescent="0.25">
      <c r="E17367"/>
    </row>
    <row r="17368" spans="5:5" x14ac:dyDescent="0.25">
      <c r="E17368"/>
    </row>
    <row r="17369" spans="5:5" x14ac:dyDescent="0.25">
      <c r="E17369"/>
    </row>
    <row r="17370" spans="5:5" x14ac:dyDescent="0.25">
      <c r="E17370"/>
    </row>
    <row r="17371" spans="5:5" x14ac:dyDescent="0.25">
      <c r="E17371"/>
    </row>
    <row r="17372" spans="5:5" x14ac:dyDescent="0.25">
      <c r="E17372"/>
    </row>
    <row r="17373" spans="5:5" x14ac:dyDescent="0.25">
      <c r="E17373"/>
    </row>
    <row r="17374" spans="5:5" x14ac:dyDescent="0.25">
      <c r="E17374"/>
    </row>
    <row r="17375" spans="5:5" x14ac:dyDescent="0.25">
      <c r="E17375"/>
    </row>
    <row r="17376" spans="5:5" x14ac:dyDescent="0.25">
      <c r="E17376"/>
    </row>
    <row r="17377" spans="5:5" x14ac:dyDescent="0.25">
      <c r="E17377"/>
    </row>
    <row r="17378" spans="5:5" x14ac:dyDescent="0.25">
      <c r="E17378"/>
    </row>
    <row r="17379" spans="5:5" x14ac:dyDescent="0.25">
      <c r="E17379"/>
    </row>
    <row r="17380" spans="5:5" x14ac:dyDescent="0.25">
      <c r="E17380"/>
    </row>
    <row r="17381" spans="5:5" x14ac:dyDescent="0.25">
      <c r="E17381"/>
    </row>
    <row r="17382" spans="5:5" x14ac:dyDescent="0.25">
      <c r="E17382"/>
    </row>
    <row r="17383" spans="5:5" x14ac:dyDescent="0.25">
      <c r="E17383"/>
    </row>
    <row r="17384" spans="5:5" x14ac:dyDescent="0.25">
      <c r="E17384"/>
    </row>
    <row r="17385" spans="5:5" x14ac:dyDescent="0.25">
      <c r="E17385"/>
    </row>
    <row r="17386" spans="5:5" x14ac:dyDescent="0.25">
      <c r="E17386"/>
    </row>
    <row r="17387" spans="5:5" x14ac:dyDescent="0.25">
      <c r="E17387"/>
    </row>
    <row r="17388" spans="5:5" x14ac:dyDescent="0.25">
      <c r="E17388"/>
    </row>
    <row r="17389" spans="5:5" x14ac:dyDescent="0.25">
      <c r="E17389"/>
    </row>
    <row r="17390" spans="5:5" x14ac:dyDescent="0.25">
      <c r="E17390"/>
    </row>
    <row r="17391" spans="5:5" x14ac:dyDescent="0.25">
      <c r="E17391"/>
    </row>
    <row r="17392" spans="5:5" x14ac:dyDescent="0.25">
      <c r="E17392"/>
    </row>
    <row r="17393" spans="5:5" x14ac:dyDescent="0.25">
      <c r="E17393"/>
    </row>
    <row r="17394" spans="5:5" x14ac:dyDescent="0.25">
      <c r="E17394"/>
    </row>
    <row r="17395" spans="5:5" x14ac:dyDescent="0.25">
      <c r="E17395"/>
    </row>
    <row r="17396" spans="5:5" x14ac:dyDescent="0.25">
      <c r="E17396"/>
    </row>
    <row r="17397" spans="5:5" x14ac:dyDescent="0.25">
      <c r="E17397"/>
    </row>
    <row r="17398" spans="5:5" x14ac:dyDescent="0.25">
      <c r="E17398"/>
    </row>
    <row r="17399" spans="5:5" x14ac:dyDescent="0.25">
      <c r="E17399"/>
    </row>
    <row r="17400" spans="5:5" x14ac:dyDescent="0.25">
      <c r="E17400"/>
    </row>
    <row r="17401" spans="5:5" x14ac:dyDescent="0.25">
      <c r="E17401"/>
    </row>
    <row r="17402" spans="5:5" x14ac:dyDescent="0.25">
      <c r="E17402"/>
    </row>
    <row r="17403" spans="5:5" x14ac:dyDescent="0.25">
      <c r="E17403"/>
    </row>
    <row r="17404" spans="5:5" x14ac:dyDescent="0.25">
      <c r="E17404"/>
    </row>
    <row r="17405" spans="5:5" x14ac:dyDescent="0.25">
      <c r="E17405"/>
    </row>
    <row r="17406" spans="5:5" x14ac:dyDescent="0.25">
      <c r="E17406"/>
    </row>
    <row r="17407" spans="5:5" x14ac:dyDescent="0.25">
      <c r="E17407"/>
    </row>
    <row r="17408" spans="5:5" x14ac:dyDescent="0.25">
      <c r="E17408"/>
    </row>
    <row r="17409" spans="5:5" x14ac:dyDescent="0.25">
      <c r="E17409"/>
    </row>
    <row r="17410" spans="5:5" x14ac:dyDescent="0.25">
      <c r="E17410"/>
    </row>
    <row r="17411" spans="5:5" x14ac:dyDescent="0.25">
      <c r="E17411"/>
    </row>
    <row r="17412" spans="5:5" x14ac:dyDescent="0.25">
      <c r="E17412"/>
    </row>
    <row r="17413" spans="5:5" x14ac:dyDescent="0.25">
      <c r="E17413"/>
    </row>
    <row r="17414" spans="5:5" x14ac:dyDescent="0.25">
      <c r="E17414"/>
    </row>
    <row r="17415" spans="5:5" x14ac:dyDescent="0.25">
      <c r="E17415"/>
    </row>
    <row r="17416" spans="5:5" x14ac:dyDescent="0.25">
      <c r="E17416"/>
    </row>
    <row r="17417" spans="5:5" x14ac:dyDescent="0.25">
      <c r="E17417"/>
    </row>
    <row r="17418" spans="5:5" x14ac:dyDescent="0.25">
      <c r="E17418"/>
    </row>
    <row r="17419" spans="5:5" x14ac:dyDescent="0.25">
      <c r="E17419"/>
    </row>
    <row r="17420" spans="5:5" x14ac:dyDescent="0.25">
      <c r="E17420"/>
    </row>
    <row r="17421" spans="5:5" x14ac:dyDescent="0.25">
      <c r="E17421"/>
    </row>
    <row r="17422" spans="5:5" x14ac:dyDescent="0.25">
      <c r="E17422"/>
    </row>
    <row r="17423" spans="5:5" x14ac:dyDescent="0.25">
      <c r="E17423"/>
    </row>
    <row r="17424" spans="5:5" x14ac:dyDescent="0.25">
      <c r="E17424"/>
    </row>
    <row r="17425" spans="5:5" x14ac:dyDescent="0.25">
      <c r="E17425"/>
    </row>
    <row r="17426" spans="5:5" x14ac:dyDescent="0.25">
      <c r="E17426"/>
    </row>
    <row r="17427" spans="5:5" x14ac:dyDescent="0.25">
      <c r="E17427"/>
    </row>
    <row r="17428" spans="5:5" x14ac:dyDescent="0.25">
      <c r="E17428"/>
    </row>
    <row r="17429" spans="5:5" x14ac:dyDescent="0.25">
      <c r="E17429"/>
    </row>
    <row r="17430" spans="5:5" x14ac:dyDescent="0.25">
      <c r="E17430"/>
    </row>
    <row r="17431" spans="5:5" x14ac:dyDescent="0.25">
      <c r="E17431"/>
    </row>
    <row r="17432" spans="5:5" x14ac:dyDescent="0.25">
      <c r="E17432"/>
    </row>
    <row r="17433" spans="5:5" x14ac:dyDescent="0.25">
      <c r="E17433"/>
    </row>
    <row r="17434" spans="5:5" x14ac:dyDescent="0.25">
      <c r="E17434"/>
    </row>
    <row r="17435" spans="5:5" x14ac:dyDescent="0.25">
      <c r="E17435"/>
    </row>
    <row r="17436" spans="5:5" x14ac:dyDescent="0.25">
      <c r="E17436"/>
    </row>
    <row r="17437" spans="5:5" x14ac:dyDescent="0.25">
      <c r="E17437"/>
    </row>
    <row r="17438" spans="5:5" x14ac:dyDescent="0.25">
      <c r="E17438"/>
    </row>
    <row r="17439" spans="5:5" x14ac:dyDescent="0.25">
      <c r="E17439"/>
    </row>
    <row r="17440" spans="5:5" x14ac:dyDescent="0.25">
      <c r="E17440"/>
    </row>
    <row r="17441" spans="5:5" x14ac:dyDescent="0.25">
      <c r="E17441"/>
    </row>
    <row r="17442" spans="5:5" x14ac:dyDescent="0.25">
      <c r="E17442"/>
    </row>
    <row r="17443" spans="5:5" x14ac:dyDescent="0.25">
      <c r="E17443"/>
    </row>
    <row r="17444" spans="5:5" x14ac:dyDescent="0.25">
      <c r="E17444"/>
    </row>
    <row r="17445" spans="5:5" x14ac:dyDescent="0.25">
      <c r="E17445"/>
    </row>
    <row r="17446" spans="5:5" x14ac:dyDescent="0.25">
      <c r="E17446"/>
    </row>
    <row r="17447" spans="5:5" x14ac:dyDescent="0.25">
      <c r="E17447"/>
    </row>
    <row r="17448" spans="5:5" x14ac:dyDescent="0.25">
      <c r="E17448"/>
    </row>
    <row r="17449" spans="5:5" x14ac:dyDescent="0.25">
      <c r="E17449"/>
    </row>
    <row r="17450" spans="5:5" x14ac:dyDescent="0.25">
      <c r="E17450"/>
    </row>
    <row r="17451" spans="5:5" x14ac:dyDescent="0.25">
      <c r="E17451"/>
    </row>
    <row r="17452" spans="5:5" x14ac:dyDescent="0.25">
      <c r="E17452"/>
    </row>
    <row r="17453" spans="5:5" x14ac:dyDescent="0.25">
      <c r="E17453"/>
    </row>
    <row r="17454" spans="5:5" x14ac:dyDescent="0.25">
      <c r="E17454"/>
    </row>
    <row r="17455" spans="5:5" x14ac:dyDescent="0.25">
      <c r="E17455"/>
    </row>
    <row r="17456" spans="5:5" x14ac:dyDescent="0.25">
      <c r="E17456"/>
    </row>
    <row r="17457" spans="5:5" x14ac:dyDescent="0.25">
      <c r="E17457"/>
    </row>
    <row r="17458" spans="5:5" x14ac:dyDescent="0.25">
      <c r="E17458"/>
    </row>
    <row r="17459" spans="5:5" x14ac:dyDescent="0.25">
      <c r="E17459"/>
    </row>
    <row r="17460" spans="5:5" x14ac:dyDescent="0.25">
      <c r="E17460"/>
    </row>
    <row r="17461" spans="5:5" x14ac:dyDescent="0.25">
      <c r="E17461"/>
    </row>
    <row r="17462" spans="5:5" x14ac:dyDescent="0.25">
      <c r="E17462"/>
    </row>
    <row r="17463" spans="5:5" x14ac:dyDescent="0.25">
      <c r="E17463"/>
    </row>
    <row r="17464" spans="5:5" x14ac:dyDescent="0.25">
      <c r="E17464"/>
    </row>
    <row r="17465" spans="5:5" x14ac:dyDescent="0.25">
      <c r="E17465"/>
    </row>
    <row r="17466" spans="5:5" x14ac:dyDescent="0.25">
      <c r="E17466"/>
    </row>
    <row r="17467" spans="5:5" x14ac:dyDescent="0.25">
      <c r="E17467"/>
    </row>
    <row r="17468" spans="5:5" x14ac:dyDescent="0.25">
      <c r="E17468"/>
    </row>
    <row r="17469" spans="5:5" x14ac:dyDescent="0.25">
      <c r="E17469"/>
    </row>
    <row r="17470" spans="5:5" x14ac:dyDescent="0.25">
      <c r="E17470"/>
    </row>
    <row r="17471" spans="5:5" x14ac:dyDescent="0.25">
      <c r="E17471"/>
    </row>
    <row r="17472" spans="5:5" x14ac:dyDescent="0.25">
      <c r="E17472"/>
    </row>
    <row r="17473" spans="5:5" x14ac:dyDescent="0.25">
      <c r="E17473"/>
    </row>
    <row r="17474" spans="5:5" x14ac:dyDescent="0.25">
      <c r="E17474"/>
    </row>
    <row r="17475" spans="5:5" x14ac:dyDescent="0.25">
      <c r="E17475"/>
    </row>
    <row r="17476" spans="5:5" x14ac:dyDescent="0.25">
      <c r="E17476"/>
    </row>
    <row r="17477" spans="5:5" x14ac:dyDescent="0.25">
      <c r="E17477"/>
    </row>
    <row r="17478" spans="5:5" x14ac:dyDescent="0.25">
      <c r="E17478"/>
    </row>
    <row r="17479" spans="5:5" x14ac:dyDescent="0.25">
      <c r="E17479"/>
    </row>
    <row r="17480" spans="5:5" x14ac:dyDescent="0.25">
      <c r="E17480"/>
    </row>
    <row r="17481" spans="5:5" x14ac:dyDescent="0.25">
      <c r="E17481"/>
    </row>
    <row r="17482" spans="5:5" x14ac:dyDescent="0.25">
      <c r="E17482"/>
    </row>
    <row r="17483" spans="5:5" x14ac:dyDescent="0.25">
      <c r="E17483"/>
    </row>
    <row r="17484" spans="5:5" x14ac:dyDescent="0.25">
      <c r="E17484"/>
    </row>
    <row r="17485" spans="5:5" x14ac:dyDescent="0.25">
      <c r="E17485"/>
    </row>
    <row r="17486" spans="5:5" x14ac:dyDescent="0.25">
      <c r="E17486"/>
    </row>
    <row r="17487" spans="5:5" x14ac:dyDescent="0.25">
      <c r="E17487"/>
    </row>
    <row r="17488" spans="5:5" x14ac:dyDescent="0.25">
      <c r="E17488"/>
    </row>
    <row r="17489" spans="5:5" x14ac:dyDescent="0.25">
      <c r="E17489"/>
    </row>
    <row r="17490" spans="5:5" x14ac:dyDescent="0.25">
      <c r="E17490"/>
    </row>
    <row r="17491" spans="5:5" x14ac:dyDescent="0.25">
      <c r="E17491"/>
    </row>
    <row r="17492" spans="5:5" x14ac:dyDescent="0.25">
      <c r="E17492"/>
    </row>
    <row r="17493" spans="5:5" x14ac:dyDescent="0.25">
      <c r="E17493"/>
    </row>
    <row r="17494" spans="5:5" x14ac:dyDescent="0.25">
      <c r="E17494"/>
    </row>
    <row r="17495" spans="5:5" x14ac:dyDescent="0.25">
      <c r="E17495"/>
    </row>
    <row r="17496" spans="5:5" x14ac:dyDescent="0.25">
      <c r="E17496"/>
    </row>
    <row r="17497" spans="5:5" x14ac:dyDescent="0.25">
      <c r="E17497"/>
    </row>
    <row r="17498" spans="5:5" x14ac:dyDescent="0.25">
      <c r="E17498"/>
    </row>
    <row r="17499" spans="5:5" x14ac:dyDescent="0.25">
      <c r="E17499"/>
    </row>
    <row r="17500" spans="5:5" x14ac:dyDescent="0.25">
      <c r="E17500"/>
    </row>
    <row r="17501" spans="5:5" x14ac:dyDescent="0.25">
      <c r="E17501"/>
    </row>
    <row r="17502" spans="5:5" x14ac:dyDescent="0.25">
      <c r="E17502"/>
    </row>
    <row r="17503" spans="5:5" x14ac:dyDescent="0.25">
      <c r="E17503"/>
    </row>
    <row r="17504" spans="5:5" x14ac:dyDescent="0.25">
      <c r="E17504"/>
    </row>
    <row r="17505" spans="5:5" x14ac:dyDescent="0.25">
      <c r="E17505"/>
    </row>
    <row r="17506" spans="5:5" x14ac:dyDescent="0.25">
      <c r="E17506"/>
    </row>
    <row r="17507" spans="5:5" x14ac:dyDescent="0.25">
      <c r="E17507"/>
    </row>
    <row r="17508" spans="5:5" x14ac:dyDescent="0.25">
      <c r="E17508"/>
    </row>
    <row r="17509" spans="5:5" x14ac:dyDescent="0.25">
      <c r="E17509"/>
    </row>
    <row r="17510" spans="5:5" x14ac:dyDescent="0.25">
      <c r="E17510"/>
    </row>
    <row r="17511" spans="5:5" x14ac:dyDescent="0.25">
      <c r="E17511"/>
    </row>
    <row r="17512" spans="5:5" x14ac:dyDescent="0.25">
      <c r="E17512"/>
    </row>
    <row r="17513" spans="5:5" x14ac:dyDescent="0.25">
      <c r="E17513"/>
    </row>
    <row r="17514" spans="5:5" x14ac:dyDescent="0.25">
      <c r="E17514"/>
    </row>
    <row r="17515" spans="5:5" x14ac:dyDescent="0.25">
      <c r="E17515"/>
    </row>
    <row r="17516" spans="5:5" x14ac:dyDescent="0.25">
      <c r="E17516"/>
    </row>
    <row r="17517" spans="5:5" x14ac:dyDescent="0.25">
      <c r="E17517"/>
    </row>
    <row r="17518" spans="5:5" x14ac:dyDescent="0.25">
      <c r="E17518"/>
    </row>
    <row r="17519" spans="5:5" x14ac:dyDescent="0.25">
      <c r="E17519"/>
    </row>
    <row r="17520" spans="5:5" x14ac:dyDescent="0.25">
      <c r="E17520"/>
    </row>
    <row r="17521" spans="5:5" x14ac:dyDescent="0.25">
      <c r="E17521"/>
    </row>
    <row r="17522" spans="5:5" x14ac:dyDescent="0.25">
      <c r="E17522"/>
    </row>
    <row r="17523" spans="5:5" x14ac:dyDescent="0.25">
      <c r="E17523"/>
    </row>
    <row r="17524" spans="5:5" x14ac:dyDescent="0.25">
      <c r="E17524"/>
    </row>
    <row r="17525" spans="5:5" x14ac:dyDescent="0.25">
      <c r="E17525"/>
    </row>
    <row r="17526" spans="5:5" x14ac:dyDescent="0.25">
      <c r="E17526"/>
    </row>
    <row r="17527" spans="5:5" x14ac:dyDescent="0.25">
      <c r="E17527"/>
    </row>
    <row r="17528" spans="5:5" x14ac:dyDescent="0.25">
      <c r="E17528"/>
    </row>
    <row r="17529" spans="5:5" x14ac:dyDescent="0.25">
      <c r="E17529"/>
    </row>
    <row r="17530" spans="5:5" x14ac:dyDescent="0.25">
      <c r="E17530"/>
    </row>
    <row r="17531" spans="5:5" x14ac:dyDescent="0.25">
      <c r="E17531"/>
    </row>
    <row r="17532" spans="5:5" x14ac:dyDescent="0.25">
      <c r="E17532"/>
    </row>
    <row r="17533" spans="5:5" x14ac:dyDescent="0.25">
      <c r="E17533"/>
    </row>
    <row r="17534" spans="5:5" x14ac:dyDescent="0.25">
      <c r="E17534"/>
    </row>
    <row r="17535" spans="5:5" x14ac:dyDescent="0.25">
      <c r="E17535"/>
    </row>
    <row r="17536" spans="5:5" x14ac:dyDescent="0.25">
      <c r="E17536"/>
    </row>
    <row r="17537" spans="5:5" x14ac:dyDescent="0.25">
      <c r="E17537"/>
    </row>
    <row r="17538" spans="5:5" x14ac:dyDescent="0.25">
      <c r="E17538"/>
    </row>
    <row r="17539" spans="5:5" x14ac:dyDescent="0.25">
      <c r="E17539"/>
    </row>
    <row r="17540" spans="5:5" x14ac:dyDescent="0.25">
      <c r="E17540"/>
    </row>
    <row r="17541" spans="5:5" x14ac:dyDescent="0.25">
      <c r="E17541"/>
    </row>
    <row r="17542" spans="5:5" x14ac:dyDescent="0.25">
      <c r="E17542"/>
    </row>
    <row r="17543" spans="5:5" x14ac:dyDescent="0.25">
      <c r="E17543"/>
    </row>
    <row r="17544" spans="5:5" x14ac:dyDescent="0.25">
      <c r="E17544"/>
    </row>
    <row r="17545" spans="5:5" x14ac:dyDescent="0.25">
      <c r="E17545"/>
    </row>
    <row r="17546" spans="5:5" x14ac:dyDescent="0.25">
      <c r="E17546"/>
    </row>
    <row r="17547" spans="5:5" x14ac:dyDescent="0.25">
      <c r="E17547"/>
    </row>
    <row r="17548" spans="5:5" x14ac:dyDescent="0.25">
      <c r="E17548"/>
    </row>
    <row r="17549" spans="5:5" x14ac:dyDescent="0.25">
      <c r="E17549"/>
    </row>
    <row r="17550" spans="5:5" x14ac:dyDescent="0.25">
      <c r="E17550"/>
    </row>
    <row r="17551" spans="5:5" x14ac:dyDescent="0.25">
      <c r="E17551"/>
    </row>
    <row r="17552" spans="5:5" x14ac:dyDescent="0.25">
      <c r="E17552"/>
    </row>
    <row r="17553" spans="5:5" x14ac:dyDescent="0.25">
      <c r="E17553"/>
    </row>
    <row r="17554" spans="5:5" x14ac:dyDescent="0.25">
      <c r="E17554"/>
    </row>
    <row r="17555" spans="5:5" x14ac:dyDescent="0.25">
      <c r="E17555"/>
    </row>
    <row r="17556" spans="5:5" x14ac:dyDescent="0.25">
      <c r="E17556"/>
    </row>
    <row r="17557" spans="5:5" x14ac:dyDescent="0.25">
      <c r="E17557"/>
    </row>
    <row r="17558" spans="5:5" x14ac:dyDescent="0.25">
      <c r="E17558"/>
    </row>
    <row r="17559" spans="5:5" x14ac:dyDescent="0.25">
      <c r="E17559"/>
    </row>
    <row r="17560" spans="5:5" x14ac:dyDescent="0.25">
      <c r="E17560"/>
    </row>
    <row r="17561" spans="5:5" x14ac:dyDescent="0.25">
      <c r="E17561"/>
    </row>
    <row r="17562" spans="5:5" x14ac:dyDescent="0.25">
      <c r="E17562"/>
    </row>
    <row r="17563" spans="5:5" x14ac:dyDescent="0.25">
      <c r="E17563"/>
    </row>
    <row r="17564" spans="5:5" x14ac:dyDescent="0.25">
      <c r="E17564"/>
    </row>
    <row r="17565" spans="5:5" x14ac:dyDescent="0.25">
      <c r="E17565"/>
    </row>
    <row r="17566" spans="5:5" x14ac:dyDescent="0.25">
      <c r="E17566"/>
    </row>
    <row r="17567" spans="5:5" x14ac:dyDescent="0.25">
      <c r="E17567"/>
    </row>
    <row r="17568" spans="5:5" x14ac:dyDescent="0.25">
      <c r="E17568"/>
    </row>
    <row r="17569" spans="5:5" x14ac:dyDescent="0.25">
      <c r="E17569"/>
    </row>
    <row r="17570" spans="5:5" x14ac:dyDescent="0.25">
      <c r="E17570"/>
    </row>
    <row r="17571" spans="5:5" x14ac:dyDescent="0.25">
      <c r="E17571"/>
    </row>
    <row r="17572" spans="5:5" x14ac:dyDescent="0.25">
      <c r="E17572"/>
    </row>
    <row r="17573" spans="5:5" x14ac:dyDescent="0.25">
      <c r="E17573"/>
    </row>
    <row r="17574" spans="5:5" x14ac:dyDescent="0.25">
      <c r="E17574"/>
    </row>
    <row r="17575" spans="5:5" x14ac:dyDescent="0.25">
      <c r="E17575"/>
    </row>
    <row r="17576" spans="5:5" x14ac:dyDescent="0.25">
      <c r="E17576"/>
    </row>
    <row r="17577" spans="5:5" x14ac:dyDescent="0.25">
      <c r="E17577"/>
    </row>
    <row r="17578" spans="5:5" x14ac:dyDescent="0.25">
      <c r="E17578"/>
    </row>
    <row r="17579" spans="5:5" x14ac:dyDescent="0.25">
      <c r="E17579"/>
    </row>
    <row r="17580" spans="5:5" x14ac:dyDescent="0.25">
      <c r="E17580"/>
    </row>
    <row r="17581" spans="5:5" x14ac:dyDescent="0.25">
      <c r="E17581"/>
    </row>
    <row r="17582" spans="5:5" x14ac:dyDescent="0.25">
      <c r="E17582"/>
    </row>
    <row r="17583" spans="5:5" x14ac:dyDescent="0.25">
      <c r="E17583"/>
    </row>
    <row r="17584" spans="5:5" x14ac:dyDescent="0.25">
      <c r="E17584"/>
    </row>
    <row r="17585" spans="5:5" x14ac:dyDescent="0.25">
      <c r="E17585"/>
    </row>
    <row r="17586" spans="5:5" x14ac:dyDescent="0.25">
      <c r="E17586"/>
    </row>
    <row r="17587" spans="5:5" x14ac:dyDescent="0.25">
      <c r="E17587"/>
    </row>
    <row r="17588" spans="5:5" x14ac:dyDescent="0.25">
      <c r="E17588"/>
    </row>
    <row r="17589" spans="5:5" x14ac:dyDescent="0.25">
      <c r="E17589"/>
    </row>
    <row r="17590" spans="5:5" x14ac:dyDescent="0.25">
      <c r="E17590"/>
    </row>
    <row r="17591" spans="5:5" x14ac:dyDescent="0.25">
      <c r="E17591"/>
    </row>
    <row r="17592" spans="5:5" x14ac:dyDescent="0.25">
      <c r="E17592"/>
    </row>
    <row r="17593" spans="5:5" x14ac:dyDescent="0.25">
      <c r="E17593"/>
    </row>
    <row r="17594" spans="5:5" x14ac:dyDescent="0.25">
      <c r="E17594"/>
    </row>
    <row r="17595" spans="5:5" x14ac:dyDescent="0.25">
      <c r="E17595"/>
    </row>
    <row r="17596" spans="5:5" x14ac:dyDescent="0.25">
      <c r="E17596"/>
    </row>
    <row r="17597" spans="5:5" x14ac:dyDescent="0.25">
      <c r="E17597"/>
    </row>
    <row r="17598" spans="5:5" x14ac:dyDescent="0.25">
      <c r="E17598"/>
    </row>
    <row r="17599" spans="5:5" x14ac:dyDescent="0.25">
      <c r="E17599"/>
    </row>
    <row r="17600" spans="5:5" x14ac:dyDescent="0.25">
      <c r="E17600"/>
    </row>
    <row r="17601" spans="5:5" x14ac:dyDescent="0.25">
      <c r="E17601"/>
    </row>
    <row r="17602" spans="5:5" x14ac:dyDescent="0.25">
      <c r="E17602"/>
    </row>
    <row r="17603" spans="5:5" x14ac:dyDescent="0.25">
      <c r="E17603"/>
    </row>
    <row r="17604" spans="5:5" x14ac:dyDescent="0.25">
      <c r="E17604"/>
    </row>
    <row r="17605" spans="5:5" x14ac:dyDescent="0.25">
      <c r="E17605"/>
    </row>
    <row r="17606" spans="5:5" x14ac:dyDescent="0.25">
      <c r="E17606"/>
    </row>
    <row r="17607" spans="5:5" x14ac:dyDescent="0.25">
      <c r="E17607"/>
    </row>
    <row r="17608" spans="5:5" x14ac:dyDescent="0.25">
      <c r="E17608"/>
    </row>
    <row r="17609" spans="5:5" x14ac:dyDescent="0.25">
      <c r="E17609"/>
    </row>
    <row r="17610" spans="5:5" x14ac:dyDescent="0.25">
      <c r="E17610"/>
    </row>
    <row r="17611" spans="5:5" x14ac:dyDescent="0.25">
      <c r="E17611"/>
    </row>
    <row r="17612" spans="5:5" x14ac:dyDescent="0.25">
      <c r="E17612"/>
    </row>
    <row r="17613" spans="5:5" x14ac:dyDescent="0.25">
      <c r="E17613"/>
    </row>
    <row r="17614" spans="5:5" x14ac:dyDescent="0.25">
      <c r="E17614"/>
    </row>
    <row r="17615" spans="5:5" x14ac:dyDescent="0.25">
      <c r="E17615"/>
    </row>
    <row r="17616" spans="5:5" x14ac:dyDescent="0.25">
      <c r="E17616"/>
    </row>
    <row r="17617" spans="5:5" x14ac:dyDescent="0.25">
      <c r="E17617"/>
    </row>
    <row r="17618" spans="5:5" x14ac:dyDescent="0.25">
      <c r="E17618"/>
    </row>
    <row r="17619" spans="5:5" x14ac:dyDescent="0.25">
      <c r="E17619"/>
    </row>
    <row r="17620" spans="5:5" x14ac:dyDescent="0.25">
      <c r="E17620"/>
    </row>
    <row r="17621" spans="5:5" x14ac:dyDescent="0.25">
      <c r="E17621"/>
    </row>
    <row r="17622" spans="5:5" x14ac:dyDescent="0.25">
      <c r="E17622"/>
    </row>
    <row r="17623" spans="5:5" x14ac:dyDescent="0.25">
      <c r="E17623"/>
    </row>
    <row r="17624" spans="5:5" x14ac:dyDescent="0.25">
      <c r="E17624"/>
    </row>
    <row r="17625" spans="5:5" x14ac:dyDescent="0.25">
      <c r="E17625"/>
    </row>
    <row r="17626" spans="5:5" x14ac:dyDescent="0.25">
      <c r="E17626"/>
    </row>
    <row r="17627" spans="5:5" x14ac:dyDescent="0.25">
      <c r="E17627"/>
    </row>
    <row r="17628" spans="5:5" x14ac:dyDescent="0.25">
      <c r="E17628"/>
    </row>
    <row r="17629" spans="5:5" x14ac:dyDescent="0.25">
      <c r="E17629"/>
    </row>
    <row r="17630" spans="5:5" x14ac:dyDescent="0.25">
      <c r="E17630"/>
    </row>
    <row r="17631" spans="5:5" x14ac:dyDescent="0.25">
      <c r="E17631"/>
    </row>
    <row r="17632" spans="5:5" x14ac:dyDescent="0.25">
      <c r="E17632"/>
    </row>
    <row r="17633" spans="5:5" x14ac:dyDescent="0.25">
      <c r="E17633"/>
    </row>
    <row r="17634" spans="5:5" x14ac:dyDescent="0.25">
      <c r="E17634"/>
    </row>
    <row r="17635" spans="5:5" x14ac:dyDescent="0.25">
      <c r="E17635"/>
    </row>
    <row r="17636" spans="5:5" x14ac:dyDescent="0.25">
      <c r="E17636"/>
    </row>
    <row r="17637" spans="5:5" x14ac:dyDescent="0.25">
      <c r="E17637"/>
    </row>
    <row r="17638" spans="5:5" x14ac:dyDescent="0.25">
      <c r="E17638"/>
    </row>
    <row r="17639" spans="5:5" x14ac:dyDescent="0.25">
      <c r="E17639"/>
    </row>
    <row r="17640" spans="5:5" x14ac:dyDescent="0.25">
      <c r="E17640"/>
    </row>
    <row r="17641" spans="5:5" x14ac:dyDescent="0.25">
      <c r="E17641"/>
    </row>
    <row r="17642" spans="5:5" x14ac:dyDescent="0.25">
      <c r="E17642"/>
    </row>
    <row r="17643" spans="5:5" x14ac:dyDescent="0.25">
      <c r="E17643"/>
    </row>
    <row r="17644" spans="5:5" x14ac:dyDescent="0.25">
      <c r="E17644"/>
    </row>
    <row r="17645" spans="5:5" x14ac:dyDescent="0.25">
      <c r="E17645"/>
    </row>
    <row r="17646" spans="5:5" x14ac:dyDescent="0.25">
      <c r="E17646"/>
    </row>
    <row r="17647" spans="5:5" x14ac:dyDescent="0.25">
      <c r="E17647"/>
    </row>
    <row r="17648" spans="5:5" x14ac:dyDescent="0.25">
      <c r="E17648"/>
    </row>
    <row r="17649" spans="5:5" x14ac:dyDescent="0.25">
      <c r="E17649"/>
    </row>
    <row r="17650" spans="5:5" x14ac:dyDescent="0.25">
      <c r="E17650"/>
    </row>
    <row r="17651" spans="5:5" x14ac:dyDescent="0.25">
      <c r="E17651"/>
    </row>
    <row r="17652" spans="5:5" x14ac:dyDescent="0.25">
      <c r="E17652"/>
    </row>
    <row r="17653" spans="5:5" x14ac:dyDescent="0.25">
      <c r="E17653"/>
    </row>
    <row r="17654" spans="5:5" x14ac:dyDescent="0.25">
      <c r="E17654"/>
    </row>
    <row r="17655" spans="5:5" x14ac:dyDescent="0.25">
      <c r="E17655"/>
    </row>
    <row r="17656" spans="5:5" x14ac:dyDescent="0.25">
      <c r="E17656"/>
    </row>
    <row r="17657" spans="5:5" x14ac:dyDescent="0.25">
      <c r="E17657"/>
    </row>
    <row r="17658" spans="5:5" x14ac:dyDescent="0.25">
      <c r="E17658"/>
    </row>
    <row r="17659" spans="5:5" x14ac:dyDescent="0.25">
      <c r="E17659"/>
    </row>
    <row r="17660" spans="5:5" x14ac:dyDescent="0.25">
      <c r="E17660"/>
    </row>
    <row r="17661" spans="5:5" x14ac:dyDescent="0.25">
      <c r="E17661"/>
    </row>
    <row r="17662" spans="5:5" x14ac:dyDescent="0.25">
      <c r="E17662"/>
    </row>
    <row r="17663" spans="5:5" x14ac:dyDescent="0.25">
      <c r="E17663"/>
    </row>
    <row r="17664" spans="5:5" x14ac:dyDescent="0.25">
      <c r="E17664"/>
    </row>
    <row r="17665" spans="5:5" x14ac:dyDescent="0.25">
      <c r="E17665"/>
    </row>
    <row r="17666" spans="5:5" x14ac:dyDescent="0.25">
      <c r="E17666"/>
    </row>
    <row r="17667" spans="5:5" x14ac:dyDescent="0.25">
      <c r="E17667"/>
    </row>
    <row r="17668" spans="5:5" x14ac:dyDescent="0.25">
      <c r="E17668"/>
    </row>
    <row r="17669" spans="5:5" x14ac:dyDescent="0.25">
      <c r="E17669"/>
    </row>
    <row r="17670" spans="5:5" x14ac:dyDescent="0.25">
      <c r="E17670"/>
    </row>
    <row r="17671" spans="5:5" x14ac:dyDescent="0.25">
      <c r="E17671"/>
    </row>
    <row r="17672" spans="5:5" x14ac:dyDescent="0.25">
      <c r="E17672"/>
    </row>
    <row r="17673" spans="5:5" x14ac:dyDescent="0.25">
      <c r="E17673"/>
    </row>
    <row r="17674" spans="5:5" x14ac:dyDescent="0.25">
      <c r="E17674"/>
    </row>
    <row r="17675" spans="5:5" x14ac:dyDescent="0.25">
      <c r="E17675"/>
    </row>
    <row r="17676" spans="5:5" x14ac:dyDescent="0.25">
      <c r="E17676"/>
    </row>
    <row r="17677" spans="5:5" x14ac:dyDescent="0.25">
      <c r="E17677"/>
    </row>
    <row r="17678" spans="5:5" x14ac:dyDescent="0.25">
      <c r="E17678"/>
    </row>
    <row r="17679" spans="5:5" x14ac:dyDescent="0.25">
      <c r="E17679"/>
    </row>
    <row r="17680" spans="5:5" x14ac:dyDescent="0.25">
      <c r="E17680"/>
    </row>
    <row r="17681" spans="5:5" x14ac:dyDescent="0.25">
      <c r="E17681"/>
    </row>
    <row r="17682" spans="5:5" x14ac:dyDescent="0.25">
      <c r="E17682"/>
    </row>
    <row r="17683" spans="5:5" x14ac:dyDescent="0.25">
      <c r="E17683"/>
    </row>
    <row r="17684" spans="5:5" x14ac:dyDescent="0.25">
      <c r="E17684"/>
    </row>
    <row r="17685" spans="5:5" x14ac:dyDescent="0.25">
      <c r="E17685"/>
    </row>
    <row r="17686" spans="5:5" x14ac:dyDescent="0.25">
      <c r="E17686"/>
    </row>
    <row r="17687" spans="5:5" x14ac:dyDescent="0.25">
      <c r="E17687"/>
    </row>
    <row r="17688" spans="5:5" x14ac:dyDescent="0.25">
      <c r="E17688"/>
    </row>
    <row r="17689" spans="5:5" x14ac:dyDescent="0.25">
      <c r="E17689"/>
    </row>
    <row r="17690" spans="5:5" x14ac:dyDescent="0.25">
      <c r="E17690"/>
    </row>
    <row r="17691" spans="5:5" x14ac:dyDescent="0.25">
      <c r="E17691"/>
    </row>
    <row r="17692" spans="5:5" x14ac:dyDescent="0.25">
      <c r="E17692"/>
    </row>
    <row r="17693" spans="5:5" x14ac:dyDescent="0.25">
      <c r="E17693"/>
    </row>
    <row r="17694" spans="5:5" x14ac:dyDescent="0.25">
      <c r="E17694"/>
    </row>
    <row r="17695" spans="5:5" x14ac:dyDescent="0.25">
      <c r="E17695"/>
    </row>
    <row r="17696" spans="5:5" x14ac:dyDescent="0.25">
      <c r="E17696"/>
    </row>
    <row r="17697" spans="5:5" x14ac:dyDescent="0.25">
      <c r="E17697"/>
    </row>
    <row r="17698" spans="5:5" x14ac:dyDescent="0.25">
      <c r="E17698"/>
    </row>
    <row r="17699" spans="5:5" x14ac:dyDescent="0.25">
      <c r="E17699"/>
    </row>
    <row r="17700" spans="5:5" x14ac:dyDescent="0.25">
      <c r="E17700"/>
    </row>
    <row r="17701" spans="5:5" x14ac:dyDescent="0.25">
      <c r="E17701"/>
    </row>
    <row r="17702" spans="5:5" x14ac:dyDescent="0.25">
      <c r="E17702"/>
    </row>
    <row r="17703" spans="5:5" x14ac:dyDescent="0.25">
      <c r="E17703"/>
    </row>
    <row r="17704" spans="5:5" x14ac:dyDescent="0.25">
      <c r="E17704"/>
    </row>
    <row r="17705" spans="5:5" x14ac:dyDescent="0.25">
      <c r="E17705"/>
    </row>
    <row r="17706" spans="5:5" x14ac:dyDescent="0.25">
      <c r="E17706"/>
    </row>
    <row r="17707" spans="5:5" x14ac:dyDescent="0.25">
      <c r="E17707"/>
    </row>
    <row r="17708" spans="5:5" x14ac:dyDescent="0.25">
      <c r="E17708"/>
    </row>
    <row r="17709" spans="5:5" x14ac:dyDescent="0.25">
      <c r="E17709"/>
    </row>
    <row r="17710" spans="5:5" x14ac:dyDescent="0.25">
      <c r="E17710"/>
    </row>
    <row r="17711" spans="5:5" x14ac:dyDescent="0.25">
      <c r="E17711"/>
    </row>
    <row r="17712" spans="5:5" x14ac:dyDescent="0.25">
      <c r="E17712"/>
    </row>
    <row r="17713" spans="5:5" x14ac:dyDescent="0.25">
      <c r="E17713"/>
    </row>
    <row r="17714" spans="5:5" x14ac:dyDescent="0.25">
      <c r="E17714"/>
    </row>
    <row r="17715" spans="5:5" x14ac:dyDescent="0.25">
      <c r="E17715"/>
    </row>
    <row r="17716" spans="5:5" x14ac:dyDescent="0.25">
      <c r="E17716"/>
    </row>
    <row r="17717" spans="5:5" x14ac:dyDescent="0.25">
      <c r="E17717"/>
    </row>
    <row r="17718" spans="5:5" x14ac:dyDescent="0.25">
      <c r="E17718"/>
    </row>
    <row r="17719" spans="5:5" x14ac:dyDescent="0.25">
      <c r="E17719"/>
    </row>
    <row r="17720" spans="5:5" x14ac:dyDescent="0.25">
      <c r="E17720"/>
    </row>
    <row r="17721" spans="5:5" x14ac:dyDescent="0.25">
      <c r="E17721"/>
    </row>
    <row r="17722" spans="5:5" x14ac:dyDescent="0.25">
      <c r="E17722"/>
    </row>
    <row r="17723" spans="5:5" x14ac:dyDescent="0.25">
      <c r="E17723"/>
    </row>
    <row r="17724" spans="5:5" x14ac:dyDescent="0.25">
      <c r="E17724"/>
    </row>
    <row r="17725" spans="5:5" x14ac:dyDescent="0.25">
      <c r="E17725"/>
    </row>
    <row r="17726" spans="5:5" x14ac:dyDescent="0.25">
      <c r="E17726"/>
    </row>
    <row r="17727" spans="5:5" x14ac:dyDescent="0.25">
      <c r="E17727"/>
    </row>
    <row r="17728" spans="5:5" x14ac:dyDescent="0.25">
      <c r="E17728"/>
    </row>
    <row r="17729" spans="5:5" x14ac:dyDescent="0.25">
      <c r="E17729"/>
    </row>
    <row r="17730" spans="5:5" x14ac:dyDescent="0.25">
      <c r="E17730"/>
    </row>
    <row r="17731" spans="5:5" x14ac:dyDescent="0.25">
      <c r="E17731"/>
    </row>
    <row r="17732" spans="5:5" x14ac:dyDescent="0.25">
      <c r="E17732"/>
    </row>
    <row r="17733" spans="5:5" x14ac:dyDescent="0.25">
      <c r="E17733"/>
    </row>
    <row r="17734" spans="5:5" x14ac:dyDescent="0.25">
      <c r="E17734"/>
    </row>
    <row r="17735" spans="5:5" x14ac:dyDescent="0.25">
      <c r="E17735"/>
    </row>
    <row r="17736" spans="5:5" x14ac:dyDescent="0.25">
      <c r="E17736"/>
    </row>
    <row r="17737" spans="5:5" x14ac:dyDescent="0.25">
      <c r="E17737"/>
    </row>
    <row r="17738" spans="5:5" x14ac:dyDescent="0.25">
      <c r="E17738"/>
    </row>
    <row r="17739" spans="5:5" x14ac:dyDescent="0.25">
      <c r="E17739"/>
    </row>
    <row r="17740" spans="5:5" x14ac:dyDescent="0.25">
      <c r="E17740"/>
    </row>
    <row r="17741" spans="5:5" x14ac:dyDescent="0.25">
      <c r="E17741"/>
    </row>
    <row r="17742" spans="5:5" x14ac:dyDescent="0.25">
      <c r="E17742"/>
    </row>
    <row r="17743" spans="5:5" x14ac:dyDescent="0.25">
      <c r="E17743"/>
    </row>
    <row r="17744" spans="5:5" x14ac:dyDescent="0.25">
      <c r="E17744"/>
    </row>
    <row r="17745" spans="5:5" x14ac:dyDescent="0.25">
      <c r="E17745"/>
    </row>
    <row r="17746" spans="5:5" x14ac:dyDescent="0.25">
      <c r="E17746"/>
    </row>
    <row r="17747" spans="5:5" x14ac:dyDescent="0.25">
      <c r="E17747"/>
    </row>
    <row r="17748" spans="5:5" x14ac:dyDescent="0.25">
      <c r="E17748"/>
    </row>
    <row r="17749" spans="5:5" x14ac:dyDescent="0.25">
      <c r="E17749"/>
    </row>
    <row r="17750" spans="5:5" x14ac:dyDescent="0.25">
      <c r="E17750"/>
    </row>
    <row r="17751" spans="5:5" x14ac:dyDescent="0.25">
      <c r="E17751"/>
    </row>
    <row r="17752" spans="5:5" x14ac:dyDescent="0.25">
      <c r="E17752"/>
    </row>
    <row r="17753" spans="5:5" x14ac:dyDescent="0.25">
      <c r="E17753"/>
    </row>
    <row r="17754" spans="5:5" x14ac:dyDescent="0.25">
      <c r="E17754"/>
    </row>
    <row r="17755" spans="5:5" x14ac:dyDescent="0.25">
      <c r="E17755"/>
    </row>
    <row r="17756" spans="5:5" x14ac:dyDescent="0.25">
      <c r="E17756"/>
    </row>
    <row r="17757" spans="5:5" x14ac:dyDescent="0.25">
      <c r="E17757"/>
    </row>
    <row r="17758" spans="5:5" x14ac:dyDescent="0.25">
      <c r="E17758"/>
    </row>
    <row r="17759" spans="5:5" x14ac:dyDescent="0.25">
      <c r="E17759"/>
    </row>
    <row r="17760" spans="5:5" x14ac:dyDescent="0.25">
      <c r="E17760"/>
    </row>
    <row r="17761" spans="5:5" x14ac:dyDescent="0.25">
      <c r="E17761"/>
    </row>
    <row r="17762" spans="5:5" x14ac:dyDescent="0.25">
      <c r="E17762"/>
    </row>
    <row r="17763" spans="5:5" x14ac:dyDescent="0.25">
      <c r="E17763"/>
    </row>
    <row r="17764" spans="5:5" x14ac:dyDescent="0.25">
      <c r="E17764"/>
    </row>
    <row r="17765" spans="5:5" x14ac:dyDescent="0.25">
      <c r="E17765"/>
    </row>
    <row r="17766" spans="5:5" x14ac:dyDescent="0.25">
      <c r="E17766"/>
    </row>
    <row r="17767" spans="5:5" x14ac:dyDescent="0.25">
      <c r="E17767"/>
    </row>
    <row r="17768" spans="5:5" x14ac:dyDescent="0.25">
      <c r="E17768"/>
    </row>
    <row r="17769" spans="5:5" x14ac:dyDescent="0.25">
      <c r="E17769"/>
    </row>
    <row r="17770" spans="5:5" x14ac:dyDescent="0.25">
      <c r="E17770"/>
    </row>
    <row r="17771" spans="5:5" x14ac:dyDescent="0.25">
      <c r="E17771"/>
    </row>
    <row r="17772" spans="5:5" x14ac:dyDescent="0.25">
      <c r="E17772"/>
    </row>
    <row r="17773" spans="5:5" x14ac:dyDescent="0.25">
      <c r="E17773"/>
    </row>
    <row r="17774" spans="5:5" x14ac:dyDescent="0.25">
      <c r="E17774"/>
    </row>
    <row r="17775" spans="5:5" x14ac:dyDescent="0.25">
      <c r="E17775"/>
    </row>
    <row r="17776" spans="5:5" x14ac:dyDescent="0.25">
      <c r="E17776"/>
    </row>
    <row r="17777" spans="5:5" x14ac:dyDescent="0.25">
      <c r="E17777"/>
    </row>
    <row r="17778" spans="5:5" x14ac:dyDescent="0.25">
      <c r="E17778"/>
    </row>
    <row r="17779" spans="5:5" x14ac:dyDescent="0.25">
      <c r="E17779"/>
    </row>
    <row r="17780" spans="5:5" x14ac:dyDescent="0.25">
      <c r="E17780"/>
    </row>
    <row r="17781" spans="5:5" x14ac:dyDescent="0.25">
      <c r="E17781"/>
    </row>
    <row r="17782" spans="5:5" x14ac:dyDescent="0.25">
      <c r="E17782"/>
    </row>
    <row r="17783" spans="5:5" x14ac:dyDescent="0.25">
      <c r="E17783"/>
    </row>
    <row r="17784" spans="5:5" x14ac:dyDescent="0.25">
      <c r="E17784"/>
    </row>
    <row r="17785" spans="5:5" x14ac:dyDescent="0.25">
      <c r="E17785"/>
    </row>
    <row r="17786" spans="5:5" x14ac:dyDescent="0.25">
      <c r="E17786"/>
    </row>
    <row r="17787" spans="5:5" x14ac:dyDescent="0.25">
      <c r="E17787"/>
    </row>
    <row r="17788" spans="5:5" x14ac:dyDescent="0.25">
      <c r="E17788"/>
    </row>
    <row r="17789" spans="5:5" x14ac:dyDescent="0.25">
      <c r="E17789"/>
    </row>
    <row r="17790" spans="5:5" x14ac:dyDescent="0.25">
      <c r="E17790"/>
    </row>
    <row r="17791" spans="5:5" x14ac:dyDescent="0.25">
      <c r="E17791"/>
    </row>
    <row r="17792" spans="5:5" x14ac:dyDescent="0.25">
      <c r="E17792"/>
    </row>
    <row r="17793" spans="5:5" x14ac:dyDescent="0.25">
      <c r="E17793"/>
    </row>
    <row r="17794" spans="5:5" x14ac:dyDescent="0.25">
      <c r="E17794"/>
    </row>
    <row r="17795" spans="5:5" x14ac:dyDescent="0.25">
      <c r="E17795"/>
    </row>
    <row r="17796" spans="5:5" x14ac:dyDescent="0.25">
      <c r="E17796"/>
    </row>
    <row r="17797" spans="5:5" x14ac:dyDescent="0.25">
      <c r="E17797"/>
    </row>
    <row r="17798" spans="5:5" x14ac:dyDescent="0.25">
      <c r="E17798"/>
    </row>
    <row r="17799" spans="5:5" x14ac:dyDescent="0.25">
      <c r="E17799"/>
    </row>
    <row r="17800" spans="5:5" x14ac:dyDescent="0.25">
      <c r="E17800"/>
    </row>
    <row r="17801" spans="5:5" x14ac:dyDescent="0.25">
      <c r="E17801"/>
    </row>
    <row r="17802" spans="5:5" x14ac:dyDescent="0.25">
      <c r="E17802"/>
    </row>
    <row r="17803" spans="5:5" x14ac:dyDescent="0.25">
      <c r="E17803"/>
    </row>
    <row r="17804" spans="5:5" x14ac:dyDescent="0.25">
      <c r="E17804"/>
    </row>
    <row r="17805" spans="5:5" x14ac:dyDescent="0.25">
      <c r="E17805"/>
    </row>
    <row r="17806" spans="5:5" x14ac:dyDescent="0.25">
      <c r="E17806"/>
    </row>
    <row r="17807" spans="5:5" x14ac:dyDescent="0.25">
      <c r="E17807"/>
    </row>
    <row r="17808" spans="5:5" x14ac:dyDescent="0.25">
      <c r="E17808"/>
    </row>
    <row r="17809" spans="5:5" x14ac:dyDescent="0.25">
      <c r="E17809"/>
    </row>
    <row r="17810" spans="5:5" x14ac:dyDescent="0.25">
      <c r="E17810"/>
    </row>
    <row r="17811" spans="5:5" x14ac:dyDescent="0.25">
      <c r="E17811"/>
    </row>
    <row r="17812" spans="5:5" x14ac:dyDescent="0.25">
      <c r="E17812"/>
    </row>
    <row r="17813" spans="5:5" x14ac:dyDescent="0.25">
      <c r="E17813"/>
    </row>
    <row r="17814" spans="5:5" x14ac:dyDescent="0.25">
      <c r="E17814"/>
    </row>
    <row r="17815" spans="5:5" x14ac:dyDescent="0.25">
      <c r="E17815"/>
    </row>
    <row r="17816" spans="5:5" x14ac:dyDescent="0.25">
      <c r="E17816"/>
    </row>
    <row r="17817" spans="5:5" x14ac:dyDescent="0.25">
      <c r="E17817"/>
    </row>
    <row r="17818" spans="5:5" x14ac:dyDescent="0.25">
      <c r="E17818"/>
    </row>
    <row r="17819" spans="5:5" x14ac:dyDescent="0.25">
      <c r="E17819"/>
    </row>
    <row r="17820" spans="5:5" x14ac:dyDescent="0.25">
      <c r="E17820"/>
    </row>
    <row r="17821" spans="5:5" x14ac:dyDescent="0.25">
      <c r="E17821"/>
    </row>
    <row r="17822" spans="5:5" x14ac:dyDescent="0.25">
      <c r="E17822"/>
    </row>
    <row r="17823" spans="5:5" x14ac:dyDescent="0.25">
      <c r="E17823"/>
    </row>
    <row r="17824" spans="5:5" x14ac:dyDescent="0.25">
      <c r="E17824"/>
    </row>
    <row r="17825" spans="5:5" x14ac:dyDescent="0.25">
      <c r="E17825"/>
    </row>
    <row r="17826" spans="5:5" x14ac:dyDescent="0.25">
      <c r="E17826"/>
    </row>
    <row r="17827" spans="5:5" x14ac:dyDescent="0.25">
      <c r="E17827"/>
    </row>
    <row r="17828" spans="5:5" x14ac:dyDescent="0.25">
      <c r="E17828"/>
    </row>
    <row r="17829" spans="5:5" x14ac:dyDescent="0.25">
      <c r="E17829"/>
    </row>
    <row r="17830" spans="5:5" x14ac:dyDescent="0.25">
      <c r="E17830"/>
    </row>
    <row r="17831" spans="5:5" x14ac:dyDescent="0.25">
      <c r="E17831"/>
    </row>
    <row r="17832" spans="5:5" x14ac:dyDescent="0.25">
      <c r="E17832"/>
    </row>
    <row r="17833" spans="5:5" x14ac:dyDescent="0.25">
      <c r="E17833"/>
    </row>
    <row r="17834" spans="5:5" x14ac:dyDescent="0.25">
      <c r="E17834"/>
    </row>
    <row r="17835" spans="5:5" x14ac:dyDescent="0.25">
      <c r="E17835"/>
    </row>
    <row r="17836" spans="5:5" x14ac:dyDescent="0.25">
      <c r="E17836"/>
    </row>
    <row r="17837" spans="5:5" x14ac:dyDescent="0.25">
      <c r="E17837"/>
    </row>
    <row r="17838" spans="5:5" x14ac:dyDescent="0.25">
      <c r="E17838"/>
    </row>
    <row r="17839" spans="5:5" x14ac:dyDescent="0.25">
      <c r="E17839"/>
    </row>
    <row r="17840" spans="5:5" x14ac:dyDescent="0.25">
      <c r="E17840"/>
    </row>
    <row r="17841" spans="5:5" x14ac:dyDescent="0.25">
      <c r="E17841"/>
    </row>
    <row r="17842" spans="5:5" x14ac:dyDescent="0.25">
      <c r="E17842"/>
    </row>
    <row r="17843" spans="5:5" x14ac:dyDescent="0.25">
      <c r="E17843"/>
    </row>
    <row r="17844" spans="5:5" x14ac:dyDescent="0.25">
      <c r="E17844"/>
    </row>
    <row r="17845" spans="5:5" x14ac:dyDescent="0.25">
      <c r="E17845"/>
    </row>
    <row r="17846" spans="5:5" x14ac:dyDescent="0.25">
      <c r="E17846"/>
    </row>
    <row r="17847" spans="5:5" x14ac:dyDescent="0.25">
      <c r="E17847"/>
    </row>
    <row r="17848" spans="5:5" x14ac:dyDescent="0.25">
      <c r="E17848"/>
    </row>
    <row r="17849" spans="5:5" x14ac:dyDescent="0.25">
      <c r="E17849"/>
    </row>
    <row r="17850" spans="5:5" x14ac:dyDescent="0.25">
      <c r="E17850"/>
    </row>
    <row r="17851" spans="5:5" x14ac:dyDescent="0.25">
      <c r="E17851"/>
    </row>
    <row r="17852" spans="5:5" x14ac:dyDescent="0.25">
      <c r="E17852"/>
    </row>
    <row r="17853" spans="5:5" x14ac:dyDescent="0.25">
      <c r="E17853"/>
    </row>
    <row r="17854" spans="5:5" x14ac:dyDescent="0.25">
      <c r="E17854"/>
    </row>
    <row r="17855" spans="5:5" x14ac:dyDescent="0.25">
      <c r="E17855"/>
    </row>
    <row r="17856" spans="5:5" x14ac:dyDescent="0.25">
      <c r="E17856"/>
    </row>
    <row r="17857" spans="5:5" x14ac:dyDescent="0.25">
      <c r="E17857"/>
    </row>
    <row r="17858" spans="5:5" x14ac:dyDescent="0.25">
      <c r="E17858"/>
    </row>
    <row r="17859" spans="5:5" x14ac:dyDescent="0.25">
      <c r="E17859"/>
    </row>
    <row r="17860" spans="5:5" x14ac:dyDescent="0.25">
      <c r="E17860"/>
    </row>
    <row r="17861" spans="5:5" x14ac:dyDescent="0.25">
      <c r="E17861"/>
    </row>
    <row r="17862" spans="5:5" x14ac:dyDescent="0.25">
      <c r="E17862"/>
    </row>
    <row r="17863" spans="5:5" x14ac:dyDescent="0.25">
      <c r="E17863"/>
    </row>
    <row r="17864" spans="5:5" x14ac:dyDescent="0.25">
      <c r="E17864"/>
    </row>
    <row r="17865" spans="5:5" x14ac:dyDescent="0.25">
      <c r="E17865"/>
    </row>
    <row r="17866" spans="5:5" x14ac:dyDescent="0.25">
      <c r="E17866"/>
    </row>
    <row r="17867" spans="5:5" x14ac:dyDescent="0.25">
      <c r="E17867"/>
    </row>
    <row r="17868" spans="5:5" x14ac:dyDescent="0.25">
      <c r="E17868"/>
    </row>
    <row r="17869" spans="5:5" x14ac:dyDescent="0.25">
      <c r="E17869"/>
    </row>
    <row r="17870" spans="5:5" x14ac:dyDescent="0.25">
      <c r="E17870"/>
    </row>
    <row r="17871" spans="5:5" x14ac:dyDescent="0.25">
      <c r="E17871"/>
    </row>
    <row r="17872" spans="5:5" x14ac:dyDescent="0.25">
      <c r="E17872"/>
    </row>
    <row r="17873" spans="5:5" x14ac:dyDescent="0.25">
      <c r="E17873"/>
    </row>
    <row r="17874" spans="5:5" x14ac:dyDescent="0.25">
      <c r="E17874"/>
    </row>
    <row r="17875" spans="5:5" x14ac:dyDescent="0.25">
      <c r="E17875"/>
    </row>
    <row r="17876" spans="5:5" x14ac:dyDescent="0.25">
      <c r="E17876"/>
    </row>
    <row r="17877" spans="5:5" x14ac:dyDescent="0.25">
      <c r="E17877"/>
    </row>
    <row r="17878" spans="5:5" x14ac:dyDescent="0.25">
      <c r="E17878"/>
    </row>
    <row r="17879" spans="5:5" x14ac:dyDescent="0.25">
      <c r="E17879"/>
    </row>
    <row r="17880" spans="5:5" x14ac:dyDescent="0.25">
      <c r="E17880"/>
    </row>
    <row r="17881" spans="5:5" x14ac:dyDescent="0.25">
      <c r="E17881"/>
    </row>
    <row r="17882" spans="5:5" x14ac:dyDescent="0.25">
      <c r="E17882"/>
    </row>
    <row r="17883" spans="5:5" x14ac:dyDescent="0.25">
      <c r="E17883"/>
    </row>
    <row r="17884" spans="5:5" x14ac:dyDescent="0.25">
      <c r="E17884"/>
    </row>
    <row r="17885" spans="5:5" x14ac:dyDescent="0.25">
      <c r="E17885"/>
    </row>
    <row r="17886" spans="5:5" x14ac:dyDescent="0.25">
      <c r="E17886"/>
    </row>
    <row r="17887" spans="5:5" x14ac:dyDescent="0.25">
      <c r="E17887"/>
    </row>
    <row r="17888" spans="5:5" x14ac:dyDescent="0.25">
      <c r="E17888"/>
    </row>
    <row r="17889" spans="5:5" x14ac:dyDescent="0.25">
      <c r="E17889"/>
    </row>
    <row r="17890" spans="5:5" x14ac:dyDescent="0.25">
      <c r="E17890"/>
    </row>
    <row r="17891" spans="5:5" x14ac:dyDescent="0.25">
      <c r="E17891"/>
    </row>
    <row r="17892" spans="5:5" x14ac:dyDescent="0.25">
      <c r="E17892"/>
    </row>
    <row r="17893" spans="5:5" x14ac:dyDescent="0.25">
      <c r="E17893"/>
    </row>
    <row r="17894" spans="5:5" x14ac:dyDescent="0.25">
      <c r="E17894"/>
    </row>
    <row r="17895" spans="5:5" x14ac:dyDescent="0.25">
      <c r="E17895"/>
    </row>
    <row r="17896" spans="5:5" x14ac:dyDescent="0.25">
      <c r="E17896"/>
    </row>
    <row r="17897" spans="5:5" x14ac:dyDescent="0.25">
      <c r="E17897"/>
    </row>
    <row r="17898" spans="5:5" x14ac:dyDescent="0.25">
      <c r="E17898"/>
    </row>
    <row r="17899" spans="5:5" x14ac:dyDescent="0.25">
      <c r="E17899"/>
    </row>
    <row r="17900" spans="5:5" x14ac:dyDescent="0.25">
      <c r="E17900"/>
    </row>
    <row r="17901" spans="5:5" x14ac:dyDescent="0.25">
      <c r="E17901"/>
    </row>
    <row r="17902" spans="5:5" x14ac:dyDescent="0.25">
      <c r="E17902"/>
    </row>
    <row r="17903" spans="5:5" x14ac:dyDescent="0.25">
      <c r="E17903"/>
    </row>
    <row r="17904" spans="5:5" x14ac:dyDescent="0.25">
      <c r="E17904"/>
    </row>
    <row r="17905" spans="5:5" x14ac:dyDescent="0.25">
      <c r="E17905"/>
    </row>
    <row r="17906" spans="5:5" x14ac:dyDescent="0.25">
      <c r="E17906"/>
    </row>
    <row r="17907" spans="5:5" x14ac:dyDescent="0.25">
      <c r="E17907"/>
    </row>
    <row r="17908" spans="5:5" x14ac:dyDescent="0.25">
      <c r="E17908"/>
    </row>
    <row r="17909" spans="5:5" x14ac:dyDescent="0.25">
      <c r="E17909"/>
    </row>
    <row r="17910" spans="5:5" x14ac:dyDescent="0.25">
      <c r="E17910"/>
    </row>
    <row r="17911" spans="5:5" x14ac:dyDescent="0.25">
      <c r="E17911"/>
    </row>
    <row r="17912" spans="5:5" x14ac:dyDescent="0.25">
      <c r="E17912"/>
    </row>
    <row r="17913" spans="5:5" x14ac:dyDescent="0.25">
      <c r="E17913"/>
    </row>
    <row r="17914" spans="5:5" x14ac:dyDescent="0.25">
      <c r="E17914"/>
    </row>
    <row r="17915" spans="5:5" x14ac:dyDescent="0.25">
      <c r="E17915"/>
    </row>
    <row r="17916" spans="5:5" x14ac:dyDescent="0.25">
      <c r="E17916"/>
    </row>
    <row r="17917" spans="5:5" x14ac:dyDescent="0.25">
      <c r="E17917"/>
    </row>
    <row r="17918" spans="5:5" x14ac:dyDescent="0.25">
      <c r="E17918"/>
    </row>
    <row r="17919" spans="5:5" x14ac:dyDescent="0.25">
      <c r="E17919"/>
    </row>
    <row r="17920" spans="5:5" x14ac:dyDescent="0.25">
      <c r="E17920"/>
    </row>
    <row r="17921" spans="5:5" x14ac:dyDescent="0.25">
      <c r="E17921"/>
    </row>
    <row r="17922" spans="5:5" x14ac:dyDescent="0.25">
      <c r="E17922"/>
    </row>
    <row r="17923" spans="5:5" x14ac:dyDescent="0.25">
      <c r="E17923"/>
    </row>
    <row r="17924" spans="5:5" x14ac:dyDescent="0.25">
      <c r="E17924"/>
    </row>
    <row r="17925" spans="5:5" x14ac:dyDescent="0.25">
      <c r="E17925"/>
    </row>
    <row r="17926" spans="5:5" x14ac:dyDescent="0.25">
      <c r="E17926"/>
    </row>
    <row r="17927" spans="5:5" x14ac:dyDescent="0.25">
      <c r="E17927"/>
    </row>
    <row r="17928" spans="5:5" x14ac:dyDescent="0.25">
      <c r="E17928"/>
    </row>
    <row r="17929" spans="5:5" x14ac:dyDescent="0.25">
      <c r="E17929"/>
    </row>
    <row r="17930" spans="5:5" x14ac:dyDescent="0.25">
      <c r="E17930"/>
    </row>
    <row r="17931" spans="5:5" x14ac:dyDescent="0.25">
      <c r="E17931"/>
    </row>
    <row r="17932" spans="5:5" x14ac:dyDescent="0.25">
      <c r="E17932"/>
    </row>
    <row r="17933" spans="5:5" x14ac:dyDescent="0.25">
      <c r="E17933"/>
    </row>
    <row r="17934" spans="5:5" x14ac:dyDescent="0.25">
      <c r="E17934"/>
    </row>
    <row r="17935" spans="5:5" x14ac:dyDescent="0.25">
      <c r="E17935"/>
    </row>
    <row r="17936" spans="5:5" x14ac:dyDescent="0.25">
      <c r="E17936"/>
    </row>
    <row r="17937" spans="5:5" x14ac:dyDescent="0.25">
      <c r="E17937"/>
    </row>
    <row r="17938" spans="5:5" x14ac:dyDescent="0.25">
      <c r="E17938"/>
    </row>
    <row r="17939" spans="5:5" x14ac:dyDescent="0.25">
      <c r="E17939"/>
    </row>
    <row r="17940" spans="5:5" x14ac:dyDescent="0.25">
      <c r="E17940"/>
    </row>
    <row r="17941" spans="5:5" x14ac:dyDescent="0.25">
      <c r="E17941"/>
    </row>
    <row r="17942" spans="5:5" x14ac:dyDescent="0.25">
      <c r="E17942"/>
    </row>
    <row r="17943" spans="5:5" x14ac:dyDescent="0.25">
      <c r="E17943"/>
    </row>
    <row r="17944" spans="5:5" x14ac:dyDescent="0.25">
      <c r="E17944"/>
    </row>
    <row r="17945" spans="5:5" x14ac:dyDescent="0.25">
      <c r="E17945"/>
    </row>
    <row r="17946" spans="5:5" x14ac:dyDescent="0.25">
      <c r="E17946"/>
    </row>
    <row r="17947" spans="5:5" x14ac:dyDescent="0.25">
      <c r="E17947"/>
    </row>
    <row r="17948" spans="5:5" x14ac:dyDescent="0.25">
      <c r="E17948"/>
    </row>
    <row r="17949" spans="5:5" x14ac:dyDescent="0.25">
      <c r="E17949"/>
    </row>
    <row r="17950" spans="5:5" x14ac:dyDescent="0.25">
      <c r="E17950"/>
    </row>
    <row r="17951" spans="5:5" x14ac:dyDescent="0.25">
      <c r="E17951"/>
    </row>
    <row r="17952" spans="5:5" x14ac:dyDescent="0.25">
      <c r="E17952"/>
    </row>
    <row r="17953" spans="5:5" x14ac:dyDescent="0.25">
      <c r="E17953"/>
    </row>
    <row r="17954" spans="5:5" x14ac:dyDescent="0.25">
      <c r="E17954"/>
    </row>
    <row r="17955" spans="5:5" x14ac:dyDescent="0.25">
      <c r="E17955"/>
    </row>
    <row r="17956" spans="5:5" x14ac:dyDescent="0.25">
      <c r="E17956"/>
    </row>
    <row r="17957" spans="5:5" x14ac:dyDescent="0.25">
      <c r="E17957"/>
    </row>
    <row r="17958" spans="5:5" x14ac:dyDescent="0.25">
      <c r="E17958"/>
    </row>
    <row r="17959" spans="5:5" x14ac:dyDescent="0.25">
      <c r="E17959"/>
    </row>
    <row r="17960" spans="5:5" x14ac:dyDescent="0.25">
      <c r="E17960"/>
    </row>
    <row r="17961" spans="5:5" x14ac:dyDescent="0.25">
      <c r="E17961"/>
    </row>
    <row r="17962" spans="5:5" x14ac:dyDescent="0.25">
      <c r="E17962"/>
    </row>
    <row r="17963" spans="5:5" x14ac:dyDescent="0.25">
      <c r="E17963"/>
    </row>
    <row r="17964" spans="5:5" x14ac:dyDescent="0.25">
      <c r="E17964"/>
    </row>
    <row r="17965" spans="5:5" x14ac:dyDescent="0.25">
      <c r="E17965"/>
    </row>
    <row r="17966" spans="5:5" x14ac:dyDescent="0.25">
      <c r="E17966"/>
    </row>
    <row r="17967" spans="5:5" x14ac:dyDescent="0.25">
      <c r="E17967"/>
    </row>
    <row r="17968" spans="5:5" x14ac:dyDescent="0.25">
      <c r="E17968"/>
    </row>
    <row r="17969" spans="5:5" x14ac:dyDescent="0.25">
      <c r="E17969"/>
    </row>
    <row r="17970" spans="5:5" x14ac:dyDescent="0.25">
      <c r="E17970"/>
    </row>
    <row r="17971" spans="5:5" x14ac:dyDescent="0.25">
      <c r="E17971"/>
    </row>
    <row r="17972" spans="5:5" x14ac:dyDescent="0.25">
      <c r="E17972"/>
    </row>
    <row r="17973" spans="5:5" x14ac:dyDescent="0.25">
      <c r="E17973"/>
    </row>
    <row r="17974" spans="5:5" x14ac:dyDescent="0.25">
      <c r="E17974"/>
    </row>
    <row r="17975" spans="5:5" x14ac:dyDescent="0.25">
      <c r="E17975"/>
    </row>
    <row r="17976" spans="5:5" x14ac:dyDescent="0.25">
      <c r="E17976"/>
    </row>
    <row r="17977" spans="5:5" x14ac:dyDescent="0.25">
      <c r="E17977"/>
    </row>
    <row r="17978" spans="5:5" x14ac:dyDescent="0.25">
      <c r="E17978"/>
    </row>
    <row r="17979" spans="5:5" x14ac:dyDescent="0.25">
      <c r="E17979"/>
    </row>
    <row r="17980" spans="5:5" x14ac:dyDescent="0.25">
      <c r="E17980"/>
    </row>
    <row r="17981" spans="5:5" x14ac:dyDescent="0.25">
      <c r="E17981"/>
    </row>
    <row r="17982" spans="5:5" x14ac:dyDescent="0.25">
      <c r="E17982"/>
    </row>
    <row r="17983" spans="5:5" x14ac:dyDescent="0.25">
      <c r="E17983"/>
    </row>
    <row r="17984" spans="5:5" x14ac:dyDescent="0.25">
      <c r="E17984"/>
    </row>
    <row r="17985" spans="5:5" x14ac:dyDescent="0.25">
      <c r="E17985"/>
    </row>
    <row r="17986" spans="5:5" x14ac:dyDescent="0.25">
      <c r="E17986"/>
    </row>
    <row r="17987" spans="5:5" x14ac:dyDescent="0.25">
      <c r="E17987"/>
    </row>
    <row r="17988" spans="5:5" x14ac:dyDescent="0.25">
      <c r="E17988"/>
    </row>
    <row r="17989" spans="5:5" x14ac:dyDescent="0.25">
      <c r="E17989"/>
    </row>
    <row r="17990" spans="5:5" x14ac:dyDescent="0.25">
      <c r="E17990"/>
    </row>
    <row r="17991" spans="5:5" x14ac:dyDescent="0.25">
      <c r="E17991"/>
    </row>
    <row r="17992" spans="5:5" x14ac:dyDescent="0.25">
      <c r="E17992"/>
    </row>
    <row r="17993" spans="5:5" x14ac:dyDescent="0.25">
      <c r="E17993"/>
    </row>
    <row r="17994" spans="5:5" x14ac:dyDescent="0.25">
      <c r="E17994"/>
    </row>
    <row r="17995" spans="5:5" x14ac:dyDescent="0.25">
      <c r="E17995"/>
    </row>
    <row r="17996" spans="5:5" x14ac:dyDescent="0.25">
      <c r="E17996"/>
    </row>
    <row r="17997" spans="5:5" x14ac:dyDescent="0.25">
      <c r="E17997"/>
    </row>
    <row r="17998" spans="5:5" x14ac:dyDescent="0.25">
      <c r="E17998"/>
    </row>
    <row r="17999" spans="5:5" x14ac:dyDescent="0.25">
      <c r="E17999"/>
    </row>
    <row r="18000" spans="5:5" x14ac:dyDescent="0.25">
      <c r="E18000"/>
    </row>
    <row r="18001" spans="5:5" x14ac:dyDescent="0.25">
      <c r="E18001"/>
    </row>
    <row r="18002" spans="5:5" x14ac:dyDescent="0.25">
      <c r="E18002"/>
    </row>
    <row r="18003" spans="5:5" x14ac:dyDescent="0.25">
      <c r="E18003"/>
    </row>
    <row r="18004" spans="5:5" x14ac:dyDescent="0.25">
      <c r="E18004"/>
    </row>
    <row r="18005" spans="5:5" x14ac:dyDescent="0.25">
      <c r="E18005"/>
    </row>
    <row r="18006" spans="5:5" x14ac:dyDescent="0.25">
      <c r="E18006"/>
    </row>
    <row r="18007" spans="5:5" x14ac:dyDescent="0.25">
      <c r="E18007"/>
    </row>
    <row r="18008" spans="5:5" x14ac:dyDescent="0.25">
      <c r="E18008"/>
    </row>
    <row r="18009" spans="5:5" x14ac:dyDescent="0.25">
      <c r="E18009"/>
    </row>
    <row r="18010" spans="5:5" x14ac:dyDescent="0.25">
      <c r="E18010"/>
    </row>
    <row r="18011" spans="5:5" x14ac:dyDescent="0.25">
      <c r="E18011"/>
    </row>
    <row r="18012" spans="5:5" x14ac:dyDescent="0.25">
      <c r="E18012"/>
    </row>
    <row r="18013" spans="5:5" x14ac:dyDescent="0.25">
      <c r="E18013"/>
    </row>
    <row r="18014" spans="5:5" x14ac:dyDescent="0.25">
      <c r="E18014"/>
    </row>
    <row r="18015" spans="5:5" x14ac:dyDescent="0.25">
      <c r="E18015"/>
    </row>
    <row r="18016" spans="5:5" x14ac:dyDescent="0.25">
      <c r="E18016"/>
    </row>
    <row r="18017" spans="5:5" x14ac:dyDescent="0.25">
      <c r="E18017"/>
    </row>
    <row r="18018" spans="5:5" x14ac:dyDescent="0.25">
      <c r="E18018"/>
    </row>
    <row r="18019" spans="5:5" x14ac:dyDescent="0.25">
      <c r="E18019"/>
    </row>
    <row r="18020" spans="5:5" x14ac:dyDescent="0.25">
      <c r="E18020"/>
    </row>
    <row r="18021" spans="5:5" x14ac:dyDescent="0.25">
      <c r="E18021"/>
    </row>
    <row r="18022" spans="5:5" x14ac:dyDescent="0.25">
      <c r="E18022"/>
    </row>
    <row r="18023" spans="5:5" x14ac:dyDescent="0.25">
      <c r="E18023"/>
    </row>
    <row r="18024" spans="5:5" x14ac:dyDescent="0.25">
      <c r="E18024"/>
    </row>
    <row r="18025" spans="5:5" x14ac:dyDescent="0.25">
      <c r="E18025"/>
    </row>
    <row r="18026" spans="5:5" x14ac:dyDescent="0.25">
      <c r="E18026"/>
    </row>
    <row r="18027" spans="5:5" x14ac:dyDescent="0.25">
      <c r="E18027"/>
    </row>
    <row r="18028" spans="5:5" x14ac:dyDescent="0.25">
      <c r="E18028"/>
    </row>
    <row r="18029" spans="5:5" x14ac:dyDescent="0.25">
      <c r="E18029"/>
    </row>
    <row r="18030" spans="5:5" x14ac:dyDescent="0.25">
      <c r="E18030"/>
    </row>
    <row r="18031" spans="5:5" x14ac:dyDescent="0.25">
      <c r="E18031"/>
    </row>
    <row r="18032" spans="5:5" x14ac:dyDescent="0.25">
      <c r="E18032"/>
    </row>
    <row r="18033" spans="5:5" x14ac:dyDescent="0.25">
      <c r="E18033"/>
    </row>
    <row r="18034" spans="5:5" x14ac:dyDescent="0.25">
      <c r="E18034"/>
    </row>
    <row r="18035" spans="5:5" x14ac:dyDescent="0.25">
      <c r="E18035"/>
    </row>
    <row r="18036" spans="5:5" x14ac:dyDescent="0.25">
      <c r="E18036"/>
    </row>
    <row r="18037" spans="5:5" x14ac:dyDescent="0.25">
      <c r="E18037"/>
    </row>
    <row r="18038" spans="5:5" x14ac:dyDescent="0.25">
      <c r="E18038"/>
    </row>
    <row r="18039" spans="5:5" x14ac:dyDescent="0.25">
      <c r="E18039"/>
    </row>
    <row r="18040" spans="5:5" x14ac:dyDescent="0.25">
      <c r="E18040"/>
    </row>
    <row r="18041" spans="5:5" x14ac:dyDescent="0.25">
      <c r="E18041"/>
    </row>
    <row r="18042" spans="5:5" x14ac:dyDescent="0.25">
      <c r="E18042"/>
    </row>
    <row r="18043" spans="5:5" x14ac:dyDescent="0.25">
      <c r="E18043"/>
    </row>
    <row r="18044" spans="5:5" x14ac:dyDescent="0.25">
      <c r="E18044"/>
    </row>
    <row r="18045" spans="5:5" x14ac:dyDescent="0.25">
      <c r="E18045"/>
    </row>
    <row r="18046" spans="5:5" x14ac:dyDescent="0.25">
      <c r="E18046"/>
    </row>
    <row r="18047" spans="5:5" x14ac:dyDescent="0.25">
      <c r="E18047"/>
    </row>
    <row r="18048" spans="5:5" x14ac:dyDescent="0.25">
      <c r="E18048"/>
    </row>
    <row r="18049" spans="5:5" x14ac:dyDescent="0.25">
      <c r="E18049"/>
    </row>
    <row r="18050" spans="5:5" x14ac:dyDescent="0.25">
      <c r="E18050"/>
    </row>
    <row r="18051" spans="5:5" x14ac:dyDescent="0.25">
      <c r="E18051"/>
    </row>
    <row r="18052" spans="5:5" x14ac:dyDescent="0.25">
      <c r="E18052"/>
    </row>
    <row r="18053" spans="5:5" x14ac:dyDescent="0.25">
      <c r="E18053"/>
    </row>
    <row r="18054" spans="5:5" x14ac:dyDescent="0.25">
      <c r="E18054"/>
    </row>
    <row r="18055" spans="5:5" x14ac:dyDescent="0.25">
      <c r="E18055"/>
    </row>
    <row r="18056" spans="5:5" x14ac:dyDescent="0.25">
      <c r="E18056"/>
    </row>
    <row r="18057" spans="5:5" x14ac:dyDescent="0.25">
      <c r="E18057"/>
    </row>
    <row r="18058" spans="5:5" x14ac:dyDescent="0.25">
      <c r="E18058"/>
    </row>
    <row r="18059" spans="5:5" x14ac:dyDescent="0.25">
      <c r="E18059"/>
    </row>
    <row r="18060" spans="5:5" x14ac:dyDescent="0.25">
      <c r="E18060"/>
    </row>
    <row r="18061" spans="5:5" x14ac:dyDescent="0.25">
      <c r="E18061"/>
    </row>
    <row r="18062" spans="5:5" x14ac:dyDescent="0.25">
      <c r="E18062"/>
    </row>
    <row r="18063" spans="5:5" x14ac:dyDescent="0.25">
      <c r="E18063"/>
    </row>
    <row r="18064" spans="5:5" x14ac:dyDescent="0.25">
      <c r="E18064"/>
    </row>
    <row r="18065" spans="5:5" x14ac:dyDescent="0.25">
      <c r="E18065"/>
    </row>
    <row r="18066" spans="5:5" x14ac:dyDescent="0.25">
      <c r="E18066"/>
    </row>
    <row r="18067" spans="5:5" x14ac:dyDescent="0.25">
      <c r="E18067"/>
    </row>
    <row r="18068" spans="5:5" x14ac:dyDescent="0.25">
      <c r="E18068"/>
    </row>
    <row r="18069" spans="5:5" x14ac:dyDescent="0.25">
      <c r="E18069"/>
    </row>
    <row r="18070" spans="5:5" x14ac:dyDescent="0.25">
      <c r="E18070"/>
    </row>
    <row r="18071" spans="5:5" x14ac:dyDescent="0.25">
      <c r="E18071"/>
    </row>
    <row r="18072" spans="5:5" x14ac:dyDescent="0.25">
      <c r="E18072"/>
    </row>
    <row r="18073" spans="5:5" x14ac:dyDescent="0.25">
      <c r="E18073"/>
    </row>
    <row r="18074" spans="5:5" x14ac:dyDescent="0.25">
      <c r="E18074"/>
    </row>
    <row r="18075" spans="5:5" x14ac:dyDescent="0.25">
      <c r="E18075"/>
    </row>
    <row r="18076" spans="5:5" x14ac:dyDescent="0.25">
      <c r="E18076"/>
    </row>
    <row r="18077" spans="5:5" x14ac:dyDescent="0.25">
      <c r="E18077"/>
    </row>
    <row r="18078" spans="5:5" x14ac:dyDescent="0.25">
      <c r="E18078"/>
    </row>
    <row r="18079" spans="5:5" x14ac:dyDescent="0.25">
      <c r="E18079"/>
    </row>
    <row r="18080" spans="5:5" x14ac:dyDescent="0.25">
      <c r="E18080"/>
    </row>
    <row r="18081" spans="5:5" x14ac:dyDescent="0.25">
      <c r="E18081"/>
    </row>
    <row r="18082" spans="5:5" x14ac:dyDescent="0.25">
      <c r="E18082"/>
    </row>
    <row r="18083" spans="5:5" x14ac:dyDescent="0.25">
      <c r="E18083"/>
    </row>
    <row r="18084" spans="5:5" x14ac:dyDescent="0.25">
      <c r="E18084"/>
    </row>
    <row r="18085" spans="5:5" x14ac:dyDescent="0.25">
      <c r="E18085"/>
    </row>
    <row r="18086" spans="5:5" x14ac:dyDescent="0.25">
      <c r="E18086"/>
    </row>
    <row r="18087" spans="5:5" x14ac:dyDescent="0.25">
      <c r="E18087"/>
    </row>
    <row r="18088" spans="5:5" x14ac:dyDescent="0.25">
      <c r="E18088"/>
    </row>
    <row r="18089" spans="5:5" x14ac:dyDescent="0.25">
      <c r="E18089"/>
    </row>
    <row r="18090" spans="5:5" x14ac:dyDescent="0.25">
      <c r="E18090"/>
    </row>
    <row r="18091" spans="5:5" x14ac:dyDescent="0.25">
      <c r="E18091"/>
    </row>
    <row r="18092" spans="5:5" x14ac:dyDescent="0.25">
      <c r="E18092"/>
    </row>
    <row r="18093" spans="5:5" x14ac:dyDescent="0.25">
      <c r="E18093"/>
    </row>
    <row r="18094" spans="5:5" x14ac:dyDescent="0.25">
      <c r="E18094"/>
    </row>
    <row r="18095" spans="5:5" x14ac:dyDescent="0.25">
      <c r="E18095"/>
    </row>
    <row r="18096" spans="5:5" x14ac:dyDescent="0.25">
      <c r="E18096"/>
    </row>
    <row r="18097" spans="5:5" x14ac:dyDescent="0.25">
      <c r="E18097"/>
    </row>
    <row r="18098" spans="5:5" x14ac:dyDescent="0.25">
      <c r="E18098"/>
    </row>
    <row r="18099" spans="5:5" x14ac:dyDescent="0.25">
      <c r="E18099"/>
    </row>
    <row r="18100" spans="5:5" x14ac:dyDescent="0.25">
      <c r="E18100"/>
    </row>
    <row r="18101" spans="5:5" x14ac:dyDescent="0.25">
      <c r="E18101"/>
    </row>
    <row r="18102" spans="5:5" x14ac:dyDescent="0.25">
      <c r="E18102"/>
    </row>
    <row r="18103" spans="5:5" x14ac:dyDescent="0.25">
      <c r="E18103"/>
    </row>
    <row r="18104" spans="5:5" x14ac:dyDescent="0.25">
      <c r="E18104"/>
    </row>
    <row r="18105" spans="5:5" x14ac:dyDescent="0.25">
      <c r="E18105"/>
    </row>
    <row r="18106" spans="5:5" x14ac:dyDescent="0.25">
      <c r="E18106"/>
    </row>
    <row r="18107" spans="5:5" x14ac:dyDescent="0.25">
      <c r="E18107"/>
    </row>
    <row r="18108" spans="5:5" x14ac:dyDescent="0.25">
      <c r="E18108"/>
    </row>
    <row r="18109" spans="5:5" x14ac:dyDescent="0.25">
      <c r="E18109"/>
    </row>
    <row r="18110" spans="5:5" x14ac:dyDescent="0.25">
      <c r="E18110"/>
    </row>
    <row r="18111" spans="5:5" x14ac:dyDescent="0.25">
      <c r="E18111"/>
    </row>
    <row r="18112" spans="5:5" x14ac:dyDescent="0.25">
      <c r="E18112"/>
    </row>
    <row r="18113" spans="5:5" x14ac:dyDescent="0.25">
      <c r="E18113"/>
    </row>
    <row r="18114" spans="5:5" x14ac:dyDescent="0.25">
      <c r="E18114"/>
    </row>
    <row r="18115" spans="5:5" x14ac:dyDescent="0.25">
      <c r="E18115"/>
    </row>
    <row r="18116" spans="5:5" x14ac:dyDescent="0.25">
      <c r="E18116"/>
    </row>
    <row r="18117" spans="5:5" x14ac:dyDescent="0.25">
      <c r="E18117"/>
    </row>
    <row r="18118" spans="5:5" x14ac:dyDescent="0.25">
      <c r="E18118"/>
    </row>
    <row r="18119" spans="5:5" x14ac:dyDescent="0.25">
      <c r="E18119"/>
    </row>
    <row r="18120" spans="5:5" x14ac:dyDescent="0.25">
      <c r="E18120"/>
    </row>
    <row r="18121" spans="5:5" x14ac:dyDescent="0.25">
      <c r="E18121"/>
    </row>
    <row r="18122" spans="5:5" x14ac:dyDescent="0.25">
      <c r="E18122"/>
    </row>
    <row r="18123" spans="5:5" x14ac:dyDescent="0.25">
      <c r="E18123"/>
    </row>
    <row r="18124" spans="5:5" x14ac:dyDescent="0.25">
      <c r="E18124"/>
    </row>
    <row r="18125" spans="5:5" x14ac:dyDescent="0.25">
      <c r="E18125"/>
    </row>
    <row r="18126" spans="5:5" x14ac:dyDescent="0.25">
      <c r="E18126"/>
    </row>
    <row r="18127" spans="5:5" x14ac:dyDescent="0.25">
      <c r="E18127"/>
    </row>
    <row r="18128" spans="5:5" x14ac:dyDescent="0.25">
      <c r="E18128"/>
    </row>
    <row r="18129" spans="5:5" x14ac:dyDescent="0.25">
      <c r="E18129"/>
    </row>
    <row r="18130" spans="5:5" x14ac:dyDescent="0.25">
      <c r="E18130"/>
    </row>
    <row r="18131" spans="5:5" x14ac:dyDescent="0.25">
      <c r="E18131"/>
    </row>
    <row r="18132" spans="5:5" x14ac:dyDescent="0.25">
      <c r="E18132"/>
    </row>
    <row r="18133" spans="5:5" x14ac:dyDescent="0.25">
      <c r="E18133"/>
    </row>
    <row r="18134" spans="5:5" x14ac:dyDescent="0.25">
      <c r="E18134"/>
    </row>
    <row r="18135" spans="5:5" x14ac:dyDescent="0.25">
      <c r="E18135"/>
    </row>
    <row r="18136" spans="5:5" x14ac:dyDescent="0.25">
      <c r="E18136"/>
    </row>
    <row r="18137" spans="5:5" x14ac:dyDescent="0.25">
      <c r="E18137"/>
    </row>
    <row r="18138" spans="5:5" x14ac:dyDescent="0.25">
      <c r="E18138"/>
    </row>
    <row r="18139" spans="5:5" x14ac:dyDescent="0.25">
      <c r="E18139"/>
    </row>
    <row r="18140" spans="5:5" x14ac:dyDescent="0.25">
      <c r="E18140"/>
    </row>
    <row r="18141" spans="5:5" x14ac:dyDescent="0.25">
      <c r="E18141"/>
    </row>
    <row r="18142" spans="5:5" x14ac:dyDescent="0.25">
      <c r="E18142"/>
    </row>
    <row r="18143" spans="5:5" x14ac:dyDescent="0.25">
      <c r="E18143"/>
    </row>
    <row r="18144" spans="5:5" x14ac:dyDescent="0.25">
      <c r="E18144"/>
    </row>
    <row r="18145" spans="5:5" x14ac:dyDescent="0.25">
      <c r="E18145"/>
    </row>
    <row r="18146" spans="5:5" x14ac:dyDescent="0.25">
      <c r="E18146"/>
    </row>
    <row r="18147" spans="5:5" x14ac:dyDescent="0.25">
      <c r="E18147"/>
    </row>
    <row r="18148" spans="5:5" x14ac:dyDescent="0.25">
      <c r="E18148"/>
    </row>
    <row r="18149" spans="5:5" x14ac:dyDescent="0.25">
      <c r="E18149"/>
    </row>
    <row r="18150" spans="5:5" x14ac:dyDescent="0.25">
      <c r="E18150"/>
    </row>
    <row r="18151" spans="5:5" x14ac:dyDescent="0.25">
      <c r="E18151"/>
    </row>
    <row r="18152" spans="5:5" x14ac:dyDescent="0.25">
      <c r="E18152"/>
    </row>
    <row r="18153" spans="5:5" x14ac:dyDescent="0.25">
      <c r="E18153"/>
    </row>
    <row r="18154" spans="5:5" x14ac:dyDescent="0.25">
      <c r="E18154"/>
    </row>
    <row r="18155" spans="5:5" x14ac:dyDescent="0.25">
      <c r="E18155"/>
    </row>
    <row r="18156" spans="5:5" x14ac:dyDescent="0.25">
      <c r="E18156"/>
    </row>
    <row r="18157" spans="5:5" x14ac:dyDescent="0.25">
      <c r="E18157"/>
    </row>
    <row r="18158" spans="5:5" x14ac:dyDescent="0.25">
      <c r="E18158"/>
    </row>
    <row r="18159" spans="5:5" x14ac:dyDescent="0.25">
      <c r="E18159"/>
    </row>
    <row r="18160" spans="5:5" x14ac:dyDescent="0.25">
      <c r="E18160"/>
    </row>
    <row r="18161" spans="5:5" x14ac:dyDescent="0.25">
      <c r="E18161"/>
    </row>
    <row r="18162" spans="5:5" x14ac:dyDescent="0.25">
      <c r="E18162"/>
    </row>
    <row r="18163" spans="5:5" x14ac:dyDescent="0.25">
      <c r="E18163"/>
    </row>
    <row r="18164" spans="5:5" x14ac:dyDescent="0.25">
      <c r="E18164"/>
    </row>
    <row r="18165" spans="5:5" x14ac:dyDescent="0.25">
      <c r="E18165"/>
    </row>
    <row r="18166" spans="5:5" x14ac:dyDescent="0.25">
      <c r="E18166"/>
    </row>
    <row r="18167" spans="5:5" x14ac:dyDescent="0.25">
      <c r="E18167"/>
    </row>
    <row r="18168" spans="5:5" x14ac:dyDescent="0.25">
      <c r="E18168"/>
    </row>
    <row r="18169" spans="5:5" x14ac:dyDescent="0.25">
      <c r="E18169"/>
    </row>
    <row r="18170" spans="5:5" x14ac:dyDescent="0.25">
      <c r="E18170"/>
    </row>
    <row r="18171" spans="5:5" x14ac:dyDescent="0.25">
      <c r="E18171"/>
    </row>
    <row r="18172" spans="5:5" x14ac:dyDescent="0.25">
      <c r="E18172"/>
    </row>
    <row r="18173" spans="5:5" x14ac:dyDescent="0.25">
      <c r="E18173"/>
    </row>
    <row r="18174" spans="5:5" x14ac:dyDescent="0.25">
      <c r="E18174"/>
    </row>
    <row r="18175" spans="5:5" x14ac:dyDescent="0.25">
      <c r="E18175"/>
    </row>
    <row r="18176" spans="5:5" x14ac:dyDescent="0.25">
      <c r="E18176"/>
    </row>
    <row r="18177" spans="5:5" x14ac:dyDescent="0.25">
      <c r="E18177"/>
    </row>
    <row r="18178" spans="5:5" x14ac:dyDescent="0.25">
      <c r="E18178"/>
    </row>
    <row r="18179" spans="5:5" x14ac:dyDescent="0.25">
      <c r="E18179"/>
    </row>
    <row r="18180" spans="5:5" x14ac:dyDescent="0.25">
      <c r="E18180"/>
    </row>
    <row r="18181" spans="5:5" x14ac:dyDescent="0.25">
      <c r="E18181"/>
    </row>
    <row r="18182" spans="5:5" x14ac:dyDescent="0.25">
      <c r="E18182"/>
    </row>
    <row r="18183" spans="5:5" x14ac:dyDescent="0.25">
      <c r="E18183"/>
    </row>
    <row r="18184" spans="5:5" x14ac:dyDescent="0.25">
      <c r="E18184"/>
    </row>
    <row r="18185" spans="5:5" x14ac:dyDescent="0.25">
      <c r="E18185"/>
    </row>
    <row r="18186" spans="5:5" x14ac:dyDescent="0.25">
      <c r="E18186"/>
    </row>
    <row r="18187" spans="5:5" x14ac:dyDescent="0.25">
      <c r="E18187"/>
    </row>
    <row r="18188" spans="5:5" x14ac:dyDescent="0.25">
      <c r="E18188"/>
    </row>
    <row r="18189" spans="5:5" x14ac:dyDescent="0.25">
      <c r="E18189"/>
    </row>
    <row r="18190" spans="5:5" x14ac:dyDescent="0.25">
      <c r="E18190"/>
    </row>
    <row r="18191" spans="5:5" x14ac:dyDescent="0.25">
      <c r="E18191"/>
    </row>
    <row r="18192" spans="5:5" x14ac:dyDescent="0.25">
      <c r="E18192"/>
    </row>
    <row r="18193" spans="5:5" x14ac:dyDescent="0.25">
      <c r="E18193"/>
    </row>
    <row r="18194" spans="5:5" x14ac:dyDescent="0.25">
      <c r="E18194"/>
    </row>
    <row r="18195" spans="5:5" x14ac:dyDescent="0.25">
      <c r="E18195"/>
    </row>
    <row r="18196" spans="5:5" x14ac:dyDescent="0.25">
      <c r="E18196"/>
    </row>
    <row r="18197" spans="5:5" x14ac:dyDescent="0.25">
      <c r="E18197"/>
    </row>
    <row r="18198" spans="5:5" x14ac:dyDescent="0.25">
      <c r="E18198"/>
    </row>
    <row r="18199" spans="5:5" x14ac:dyDescent="0.25">
      <c r="E18199"/>
    </row>
    <row r="18200" spans="5:5" x14ac:dyDescent="0.25">
      <c r="E18200"/>
    </row>
    <row r="18201" spans="5:5" x14ac:dyDescent="0.25">
      <c r="E18201"/>
    </row>
    <row r="18202" spans="5:5" x14ac:dyDescent="0.25">
      <c r="E18202"/>
    </row>
    <row r="18203" spans="5:5" x14ac:dyDescent="0.25">
      <c r="E18203"/>
    </row>
    <row r="18204" spans="5:5" x14ac:dyDescent="0.25">
      <c r="E18204"/>
    </row>
    <row r="18205" spans="5:5" x14ac:dyDescent="0.25">
      <c r="E18205"/>
    </row>
    <row r="18206" spans="5:5" x14ac:dyDescent="0.25">
      <c r="E18206"/>
    </row>
    <row r="18207" spans="5:5" x14ac:dyDescent="0.25">
      <c r="E18207"/>
    </row>
    <row r="18208" spans="5:5" x14ac:dyDescent="0.25">
      <c r="E18208"/>
    </row>
    <row r="18209" spans="5:5" x14ac:dyDescent="0.25">
      <c r="E18209"/>
    </row>
    <row r="18210" spans="5:5" x14ac:dyDescent="0.25">
      <c r="E18210"/>
    </row>
    <row r="18211" spans="5:5" x14ac:dyDescent="0.25">
      <c r="E18211"/>
    </row>
    <row r="18212" spans="5:5" x14ac:dyDescent="0.25">
      <c r="E18212"/>
    </row>
    <row r="18213" spans="5:5" x14ac:dyDescent="0.25">
      <c r="E18213"/>
    </row>
    <row r="18214" spans="5:5" x14ac:dyDescent="0.25">
      <c r="E18214"/>
    </row>
    <row r="18215" spans="5:5" x14ac:dyDescent="0.25">
      <c r="E18215"/>
    </row>
    <row r="18216" spans="5:5" x14ac:dyDescent="0.25">
      <c r="E18216"/>
    </row>
    <row r="18217" spans="5:5" x14ac:dyDescent="0.25">
      <c r="E18217"/>
    </row>
    <row r="18218" spans="5:5" x14ac:dyDescent="0.25">
      <c r="E18218"/>
    </row>
    <row r="18219" spans="5:5" x14ac:dyDescent="0.25">
      <c r="E18219"/>
    </row>
    <row r="18220" spans="5:5" x14ac:dyDescent="0.25">
      <c r="E18220"/>
    </row>
    <row r="18221" spans="5:5" x14ac:dyDescent="0.25">
      <c r="E18221"/>
    </row>
    <row r="18222" spans="5:5" x14ac:dyDescent="0.25">
      <c r="E18222"/>
    </row>
    <row r="18223" spans="5:5" x14ac:dyDescent="0.25">
      <c r="E18223"/>
    </row>
    <row r="18224" spans="5:5" x14ac:dyDescent="0.25">
      <c r="E18224"/>
    </row>
    <row r="18225" spans="5:5" x14ac:dyDescent="0.25">
      <c r="E18225"/>
    </row>
    <row r="18226" spans="5:5" x14ac:dyDescent="0.25">
      <c r="E18226"/>
    </row>
    <row r="18227" spans="5:5" x14ac:dyDescent="0.25">
      <c r="E18227"/>
    </row>
    <row r="18228" spans="5:5" x14ac:dyDescent="0.25">
      <c r="E18228"/>
    </row>
    <row r="18229" spans="5:5" x14ac:dyDescent="0.25">
      <c r="E18229"/>
    </row>
    <row r="18230" spans="5:5" x14ac:dyDescent="0.25">
      <c r="E18230"/>
    </row>
    <row r="18231" spans="5:5" x14ac:dyDescent="0.25">
      <c r="E18231"/>
    </row>
    <row r="18232" spans="5:5" x14ac:dyDescent="0.25">
      <c r="E18232"/>
    </row>
    <row r="18233" spans="5:5" x14ac:dyDescent="0.25">
      <c r="E18233"/>
    </row>
    <row r="18234" spans="5:5" x14ac:dyDescent="0.25">
      <c r="E18234"/>
    </row>
    <row r="18235" spans="5:5" x14ac:dyDescent="0.25">
      <c r="E18235"/>
    </row>
    <row r="18236" spans="5:5" x14ac:dyDescent="0.25">
      <c r="E18236"/>
    </row>
    <row r="18237" spans="5:5" x14ac:dyDescent="0.25">
      <c r="E18237"/>
    </row>
    <row r="18238" spans="5:5" x14ac:dyDescent="0.25">
      <c r="E18238"/>
    </row>
    <row r="18239" spans="5:5" x14ac:dyDescent="0.25">
      <c r="E18239"/>
    </row>
    <row r="18240" spans="5:5" x14ac:dyDescent="0.25">
      <c r="E18240"/>
    </row>
    <row r="18241" spans="5:5" x14ac:dyDescent="0.25">
      <c r="E18241"/>
    </row>
    <row r="18242" spans="5:5" x14ac:dyDescent="0.25">
      <c r="E18242"/>
    </row>
    <row r="18243" spans="5:5" x14ac:dyDescent="0.25">
      <c r="E18243"/>
    </row>
    <row r="18244" spans="5:5" x14ac:dyDescent="0.25">
      <c r="E18244"/>
    </row>
    <row r="18245" spans="5:5" x14ac:dyDescent="0.25">
      <c r="E18245"/>
    </row>
    <row r="18246" spans="5:5" x14ac:dyDescent="0.25">
      <c r="E18246"/>
    </row>
    <row r="18247" spans="5:5" x14ac:dyDescent="0.25">
      <c r="E18247"/>
    </row>
    <row r="18248" spans="5:5" x14ac:dyDescent="0.25">
      <c r="E18248"/>
    </row>
    <row r="18249" spans="5:5" x14ac:dyDescent="0.25">
      <c r="E18249"/>
    </row>
    <row r="18250" spans="5:5" x14ac:dyDescent="0.25">
      <c r="E18250"/>
    </row>
    <row r="18251" spans="5:5" x14ac:dyDescent="0.25">
      <c r="E18251"/>
    </row>
    <row r="18252" spans="5:5" x14ac:dyDescent="0.25">
      <c r="E18252"/>
    </row>
    <row r="18253" spans="5:5" x14ac:dyDescent="0.25">
      <c r="E18253"/>
    </row>
    <row r="18254" spans="5:5" x14ac:dyDescent="0.25">
      <c r="E18254"/>
    </row>
    <row r="18255" spans="5:5" x14ac:dyDescent="0.25">
      <c r="E18255"/>
    </row>
    <row r="18256" spans="5:5" x14ac:dyDescent="0.25">
      <c r="E18256"/>
    </row>
    <row r="18257" spans="5:5" x14ac:dyDescent="0.25">
      <c r="E18257"/>
    </row>
    <row r="18258" spans="5:5" x14ac:dyDescent="0.25">
      <c r="E18258"/>
    </row>
    <row r="18259" spans="5:5" x14ac:dyDescent="0.25">
      <c r="E18259"/>
    </row>
    <row r="18260" spans="5:5" x14ac:dyDescent="0.25">
      <c r="E18260"/>
    </row>
    <row r="18261" spans="5:5" x14ac:dyDescent="0.25">
      <c r="E18261"/>
    </row>
    <row r="18262" spans="5:5" x14ac:dyDescent="0.25">
      <c r="E18262"/>
    </row>
    <row r="18263" spans="5:5" x14ac:dyDescent="0.25">
      <c r="E18263"/>
    </row>
    <row r="18264" spans="5:5" x14ac:dyDescent="0.25">
      <c r="E18264"/>
    </row>
    <row r="18265" spans="5:5" x14ac:dyDescent="0.25">
      <c r="E18265"/>
    </row>
    <row r="18266" spans="5:5" x14ac:dyDescent="0.25">
      <c r="E18266"/>
    </row>
    <row r="18267" spans="5:5" x14ac:dyDescent="0.25">
      <c r="E18267"/>
    </row>
    <row r="18268" spans="5:5" x14ac:dyDescent="0.25">
      <c r="E18268"/>
    </row>
    <row r="18269" spans="5:5" x14ac:dyDescent="0.25">
      <c r="E18269"/>
    </row>
    <row r="18270" spans="5:5" x14ac:dyDescent="0.25">
      <c r="E18270"/>
    </row>
    <row r="18271" spans="5:5" x14ac:dyDescent="0.25">
      <c r="E18271"/>
    </row>
    <row r="18272" spans="5:5" x14ac:dyDescent="0.25">
      <c r="E18272"/>
    </row>
    <row r="18273" spans="5:5" x14ac:dyDescent="0.25">
      <c r="E18273"/>
    </row>
    <row r="18274" spans="5:5" x14ac:dyDescent="0.25">
      <c r="E18274"/>
    </row>
    <row r="18275" spans="5:5" x14ac:dyDescent="0.25">
      <c r="E18275"/>
    </row>
    <row r="18276" spans="5:5" x14ac:dyDescent="0.25">
      <c r="E18276"/>
    </row>
    <row r="18277" spans="5:5" x14ac:dyDescent="0.25">
      <c r="E18277"/>
    </row>
    <row r="18278" spans="5:5" x14ac:dyDescent="0.25">
      <c r="E18278"/>
    </row>
    <row r="18279" spans="5:5" x14ac:dyDescent="0.25">
      <c r="E18279"/>
    </row>
    <row r="18280" spans="5:5" x14ac:dyDescent="0.25">
      <c r="E18280"/>
    </row>
    <row r="18281" spans="5:5" x14ac:dyDescent="0.25">
      <c r="E18281"/>
    </row>
    <row r="18282" spans="5:5" x14ac:dyDescent="0.25">
      <c r="E18282"/>
    </row>
    <row r="18283" spans="5:5" x14ac:dyDescent="0.25">
      <c r="E18283"/>
    </row>
    <row r="18284" spans="5:5" x14ac:dyDescent="0.25">
      <c r="E18284"/>
    </row>
    <row r="18285" spans="5:5" x14ac:dyDescent="0.25">
      <c r="E18285"/>
    </row>
    <row r="18286" spans="5:5" x14ac:dyDescent="0.25">
      <c r="E18286"/>
    </row>
    <row r="18287" spans="5:5" x14ac:dyDescent="0.25">
      <c r="E18287"/>
    </row>
    <row r="18288" spans="5:5" x14ac:dyDescent="0.25">
      <c r="E18288"/>
    </row>
    <row r="18289" spans="5:5" x14ac:dyDescent="0.25">
      <c r="E18289"/>
    </row>
    <row r="18290" spans="5:5" x14ac:dyDescent="0.25">
      <c r="E18290"/>
    </row>
    <row r="18291" spans="5:5" x14ac:dyDescent="0.25">
      <c r="E18291"/>
    </row>
    <row r="18292" spans="5:5" x14ac:dyDescent="0.25">
      <c r="E18292"/>
    </row>
    <row r="18293" spans="5:5" x14ac:dyDescent="0.25">
      <c r="E18293"/>
    </row>
    <row r="18294" spans="5:5" x14ac:dyDescent="0.25">
      <c r="E18294"/>
    </row>
    <row r="18295" spans="5:5" x14ac:dyDescent="0.25">
      <c r="E18295"/>
    </row>
    <row r="18296" spans="5:5" x14ac:dyDescent="0.25">
      <c r="E18296"/>
    </row>
    <row r="18297" spans="5:5" x14ac:dyDescent="0.25">
      <c r="E18297"/>
    </row>
    <row r="18298" spans="5:5" x14ac:dyDescent="0.25">
      <c r="E18298"/>
    </row>
    <row r="18299" spans="5:5" x14ac:dyDescent="0.25">
      <c r="E18299"/>
    </row>
    <row r="18300" spans="5:5" x14ac:dyDescent="0.25">
      <c r="E18300"/>
    </row>
    <row r="18301" spans="5:5" x14ac:dyDescent="0.25">
      <c r="E18301"/>
    </row>
    <row r="18302" spans="5:5" x14ac:dyDescent="0.25">
      <c r="E18302"/>
    </row>
    <row r="18303" spans="5:5" x14ac:dyDescent="0.25">
      <c r="E18303"/>
    </row>
    <row r="18304" spans="5:5" x14ac:dyDescent="0.25">
      <c r="E18304"/>
    </row>
    <row r="18305" spans="5:5" x14ac:dyDescent="0.25">
      <c r="E18305"/>
    </row>
    <row r="18306" spans="5:5" x14ac:dyDescent="0.25">
      <c r="E18306"/>
    </row>
    <row r="18307" spans="5:5" x14ac:dyDescent="0.25">
      <c r="E18307"/>
    </row>
    <row r="18308" spans="5:5" x14ac:dyDescent="0.25">
      <c r="E18308"/>
    </row>
    <row r="18309" spans="5:5" x14ac:dyDescent="0.25">
      <c r="E18309"/>
    </row>
    <row r="18310" spans="5:5" x14ac:dyDescent="0.25">
      <c r="E18310"/>
    </row>
    <row r="18311" spans="5:5" x14ac:dyDescent="0.25">
      <c r="E18311"/>
    </row>
    <row r="18312" spans="5:5" x14ac:dyDescent="0.25">
      <c r="E18312"/>
    </row>
    <row r="18313" spans="5:5" x14ac:dyDescent="0.25">
      <c r="E18313"/>
    </row>
    <row r="18314" spans="5:5" x14ac:dyDescent="0.25">
      <c r="E18314"/>
    </row>
    <row r="18315" spans="5:5" x14ac:dyDescent="0.25">
      <c r="E18315"/>
    </row>
    <row r="18316" spans="5:5" x14ac:dyDescent="0.25">
      <c r="E18316"/>
    </row>
    <row r="18317" spans="5:5" x14ac:dyDescent="0.25">
      <c r="E18317"/>
    </row>
    <row r="18318" spans="5:5" x14ac:dyDescent="0.25">
      <c r="E18318"/>
    </row>
    <row r="18319" spans="5:5" x14ac:dyDescent="0.25">
      <c r="E18319"/>
    </row>
    <row r="18320" spans="5:5" x14ac:dyDescent="0.25">
      <c r="E18320"/>
    </row>
    <row r="18321" spans="5:5" x14ac:dyDescent="0.25">
      <c r="E18321"/>
    </row>
    <row r="18322" spans="5:5" x14ac:dyDescent="0.25">
      <c r="E18322"/>
    </row>
    <row r="18323" spans="5:5" x14ac:dyDescent="0.25">
      <c r="E18323"/>
    </row>
    <row r="18324" spans="5:5" x14ac:dyDescent="0.25">
      <c r="E18324"/>
    </row>
    <row r="18325" spans="5:5" x14ac:dyDescent="0.25">
      <c r="E18325"/>
    </row>
    <row r="18326" spans="5:5" x14ac:dyDescent="0.25">
      <c r="E18326"/>
    </row>
    <row r="18327" spans="5:5" x14ac:dyDescent="0.25">
      <c r="E18327"/>
    </row>
    <row r="18328" spans="5:5" x14ac:dyDescent="0.25">
      <c r="E18328"/>
    </row>
    <row r="18329" spans="5:5" x14ac:dyDescent="0.25">
      <c r="E18329"/>
    </row>
    <row r="18330" spans="5:5" x14ac:dyDescent="0.25">
      <c r="E18330"/>
    </row>
    <row r="18331" spans="5:5" x14ac:dyDescent="0.25">
      <c r="E18331"/>
    </row>
    <row r="18332" spans="5:5" x14ac:dyDescent="0.25">
      <c r="E18332"/>
    </row>
    <row r="18333" spans="5:5" x14ac:dyDescent="0.25">
      <c r="E18333"/>
    </row>
    <row r="18334" spans="5:5" x14ac:dyDescent="0.25">
      <c r="E18334"/>
    </row>
    <row r="18335" spans="5:5" x14ac:dyDescent="0.25">
      <c r="E18335"/>
    </row>
    <row r="18336" spans="5:5" x14ac:dyDescent="0.25">
      <c r="E18336"/>
    </row>
    <row r="18337" spans="5:5" x14ac:dyDescent="0.25">
      <c r="E18337"/>
    </row>
    <row r="18338" spans="5:5" x14ac:dyDescent="0.25">
      <c r="E18338"/>
    </row>
    <row r="18339" spans="5:5" x14ac:dyDescent="0.25">
      <c r="E18339"/>
    </row>
    <row r="18340" spans="5:5" x14ac:dyDescent="0.25">
      <c r="E18340"/>
    </row>
    <row r="18341" spans="5:5" x14ac:dyDescent="0.25">
      <c r="E18341"/>
    </row>
    <row r="18342" spans="5:5" x14ac:dyDescent="0.25">
      <c r="E18342"/>
    </row>
    <row r="18343" spans="5:5" x14ac:dyDescent="0.25">
      <c r="E18343"/>
    </row>
    <row r="18344" spans="5:5" x14ac:dyDescent="0.25">
      <c r="E18344"/>
    </row>
    <row r="18345" spans="5:5" x14ac:dyDescent="0.25">
      <c r="E18345"/>
    </row>
    <row r="18346" spans="5:5" x14ac:dyDescent="0.25">
      <c r="E18346"/>
    </row>
    <row r="18347" spans="5:5" x14ac:dyDescent="0.25">
      <c r="E18347"/>
    </row>
    <row r="18348" spans="5:5" x14ac:dyDescent="0.25">
      <c r="E18348"/>
    </row>
    <row r="18349" spans="5:5" x14ac:dyDescent="0.25">
      <c r="E18349"/>
    </row>
    <row r="18350" spans="5:5" x14ac:dyDescent="0.25">
      <c r="E18350"/>
    </row>
    <row r="18351" spans="5:5" x14ac:dyDescent="0.25">
      <c r="E18351"/>
    </row>
    <row r="18352" spans="5:5" x14ac:dyDescent="0.25">
      <c r="E18352"/>
    </row>
    <row r="18353" spans="5:5" x14ac:dyDescent="0.25">
      <c r="E18353"/>
    </row>
    <row r="18354" spans="5:5" x14ac:dyDescent="0.25">
      <c r="E18354"/>
    </row>
    <row r="18355" spans="5:5" x14ac:dyDescent="0.25">
      <c r="E18355"/>
    </row>
    <row r="18356" spans="5:5" x14ac:dyDescent="0.25">
      <c r="E18356"/>
    </row>
    <row r="18357" spans="5:5" x14ac:dyDescent="0.25">
      <c r="E18357"/>
    </row>
    <row r="18358" spans="5:5" x14ac:dyDescent="0.25">
      <c r="E18358"/>
    </row>
    <row r="18359" spans="5:5" x14ac:dyDescent="0.25">
      <c r="E18359"/>
    </row>
    <row r="18360" spans="5:5" x14ac:dyDescent="0.25">
      <c r="E18360"/>
    </row>
    <row r="18361" spans="5:5" x14ac:dyDescent="0.25">
      <c r="E18361"/>
    </row>
    <row r="18362" spans="5:5" x14ac:dyDescent="0.25">
      <c r="E18362"/>
    </row>
    <row r="18363" spans="5:5" x14ac:dyDescent="0.25">
      <c r="E18363"/>
    </row>
    <row r="18364" spans="5:5" x14ac:dyDescent="0.25">
      <c r="E18364"/>
    </row>
    <row r="18365" spans="5:5" x14ac:dyDescent="0.25">
      <c r="E18365"/>
    </row>
    <row r="18366" spans="5:5" x14ac:dyDescent="0.25">
      <c r="E18366"/>
    </row>
    <row r="18367" spans="5:5" x14ac:dyDescent="0.25">
      <c r="E18367"/>
    </row>
    <row r="18368" spans="5:5" x14ac:dyDescent="0.25">
      <c r="E18368"/>
    </row>
    <row r="18369" spans="5:5" x14ac:dyDescent="0.25">
      <c r="E18369"/>
    </row>
    <row r="18370" spans="5:5" x14ac:dyDescent="0.25">
      <c r="E18370"/>
    </row>
    <row r="18371" spans="5:5" x14ac:dyDescent="0.25">
      <c r="E18371"/>
    </row>
    <row r="18372" spans="5:5" x14ac:dyDescent="0.25">
      <c r="E18372"/>
    </row>
    <row r="18373" spans="5:5" x14ac:dyDescent="0.25">
      <c r="E18373"/>
    </row>
    <row r="18374" spans="5:5" x14ac:dyDescent="0.25">
      <c r="E18374"/>
    </row>
    <row r="18375" spans="5:5" x14ac:dyDescent="0.25">
      <c r="E18375"/>
    </row>
    <row r="18376" spans="5:5" x14ac:dyDescent="0.25">
      <c r="E18376"/>
    </row>
    <row r="18377" spans="5:5" x14ac:dyDescent="0.25">
      <c r="E18377"/>
    </row>
    <row r="18378" spans="5:5" x14ac:dyDescent="0.25">
      <c r="E18378"/>
    </row>
    <row r="18379" spans="5:5" x14ac:dyDescent="0.25">
      <c r="E18379"/>
    </row>
    <row r="18380" spans="5:5" x14ac:dyDescent="0.25">
      <c r="E18380"/>
    </row>
    <row r="18381" spans="5:5" x14ac:dyDescent="0.25">
      <c r="E18381"/>
    </row>
    <row r="18382" spans="5:5" x14ac:dyDescent="0.25">
      <c r="E18382"/>
    </row>
    <row r="18383" spans="5:5" x14ac:dyDescent="0.25">
      <c r="E18383"/>
    </row>
    <row r="18384" spans="5:5" x14ac:dyDescent="0.25">
      <c r="E18384"/>
    </row>
    <row r="18385" spans="5:5" x14ac:dyDescent="0.25">
      <c r="E18385"/>
    </row>
    <row r="18386" spans="5:5" x14ac:dyDescent="0.25">
      <c r="E18386"/>
    </row>
    <row r="18387" spans="5:5" x14ac:dyDescent="0.25">
      <c r="E18387"/>
    </row>
    <row r="18388" spans="5:5" x14ac:dyDescent="0.25">
      <c r="E18388"/>
    </row>
    <row r="18389" spans="5:5" x14ac:dyDescent="0.25">
      <c r="E18389"/>
    </row>
    <row r="18390" spans="5:5" x14ac:dyDescent="0.25">
      <c r="E18390"/>
    </row>
    <row r="18391" spans="5:5" x14ac:dyDescent="0.25">
      <c r="E18391"/>
    </row>
    <row r="18392" spans="5:5" x14ac:dyDescent="0.25">
      <c r="E18392"/>
    </row>
    <row r="18393" spans="5:5" x14ac:dyDescent="0.25">
      <c r="E18393"/>
    </row>
    <row r="18394" spans="5:5" x14ac:dyDescent="0.25">
      <c r="E18394"/>
    </row>
    <row r="18395" spans="5:5" x14ac:dyDescent="0.25">
      <c r="E18395"/>
    </row>
    <row r="18396" spans="5:5" x14ac:dyDescent="0.25">
      <c r="E18396"/>
    </row>
    <row r="18397" spans="5:5" x14ac:dyDescent="0.25">
      <c r="E18397"/>
    </row>
    <row r="18398" spans="5:5" x14ac:dyDescent="0.25">
      <c r="E18398"/>
    </row>
    <row r="18399" spans="5:5" x14ac:dyDescent="0.25">
      <c r="E18399"/>
    </row>
    <row r="18400" spans="5:5" x14ac:dyDescent="0.25">
      <c r="E18400"/>
    </row>
    <row r="18401" spans="5:5" x14ac:dyDescent="0.25">
      <c r="E18401"/>
    </row>
    <row r="18402" spans="5:5" x14ac:dyDescent="0.25">
      <c r="E18402"/>
    </row>
    <row r="18403" spans="5:5" x14ac:dyDescent="0.25">
      <c r="E18403"/>
    </row>
    <row r="18404" spans="5:5" x14ac:dyDescent="0.25">
      <c r="E18404"/>
    </row>
    <row r="18405" spans="5:5" x14ac:dyDescent="0.25">
      <c r="E18405"/>
    </row>
    <row r="18406" spans="5:5" x14ac:dyDescent="0.25">
      <c r="E18406"/>
    </row>
    <row r="18407" spans="5:5" x14ac:dyDescent="0.25">
      <c r="E18407"/>
    </row>
    <row r="18408" spans="5:5" x14ac:dyDescent="0.25">
      <c r="E18408"/>
    </row>
    <row r="18409" spans="5:5" x14ac:dyDescent="0.25">
      <c r="E18409"/>
    </row>
    <row r="18410" spans="5:5" x14ac:dyDescent="0.25">
      <c r="E18410"/>
    </row>
    <row r="18411" spans="5:5" x14ac:dyDescent="0.25">
      <c r="E18411"/>
    </row>
    <row r="18412" spans="5:5" x14ac:dyDescent="0.25">
      <c r="E18412"/>
    </row>
    <row r="18413" spans="5:5" x14ac:dyDescent="0.25">
      <c r="E18413"/>
    </row>
    <row r="18414" spans="5:5" x14ac:dyDescent="0.25">
      <c r="E18414"/>
    </row>
    <row r="18415" spans="5:5" x14ac:dyDescent="0.25">
      <c r="E18415"/>
    </row>
    <row r="18416" spans="5:5" x14ac:dyDescent="0.25">
      <c r="E18416"/>
    </row>
    <row r="18417" spans="5:5" x14ac:dyDescent="0.25">
      <c r="E18417"/>
    </row>
    <row r="18418" spans="5:5" x14ac:dyDescent="0.25">
      <c r="E18418"/>
    </row>
    <row r="18419" spans="5:5" x14ac:dyDescent="0.25">
      <c r="E18419"/>
    </row>
    <row r="18420" spans="5:5" x14ac:dyDescent="0.25">
      <c r="E18420"/>
    </row>
    <row r="18421" spans="5:5" x14ac:dyDescent="0.25">
      <c r="E18421"/>
    </row>
    <row r="18422" spans="5:5" x14ac:dyDescent="0.25">
      <c r="E18422"/>
    </row>
    <row r="18423" spans="5:5" x14ac:dyDescent="0.25">
      <c r="E18423"/>
    </row>
    <row r="18424" spans="5:5" x14ac:dyDescent="0.25">
      <c r="E18424"/>
    </row>
    <row r="18425" spans="5:5" x14ac:dyDescent="0.25">
      <c r="E18425"/>
    </row>
    <row r="18426" spans="5:5" x14ac:dyDescent="0.25">
      <c r="E18426"/>
    </row>
    <row r="18427" spans="5:5" x14ac:dyDescent="0.25">
      <c r="E18427"/>
    </row>
    <row r="18428" spans="5:5" x14ac:dyDescent="0.25">
      <c r="E18428"/>
    </row>
    <row r="18429" spans="5:5" x14ac:dyDescent="0.25">
      <c r="E18429"/>
    </row>
    <row r="18430" spans="5:5" x14ac:dyDescent="0.25">
      <c r="E18430"/>
    </row>
    <row r="18431" spans="5:5" x14ac:dyDescent="0.25">
      <c r="E18431"/>
    </row>
    <row r="18432" spans="5:5" x14ac:dyDescent="0.25">
      <c r="E18432"/>
    </row>
    <row r="18433" spans="5:5" x14ac:dyDescent="0.25">
      <c r="E18433"/>
    </row>
    <row r="18434" spans="5:5" x14ac:dyDescent="0.25">
      <c r="E18434"/>
    </row>
    <row r="18435" spans="5:5" x14ac:dyDescent="0.25">
      <c r="E18435"/>
    </row>
    <row r="18436" spans="5:5" x14ac:dyDescent="0.25">
      <c r="E18436"/>
    </row>
    <row r="18437" spans="5:5" x14ac:dyDescent="0.25">
      <c r="E18437"/>
    </row>
    <row r="18438" spans="5:5" x14ac:dyDescent="0.25">
      <c r="E18438"/>
    </row>
    <row r="18439" spans="5:5" x14ac:dyDescent="0.25">
      <c r="E18439"/>
    </row>
    <row r="18440" spans="5:5" x14ac:dyDescent="0.25">
      <c r="E18440"/>
    </row>
    <row r="18441" spans="5:5" x14ac:dyDescent="0.25">
      <c r="E18441"/>
    </row>
    <row r="18442" spans="5:5" x14ac:dyDescent="0.25">
      <c r="E18442"/>
    </row>
    <row r="18443" spans="5:5" x14ac:dyDescent="0.25">
      <c r="E18443"/>
    </row>
    <row r="18444" spans="5:5" x14ac:dyDescent="0.25">
      <c r="E18444"/>
    </row>
    <row r="18445" spans="5:5" x14ac:dyDescent="0.25">
      <c r="E18445"/>
    </row>
    <row r="18446" spans="5:5" x14ac:dyDescent="0.25">
      <c r="E18446"/>
    </row>
    <row r="18447" spans="5:5" x14ac:dyDescent="0.25">
      <c r="E18447"/>
    </row>
    <row r="18448" spans="5:5" x14ac:dyDescent="0.25">
      <c r="E18448"/>
    </row>
    <row r="18449" spans="5:5" x14ac:dyDescent="0.25">
      <c r="E18449"/>
    </row>
    <row r="18450" spans="5:5" x14ac:dyDescent="0.25">
      <c r="E18450"/>
    </row>
    <row r="18451" spans="5:5" x14ac:dyDescent="0.25">
      <c r="E18451"/>
    </row>
    <row r="18452" spans="5:5" x14ac:dyDescent="0.25">
      <c r="E18452"/>
    </row>
    <row r="18453" spans="5:5" x14ac:dyDescent="0.25">
      <c r="E18453"/>
    </row>
    <row r="18454" spans="5:5" x14ac:dyDescent="0.25">
      <c r="E18454"/>
    </row>
    <row r="18455" spans="5:5" x14ac:dyDescent="0.25">
      <c r="E18455"/>
    </row>
    <row r="18456" spans="5:5" x14ac:dyDescent="0.25">
      <c r="E18456"/>
    </row>
    <row r="18457" spans="5:5" x14ac:dyDescent="0.25">
      <c r="E18457"/>
    </row>
    <row r="18458" spans="5:5" x14ac:dyDescent="0.25">
      <c r="E18458"/>
    </row>
    <row r="18459" spans="5:5" x14ac:dyDescent="0.25">
      <c r="E18459"/>
    </row>
    <row r="18460" spans="5:5" x14ac:dyDescent="0.25">
      <c r="E18460"/>
    </row>
    <row r="18461" spans="5:5" x14ac:dyDescent="0.25">
      <c r="E18461"/>
    </row>
    <row r="18462" spans="5:5" x14ac:dyDescent="0.25">
      <c r="E18462"/>
    </row>
    <row r="18463" spans="5:5" x14ac:dyDescent="0.25">
      <c r="E18463"/>
    </row>
    <row r="18464" spans="5:5" x14ac:dyDescent="0.25">
      <c r="E18464"/>
    </row>
    <row r="18465" spans="5:5" x14ac:dyDescent="0.25">
      <c r="E18465"/>
    </row>
    <row r="18466" spans="5:5" x14ac:dyDescent="0.25">
      <c r="E18466"/>
    </row>
    <row r="18467" spans="5:5" x14ac:dyDescent="0.25">
      <c r="E18467"/>
    </row>
    <row r="18468" spans="5:5" x14ac:dyDescent="0.25">
      <c r="E18468"/>
    </row>
    <row r="18469" spans="5:5" x14ac:dyDescent="0.25">
      <c r="E18469"/>
    </row>
    <row r="18470" spans="5:5" x14ac:dyDescent="0.25">
      <c r="E18470"/>
    </row>
    <row r="18471" spans="5:5" x14ac:dyDescent="0.25">
      <c r="E18471"/>
    </row>
    <row r="18472" spans="5:5" x14ac:dyDescent="0.25">
      <c r="E18472"/>
    </row>
    <row r="18473" spans="5:5" x14ac:dyDescent="0.25">
      <c r="E18473"/>
    </row>
    <row r="18474" spans="5:5" x14ac:dyDescent="0.25">
      <c r="E18474"/>
    </row>
    <row r="18475" spans="5:5" x14ac:dyDescent="0.25">
      <c r="E18475"/>
    </row>
    <row r="18476" spans="5:5" x14ac:dyDescent="0.25">
      <c r="E18476"/>
    </row>
    <row r="18477" spans="5:5" x14ac:dyDescent="0.25">
      <c r="E18477"/>
    </row>
    <row r="18478" spans="5:5" x14ac:dyDescent="0.25">
      <c r="E18478"/>
    </row>
    <row r="18479" spans="5:5" x14ac:dyDescent="0.25">
      <c r="E18479"/>
    </row>
    <row r="18480" spans="5:5" x14ac:dyDescent="0.25">
      <c r="E18480"/>
    </row>
    <row r="18481" spans="5:5" x14ac:dyDescent="0.25">
      <c r="E18481"/>
    </row>
    <row r="18482" spans="5:5" x14ac:dyDescent="0.25">
      <c r="E18482"/>
    </row>
    <row r="18483" spans="5:5" x14ac:dyDescent="0.25">
      <c r="E18483"/>
    </row>
    <row r="18484" spans="5:5" x14ac:dyDescent="0.25">
      <c r="E18484"/>
    </row>
    <row r="18485" spans="5:5" x14ac:dyDescent="0.25">
      <c r="E18485"/>
    </row>
    <row r="18486" spans="5:5" x14ac:dyDescent="0.25">
      <c r="E18486"/>
    </row>
    <row r="18487" spans="5:5" x14ac:dyDescent="0.25">
      <c r="E18487"/>
    </row>
    <row r="18488" spans="5:5" x14ac:dyDescent="0.25">
      <c r="E18488"/>
    </row>
    <row r="18489" spans="5:5" x14ac:dyDescent="0.25">
      <c r="E18489"/>
    </row>
    <row r="18490" spans="5:5" x14ac:dyDescent="0.25">
      <c r="E18490"/>
    </row>
    <row r="18491" spans="5:5" x14ac:dyDescent="0.25">
      <c r="E18491"/>
    </row>
    <row r="18492" spans="5:5" x14ac:dyDescent="0.25">
      <c r="E18492"/>
    </row>
    <row r="18493" spans="5:5" x14ac:dyDescent="0.25">
      <c r="E18493"/>
    </row>
    <row r="18494" spans="5:5" x14ac:dyDescent="0.25">
      <c r="E18494"/>
    </row>
    <row r="18495" spans="5:5" x14ac:dyDescent="0.25">
      <c r="E18495"/>
    </row>
    <row r="18496" spans="5:5" x14ac:dyDescent="0.25">
      <c r="E18496"/>
    </row>
    <row r="18497" spans="5:5" x14ac:dyDescent="0.25">
      <c r="E18497"/>
    </row>
    <row r="18498" spans="5:5" x14ac:dyDescent="0.25">
      <c r="E18498"/>
    </row>
    <row r="18499" spans="5:5" x14ac:dyDescent="0.25">
      <c r="E18499"/>
    </row>
    <row r="18500" spans="5:5" x14ac:dyDescent="0.25">
      <c r="E18500"/>
    </row>
    <row r="18501" spans="5:5" x14ac:dyDescent="0.25">
      <c r="E18501"/>
    </row>
    <row r="18502" spans="5:5" x14ac:dyDescent="0.25">
      <c r="E18502"/>
    </row>
    <row r="18503" spans="5:5" x14ac:dyDescent="0.25">
      <c r="E18503"/>
    </row>
    <row r="18504" spans="5:5" x14ac:dyDescent="0.25">
      <c r="E18504"/>
    </row>
    <row r="18505" spans="5:5" x14ac:dyDescent="0.25">
      <c r="E18505"/>
    </row>
    <row r="18506" spans="5:5" x14ac:dyDescent="0.25">
      <c r="E18506"/>
    </row>
    <row r="18507" spans="5:5" x14ac:dyDescent="0.25">
      <c r="E18507"/>
    </row>
    <row r="18508" spans="5:5" x14ac:dyDescent="0.25">
      <c r="E18508"/>
    </row>
    <row r="18509" spans="5:5" x14ac:dyDescent="0.25">
      <c r="E18509"/>
    </row>
    <row r="18510" spans="5:5" x14ac:dyDescent="0.25">
      <c r="E18510"/>
    </row>
    <row r="18511" spans="5:5" x14ac:dyDescent="0.25">
      <c r="E18511"/>
    </row>
    <row r="18512" spans="5:5" x14ac:dyDescent="0.25">
      <c r="E18512"/>
    </row>
    <row r="18513" spans="5:5" x14ac:dyDescent="0.25">
      <c r="E18513"/>
    </row>
    <row r="18514" spans="5:5" x14ac:dyDescent="0.25">
      <c r="E18514"/>
    </row>
    <row r="18515" spans="5:5" x14ac:dyDescent="0.25">
      <c r="E18515"/>
    </row>
    <row r="18516" spans="5:5" x14ac:dyDescent="0.25">
      <c r="E18516"/>
    </row>
    <row r="18517" spans="5:5" x14ac:dyDescent="0.25">
      <c r="E18517"/>
    </row>
    <row r="18518" spans="5:5" x14ac:dyDescent="0.25">
      <c r="E18518"/>
    </row>
    <row r="18519" spans="5:5" x14ac:dyDescent="0.25">
      <c r="E18519"/>
    </row>
    <row r="18520" spans="5:5" x14ac:dyDescent="0.25">
      <c r="E18520"/>
    </row>
    <row r="18521" spans="5:5" x14ac:dyDescent="0.25">
      <c r="E18521"/>
    </row>
    <row r="18522" spans="5:5" x14ac:dyDescent="0.25">
      <c r="E18522"/>
    </row>
    <row r="18523" spans="5:5" x14ac:dyDescent="0.25">
      <c r="E18523"/>
    </row>
    <row r="18524" spans="5:5" x14ac:dyDescent="0.25">
      <c r="E18524"/>
    </row>
    <row r="18525" spans="5:5" x14ac:dyDescent="0.25">
      <c r="E18525"/>
    </row>
    <row r="18526" spans="5:5" x14ac:dyDescent="0.25">
      <c r="E18526"/>
    </row>
    <row r="18527" spans="5:5" x14ac:dyDescent="0.25">
      <c r="E18527"/>
    </row>
    <row r="18528" spans="5:5" x14ac:dyDescent="0.25">
      <c r="E18528"/>
    </row>
    <row r="18529" spans="5:5" x14ac:dyDescent="0.25">
      <c r="E18529"/>
    </row>
    <row r="18530" spans="5:5" x14ac:dyDescent="0.25">
      <c r="E18530"/>
    </row>
    <row r="18531" spans="5:5" x14ac:dyDescent="0.25">
      <c r="E18531"/>
    </row>
    <row r="18532" spans="5:5" x14ac:dyDescent="0.25">
      <c r="E18532"/>
    </row>
    <row r="18533" spans="5:5" x14ac:dyDescent="0.25">
      <c r="E18533"/>
    </row>
    <row r="18534" spans="5:5" x14ac:dyDescent="0.25">
      <c r="E18534"/>
    </row>
    <row r="18535" spans="5:5" x14ac:dyDescent="0.25">
      <c r="E18535"/>
    </row>
    <row r="18536" spans="5:5" x14ac:dyDescent="0.25">
      <c r="E18536"/>
    </row>
    <row r="18537" spans="5:5" x14ac:dyDescent="0.25">
      <c r="E18537"/>
    </row>
    <row r="18538" spans="5:5" x14ac:dyDescent="0.25">
      <c r="E18538"/>
    </row>
    <row r="18539" spans="5:5" x14ac:dyDescent="0.25">
      <c r="E18539"/>
    </row>
    <row r="18540" spans="5:5" x14ac:dyDescent="0.25">
      <c r="E18540"/>
    </row>
    <row r="18541" spans="5:5" x14ac:dyDescent="0.25">
      <c r="E18541"/>
    </row>
    <row r="18542" spans="5:5" x14ac:dyDescent="0.25">
      <c r="E18542"/>
    </row>
    <row r="18543" spans="5:5" x14ac:dyDescent="0.25">
      <c r="E18543"/>
    </row>
    <row r="18544" spans="5:5" x14ac:dyDescent="0.25">
      <c r="E18544"/>
    </row>
    <row r="18545" spans="5:5" x14ac:dyDescent="0.25">
      <c r="E18545"/>
    </row>
    <row r="18546" spans="5:5" x14ac:dyDescent="0.25">
      <c r="E18546"/>
    </row>
    <row r="18547" spans="5:5" x14ac:dyDescent="0.25">
      <c r="E18547"/>
    </row>
    <row r="18548" spans="5:5" x14ac:dyDescent="0.25">
      <c r="E18548"/>
    </row>
    <row r="18549" spans="5:5" x14ac:dyDescent="0.25">
      <c r="E18549"/>
    </row>
    <row r="18550" spans="5:5" x14ac:dyDescent="0.25">
      <c r="E18550"/>
    </row>
    <row r="18551" spans="5:5" x14ac:dyDescent="0.25">
      <c r="E18551"/>
    </row>
    <row r="18552" spans="5:5" x14ac:dyDescent="0.25">
      <c r="E18552"/>
    </row>
    <row r="18553" spans="5:5" x14ac:dyDescent="0.25">
      <c r="E18553"/>
    </row>
    <row r="18554" spans="5:5" x14ac:dyDescent="0.25">
      <c r="E18554"/>
    </row>
    <row r="18555" spans="5:5" x14ac:dyDescent="0.25">
      <c r="E18555"/>
    </row>
    <row r="18556" spans="5:5" x14ac:dyDescent="0.25">
      <c r="E18556"/>
    </row>
    <row r="18557" spans="5:5" x14ac:dyDescent="0.25">
      <c r="E18557"/>
    </row>
    <row r="18558" spans="5:5" x14ac:dyDescent="0.25">
      <c r="E18558"/>
    </row>
    <row r="18559" spans="5:5" x14ac:dyDescent="0.25">
      <c r="E18559"/>
    </row>
    <row r="18560" spans="5:5" x14ac:dyDescent="0.25">
      <c r="E18560"/>
    </row>
    <row r="18561" spans="5:5" x14ac:dyDescent="0.25">
      <c r="E18561"/>
    </row>
    <row r="18562" spans="5:5" x14ac:dyDescent="0.25">
      <c r="E18562"/>
    </row>
    <row r="18563" spans="5:5" x14ac:dyDescent="0.25">
      <c r="E18563"/>
    </row>
    <row r="18564" spans="5:5" x14ac:dyDescent="0.25">
      <c r="E18564"/>
    </row>
    <row r="18565" spans="5:5" x14ac:dyDescent="0.25">
      <c r="E18565"/>
    </row>
    <row r="18566" spans="5:5" x14ac:dyDescent="0.25">
      <c r="E18566"/>
    </row>
    <row r="18567" spans="5:5" x14ac:dyDescent="0.25">
      <c r="E18567"/>
    </row>
    <row r="18568" spans="5:5" x14ac:dyDescent="0.25">
      <c r="E18568"/>
    </row>
    <row r="18569" spans="5:5" x14ac:dyDescent="0.25">
      <c r="E18569"/>
    </row>
    <row r="18570" spans="5:5" x14ac:dyDescent="0.25">
      <c r="E18570"/>
    </row>
    <row r="18571" spans="5:5" x14ac:dyDescent="0.25">
      <c r="E18571"/>
    </row>
    <row r="18572" spans="5:5" x14ac:dyDescent="0.25">
      <c r="E18572"/>
    </row>
    <row r="18573" spans="5:5" x14ac:dyDescent="0.25">
      <c r="E18573"/>
    </row>
    <row r="18574" spans="5:5" x14ac:dyDescent="0.25">
      <c r="E18574"/>
    </row>
    <row r="18575" spans="5:5" x14ac:dyDescent="0.25">
      <c r="E18575"/>
    </row>
    <row r="18576" spans="5:5" x14ac:dyDescent="0.25">
      <c r="E18576"/>
    </row>
    <row r="18577" spans="5:5" x14ac:dyDescent="0.25">
      <c r="E18577"/>
    </row>
    <row r="18578" spans="5:5" x14ac:dyDescent="0.25">
      <c r="E18578"/>
    </row>
    <row r="18579" spans="5:5" x14ac:dyDescent="0.25">
      <c r="E18579"/>
    </row>
    <row r="18580" spans="5:5" x14ac:dyDescent="0.25">
      <c r="E18580"/>
    </row>
    <row r="18581" spans="5:5" x14ac:dyDescent="0.25">
      <c r="E18581"/>
    </row>
    <row r="18582" spans="5:5" x14ac:dyDescent="0.25">
      <c r="E18582"/>
    </row>
    <row r="18583" spans="5:5" x14ac:dyDescent="0.25">
      <c r="E18583"/>
    </row>
    <row r="18584" spans="5:5" x14ac:dyDescent="0.25">
      <c r="E18584"/>
    </row>
    <row r="18585" spans="5:5" x14ac:dyDescent="0.25">
      <c r="E18585"/>
    </row>
    <row r="18586" spans="5:5" x14ac:dyDescent="0.25">
      <c r="E18586"/>
    </row>
    <row r="18587" spans="5:5" x14ac:dyDescent="0.25">
      <c r="E18587"/>
    </row>
    <row r="18588" spans="5:5" x14ac:dyDescent="0.25">
      <c r="E18588"/>
    </row>
    <row r="18589" spans="5:5" x14ac:dyDescent="0.25">
      <c r="E18589"/>
    </row>
    <row r="18590" spans="5:5" x14ac:dyDescent="0.25">
      <c r="E18590"/>
    </row>
    <row r="18591" spans="5:5" x14ac:dyDescent="0.25">
      <c r="E18591"/>
    </row>
    <row r="18592" spans="5:5" x14ac:dyDescent="0.25">
      <c r="E18592"/>
    </row>
    <row r="18593" spans="5:5" x14ac:dyDescent="0.25">
      <c r="E18593"/>
    </row>
    <row r="18594" spans="5:5" x14ac:dyDescent="0.25">
      <c r="E18594"/>
    </row>
    <row r="18595" spans="5:5" x14ac:dyDescent="0.25">
      <c r="E18595"/>
    </row>
    <row r="18596" spans="5:5" x14ac:dyDescent="0.25">
      <c r="E18596"/>
    </row>
    <row r="18597" spans="5:5" x14ac:dyDescent="0.25">
      <c r="E18597"/>
    </row>
    <row r="18598" spans="5:5" x14ac:dyDescent="0.25">
      <c r="E18598"/>
    </row>
    <row r="18599" spans="5:5" x14ac:dyDescent="0.25">
      <c r="E18599"/>
    </row>
    <row r="18600" spans="5:5" x14ac:dyDescent="0.25">
      <c r="E18600"/>
    </row>
    <row r="18601" spans="5:5" x14ac:dyDescent="0.25">
      <c r="E18601"/>
    </row>
    <row r="18602" spans="5:5" x14ac:dyDescent="0.25">
      <c r="E18602"/>
    </row>
    <row r="18603" spans="5:5" x14ac:dyDescent="0.25">
      <c r="E18603"/>
    </row>
    <row r="18604" spans="5:5" x14ac:dyDescent="0.25">
      <c r="E18604"/>
    </row>
    <row r="18605" spans="5:5" x14ac:dyDescent="0.25">
      <c r="E18605"/>
    </row>
    <row r="18606" spans="5:5" x14ac:dyDescent="0.25">
      <c r="E18606"/>
    </row>
    <row r="18607" spans="5:5" x14ac:dyDescent="0.25">
      <c r="E18607"/>
    </row>
    <row r="18608" spans="5:5" x14ac:dyDescent="0.25">
      <c r="E18608"/>
    </row>
    <row r="18609" spans="5:5" x14ac:dyDescent="0.25">
      <c r="E18609"/>
    </row>
    <row r="18610" spans="5:5" x14ac:dyDescent="0.25">
      <c r="E18610"/>
    </row>
    <row r="18611" spans="5:5" x14ac:dyDescent="0.25">
      <c r="E18611"/>
    </row>
    <row r="18612" spans="5:5" x14ac:dyDescent="0.25">
      <c r="E18612"/>
    </row>
    <row r="18613" spans="5:5" x14ac:dyDescent="0.25">
      <c r="E18613"/>
    </row>
    <row r="18614" spans="5:5" x14ac:dyDescent="0.25">
      <c r="E18614"/>
    </row>
    <row r="18615" spans="5:5" x14ac:dyDescent="0.25">
      <c r="E18615"/>
    </row>
    <row r="18616" spans="5:5" x14ac:dyDescent="0.25">
      <c r="E18616"/>
    </row>
    <row r="18617" spans="5:5" x14ac:dyDescent="0.25">
      <c r="E18617"/>
    </row>
    <row r="18618" spans="5:5" x14ac:dyDescent="0.25">
      <c r="E18618"/>
    </row>
    <row r="18619" spans="5:5" x14ac:dyDescent="0.25">
      <c r="E18619"/>
    </row>
    <row r="18620" spans="5:5" x14ac:dyDescent="0.25">
      <c r="E18620"/>
    </row>
    <row r="18621" spans="5:5" x14ac:dyDescent="0.25">
      <c r="E18621"/>
    </row>
    <row r="18622" spans="5:5" x14ac:dyDescent="0.25">
      <c r="E18622"/>
    </row>
    <row r="18623" spans="5:5" x14ac:dyDescent="0.25">
      <c r="E18623"/>
    </row>
    <row r="18624" spans="5:5" x14ac:dyDescent="0.25">
      <c r="E18624"/>
    </row>
    <row r="18625" spans="5:5" x14ac:dyDescent="0.25">
      <c r="E18625"/>
    </row>
    <row r="18626" spans="5:5" x14ac:dyDescent="0.25">
      <c r="E18626"/>
    </row>
    <row r="18627" spans="5:5" x14ac:dyDescent="0.25">
      <c r="E18627"/>
    </row>
    <row r="18628" spans="5:5" x14ac:dyDescent="0.25">
      <c r="E18628"/>
    </row>
    <row r="18629" spans="5:5" x14ac:dyDescent="0.25">
      <c r="E18629"/>
    </row>
    <row r="18630" spans="5:5" x14ac:dyDescent="0.25">
      <c r="E18630"/>
    </row>
    <row r="18631" spans="5:5" x14ac:dyDescent="0.25">
      <c r="E18631"/>
    </row>
    <row r="18632" spans="5:5" x14ac:dyDescent="0.25">
      <c r="E18632"/>
    </row>
    <row r="18633" spans="5:5" x14ac:dyDescent="0.25">
      <c r="E18633"/>
    </row>
    <row r="18634" spans="5:5" x14ac:dyDescent="0.25">
      <c r="E18634"/>
    </row>
    <row r="18635" spans="5:5" x14ac:dyDescent="0.25">
      <c r="E18635"/>
    </row>
    <row r="18636" spans="5:5" x14ac:dyDescent="0.25">
      <c r="E18636"/>
    </row>
    <row r="18637" spans="5:5" x14ac:dyDescent="0.25">
      <c r="E18637"/>
    </row>
    <row r="18638" spans="5:5" x14ac:dyDescent="0.25">
      <c r="E18638"/>
    </row>
    <row r="18639" spans="5:5" x14ac:dyDescent="0.25">
      <c r="E18639"/>
    </row>
    <row r="18640" spans="5:5" x14ac:dyDescent="0.25">
      <c r="E18640"/>
    </row>
    <row r="18641" spans="5:5" x14ac:dyDescent="0.25">
      <c r="E18641"/>
    </row>
    <row r="18642" spans="5:5" x14ac:dyDescent="0.25">
      <c r="E18642"/>
    </row>
    <row r="18643" spans="5:5" x14ac:dyDescent="0.25">
      <c r="E18643"/>
    </row>
    <row r="18644" spans="5:5" x14ac:dyDescent="0.25">
      <c r="E18644"/>
    </row>
    <row r="18645" spans="5:5" x14ac:dyDescent="0.25">
      <c r="E18645"/>
    </row>
    <row r="18646" spans="5:5" x14ac:dyDescent="0.25">
      <c r="E18646"/>
    </row>
    <row r="18647" spans="5:5" x14ac:dyDescent="0.25">
      <c r="E18647"/>
    </row>
    <row r="18648" spans="5:5" x14ac:dyDescent="0.25">
      <c r="E18648"/>
    </row>
    <row r="18649" spans="5:5" x14ac:dyDescent="0.25">
      <c r="E18649"/>
    </row>
    <row r="18650" spans="5:5" x14ac:dyDescent="0.25">
      <c r="E18650"/>
    </row>
    <row r="18651" spans="5:5" x14ac:dyDescent="0.25">
      <c r="E18651"/>
    </row>
    <row r="18652" spans="5:5" x14ac:dyDescent="0.25">
      <c r="E18652"/>
    </row>
    <row r="18653" spans="5:5" x14ac:dyDescent="0.25">
      <c r="E18653"/>
    </row>
    <row r="18654" spans="5:5" x14ac:dyDescent="0.25">
      <c r="E18654"/>
    </row>
    <row r="18655" spans="5:5" x14ac:dyDescent="0.25">
      <c r="E18655"/>
    </row>
    <row r="18656" spans="5:5" x14ac:dyDescent="0.25">
      <c r="E18656"/>
    </row>
    <row r="18657" spans="5:5" x14ac:dyDescent="0.25">
      <c r="E18657"/>
    </row>
    <row r="18658" spans="5:5" x14ac:dyDescent="0.25">
      <c r="E18658"/>
    </row>
    <row r="18659" spans="5:5" x14ac:dyDescent="0.25">
      <c r="E18659"/>
    </row>
    <row r="18660" spans="5:5" x14ac:dyDescent="0.25">
      <c r="E18660"/>
    </row>
    <row r="18661" spans="5:5" x14ac:dyDescent="0.25">
      <c r="E18661"/>
    </row>
    <row r="18662" spans="5:5" x14ac:dyDescent="0.25">
      <c r="E18662"/>
    </row>
    <row r="18663" spans="5:5" x14ac:dyDescent="0.25">
      <c r="E18663"/>
    </row>
    <row r="18664" spans="5:5" x14ac:dyDescent="0.25">
      <c r="E18664"/>
    </row>
    <row r="18665" spans="5:5" x14ac:dyDescent="0.25">
      <c r="E18665"/>
    </row>
    <row r="18666" spans="5:5" x14ac:dyDescent="0.25">
      <c r="E18666"/>
    </row>
    <row r="18667" spans="5:5" x14ac:dyDescent="0.25">
      <c r="E18667"/>
    </row>
    <row r="18668" spans="5:5" x14ac:dyDescent="0.25">
      <c r="E18668"/>
    </row>
    <row r="18669" spans="5:5" x14ac:dyDescent="0.25">
      <c r="E18669"/>
    </row>
    <row r="18670" spans="5:5" x14ac:dyDescent="0.25">
      <c r="E18670"/>
    </row>
    <row r="18671" spans="5:5" x14ac:dyDescent="0.25">
      <c r="E18671"/>
    </row>
    <row r="18672" spans="5:5" x14ac:dyDescent="0.25">
      <c r="E18672"/>
    </row>
    <row r="18673" spans="5:5" x14ac:dyDescent="0.25">
      <c r="E18673"/>
    </row>
    <row r="18674" spans="5:5" x14ac:dyDescent="0.25">
      <c r="E18674"/>
    </row>
    <row r="18675" spans="5:5" x14ac:dyDescent="0.25">
      <c r="E18675"/>
    </row>
    <row r="18676" spans="5:5" x14ac:dyDescent="0.25">
      <c r="E18676"/>
    </row>
    <row r="18677" spans="5:5" x14ac:dyDescent="0.25">
      <c r="E18677"/>
    </row>
    <row r="18678" spans="5:5" x14ac:dyDescent="0.25">
      <c r="E18678"/>
    </row>
    <row r="18679" spans="5:5" x14ac:dyDescent="0.25">
      <c r="E18679"/>
    </row>
    <row r="18680" spans="5:5" x14ac:dyDescent="0.25">
      <c r="E18680"/>
    </row>
    <row r="18681" spans="5:5" x14ac:dyDescent="0.25">
      <c r="E18681"/>
    </row>
    <row r="18682" spans="5:5" x14ac:dyDescent="0.25">
      <c r="E18682"/>
    </row>
    <row r="18683" spans="5:5" x14ac:dyDescent="0.25">
      <c r="E18683"/>
    </row>
    <row r="18684" spans="5:5" x14ac:dyDescent="0.25">
      <c r="E18684"/>
    </row>
    <row r="18685" spans="5:5" x14ac:dyDescent="0.25">
      <c r="E18685"/>
    </row>
    <row r="18686" spans="5:5" x14ac:dyDescent="0.25">
      <c r="E18686"/>
    </row>
    <row r="18687" spans="5:5" x14ac:dyDescent="0.25">
      <c r="E18687"/>
    </row>
    <row r="18688" spans="5:5" x14ac:dyDescent="0.25">
      <c r="E18688"/>
    </row>
    <row r="18689" spans="5:5" x14ac:dyDescent="0.25">
      <c r="E18689"/>
    </row>
    <row r="18690" spans="5:5" x14ac:dyDescent="0.25">
      <c r="E18690"/>
    </row>
    <row r="18691" spans="5:5" x14ac:dyDescent="0.25">
      <c r="E18691"/>
    </row>
    <row r="18692" spans="5:5" x14ac:dyDescent="0.25">
      <c r="E18692"/>
    </row>
    <row r="18693" spans="5:5" x14ac:dyDescent="0.25">
      <c r="E18693"/>
    </row>
    <row r="18694" spans="5:5" x14ac:dyDescent="0.25">
      <c r="E18694"/>
    </row>
    <row r="18695" spans="5:5" x14ac:dyDescent="0.25">
      <c r="E18695"/>
    </row>
    <row r="18696" spans="5:5" x14ac:dyDescent="0.25">
      <c r="E18696"/>
    </row>
    <row r="18697" spans="5:5" x14ac:dyDescent="0.25">
      <c r="E18697"/>
    </row>
    <row r="18698" spans="5:5" x14ac:dyDescent="0.25">
      <c r="E18698"/>
    </row>
    <row r="18699" spans="5:5" x14ac:dyDescent="0.25">
      <c r="E18699"/>
    </row>
    <row r="18700" spans="5:5" x14ac:dyDescent="0.25">
      <c r="E18700"/>
    </row>
    <row r="18701" spans="5:5" x14ac:dyDescent="0.25">
      <c r="E18701"/>
    </row>
    <row r="18702" spans="5:5" x14ac:dyDescent="0.25">
      <c r="E18702"/>
    </row>
    <row r="18703" spans="5:5" x14ac:dyDescent="0.25">
      <c r="E18703"/>
    </row>
    <row r="18704" spans="5:5" x14ac:dyDescent="0.25">
      <c r="E18704"/>
    </row>
    <row r="18705" spans="5:5" x14ac:dyDescent="0.25">
      <c r="E18705"/>
    </row>
    <row r="18706" spans="5:5" x14ac:dyDescent="0.25">
      <c r="E18706"/>
    </row>
    <row r="18707" spans="5:5" x14ac:dyDescent="0.25">
      <c r="E18707"/>
    </row>
    <row r="18708" spans="5:5" x14ac:dyDescent="0.25">
      <c r="E18708"/>
    </row>
    <row r="18709" spans="5:5" x14ac:dyDescent="0.25">
      <c r="E18709"/>
    </row>
    <row r="18710" spans="5:5" x14ac:dyDescent="0.25">
      <c r="E18710"/>
    </row>
    <row r="18711" spans="5:5" x14ac:dyDescent="0.25">
      <c r="E18711"/>
    </row>
    <row r="18712" spans="5:5" x14ac:dyDescent="0.25">
      <c r="E18712"/>
    </row>
    <row r="18713" spans="5:5" x14ac:dyDescent="0.25">
      <c r="E18713"/>
    </row>
    <row r="18714" spans="5:5" x14ac:dyDescent="0.25">
      <c r="E18714"/>
    </row>
    <row r="18715" spans="5:5" x14ac:dyDescent="0.25">
      <c r="E18715"/>
    </row>
    <row r="18716" spans="5:5" x14ac:dyDescent="0.25">
      <c r="E18716"/>
    </row>
    <row r="18717" spans="5:5" x14ac:dyDescent="0.25">
      <c r="E18717"/>
    </row>
    <row r="18718" spans="5:5" x14ac:dyDescent="0.25">
      <c r="E18718"/>
    </row>
    <row r="18719" spans="5:5" x14ac:dyDescent="0.25">
      <c r="E18719"/>
    </row>
    <row r="18720" spans="5:5" x14ac:dyDescent="0.25">
      <c r="E18720"/>
    </row>
    <row r="18721" spans="5:5" x14ac:dyDescent="0.25">
      <c r="E18721"/>
    </row>
    <row r="18722" spans="5:5" x14ac:dyDescent="0.25">
      <c r="E18722"/>
    </row>
    <row r="18723" spans="5:5" x14ac:dyDescent="0.25">
      <c r="E18723"/>
    </row>
    <row r="18724" spans="5:5" x14ac:dyDescent="0.25">
      <c r="E18724"/>
    </row>
    <row r="18725" spans="5:5" x14ac:dyDescent="0.25">
      <c r="E18725"/>
    </row>
    <row r="18726" spans="5:5" x14ac:dyDescent="0.25">
      <c r="E18726"/>
    </row>
    <row r="18727" spans="5:5" x14ac:dyDescent="0.25">
      <c r="E18727"/>
    </row>
    <row r="18728" spans="5:5" x14ac:dyDescent="0.25">
      <c r="E18728"/>
    </row>
    <row r="18729" spans="5:5" x14ac:dyDescent="0.25">
      <c r="E18729"/>
    </row>
    <row r="18730" spans="5:5" x14ac:dyDescent="0.25">
      <c r="E18730"/>
    </row>
    <row r="18731" spans="5:5" x14ac:dyDescent="0.25">
      <c r="E18731"/>
    </row>
    <row r="18732" spans="5:5" x14ac:dyDescent="0.25">
      <c r="E18732"/>
    </row>
    <row r="18733" spans="5:5" x14ac:dyDescent="0.25">
      <c r="E18733"/>
    </row>
    <row r="18734" spans="5:5" x14ac:dyDescent="0.25">
      <c r="E18734"/>
    </row>
    <row r="18735" spans="5:5" x14ac:dyDescent="0.25">
      <c r="E18735"/>
    </row>
    <row r="18736" spans="5:5" x14ac:dyDescent="0.25">
      <c r="E18736"/>
    </row>
    <row r="18737" spans="5:5" x14ac:dyDescent="0.25">
      <c r="E18737"/>
    </row>
    <row r="18738" spans="5:5" x14ac:dyDescent="0.25">
      <c r="E18738"/>
    </row>
    <row r="18739" spans="5:5" x14ac:dyDescent="0.25">
      <c r="E18739"/>
    </row>
    <row r="18740" spans="5:5" x14ac:dyDescent="0.25">
      <c r="E18740"/>
    </row>
    <row r="18741" spans="5:5" x14ac:dyDescent="0.25">
      <c r="E18741"/>
    </row>
    <row r="18742" spans="5:5" x14ac:dyDescent="0.25">
      <c r="E18742"/>
    </row>
    <row r="18743" spans="5:5" x14ac:dyDescent="0.25">
      <c r="E18743"/>
    </row>
    <row r="18744" spans="5:5" x14ac:dyDescent="0.25">
      <c r="E18744"/>
    </row>
    <row r="18745" spans="5:5" x14ac:dyDescent="0.25">
      <c r="E18745"/>
    </row>
    <row r="18746" spans="5:5" x14ac:dyDescent="0.25">
      <c r="E18746"/>
    </row>
    <row r="18747" spans="5:5" x14ac:dyDescent="0.25">
      <c r="E18747"/>
    </row>
    <row r="18748" spans="5:5" x14ac:dyDescent="0.25">
      <c r="E18748"/>
    </row>
    <row r="18749" spans="5:5" x14ac:dyDescent="0.25">
      <c r="E18749"/>
    </row>
    <row r="18750" spans="5:5" x14ac:dyDescent="0.25">
      <c r="E18750"/>
    </row>
    <row r="18751" spans="5:5" x14ac:dyDescent="0.25">
      <c r="E18751"/>
    </row>
    <row r="18752" spans="5:5" x14ac:dyDescent="0.25">
      <c r="E18752"/>
    </row>
    <row r="18753" spans="5:5" x14ac:dyDescent="0.25">
      <c r="E18753"/>
    </row>
    <row r="18754" spans="5:5" x14ac:dyDescent="0.25">
      <c r="E18754"/>
    </row>
    <row r="18755" spans="5:5" x14ac:dyDescent="0.25">
      <c r="E18755"/>
    </row>
    <row r="18756" spans="5:5" x14ac:dyDescent="0.25">
      <c r="E18756"/>
    </row>
    <row r="18757" spans="5:5" x14ac:dyDescent="0.25">
      <c r="E18757"/>
    </row>
    <row r="18758" spans="5:5" x14ac:dyDescent="0.25">
      <c r="E18758"/>
    </row>
    <row r="18759" spans="5:5" x14ac:dyDescent="0.25">
      <c r="E18759"/>
    </row>
    <row r="18760" spans="5:5" x14ac:dyDescent="0.25">
      <c r="E18760"/>
    </row>
    <row r="18761" spans="5:5" x14ac:dyDescent="0.25">
      <c r="E18761"/>
    </row>
    <row r="18762" spans="5:5" x14ac:dyDescent="0.25">
      <c r="E18762"/>
    </row>
    <row r="18763" spans="5:5" x14ac:dyDescent="0.25">
      <c r="E18763"/>
    </row>
    <row r="18764" spans="5:5" x14ac:dyDescent="0.25">
      <c r="E18764"/>
    </row>
    <row r="18765" spans="5:5" x14ac:dyDescent="0.25">
      <c r="E18765"/>
    </row>
    <row r="18766" spans="5:5" x14ac:dyDescent="0.25">
      <c r="E18766"/>
    </row>
    <row r="18767" spans="5:5" x14ac:dyDescent="0.25">
      <c r="E18767"/>
    </row>
    <row r="18768" spans="5:5" x14ac:dyDescent="0.25">
      <c r="E18768"/>
    </row>
    <row r="18769" spans="5:5" x14ac:dyDescent="0.25">
      <c r="E18769"/>
    </row>
    <row r="18770" spans="5:5" x14ac:dyDescent="0.25">
      <c r="E18770"/>
    </row>
    <row r="18771" spans="5:5" x14ac:dyDescent="0.25">
      <c r="E18771"/>
    </row>
    <row r="18772" spans="5:5" x14ac:dyDescent="0.25">
      <c r="E18772"/>
    </row>
    <row r="18773" spans="5:5" x14ac:dyDescent="0.25">
      <c r="E18773"/>
    </row>
    <row r="18774" spans="5:5" x14ac:dyDescent="0.25">
      <c r="E18774"/>
    </row>
    <row r="18775" spans="5:5" x14ac:dyDescent="0.25">
      <c r="E18775"/>
    </row>
    <row r="18776" spans="5:5" x14ac:dyDescent="0.25">
      <c r="E18776"/>
    </row>
    <row r="18777" spans="5:5" x14ac:dyDescent="0.25">
      <c r="E18777"/>
    </row>
    <row r="18778" spans="5:5" x14ac:dyDescent="0.25">
      <c r="E18778"/>
    </row>
    <row r="18779" spans="5:5" x14ac:dyDescent="0.25">
      <c r="E18779"/>
    </row>
    <row r="18780" spans="5:5" x14ac:dyDescent="0.25">
      <c r="E18780"/>
    </row>
    <row r="18781" spans="5:5" x14ac:dyDescent="0.25">
      <c r="E18781"/>
    </row>
    <row r="18782" spans="5:5" x14ac:dyDescent="0.25">
      <c r="E18782"/>
    </row>
    <row r="18783" spans="5:5" x14ac:dyDescent="0.25">
      <c r="E18783"/>
    </row>
    <row r="18784" spans="5:5" x14ac:dyDescent="0.25">
      <c r="E18784"/>
    </row>
    <row r="18785" spans="5:5" x14ac:dyDescent="0.25">
      <c r="E18785"/>
    </row>
    <row r="18786" spans="5:5" x14ac:dyDescent="0.25">
      <c r="E18786"/>
    </row>
    <row r="18787" spans="5:5" x14ac:dyDescent="0.25">
      <c r="E18787"/>
    </row>
    <row r="18788" spans="5:5" x14ac:dyDescent="0.25">
      <c r="E18788"/>
    </row>
    <row r="18789" spans="5:5" x14ac:dyDescent="0.25">
      <c r="E18789"/>
    </row>
    <row r="18790" spans="5:5" x14ac:dyDescent="0.25">
      <c r="E18790"/>
    </row>
    <row r="18791" spans="5:5" x14ac:dyDescent="0.25">
      <c r="E18791"/>
    </row>
    <row r="18792" spans="5:5" x14ac:dyDescent="0.25">
      <c r="E18792"/>
    </row>
    <row r="18793" spans="5:5" x14ac:dyDescent="0.25">
      <c r="E18793"/>
    </row>
    <row r="18794" spans="5:5" x14ac:dyDescent="0.25">
      <c r="E18794"/>
    </row>
    <row r="18795" spans="5:5" x14ac:dyDescent="0.25">
      <c r="E18795"/>
    </row>
    <row r="18796" spans="5:5" x14ac:dyDescent="0.25">
      <c r="E18796"/>
    </row>
    <row r="18797" spans="5:5" x14ac:dyDescent="0.25">
      <c r="E18797"/>
    </row>
    <row r="18798" spans="5:5" x14ac:dyDescent="0.25">
      <c r="E18798"/>
    </row>
    <row r="18799" spans="5:5" x14ac:dyDescent="0.25">
      <c r="E18799"/>
    </row>
    <row r="18800" spans="5:5" x14ac:dyDescent="0.25">
      <c r="E18800"/>
    </row>
    <row r="18801" spans="5:5" x14ac:dyDescent="0.25">
      <c r="E18801"/>
    </row>
    <row r="18802" spans="5:5" x14ac:dyDescent="0.25">
      <c r="E18802"/>
    </row>
    <row r="18803" spans="5:5" x14ac:dyDescent="0.25">
      <c r="E18803"/>
    </row>
    <row r="18804" spans="5:5" x14ac:dyDescent="0.25">
      <c r="E18804"/>
    </row>
    <row r="18805" spans="5:5" x14ac:dyDescent="0.25">
      <c r="E18805"/>
    </row>
    <row r="18806" spans="5:5" x14ac:dyDescent="0.25">
      <c r="E18806"/>
    </row>
    <row r="18807" spans="5:5" x14ac:dyDescent="0.25">
      <c r="E18807"/>
    </row>
    <row r="18808" spans="5:5" x14ac:dyDescent="0.25">
      <c r="E18808"/>
    </row>
    <row r="18809" spans="5:5" x14ac:dyDescent="0.25">
      <c r="E18809"/>
    </row>
    <row r="18810" spans="5:5" x14ac:dyDescent="0.25">
      <c r="E18810"/>
    </row>
    <row r="18811" spans="5:5" x14ac:dyDescent="0.25">
      <c r="E18811"/>
    </row>
    <row r="18812" spans="5:5" x14ac:dyDescent="0.25">
      <c r="E18812"/>
    </row>
    <row r="18813" spans="5:5" x14ac:dyDescent="0.25">
      <c r="E18813"/>
    </row>
    <row r="18814" spans="5:5" x14ac:dyDescent="0.25">
      <c r="E18814"/>
    </row>
    <row r="18815" spans="5:5" x14ac:dyDescent="0.25">
      <c r="E18815"/>
    </row>
    <row r="18816" spans="5:5" x14ac:dyDescent="0.25">
      <c r="E18816"/>
    </row>
    <row r="18817" spans="5:5" x14ac:dyDescent="0.25">
      <c r="E18817"/>
    </row>
    <row r="18818" spans="5:5" x14ac:dyDescent="0.25">
      <c r="E18818"/>
    </row>
    <row r="18819" spans="5:5" x14ac:dyDescent="0.25">
      <c r="E18819"/>
    </row>
    <row r="18820" spans="5:5" x14ac:dyDescent="0.25">
      <c r="E18820"/>
    </row>
    <row r="18821" spans="5:5" x14ac:dyDescent="0.25">
      <c r="E18821"/>
    </row>
    <row r="18822" spans="5:5" x14ac:dyDescent="0.25">
      <c r="E18822"/>
    </row>
    <row r="18823" spans="5:5" x14ac:dyDescent="0.25">
      <c r="E18823"/>
    </row>
    <row r="18824" spans="5:5" x14ac:dyDescent="0.25">
      <c r="E18824"/>
    </row>
    <row r="18825" spans="5:5" x14ac:dyDescent="0.25">
      <c r="E18825"/>
    </row>
    <row r="18826" spans="5:5" x14ac:dyDescent="0.25">
      <c r="E18826"/>
    </row>
    <row r="18827" spans="5:5" x14ac:dyDescent="0.25">
      <c r="E18827"/>
    </row>
    <row r="18828" spans="5:5" x14ac:dyDescent="0.25">
      <c r="E18828"/>
    </row>
    <row r="18829" spans="5:5" x14ac:dyDescent="0.25">
      <c r="E18829"/>
    </row>
    <row r="18830" spans="5:5" x14ac:dyDescent="0.25">
      <c r="E18830"/>
    </row>
    <row r="18831" spans="5:5" x14ac:dyDescent="0.25">
      <c r="E18831"/>
    </row>
    <row r="18832" spans="5:5" x14ac:dyDescent="0.25">
      <c r="E18832"/>
    </row>
    <row r="18833" spans="5:5" x14ac:dyDescent="0.25">
      <c r="E18833"/>
    </row>
    <row r="18834" spans="5:5" x14ac:dyDescent="0.25">
      <c r="E18834"/>
    </row>
    <row r="18835" spans="5:5" x14ac:dyDescent="0.25">
      <c r="E18835"/>
    </row>
    <row r="18836" spans="5:5" x14ac:dyDescent="0.25">
      <c r="E18836"/>
    </row>
    <row r="18837" spans="5:5" x14ac:dyDescent="0.25">
      <c r="E18837"/>
    </row>
    <row r="18838" spans="5:5" x14ac:dyDescent="0.25">
      <c r="E18838"/>
    </row>
    <row r="18839" spans="5:5" x14ac:dyDescent="0.25">
      <c r="E18839"/>
    </row>
    <row r="18840" spans="5:5" x14ac:dyDescent="0.25">
      <c r="E18840"/>
    </row>
    <row r="18841" spans="5:5" x14ac:dyDescent="0.25">
      <c r="E18841"/>
    </row>
    <row r="18842" spans="5:5" x14ac:dyDescent="0.25">
      <c r="E18842"/>
    </row>
    <row r="18843" spans="5:5" x14ac:dyDescent="0.25">
      <c r="E18843"/>
    </row>
    <row r="18844" spans="5:5" x14ac:dyDescent="0.25">
      <c r="E18844"/>
    </row>
    <row r="18845" spans="5:5" x14ac:dyDescent="0.25">
      <c r="E18845"/>
    </row>
    <row r="18846" spans="5:5" x14ac:dyDescent="0.25">
      <c r="E18846"/>
    </row>
    <row r="18847" spans="5:5" x14ac:dyDescent="0.25">
      <c r="E18847"/>
    </row>
    <row r="18848" spans="5:5" x14ac:dyDescent="0.25">
      <c r="E18848"/>
    </row>
    <row r="18849" spans="5:5" x14ac:dyDescent="0.25">
      <c r="E18849"/>
    </row>
    <row r="18850" spans="5:5" x14ac:dyDescent="0.25">
      <c r="E18850"/>
    </row>
    <row r="18851" spans="5:5" x14ac:dyDescent="0.25">
      <c r="E18851"/>
    </row>
    <row r="18852" spans="5:5" x14ac:dyDescent="0.25">
      <c r="E18852"/>
    </row>
    <row r="18853" spans="5:5" x14ac:dyDescent="0.25">
      <c r="E18853"/>
    </row>
    <row r="18854" spans="5:5" x14ac:dyDescent="0.25">
      <c r="E18854"/>
    </row>
    <row r="18855" spans="5:5" x14ac:dyDescent="0.25">
      <c r="E18855"/>
    </row>
    <row r="18856" spans="5:5" x14ac:dyDescent="0.25">
      <c r="E18856"/>
    </row>
    <row r="18857" spans="5:5" x14ac:dyDescent="0.25">
      <c r="E18857"/>
    </row>
    <row r="18858" spans="5:5" x14ac:dyDescent="0.25">
      <c r="E18858"/>
    </row>
    <row r="18859" spans="5:5" x14ac:dyDescent="0.25">
      <c r="E18859"/>
    </row>
    <row r="18860" spans="5:5" x14ac:dyDescent="0.25">
      <c r="E18860"/>
    </row>
    <row r="18861" spans="5:5" x14ac:dyDescent="0.25">
      <c r="E18861"/>
    </row>
    <row r="18862" spans="5:5" x14ac:dyDescent="0.25">
      <c r="E18862"/>
    </row>
    <row r="18863" spans="5:5" x14ac:dyDescent="0.25">
      <c r="E18863"/>
    </row>
    <row r="18864" spans="5:5" x14ac:dyDescent="0.25">
      <c r="E18864"/>
    </row>
    <row r="18865" spans="5:5" x14ac:dyDescent="0.25">
      <c r="E18865"/>
    </row>
    <row r="18866" spans="5:5" x14ac:dyDescent="0.25">
      <c r="E18866"/>
    </row>
    <row r="18867" spans="5:5" x14ac:dyDescent="0.25">
      <c r="E18867"/>
    </row>
    <row r="18868" spans="5:5" x14ac:dyDescent="0.25">
      <c r="E18868"/>
    </row>
    <row r="18869" spans="5:5" x14ac:dyDescent="0.25">
      <c r="E18869"/>
    </row>
    <row r="18870" spans="5:5" x14ac:dyDescent="0.25">
      <c r="E18870"/>
    </row>
    <row r="18871" spans="5:5" x14ac:dyDescent="0.25">
      <c r="E18871"/>
    </row>
    <row r="18872" spans="5:5" x14ac:dyDescent="0.25">
      <c r="E18872"/>
    </row>
    <row r="18873" spans="5:5" x14ac:dyDescent="0.25">
      <c r="E18873"/>
    </row>
    <row r="18874" spans="5:5" x14ac:dyDescent="0.25">
      <c r="E18874"/>
    </row>
    <row r="18875" spans="5:5" x14ac:dyDescent="0.25">
      <c r="E18875"/>
    </row>
    <row r="18876" spans="5:5" x14ac:dyDescent="0.25">
      <c r="E18876"/>
    </row>
    <row r="18877" spans="5:5" x14ac:dyDescent="0.25">
      <c r="E18877"/>
    </row>
    <row r="18878" spans="5:5" x14ac:dyDescent="0.25">
      <c r="E18878"/>
    </row>
    <row r="18879" spans="5:5" x14ac:dyDescent="0.25">
      <c r="E18879"/>
    </row>
    <row r="18880" spans="5:5" x14ac:dyDescent="0.25">
      <c r="E18880"/>
    </row>
    <row r="18881" spans="5:5" x14ac:dyDescent="0.25">
      <c r="E18881"/>
    </row>
    <row r="18882" spans="5:5" x14ac:dyDescent="0.25">
      <c r="E18882"/>
    </row>
    <row r="18883" spans="5:5" x14ac:dyDescent="0.25">
      <c r="E18883"/>
    </row>
    <row r="18884" spans="5:5" x14ac:dyDescent="0.25">
      <c r="E18884"/>
    </row>
    <row r="18885" spans="5:5" x14ac:dyDescent="0.25">
      <c r="E18885"/>
    </row>
    <row r="18886" spans="5:5" x14ac:dyDescent="0.25">
      <c r="E18886"/>
    </row>
    <row r="18887" spans="5:5" x14ac:dyDescent="0.25">
      <c r="E18887"/>
    </row>
    <row r="18888" spans="5:5" x14ac:dyDescent="0.25">
      <c r="E18888"/>
    </row>
    <row r="18889" spans="5:5" x14ac:dyDescent="0.25">
      <c r="E18889"/>
    </row>
    <row r="18890" spans="5:5" x14ac:dyDescent="0.25">
      <c r="E18890"/>
    </row>
    <row r="18891" spans="5:5" x14ac:dyDescent="0.25">
      <c r="E18891"/>
    </row>
    <row r="18892" spans="5:5" x14ac:dyDescent="0.25">
      <c r="E18892"/>
    </row>
    <row r="18893" spans="5:5" x14ac:dyDescent="0.25">
      <c r="E18893"/>
    </row>
    <row r="18894" spans="5:5" x14ac:dyDescent="0.25">
      <c r="E18894"/>
    </row>
    <row r="18895" spans="5:5" x14ac:dyDescent="0.25">
      <c r="E18895"/>
    </row>
    <row r="18896" spans="5:5" x14ac:dyDescent="0.25">
      <c r="E18896"/>
    </row>
    <row r="18897" spans="5:5" x14ac:dyDescent="0.25">
      <c r="E18897"/>
    </row>
    <row r="18898" spans="5:5" x14ac:dyDescent="0.25">
      <c r="E18898"/>
    </row>
    <row r="18899" spans="5:5" x14ac:dyDescent="0.25">
      <c r="E18899"/>
    </row>
    <row r="18900" spans="5:5" x14ac:dyDescent="0.25">
      <c r="E18900"/>
    </row>
    <row r="18901" spans="5:5" x14ac:dyDescent="0.25">
      <c r="E18901"/>
    </row>
    <row r="18902" spans="5:5" x14ac:dyDescent="0.25">
      <c r="E18902"/>
    </row>
    <row r="18903" spans="5:5" x14ac:dyDescent="0.25">
      <c r="E18903"/>
    </row>
    <row r="18904" spans="5:5" x14ac:dyDescent="0.25">
      <c r="E18904"/>
    </row>
    <row r="18905" spans="5:5" x14ac:dyDescent="0.25">
      <c r="E18905"/>
    </row>
    <row r="18906" spans="5:5" x14ac:dyDescent="0.25">
      <c r="E18906"/>
    </row>
    <row r="18907" spans="5:5" x14ac:dyDescent="0.25">
      <c r="E18907"/>
    </row>
    <row r="18908" spans="5:5" x14ac:dyDescent="0.25">
      <c r="E18908"/>
    </row>
    <row r="18909" spans="5:5" x14ac:dyDescent="0.25">
      <c r="E18909"/>
    </row>
    <row r="18910" spans="5:5" x14ac:dyDescent="0.25">
      <c r="E18910"/>
    </row>
    <row r="18911" spans="5:5" x14ac:dyDescent="0.25">
      <c r="E18911"/>
    </row>
    <row r="18912" spans="5:5" x14ac:dyDescent="0.25">
      <c r="E18912"/>
    </row>
    <row r="18913" spans="5:5" x14ac:dyDescent="0.25">
      <c r="E18913"/>
    </row>
    <row r="18914" spans="5:5" x14ac:dyDescent="0.25">
      <c r="E18914"/>
    </row>
    <row r="18915" spans="5:5" x14ac:dyDescent="0.25">
      <c r="E18915"/>
    </row>
    <row r="18916" spans="5:5" x14ac:dyDescent="0.25">
      <c r="E18916"/>
    </row>
    <row r="18917" spans="5:5" x14ac:dyDescent="0.25">
      <c r="E18917"/>
    </row>
    <row r="18918" spans="5:5" x14ac:dyDescent="0.25">
      <c r="E18918"/>
    </row>
    <row r="18919" spans="5:5" x14ac:dyDescent="0.25">
      <c r="E18919"/>
    </row>
    <row r="18920" spans="5:5" x14ac:dyDescent="0.25">
      <c r="E18920"/>
    </row>
    <row r="18921" spans="5:5" x14ac:dyDescent="0.25">
      <c r="E18921"/>
    </row>
    <row r="18922" spans="5:5" x14ac:dyDescent="0.25">
      <c r="E18922"/>
    </row>
    <row r="18923" spans="5:5" x14ac:dyDescent="0.25">
      <c r="E18923"/>
    </row>
    <row r="18924" spans="5:5" x14ac:dyDescent="0.25">
      <c r="E18924"/>
    </row>
    <row r="18925" spans="5:5" x14ac:dyDescent="0.25">
      <c r="E18925"/>
    </row>
    <row r="18926" spans="5:5" x14ac:dyDescent="0.25">
      <c r="E18926"/>
    </row>
    <row r="18927" spans="5:5" x14ac:dyDescent="0.25">
      <c r="E18927"/>
    </row>
    <row r="18928" spans="5:5" x14ac:dyDescent="0.25">
      <c r="E18928"/>
    </row>
    <row r="18929" spans="5:5" x14ac:dyDescent="0.25">
      <c r="E18929"/>
    </row>
    <row r="18930" spans="5:5" x14ac:dyDescent="0.25">
      <c r="E18930"/>
    </row>
    <row r="18931" spans="5:5" x14ac:dyDescent="0.25">
      <c r="E18931"/>
    </row>
    <row r="18932" spans="5:5" x14ac:dyDescent="0.25">
      <c r="E18932"/>
    </row>
    <row r="18933" spans="5:5" x14ac:dyDescent="0.25">
      <c r="E18933"/>
    </row>
    <row r="18934" spans="5:5" x14ac:dyDescent="0.25">
      <c r="E18934"/>
    </row>
    <row r="18935" spans="5:5" x14ac:dyDescent="0.25">
      <c r="E18935"/>
    </row>
    <row r="18936" spans="5:5" x14ac:dyDescent="0.25">
      <c r="E18936"/>
    </row>
    <row r="18937" spans="5:5" x14ac:dyDescent="0.25">
      <c r="E18937"/>
    </row>
    <row r="18938" spans="5:5" x14ac:dyDescent="0.25">
      <c r="E18938"/>
    </row>
    <row r="18939" spans="5:5" x14ac:dyDescent="0.25">
      <c r="E18939"/>
    </row>
    <row r="18940" spans="5:5" x14ac:dyDescent="0.25">
      <c r="E18940"/>
    </row>
    <row r="18941" spans="5:5" x14ac:dyDescent="0.25">
      <c r="E18941"/>
    </row>
    <row r="18942" spans="5:5" x14ac:dyDescent="0.25">
      <c r="E18942"/>
    </row>
    <row r="18943" spans="5:5" x14ac:dyDescent="0.25">
      <c r="E18943"/>
    </row>
    <row r="18944" spans="5:5" x14ac:dyDescent="0.25">
      <c r="E18944"/>
    </row>
    <row r="18945" spans="5:5" x14ac:dyDescent="0.25">
      <c r="E18945"/>
    </row>
    <row r="18946" spans="5:5" x14ac:dyDescent="0.25">
      <c r="E18946"/>
    </row>
    <row r="18947" spans="5:5" x14ac:dyDescent="0.25">
      <c r="E18947"/>
    </row>
    <row r="18948" spans="5:5" x14ac:dyDescent="0.25">
      <c r="E18948"/>
    </row>
    <row r="18949" spans="5:5" x14ac:dyDescent="0.25">
      <c r="E18949"/>
    </row>
    <row r="18950" spans="5:5" x14ac:dyDescent="0.25">
      <c r="E18950"/>
    </row>
    <row r="18951" spans="5:5" x14ac:dyDescent="0.25">
      <c r="E18951"/>
    </row>
    <row r="18952" spans="5:5" x14ac:dyDescent="0.25">
      <c r="E18952"/>
    </row>
    <row r="18953" spans="5:5" x14ac:dyDescent="0.25">
      <c r="E18953"/>
    </row>
    <row r="18954" spans="5:5" x14ac:dyDescent="0.25">
      <c r="E18954"/>
    </row>
    <row r="18955" spans="5:5" x14ac:dyDescent="0.25">
      <c r="E18955"/>
    </row>
    <row r="18956" spans="5:5" x14ac:dyDescent="0.25">
      <c r="E18956"/>
    </row>
    <row r="18957" spans="5:5" x14ac:dyDescent="0.25">
      <c r="E18957"/>
    </row>
    <row r="18958" spans="5:5" x14ac:dyDescent="0.25">
      <c r="E18958"/>
    </row>
    <row r="18959" spans="5:5" x14ac:dyDescent="0.25">
      <c r="E18959"/>
    </row>
    <row r="18960" spans="5:5" x14ac:dyDescent="0.25">
      <c r="E18960"/>
    </row>
    <row r="18961" spans="5:5" x14ac:dyDescent="0.25">
      <c r="E18961"/>
    </row>
    <row r="18962" spans="5:5" x14ac:dyDescent="0.25">
      <c r="E18962"/>
    </row>
    <row r="18963" spans="5:5" x14ac:dyDescent="0.25">
      <c r="E18963"/>
    </row>
    <row r="18964" spans="5:5" x14ac:dyDescent="0.25">
      <c r="E18964"/>
    </row>
    <row r="18965" spans="5:5" x14ac:dyDescent="0.25">
      <c r="E18965"/>
    </row>
    <row r="18966" spans="5:5" x14ac:dyDescent="0.25">
      <c r="E18966"/>
    </row>
    <row r="18967" spans="5:5" x14ac:dyDescent="0.25">
      <c r="E18967"/>
    </row>
    <row r="18968" spans="5:5" x14ac:dyDescent="0.25">
      <c r="E18968"/>
    </row>
    <row r="18969" spans="5:5" x14ac:dyDescent="0.25">
      <c r="E18969"/>
    </row>
    <row r="18970" spans="5:5" x14ac:dyDescent="0.25">
      <c r="E18970"/>
    </row>
    <row r="18971" spans="5:5" x14ac:dyDescent="0.25">
      <c r="E18971"/>
    </row>
    <row r="18972" spans="5:5" x14ac:dyDescent="0.25">
      <c r="E18972"/>
    </row>
    <row r="18973" spans="5:5" x14ac:dyDescent="0.25">
      <c r="E18973"/>
    </row>
    <row r="18974" spans="5:5" x14ac:dyDescent="0.25">
      <c r="E18974"/>
    </row>
    <row r="18975" spans="5:5" x14ac:dyDescent="0.25">
      <c r="E18975"/>
    </row>
    <row r="18976" spans="5:5" x14ac:dyDescent="0.25">
      <c r="E18976"/>
    </row>
    <row r="18977" spans="5:5" x14ac:dyDescent="0.25">
      <c r="E18977"/>
    </row>
    <row r="18978" spans="5:5" x14ac:dyDescent="0.25">
      <c r="E18978"/>
    </row>
    <row r="18979" spans="5:5" x14ac:dyDescent="0.25">
      <c r="E18979"/>
    </row>
    <row r="18980" spans="5:5" x14ac:dyDescent="0.25">
      <c r="E18980"/>
    </row>
    <row r="18981" spans="5:5" x14ac:dyDescent="0.25">
      <c r="E18981"/>
    </row>
    <row r="18982" spans="5:5" x14ac:dyDescent="0.25">
      <c r="E18982"/>
    </row>
    <row r="18983" spans="5:5" x14ac:dyDescent="0.25">
      <c r="E18983"/>
    </row>
    <row r="18984" spans="5:5" x14ac:dyDescent="0.25">
      <c r="E18984"/>
    </row>
    <row r="18985" spans="5:5" x14ac:dyDescent="0.25">
      <c r="E18985"/>
    </row>
    <row r="18986" spans="5:5" x14ac:dyDescent="0.25">
      <c r="E18986"/>
    </row>
    <row r="18987" spans="5:5" x14ac:dyDescent="0.25">
      <c r="E18987"/>
    </row>
    <row r="18988" spans="5:5" x14ac:dyDescent="0.25">
      <c r="E18988"/>
    </row>
    <row r="18989" spans="5:5" x14ac:dyDescent="0.25">
      <c r="E18989"/>
    </row>
    <row r="18990" spans="5:5" x14ac:dyDescent="0.25">
      <c r="E18990"/>
    </row>
    <row r="18991" spans="5:5" x14ac:dyDescent="0.25">
      <c r="E18991"/>
    </row>
    <row r="18992" spans="5:5" x14ac:dyDescent="0.25">
      <c r="E18992"/>
    </row>
    <row r="18993" spans="5:5" x14ac:dyDescent="0.25">
      <c r="E18993"/>
    </row>
    <row r="18994" spans="5:5" x14ac:dyDescent="0.25">
      <c r="E18994"/>
    </row>
    <row r="18995" spans="5:5" x14ac:dyDescent="0.25">
      <c r="E18995"/>
    </row>
    <row r="18996" spans="5:5" x14ac:dyDescent="0.25">
      <c r="E18996"/>
    </row>
    <row r="18997" spans="5:5" x14ac:dyDescent="0.25">
      <c r="E18997"/>
    </row>
    <row r="18998" spans="5:5" x14ac:dyDescent="0.25">
      <c r="E18998"/>
    </row>
    <row r="18999" spans="5:5" x14ac:dyDescent="0.25">
      <c r="E18999"/>
    </row>
    <row r="19000" spans="5:5" x14ac:dyDescent="0.25">
      <c r="E19000"/>
    </row>
    <row r="19001" spans="5:5" x14ac:dyDescent="0.25">
      <c r="E19001"/>
    </row>
    <row r="19002" spans="5:5" x14ac:dyDescent="0.25">
      <c r="E19002"/>
    </row>
    <row r="19003" spans="5:5" x14ac:dyDescent="0.25">
      <c r="E19003"/>
    </row>
    <row r="19004" spans="5:5" x14ac:dyDescent="0.25">
      <c r="E19004"/>
    </row>
    <row r="19005" spans="5:5" x14ac:dyDescent="0.25">
      <c r="E19005"/>
    </row>
    <row r="19006" spans="5:5" x14ac:dyDescent="0.25">
      <c r="E19006"/>
    </row>
    <row r="19007" spans="5:5" x14ac:dyDescent="0.25">
      <c r="E19007"/>
    </row>
    <row r="19008" spans="5:5" x14ac:dyDescent="0.25">
      <c r="E19008"/>
    </row>
    <row r="19009" spans="5:5" x14ac:dyDescent="0.25">
      <c r="E19009"/>
    </row>
    <row r="19010" spans="5:5" x14ac:dyDescent="0.25">
      <c r="E19010"/>
    </row>
    <row r="19011" spans="5:5" x14ac:dyDescent="0.25">
      <c r="E19011"/>
    </row>
    <row r="19012" spans="5:5" x14ac:dyDescent="0.25">
      <c r="E19012"/>
    </row>
    <row r="19013" spans="5:5" x14ac:dyDescent="0.25">
      <c r="E19013"/>
    </row>
    <row r="19014" spans="5:5" x14ac:dyDescent="0.25">
      <c r="E19014"/>
    </row>
    <row r="19015" spans="5:5" x14ac:dyDescent="0.25">
      <c r="E19015"/>
    </row>
    <row r="19016" spans="5:5" x14ac:dyDescent="0.25">
      <c r="E19016"/>
    </row>
    <row r="19017" spans="5:5" x14ac:dyDescent="0.25">
      <c r="E19017"/>
    </row>
    <row r="19018" spans="5:5" x14ac:dyDescent="0.25">
      <c r="E19018"/>
    </row>
    <row r="19019" spans="5:5" x14ac:dyDescent="0.25">
      <c r="E19019"/>
    </row>
    <row r="19020" spans="5:5" x14ac:dyDescent="0.25">
      <c r="E19020"/>
    </row>
    <row r="19021" spans="5:5" x14ac:dyDescent="0.25">
      <c r="E19021"/>
    </row>
    <row r="19022" spans="5:5" x14ac:dyDescent="0.25">
      <c r="E19022"/>
    </row>
    <row r="19023" spans="5:5" x14ac:dyDescent="0.25">
      <c r="E19023"/>
    </row>
    <row r="19024" spans="5:5" x14ac:dyDescent="0.25">
      <c r="E19024"/>
    </row>
    <row r="19025" spans="5:5" x14ac:dyDescent="0.25">
      <c r="E19025"/>
    </row>
    <row r="19026" spans="5:5" x14ac:dyDescent="0.25">
      <c r="E19026"/>
    </row>
    <row r="19027" spans="5:5" x14ac:dyDescent="0.25">
      <c r="E19027"/>
    </row>
    <row r="19028" spans="5:5" x14ac:dyDescent="0.25">
      <c r="E19028"/>
    </row>
    <row r="19029" spans="5:5" x14ac:dyDescent="0.25">
      <c r="E19029"/>
    </row>
    <row r="19030" spans="5:5" x14ac:dyDescent="0.25">
      <c r="E19030"/>
    </row>
    <row r="19031" spans="5:5" x14ac:dyDescent="0.25">
      <c r="E19031"/>
    </row>
    <row r="19032" spans="5:5" x14ac:dyDescent="0.25">
      <c r="E19032"/>
    </row>
    <row r="19033" spans="5:5" x14ac:dyDescent="0.25">
      <c r="E19033"/>
    </row>
    <row r="19034" spans="5:5" x14ac:dyDescent="0.25">
      <c r="E19034"/>
    </row>
    <row r="19035" spans="5:5" x14ac:dyDescent="0.25">
      <c r="E19035"/>
    </row>
    <row r="19036" spans="5:5" x14ac:dyDescent="0.25">
      <c r="E19036"/>
    </row>
    <row r="19037" spans="5:5" x14ac:dyDescent="0.25">
      <c r="E19037"/>
    </row>
    <row r="19038" spans="5:5" x14ac:dyDescent="0.25">
      <c r="E19038"/>
    </row>
    <row r="19039" spans="5:5" x14ac:dyDescent="0.25">
      <c r="E19039"/>
    </row>
    <row r="19040" spans="5:5" x14ac:dyDescent="0.25">
      <c r="E19040"/>
    </row>
    <row r="19041" spans="5:5" x14ac:dyDescent="0.25">
      <c r="E19041"/>
    </row>
    <row r="19042" spans="5:5" x14ac:dyDescent="0.25">
      <c r="E19042"/>
    </row>
    <row r="19043" spans="5:5" x14ac:dyDescent="0.25">
      <c r="E19043"/>
    </row>
    <row r="19044" spans="5:5" x14ac:dyDescent="0.25">
      <c r="E19044"/>
    </row>
    <row r="19045" spans="5:5" x14ac:dyDescent="0.25">
      <c r="E19045"/>
    </row>
    <row r="19046" spans="5:5" x14ac:dyDescent="0.25">
      <c r="E19046"/>
    </row>
    <row r="19047" spans="5:5" x14ac:dyDescent="0.25">
      <c r="E19047"/>
    </row>
    <row r="19048" spans="5:5" x14ac:dyDescent="0.25">
      <c r="E19048"/>
    </row>
    <row r="19049" spans="5:5" x14ac:dyDescent="0.25">
      <c r="E19049"/>
    </row>
    <row r="19050" spans="5:5" x14ac:dyDescent="0.25">
      <c r="E19050"/>
    </row>
    <row r="19051" spans="5:5" x14ac:dyDescent="0.25">
      <c r="E19051"/>
    </row>
    <row r="19052" spans="5:5" x14ac:dyDescent="0.25">
      <c r="E19052"/>
    </row>
    <row r="19053" spans="5:5" x14ac:dyDescent="0.25">
      <c r="E19053"/>
    </row>
    <row r="19054" spans="5:5" x14ac:dyDescent="0.25">
      <c r="E19054"/>
    </row>
    <row r="19055" spans="5:5" x14ac:dyDescent="0.25">
      <c r="E19055"/>
    </row>
    <row r="19056" spans="5:5" x14ac:dyDescent="0.25">
      <c r="E19056"/>
    </row>
    <row r="19057" spans="5:5" x14ac:dyDescent="0.25">
      <c r="E19057"/>
    </row>
    <row r="19058" spans="5:5" x14ac:dyDescent="0.25">
      <c r="E19058"/>
    </row>
    <row r="19059" spans="5:5" x14ac:dyDescent="0.25">
      <c r="E19059"/>
    </row>
    <row r="19060" spans="5:5" x14ac:dyDescent="0.25">
      <c r="E19060"/>
    </row>
    <row r="19061" spans="5:5" x14ac:dyDescent="0.25">
      <c r="E19061"/>
    </row>
    <row r="19062" spans="5:5" x14ac:dyDescent="0.25">
      <c r="E19062"/>
    </row>
    <row r="19063" spans="5:5" x14ac:dyDescent="0.25">
      <c r="E19063"/>
    </row>
    <row r="19064" spans="5:5" x14ac:dyDescent="0.25">
      <c r="E19064"/>
    </row>
    <row r="19065" spans="5:5" x14ac:dyDescent="0.25">
      <c r="E19065"/>
    </row>
    <row r="19066" spans="5:5" x14ac:dyDescent="0.25">
      <c r="E19066"/>
    </row>
    <row r="19067" spans="5:5" x14ac:dyDescent="0.25">
      <c r="E19067"/>
    </row>
    <row r="19068" spans="5:5" x14ac:dyDescent="0.25">
      <c r="E19068"/>
    </row>
    <row r="19069" spans="5:5" x14ac:dyDescent="0.25">
      <c r="E19069"/>
    </row>
    <row r="19070" spans="5:5" x14ac:dyDescent="0.25">
      <c r="E19070"/>
    </row>
    <row r="19071" spans="5:5" x14ac:dyDescent="0.25">
      <c r="E19071"/>
    </row>
    <row r="19072" spans="5:5" x14ac:dyDescent="0.25">
      <c r="E19072"/>
    </row>
    <row r="19073" spans="5:5" x14ac:dyDescent="0.25">
      <c r="E19073"/>
    </row>
    <row r="19074" spans="5:5" x14ac:dyDescent="0.25">
      <c r="E19074"/>
    </row>
    <row r="19075" spans="5:5" x14ac:dyDescent="0.25">
      <c r="E19075"/>
    </row>
    <row r="19076" spans="5:5" x14ac:dyDescent="0.25">
      <c r="E19076"/>
    </row>
    <row r="19077" spans="5:5" x14ac:dyDescent="0.25">
      <c r="E19077"/>
    </row>
    <row r="19078" spans="5:5" x14ac:dyDescent="0.25">
      <c r="E19078"/>
    </row>
    <row r="19079" spans="5:5" x14ac:dyDescent="0.25">
      <c r="E19079"/>
    </row>
    <row r="19080" spans="5:5" x14ac:dyDescent="0.25">
      <c r="E19080"/>
    </row>
    <row r="19081" spans="5:5" x14ac:dyDescent="0.25">
      <c r="E19081"/>
    </row>
    <row r="19082" spans="5:5" x14ac:dyDescent="0.25">
      <c r="E19082"/>
    </row>
    <row r="19083" spans="5:5" x14ac:dyDescent="0.25">
      <c r="E19083"/>
    </row>
    <row r="19084" spans="5:5" x14ac:dyDescent="0.25">
      <c r="E19084"/>
    </row>
    <row r="19085" spans="5:5" x14ac:dyDescent="0.25">
      <c r="E19085"/>
    </row>
    <row r="19086" spans="5:5" x14ac:dyDescent="0.25">
      <c r="E19086"/>
    </row>
    <row r="19087" spans="5:5" x14ac:dyDescent="0.25">
      <c r="E19087"/>
    </row>
    <row r="19088" spans="5:5" x14ac:dyDescent="0.25">
      <c r="E19088"/>
    </row>
    <row r="19089" spans="5:5" x14ac:dyDescent="0.25">
      <c r="E19089"/>
    </row>
    <row r="19090" spans="5:5" x14ac:dyDescent="0.25">
      <c r="E19090"/>
    </row>
    <row r="19091" spans="5:5" x14ac:dyDescent="0.25">
      <c r="E19091"/>
    </row>
    <row r="19092" spans="5:5" x14ac:dyDescent="0.25">
      <c r="E19092"/>
    </row>
    <row r="19093" spans="5:5" x14ac:dyDescent="0.25">
      <c r="E19093"/>
    </row>
    <row r="19094" spans="5:5" x14ac:dyDescent="0.25">
      <c r="E19094"/>
    </row>
    <row r="19095" spans="5:5" x14ac:dyDescent="0.25">
      <c r="E19095"/>
    </row>
    <row r="19096" spans="5:5" x14ac:dyDescent="0.25">
      <c r="E19096"/>
    </row>
    <row r="19097" spans="5:5" x14ac:dyDescent="0.25">
      <c r="E19097"/>
    </row>
    <row r="19098" spans="5:5" x14ac:dyDescent="0.25">
      <c r="E19098"/>
    </row>
    <row r="19099" spans="5:5" x14ac:dyDescent="0.25">
      <c r="E19099"/>
    </row>
    <row r="19100" spans="5:5" x14ac:dyDescent="0.25">
      <c r="E19100"/>
    </row>
    <row r="19101" spans="5:5" x14ac:dyDescent="0.25">
      <c r="E19101"/>
    </row>
    <row r="19102" spans="5:5" x14ac:dyDescent="0.25">
      <c r="E19102"/>
    </row>
    <row r="19103" spans="5:5" x14ac:dyDescent="0.25">
      <c r="E19103"/>
    </row>
    <row r="19104" spans="5:5" x14ac:dyDescent="0.25">
      <c r="E19104"/>
    </row>
    <row r="19105" spans="5:5" x14ac:dyDescent="0.25">
      <c r="E19105"/>
    </row>
    <row r="19106" spans="5:5" x14ac:dyDescent="0.25">
      <c r="E19106"/>
    </row>
    <row r="19107" spans="5:5" x14ac:dyDescent="0.25">
      <c r="E19107"/>
    </row>
    <row r="19108" spans="5:5" x14ac:dyDescent="0.25">
      <c r="E19108"/>
    </row>
    <row r="19109" spans="5:5" x14ac:dyDescent="0.25">
      <c r="E19109"/>
    </row>
    <row r="19110" spans="5:5" x14ac:dyDescent="0.25">
      <c r="E19110"/>
    </row>
    <row r="19111" spans="5:5" x14ac:dyDescent="0.25">
      <c r="E19111"/>
    </row>
    <row r="19112" spans="5:5" x14ac:dyDescent="0.25">
      <c r="E19112"/>
    </row>
    <row r="19113" spans="5:5" x14ac:dyDescent="0.25">
      <c r="E19113"/>
    </row>
    <row r="19114" spans="5:5" x14ac:dyDescent="0.25">
      <c r="E19114"/>
    </row>
    <row r="19115" spans="5:5" x14ac:dyDescent="0.25">
      <c r="E19115"/>
    </row>
    <row r="19116" spans="5:5" x14ac:dyDescent="0.25">
      <c r="E19116"/>
    </row>
    <row r="19117" spans="5:5" x14ac:dyDescent="0.25">
      <c r="E19117"/>
    </row>
    <row r="19118" spans="5:5" x14ac:dyDescent="0.25">
      <c r="E19118"/>
    </row>
    <row r="19119" spans="5:5" x14ac:dyDescent="0.25">
      <c r="E19119"/>
    </row>
    <row r="19120" spans="5:5" x14ac:dyDescent="0.25">
      <c r="E19120"/>
    </row>
    <row r="19121" spans="5:5" x14ac:dyDescent="0.25">
      <c r="E19121"/>
    </row>
    <row r="19122" spans="5:5" x14ac:dyDescent="0.25">
      <c r="E19122"/>
    </row>
    <row r="19123" spans="5:5" x14ac:dyDescent="0.25">
      <c r="E19123"/>
    </row>
    <row r="19124" spans="5:5" x14ac:dyDescent="0.25">
      <c r="E19124"/>
    </row>
    <row r="19125" spans="5:5" x14ac:dyDescent="0.25">
      <c r="E19125"/>
    </row>
    <row r="19126" spans="5:5" x14ac:dyDescent="0.25">
      <c r="E19126"/>
    </row>
    <row r="19127" spans="5:5" x14ac:dyDescent="0.25">
      <c r="E19127"/>
    </row>
    <row r="19128" spans="5:5" x14ac:dyDescent="0.25">
      <c r="E19128"/>
    </row>
    <row r="19129" spans="5:5" x14ac:dyDescent="0.25">
      <c r="E19129"/>
    </row>
    <row r="19130" spans="5:5" x14ac:dyDescent="0.25">
      <c r="E19130"/>
    </row>
    <row r="19131" spans="5:5" x14ac:dyDescent="0.25">
      <c r="E19131"/>
    </row>
    <row r="19132" spans="5:5" x14ac:dyDescent="0.25">
      <c r="E19132"/>
    </row>
    <row r="19133" spans="5:5" x14ac:dyDescent="0.25">
      <c r="E19133"/>
    </row>
    <row r="19134" spans="5:5" x14ac:dyDescent="0.25">
      <c r="E19134"/>
    </row>
    <row r="19135" spans="5:5" x14ac:dyDescent="0.25">
      <c r="E19135"/>
    </row>
    <row r="19136" spans="5:5" x14ac:dyDescent="0.25">
      <c r="E19136"/>
    </row>
    <row r="19137" spans="5:5" x14ac:dyDescent="0.25">
      <c r="E19137"/>
    </row>
    <row r="19138" spans="5:5" x14ac:dyDescent="0.25">
      <c r="E19138"/>
    </row>
    <row r="19139" spans="5:5" x14ac:dyDescent="0.25">
      <c r="E19139"/>
    </row>
    <row r="19140" spans="5:5" x14ac:dyDescent="0.25">
      <c r="E19140"/>
    </row>
    <row r="19141" spans="5:5" x14ac:dyDescent="0.25">
      <c r="E19141"/>
    </row>
    <row r="19142" spans="5:5" x14ac:dyDescent="0.25">
      <c r="E19142"/>
    </row>
    <row r="19143" spans="5:5" x14ac:dyDescent="0.25">
      <c r="E19143"/>
    </row>
    <row r="19144" spans="5:5" x14ac:dyDescent="0.25">
      <c r="E19144"/>
    </row>
    <row r="19145" spans="5:5" x14ac:dyDescent="0.25">
      <c r="E19145"/>
    </row>
    <row r="19146" spans="5:5" x14ac:dyDescent="0.25">
      <c r="E19146"/>
    </row>
    <row r="19147" spans="5:5" x14ac:dyDescent="0.25">
      <c r="E19147"/>
    </row>
    <row r="19148" spans="5:5" x14ac:dyDescent="0.25">
      <c r="E19148"/>
    </row>
    <row r="19149" spans="5:5" x14ac:dyDescent="0.25">
      <c r="E19149"/>
    </row>
    <row r="19150" spans="5:5" x14ac:dyDescent="0.25">
      <c r="E19150"/>
    </row>
    <row r="19151" spans="5:5" x14ac:dyDescent="0.25">
      <c r="E19151"/>
    </row>
    <row r="19152" spans="5:5" x14ac:dyDescent="0.25">
      <c r="E19152"/>
    </row>
    <row r="19153" spans="5:5" x14ac:dyDescent="0.25">
      <c r="E19153"/>
    </row>
    <row r="19154" spans="5:5" x14ac:dyDescent="0.25">
      <c r="E19154"/>
    </row>
    <row r="19155" spans="5:5" x14ac:dyDescent="0.25">
      <c r="E19155"/>
    </row>
    <row r="19156" spans="5:5" x14ac:dyDescent="0.25">
      <c r="E19156"/>
    </row>
    <row r="19157" spans="5:5" x14ac:dyDescent="0.25">
      <c r="E19157"/>
    </row>
    <row r="19158" spans="5:5" x14ac:dyDescent="0.25">
      <c r="E19158"/>
    </row>
    <row r="19159" spans="5:5" x14ac:dyDescent="0.25">
      <c r="E19159"/>
    </row>
    <row r="19160" spans="5:5" x14ac:dyDescent="0.25">
      <c r="E19160"/>
    </row>
    <row r="19161" spans="5:5" x14ac:dyDescent="0.25">
      <c r="E19161"/>
    </row>
    <row r="19162" spans="5:5" x14ac:dyDescent="0.25">
      <c r="E19162"/>
    </row>
    <row r="19163" spans="5:5" x14ac:dyDescent="0.25">
      <c r="E19163"/>
    </row>
    <row r="19164" spans="5:5" x14ac:dyDescent="0.25">
      <c r="E19164"/>
    </row>
    <row r="19165" spans="5:5" x14ac:dyDescent="0.25">
      <c r="E19165"/>
    </row>
    <row r="19166" spans="5:5" x14ac:dyDescent="0.25">
      <c r="E19166"/>
    </row>
    <row r="19167" spans="5:5" x14ac:dyDescent="0.25">
      <c r="E19167"/>
    </row>
    <row r="19168" spans="5:5" x14ac:dyDescent="0.25">
      <c r="E19168"/>
    </row>
    <row r="19169" spans="5:5" x14ac:dyDescent="0.25">
      <c r="E19169"/>
    </row>
    <row r="19170" spans="5:5" x14ac:dyDescent="0.25">
      <c r="E19170"/>
    </row>
    <row r="19171" spans="5:5" x14ac:dyDescent="0.25">
      <c r="E19171"/>
    </row>
    <row r="19172" spans="5:5" x14ac:dyDescent="0.25">
      <c r="E19172"/>
    </row>
    <row r="19173" spans="5:5" x14ac:dyDescent="0.25">
      <c r="E19173"/>
    </row>
    <row r="19174" spans="5:5" x14ac:dyDescent="0.25">
      <c r="E19174"/>
    </row>
    <row r="19175" spans="5:5" x14ac:dyDescent="0.25">
      <c r="E19175"/>
    </row>
    <row r="19176" spans="5:5" x14ac:dyDescent="0.25">
      <c r="E19176"/>
    </row>
    <row r="19177" spans="5:5" x14ac:dyDescent="0.25">
      <c r="E19177"/>
    </row>
    <row r="19178" spans="5:5" x14ac:dyDescent="0.25">
      <c r="E19178"/>
    </row>
    <row r="19179" spans="5:5" x14ac:dyDescent="0.25">
      <c r="E19179"/>
    </row>
    <row r="19180" spans="5:5" x14ac:dyDescent="0.25">
      <c r="E19180"/>
    </row>
    <row r="19181" spans="5:5" x14ac:dyDescent="0.25">
      <c r="E19181"/>
    </row>
    <row r="19182" spans="5:5" x14ac:dyDescent="0.25">
      <c r="E19182"/>
    </row>
    <row r="19183" spans="5:5" x14ac:dyDescent="0.25">
      <c r="E19183"/>
    </row>
    <row r="19184" spans="5:5" x14ac:dyDescent="0.25">
      <c r="E19184"/>
    </row>
    <row r="19185" spans="5:5" x14ac:dyDescent="0.25">
      <c r="E19185"/>
    </row>
    <row r="19186" spans="5:5" x14ac:dyDescent="0.25">
      <c r="E19186"/>
    </row>
    <row r="19187" spans="5:5" x14ac:dyDescent="0.25">
      <c r="E19187"/>
    </row>
    <row r="19188" spans="5:5" x14ac:dyDescent="0.25">
      <c r="E19188"/>
    </row>
    <row r="19189" spans="5:5" x14ac:dyDescent="0.25">
      <c r="E19189"/>
    </row>
    <row r="19190" spans="5:5" x14ac:dyDescent="0.25">
      <c r="E19190"/>
    </row>
    <row r="19191" spans="5:5" x14ac:dyDescent="0.25">
      <c r="E19191"/>
    </row>
    <row r="19192" spans="5:5" x14ac:dyDescent="0.25">
      <c r="E19192"/>
    </row>
    <row r="19193" spans="5:5" x14ac:dyDescent="0.25">
      <c r="E19193"/>
    </row>
    <row r="19194" spans="5:5" x14ac:dyDescent="0.25">
      <c r="E19194"/>
    </row>
    <row r="19195" spans="5:5" x14ac:dyDescent="0.25">
      <c r="E19195"/>
    </row>
    <row r="19196" spans="5:5" x14ac:dyDescent="0.25">
      <c r="E19196"/>
    </row>
    <row r="19197" spans="5:5" x14ac:dyDescent="0.25">
      <c r="E19197"/>
    </row>
    <row r="19198" spans="5:5" x14ac:dyDescent="0.25">
      <c r="E19198"/>
    </row>
    <row r="19199" spans="5:5" x14ac:dyDescent="0.25">
      <c r="E19199"/>
    </row>
    <row r="19200" spans="5:5" x14ac:dyDescent="0.25">
      <c r="E19200"/>
    </row>
    <row r="19201" spans="5:5" x14ac:dyDescent="0.25">
      <c r="E19201"/>
    </row>
    <row r="19202" spans="5:5" x14ac:dyDescent="0.25">
      <c r="E19202"/>
    </row>
    <row r="19203" spans="5:5" x14ac:dyDescent="0.25">
      <c r="E19203"/>
    </row>
    <row r="19204" spans="5:5" x14ac:dyDescent="0.25">
      <c r="E19204"/>
    </row>
    <row r="19205" spans="5:5" x14ac:dyDescent="0.25">
      <c r="E19205"/>
    </row>
    <row r="19206" spans="5:5" x14ac:dyDescent="0.25">
      <c r="E19206"/>
    </row>
    <row r="19207" spans="5:5" x14ac:dyDescent="0.25">
      <c r="E19207"/>
    </row>
    <row r="19208" spans="5:5" x14ac:dyDescent="0.25">
      <c r="E19208"/>
    </row>
    <row r="19209" spans="5:5" x14ac:dyDescent="0.25">
      <c r="E19209"/>
    </row>
    <row r="19210" spans="5:5" x14ac:dyDescent="0.25">
      <c r="E19210"/>
    </row>
    <row r="19211" spans="5:5" x14ac:dyDescent="0.25">
      <c r="E19211"/>
    </row>
    <row r="19212" spans="5:5" x14ac:dyDescent="0.25">
      <c r="E19212"/>
    </row>
    <row r="19213" spans="5:5" x14ac:dyDescent="0.25">
      <c r="E19213"/>
    </row>
    <row r="19214" spans="5:5" x14ac:dyDescent="0.25">
      <c r="E19214"/>
    </row>
    <row r="19215" spans="5:5" x14ac:dyDescent="0.25">
      <c r="E19215"/>
    </row>
    <row r="19216" spans="5:5" x14ac:dyDescent="0.25">
      <c r="E19216"/>
    </row>
    <row r="19217" spans="5:5" x14ac:dyDescent="0.25">
      <c r="E19217"/>
    </row>
    <row r="19218" spans="5:5" x14ac:dyDescent="0.25">
      <c r="E19218"/>
    </row>
    <row r="19219" spans="5:5" x14ac:dyDescent="0.25">
      <c r="E19219"/>
    </row>
    <row r="19220" spans="5:5" x14ac:dyDescent="0.25">
      <c r="E19220"/>
    </row>
    <row r="19221" spans="5:5" x14ac:dyDescent="0.25">
      <c r="E19221"/>
    </row>
    <row r="19222" spans="5:5" x14ac:dyDescent="0.25">
      <c r="E19222"/>
    </row>
    <row r="19223" spans="5:5" x14ac:dyDescent="0.25">
      <c r="E19223"/>
    </row>
    <row r="19224" spans="5:5" x14ac:dyDescent="0.25">
      <c r="E19224"/>
    </row>
    <row r="19225" spans="5:5" x14ac:dyDescent="0.25">
      <c r="E19225"/>
    </row>
    <row r="19226" spans="5:5" x14ac:dyDescent="0.25">
      <c r="E19226"/>
    </row>
    <row r="19227" spans="5:5" x14ac:dyDescent="0.25">
      <c r="E19227"/>
    </row>
    <row r="19228" spans="5:5" x14ac:dyDescent="0.25">
      <c r="E19228"/>
    </row>
    <row r="19229" spans="5:5" x14ac:dyDescent="0.25">
      <c r="E19229"/>
    </row>
    <row r="19230" spans="5:5" x14ac:dyDescent="0.25">
      <c r="E19230"/>
    </row>
    <row r="19231" spans="5:5" x14ac:dyDescent="0.25">
      <c r="E19231"/>
    </row>
    <row r="19232" spans="5:5" x14ac:dyDescent="0.25">
      <c r="E19232"/>
    </row>
    <row r="19233" spans="5:5" x14ac:dyDescent="0.25">
      <c r="E19233"/>
    </row>
    <row r="19234" spans="5:5" x14ac:dyDescent="0.25">
      <c r="E19234"/>
    </row>
    <row r="19235" spans="5:5" x14ac:dyDescent="0.25">
      <c r="E19235"/>
    </row>
    <row r="19236" spans="5:5" x14ac:dyDescent="0.25">
      <c r="E19236"/>
    </row>
    <row r="19237" spans="5:5" x14ac:dyDescent="0.25">
      <c r="E19237"/>
    </row>
    <row r="19238" spans="5:5" x14ac:dyDescent="0.25">
      <c r="E19238"/>
    </row>
    <row r="19239" spans="5:5" x14ac:dyDescent="0.25">
      <c r="E19239"/>
    </row>
    <row r="19240" spans="5:5" x14ac:dyDescent="0.25">
      <c r="E19240"/>
    </row>
    <row r="19241" spans="5:5" x14ac:dyDescent="0.25">
      <c r="E19241"/>
    </row>
    <row r="19242" spans="5:5" x14ac:dyDescent="0.25">
      <c r="E19242"/>
    </row>
    <row r="19243" spans="5:5" x14ac:dyDescent="0.25">
      <c r="E19243"/>
    </row>
    <row r="19244" spans="5:5" x14ac:dyDescent="0.25">
      <c r="E19244"/>
    </row>
    <row r="19245" spans="5:5" x14ac:dyDescent="0.25">
      <c r="E19245"/>
    </row>
    <row r="19246" spans="5:5" x14ac:dyDescent="0.25">
      <c r="E19246"/>
    </row>
    <row r="19247" spans="5:5" x14ac:dyDescent="0.25">
      <c r="E19247"/>
    </row>
    <row r="19248" spans="5:5" x14ac:dyDescent="0.25">
      <c r="E19248"/>
    </row>
    <row r="19249" spans="5:5" x14ac:dyDescent="0.25">
      <c r="E19249"/>
    </row>
    <row r="19250" spans="5:5" x14ac:dyDescent="0.25">
      <c r="E19250"/>
    </row>
    <row r="19251" spans="5:5" x14ac:dyDescent="0.25">
      <c r="E19251"/>
    </row>
    <row r="19252" spans="5:5" x14ac:dyDescent="0.25">
      <c r="E19252"/>
    </row>
    <row r="19253" spans="5:5" x14ac:dyDescent="0.25">
      <c r="E19253"/>
    </row>
    <row r="19254" spans="5:5" x14ac:dyDescent="0.25">
      <c r="E19254"/>
    </row>
    <row r="19255" spans="5:5" x14ac:dyDescent="0.25">
      <c r="E19255"/>
    </row>
    <row r="19256" spans="5:5" x14ac:dyDescent="0.25">
      <c r="E19256"/>
    </row>
    <row r="19257" spans="5:5" x14ac:dyDescent="0.25">
      <c r="E19257"/>
    </row>
    <row r="19258" spans="5:5" x14ac:dyDescent="0.25">
      <c r="E19258"/>
    </row>
    <row r="19259" spans="5:5" x14ac:dyDescent="0.25">
      <c r="E19259"/>
    </row>
    <row r="19260" spans="5:5" x14ac:dyDescent="0.25">
      <c r="E19260"/>
    </row>
    <row r="19261" spans="5:5" x14ac:dyDescent="0.25">
      <c r="E19261"/>
    </row>
    <row r="19262" spans="5:5" x14ac:dyDescent="0.25">
      <c r="E19262"/>
    </row>
    <row r="19263" spans="5:5" x14ac:dyDescent="0.25">
      <c r="E19263"/>
    </row>
    <row r="19264" spans="5:5" x14ac:dyDescent="0.25">
      <c r="E19264"/>
    </row>
    <row r="19265" spans="5:5" x14ac:dyDescent="0.25">
      <c r="E19265"/>
    </row>
    <row r="19266" spans="5:5" x14ac:dyDescent="0.25">
      <c r="E19266"/>
    </row>
    <row r="19267" spans="5:5" x14ac:dyDescent="0.25">
      <c r="E19267"/>
    </row>
    <row r="19268" spans="5:5" x14ac:dyDescent="0.25">
      <c r="E19268"/>
    </row>
    <row r="19269" spans="5:5" x14ac:dyDescent="0.25">
      <c r="E19269"/>
    </row>
    <row r="19270" spans="5:5" x14ac:dyDescent="0.25">
      <c r="E19270"/>
    </row>
    <row r="19271" spans="5:5" x14ac:dyDescent="0.25">
      <c r="E19271"/>
    </row>
    <row r="19272" spans="5:5" x14ac:dyDescent="0.25">
      <c r="E19272"/>
    </row>
    <row r="19273" spans="5:5" x14ac:dyDescent="0.25">
      <c r="E19273"/>
    </row>
    <row r="19274" spans="5:5" x14ac:dyDescent="0.25">
      <c r="E19274"/>
    </row>
    <row r="19275" spans="5:5" x14ac:dyDescent="0.25">
      <c r="E19275"/>
    </row>
    <row r="19276" spans="5:5" x14ac:dyDescent="0.25">
      <c r="E19276"/>
    </row>
    <row r="19277" spans="5:5" x14ac:dyDescent="0.25">
      <c r="E19277"/>
    </row>
    <row r="19278" spans="5:5" x14ac:dyDescent="0.25">
      <c r="E19278"/>
    </row>
    <row r="19279" spans="5:5" x14ac:dyDescent="0.25">
      <c r="E19279"/>
    </row>
    <row r="19280" spans="5:5" x14ac:dyDescent="0.25">
      <c r="E19280"/>
    </row>
    <row r="19281" spans="5:5" x14ac:dyDescent="0.25">
      <c r="E19281"/>
    </row>
    <row r="19282" spans="5:5" x14ac:dyDescent="0.25">
      <c r="E19282"/>
    </row>
    <row r="19283" spans="5:5" x14ac:dyDescent="0.25">
      <c r="E19283"/>
    </row>
    <row r="19284" spans="5:5" x14ac:dyDescent="0.25">
      <c r="E19284"/>
    </row>
    <row r="19285" spans="5:5" x14ac:dyDescent="0.25">
      <c r="E19285"/>
    </row>
    <row r="19286" spans="5:5" x14ac:dyDescent="0.25">
      <c r="E19286"/>
    </row>
    <row r="19287" spans="5:5" x14ac:dyDescent="0.25">
      <c r="E19287"/>
    </row>
    <row r="19288" spans="5:5" x14ac:dyDescent="0.25">
      <c r="E19288"/>
    </row>
    <row r="19289" spans="5:5" x14ac:dyDescent="0.25">
      <c r="E19289"/>
    </row>
    <row r="19290" spans="5:5" x14ac:dyDescent="0.25">
      <c r="E19290"/>
    </row>
    <row r="19291" spans="5:5" x14ac:dyDescent="0.25">
      <c r="E19291"/>
    </row>
    <row r="19292" spans="5:5" x14ac:dyDescent="0.25">
      <c r="E19292"/>
    </row>
    <row r="19293" spans="5:5" x14ac:dyDescent="0.25">
      <c r="E19293"/>
    </row>
    <row r="19294" spans="5:5" x14ac:dyDescent="0.25">
      <c r="E19294"/>
    </row>
    <row r="19295" spans="5:5" x14ac:dyDescent="0.25">
      <c r="E19295"/>
    </row>
    <row r="19296" spans="5:5" x14ac:dyDescent="0.25">
      <c r="E19296"/>
    </row>
    <row r="19297" spans="5:5" x14ac:dyDescent="0.25">
      <c r="E19297"/>
    </row>
    <row r="19298" spans="5:5" x14ac:dyDescent="0.25">
      <c r="E19298"/>
    </row>
    <row r="19299" spans="5:5" x14ac:dyDescent="0.25">
      <c r="E19299"/>
    </row>
    <row r="19300" spans="5:5" x14ac:dyDescent="0.25">
      <c r="E19300"/>
    </row>
    <row r="19301" spans="5:5" x14ac:dyDescent="0.25">
      <c r="E19301"/>
    </row>
    <row r="19302" spans="5:5" x14ac:dyDescent="0.25">
      <c r="E19302"/>
    </row>
    <row r="19303" spans="5:5" x14ac:dyDescent="0.25">
      <c r="E19303"/>
    </row>
    <row r="19304" spans="5:5" x14ac:dyDescent="0.25">
      <c r="E19304"/>
    </row>
    <row r="19305" spans="5:5" x14ac:dyDescent="0.25">
      <c r="E19305"/>
    </row>
    <row r="19306" spans="5:5" x14ac:dyDescent="0.25">
      <c r="E19306"/>
    </row>
    <row r="19307" spans="5:5" x14ac:dyDescent="0.25">
      <c r="E19307"/>
    </row>
    <row r="19308" spans="5:5" x14ac:dyDescent="0.25">
      <c r="E19308"/>
    </row>
    <row r="19309" spans="5:5" x14ac:dyDescent="0.25">
      <c r="E19309"/>
    </row>
    <row r="19310" spans="5:5" x14ac:dyDescent="0.25">
      <c r="E19310"/>
    </row>
    <row r="19311" spans="5:5" x14ac:dyDescent="0.25">
      <c r="E19311"/>
    </row>
    <row r="19312" spans="5:5" x14ac:dyDescent="0.25">
      <c r="E19312"/>
    </row>
    <row r="19313" spans="5:5" x14ac:dyDescent="0.25">
      <c r="E19313"/>
    </row>
    <row r="19314" spans="5:5" x14ac:dyDescent="0.25">
      <c r="E19314"/>
    </row>
    <row r="19315" spans="5:5" x14ac:dyDescent="0.25">
      <c r="E19315"/>
    </row>
    <row r="19316" spans="5:5" x14ac:dyDescent="0.25">
      <c r="E19316"/>
    </row>
    <row r="19317" spans="5:5" x14ac:dyDescent="0.25">
      <c r="E19317"/>
    </row>
    <row r="19318" spans="5:5" x14ac:dyDescent="0.25">
      <c r="E19318"/>
    </row>
    <row r="19319" spans="5:5" x14ac:dyDescent="0.25">
      <c r="E19319"/>
    </row>
    <row r="19320" spans="5:5" x14ac:dyDescent="0.25">
      <c r="E19320"/>
    </row>
    <row r="19321" spans="5:5" x14ac:dyDescent="0.25">
      <c r="E19321"/>
    </row>
    <row r="19322" spans="5:5" x14ac:dyDescent="0.25">
      <c r="E19322"/>
    </row>
    <row r="19323" spans="5:5" x14ac:dyDescent="0.25">
      <c r="E19323"/>
    </row>
    <row r="19324" spans="5:5" x14ac:dyDescent="0.25">
      <c r="E19324"/>
    </row>
    <row r="19325" spans="5:5" x14ac:dyDescent="0.25">
      <c r="E19325"/>
    </row>
    <row r="19326" spans="5:5" x14ac:dyDescent="0.25">
      <c r="E19326"/>
    </row>
    <row r="19327" spans="5:5" x14ac:dyDescent="0.25">
      <c r="E19327"/>
    </row>
    <row r="19328" spans="5:5" x14ac:dyDescent="0.25">
      <c r="E19328"/>
    </row>
    <row r="19329" spans="5:5" x14ac:dyDescent="0.25">
      <c r="E19329"/>
    </row>
    <row r="19330" spans="5:5" x14ac:dyDescent="0.25">
      <c r="E19330"/>
    </row>
    <row r="19331" spans="5:5" x14ac:dyDescent="0.25">
      <c r="E19331"/>
    </row>
    <row r="19332" spans="5:5" x14ac:dyDescent="0.25">
      <c r="E19332"/>
    </row>
    <row r="19333" spans="5:5" x14ac:dyDescent="0.25">
      <c r="E19333"/>
    </row>
    <row r="19334" spans="5:5" x14ac:dyDescent="0.25">
      <c r="E19334"/>
    </row>
    <row r="19335" spans="5:5" x14ac:dyDescent="0.25">
      <c r="E19335"/>
    </row>
    <row r="19336" spans="5:5" x14ac:dyDescent="0.25">
      <c r="E19336"/>
    </row>
    <row r="19337" spans="5:5" x14ac:dyDescent="0.25">
      <c r="E19337"/>
    </row>
    <row r="19338" spans="5:5" x14ac:dyDescent="0.25">
      <c r="E19338"/>
    </row>
    <row r="19339" spans="5:5" x14ac:dyDescent="0.25">
      <c r="E19339"/>
    </row>
    <row r="19340" spans="5:5" x14ac:dyDescent="0.25">
      <c r="E19340"/>
    </row>
    <row r="19341" spans="5:5" x14ac:dyDescent="0.25">
      <c r="E19341"/>
    </row>
    <row r="19342" spans="5:5" x14ac:dyDescent="0.25">
      <c r="E19342"/>
    </row>
    <row r="19343" spans="5:5" x14ac:dyDescent="0.25">
      <c r="E19343"/>
    </row>
    <row r="19344" spans="5:5" x14ac:dyDescent="0.25">
      <c r="E19344"/>
    </row>
    <row r="19345" spans="5:5" x14ac:dyDescent="0.25">
      <c r="E19345"/>
    </row>
    <row r="19346" spans="5:5" x14ac:dyDescent="0.25">
      <c r="E19346"/>
    </row>
    <row r="19347" spans="5:5" x14ac:dyDescent="0.25">
      <c r="E19347"/>
    </row>
    <row r="19348" spans="5:5" x14ac:dyDescent="0.25">
      <c r="E19348"/>
    </row>
    <row r="19349" spans="5:5" x14ac:dyDescent="0.25">
      <c r="E19349"/>
    </row>
    <row r="19350" spans="5:5" x14ac:dyDescent="0.25">
      <c r="E19350"/>
    </row>
    <row r="19351" spans="5:5" x14ac:dyDescent="0.25">
      <c r="E19351"/>
    </row>
    <row r="19352" spans="5:5" x14ac:dyDescent="0.25">
      <c r="E19352"/>
    </row>
    <row r="19353" spans="5:5" x14ac:dyDescent="0.25">
      <c r="E19353"/>
    </row>
    <row r="19354" spans="5:5" x14ac:dyDescent="0.25">
      <c r="E19354"/>
    </row>
    <row r="19355" spans="5:5" x14ac:dyDescent="0.25">
      <c r="E19355"/>
    </row>
    <row r="19356" spans="5:5" x14ac:dyDescent="0.25">
      <c r="E19356"/>
    </row>
    <row r="19357" spans="5:5" x14ac:dyDescent="0.25">
      <c r="E19357"/>
    </row>
    <row r="19358" spans="5:5" x14ac:dyDescent="0.25">
      <c r="E19358"/>
    </row>
    <row r="19359" spans="5:5" x14ac:dyDescent="0.25">
      <c r="E19359"/>
    </row>
    <row r="19360" spans="5:5" x14ac:dyDescent="0.25">
      <c r="E19360"/>
    </row>
    <row r="19361" spans="5:5" x14ac:dyDescent="0.25">
      <c r="E19361"/>
    </row>
    <row r="19362" spans="5:5" x14ac:dyDescent="0.25">
      <c r="E19362"/>
    </row>
    <row r="19363" spans="5:5" x14ac:dyDescent="0.25">
      <c r="E19363"/>
    </row>
    <row r="19364" spans="5:5" x14ac:dyDescent="0.25">
      <c r="E19364"/>
    </row>
    <row r="19365" spans="5:5" x14ac:dyDescent="0.25">
      <c r="E19365"/>
    </row>
    <row r="19366" spans="5:5" x14ac:dyDescent="0.25">
      <c r="E19366"/>
    </row>
    <row r="19367" spans="5:5" x14ac:dyDescent="0.25">
      <c r="E19367"/>
    </row>
    <row r="19368" spans="5:5" x14ac:dyDescent="0.25">
      <c r="E19368"/>
    </row>
    <row r="19369" spans="5:5" x14ac:dyDescent="0.25">
      <c r="E19369"/>
    </row>
    <row r="19370" spans="5:5" x14ac:dyDescent="0.25">
      <c r="E19370"/>
    </row>
    <row r="19371" spans="5:5" x14ac:dyDescent="0.25">
      <c r="E19371"/>
    </row>
    <row r="19372" spans="5:5" x14ac:dyDescent="0.25">
      <c r="E19372"/>
    </row>
    <row r="19373" spans="5:5" x14ac:dyDescent="0.25">
      <c r="E19373"/>
    </row>
    <row r="19374" spans="5:5" x14ac:dyDescent="0.25">
      <c r="E19374"/>
    </row>
    <row r="19375" spans="5:5" x14ac:dyDescent="0.25">
      <c r="E19375"/>
    </row>
    <row r="19376" spans="5:5" x14ac:dyDescent="0.25">
      <c r="E19376"/>
    </row>
    <row r="19377" spans="5:5" x14ac:dyDescent="0.25">
      <c r="E19377"/>
    </row>
    <row r="19378" spans="5:5" x14ac:dyDescent="0.25">
      <c r="E19378"/>
    </row>
    <row r="19379" spans="5:5" x14ac:dyDescent="0.25">
      <c r="E19379"/>
    </row>
    <row r="19380" spans="5:5" x14ac:dyDescent="0.25">
      <c r="E19380"/>
    </row>
    <row r="19381" spans="5:5" x14ac:dyDescent="0.25">
      <c r="E19381"/>
    </row>
    <row r="19382" spans="5:5" x14ac:dyDescent="0.25">
      <c r="E19382"/>
    </row>
    <row r="19383" spans="5:5" x14ac:dyDescent="0.25">
      <c r="E19383"/>
    </row>
    <row r="19384" spans="5:5" x14ac:dyDescent="0.25">
      <c r="E19384"/>
    </row>
    <row r="19385" spans="5:5" x14ac:dyDescent="0.25">
      <c r="E19385"/>
    </row>
    <row r="19386" spans="5:5" x14ac:dyDescent="0.25">
      <c r="E19386"/>
    </row>
    <row r="19387" spans="5:5" x14ac:dyDescent="0.25">
      <c r="E19387"/>
    </row>
    <row r="19388" spans="5:5" x14ac:dyDescent="0.25">
      <c r="E19388"/>
    </row>
    <row r="19389" spans="5:5" x14ac:dyDescent="0.25">
      <c r="E19389"/>
    </row>
    <row r="19390" spans="5:5" x14ac:dyDescent="0.25">
      <c r="E19390"/>
    </row>
    <row r="19391" spans="5:5" x14ac:dyDescent="0.25">
      <c r="E19391"/>
    </row>
    <row r="19392" spans="5:5" x14ac:dyDescent="0.25">
      <c r="E19392"/>
    </row>
    <row r="19393" spans="5:5" x14ac:dyDescent="0.25">
      <c r="E19393"/>
    </row>
    <row r="19394" spans="5:5" x14ac:dyDescent="0.25">
      <c r="E19394"/>
    </row>
    <row r="19395" spans="5:5" x14ac:dyDescent="0.25">
      <c r="E19395"/>
    </row>
    <row r="19396" spans="5:5" x14ac:dyDescent="0.25">
      <c r="E19396"/>
    </row>
    <row r="19397" spans="5:5" x14ac:dyDescent="0.25">
      <c r="E19397"/>
    </row>
    <row r="19398" spans="5:5" x14ac:dyDescent="0.25">
      <c r="E19398"/>
    </row>
    <row r="19399" spans="5:5" x14ac:dyDescent="0.25">
      <c r="E19399"/>
    </row>
    <row r="19400" spans="5:5" x14ac:dyDescent="0.25">
      <c r="E19400"/>
    </row>
    <row r="19401" spans="5:5" x14ac:dyDescent="0.25">
      <c r="E19401"/>
    </row>
    <row r="19402" spans="5:5" x14ac:dyDescent="0.25">
      <c r="E19402"/>
    </row>
    <row r="19403" spans="5:5" x14ac:dyDescent="0.25">
      <c r="E19403"/>
    </row>
    <row r="19404" spans="5:5" x14ac:dyDescent="0.25">
      <c r="E19404"/>
    </row>
    <row r="19405" spans="5:5" x14ac:dyDescent="0.25">
      <c r="E19405"/>
    </row>
    <row r="19406" spans="5:5" x14ac:dyDescent="0.25">
      <c r="E19406"/>
    </row>
    <row r="19407" spans="5:5" x14ac:dyDescent="0.25">
      <c r="E19407"/>
    </row>
    <row r="19408" spans="5:5" x14ac:dyDescent="0.25">
      <c r="E19408"/>
    </row>
    <row r="19409" spans="5:5" x14ac:dyDescent="0.25">
      <c r="E19409"/>
    </row>
    <row r="19410" spans="5:5" x14ac:dyDescent="0.25">
      <c r="E19410"/>
    </row>
    <row r="19411" spans="5:5" x14ac:dyDescent="0.25">
      <c r="E19411"/>
    </row>
    <row r="19412" spans="5:5" x14ac:dyDescent="0.25">
      <c r="E19412"/>
    </row>
    <row r="19413" spans="5:5" x14ac:dyDescent="0.25">
      <c r="E19413"/>
    </row>
    <row r="19414" spans="5:5" x14ac:dyDescent="0.25">
      <c r="E19414"/>
    </row>
    <row r="19415" spans="5:5" x14ac:dyDescent="0.25">
      <c r="E19415"/>
    </row>
    <row r="19416" spans="5:5" x14ac:dyDescent="0.25">
      <c r="E19416"/>
    </row>
    <row r="19417" spans="5:5" x14ac:dyDescent="0.25">
      <c r="E19417"/>
    </row>
    <row r="19418" spans="5:5" x14ac:dyDescent="0.25">
      <c r="E19418"/>
    </row>
    <row r="19419" spans="5:5" x14ac:dyDescent="0.25">
      <c r="E19419"/>
    </row>
    <row r="19420" spans="5:5" x14ac:dyDescent="0.25">
      <c r="E19420"/>
    </row>
    <row r="19421" spans="5:5" x14ac:dyDescent="0.25">
      <c r="E19421"/>
    </row>
    <row r="19422" spans="5:5" x14ac:dyDescent="0.25">
      <c r="E19422"/>
    </row>
    <row r="19423" spans="5:5" x14ac:dyDescent="0.25">
      <c r="E19423"/>
    </row>
    <row r="19424" spans="5:5" x14ac:dyDescent="0.25">
      <c r="E19424"/>
    </row>
    <row r="19425" spans="5:5" x14ac:dyDescent="0.25">
      <c r="E19425"/>
    </row>
    <row r="19426" spans="5:5" x14ac:dyDescent="0.25">
      <c r="E19426"/>
    </row>
    <row r="19427" spans="5:5" x14ac:dyDescent="0.25">
      <c r="E19427"/>
    </row>
    <row r="19428" spans="5:5" x14ac:dyDescent="0.25">
      <c r="E19428"/>
    </row>
    <row r="19429" spans="5:5" x14ac:dyDescent="0.25">
      <c r="E19429"/>
    </row>
    <row r="19430" spans="5:5" x14ac:dyDescent="0.25">
      <c r="E19430"/>
    </row>
    <row r="19431" spans="5:5" x14ac:dyDescent="0.25">
      <c r="E19431"/>
    </row>
    <row r="19432" spans="5:5" x14ac:dyDescent="0.25">
      <c r="E19432"/>
    </row>
    <row r="19433" spans="5:5" x14ac:dyDescent="0.25">
      <c r="E19433"/>
    </row>
    <row r="19434" spans="5:5" x14ac:dyDescent="0.25">
      <c r="E19434"/>
    </row>
    <row r="19435" spans="5:5" x14ac:dyDescent="0.25">
      <c r="E19435"/>
    </row>
    <row r="19436" spans="5:5" x14ac:dyDescent="0.25">
      <c r="E19436"/>
    </row>
    <row r="19437" spans="5:5" x14ac:dyDescent="0.25">
      <c r="E19437"/>
    </row>
    <row r="19438" spans="5:5" x14ac:dyDescent="0.25">
      <c r="E19438"/>
    </row>
    <row r="19439" spans="5:5" x14ac:dyDescent="0.25">
      <c r="E19439"/>
    </row>
    <row r="19440" spans="5:5" x14ac:dyDescent="0.25">
      <c r="E19440"/>
    </row>
    <row r="19441" spans="5:5" x14ac:dyDescent="0.25">
      <c r="E19441"/>
    </row>
    <row r="19442" spans="5:5" x14ac:dyDescent="0.25">
      <c r="E19442"/>
    </row>
    <row r="19443" spans="5:5" x14ac:dyDescent="0.25">
      <c r="E19443"/>
    </row>
    <row r="19444" spans="5:5" x14ac:dyDescent="0.25">
      <c r="E19444"/>
    </row>
    <row r="19445" spans="5:5" x14ac:dyDescent="0.25">
      <c r="E19445"/>
    </row>
    <row r="19446" spans="5:5" x14ac:dyDescent="0.25">
      <c r="E19446"/>
    </row>
    <row r="19447" spans="5:5" x14ac:dyDescent="0.25">
      <c r="E19447"/>
    </row>
    <row r="19448" spans="5:5" x14ac:dyDescent="0.25">
      <c r="E19448"/>
    </row>
    <row r="19449" spans="5:5" x14ac:dyDescent="0.25">
      <c r="E19449"/>
    </row>
    <row r="19450" spans="5:5" x14ac:dyDescent="0.25">
      <c r="E19450"/>
    </row>
    <row r="19451" spans="5:5" x14ac:dyDescent="0.25">
      <c r="E19451"/>
    </row>
    <row r="19452" spans="5:5" x14ac:dyDescent="0.25">
      <c r="E19452"/>
    </row>
    <row r="19453" spans="5:5" x14ac:dyDescent="0.25">
      <c r="E19453"/>
    </row>
    <row r="19454" spans="5:5" x14ac:dyDescent="0.25">
      <c r="E19454"/>
    </row>
    <row r="19455" spans="5:5" x14ac:dyDescent="0.25">
      <c r="E19455"/>
    </row>
    <row r="19456" spans="5:5" x14ac:dyDescent="0.25">
      <c r="E19456"/>
    </row>
    <row r="19457" spans="5:5" x14ac:dyDescent="0.25">
      <c r="E19457"/>
    </row>
    <row r="19458" spans="5:5" x14ac:dyDescent="0.25">
      <c r="E19458"/>
    </row>
    <row r="19459" spans="5:5" x14ac:dyDescent="0.25">
      <c r="E19459"/>
    </row>
    <row r="19460" spans="5:5" x14ac:dyDescent="0.25">
      <c r="E19460"/>
    </row>
    <row r="19461" spans="5:5" x14ac:dyDescent="0.25">
      <c r="E19461"/>
    </row>
    <row r="19462" spans="5:5" x14ac:dyDescent="0.25">
      <c r="E19462"/>
    </row>
    <row r="19463" spans="5:5" x14ac:dyDescent="0.25">
      <c r="E19463"/>
    </row>
    <row r="19464" spans="5:5" x14ac:dyDescent="0.25">
      <c r="E19464"/>
    </row>
    <row r="19465" spans="5:5" x14ac:dyDescent="0.25">
      <c r="E19465"/>
    </row>
    <row r="19466" spans="5:5" x14ac:dyDescent="0.25">
      <c r="E19466"/>
    </row>
    <row r="19467" spans="5:5" x14ac:dyDescent="0.25">
      <c r="E19467"/>
    </row>
    <row r="19468" spans="5:5" x14ac:dyDescent="0.25">
      <c r="E19468"/>
    </row>
    <row r="19469" spans="5:5" x14ac:dyDescent="0.25">
      <c r="E19469"/>
    </row>
    <row r="19470" spans="5:5" x14ac:dyDescent="0.25">
      <c r="E19470"/>
    </row>
    <row r="19471" spans="5:5" x14ac:dyDescent="0.25">
      <c r="E19471"/>
    </row>
    <row r="19472" spans="5:5" x14ac:dyDescent="0.25">
      <c r="E19472"/>
    </row>
    <row r="19473" spans="5:5" x14ac:dyDescent="0.25">
      <c r="E19473"/>
    </row>
    <row r="19474" spans="5:5" x14ac:dyDescent="0.25">
      <c r="E19474"/>
    </row>
    <row r="19475" spans="5:5" x14ac:dyDescent="0.25">
      <c r="E19475"/>
    </row>
    <row r="19476" spans="5:5" x14ac:dyDescent="0.25">
      <c r="E19476"/>
    </row>
    <row r="19477" spans="5:5" x14ac:dyDescent="0.25">
      <c r="E19477"/>
    </row>
    <row r="19478" spans="5:5" x14ac:dyDescent="0.25">
      <c r="E19478"/>
    </row>
    <row r="19479" spans="5:5" x14ac:dyDescent="0.25">
      <c r="E19479"/>
    </row>
    <row r="19480" spans="5:5" x14ac:dyDescent="0.25">
      <c r="E19480"/>
    </row>
    <row r="19481" spans="5:5" x14ac:dyDescent="0.25">
      <c r="E19481"/>
    </row>
    <row r="19482" spans="5:5" x14ac:dyDescent="0.25">
      <c r="E19482"/>
    </row>
    <row r="19483" spans="5:5" x14ac:dyDescent="0.25">
      <c r="E19483"/>
    </row>
    <row r="19484" spans="5:5" x14ac:dyDescent="0.25">
      <c r="E19484"/>
    </row>
    <row r="19485" spans="5:5" x14ac:dyDescent="0.25">
      <c r="E19485"/>
    </row>
    <row r="19486" spans="5:5" x14ac:dyDescent="0.25">
      <c r="E19486"/>
    </row>
    <row r="19487" spans="5:5" x14ac:dyDescent="0.25">
      <c r="E19487"/>
    </row>
    <row r="19488" spans="5:5" x14ac:dyDescent="0.25">
      <c r="E19488"/>
    </row>
    <row r="19489" spans="5:5" x14ac:dyDescent="0.25">
      <c r="E19489"/>
    </row>
    <row r="19490" spans="5:5" x14ac:dyDescent="0.25">
      <c r="E19490"/>
    </row>
    <row r="19491" spans="5:5" x14ac:dyDescent="0.25">
      <c r="E19491"/>
    </row>
    <row r="19492" spans="5:5" x14ac:dyDescent="0.25">
      <c r="E19492"/>
    </row>
    <row r="19493" spans="5:5" x14ac:dyDescent="0.25">
      <c r="E19493"/>
    </row>
    <row r="19494" spans="5:5" x14ac:dyDescent="0.25">
      <c r="E19494"/>
    </row>
    <row r="19495" spans="5:5" x14ac:dyDescent="0.25">
      <c r="E19495"/>
    </row>
    <row r="19496" spans="5:5" x14ac:dyDescent="0.25">
      <c r="E19496"/>
    </row>
    <row r="19497" spans="5:5" x14ac:dyDescent="0.25">
      <c r="E19497"/>
    </row>
    <row r="19498" spans="5:5" x14ac:dyDescent="0.25">
      <c r="E19498"/>
    </row>
    <row r="19499" spans="5:5" x14ac:dyDescent="0.25">
      <c r="E19499"/>
    </row>
    <row r="19500" spans="5:5" x14ac:dyDescent="0.25">
      <c r="E19500"/>
    </row>
    <row r="19501" spans="5:5" x14ac:dyDescent="0.25">
      <c r="E19501"/>
    </row>
    <row r="19502" spans="5:5" x14ac:dyDescent="0.25">
      <c r="E19502"/>
    </row>
    <row r="19503" spans="5:5" x14ac:dyDescent="0.25">
      <c r="E19503"/>
    </row>
    <row r="19504" spans="5:5" x14ac:dyDescent="0.25">
      <c r="E19504"/>
    </row>
    <row r="19505" spans="5:5" x14ac:dyDescent="0.25">
      <c r="E19505"/>
    </row>
    <row r="19506" spans="5:5" x14ac:dyDescent="0.25">
      <c r="E19506"/>
    </row>
    <row r="19507" spans="5:5" x14ac:dyDescent="0.25">
      <c r="E19507"/>
    </row>
    <row r="19508" spans="5:5" x14ac:dyDescent="0.25">
      <c r="E19508"/>
    </row>
    <row r="19509" spans="5:5" x14ac:dyDescent="0.25">
      <c r="E19509"/>
    </row>
    <row r="19510" spans="5:5" x14ac:dyDescent="0.25">
      <c r="E19510"/>
    </row>
    <row r="19511" spans="5:5" x14ac:dyDescent="0.25">
      <c r="E19511"/>
    </row>
    <row r="19512" spans="5:5" x14ac:dyDescent="0.25">
      <c r="E19512"/>
    </row>
    <row r="19513" spans="5:5" x14ac:dyDescent="0.25">
      <c r="E19513"/>
    </row>
    <row r="19514" spans="5:5" x14ac:dyDescent="0.25">
      <c r="E19514"/>
    </row>
    <row r="19515" spans="5:5" x14ac:dyDescent="0.25">
      <c r="E19515"/>
    </row>
    <row r="19516" spans="5:5" x14ac:dyDescent="0.25">
      <c r="E19516"/>
    </row>
    <row r="19517" spans="5:5" x14ac:dyDescent="0.25">
      <c r="E19517"/>
    </row>
    <row r="19518" spans="5:5" x14ac:dyDescent="0.25">
      <c r="E19518"/>
    </row>
    <row r="19519" spans="5:5" x14ac:dyDescent="0.25">
      <c r="E19519"/>
    </row>
    <row r="19520" spans="5:5" x14ac:dyDescent="0.25">
      <c r="E19520"/>
    </row>
    <row r="19521" spans="5:5" x14ac:dyDescent="0.25">
      <c r="E19521"/>
    </row>
    <row r="19522" spans="5:5" x14ac:dyDescent="0.25">
      <c r="E19522"/>
    </row>
    <row r="19523" spans="5:5" x14ac:dyDescent="0.25">
      <c r="E19523"/>
    </row>
    <row r="19524" spans="5:5" x14ac:dyDescent="0.25">
      <c r="E19524"/>
    </row>
    <row r="19525" spans="5:5" x14ac:dyDescent="0.25">
      <c r="E19525"/>
    </row>
    <row r="19526" spans="5:5" x14ac:dyDescent="0.25">
      <c r="E19526"/>
    </row>
    <row r="19527" spans="5:5" x14ac:dyDescent="0.25">
      <c r="E19527"/>
    </row>
    <row r="19528" spans="5:5" x14ac:dyDescent="0.25">
      <c r="E19528"/>
    </row>
    <row r="19529" spans="5:5" x14ac:dyDescent="0.25">
      <c r="E19529"/>
    </row>
    <row r="19530" spans="5:5" x14ac:dyDescent="0.25">
      <c r="E19530"/>
    </row>
    <row r="19531" spans="5:5" x14ac:dyDescent="0.25">
      <c r="E19531"/>
    </row>
    <row r="19532" spans="5:5" x14ac:dyDescent="0.25">
      <c r="E19532"/>
    </row>
    <row r="19533" spans="5:5" x14ac:dyDescent="0.25">
      <c r="E19533"/>
    </row>
    <row r="19534" spans="5:5" x14ac:dyDescent="0.25">
      <c r="E19534"/>
    </row>
    <row r="19535" spans="5:5" x14ac:dyDescent="0.25">
      <c r="E19535"/>
    </row>
    <row r="19536" spans="5:5" x14ac:dyDescent="0.25">
      <c r="E19536"/>
    </row>
    <row r="19537" spans="5:5" x14ac:dyDescent="0.25">
      <c r="E19537"/>
    </row>
    <row r="19538" spans="5:5" x14ac:dyDescent="0.25">
      <c r="E19538"/>
    </row>
    <row r="19539" spans="5:5" x14ac:dyDescent="0.25">
      <c r="E19539"/>
    </row>
    <row r="19540" spans="5:5" x14ac:dyDescent="0.25">
      <c r="E19540"/>
    </row>
    <row r="19541" spans="5:5" x14ac:dyDescent="0.25">
      <c r="E19541"/>
    </row>
    <row r="19542" spans="5:5" x14ac:dyDescent="0.25">
      <c r="E19542"/>
    </row>
    <row r="19543" spans="5:5" x14ac:dyDescent="0.25">
      <c r="E19543"/>
    </row>
    <row r="19544" spans="5:5" x14ac:dyDescent="0.25">
      <c r="E19544"/>
    </row>
    <row r="19545" spans="5:5" x14ac:dyDescent="0.25">
      <c r="E19545"/>
    </row>
    <row r="19546" spans="5:5" x14ac:dyDescent="0.25">
      <c r="E19546"/>
    </row>
    <row r="19547" spans="5:5" x14ac:dyDescent="0.25">
      <c r="E19547"/>
    </row>
    <row r="19548" spans="5:5" x14ac:dyDescent="0.25">
      <c r="E19548"/>
    </row>
    <row r="19549" spans="5:5" x14ac:dyDescent="0.25">
      <c r="E19549"/>
    </row>
    <row r="19550" spans="5:5" x14ac:dyDescent="0.25">
      <c r="E19550"/>
    </row>
    <row r="19551" spans="5:5" x14ac:dyDescent="0.25">
      <c r="E19551"/>
    </row>
    <row r="19552" spans="5:5" x14ac:dyDescent="0.25">
      <c r="E19552"/>
    </row>
    <row r="19553" spans="5:5" x14ac:dyDescent="0.25">
      <c r="E19553"/>
    </row>
    <row r="19554" spans="5:5" x14ac:dyDescent="0.25">
      <c r="E19554"/>
    </row>
    <row r="19555" spans="5:5" x14ac:dyDescent="0.25">
      <c r="E19555"/>
    </row>
    <row r="19556" spans="5:5" x14ac:dyDescent="0.25">
      <c r="E19556"/>
    </row>
    <row r="19557" spans="5:5" x14ac:dyDescent="0.25">
      <c r="E19557"/>
    </row>
    <row r="19558" spans="5:5" x14ac:dyDescent="0.25">
      <c r="E19558"/>
    </row>
    <row r="19559" spans="5:5" x14ac:dyDescent="0.25">
      <c r="E19559"/>
    </row>
    <row r="19560" spans="5:5" x14ac:dyDescent="0.25">
      <c r="E19560"/>
    </row>
    <row r="19561" spans="5:5" x14ac:dyDescent="0.25">
      <c r="E19561"/>
    </row>
    <row r="19562" spans="5:5" x14ac:dyDescent="0.25">
      <c r="E19562"/>
    </row>
    <row r="19563" spans="5:5" x14ac:dyDescent="0.25">
      <c r="E19563"/>
    </row>
    <row r="19564" spans="5:5" x14ac:dyDescent="0.25">
      <c r="E19564"/>
    </row>
    <row r="19565" spans="5:5" x14ac:dyDescent="0.25">
      <c r="E19565"/>
    </row>
    <row r="19566" spans="5:5" x14ac:dyDescent="0.25">
      <c r="E19566"/>
    </row>
    <row r="19567" spans="5:5" x14ac:dyDescent="0.25">
      <c r="E19567"/>
    </row>
    <row r="19568" spans="5:5" x14ac:dyDescent="0.25">
      <c r="E19568"/>
    </row>
    <row r="19569" spans="5:5" x14ac:dyDescent="0.25">
      <c r="E19569"/>
    </row>
    <row r="19570" spans="5:5" x14ac:dyDescent="0.25">
      <c r="E19570"/>
    </row>
    <row r="19571" spans="5:5" x14ac:dyDescent="0.25">
      <c r="E19571"/>
    </row>
    <row r="19572" spans="5:5" x14ac:dyDescent="0.25">
      <c r="E19572"/>
    </row>
    <row r="19573" spans="5:5" x14ac:dyDescent="0.25">
      <c r="E19573"/>
    </row>
    <row r="19574" spans="5:5" x14ac:dyDescent="0.25">
      <c r="E19574"/>
    </row>
    <row r="19575" spans="5:5" x14ac:dyDescent="0.25">
      <c r="E19575"/>
    </row>
    <row r="19576" spans="5:5" x14ac:dyDescent="0.25">
      <c r="E19576"/>
    </row>
    <row r="19577" spans="5:5" x14ac:dyDescent="0.25">
      <c r="E19577"/>
    </row>
    <row r="19578" spans="5:5" x14ac:dyDescent="0.25">
      <c r="E19578"/>
    </row>
    <row r="19579" spans="5:5" x14ac:dyDescent="0.25">
      <c r="E19579"/>
    </row>
    <row r="19580" spans="5:5" x14ac:dyDescent="0.25">
      <c r="E19580"/>
    </row>
    <row r="19581" spans="5:5" x14ac:dyDescent="0.25">
      <c r="E19581"/>
    </row>
    <row r="19582" spans="5:5" x14ac:dyDescent="0.25">
      <c r="E19582"/>
    </row>
    <row r="19583" spans="5:5" x14ac:dyDescent="0.25">
      <c r="E19583"/>
    </row>
    <row r="19584" spans="5:5" x14ac:dyDescent="0.25">
      <c r="E19584"/>
    </row>
    <row r="19585" spans="5:5" x14ac:dyDescent="0.25">
      <c r="E19585"/>
    </row>
    <row r="19586" spans="5:5" x14ac:dyDescent="0.25">
      <c r="E19586"/>
    </row>
    <row r="19587" spans="5:5" x14ac:dyDescent="0.25">
      <c r="E19587"/>
    </row>
    <row r="19588" spans="5:5" x14ac:dyDescent="0.25">
      <c r="E19588"/>
    </row>
    <row r="19589" spans="5:5" x14ac:dyDescent="0.25">
      <c r="E19589"/>
    </row>
    <row r="19590" spans="5:5" x14ac:dyDescent="0.25">
      <c r="E19590"/>
    </row>
    <row r="19591" spans="5:5" x14ac:dyDescent="0.25">
      <c r="E19591"/>
    </row>
    <row r="19592" spans="5:5" x14ac:dyDescent="0.25">
      <c r="E19592"/>
    </row>
    <row r="19593" spans="5:5" x14ac:dyDescent="0.25">
      <c r="E19593"/>
    </row>
    <row r="19594" spans="5:5" x14ac:dyDescent="0.25">
      <c r="E19594"/>
    </row>
    <row r="19595" spans="5:5" x14ac:dyDescent="0.25">
      <c r="E19595"/>
    </row>
    <row r="19596" spans="5:5" x14ac:dyDescent="0.25">
      <c r="E19596"/>
    </row>
    <row r="19597" spans="5:5" x14ac:dyDescent="0.25">
      <c r="E19597"/>
    </row>
    <row r="19598" spans="5:5" x14ac:dyDescent="0.25">
      <c r="E19598"/>
    </row>
    <row r="19599" spans="5:5" x14ac:dyDescent="0.25">
      <c r="E19599"/>
    </row>
    <row r="19600" spans="5:5" x14ac:dyDescent="0.25">
      <c r="E19600"/>
    </row>
    <row r="19601" spans="5:5" x14ac:dyDescent="0.25">
      <c r="E19601"/>
    </row>
    <row r="19602" spans="5:5" x14ac:dyDescent="0.25">
      <c r="E19602"/>
    </row>
    <row r="19603" spans="5:5" x14ac:dyDescent="0.25">
      <c r="E19603"/>
    </row>
    <row r="19604" spans="5:5" x14ac:dyDescent="0.25">
      <c r="E19604"/>
    </row>
    <row r="19605" spans="5:5" x14ac:dyDescent="0.25">
      <c r="E19605"/>
    </row>
    <row r="19606" spans="5:5" x14ac:dyDescent="0.25">
      <c r="E19606"/>
    </row>
    <row r="19607" spans="5:5" x14ac:dyDescent="0.25">
      <c r="E19607"/>
    </row>
    <row r="19608" spans="5:5" x14ac:dyDescent="0.25">
      <c r="E19608"/>
    </row>
    <row r="19609" spans="5:5" x14ac:dyDescent="0.25">
      <c r="E19609"/>
    </row>
    <row r="19610" spans="5:5" x14ac:dyDescent="0.25">
      <c r="E19610"/>
    </row>
    <row r="19611" spans="5:5" x14ac:dyDescent="0.25">
      <c r="E19611"/>
    </row>
    <row r="19612" spans="5:5" x14ac:dyDescent="0.25">
      <c r="E19612"/>
    </row>
    <row r="19613" spans="5:5" x14ac:dyDescent="0.25">
      <c r="E19613"/>
    </row>
    <row r="19614" spans="5:5" x14ac:dyDescent="0.25">
      <c r="E19614"/>
    </row>
    <row r="19615" spans="5:5" x14ac:dyDescent="0.25">
      <c r="E19615"/>
    </row>
    <row r="19616" spans="5:5" x14ac:dyDescent="0.25">
      <c r="E19616"/>
    </row>
    <row r="19617" spans="5:5" x14ac:dyDescent="0.25">
      <c r="E19617"/>
    </row>
    <row r="19618" spans="5:5" x14ac:dyDescent="0.25">
      <c r="E19618"/>
    </row>
    <row r="19619" spans="5:5" x14ac:dyDescent="0.25">
      <c r="E19619"/>
    </row>
    <row r="19620" spans="5:5" x14ac:dyDescent="0.25">
      <c r="E19620"/>
    </row>
    <row r="19621" spans="5:5" x14ac:dyDescent="0.25">
      <c r="E19621"/>
    </row>
    <row r="19622" spans="5:5" x14ac:dyDescent="0.25">
      <c r="E19622"/>
    </row>
    <row r="19623" spans="5:5" x14ac:dyDescent="0.25">
      <c r="E19623"/>
    </row>
    <row r="19624" spans="5:5" x14ac:dyDescent="0.25">
      <c r="E19624"/>
    </row>
    <row r="19625" spans="5:5" x14ac:dyDescent="0.25">
      <c r="E19625"/>
    </row>
    <row r="19626" spans="5:5" x14ac:dyDescent="0.25">
      <c r="E19626"/>
    </row>
    <row r="19627" spans="5:5" x14ac:dyDescent="0.25">
      <c r="E19627"/>
    </row>
    <row r="19628" spans="5:5" x14ac:dyDescent="0.25">
      <c r="E19628"/>
    </row>
    <row r="19629" spans="5:5" x14ac:dyDescent="0.25">
      <c r="E19629"/>
    </row>
    <row r="19630" spans="5:5" x14ac:dyDescent="0.25">
      <c r="E19630"/>
    </row>
    <row r="19631" spans="5:5" x14ac:dyDescent="0.25">
      <c r="E19631"/>
    </row>
    <row r="19632" spans="5:5" x14ac:dyDescent="0.25">
      <c r="E19632"/>
    </row>
    <row r="19633" spans="5:5" x14ac:dyDescent="0.25">
      <c r="E19633"/>
    </row>
    <row r="19634" spans="5:5" x14ac:dyDescent="0.25">
      <c r="E19634"/>
    </row>
    <row r="19635" spans="5:5" x14ac:dyDescent="0.25">
      <c r="E19635"/>
    </row>
    <row r="19636" spans="5:5" x14ac:dyDescent="0.25">
      <c r="E19636"/>
    </row>
    <row r="19637" spans="5:5" x14ac:dyDescent="0.25">
      <c r="E19637"/>
    </row>
    <row r="19638" spans="5:5" x14ac:dyDescent="0.25">
      <c r="E19638"/>
    </row>
    <row r="19639" spans="5:5" x14ac:dyDescent="0.25">
      <c r="E19639"/>
    </row>
    <row r="19640" spans="5:5" x14ac:dyDescent="0.25">
      <c r="E19640"/>
    </row>
    <row r="19641" spans="5:5" x14ac:dyDescent="0.25">
      <c r="E19641"/>
    </row>
    <row r="19642" spans="5:5" x14ac:dyDescent="0.25">
      <c r="E19642"/>
    </row>
    <row r="19643" spans="5:5" x14ac:dyDescent="0.25">
      <c r="E19643"/>
    </row>
    <row r="19644" spans="5:5" x14ac:dyDescent="0.25">
      <c r="E19644"/>
    </row>
    <row r="19645" spans="5:5" x14ac:dyDescent="0.25">
      <c r="E19645"/>
    </row>
    <row r="19646" spans="5:5" x14ac:dyDescent="0.25">
      <c r="E19646"/>
    </row>
    <row r="19647" spans="5:5" x14ac:dyDescent="0.25">
      <c r="E19647"/>
    </row>
    <row r="19648" spans="5:5" x14ac:dyDescent="0.25">
      <c r="E19648"/>
    </row>
    <row r="19649" spans="5:5" x14ac:dyDescent="0.25">
      <c r="E19649"/>
    </row>
    <row r="19650" spans="5:5" x14ac:dyDescent="0.25">
      <c r="E19650"/>
    </row>
    <row r="19651" spans="5:5" x14ac:dyDescent="0.25">
      <c r="E19651"/>
    </row>
    <row r="19652" spans="5:5" x14ac:dyDescent="0.25">
      <c r="E19652"/>
    </row>
    <row r="19653" spans="5:5" x14ac:dyDescent="0.25">
      <c r="E19653"/>
    </row>
    <row r="19654" spans="5:5" x14ac:dyDescent="0.25">
      <c r="E19654"/>
    </row>
    <row r="19655" spans="5:5" x14ac:dyDescent="0.25">
      <c r="E19655"/>
    </row>
    <row r="19656" spans="5:5" x14ac:dyDescent="0.25">
      <c r="E19656"/>
    </row>
    <row r="19657" spans="5:5" x14ac:dyDescent="0.25">
      <c r="E19657"/>
    </row>
    <row r="19658" spans="5:5" x14ac:dyDescent="0.25">
      <c r="E19658"/>
    </row>
    <row r="19659" spans="5:5" x14ac:dyDescent="0.25">
      <c r="E19659"/>
    </row>
    <row r="19660" spans="5:5" x14ac:dyDescent="0.25">
      <c r="E19660"/>
    </row>
    <row r="19661" spans="5:5" x14ac:dyDescent="0.25">
      <c r="E19661"/>
    </row>
    <row r="19662" spans="5:5" x14ac:dyDescent="0.25">
      <c r="E19662"/>
    </row>
    <row r="19663" spans="5:5" x14ac:dyDescent="0.25">
      <c r="E19663"/>
    </row>
    <row r="19664" spans="5:5" x14ac:dyDescent="0.25">
      <c r="E19664"/>
    </row>
    <row r="19665" spans="5:5" x14ac:dyDescent="0.25">
      <c r="E19665"/>
    </row>
    <row r="19666" spans="5:5" x14ac:dyDescent="0.25">
      <c r="E19666"/>
    </row>
    <row r="19667" spans="5:5" x14ac:dyDescent="0.25">
      <c r="E19667"/>
    </row>
    <row r="19668" spans="5:5" x14ac:dyDescent="0.25">
      <c r="E19668"/>
    </row>
    <row r="19669" spans="5:5" x14ac:dyDescent="0.25">
      <c r="E19669"/>
    </row>
    <row r="19670" spans="5:5" x14ac:dyDescent="0.25">
      <c r="E19670"/>
    </row>
    <row r="19671" spans="5:5" x14ac:dyDescent="0.25">
      <c r="E19671"/>
    </row>
    <row r="19672" spans="5:5" x14ac:dyDescent="0.25">
      <c r="E19672"/>
    </row>
    <row r="19673" spans="5:5" x14ac:dyDescent="0.25">
      <c r="E19673"/>
    </row>
    <row r="19674" spans="5:5" x14ac:dyDescent="0.25">
      <c r="E19674"/>
    </row>
    <row r="19675" spans="5:5" x14ac:dyDescent="0.25">
      <c r="E19675"/>
    </row>
    <row r="19676" spans="5:5" x14ac:dyDescent="0.25">
      <c r="E19676"/>
    </row>
    <row r="19677" spans="5:5" x14ac:dyDescent="0.25">
      <c r="E19677"/>
    </row>
    <row r="19678" spans="5:5" x14ac:dyDescent="0.25">
      <c r="E19678"/>
    </row>
    <row r="19679" spans="5:5" x14ac:dyDescent="0.25">
      <c r="E19679"/>
    </row>
    <row r="19680" spans="5:5" x14ac:dyDescent="0.25">
      <c r="E19680"/>
    </row>
    <row r="19681" spans="5:5" x14ac:dyDescent="0.25">
      <c r="E19681"/>
    </row>
    <row r="19682" spans="5:5" x14ac:dyDescent="0.25">
      <c r="E19682"/>
    </row>
    <row r="19683" spans="5:5" x14ac:dyDescent="0.25">
      <c r="E19683"/>
    </row>
    <row r="19684" spans="5:5" x14ac:dyDescent="0.25">
      <c r="E19684"/>
    </row>
    <row r="19685" spans="5:5" x14ac:dyDescent="0.25">
      <c r="E19685"/>
    </row>
    <row r="19686" spans="5:5" x14ac:dyDescent="0.25">
      <c r="E19686"/>
    </row>
    <row r="19687" spans="5:5" x14ac:dyDescent="0.25">
      <c r="E19687"/>
    </row>
    <row r="19688" spans="5:5" x14ac:dyDescent="0.25">
      <c r="E19688"/>
    </row>
    <row r="19689" spans="5:5" x14ac:dyDescent="0.25">
      <c r="E19689"/>
    </row>
    <row r="19690" spans="5:5" x14ac:dyDescent="0.25">
      <c r="E19690"/>
    </row>
    <row r="19691" spans="5:5" x14ac:dyDescent="0.25">
      <c r="E19691"/>
    </row>
    <row r="19692" spans="5:5" x14ac:dyDescent="0.25">
      <c r="E19692"/>
    </row>
    <row r="19693" spans="5:5" x14ac:dyDescent="0.25">
      <c r="E19693"/>
    </row>
    <row r="19694" spans="5:5" x14ac:dyDescent="0.25">
      <c r="E19694"/>
    </row>
    <row r="19695" spans="5:5" x14ac:dyDescent="0.25">
      <c r="E19695"/>
    </row>
    <row r="19696" spans="5:5" x14ac:dyDescent="0.25">
      <c r="E19696"/>
    </row>
    <row r="19697" spans="5:5" x14ac:dyDescent="0.25">
      <c r="E19697"/>
    </row>
    <row r="19698" spans="5:5" x14ac:dyDescent="0.25">
      <c r="E19698"/>
    </row>
    <row r="19699" spans="5:5" x14ac:dyDescent="0.25">
      <c r="E19699"/>
    </row>
    <row r="19700" spans="5:5" x14ac:dyDescent="0.25">
      <c r="E19700"/>
    </row>
    <row r="19701" spans="5:5" x14ac:dyDescent="0.25">
      <c r="E19701"/>
    </row>
    <row r="19702" spans="5:5" x14ac:dyDescent="0.25">
      <c r="E19702"/>
    </row>
    <row r="19703" spans="5:5" x14ac:dyDescent="0.25">
      <c r="E19703"/>
    </row>
    <row r="19704" spans="5:5" x14ac:dyDescent="0.25">
      <c r="E19704"/>
    </row>
    <row r="19705" spans="5:5" x14ac:dyDescent="0.25">
      <c r="E19705"/>
    </row>
    <row r="19706" spans="5:5" x14ac:dyDescent="0.25">
      <c r="E19706"/>
    </row>
    <row r="19707" spans="5:5" x14ac:dyDescent="0.25">
      <c r="E19707"/>
    </row>
    <row r="19708" spans="5:5" x14ac:dyDescent="0.25">
      <c r="E19708"/>
    </row>
    <row r="19709" spans="5:5" x14ac:dyDescent="0.25">
      <c r="E19709"/>
    </row>
    <row r="19710" spans="5:5" x14ac:dyDescent="0.25">
      <c r="E19710"/>
    </row>
    <row r="19711" spans="5:5" x14ac:dyDescent="0.25">
      <c r="E19711"/>
    </row>
    <row r="19712" spans="5:5" x14ac:dyDescent="0.25">
      <c r="E19712"/>
    </row>
    <row r="19713" spans="5:5" x14ac:dyDescent="0.25">
      <c r="E19713"/>
    </row>
    <row r="19714" spans="5:5" x14ac:dyDescent="0.25">
      <c r="E19714"/>
    </row>
    <row r="19715" spans="5:5" x14ac:dyDescent="0.25">
      <c r="E19715"/>
    </row>
    <row r="19716" spans="5:5" x14ac:dyDescent="0.25">
      <c r="E19716"/>
    </row>
    <row r="19717" spans="5:5" x14ac:dyDescent="0.25">
      <c r="E19717"/>
    </row>
    <row r="19718" spans="5:5" x14ac:dyDescent="0.25">
      <c r="E19718"/>
    </row>
    <row r="19719" spans="5:5" x14ac:dyDescent="0.25">
      <c r="E19719"/>
    </row>
    <row r="19720" spans="5:5" x14ac:dyDescent="0.25">
      <c r="E19720"/>
    </row>
    <row r="19721" spans="5:5" x14ac:dyDescent="0.25">
      <c r="E19721"/>
    </row>
    <row r="19722" spans="5:5" x14ac:dyDescent="0.25">
      <c r="E19722"/>
    </row>
    <row r="19723" spans="5:5" x14ac:dyDescent="0.25">
      <c r="E19723"/>
    </row>
    <row r="19724" spans="5:5" x14ac:dyDescent="0.25">
      <c r="E19724"/>
    </row>
    <row r="19725" spans="5:5" x14ac:dyDescent="0.25">
      <c r="E19725"/>
    </row>
    <row r="19726" spans="5:5" x14ac:dyDescent="0.25">
      <c r="E19726"/>
    </row>
    <row r="19727" spans="5:5" x14ac:dyDescent="0.25">
      <c r="E19727"/>
    </row>
    <row r="19728" spans="5:5" x14ac:dyDescent="0.25">
      <c r="E19728"/>
    </row>
    <row r="19729" spans="5:5" x14ac:dyDescent="0.25">
      <c r="E19729"/>
    </row>
    <row r="19730" spans="5:5" x14ac:dyDescent="0.25">
      <c r="E19730"/>
    </row>
    <row r="19731" spans="5:5" x14ac:dyDescent="0.25">
      <c r="E19731"/>
    </row>
    <row r="19732" spans="5:5" x14ac:dyDescent="0.25">
      <c r="E19732"/>
    </row>
    <row r="19733" spans="5:5" x14ac:dyDescent="0.25">
      <c r="E19733"/>
    </row>
    <row r="19734" spans="5:5" x14ac:dyDescent="0.25">
      <c r="E19734"/>
    </row>
    <row r="19735" spans="5:5" x14ac:dyDescent="0.25">
      <c r="E19735"/>
    </row>
    <row r="19736" spans="5:5" x14ac:dyDescent="0.25">
      <c r="E19736"/>
    </row>
    <row r="19737" spans="5:5" x14ac:dyDescent="0.25">
      <c r="E19737"/>
    </row>
    <row r="19738" spans="5:5" x14ac:dyDescent="0.25">
      <c r="E19738"/>
    </row>
    <row r="19739" spans="5:5" x14ac:dyDescent="0.25">
      <c r="E19739"/>
    </row>
    <row r="19740" spans="5:5" x14ac:dyDescent="0.25">
      <c r="E19740"/>
    </row>
    <row r="19741" spans="5:5" x14ac:dyDescent="0.25">
      <c r="E19741"/>
    </row>
    <row r="19742" spans="5:5" x14ac:dyDescent="0.25">
      <c r="E19742"/>
    </row>
    <row r="19743" spans="5:5" x14ac:dyDescent="0.25">
      <c r="E19743"/>
    </row>
    <row r="19744" spans="5:5" x14ac:dyDescent="0.25">
      <c r="E19744"/>
    </row>
    <row r="19745" spans="5:5" x14ac:dyDescent="0.25">
      <c r="E19745"/>
    </row>
    <row r="19746" spans="5:5" x14ac:dyDescent="0.25">
      <c r="E19746"/>
    </row>
    <row r="19747" spans="5:5" x14ac:dyDescent="0.25">
      <c r="E19747"/>
    </row>
    <row r="19748" spans="5:5" x14ac:dyDescent="0.25">
      <c r="E19748"/>
    </row>
    <row r="19749" spans="5:5" x14ac:dyDescent="0.25">
      <c r="E19749"/>
    </row>
    <row r="19750" spans="5:5" x14ac:dyDescent="0.25">
      <c r="E19750"/>
    </row>
    <row r="19751" spans="5:5" x14ac:dyDescent="0.25">
      <c r="E19751"/>
    </row>
    <row r="19752" spans="5:5" x14ac:dyDescent="0.25">
      <c r="E19752"/>
    </row>
    <row r="19753" spans="5:5" x14ac:dyDescent="0.25">
      <c r="E19753"/>
    </row>
    <row r="19754" spans="5:5" x14ac:dyDescent="0.25">
      <c r="E19754"/>
    </row>
    <row r="19755" spans="5:5" x14ac:dyDescent="0.25">
      <c r="E19755"/>
    </row>
    <row r="19756" spans="5:5" x14ac:dyDescent="0.25">
      <c r="E19756"/>
    </row>
    <row r="19757" spans="5:5" x14ac:dyDescent="0.25">
      <c r="E19757"/>
    </row>
    <row r="19758" spans="5:5" x14ac:dyDescent="0.25">
      <c r="E19758"/>
    </row>
    <row r="19759" spans="5:5" x14ac:dyDescent="0.25">
      <c r="E19759"/>
    </row>
    <row r="19760" spans="5:5" x14ac:dyDescent="0.25">
      <c r="E19760"/>
    </row>
    <row r="19761" spans="5:5" x14ac:dyDescent="0.25">
      <c r="E19761"/>
    </row>
    <row r="19762" spans="5:5" x14ac:dyDescent="0.25">
      <c r="E19762"/>
    </row>
    <row r="19763" spans="5:5" x14ac:dyDescent="0.25">
      <c r="E19763"/>
    </row>
    <row r="19764" spans="5:5" x14ac:dyDescent="0.25">
      <c r="E19764"/>
    </row>
    <row r="19765" spans="5:5" x14ac:dyDescent="0.25">
      <c r="E19765"/>
    </row>
    <row r="19766" spans="5:5" x14ac:dyDescent="0.25">
      <c r="E19766"/>
    </row>
    <row r="19767" spans="5:5" x14ac:dyDescent="0.25">
      <c r="E19767"/>
    </row>
    <row r="19768" spans="5:5" x14ac:dyDescent="0.25">
      <c r="E19768"/>
    </row>
    <row r="19769" spans="5:5" x14ac:dyDescent="0.25">
      <c r="E19769"/>
    </row>
    <row r="19770" spans="5:5" x14ac:dyDescent="0.25">
      <c r="E19770"/>
    </row>
    <row r="19771" spans="5:5" x14ac:dyDescent="0.25">
      <c r="E19771"/>
    </row>
    <row r="19772" spans="5:5" x14ac:dyDescent="0.25">
      <c r="E19772"/>
    </row>
    <row r="19773" spans="5:5" x14ac:dyDescent="0.25">
      <c r="E19773"/>
    </row>
    <row r="19774" spans="5:5" x14ac:dyDescent="0.25">
      <c r="E19774"/>
    </row>
    <row r="19775" spans="5:5" x14ac:dyDescent="0.25">
      <c r="E19775"/>
    </row>
    <row r="19776" spans="5:5" x14ac:dyDescent="0.25">
      <c r="E19776"/>
    </row>
    <row r="19777" spans="5:5" x14ac:dyDescent="0.25">
      <c r="E19777"/>
    </row>
    <row r="19778" spans="5:5" x14ac:dyDescent="0.25">
      <c r="E19778"/>
    </row>
    <row r="19779" spans="5:5" x14ac:dyDescent="0.25">
      <c r="E19779"/>
    </row>
    <row r="19780" spans="5:5" x14ac:dyDescent="0.25">
      <c r="E19780"/>
    </row>
    <row r="19781" spans="5:5" x14ac:dyDescent="0.25">
      <c r="E19781"/>
    </row>
    <row r="19782" spans="5:5" x14ac:dyDescent="0.25">
      <c r="E19782"/>
    </row>
    <row r="19783" spans="5:5" x14ac:dyDescent="0.25">
      <c r="E19783"/>
    </row>
    <row r="19784" spans="5:5" x14ac:dyDescent="0.25">
      <c r="E19784"/>
    </row>
    <row r="19785" spans="5:5" x14ac:dyDescent="0.25">
      <c r="E19785"/>
    </row>
    <row r="19786" spans="5:5" x14ac:dyDescent="0.25">
      <c r="E19786"/>
    </row>
    <row r="19787" spans="5:5" x14ac:dyDescent="0.25">
      <c r="E19787"/>
    </row>
    <row r="19788" spans="5:5" x14ac:dyDescent="0.25">
      <c r="E19788"/>
    </row>
    <row r="19789" spans="5:5" x14ac:dyDescent="0.25">
      <c r="E19789"/>
    </row>
    <row r="19790" spans="5:5" x14ac:dyDescent="0.25">
      <c r="E19790"/>
    </row>
    <row r="19791" spans="5:5" x14ac:dyDescent="0.25">
      <c r="E19791"/>
    </row>
    <row r="19792" spans="5:5" x14ac:dyDescent="0.25">
      <c r="E19792"/>
    </row>
    <row r="19793" spans="5:5" x14ac:dyDescent="0.25">
      <c r="E19793"/>
    </row>
    <row r="19794" spans="5:5" x14ac:dyDescent="0.25">
      <c r="E19794"/>
    </row>
    <row r="19795" spans="5:5" x14ac:dyDescent="0.25">
      <c r="E19795"/>
    </row>
    <row r="19796" spans="5:5" x14ac:dyDescent="0.25">
      <c r="E19796"/>
    </row>
    <row r="19797" spans="5:5" x14ac:dyDescent="0.25">
      <c r="E19797"/>
    </row>
    <row r="19798" spans="5:5" x14ac:dyDescent="0.25">
      <c r="E19798"/>
    </row>
    <row r="19799" spans="5:5" x14ac:dyDescent="0.25">
      <c r="E19799"/>
    </row>
    <row r="19800" spans="5:5" x14ac:dyDescent="0.25">
      <c r="E19800"/>
    </row>
    <row r="19801" spans="5:5" x14ac:dyDescent="0.25">
      <c r="E19801"/>
    </row>
    <row r="19802" spans="5:5" x14ac:dyDescent="0.25">
      <c r="E19802"/>
    </row>
    <row r="19803" spans="5:5" x14ac:dyDescent="0.25">
      <c r="E19803"/>
    </row>
    <row r="19804" spans="5:5" x14ac:dyDescent="0.25">
      <c r="E19804"/>
    </row>
    <row r="19805" spans="5:5" x14ac:dyDescent="0.25">
      <c r="E19805"/>
    </row>
    <row r="19806" spans="5:5" x14ac:dyDescent="0.25">
      <c r="E19806"/>
    </row>
    <row r="19807" spans="5:5" x14ac:dyDescent="0.25">
      <c r="E19807"/>
    </row>
    <row r="19808" spans="5:5" x14ac:dyDescent="0.25">
      <c r="E19808"/>
    </row>
    <row r="19809" spans="5:5" x14ac:dyDescent="0.25">
      <c r="E19809"/>
    </row>
    <row r="19810" spans="5:5" x14ac:dyDescent="0.25">
      <c r="E19810"/>
    </row>
    <row r="19811" spans="5:5" x14ac:dyDescent="0.25">
      <c r="E19811"/>
    </row>
    <row r="19812" spans="5:5" x14ac:dyDescent="0.25">
      <c r="E19812"/>
    </row>
    <row r="19813" spans="5:5" x14ac:dyDescent="0.25">
      <c r="E19813"/>
    </row>
    <row r="19814" spans="5:5" x14ac:dyDescent="0.25">
      <c r="E19814"/>
    </row>
    <row r="19815" spans="5:5" x14ac:dyDescent="0.25">
      <c r="E19815"/>
    </row>
    <row r="19816" spans="5:5" x14ac:dyDescent="0.25">
      <c r="E19816"/>
    </row>
    <row r="19817" spans="5:5" x14ac:dyDescent="0.25">
      <c r="E19817"/>
    </row>
    <row r="19818" spans="5:5" x14ac:dyDescent="0.25">
      <c r="E19818"/>
    </row>
    <row r="19819" spans="5:5" x14ac:dyDescent="0.25">
      <c r="E19819"/>
    </row>
    <row r="19820" spans="5:5" x14ac:dyDescent="0.25">
      <c r="E19820"/>
    </row>
    <row r="19821" spans="5:5" x14ac:dyDescent="0.25">
      <c r="E19821"/>
    </row>
    <row r="19822" spans="5:5" x14ac:dyDescent="0.25">
      <c r="E19822"/>
    </row>
    <row r="19823" spans="5:5" x14ac:dyDescent="0.25">
      <c r="E19823"/>
    </row>
    <row r="19824" spans="5:5" x14ac:dyDescent="0.25">
      <c r="E19824"/>
    </row>
    <row r="19825" spans="5:5" x14ac:dyDescent="0.25">
      <c r="E19825"/>
    </row>
    <row r="19826" spans="5:5" x14ac:dyDescent="0.25">
      <c r="E19826"/>
    </row>
    <row r="19827" spans="5:5" x14ac:dyDescent="0.25">
      <c r="E19827"/>
    </row>
    <row r="19828" spans="5:5" x14ac:dyDescent="0.25">
      <c r="E19828"/>
    </row>
    <row r="19829" spans="5:5" x14ac:dyDescent="0.25">
      <c r="E19829"/>
    </row>
    <row r="19830" spans="5:5" x14ac:dyDescent="0.25">
      <c r="E19830"/>
    </row>
    <row r="19831" spans="5:5" x14ac:dyDescent="0.25">
      <c r="E19831"/>
    </row>
    <row r="19832" spans="5:5" x14ac:dyDescent="0.25">
      <c r="E19832"/>
    </row>
    <row r="19833" spans="5:5" x14ac:dyDescent="0.25">
      <c r="E19833"/>
    </row>
    <row r="19834" spans="5:5" x14ac:dyDescent="0.25">
      <c r="E19834"/>
    </row>
    <row r="19835" spans="5:5" x14ac:dyDescent="0.25">
      <c r="E19835"/>
    </row>
    <row r="19836" spans="5:5" x14ac:dyDescent="0.25">
      <c r="E19836"/>
    </row>
    <row r="19837" spans="5:5" x14ac:dyDescent="0.25">
      <c r="E19837"/>
    </row>
    <row r="19838" spans="5:5" x14ac:dyDescent="0.25">
      <c r="E19838"/>
    </row>
    <row r="19839" spans="5:5" x14ac:dyDescent="0.25">
      <c r="E19839"/>
    </row>
    <row r="19840" spans="5:5" x14ac:dyDescent="0.25">
      <c r="E19840"/>
    </row>
    <row r="19841" spans="5:5" x14ac:dyDescent="0.25">
      <c r="E19841"/>
    </row>
    <row r="19842" spans="5:5" x14ac:dyDescent="0.25">
      <c r="E19842"/>
    </row>
    <row r="19843" spans="5:5" x14ac:dyDescent="0.25">
      <c r="E19843"/>
    </row>
    <row r="19844" spans="5:5" x14ac:dyDescent="0.25">
      <c r="E19844"/>
    </row>
    <row r="19845" spans="5:5" x14ac:dyDescent="0.25">
      <c r="E19845"/>
    </row>
    <row r="19846" spans="5:5" x14ac:dyDescent="0.25">
      <c r="E19846"/>
    </row>
    <row r="19847" spans="5:5" x14ac:dyDescent="0.25">
      <c r="E19847"/>
    </row>
    <row r="19848" spans="5:5" x14ac:dyDescent="0.25">
      <c r="E19848"/>
    </row>
    <row r="19849" spans="5:5" x14ac:dyDescent="0.25">
      <c r="E19849"/>
    </row>
    <row r="19850" spans="5:5" x14ac:dyDescent="0.25">
      <c r="E19850"/>
    </row>
    <row r="19851" spans="5:5" x14ac:dyDescent="0.25">
      <c r="E19851"/>
    </row>
    <row r="19852" spans="5:5" x14ac:dyDescent="0.25">
      <c r="E19852"/>
    </row>
    <row r="19853" spans="5:5" x14ac:dyDescent="0.25">
      <c r="E19853"/>
    </row>
    <row r="19854" spans="5:5" x14ac:dyDescent="0.25">
      <c r="E19854"/>
    </row>
    <row r="19855" spans="5:5" x14ac:dyDescent="0.25">
      <c r="E19855"/>
    </row>
    <row r="19856" spans="5:5" x14ac:dyDescent="0.25">
      <c r="E19856"/>
    </row>
    <row r="19857" spans="5:5" x14ac:dyDescent="0.25">
      <c r="E19857"/>
    </row>
    <row r="19858" spans="5:5" x14ac:dyDescent="0.25">
      <c r="E19858"/>
    </row>
    <row r="19859" spans="5:5" x14ac:dyDescent="0.25">
      <c r="E19859"/>
    </row>
    <row r="19860" spans="5:5" x14ac:dyDescent="0.25">
      <c r="E19860"/>
    </row>
    <row r="19861" spans="5:5" x14ac:dyDescent="0.25">
      <c r="E19861"/>
    </row>
    <row r="19862" spans="5:5" x14ac:dyDescent="0.25">
      <c r="E19862"/>
    </row>
    <row r="19863" spans="5:5" x14ac:dyDescent="0.25">
      <c r="E19863"/>
    </row>
    <row r="19864" spans="5:5" x14ac:dyDescent="0.25">
      <c r="E19864"/>
    </row>
    <row r="19865" spans="5:5" x14ac:dyDescent="0.25">
      <c r="E19865"/>
    </row>
    <row r="19866" spans="5:5" x14ac:dyDescent="0.25">
      <c r="E19866"/>
    </row>
    <row r="19867" spans="5:5" x14ac:dyDescent="0.25">
      <c r="E19867"/>
    </row>
    <row r="19868" spans="5:5" x14ac:dyDescent="0.25">
      <c r="E19868"/>
    </row>
    <row r="19869" spans="5:5" x14ac:dyDescent="0.25">
      <c r="E19869"/>
    </row>
    <row r="19870" spans="5:5" x14ac:dyDescent="0.25">
      <c r="E19870"/>
    </row>
    <row r="19871" spans="5:5" x14ac:dyDescent="0.25">
      <c r="E19871"/>
    </row>
    <row r="19872" spans="5:5" x14ac:dyDescent="0.25">
      <c r="E19872"/>
    </row>
    <row r="19873" spans="5:5" x14ac:dyDescent="0.25">
      <c r="E19873"/>
    </row>
    <row r="19874" spans="5:5" x14ac:dyDescent="0.25">
      <c r="E19874"/>
    </row>
    <row r="19875" spans="5:5" x14ac:dyDescent="0.25">
      <c r="E19875"/>
    </row>
    <row r="19876" spans="5:5" x14ac:dyDescent="0.25">
      <c r="E19876"/>
    </row>
    <row r="19877" spans="5:5" x14ac:dyDescent="0.25">
      <c r="E19877"/>
    </row>
    <row r="19878" spans="5:5" x14ac:dyDescent="0.25">
      <c r="E19878"/>
    </row>
    <row r="19879" spans="5:5" x14ac:dyDescent="0.25">
      <c r="E19879"/>
    </row>
    <row r="19880" spans="5:5" x14ac:dyDescent="0.25">
      <c r="E19880"/>
    </row>
    <row r="19881" spans="5:5" x14ac:dyDescent="0.25">
      <c r="E19881"/>
    </row>
    <row r="19882" spans="5:5" x14ac:dyDescent="0.25">
      <c r="E19882"/>
    </row>
    <row r="19883" spans="5:5" x14ac:dyDescent="0.25">
      <c r="E19883"/>
    </row>
    <row r="19884" spans="5:5" x14ac:dyDescent="0.25">
      <c r="E19884"/>
    </row>
    <row r="19885" spans="5:5" x14ac:dyDescent="0.25">
      <c r="E19885"/>
    </row>
    <row r="19886" spans="5:5" x14ac:dyDescent="0.25">
      <c r="E19886"/>
    </row>
    <row r="19887" spans="5:5" x14ac:dyDescent="0.25">
      <c r="E19887"/>
    </row>
    <row r="19888" spans="5:5" x14ac:dyDescent="0.25">
      <c r="E19888"/>
    </row>
    <row r="19889" spans="5:5" x14ac:dyDescent="0.25">
      <c r="E19889"/>
    </row>
    <row r="19890" spans="5:5" x14ac:dyDescent="0.25">
      <c r="E19890"/>
    </row>
    <row r="19891" spans="5:5" x14ac:dyDescent="0.25">
      <c r="E19891"/>
    </row>
    <row r="19892" spans="5:5" x14ac:dyDescent="0.25">
      <c r="E19892"/>
    </row>
    <row r="19893" spans="5:5" x14ac:dyDescent="0.25">
      <c r="E19893"/>
    </row>
    <row r="19894" spans="5:5" x14ac:dyDescent="0.25">
      <c r="E19894"/>
    </row>
    <row r="19895" spans="5:5" x14ac:dyDescent="0.25">
      <c r="E19895"/>
    </row>
    <row r="19896" spans="5:5" x14ac:dyDescent="0.25">
      <c r="E19896"/>
    </row>
    <row r="19897" spans="5:5" x14ac:dyDescent="0.25">
      <c r="E19897"/>
    </row>
    <row r="19898" spans="5:5" x14ac:dyDescent="0.25">
      <c r="E19898"/>
    </row>
    <row r="19899" spans="5:5" x14ac:dyDescent="0.25">
      <c r="E19899"/>
    </row>
    <row r="19900" spans="5:5" x14ac:dyDescent="0.25">
      <c r="E19900"/>
    </row>
    <row r="19901" spans="5:5" x14ac:dyDescent="0.25">
      <c r="E19901"/>
    </row>
    <row r="19902" spans="5:5" x14ac:dyDescent="0.25">
      <c r="E19902"/>
    </row>
    <row r="19903" spans="5:5" x14ac:dyDescent="0.25">
      <c r="E19903"/>
    </row>
    <row r="19904" spans="5:5" x14ac:dyDescent="0.25">
      <c r="E19904"/>
    </row>
    <row r="19905" spans="5:5" x14ac:dyDescent="0.25">
      <c r="E19905"/>
    </row>
    <row r="19906" spans="5:5" x14ac:dyDescent="0.25">
      <c r="E19906"/>
    </row>
    <row r="19907" spans="5:5" x14ac:dyDescent="0.25">
      <c r="E19907"/>
    </row>
    <row r="19908" spans="5:5" x14ac:dyDescent="0.25">
      <c r="E19908"/>
    </row>
    <row r="19909" spans="5:5" x14ac:dyDescent="0.25">
      <c r="E19909"/>
    </row>
    <row r="19910" spans="5:5" x14ac:dyDescent="0.25">
      <c r="E19910"/>
    </row>
    <row r="19911" spans="5:5" x14ac:dyDescent="0.25">
      <c r="E19911"/>
    </row>
    <row r="19912" spans="5:5" x14ac:dyDescent="0.25">
      <c r="E19912"/>
    </row>
    <row r="19913" spans="5:5" x14ac:dyDescent="0.25">
      <c r="E19913"/>
    </row>
    <row r="19914" spans="5:5" x14ac:dyDescent="0.25">
      <c r="E19914"/>
    </row>
    <row r="19915" spans="5:5" x14ac:dyDescent="0.25">
      <c r="E19915"/>
    </row>
    <row r="19916" spans="5:5" x14ac:dyDescent="0.25">
      <c r="E19916"/>
    </row>
    <row r="19917" spans="5:5" x14ac:dyDescent="0.25">
      <c r="E19917"/>
    </row>
    <row r="19918" spans="5:5" x14ac:dyDescent="0.25">
      <c r="E19918"/>
    </row>
    <row r="19919" spans="5:5" x14ac:dyDescent="0.25">
      <c r="E19919"/>
    </row>
    <row r="19920" spans="5:5" x14ac:dyDescent="0.25">
      <c r="E19920"/>
    </row>
    <row r="19921" spans="5:5" x14ac:dyDescent="0.25">
      <c r="E19921"/>
    </row>
    <row r="19922" spans="5:5" x14ac:dyDescent="0.25">
      <c r="E19922"/>
    </row>
    <row r="19923" spans="5:5" x14ac:dyDescent="0.25">
      <c r="E19923"/>
    </row>
    <row r="19924" spans="5:5" x14ac:dyDescent="0.25">
      <c r="E19924"/>
    </row>
    <row r="19925" spans="5:5" x14ac:dyDescent="0.25">
      <c r="E19925"/>
    </row>
    <row r="19926" spans="5:5" x14ac:dyDescent="0.25">
      <c r="E19926"/>
    </row>
    <row r="19927" spans="5:5" x14ac:dyDescent="0.25">
      <c r="E19927"/>
    </row>
    <row r="19928" spans="5:5" x14ac:dyDescent="0.25">
      <c r="E19928"/>
    </row>
    <row r="19929" spans="5:5" x14ac:dyDescent="0.25">
      <c r="E19929"/>
    </row>
    <row r="19930" spans="5:5" x14ac:dyDescent="0.25">
      <c r="E19930"/>
    </row>
    <row r="19931" spans="5:5" x14ac:dyDescent="0.25">
      <c r="E19931"/>
    </row>
    <row r="19932" spans="5:5" x14ac:dyDescent="0.25">
      <c r="E19932"/>
    </row>
    <row r="19933" spans="5:5" x14ac:dyDescent="0.25">
      <c r="E19933"/>
    </row>
    <row r="19934" spans="5:5" x14ac:dyDescent="0.25">
      <c r="E19934"/>
    </row>
    <row r="19935" spans="5:5" x14ac:dyDescent="0.25">
      <c r="E19935"/>
    </row>
    <row r="19936" spans="5:5" x14ac:dyDescent="0.25">
      <c r="E19936"/>
    </row>
    <row r="19937" spans="5:5" x14ac:dyDescent="0.25">
      <c r="E19937"/>
    </row>
    <row r="19938" spans="5:5" x14ac:dyDescent="0.25">
      <c r="E19938"/>
    </row>
    <row r="19939" spans="5:5" x14ac:dyDescent="0.25">
      <c r="E19939"/>
    </row>
    <row r="19940" spans="5:5" x14ac:dyDescent="0.25">
      <c r="E19940"/>
    </row>
    <row r="19941" spans="5:5" x14ac:dyDescent="0.25">
      <c r="E19941"/>
    </row>
    <row r="19942" spans="5:5" x14ac:dyDescent="0.25">
      <c r="E19942"/>
    </row>
    <row r="19943" spans="5:5" x14ac:dyDescent="0.25">
      <c r="E19943"/>
    </row>
    <row r="19944" spans="5:5" x14ac:dyDescent="0.25">
      <c r="E19944"/>
    </row>
    <row r="19945" spans="5:5" x14ac:dyDescent="0.25">
      <c r="E19945"/>
    </row>
    <row r="19946" spans="5:5" x14ac:dyDescent="0.25">
      <c r="E19946"/>
    </row>
    <row r="19947" spans="5:5" x14ac:dyDescent="0.25">
      <c r="E19947"/>
    </row>
    <row r="19948" spans="5:5" x14ac:dyDescent="0.25">
      <c r="E19948"/>
    </row>
    <row r="19949" spans="5:5" x14ac:dyDescent="0.25">
      <c r="E19949"/>
    </row>
    <row r="19950" spans="5:5" x14ac:dyDescent="0.25">
      <c r="E19950"/>
    </row>
    <row r="19951" spans="5:5" x14ac:dyDescent="0.25">
      <c r="E19951"/>
    </row>
    <row r="19952" spans="5:5" x14ac:dyDescent="0.25">
      <c r="E19952"/>
    </row>
    <row r="19953" spans="5:5" x14ac:dyDescent="0.25">
      <c r="E19953"/>
    </row>
    <row r="19954" spans="5:5" x14ac:dyDescent="0.25">
      <c r="E19954"/>
    </row>
    <row r="19955" spans="5:5" x14ac:dyDescent="0.25">
      <c r="E19955"/>
    </row>
    <row r="19956" spans="5:5" x14ac:dyDescent="0.25">
      <c r="E19956"/>
    </row>
    <row r="19957" spans="5:5" x14ac:dyDescent="0.25">
      <c r="E19957"/>
    </row>
    <row r="19958" spans="5:5" x14ac:dyDescent="0.25">
      <c r="E19958"/>
    </row>
    <row r="19959" spans="5:5" x14ac:dyDescent="0.25">
      <c r="E19959"/>
    </row>
    <row r="19960" spans="5:5" x14ac:dyDescent="0.25">
      <c r="E19960"/>
    </row>
    <row r="19961" spans="5:5" x14ac:dyDescent="0.25">
      <c r="E19961"/>
    </row>
    <row r="19962" spans="5:5" x14ac:dyDescent="0.25">
      <c r="E19962"/>
    </row>
    <row r="19963" spans="5:5" x14ac:dyDescent="0.25">
      <c r="E19963"/>
    </row>
    <row r="19964" spans="5:5" x14ac:dyDescent="0.25">
      <c r="E19964"/>
    </row>
    <row r="19965" spans="5:5" x14ac:dyDescent="0.25">
      <c r="E19965"/>
    </row>
    <row r="19966" spans="5:5" x14ac:dyDescent="0.25">
      <c r="E19966"/>
    </row>
    <row r="19967" spans="5:5" x14ac:dyDescent="0.25">
      <c r="E19967"/>
    </row>
    <row r="19968" spans="5:5" x14ac:dyDescent="0.25">
      <c r="E19968"/>
    </row>
    <row r="19969" spans="5:5" x14ac:dyDescent="0.25">
      <c r="E19969"/>
    </row>
    <row r="19970" spans="5:5" x14ac:dyDescent="0.25">
      <c r="E19970"/>
    </row>
    <row r="19971" spans="5:5" x14ac:dyDescent="0.25">
      <c r="E19971"/>
    </row>
    <row r="19972" spans="5:5" x14ac:dyDescent="0.25">
      <c r="E19972"/>
    </row>
    <row r="19973" spans="5:5" x14ac:dyDescent="0.25">
      <c r="E19973"/>
    </row>
    <row r="19974" spans="5:5" x14ac:dyDescent="0.25">
      <c r="E19974"/>
    </row>
    <row r="19975" spans="5:5" x14ac:dyDescent="0.25">
      <c r="E19975"/>
    </row>
    <row r="19976" spans="5:5" x14ac:dyDescent="0.25">
      <c r="E19976"/>
    </row>
    <row r="19977" spans="5:5" x14ac:dyDescent="0.25">
      <c r="E19977"/>
    </row>
    <row r="19978" spans="5:5" x14ac:dyDescent="0.25">
      <c r="E19978"/>
    </row>
    <row r="19979" spans="5:5" x14ac:dyDescent="0.25">
      <c r="E19979"/>
    </row>
    <row r="19980" spans="5:5" x14ac:dyDescent="0.25">
      <c r="E19980"/>
    </row>
    <row r="19981" spans="5:5" x14ac:dyDescent="0.25">
      <c r="E19981"/>
    </row>
    <row r="19982" spans="5:5" x14ac:dyDescent="0.25">
      <c r="E19982"/>
    </row>
    <row r="19983" spans="5:5" x14ac:dyDescent="0.25">
      <c r="E19983"/>
    </row>
    <row r="19984" spans="5:5" x14ac:dyDescent="0.25">
      <c r="E19984"/>
    </row>
    <row r="19985" spans="5:5" x14ac:dyDescent="0.25">
      <c r="E19985"/>
    </row>
    <row r="19986" spans="5:5" x14ac:dyDescent="0.25">
      <c r="E19986"/>
    </row>
    <row r="19987" spans="5:5" x14ac:dyDescent="0.25">
      <c r="E19987"/>
    </row>
    <row r="19988" spans="5:5" x14ac:dyDescent="0.25">
      <c r="E19988"/>
    </row>
    <row r="19989" spans="5:5" x14ac:dyDescent="0.25">
      <c r="E19989"/>
    </row>
    <row r="19990" spans="5:5" x14ac:dyDescent="0.25">
      <c r="E19990"/>
    </row>
    <row r="19991" spans="5:5" x14ac:dyDescent="0.25">
      <c r="E19991"/>
    </row>
    <row r="19992" spans="5:5" x14ac:dyDescent="0.25">
      <c r="E19992"/>
    </row>
    <row r="19993" spans="5:5" x14ac:dyDescent="0.25">
      <c r="E19993"/>
    </row>
    <row r="19994" spans="5:5" x14ac:dyDescent="0.25">
      <c r="E19994"/>
    </row>
    <row r="19995" spans="5:5" x14ac:dyDescent="0.25">
      <c r="E19995"/>
    </row>
    <row r="19996" spans="5:5" x14ac:dyDescent="0.25">
      <c r="E19996"/>
    </row>
    <row r="19997" spans="5:5" x14ac:dyDescent="0.25">
      <c r="E19997"/>
    </row>
    <row r="19998" spans="5:5" x14ac:dyDescent="0.25">
      <c r="E19998"/>
    </row>
    <row r="19999" spans="5:5" x14ac:dyDescent="0.25">
      <c r="E19999"/>
    </row>
    <row r="20000" spans="5:5" x14ac:dyDescent="0.25">
      <c r="E20000"/>
    </row>
    <row r="20001" spans="5:5" x14ac:dyDescent="0.25">
      <c r="E20001"/>
    </row>
    <row r="20002" spans="5:5" x14ac:dyDescent="0.25">
      <c r="E20002"/>
    </row>
    <row r="20003" spans="5:5" x14ac:dyDescent="0.25">
      <c r="E20003"/>
    </row>
    <row r="20004" spans="5:5" x14ac:dyDescent="0.25">
      <c r="E20004"/>
    </row>
    <row r="20005" spans="5:5" x14ac:dyDescent="0.25">
      <c r="E20005"/>
    </row>
    <row r="20006" spans="5:5" x14ac:dyDescent="0.25">
      <c r="E20006"/>
    </row>
    <row r="20007" spans="5:5" x14ac:dyDescent="0.25">
      <c r="E20007"/>
    </row>
    <row r="20008" spans="5:5" x14ac:dyDescent="0.25">
      <c r="E20008"/>
    </row>
    <row r="20009" spans="5:5" x14ac:dyDescent="0.25">
      <c r="E20009"/>
    </row>
    <row r="20010" spans="5:5" x14ac:dyDescent="0.25">
      <c r="E20010"/>
    </row>
    <row r="20011" spans="5:5" x14ac:dyDescent="0.25">
      <c r="E20011"/>
    </row>
    <row r="20012" spans="5:5" x14ac:dyDescent="0.25">
      <c r="E20012"/>
    </row>
    <row r="20013" spans="5:5" x14ac:dyDescent="0.25">
      <c r="E20013"/>
    </row>
    <row r="20014" spans="5:5" x14ac:dyDescent="0.25">
      <c r="E20014"/>
    </row>
    <row r="20015" spans="5:5" x14ac:dyDescent="0.25">
      <c r="E20015"/>
    </row>
    <row r="20016" spans="5:5" x14ac:dyDescent="0.25">
      <c r="E20016"/>
    </row>
    <row r="20017" spans="5:5" x14ac:dyDescent="0.25">
      <c r="E20017"/>
    </row>
    <row r="20018" spans="5:5" x14ac:dyDescent="0.25">
      <c r="E20018"/>
    </row>
    <row r="20019" spans="5:5" x14ac:dyDescent="0.25">
      <c r="E20019"/>
    </row>
    <row r="20020" spans="5:5" x14ac:dyDescent="0.25">
      <c r="E20020"/>
    </row>
    <row r="20021" spans="5:5" x14ac:dyDescent="0.25">
      <c r="E20021"/>
    </row>
    <row r="20022" spans="5:5" x14ac:dyDescent="0.25">
      <c r="E20022"/>
    </row>
    <row r="20023" spans="5:5" x14ac:dyDescent="0.25">
      <c r="E20023"/>
    </row>
    <row r="20024" spans="5:5" x14ac:dyDescent="0.25">
      <c r="E20024"/>
    </row>
    <row r="20025" spans="5:5" x14ac:dyDescent="0.25">
      <c r="E20025"/>
    </row>
    <row r="20026" spans="5:5" x14ac:dyDescent="0.25">
      <c r="E20026"/>
    </row>
    <row r="20027" spans="5:5" x14ac:dyDescent="0.25">
      <c r="E20027"/>
    </row>
    <row r="20028" spans="5:5" x14ac:dyDescent="0.25">
      <c r="E20028"/>
    </row>
    <row r="20029" spans="5:5" x14ac:dyDescent="0.25">
      <c r="E20029"/>
    </row>
    <row r="20030" spans="5:5" x14ac:dyDescent="0.25">
      <c r="E20030"/>
    </row>
    <row r="20031" spans="5:5" x14ac:dyDescent="0.25">
      <c r="E20031"/>
    </row>
    <row r="20032" spans="5:5" x14ac:dyDescent="0.25">
      <c r="E20032"/>
    </row>
    <row r="20033" spans="5:5" x14ac:dyDescent="0.25">
      <c r="E20033"/>
    </row>
    <row r="20034" spans="5:5" x14ac:dyDescent="0.25">
      <c r="E20034"/>
    </row>
    <row r="20035" spans="5:5" x14ac:dyDescent="0.25">
      <c r="E20035"/>
    </row>
    <row r="20036" spans="5:5" x14ac:dyDescent="0.25">
      <c r="E20036"/>
    </row>
    <row r="20037" spans="5:5" x14ac:dyDescent="0.25">
      <c r="E20037"/>
    </row>
    <row r="20038" spans="5:5" x14ac:dyDescent="0.25">
      <c r="E20038"/>
    </row>
    <row r="20039" spans="5:5" x14ac:dyDescent="0.25">
      <c r="E20039"/>
    </row>
    <row r="20040" spans="5:5" x14ac:dyDescent="0.25">
      <c r="E20040"/>
    </row>
    <row r="20041" spans="5:5" x14ac:dyDescent="0.25">
      <c r="E20041"/>
    </row>
    <row r="20042" spans="5:5" x14ac:dyDescent="0.25">
      <c r="E20042"/>
    </row>
    <row r="20043" spans="5:5" x14ac:dyDescent="0.25">
      <c r="E20043"/>
    </row>
    <row r="20044" spans="5:5" x14ac:dyDescent="0.25">
      <c r="E20044"/>
    </row>
    <row r="20045" spans="5:5" x14ac:dyDescent="0.25">
      <c r="E20045"/>
    </row>
    <row r="20046" spans="5:5" x14ac:dyDescent="0.25">
      <c r="E20046"/>
    </row>
    <row r="20047" spans="5:5" x14ac:dyDescent="0.25">
      <c r="E20047"/>
    </row>
    <row r="20048" spans="5:5" x14ac:dyDescent="0.25">
      <c r="E20048"/>
    </row>
    <row r="20049" spans="5:5" x14ac:dyDescent="0.25">
      <c r="E20049"/>
    </row>
    <row r="20050" spans="5:5" x14ac:dyDescent="0.25">
      <c r="E20050"/>
    </row>
    <row r="20051" spans="5:5" x14ac:dyDescent="0.25">
      <c r="E20051"/>
    </row>
    <row r="20052" spans="5:5" x14ac:dyDescent="0.25">
      <c r="E20052"/>
    </row>
    <row r="20053" spans="5:5" x14ac:dyDescent="0.25">
      <c r="E20053"/>
    </row>
    <row r="20054" spans="5:5" x14ac:dyDescent="0.25">
      <c r="E20054"/>
    </row>
    <row r="20055" spans="5:5" x14ac:dyDescent="0.25">
      <c r="E20055"/>
    </row>
    <row r="20056" spans="5:5" x14ac:dyDescent="0.25">
      <c r="E20056"/>
    </row>
    <row r="20057" spans="5:5" x14ac:dyDescent="0.25">
      <c r="E20057"/>
    </row>
    <row r="20058" spans="5:5" x14ac:dyDescent="0.25">
      <c r="E20058"/>
    </row>
    <row r="20059" spans="5:5" x14ac:dyDescent="0.25">
      <c r="E20059"/>
    </row>
    <row r="20060" spans="5:5" x14ac:dyDescent="0.25">
      <c r="E20060"/>
    </row>
    <row r="20061" spans="5:5" x14ac:dyDescent="0.25">
      <c r="E20061"/>
    </row>
    <row r="20062" spans="5:5" x14ac:dyDescent="0.25">
      <c r="E20062"/>
    </row>
    <row r="20063" spans="5:5" x14ac:dyDescent="0.25">
      <c r="E20063"/>
    </row>
    <row r="20064" spans="5:5" x14ac:dyDescent="0.25">
      <c r="E20064"/>
    </row>
    <row r="20065" spans="5:5" x14ac:dyDescent="0.25">
      <c r="E20065"/>
    </row>
    <row r="20066" spans="5:5" x14ac:dyDescent="0.25">
      <c r="E20066"/>
    </row>
    <row r="20067" spans="5:5" x14ac:dyDescent="0.25">
      <c r="E20067"/>
    </row>
    <row r="20068" spans="5:5" x14ac:dyDescent="0.25">
      <c r="E20068"/>
    </row>
    <row r="20069" spans="5:5" x14ac:dyDescent="0.25">
      <c r="E20069"/>
    </row>
    <row r="20070" spans="5:5" x14ac:dyDescent="0.25">
      <c r="E20070"/>
    </row>
    <row r="20071" spans="5:5" x14ac:dyDescent="0.25">
      <c r="E20071"/>
    </row>
    <row r="20072" spans="5:5" x14ac:dyDescent="0.25">
      <c r="E20072"/>
    </row>
    <row r="20073" spans="5:5" x14ac:dyDescent="0.25">
      <c r="E20073"/>
    </row>
    <row r="20074" spans="5:5" x14ac:dyDescent="0.25">
      <c r="E20074"/>
    </row>
    <row r="20075" spans="5:5" x14ac:dyDescent="0.25">
      <c r="E20075"/>
    </row>
    <row r="20076" spans="5:5" x14ac:dyDescent="0.25">
      <c r="E20076"/>
    </row>
    <row r="20077" spans="5:5" x14ac:dyDescent="0.25">
      <c r="E20077"/>
    </row>
    <row r="20078" spans="5:5" x14ac:dyDescent="0.25">
      <c r="E20078"/>
    </row>
    <row r="20079" spans="5:5" x14ac:dyDescent="0.25">
      <c r="E20079"/>
    </row>
    <row r="20080" spans="5:5" x14ac:dyDescent="0.25">
      <c r="E20080"/>
    </row>
    <row r="20081" spans="5:5" x14ac:dyDescent="0.25">
      <c r="E20081"/>
    </row>
    <row r="20082" spans="5:5" x14ac:dyDescent="0.25">
      <c r="E20082"/>
    </row>
    <row r="20083" spans="5:5" x14ac:dyDescent="0.25">
      <c r="E20083"/>
    </row>
    <row r="20084" spans="5:5" x14ac:dyDescent="0.25">
      <c r="E20084"/>
    </row>
    <row r="20085" spans="5:5" x14ac:dyDescent="0.25">
      <c r="E20085"/>
    </row>
    <row r="20086" spans="5:5" x14ac:dyDescent="0.25">
      <c r="E20086"/>
    </row>
    <row r="20087" spans="5:5" x14ac:dyDescent="0.25">
      <c r="E20087"/>
    </row>
    <row r="20088" spans="5:5" x14ac:dyDescent="0.25">
      <c r="E20088"/>
    </row>
    <row r="20089" spans="5:5" x14ac:dyDescent="0.25">
      <c r="E20089"/>
    </row>
    <row r="20090" spans="5:5" x14ac:dyDescent="0.25">
      <c r="E20090"/>
    </row>
    <row r="20091" spans="5:5" x14ac:dyDescent="0.25">
      <c r="E20091"/>
    </row>
    <row r="20092" spans="5:5" x14ac:dyDescent="0.25">
      <c r="E20092"/>
    </row>
    <row r="20093" spans="5:5" x14ac:dyDescent="0.25">
      <c r="E20093"/>
    </row>
    <row r="20094" spans="5:5" x14ac:dyDescent="0.25">
      <c r="E20094"/>
    </row>
    <row r="20095" spans="5:5" x14ac:dyDescent="0.25">
      <c r="E20095"/>
    </row>
    <row r="20096" spans="5:5" x14ac:dyDescent="0.25">
      <c r="E20096"/>
    </row>
    <row r="20097" spans="5:5" x14ac:dyDescent="0.25">
      <c r="E20097"/>
    </row>
    <row r="20098" spans="5:5" x14ac:dyDescent="0.25">
      <c r="E20098"/>
    </row>
    <row r="20099" spans="5:5" x14ac:dyDescent="0.25">
      <c r="E20099"/>
    </row>
    <row r="20100" spans="5:5" x14ac:dyDescent="0.25">
      <c r="E20100"/>
    </row>
    <row r="20101" spans="5:5" x14ac:dyDescent="0.25">
      <c r="E20101"/>
    </row>
    <row r="20102" spans="5:5" x14ac:dyDescent="0.25">
      <c r="E20102"/>
    </row>
    <row r="20103" spans="5:5" x14ac:dyDescent="0.25">
      <c r="E20103"/>
    </row>
    <row r="20104" spans="5:5" x14ac:dyDescent="0.25">
      <c r="E20104"/>
    </row>
    <row r="20105" spans="5:5" x14ac:dyDescent="0.25">
      <c r="E20105"/>
    </row>
    <row r="20106" spans="5:5" x14ac:dyDescent="0.25">
      <c r="E20106"/>
    </row>
    <row r="20107" spans="5:5" x14ac:dyDescent="0.25">
      <c r="E20107"/>
    </row>
    <row r="20108" spans="5:5" x14ac:dyDescent="0.25">
      <c r="E20108"/>
    </row>
    <row r="20109" spans="5:5" x14ac:dyDescent="0.25">
      <c r="E20109"/>
    </row>
    <row r="20110" spans="5:5" x14ac:dyDescent="0.25">
      <c r="E20110"/>
    </row>
    <row r="20111" spans="5:5" x14ac:dyDescent="0.25">
      <c r="E20111"/>
    </row>
    <row r="20112" spans="5:5" x14ac:dyDescent="0.25">
      <c r="E20112"/>
    </row>
    <row r="20113" spans="5:5" x14ac:dyDescent="0.25">
      <c r="E20113"/>
    </row>
    <row r="20114" spans="5:5" x14ac:dyDescent="0.25">
      <c r="E20114"/>
    </row>
    <row r="20115" spans="5:5" x14ac:dyDescent="0.25">
      <c r="E20115"/>
    </row>
    <row r="20116" spans="5:5" x14ac:dyDescent="0.25">
      <c r="E20116"/>
    </row>
    <row r="20117" spans="5:5" x14ac:dyDescent="0.25">
      <c r="E20117"/>
    </row>
    <row r="20118" spans="5:5" x14ac:dyDescent="0.25">
      <c r="E20118"/>
    </row>
    <row r="20119" spans="5:5" x14ac:dyDescent="0.25">
      <c r="E20119"/>
    </row>
    <row r="20120" spans="5:5" x14ac:dyDescent="0.25">
      <c r="E20120"/>
    </row>
    <row r="20121" spans="5:5" x14ac:dyDescent="0.25">
      <c r="E20121"/>
    </row>
    <row r="20122" spans="5:5" x14ac:dyDescent="0.25">
      <c r="E20122"/>
    </row>
    <row r="20123" spans="5:5" x14ac:dyDescent="0.25">
      <c r="E20123"/>
    </row>
    <row r="20124" spans="5:5" x14ac:dyDescent="0.25">
      <c r="E20124"/>
    </row>
    <row r="20125" spans="5:5" x14ac:dyDescent="0.25">
      <c r="E20125"/>
    </row>
    <row r="20126" spans="5:5" x14ac:dyDescent="0.25">
      <c r="E20126"/>
    </row>
    <row r="20127" spans="5:5" x14ac:dyDescent="0.25">
      <c r="E20127"/>
    </row>
    <row r="20128" spans="5:5" x14ac:dyDescent="0.25">
      <c r="E20128"/>
    </row>
    <row r="20129" spans="5:5" x14ac:dyDescent="0.25">
      <c r="E20129"/>
    </row>
    <row r="20130" spans="5:5" x14ac:dyDescent="0.25">
      <c r="E20130"/>
    </row>
    <row r="20131" spans="5:5" x14ac:dyDescent="0.25">
      <c r="E20131"/>
    </row>
    <row r="20132" spans="5:5" x14ac:dyDescent="0.25">
      <c r="E20132"/>
    </row>
    <row r="20133" spans="5:5" x14ac:dyDescent="0.25">
      <c r="E20133"/>
    </row>
    <row r="20134" spans="5:5" x14ac:dyDescent="0.25">
      <c r="E20134"/>
    </row>
    <row r="20135" spans="5:5" x14ac:dyDescent="0.25">
      <c r="E20135"/>
    </row>
    <row r="20136" spans="5:5" x14ac:dyDescent="0.25">
      <c r="E20136"/>
    </row>
    <row r="20137" spans="5:5" x14ac:dyDescent="0.25">
      <c r="E20137"/>
    </row>
    <row r="20138" spans="5:5" x14ac:dyDescent="0.25">
      <c r="E20138"/>
    </row>
    <row r="20139" spans="5:5" x14ac:dyDescent="0.25">
      <c r="E20139"/>
    </row>
    <row r="20140" spans="5:5" x14ac:dyDescent="0.25">
      <c r="E20140"/>
    </row>
    <row r="20141" spans="5:5" x14ac:dyDescent="0.25">
      <c r="E20141"/>
    </row>
    <row r="20142" spans="5:5" x14ac:dyDescent="0.25">
      <c r="E20142"/>
    </row>
    <row r="20143" spans="5:5" x14ac:dyDescent="0.25">
      <c r="E20143"/>
    </row>
    <row r="20144" spans="5:5" x14ac:dyDescent="0.25">
      <c r="E20144"/>
    </row>
    <row r="20145" spans="5:5" x14ac:dyDescent="0.25">
      <c r="E20145"/>
    </row>
    <row r="20146" spans="5:5" x14ac:dyDescent="0.25">
      <c r="E20146"/>
    </row>
    <row r="20147" spans="5:5" x14ac:dyDescent="0.25">
      <c r="E20147"/>
    </row>
    <row r="20148" spans="5:5" x14ac:dyDescent="0.25">
      <c r="E20148"/>
    </row>
    <row r="20149" spans="5:5" x14ac:dyDescent="0.25">
      <c r="E20149"/>
    </row>
    <row r="20150" spans="5:5" x14ac:dyDescent="0.25">
      <c r="E20150"/>
    </row>
    <row r="20151" spans="5:5" x14ac:dyDescent="0.25">
      <c r="E20151"/>
    </row>
    <row r="20152" spans="5:5" x14ac:dyDescent="0.25">
      <c r="E20152"/>
    </row>
    <row r="20153" spans="5:5" x14ac:dyDescent="0.25">
      <c r="E20153"/>
    </row>
    <row r="20154" spans="5:5" x14ac:dyDescent="0.25">
      <c r="E20154"/>
    </row>
    <row r="20155" spans="5:5" x14ac:dyDescent="0.25">
      <c r="E20155"/>
    </row>
    <row r="20156" spans="5:5" x14ac:dyDescent="0.25">
      <c r="E20156"/>
    </row>
    <row r="20157" spans="5:5" x14ac:dyDescent="0.25">
      <c r="E20157"/>
    </row>
    <row r="20158" spans="5:5" x14ac:dyDescent="0.25">
      <c r="E20158"/>
    </row>
    <row r="20159" spans="5:5" x14ac:dyDescent="0.25">
      <c r="E20159"/>
    </row>
    <row r="20160" spans="5:5" x14ac:dyDescent="0.25">
      <c r="E20160"/>
    </row>
    <row r="20161" spans="5:5" x14ac:dyDescent="0.25">
      <c r="E20161"/>
    </row>
    <row r="20162" spans="5:5" x14ac:dyDescent="0.25">
      <c r="E20162"/>
    </row>
    <row r="20163" spans="5:5" x14ac:dyDescent="0.25">
      <c r="E20163"/>
    </row>
    <row r="20164" spans="5:5" x14ac:dyDescent="0.25">
      <c r="E20164"/>
    </row>
    <row r="20165" spans="5:5" x14ac:dyDescent="0.25">
      <c r="E20165"/>
    </row>
    <row r="20166" spans="5:5" x14ac:dyDescent="0.25">
      <c r="E20166"/>
    </row>
    <row r="20167" spans="5:5" x14ac:dyDescent="0.25">
      <c r="E20167"/>
    </row>
    <row r="20168" spans="5:5" x14ac:dyDescent="0.25">
      <c r="E20168"/>
    </row>
    <row r="20169" spans="5:5" x14ac:dyDescent="0.25">
      <c r="E20169"/>
    </row>
    <row r="20170" spans="5:5" x14ac:dyDescent="0.25">
      <c r="E20170"/>
    </row>
    <row r="20171" spans="5:5" x14ac:dyDescent="0.25">
      <c r="E20171"/>
    </row>
    <row r="20172" spans="5:5" x14ac:dyDescent="0.25">
      <c r="E20172"/>
    </row>
    <row r="20173" spans="5:5" x14ac:dyDescent="0.25">
      <c r="E20173"/>
    </row>
    <row r="20174" spans="5:5" x14ac:dyDescent="0.25">
      <c r="E20174"/>
    </row>
    <row r="20175" spans="5:5" x14ac:dyDescent="0.25">
      <c r="E20175"/>
    </row>
    <row r="20176" spans="5:5" x14ac:dyDescent="0.25">
      <c r="E20176"/>
    </row>
    <row r="20177" spans="5:5" x14ac:dyDescent="0.25">
      <c r="E20177"/>
    </row>
    <row r="20178" spans="5:5" x14ac:dyDescent="0.25">
      <c r="E20178"/>
    </row>
    <row r="20179" spans="5:5" x14ac:dyDescent="0.25">
      <c r="E20179"/>
    </row>
    <row r="20180" spans="5:5" x14ac:dyDescent="0.25">
      <c r="E20180"/>
    </row>
    <row r="20181" spans="5:5" x14ac:dyDescent="0.25">
      <c r="E20181"/>
    </row>
    <row r="20182" spans="5:5" x14ac:dyDescent="0.25">
      <c r="E20182"/>
    </row>
    <row r="20183" spans="5:5" x14ac:dyDescent="0.25">
      <c r="E20183"/>
    </row>
    <row r="20184" spans="5:5" x14ac:dyDescent="0.25">
      <c r="E20184"/>
    </row>
    <row r="20185" spans="5:5" x14ac:dyDescent="0.25">
      <c r="E20185"/>
    </row>
    <row r="20186" spans="5:5" x14ac:dyDescent="0.25">
      <c r="E20186"/>
    </row>
    <row r="20187" spans="5:5" x14ac:dyDescent="0.25">
      <c r="E20187"/>
    </row>
    <row r="20188" spans="5:5" x14ac:dyDescent="0.25">
      <c r="E20188"/>
    </row>
    <row r="20189" spans="5:5" x14ac:dyDescent="0.25">
      <c r="E20189"/>
    </row>
    <row r="20190" spans="5:5" x14ac:dyDescent="0.25">
      <c r="E20190"/>
    </row>
    <row r="20191" spans="5:5" x14ac:dyDescent="0.25">
      <c r="E20191"/>
    </row>
    <row r="20192" spans="5:5" x14ac:dyDescent="0.25">
      <c r="E20192"/>
    </row>
    <row r="20193" spans="5:5" x14ac:dyDescent="0.25">
      <c r="E20193"/>
    </row>
    <row r="20194" spans="5:5" x14ac:dyDescent="0.25">
      <c r="E20194"/>
    </row>
    <row r="20195" spans="5:5" x14ac:dyDescent="0.25">
      <c r="E20195"/>
    </row>
    <row r="20196" spans="5:5" x14ac:dyDescent="0.25">
      <c r="E20196"/>
    </row>
    <row r="20197" spans="5:5" x14ac:dyDescent="0.25">
      <c r="E20197"/>
    </row>
    <row r="20198" spans="5:5" x14ac:dyDescent="0.25">
      <c r="E20198"/>
    </row>
    <row r="20199" spans="5:5" x14ac:dyDescent="0.25">
      <c r="E20199"/>
    </row>
    <row r="20200" spans="5:5" x14ac:dyDescent="0.25">
      <c r="E20200"/>
    </row>
    <row r="20201" spans="5:5" x14ac:dyDescent="0.25">
      <c r="E20201"/>
    </row>
    <row r="20202" spans="5:5" x14ac:dyDescent="0.25">
      <c r="E20202"/>
    </row>
    <row r="20203" spans="5:5" x14ac:dyDescent="0.25">
      <c r="E20203"/>
    </row>
    <row r="20204" spans="5:5" x14ac:dyDescent="0.25">
      <c r="E20204"/>
    </row>
    <row r="20205" spans="5:5" x14ac:dyDescent="0.25">
      <c r="E20205"/>
    </row>
    <row r="20206" spans="5:5" x14ac:dyDescent="0.25">
      <c r="E20206"/>
    </row>
    <row r="20207" spans="5:5" x14ac:dyDescent="0.25">
      <c r="E20207"/>
    </row>
    <row r="20208" spans="5:5" x14ac:dyDescent="0.25">
      <c r="E20208"/>
    </row>
    <row r="20209" spans="5:5" x14ac:dyDescent="0.25">
      <c r="E20209"/>
    </row>
    <row r="20210" spans="5:5" x14ac:dyDescent="0.25">
      <c r="E20210"/>
    </row>
    <row r="20211" spans="5:5" x14ac:dyDescent="0.25">
      <c r="E20211"/>
    </row>
    <row r="20212" spans="5:5" x14ac:dyDescent="0.25">
      <c r="E20212"/>
    </row>
    <row r="20213" spans="5:5" x14ac:dyDescent="0.25">
      <c r="E20213"/>
    </row>
    <row r="20214" spans="5:5" x14ac:dyDescent="0.25">
      <c r="E20214"/>
    </row>
    <row r="20215" spans="5:5" x14ac:dyDescent="0.25">
      <c r="E20215"/>
    </row>
    <row r="20216" spans="5:5" x14ac:dyDescent="0.25">
      <c r="E20216"/>
    </row>
    <row r="20217" spans="5:5" x14ac:dyDescent="0.25">
      <c r="E20217"/>
    </row>
    <row r="20218" spans="5:5" x14ac:dyDescent="0.25">
      <c r="E20218"/>
    </row>
    <row r="20219" spans="5:5" x14ac:dyDescent="0.25">
      <c r="E20219"/>
    </row>
    <row r="20220" spans="5:5" x14ac:dyDescent="0.25">
      <c r="E20220"/>
    </row>
    <row r="20221" spans="5:5" x14ac:dyDescent="0.25">
      <c r="E20221"/>
    </row>
    <row r="20222" spans="5:5" x14ac:dyDescent="0.25">
      <c r="E20222"/>
    </row>
    <row r="20223" spans="5:5" x14ac:dyDescent="0.25">
      <c r="E20223"/>
    </row>
    <row r="20224" spans="5:5" x14ac:dyDescent="0.25">
      <c r="E20224"/>
    </row>
    <row r="20225" spans="5:5" x14ac:dyDescent="0.25">
      <c r="E20225"/>
    </row>
    <row r="20226" spans="5:5" x14ac:dyDescent="0.25">
      <c r="E20226"/>
    </row>
    <row r="20227" spans="5:5" x14ac:dyDescent="0.25">
      <c r="E20227"/>
    </row>
    <row r="20228" spans="5:5" x14ac:dyDescent="0.25">
      <c r="E20228"/>
    </row>
    <row r="20229" spans="5:5" x14ac:dyDescent="0.25">
      <c r="E20229"/>
    </row>
    <row r="20230" spans="5:5" x14ac:dyDescent="0.25">
      <c r="E20230"/>
    </row>
    <row r="20231" spans="5:5" x14ac:dyDescent="0.25">
      <c r="E20231"/>
    </row>
    <row r="20232" spans="5:5" x14ac:dyDescent="0.25">
      <c r="E20232"/>
    </row>
    <row r="20233" spans="5:5" x14ac:dyDescent="0.25">
      <c r="E20233"/>
    </row>
    <row r="20234" spans="5:5" x14ac:dyDescent="0.25">
      <c r="E20234"/>
    </row>
    <row r="20235" spans="5:5" x14ac:dyDescent="0.25">
      <c r="E20235"/>
    </row>
    <row r="20236" spans="5:5" x14ac:dyDescent="0.25">
      <c r="E20236"/>
    </row>
    <row r="20237" spans="5:5" x14ac:dyDescent="0.25">
      <c r="E20237"/>
    </row>
    <row r="20238" spans="5:5" x14ac:dyDescent="0.25">
      <c r="E20238"/>
    </row>
    <row r="20239" spans="5:5" x14ac:dyDescent="0.25">
      <c r="E20239"/>
    </row>
    <row r="20240" spans="5:5" x14ac:dyDescent="0.25">
      <c r="E20240"/>
    </row>
    <row r="20241" spans="5:5" x14ac:dyDescent="0.25">
      <c r="E20241"/>
    </row>
    <row r="20242" spans="5:5" x14ac:dyDescent="0.25">
      <c r="E20242"/>
    </row>
    <row r="20243" spans="5:5" x14ac:dyDescent="0.25">
      <c r="E20243"/>
    </row>
    <row r="20244" spans="5:5" x14ac:dyDescent="0.25">
      <c r="E20244"/>
    </row>
    <row r="20245" spans="5:5" x14ac:dyDescent="0.25">
      <c r="E20245"/>
    </row>
    <row r="20246" spans="5:5" x14ac:dyDescent="0.25">
      <c r="E20246"/>
    </row>
    <row r="20247" spans="5:5" x14ac:dyDescent="0.25">
      <c r="E20247"/>
    </row>
    <row r="20248" spans="5:5" x14ac:dyDescent="0.25">
      <c r="E20248"/>
    </row>
    <row r="20249" spans="5:5" x14ac:dyDescent="0.25">
      <c r="E20249"/>
    </row>
    <row r="20250" spans="5:5" x14ac:dyDescent="0.25">
      <c r="E20250"/>
    </row>
    <row r="20251" spans="5:5" x14ac:dyDescent="0.25">
      <c r="E20251"/>
    </row>
    <row r="20252" spans="5:5" x14ac:dyDescent="0.25">
      <c r="E20252"/>
    </row>
    <row r="20253" spans="5:5" x14ac:dyDescent="0.25">
      <c r="E20253"/>
    </row>
    <row r="20254" spans="5:5" x14ac:dyDescent="0.25">
      <c r="E20254"/>
    </row>
    <row r="20255" spans="5:5" x14ac:dyDescent="0.25">
      <c r="E20255"/>
    </row>
    <row r="20256" spans="5:5" x14ac:dyDescent="0.25">
      <c r="E20256"/>
    </row>
    <row r="20257" spans="5:5" x14ac:dyDescent="0.25">
      <c r="E20257"/>
    </row>
    <row r="20258" spans="5:5" x14ac:dyDescent="0.25">
      <c r="E20258"/>
    </row>
    <row r="20259" spans="5:5" x14ac:dyDescent="0.25">
      <c r="E20259"/>
    </row>
    <row r="20260" spans="5:5" x14ac:dyDescent="0.25">
      <c r="E20260"/>
    </row>
    <row r="20261" spans="5:5" x14ac:dyDescent="0.25">
      <c r="E20261"/>
    </row>
    <row r="20262" spans="5:5" x14ac:dyDescent="0.25">
      <c r="E20262"/>
    </row>
    <row r="20263" spans="5:5" x14ac:dyDescent="0.25">
      <c r="E20263"/>
    </row>
    <row r="20264" spans="5:5" x14ac:dyDescent="0.25">
      <c r="E20264"/>
    </row>
    <row r="20265" spans="5:5" x14ac:dyDescent="0.25">
      <c r="E20265"/>
    </row>
    <row r="20266" spans="5:5" x14ac:dyDescent="0.25">
      <c r="E20266"/>
    </row>
    <row r="20267" spans="5:5" x14ac:dyDescent="0.25">
      <c r="E20267"/>
    </row>
    <row r="20268" spans="5:5" x14ac:dyDescent="0.25">
      <c r="E20268"/>
    </row>
    <row r="20269" spans="5:5" x14ac:dyDescent="0.25">
      <c r="E20269"/>
    </row>
    <row r="20270" spans="5:5" x14ac:dyDescent="0.25">
      <c r="E20270"/>
    </row>
    <row r="20271" spans="5:5" x14ac:dyDescent="0.25">
      <c r="E20271"/>
    </row>
    <row r="20272" spans="5:5" x14ac:dyDescent="0.25">
      <c r="E20272"/>
    </row>
    <row r="20273" spans="5:5" x14ac:dyDescent="0.25">
      <c r="E20273"/>
    </row>
    <row r="20274" spans="5:5" x14ac:dyDescent="0.25">
      <c r="E20274"/>
    </row>
    <row r="20275" spans="5:5" x14ac:dyDescent="0.25">
      <c r="E20275"/>
    </row>
    <row r="20276" spans="5:5" x14ac:dyDescent="0.25">
      <c r="E20276"/>
    </row>
    <row r="20277" spans="5:5" x14ac:dyDescent="0.25">
      <c r="E20277"/>
    </row>
    <row r="20278" spans="5:5" x14ac:dyDescent="0.25">
      <c r="E20278"/>
    </row>
    <row r="20279" spans="5:5" x14ac:dyDescent="0.25">
      <c r="E20279"/>
    </row>
    <row r="20280" spans="5:5" x14ac:dyDescent="0.25">
      <c r="E20280"/>
    </row>
    <row r="20281" spans="5:5" x14ac:dyDescent="0.25">
      <c r="E20281"/>
    </row>
    <row r="20282" spans="5:5" x14ac:dyDescent="0.25">
      <c r="E20282"/>
    </row>
    <row r="20283" spans="5:5" x14ac:dyDescent="0.25">
      <c r="E20283"/>
    </row>
    <row r="20284" spans="5:5" x14ac:dyDescent="0.25">
      <c r="E20284"/>
    </row>
    <row r="20285" spans="5:5" x14ac:dyDescent="0.25">
      <c r="E20285"/>
    </row>
    <row r="20286" spans="5:5" x14ac:dyDescent="0.25">
      <c r="E20286"/>
    </row>
    <row r="20287" spans="5:5" x14ac:dyDescent="0.25">
      <c r="E20287"/>
    </row>
    <row r="20288" spans="5:5" x14ac:dyDescent="0.25">
      <c r="E20288"/>
    </row>
    <row r="20289" spans="5:5" x14ac:dyDescent="0.25">
      <c r="E20289"/>
    </row>
    <row r="20290" spans="5:5" x14ac:dyDescent="0.25">
      <c r="E20290"/>
    </row>
    <row r="20291" spans="5:5" x14ac:dyDescent="0.25">
      <c r="E20291"/>
    </row>
    <row r="20292" spans="5:5" x14ac:dyDescent="0.25">
      <c r="E20292"/>
    </row>
    <row r="20293" spans="5:5" x14ac:dyDescent="0.25">
      <c r="E20293"/>
    </row>
    <row r="20294" spans="5:5" x14ac:dyDescent="0.25">
      <c r="E20294"/>
    </row>
    <row r="20295" spans="5:5" x14ac:dyDescent="0.25">
      <c r="E20295"/>
    </row>
    <row r="20296" spans="5:5" x14ac:dyDescent="0.25">
      <c r="E20296"/>
    </row>
    <row r="20297" spans="5:5" x14ac:dyDescent="0.25">
      <c r="E20297"/>
    </row>
    <row r="20298" spans="5:5" x14ac:dyDescent="0.25">
      <c r="E20298"/>
    </row>
    <row r="20299" spans="5:5" x14ac:dyDescent="0.25">
      <c r="E20299"/>
    </row>
    <row r="20300" spans="5:5" x14ac:dyDescent="0.25">
      <c r="E20300"/>
    </row>
    <row r="20301" spans="5:5" x14ac:dyDescent="0.25">
      <c r="E20301"/>
    </row>
    <row r="20302" spans="5:5" x14ac:dyDescent="0.25">
      <c r="E20302"/>
    </row>
    <row r="20303" spans="5:5" x14ac:dyDescent="0.25">
      <c r="E20303"/>
    </row>
    <row r="20304" spans="5:5" x14ac:dyDescent="0.25">
      <c r="E20304"/>
    </row>
    <row r="20305" spans="5:5" x14ac:dyDescent="0.25">
      <c r="E20305"/>
    </row>
    <row r="20306" spans="5:5" x14ac:dyDescent="0.25">
      <c r="E20306"/>
    </row>
    <row r="20307" spans="5:5" x14ac:dyDescent="0.25">
      <c r="E20307"/>
    </row>
    <row r="20308" spans="5:5" x14ac:dyDescent="0.25">
      <c r="E20308"/>
    </row>
    <row r="20309" spans="5:5" x14ac:dyDescent="0.25">
      <c r="E20309"/>
    </row>
    <row r="20310" spans="5:5" x14ac:dyDescent="0.25">
      <c r="E20310"/>
    </row>
    <row r="20311" spans="5:5" x14ac:dyDescent="0.25">
      <c r="E20311"/>
    </row>
    <row r="20312" spans="5:5" x14ac:dyDescent="0.25">
      <c r="E20312"/>
    </row>
    <row r="20313" spans="5:5" x14ac:dyDescent="0.25">
      <c r="E20313"/>
    </row>
    <row r="20314" spans="5:5" x14ac:dyDescent="0.25">
      <c r="E20314"/>
    </row>
    <row r="20315" spans="5:5" x14ac:dyDescent="0.25">
      <c r="E20315"/>
    </row>
    <row r="20316" spans="5:5" x14ac:dyDescent="0.25">
      <c r="E20316"/>
    </row>
    <row r="20317" spans="5:5" x14ac:dyDescent="0.25">
      <c r="E20317"/>
    </row>
    <row r="20318" spans="5:5" x14ac:dyDescent="0.25">
      <c r="E20318"/>
    </row>
    <row r="20319" spans="5:5" x14ac:dyDescent="0.25">
      <c r="E20319"/>
    </row>
    <row r="20320" spans="5:5" x14ac:dyDescent="0.25">
      <c r="E20320"/>
    </row>
    <row r="20321" spans="5:5" x14ac:dyDescent="0.25">
      <c r="E20321"/>
    </row>
    <row r="20322" spans="5:5" x14ac:dyDescent="0.25">
      <c r="E20322"/>
    </row>
    <row r="20323" spans="5:5" x14ac:dyDescent="0.25">
      <c r="E20323"/>
    </row>
    <row r="20324" spans="5:5" x14ac:dyDescent="0.25">
      <c r="E20324"/>
    </row>
    <row r="20325" spans="5:5" x14ac:dyDescent="0.25">
      <c r="E20325"/>
    </row>
    <row r="20326" spans="5:5" x14ac:dyDescent="0.25">
      <c r="E20326"/>
    </row>
    <row r="20327" spans="5:5" x14ac:dyDescent="0.25">
      <c r="E20327"/>
    </row>
    <row r="20328" spans="5:5" x14ac:dyDescent="0.25">
      <c r="E20328"/>
    </row>
    <row r="20329" spans="5:5" x14ac:dyDescent="0.25">
      <c r="E20329"/>
    </row>
    <row r="20330" spans="5:5" x14ac:dyDescent="0.25">
      <c r="E20330"/>
    </row>
    <row r="20331" spans="5:5" x14ac:dyDescent="0.25">
      <c r="E20331"/>
    </row>
    <row r="20332" spans="5:5" x14ac:dyDescent="0.25">
      <c r="E20332"/>
    </row>
    <row r="20333" spans="5:5" x14ac:dyDescent="0.25">
      <c r="E20333"/>
    </row>
    <row r="20334" spans="5:5" x14ac:dyDescent="0.25">
      <c r="E20334"/>
    </row>
    <row r="20335" spans="5:5" x14ac:dyDescent="0.25">
      <c r="E20335"/>
    </row>
    <row r="20336" spans="5:5" x14ac:dyDescent="0.25">
      <c r="E20336"/>
    </row>
    <row r="20337" spans="5:5" x14ac:dyDescent="0.25">
      <c r="E20337"/>
    </row>
    <row r="20338" spans="5:5" x14ac:dyDescent="0.25">
      <c r="E20338"/>
    </row>
    <row r="20339" spans="5:5" x14ac:dyDescent="0.25">
      <c r="E20339"/>
    </row>
    <row r="20340" spans="5:5" x14ac:dyDescent="0.25">
      <c r="E20340"/>
    </row>
    <row r="20341" spans="5:5" x14ac:dyDescent="0.25">
      <c r="E20341"/>
    </row>
    <row r="20342" spans="5:5" x14ac:dyDescent="0.25">
      <c r="E20342"/>
    </row>
    <row r="20343" spans="5:5" x14ac:dyDescent="0.25">
      <c r="E20343"/>
    </row>
    <row r="20344" spans="5:5" x14ac:dyDescent="0.25">
      <c r="E20344"/>
    </row>
    <row r="20345" spans="5:5" x14ac:dyDescent="0.25">
      <c r="E20345"/>
    </row>
    <row r="20346" spans="5:5" x14ac:dyDescent="0.25">
      <c r="E20346"/>
    </row>
    <row r="20347" spans="5:5" x14ac:dyDescent="0.25">
      <c r="E20347"/>
    </row>
    <row r="20348" spans="5:5" x14ac:dyDescent="0.25">
      <c r="E20348"/>
    </row>
    <row r="20349" spans="5:5" x14ac:dyDescent="0.25">
      <c r="E20349"/>
    </row>
    <row r="20350" spans="5:5" x14ac:dyDescent="0.25">
      <c r="E20350"/>
    </row>
    <row r="20351" spans="5:5" x14ac:dyDescent="0.25">
      <c r="E20351"/>
    </row>
    <row r="20352" spans="5:5" x14ac:dyDescent="0.25">
      <c r="E20352"/>
    </row>
    <row r="20353" spans="5:5" x14ac:dyDescent="0.25">
      <c r="E20353"/>
    </row>
    <row r="20354" spans="5:5" x14ac:dyDescent="0.25">
      <c r="E20354"/>
    </row>
    <row r="20355" spans="5:5" x14ac:dyDescent="0.25">
      <c r="E20355"/>
    </row>
    <row r="20356" spans="5:5" x14ac:dyDescent="0.25">
      <c r="E20356"/>
    </row>
    <row r="20357" spans="5:5" x14ac:dyDescent="0.25">
      <c r="E20357"/>
    </row>
    <row r="20358" spans="5:5" x14ac:dyDescent="0.25">
      <c r="E20358"/>
    </row>
    <row r="20359" spans="5:5" x14ac:dyDescent="0.25">
      <c r="E20359"/>
    </row>
    <row r="20360" spans="5:5" x14ac:dyDescent="0.25">
      <c r="E20360"/>
    </row>
    <row r="20361" spans="5:5" x14ac:dyDescent="0.25">
      <c r="E20361"/>
    </row>
    <row r="20362" spans="5:5" x14ac:dyDescent="0.25">
      <c r="E20362"/>
    </row>
    <row r="20363" spans="5:5" x14ac:dyDescent="0.25">
      <c r="E20363"/>
    </row>
    <row r="20364" spans="5:5" x14ac:dyDescent="0.25">
      <c r="E20364"/>
    </row>
    <row r="20365" spans="5:5" x14ac:dyDescent="0.25">
      <c r="E20365"/>
    </row>
    <row r="20366" spans="5:5" x14ac:dyDescent="0.25">
      <c r="E20366"/>
    </row>
    <row r="20367" spans="5:5" x14ac:dyDescent="0.25">
      <c r="E20367"/>
    </row>
    <row r="20368" spans="5:5" x14ac:dyDescent="0.25">
      <c r="E20368"/>
    </row>
    <row r="20369" spans="5:5" x14ac:dyDescent="0.25">
      <c r="E20369"/>
    </row>
    <row r="20370" spans="5:5" x14ac:dyDescent="0.25">
      <c r="E20370"/>
    </row>
    <row r="20371" spans="5:5" x14ac:dyDescent="0.25">
      <c r="E20371"/>
    </row>
    <row r="20372" spans="5:5" x14ac:dyDescent="0.25">
      <c r="E20372"/>
    </row>
    <row r="20373" spans="5:5" x14ac:dyDescent="0.25">
      <c r="E20373"/>
    </row>
    <row r="20374" spans="5:5" x14ac:dyDescent="0.25">
      <c r="E20374"/>
    </row>
    <row r="20375" spans="5:5" x14ac:dyDescent="0.25">
      <c r="E20375"/>
    </row>
    <row r="20376" spans="5:5" x14ac:dyDescent="0.25">
      <c r="E20376"/>
    </row>
    <row r="20377" spans="5:5" x14ac:dyDescent="0.25">
      <c r="E20377"/>
    </row>
    <row r="20378" spans="5:5" x14ac:dyDescent="0.25">
      <c r="E20378"/>
    </row>
    <row r="20379" spans="5:5" x14ac:dyDescent="0.25">
      <c r="E20379"/>
    </row>
    <row r="20380" spans="5:5" x14ac:dyDescent="0.25">
      <c r="E20380"/>
    </row>
    <row r="20381" spans="5:5" x14ac:dyDescent="0.25">
      <c r="E20381"/>
    </row>
    <row r="20382" spans="5:5" x14ac:dyDescent="0.25">
      <c r="E20382"/>
    </row>
    <row r="20383" spans="5:5" x14ac:dyDescent="0.25">
      <c r="E20383"/>
    </row>
    <row r="20384" spans="5:5" x14ac:dyDescent="0.25">
      <c r="E20384"/>
    </row>
    <row r="20385" spans="5:5" x14ac:dyDescent="0.25">
      <c r="E20385"/>
    </row>
    <row r="20386" spans="5:5" x14ac:dyDescent="0.25">
      <c r="E20386"/>
    </row>
    <row r="20387" spans="5:5" x14ac:dyDescent="0.25">
      <c r="E20387"/>
    </row>
    <row r="20388" spans="5:5" x14ac:dyDescent="0.25">
      <c r="E20388"/>
    </row>
    <row r="20389" spans="5:5" x14ac:dyDescent="0.25">
      <c r="E20389"/>
    </row>
    <row r="20390" spans="5:5" x14ac:dyDescent="0.25">
      <c r="E20390"/>
    </row>
    <row r="20391" spans="5:5" x14ac:dyDescent="0.25">
      <c r="E20391"/>
    </row>
    <row r="20392" spans="5:5" x14ac:dyDescent="0.25">
      <c r="E20392"/>
    </row>
    <row r="20393" spans="5:5" x14ac:dyDescent="0.25">
      <c r="E20393"/>
    </row>
    <row r="20394" spans="5:5" x14ac:dyDescent="0.25">
      <c r="E20394"/>
    </row>
    <row r="20395" spans="5:5" x14ac:dyDescent="0.25">
      <c r="E20395"/>
    </row>
    <row r="20396" spans="5:5" x14ac:dyDescent="0.25">
      <c r="E20396"/>
    </row>
    <row r="20397" spans="5:5" x14ac:dyDescent="0.25">
      <c r="E20397"/>
    </row>
    <row r="20398" spans="5:5" x14ac:dyDescent="0.25">
      <c r="E20398"/>
    </row>
    <row r="20399" spans="5:5" x14ac:dyDescent="0.25">
      <c r="E20399"/>
    </row>
    <row r="20400" spans="5:5" x14ac:dyDescent="0.25">
      <c r="E20400"/>
    </row>
    <row r="20401" spans="5:5" x14ac:dyDescent="0.25">
      <c r="E20401"/>
    </row>
    <row r="20402" spans="5:5" x14ac:dyDescent="0.25">
      <c r="E20402"/>
    </row>
    <row r="20403" spans="5:5" x14ac:dyDescent="0.25">
      <c r="E20403"/>
    </row>
    <row r="20404" spans="5:5" x14ac:dyDescent="0.25">
      <c r="E20404"/>
    </row>
    <row r="20405" spans="5:5" x14ac:dyDescent="0.25">
      <c r="E20405"/>
    </row>
    <row r="20406" spans="5:5" x14ac:dyDescent="0.25">
      <c r="E20406"/>
    </row>
    <row r="20407" spans="5:5" x14ac:dyDescent="0.25">
      <c r="E20407"/>
    </row>
    <row r="20408" spans="5:5" x14ac:dyDescent="0.25">
      <c r="E20408"/>
    </row>
    <row r="20409" spans="5:5" x14ac:dyDescent="0.25">
      <c r="E20409"/>
    </row>
    <row r="20410" spans="5:5" x14ac:dyDescent="0.25">
      <c r="E20410"/>
    </row>
    <row r="20411" spans="5:5" x14ac:dyDescent="0.25">
      <c r="E20411"/>
    </row>
    <row r="20412" spans="5:5" x14ac:dyDescent="0.25">
      <c r="E20412"/>
    </row>
    <row r="20413" spans="5:5" x14ac:dyDescent="0.25">
      <c r="E20413"/>
    </row>
    <row r="20414" spans="5:5" x14ac:dyDescent="0.25">
      <c r="E20414"/>
    </row>
    <row r="20415" spans="5:5" x14ac:dyDescent="0.25">
      <c r="E20415"/>
    </row>
    <row r="20416" spans="5:5" x14ac:dyDescent="0.25">
      <c r="E20416"/>
    </row>
    <row r="20417" spans="5:5" x14ac:dyDescent="0.25">
      <c r="E20417"/>
    </row>
    <row r="20418" spans="5:5" x14ac:dyDescent="0.25">
      <c r="E20418"/>
    </row>
    <row r="20419" spans="5:5" x14ac:dyDescent="0.25">
      <c r="E20419"/>
    </row>
    <row r="20420" spans="5:5" x14ac:dyDescent="0.25">
      <c r="E20420"/>
    </row>
    <row r="20421" spans="5:5" x14ac:dyDescent="0.25">
      <c r="E20421"/>
    </row>
    <row r="20422" spans="5:5" x14ac:dyDescent="0.25">
      <c r="E20422"/>
    </row>
    <row r="20423" spans="5:5" x14ac:dyDescent="0.25">
      <c r="E20423"/>
    </row>
    <row r="20424" spans="5:5" x14ac:dyDescent="0.25">
      <c r="E20424"/>
    </row>
    <row r="20425" spans="5:5" x14ac:dyDescent="0.25">
      <c r="E20425"/>
    </row>
    <row r="20426" spans="5:5" x14ac:dyDescent="0.25">
      <c r="E20426"/>
    </row>
    <row r="20427" spans="5:5" x14ac:dyDescent="0.25">
      <c r="E20427"/>
    </row>
    <row r="20428" spans="5:5" x14ac:dyDescent="0.25">
      <c r="E20428"/>
    </row>
    <row r="20429" spans="5:5" x14ac:dyDescent="0.25">
      <c r="E20429"/>
    </row>
    <row r="20430" spans="5:5" x14ac:dyDescent="0.25">
      <c r="E20430"/>
    </row>
    <row r="20431" spans="5:5" x14ac:dyDescent="0.25">
      <c r="E20431"/>
    </row>
    <row r="20432" spans="5:5" x14ac:dyDescent="0.25">
      <c r="E20432"/>
    </row>
    <row r="20433" spans="5:5" x14ac:dyDescent="0.25">
      <c r="E20433"/>
    </row>
    <row r="20434" spans="5:5" x14ac:dyDescent="0.25">
      <c r="E20434"/>
    </row>
    <row r="20435" spans="5:5" x14ac:dyDescent="0.25">
      <c r="E20435"/>
    </row>
    <row r="20436" spans="5:5" x14ac:dyDescent="0.25">
      <c r="E20436"/>
    </row>
    <row r="20437" spans="5:5" x14ac:dyDescent="0.25">
      <c r="E20437"/>
    </row>
    <row r="20438" spans="5:5" x14ac:dyDescent="0.25">
      <c r="E20438"/>
    </row>
    <row r="20439" spans="5:5" x14ac:dyDescent="0.25">
      <c r="E20439"/>
    </row>
    <row r="20440" spans="5:5" x14ac:dyDescent="0.25">
      <c r="E20440"/>
    </row>
    <row r="20441" spans="5:5" x14ac:dyDescent="0.25">
      <c r="E20441"/>
    </row>
    <row r="20442" spans="5:5" x14ac:dyDescent="0.25">
      <c r="E20442"/>
    </row>
    <row r="20443" spans="5:5" x14ac:dyDescent="0.25">
      <c r="E20443"/>
    </row>
    <row r="20444" spans="5:5" x14ac:dyDescent="0.25">
      <c r="E20444"/>
    </row>
    <row r="20445" spans="5:5" x14ac:dyDescent="0.25">
      <c r="E20445"/>
    </row>
    <row r="20446" spans="5:5" x14ac:dyDescent="0.25">
      <c r="E20446"/>
    </row>
    <row r="20447" spans="5:5" x14ac:dyDescent="0.25">
      <c r="E20447"/>
    </row>
    <row r="20448" spans="5:5" x14ac:dyDescent="0.25">
      <c r="E20448"/>
    </row>
    <row r="20449" spans="5:5" x14ac:dyDescent="0.25">
      <c r="E20449"/>
    </row>
    <row r="20450" spans="5:5" x14ac:dyDescent="0.25">
      <c r="E20450"/>
    </row>
    <row r="20451" spans="5:5" x14ac:dyDescent="0.25">
      <c r="E20451"/>
    </row>
    <row r="20452" spans="5:5" x14ac:dyDescent="0.25">
      <c r="E20452"/>
    </row>
    <row r="20453" spans="5:5" x14ac:dyDescent="0.25">
      <c r="E20453"/>
    </row>
    <row r="20454" spans="5:5" x14ac:dyDescent="0.25">
      <c r="E20454"/>
    </row>
    <row r="20455" spans="5:5" x14ac:dyDescent="0.25">
      <c r="E20455"/>
    </row>
    <row r="20456" spans="5:5" x14ac:dyDescent="0.25">
      <c r="E20456"/>
    </row>
    <row r="20457" spans="5:5" x14ac:dyDescent="0.25">
      <c r="E20457"/>
    </row>
    <row r="20458" spans="5:5" x14ac:dyDescent="0.25">
      <c r="E20458"/>
    </row>
    <row r="20459" spans="5:5" x14ac:dyDescent="0.25">
      <c r="E20459"/>
    </row>
    <row r="20460" spans="5:5" x14ac:dyDescent="0.25">
      <c r="E20460"/>
    </row>
    <row r="20461" spans="5:5" x14ac:dyDescent="0.25">
      <c r="E20461"/>
    </row>
    <row r="20462" spans="5:5" x14ac:dyDescent="0.25">
      <c r="E20462"/>
    </row>
    <row r="20463" spans="5:5" x14ac:dyDescent="0.25">
      <c r="E20463"/>
    </row>
    <row r="20464" spans="5:5" x14ac:dyDescent="0.25">
      <c r="E20464"/>
    </row>
    <row r="20465" spans="5:5" x14ac:dyDescent="0.25">
      <c r="E20465"/>
    </row>
    <row r="20466" spans="5:5" x14ac:dyDescent="0.25">
      <c r="E20466"/>
    </row>
    <row r="20467" spans="5:5" x14ac:dyDescent="0.25">
      <c r="E20467"/>
    </row>
    <row r="20468" spans="5:5" x14ac:dyDescent="0.25">
      <c r="E20468"/>
    </row>
    <row r="20469" spans="5:5" x14ac:dyDescent="0.25">
      <c r="E20469"/>
    </row>
    <row r="20470" spans="5:5" x14ac:dyDescent="0.25">
      <c r="E20470"/>
    </row>
    <row r="20471" spans="5:5" x14ac:dyDescent="0.25">
      <c r="E20471"/>
    </row>
    <row r="20472" spans="5:5" x14ac:dyDescent="0.25">
      <c r="E20472"/>
    </row>
    <row r="20473" spans="5:5" x14ac:dyDescent="0.25">
      <c r="E20473"/>
    </row>
    <row r="20474" spans="5:5" x14ac:dyDescent="0.25">
      <c r="E20474"/>
    </row>
    <row r="20475" spans="5:5" x14ac:dyDescent="0.25">
      <c r="E20475"/>
    </row>
    <row r="20476" spans="5:5" x14ac:dyDescent="0.25">
      <c r="E20476"/>
    </row>
    <row r="20477" spans="5:5" x14ac:dyDescent="0.25">
      <c r="E20477"/>
    </row>
    <row r="20478" spans="5:5" x14ac:dyDescent="0.25">
      <c r="E20478"/>
    </row>
    <row r="20479" spans="5:5" x14ac:dyDescent="0.25">
      <c r="E20479"/>
    </row>
    <row r="20480" spans="5:5" x14ac:dyDescent="0.25">
      <c r="E20480"/>
    </row>
    <row r="20481" spans="5:5" x14ac:dyDescent="0.25">
      <c r="E20481"/>
    </row>
    <row r="20482" spans="5:5" x14ac:dyDescent="0.25">
      <c r="E20482"/>
    </row>
    <row r="20483" spans="5:5" x14ac:dyDescent="0.25">
      <c r="E20483"/>
    </row>
    <row r="20484" spans="5:5" x14ac:dyDescent="0.25">
      <c r="E20484"/>
    </row>
    <row r="20485" spans="5:5" x14ac:dyDescent="0.25">
      <c r="E20485"/>
    </row>
    <row r="20486" spans="5:5" x14ac:dyDescent="0.25">
      <c r="E20486"/>
    </row>
    <row r="20487" spans="5:5" x14ac:dyDescent="0.25">
      <c r="E20487"/>
    </row>
    <row r="20488" spans="5:5" x14ac:dyDescent="0.25">
      <c r="E20488"/>
    </row>
    <row r="20489" spans="5:5" x14ac:dyDescent="0.25">
      <c r="E20489"/>
    </row>
    <row r="20490" spans="5:5" x14ac:dyDescent="0.25">
      <c r="E20490"/>
    </row>
    <row r="20491" spans="5:5" x14ac:dyDescent="0.25">
      <c r="E20491"/>
    </row>
    <row r="20492" spans="5:5" x14ac:dyDescent="0.25">
      <c r="E20492"/>
    </row>
    <row r="20493" spans="5:5" x14ac:dyDescent="0.25">
      <c r="E20493"/>
    </row>
    <row r="20494" spans="5:5" x14ac:dyDescent="0.25">
      <c r="E20494"/>
    </row>
    <row r="20495" spans="5:5" x14ac:dyDescent="0.25">
      <c r="E20495"/>
    </row>
    <row r="20496" spans="5:5" x14ac:dyDescent="0.25">
      <c r="E20496"/>
    </row>
    <row r="20497" spans="5:5" x14ac:dyDescent="0.25">
      <c r="E20497"/>
    </row>
    <row r="20498" spans="5:5" x14ac:dyDescent="0.25">
      <c r="E20498"/>
    </row>
    <row r="20499" spans="5:5" x14ac:dyDescent="0.25">
      <c r="E20499"/>
    </row>
    <row r="20500" spans="5:5" x14ac:dyDescent="0.25">
      <c r="E20500"/>
    </row>
    <row r="20501" spans="5:5" x14ac:dyDescent="0.25">
      <c r="E20501"/>
    </row>
    <row r="20502" spans="5:5" x14ac:dyDescent="0.25">
      <c r="E20502"/>
    </row>
    <row r="20503" spans="5:5" x14ac:dyDescent="0.25">
      <c r="E20503"/>
    </row>
    <row r="20504" spans="5:5" x14ac:dyDescent="0.25">
      <c r="E20504"/>
    </row>
    <row r="20505" spans="5:5" x14ac:dyDescent="0.25">
      <c r="E20505"/>
    </row>
    <row r="20506" spans="5:5" x14ac:dyDescent="0.25">
      <c r="E20506"/>
    </row>
    <row r="20507" spans="5:5" x14ac:dyDescent="0.25">
      <c r="E20507"/>
    </row>
    <row r="20508" spans="5:5" x14ac:dyDescent="0.25">
      <c r="E20508"/>
    </row>
    <row r="20509" spans="5:5" x14ac:dyDescent="0.25">
      <c r="E20509"/>
    </row>
    <row r="20510" spans="5:5" x14ac:dyDescent="0.25">
      <c r="E20510"/>
    </row>
    <row r="20511" spans="5:5" x14ac:dyDescent="0.25">
      <c r="E20511"/>
    </row>
    <row r="20512" spans="5:5" x14ac:dyDescent="0.25">
      <c r="E20512"/>
    </row>
    <row r="20513" spans="5:5" x14ac:dyDescent="0.25">
      <c r="E20513"/>
    </row>
    <row r="20514" spans="5:5" x14ac:dyDescent="0.25">
      <c r="E20514"/>
    </row>
    <row r="20515" spans="5:5" x14ac:dyDescent="0.25">
      <c r="E20515"/>
    </row>
    <row r="20516" spans="5:5" x14ac:dyDescent="0.25">
      <c r="E20516"/>
    </row>
    <row r="20517" spans="5:5" x14ac:dyDescent="0.25">
      <c r="E20517"/>
    </row>
    <row r="20518" spans="5:5" x14ac:dyDescent="0.25">
      <c r="E20518"/>
    </row>
    <row r="20519" spans="5:5" x14ac:dyDescent="0.25">
      <c r="E20519"/>
    </row>
    <row r="20520" spans="5:5" x14ac:dyDescent="0.25">
      <c r="E20520"/>
    </row>
    <row r="20521" spans="5:5" x14ac:dyDescent="0.25">
      <c r="E20521"/>
    </row>
    <row r="20522" spans="5:5" x14ac:dyDescent="0.25">
      <c r="E20522"/>
    </row>
    <row r="20523" spans="5:5" x14ac:dyDescent="0.25">
      <c r="E20523"/>
    </row>
    <row r="20524" spans="5:5" x14ac:dyDescent="0.25">
      <c r="E20524"/>
    </row>
    <row r="20525" spans="5:5" x14ac:dyDescent="0.25">
      <c r="E20525"/>
    </row>
    <row r="20526" spans="5:5" x14ac:dyDescent="0.25">
      <c r="E20526"/>
    </row>
    <row r="20527" spans="5:5" x14ac:dyDescent="0.25">
      <c r="E20527"/>
    </row>
    <row r="20528" spans="5:5" x14ac:dyDescent="0.25">
      <c r="E20528"/>
    </row>
    <row r="20529" spans="5:5" x14ac:dyDescent="0.25">
      <c r="E20529"/>
    </row>
    <row r="20530" spans="5:5" x14ac:dyDescent="0.25">
      <c r="E20530"/>
    </row>
    <row r="20531" spans="5:5" x14ac:dyDescent="0.25">
      <c r="E20531"/>
    </row>
    <row r="20532" spans="5:5" x14ac:dyDescent="0.25">
      <c r="E20532"/>
    </row>
    <row r="20533" spans="5:5" x14ac:dyDescent="0.25">
      <c r="E20533"/>
    </row>
    <row r="20534" spans="5:5" x14ac:dyDescent="0.25">
      <c r="E20534"/>
    </row>
    <row r="20535" spans="5:5" x14ac:dyDescent="0.25">
      <c r="E20535"/>
    </row>
    <row r="20536" spans="5:5" x14ac:dyDescent="0.25">
      <c r="E20536"/>
    </row>
    <row r="20537" spans="5:5" x14ac:dyDescent="0.25">
      <c r="E20537"/>
    </row>
    <row r="20538" spans="5:5" x14ac:dyDescent="0.25">
      <c r="E20538"/>
    </row>
    <row r="20539" spans="5:5" x14ac:dyDescent="0.25">
      <c r="E20539"/>
    </row>
    <row r="20540" spans="5:5" x14ac:dyDescent="0.25">
      <c r="E20540"/>
    </row>
    <row r="20541" spans="5:5" x14ac:dyDescent="0.25">
      <c r="E20541"/>
    </row>
    <row r="20542" spans="5:5" x14ac:dyDescent="0.25">
      <c r="E20542"/>
    </row>
    <row r="20543" spans="5:5" x14ac:dyDescent="0.25">
      <c r="E20543"/>
    </row>
    <row r="20544" spans="5:5" x14ac:dyDescent="0.25">
      <c r="E20544"/>
    </row>
    <row r="20545" spans="5:5" x14ac:dyDescent="0.25">
      <c r="E20545"/>
    </row>
    <row r="20546" spans="5:5" x14ac:dyDescent="0.25">
      <c r="E20546"/>
    </row>
    <row r="20547" spans="5:5" x14ac:dyDescent="0.25">
      <c r="E20547"/>
    </row>
    <row r="20548" spans="5:5" x14ac:dyDescent="0.25">
      <c r="E20548"/>
    </row>
    <row r="20549" spans="5:5" x14ac:dyDescent="0.25">
      <c r="E20549"/>
    </row>
    <row r="20550" spans="5:5" x14ac:dyDescent="0.25">
      <c r="E20550"/>
    </row>
    <row r="20551" spans="5:5" x14ac:dyDescent="0.25">
      <c r="E20551"/>
    </row>
    <row r="20552" spans="5:5" x14ac:dyDescent="0.25">
      <c r="E20552"/>
    </row>
    <row r="20553" spans="5:5" x14ac:dyDescent="0.25">
      <c r="E20553"/>
    </row>
    <row r="20554" spans="5:5" x14ac:dyDescent="0.25">
      <c r="E20554"/>
    </row>
    <row r="20555" spans="5:5" x14ac:dyDescent="0.25">
      <c r="E20555"/>
    </row>
    <row r="20556" spans="5:5" x14ac:dyDescent="0.25">
      <c r="E20556"/>
    </row>
    <row r="20557" spans="5:5" x14ac:dyDescent="0.25">
      <c r="E20557"/>
    </row>
    <row r="20558" spans="5:5" x14ac:dyDescent="0.25">
      <c r="E20558"/>
    </row>
    <row r="20559" spans="5:5" x14ac:dyDescent="0.25">
      <c r="E20559"/>
    </row>
    <row r="20560" spans="5:5" x14ac:dyDescent="0.25">
      <c r="E20560"/>
    </row>
    <row r="20561" spans="5:5" x14ac:dyDescent="0.25">
      <c r="E20561"/>
    </row>
    <row r="20562" spans="5:5" x14ac:dyDescent="0.25">
      <c r="E20562"/>
    </row>
    <row r="20563" spans="5:5" x14ac:dyDescent="0.25">
      <c r="E20563"/>
    </row>
    <row r="20564" spans="5:5" x14ac:dyDescent="0.25">
      <c r="E20564"/>
    </row>
    <row r="20565" spans="5:5" x14ac:dyDescent="0.25">
      <c r="E20565"/>
    </row>
    <row r="20566" spans="5:5" x14ac:dyDescent="0.25">
      <c r="E20566"/>
    </row>
    <row r="20567" spans="5:5" x14ac:dyDescent="0.25">
      <c r="E20567"/>
    </row>
    <row r="20568" spans="5:5" x14ac:dyDescent="0.25">
      <c r="E20568"/>
    </row>
    <row r="20569" spans="5:5" x14ac:dyDescent="0.25">
      <c r="E20569"/>
    </row>
    <row r="20570" spans="5:5" x14ac:dyDescent="0.25">
      <c r="E20570"/>
    </row>
    <row r="20571" spans="5:5" x14ac:dyDescent="0.25">
      <c r="E20571"/>
    </row>
    <row r="20572" spans="5:5" x14ac:dyDescent="0.25">
      <c r="E20572"/>
    </row>
    <row r="20573" spans="5:5" x14ac:dyDescent="0.25">
      <c r="E20573"/>
    </row>
    <row r="20574" spans="5:5" x14ac:dyDescent="0.25">
      <c r="E20574"/>
    </row>
    <row r="20575" spans="5:5" x14ac:dyDescent="0.25">
      <c r="E20575"/>
    </row>
    <row r="20576" spans="5:5" x14ac:dyDescent="0.25">
      <c r="E20576"/>
    </row>
    <row r="20577" spans="5:5" x14ac:dyDescent="0.25">
      <c r="E20577"/>
    </row>
    <row r="20578" spans="5:5" x14ac:dyDescent="0.25">
      <c r="E20578"/>
    </row>
    <row r="20579" spans="5:5" x14ac:dyDescent="0.25">
      <c r="E20579"/>
    </row>
    <row r="20580" spans="5:5" x14ac:dyDescent="0.25">
      <c r="E20580"/>
    </row>
    <row r="20581" spans="5:5" x14ac:dyDescent="0.25">
      <c r="E20581"/>
    </row>
    <row r="20582" spans="5:5" x14ac:dyDescent="0.25">
      <c r="E20582"/>
    </row>
    <row r="20583" spans="5:5" x14ac:dyDescent="0.25">
      <c r="E20583"/>
    </row>
    <row r="20584" spans="5:5" x14ac:dyDescent="0.25">
      <c r="E20584"/>
    </row>
    <row r="20585" spans="5:5" x14ac:dyDescent="0.25">
      <c r="E20585"/>
    </row>
    <row r="20586" spans="5:5" x14ac:dyDescent="0.25">
      <c r="E20586"/>
    </row>
    <row r="20587" spans="5:5" x14ac:dyDescent="0.25">
      <c r="E20587"/>
    </row>
    <row r="20588" spans="5:5" x14ac:dyDescent="0.25">
      <c r="E20588"/>
    </row>
    <row r="20589" spans="5:5" x14ac:dyDescent="0.25">
      <c r="E20589"/>
    </row>
    <row r="20590" spans="5:5" x14ac:dyDescent="0.25">
      <c r="E20590"/>
    </row>
    <row r="20591" spans="5:5" x14ac:dyDescent="0.25">
      <c r="E20591"/>
    </row>
    <row r="20592" spans="5:5" x14ac:dyDescent="0.25">
      <c r="E20592"/>
    </row>
    <row r="20593" spans="5:5" x14ac:dyDescent="0.25">
      <c r="E20593"/>
    </row>
    <row r="20594" spans="5:5" x14ac:dyDescent="0.25">
      <c r="E20594"/>
    </row>
    <row r="20595" spans="5:5" x14ac:dyDescent="0.25">
      <c r="E20595"/>
    </row>
    <row r="20596" spans="5:5" x14ac:dyDescent="0.25">
      <c r="E20596"/>
    </row>
    <row r="20597" spans="5:5" x14ac:dyDescent="0.25">
      <c r="E20597"/>
    </row>
    <row r="20598" spans="5:5" x14ac:dyDescent="0.25">
      <c r="E20598"/>
    </row>
    <row r="20599" spans="5:5" x14ac:dyDescent="0.25">
      <c r="E20599"/>
    </row>
    <row r="20600" spans="5:5" x14ac:dyDescent="0.25">
      <c r="E20600"/>
    </row>
    <row r="20601" spans="5:5" x14ac:dyDescent="0.25">
      <c r="E20601"/>
    </row>
    <row r="20602" spans="5:5" x14ac:dyDescent="0.25">
      <c r="E20602"/>
    </row>
    <row r="20603" spans="5:5" x14ac:dyDescent="0.25">
      <c r="E20603"/>
    </row>
    <row r="20604" spans="5:5" x14ac:dyDescent="0.25">
      <c r="E20604"/>
    </row>
    <row r="20605" spans="5:5" x14ac:dyDescent="0.25">
      <c r="E20605"/>
    </row>
    <row r="20606" spans="5:5" x14ac:dyDescent="0.25">
      <c r="E20606"/>
    </row>
    <row r="20607" spans="5:5" x14ac:dyDescent="0.25">
      <c r="E20607"/>
    </row>
    <row r="20608" spans="5:5" x14ac:dyDescent="0.25">
      <c r="E20608"/>
    </row>
    <row r="20609" spans="5:5" x14ac:dyDescent="0.25">
      <c r="E20609"/>
    </row>
    <row r="20610" spans="5:5" x14ac:dyDescent="0.25">
      <c r="E20610"/>
    </row>
    <row r="20611" spans="5:5" x14ac:dyDescent="0.25">
      <c r="E20611"/>
    </row>
    <row r="20612" spans="5:5" x14ac:dyDescent="0.25">
      <c r="E20612"/>
    </row>
    <row r="20613" spans="5:5" x14ac:dyDescent="0.25">
      <c r="E20613"/>
    </row>
    <row r="20614" spans="5:5" x14ac:dyDescent="0.25">
      <c r="E20614"/>
    </row>
    <row r="20615" spans="5:5" x14ac:dyDescent="0.25">
      <c r="E20615"/>
    </row>
    <row r="20616" spans="5:5" x14ac:dyDescent="0.25">
      <c r="E20616"/>
    </row>
    <row r="20617" spans="5:5" x14ac:dyDescent="0.25">
      <c r="E20617"/>
    </row>
    <row r="20618" spans="5:5" x14ac:dyDescent="0.25">
      <c r="E20618"/>
    </row>
    <row r="20619" spans="5:5" x14ac:dyDescent="0.25">
      <c r="E20619"/>
    </row>
    <row r="20620" spans="5:5" x14ac:dyDescent="0.25">
      <c r="E20620"/>
    </row>
    <row r="20621" spans="5:5" x14ac:dyDescent="0.25">
      <c r="E20621"/>
    </row>
    <row r="20622" spans="5:5" x14ac:dyDescent="0.25">
      <c r="E20622"/>
    </row>
    <row r="20623" spans="5:5" x14ac:dyDescent="0.25">
      <c r="E20623"/>
    </row>
    <row r="20624" spans="5:5" x14ac:dyDescent="0.25">
      <c r="E20624"/>
    </row>
    <row r="20625" spans="5:5" x14ac:dyDescent="0.25">
      <c r="E20625"/>
    </row>
    <row r="20626" spans="5:5" x14ac:dyDescent="0.25">
      <c r="E20626"/>
    </row>
    <row r="20627" spans="5:5" x14ac:dyDescent="0.25">
      <c r="E20627"/>
    </row>
    <row r="20628" spans="5:5" x14ac:dyDescent="0.25">
      <c r="E20628"/>
    </row>
    <row r="20629" spans="5:5" x14ac:dyDescent="0.25">
      <c r="E20629"/>
    </row>
    <row r="20630" spans="5:5" x14ac:dyDescent="0.25">
      <c r="E20630"/>
    </row>
    <row r="20631" spans="5:5" x14ac:dyDescent="0.25">
      <c r="E20631"/>
    </row>
    <row r="20632" spans="5:5" x14ac:dyDescent="0.25">
      <c r="E20632"/>
    </row>
    <row r="20633" spans="5:5" x14ac:dyDescent="0.25">
      <c r="E20633"/>
    </row>
    <row r="20634" spans="5:5" x14ac:dyDescent="0.25">
      <c r="E20634"/>
    </row>
    <row r="20635" spans="5:5" x14ac:dyDescent="0.25">
      <c r="E20635"/>
    </row>
    <row r="20636" spans="5:5" x14ac:dyDescent="0.25">
      <c r="E20636"/>
    </row>
    <row r="20637" spans="5:5" x14ac:dyDescent="0.25">
      <c r="E20637"/>
    </row>
    <row r="20638" spans="5:5" x14ac:dyDescent="0.25">
      <c r="E20638"/>
    </row>
    <row r="20639" spans="5:5" x14ac:dyDescent="0.25">
      <c r="E20639"/>
    </row>
    <row r="20640" spans="5:5" x14ac:dyDescent="0.25">
      <c r="E20640"/>
    </row>
    <row r="20641" spans="5:5" x14ac:dyDescent="0.25">
      <c r="E20641"/>
    </row>
    <row r="20642" spans="5:5" x14ac:dyDescent="0.25">
      <c r="E20642"/>
    </row>
    <row r="20643" spans="5:5" x14ac:dyDescent="0.25">
      <c r="E20643"/>
    </row>
    <row r="20644" spans="5:5" x14ac:dyDescent="0.25">
      <c r="E20644"/>
    </row>
    <row r="20645" spans="5:5" x14ac:dyDescent="0.25">
      <c r="E20645"/>
    </row>
    <row r="20646" spans="5:5" x14ac:dyDescent="0.25">
      <c r="E20646"/>
    </row>
    <row r="20647" spans="5:5" x14ac:dyDescent="0.25">
      <c r="E20647"/>
    </row>
    <row r="20648" spans="5:5" x14ac:dyDescent="0.25">
      <c r="E20648"/>
    </row>
    <row r="20649" spans="5:5" x14ac:dyDescent="0.25">
      <c r="E20649"/>
    </row>
    <row r="20650" spans="5:5" x14ac:dyDescent="0.25">
      <c r="E20650"/>
    </row>
    <row r="20651" spans="5:5" x14ac:dyDescent="0.25">
      <c r="E20651"/>
    </row>
    <row r="20652" spans="5:5" x14ac:dyDescent="0.25">
      <c r="E20652"/>
    </row>
    <row r="20653" spans="5:5" x14ac:dyDescent="0.25">
      <c r="E20653"/>
    </row>
    <row r="20654" spans="5:5" x14ac:dyDescent="0.25">
      <c r="E20654"/>
    </row>
    <row r="20655" spans="5:5" x14ac:dyDescent="0.25">
      <c r="E20655"/>
    </row>
    <row r="20656" spans="5:5" x14ac:dyDescent="0.25">
      <c r="E20656"/>
    </row>
    <row r="20657" spans="5:5" x14ac:dyDescent="0.25">
      <c r="E20657"/>
    </row>
    <row r="20658" spans="5:5" x14ac:dyDescent="0.25">
      <c r="E20658"/>
    </row>
    <row r="20659" spans="5:5" x14ac:dyDescent="0.25">
      <c r="E20659"/>
    </row>
    <row r="20660" spans="5:5" x14ac:dyDescent="0.25">
      <c r="E20660"/>
    </row>
    <row r="20661" spans="5:5" x14ac:dyDescent="0.25">
      <c r="E20661"/>
    </row>
    <row r="20662" spans="5:5" x14ac:dyDescent="0.25">
      <c r="E20662"/>
    </row>
    <row r="20663" spans="5:5" x14ac:dyDescent="0.25">
      <c r="E20663"/>
    </row>
    <row r="20664" spans="5:5" x14ac:dyDescent="0.25">
      <c r="E20664"/>
    </row>
    <row r="20665" spans="5:5" x14ac:dyDescent="0.25">
      <c r="E20665"/>
    </row>
    <row r="20666" spans="5:5" x14ac:dyDescent="0.25">
      <c r="E20666"/>
    </row>
    <row r="20667" spans="5:5" x14ac:dyDescent="0.25">
      <c r="E20667"/>
    </row>
    <row r="20668" spans="5:5" x14ac:dyDescent="0.25">
      <c r="E20668"/>
    </row>
    <row r="20669" spans="5:5" x14ac:dyDescent="0.25">
      <c r="E20669"/>
    </row>
    <row r="20670" spans="5:5" x14ac:dyDescent="0.25">
      <c r="E20670"/>
    </row>
    <row r="20671" spans="5:5" x14ac:dyDescent="0.25">
      <c r="E20671"/>
    </row>
    <row r="20672" spans="5:5" x14ac:dyDescent="0.25">
      <c r="E20672"/>
    </row>
    <row r="20673" spans="5:5" x14ac:dyDescent="0.25">
      <c r="E20673"/>
    </row>
    <row r="20674" spans="5:5" x14ac:dyDescent="0.25">
      <c r="E20674"/>
    </row>
    <row r="20675" spans="5:5" x14ac:dyDescent="0.25">
      <c r="E20675"/>
    </row>
    <row r="20676" spans="5:5" x14ac:dyDescent="0.25">
      <c r="E20676"/>
    </row>
    <row r="20677" spans="5:5" x14ac:dyDescent="0.25">
      <c r="E20677"/>
    </row>
    <row r="20678" spans="5:5" x14ac:dyDescent="0.25">
      <c r="E20678"/>
    </row>
    <row r="20679" spans="5:5" x14ac:dyDescent="0.25">
      <c r="E20679"/>
    </row>
    <row r="20680" spans="5:5" x14ac:dyDescent="0.25">
      <c r="E20680"/>
    </row>
    <row r="20681" spans="5:5" x14ac:dyDescent="0.25">
      <c r="E20681"/>
    </row>
    <row r="20682" spans="5:5" x14ac:dyDescent="0.25">
      <c r="E20682"/>
    </row>
    <row r="20683" spans="5:5" x14ac:dyDescent="0.25">
      <c r="E20683"/>
    </row>
    <row r="20684" spans="5:5" x14ac:dyDescent="0.25">
      <c r="E20684"/>
    </row>
    <row r="20685" spans="5:5" x14ac:dyDescent="0.25">
      <c r="E20685"/>
    </row>
    <row r="20686" spans="5:5" x14ac:dyDescent="0.25">
      <c r="E20686"/>
    </row>
    <row r="20687" spans="5:5" x14ac:dyDescent="0.25">
      <c r="E20687"/>
    </row>
    <row r="20688" spans="5:5" x14ac:dyDescent="0.25">
      <c r="E20688"/>
    </row>
    <row r="20689" spans="5:5" x14ac:dyDescent="0.25">
      <c r="E20689"/>
    </row>
    <row r="20690" spans="5:5" x14ac:dyDescent="0.25">
      <c r="E20690"/>
    </row>
    <row r="20691" spans="5:5" x14ac:dyDescent="0.25">
      <c r="E20691"/>
    </row>
    <row r="20692" spans="5:5" x14ac:dyDescent="0.25">
      <c r="E20692"/>
    </row>
    <row r="20693" spans="5:5" x14ac:dyDescent="0.25">
      <c r="E20693"/>
    </row>
    <row r="20694" spans="5:5" x14ac:dyDescent="0.25">
      <c r="E20694"/>
    </row>
    <row r="20695" spans="5:5" x14ac:dyDescent="0.25">
      <c r="E20695"/>
    </row>
    <row r="20696" spans="5:5" x14ac:dyDescent="0.25">
      <c r="E20696"/>
    </row>
    <row r="20697" spans="5:5" x14ac:dyDescent="0.25">
      <c r="E20697"/>
    </row>
    <row r="20698" spans="5:5" x14ac:dyDescent="0.25">
      <c r="E20698"/>
    </row>
    <row r="20699" spans="5:5" x14ac:dyDescent="0.25">
      <c r="E20699"/>
    </row>
    <row r="20700" spans="5:5" x14ac:dyDescent="0.25">
      <c r="E20700"/>
    </row>
    <row r="20701" spans="5:5" x14ac:dyDescent="0.25">
      <c r="E20701"/>
    </row>
    <row r="20702" spans="5:5" x14ac:dyDescent="0.25">
      <c r="E20702"/>
    </row>
    <row r="20703" spans="5:5" x14ac:dyDescent="0.25">
      <c r="E20703"/>
    </row>
    <row r="20704" spans="5:5" x14ac:dyDescent="0.25">
      <c r="E20704"/>
    </row>
    <row r="20705" spans="5:5" x14ac:dyDescent="0.25">
      <c r="E20705"/>
    </row>
    <row r="20706" spans="5:5" x14ac:dyDescent="0.25">
      <c r="E20706"/>
    </row>
    <row r="20707" spans="5:5" x14ac:dyDescent="0.25">
      <c r="E20707"/>
    </row>
    <row r="20708" spans="5:5" x14ac:dyDescent="0.25">
      <c r="E20708"/>
    </row>
    <row r="20709" spans="5:5" x14ac:dyDescent="0.25">
      <c r="E20709"/>
    </row>
    <row r="20710" spans="5:5" x14ac:dyDescent="0.25">
      <c r="E20710"/>
    </row>
    <row r="20711" spans="5:5" x14ac:dyDescent="0.25">
      <c r="E20711"/>
    </row>
    <row r="20712" spans="5:5" x14ac:dyDescent="0.25">
      <c r="E20712"/>
    </row>
    <row r="20713" spans="5:5" x14ac:dyDescent="0.25">
      <c r="E20713"/>
    </row>
    <row r="20714" spans="5:5" x14ac:dyDescent="0.25">
      <c r="E20714"/>
    </row>
    <row r="20715" spans="5:5" x14ac:dyDescent="0.25">
      <c r="E20715"/>
    </row>
    <row r="20716" spans="5:5" x14ac:dyDescent="0.25">
      <c r="E20716"/>
    </row>
    <row r="20717" spans="5:5" x14ac:dyDescent="0.25">
      <c r="E20717"/>
    </row>
    <row r="20718" spans="5:5" x14ac:dyDescent="0.25">
      <c r="E20718"/>
    </row>
    <row r="20719" spans="5:5" x14ac:dyDescent="0.25">
      <c r="E20719"/>
    </row>
    <row r="20720" spans="5:5" x14ac:dyDescent="0.25">
      <c r="E20720"/>
    </row>
    <row r="20721" spans="5:5" x14ac:dyDescent="0.25">
      <c r="E20721"/>
    </row>
    <row r="20722" spans="5:5" x14ac:dyDescent="0.25">
      <c r="E20722"/>
    </row>
    <row r="20723" spans="5:5" x14ac:dyDescent="0.25">
      <c r="E20723"/>
    </row>
    <row r="20724" spans="5:5" x14ac:dyDescent="0.25">
      <c r="E20724"/>
    </row>
    <row r="20725" spans="5:5" x14ac:dyDescent="0.25">
      <c r="E20725"/>
    </row>
    <row r="20726" spans="5:5" x14ac:dyDescent="0.25">
      <c r="E20726"/>
    </row>
    <row r="20727" spans="5:5" x14ac:dyDescent="0.25">
      <c r="E20727"/>
    </row>
    <row r="20728" spans="5:5" x14ac:dyDescent="0.25">
      <c r="E20728"/>
    </row>
    <row r="20729" spans="5:5" x14ac:dyDescent="0.25">
      <c r="E20729"/>
    </row>
    <row r="20730" spans="5:5" x14ac:dyDescent="0.25">
      <c r="E20730"/>
    </row>
    <row r="20731" spans="5:5" x14ac:dyDescent="0.25">
      <c r="E20731"/>
    </row>
    <row r="20732" spans="5:5" x14ac:dyDescent="0.25">
      <c r="E20732"/>
    </row>
    <row r="20733" spans="5:5" x14ac:dyDescent="0.25">
      <c r="E20733"/>
    </row>
    <row r="20734" spans="5:5" x14ac:dyDescent="0.25">
      <c r="E20734"/>
    </row>
    <row r="20735" spans="5:5" x14ac:dyDescent="0.25">
      <c r="E20735"/>
    </row>
    <row r="20736" spans="5:5" x14ac:dyDescent="0.25">
      <c r="E20736"/>
    </row>
    <row r="20737" spans="5:5" x14ac:dyDescent="0.25">
      <c r="E20737"/>
    </row>
    <row r="20738" spans="5:5" x14ac:dyDescent="0.25">
      <c r="E20738"/>
    </row>
    <row r="20739" spans="5:5" x14ac:dyDescent="0.25">
      <c r="E20739"/>
    </row>
    <row r="20740" spans="5:5" x14ac:dyDescent="0.25">
      <c r="E20740"/>
    </row>
    <row r="20741" spans="5:5" x14ac:dyDescent="0.25">
      <c r="E20741"/>
    </row>
    <row r="20742" spans="5:5" x14ac:dyDescent="0.25">
      <c r="E20742"/>
    </row>
    <row r="20743" spans="5:5" x14ac:dyDescent="0.25">
      <c r="E20743"/>
    </row>
    <row r="20744" spans="5:5" x14ac:dyDescent="0.25">
      <c r="E20744"/>
    </row>
    <row r="20745" spans="5:5" x14ac:dyDescent="0.25">
      <c r="E20745"/>
    </row>
    <row r="20746" spans="5:5" x14ac:dyDescent="0.25">
      <c r="E20746"/>
    </row>
    <row r="20747" spans="5:5" x14ac:dyDescent="0.25">
      <c r="E20747"/>
    </row>
    <row r="20748" spans="5:5" x14ac:dyDescent="0.25">
      <c r="E20748"/>
    </row>
    <row r="20749" spans="5:5" x14ac:dyDescent="0.25">
      <c r="E20749"/>
    </row>
    <row r="20750" spans="5:5" x14ac:dyDescent="0.25">
      <c r="E20750"/>
    </row>
    <row r="20751" spans="5:5" x14ac:dyDescent="0.25">
      <c r="E20751"/>
    </row>
    <row r="20752" spans="5:5" x14ac:dyDescent="0.25">
      <c r="E20752"/>
    </row>
    <row r="20753" spans="5:5" x14ac:dyDescent="0.25">
      <c r="E20753"/>
    </row>
    <row r="20754" spans="5:5" x14ac:dyDescent="0.25">
      <c r="E20754"/>
    </row>
    <row r="20755" spans="5:5" x14ac:dyDescent="0.25">
      <c r="E20755"/>
    </row>
    <row r="20756" spans="5:5" x14ac:dyDescent="0.25">
      <c r="E20756"/>
    </row>
    <row r="20757" spans="5:5" x14ac:dyDescent="0.25">
      <c r="E20757"/>
    </row>
    <row r="20758" spans="5:5" x14ac:dyDescent="0.25">
      <c r="E20758"/>
    </row>
    <row r="20759" spans="5:5" x14ac:dyDescent="0.25">
      <c r="E20759"/>
    </row>
    <row r="20760" spans="5:5" x14ac:dyDescent="0.25">
      <c r="E20760"/>
    </row>
    <row r="20761" spans="5:5" x14ac:dyDescent="0.25">
      <c r="E20761"/>
    </row>
    <row r="20762" spans="5:5" x14ac:dyDescent="0.25">
      <c r="E20762"/>
    </row>
    <row r="20763" spans="5:5" x14ac:dyDescent="0.25">
      <c r="E20763"/>
    </row>
    <row r="20764" spans="5:5" x14ac:dyDescent="0.25">
      <c r="E20764"/>
    </row>
    <row r="20765" spans="5:5" x14ac:dyDescent="0.25">
      <c r="E20765"/>
    </row>
    <row r="20766" spans="5:5" x14ac:dyDescent="0.25">
      <c r="E20766"/>
    </row>
    <row r="20767" spans="5:5" x14ac:dyDescent="0.25">
      <c r="E20767"/>
    </row>
    <row r="20768" spans="5:5" x14ac:dyDescent="0.25">
      <c r="E20768"/>
    </row>
    <row r="20769" spans="5:5" x14ac:dyDescent="0.25">
      <c r="E20769"/>
    </row>
    <row r="20770" spans="5:5" x14ac:dyDescent="0.25">
      <c r="E20770"/>
    </row>
    <row r="20771" spans="5:5" x14ac:dyDescent="0.25">
      <c r="E20771"/>
    </row>
    <row r="20772" spans="5:5" x14ac:dyDescent="0.25">
      <c r="E20772"/>
    </row>
    <row r="20773" spans="5:5" x14ac:dyDescent="0.25">
      <c r="E20773"/>
    </row>
    <row r="20774" spans="5:5" x14ac:dyDescent="0.25">
      <c r="E20774"/>
    </row>
    <row r="20775" spans="5:5" x14ac:dyDescent="0.25">
      <c r="E20775"/>
    </row>
    <row r="20776" spans="5:5" x14ac:dyDescent="0.25">
      <c r="E20776"/>
    </row>
    <row r="20777" spans="5:5" x14ac:dyDescent="0.25">
      <c r="E20777"/>
    </row>
    <row r="20778" spans="5:5" x14ac:dyDescent="0.25">
      <c r="E20778"/>
    </row>
    <row r="20779" spans="5:5" x14ac:dyDescent="0.25">
      <c r="E20779"/>
    </row>
    <row r="20780" spans="5:5" x14ac:dyDescent="0.25">
      <c r="E20780"/>
    </row>
    <row r="20781" spans="5:5" x14ac:dyDescent="0.25">
      <c r="E20781"/>
    </row>
    <row r="20782" spans="5:5" x14ac:dyDescent="0.25">
      <c r="E20782"/>
    </row>
    <row r="20783" spans="5:5" x14ac:dyDescent="0.25">
      <c r="E20783"/>
    </row>
    <row r="20784" spans="5:5" x14ac:dyDescent="0.25">
      <c r="E20784"/>
    </row>
    <row r="20785" spans="5:5" x14ac:dyDescent="0.25">
      <c r="E20785"/>
    </row>
    <row r="20786" spans="5:5" x14ac:dyDescent="0.25">
      <c r="E20786"/>
    </row>
    <row r="20787" spans="5:5" x14ac:dyDescent="0.25">
      <c r="E20787"/>
    </row>
    <row r="20788" spans="5:5" x14ac:dyDescent="0.25">
      <c r="E20788"/>
    </row>
    <row r="20789" spans="5:5" x14ac:dyDescent="0.25">
      <c r="E20789"/>
    </row>
    <row r="20790" spans="5:5" x14ac:dyDescent="0.25">
      <c r="E20790"/>
    </row>
    <row r="20791" spans="5:5" x14ac:dyDescent="0.25">
      <c r="E20791"/>
    </row>
    <row r="20792" spans="5:5" x14ac:dyDescent="0.25">
      <c r="E20792"/>
    </row>
    <row r="20793" spans="5:5" x14ac:dyDescent="0.25">
      <c r="E20793"/>
    </row>
    <row r="20794" spans="5:5" x14ac:dyDescent="0.25">
      <c r="E20794"/>
    </row>
    <row r="20795" spans="5:5" x14ac:dyDescent="0.25">
      <c r="E20795"/>
    </row>
    <row r="20796" spans="5:5" x14ac:dyDescent="0.25">
      <c r="E20796"/>
    </row>
    <row r="20797" spans="5:5" x14ac:dyDescent="0.25">
      <c r="E20797"/>
    </row>
    <row r="20798" spans="5:5" x14ac:dyDescent="0.25">
      <c r="E20798"/>
    </row>
    <row r="20799" spans="5:5" x14ac:dyDescent="0.25">
      <c r="E20799"/>
    </row>
    <row r="20800" spans="5:5" x14ac:dyDescent="0.25">
      <c r="E20800"/>
    </row>
    <row r="20801" spans="5:5" x14ac:dyDescent="0.25">
      <c r="E20801"/>
    </row>
    <row r="20802" spans="5:5" x14ac:dyDescent="0.25">
      <c r="E20802"/>
    </row>
    <row r="20803" spans="5:5" x14ac:dyDescent="0.25">
      <c r="E20803"/>
    </row>
    <row r="20804" spans="5:5" x14ac:dyDescent="0.25">
      <c r="E20804"/>
    </row>
    <row r="20805" spans="5:5" x14ac:dyDescent="0.25">
      <c r="E20805"/>
    </row>
    <row r="20806" spans="5:5" x14ac:dyDescent="0.25">
      <c r="E20806"/>
    </row>
    <row r="20807" spans="5:5" x14ac:dyDescent="0.25">
      <c r="E20807"/>
    </row>
    <row r="20808" spans="5:5" x14ac:dyDescent="0.25">
      <c r="E20808"/>
    </row>
    <row r="20809" spans="5:5" x14ac:dyDescent="0.25">
      <c r="E20809"/>
    </row>
    <row r="20810" spans="5:5" x14ac:dyDescent="0.25">
      <c r="E20810"/>
    </row>
    <row r="20811" spans="5:5" x14ac:dyDescent="0.25">
      <c r="E20811"/>
    </row>
    <row r="20812" spans="5:5" x14ac:dyDescent="0.25">
      <c r="E20812"/>
    </row>
    <row r="20813" spans="5:5" x14ac:dyDescent="0.25">
      <c r="E20813"/>
    </row>
    <row r="20814" spans="5:5" x14ac:dyDescent="0.25">
      <c r="E20814"/>
    </row>
    <row r="20815" spans="5:5" x14ac:dyDescent="0.25">
      <c r="E20815"/>
    </row>
    <row r="20816" spans="5:5" x14ac:dyDescent="0.25">
      <c r="E20816"/>
    </row>
    <row r="20817" spans="5:5" x14ac:dyDescent="0.25">
      <c r="E20817"/>
    </row>
    <row r="20818" spans="5:5" x14ac:dyDescent="0.25">
      <c r="E20818"/>
    </row>
    <row r="20819" spans="5:5" x14ac:dyDescent="0.25">
      <c r="E20819"/>
    </row>
    <row r="20820" spans="5:5" x14ac:dyDescent="0.25">
      <c r="E20820"/>
    </row>
    <row r="20821" spans="5:5" x14ac:dyDescent="0.25">
      <c r="E20821"/>
    </row>
    <row r="20822" spans="5:5" x14ac:dyDescent="0.25">
      <c r="E20822"/>
    </row>
    <row r="20823" spans="5:5" x14ac:dyDescent="0.25">
      <c r="E20823"/>
    </row>
    <row r="20824" spans="5:5" x14ac:dyDescent="0.25">
      <c r="E20824"/>
    </row>
    <row r="20825" spans="5:5" x14ac:dyDescent="0.25">
      <c r="E20825"/>
    </row>
    <row r="20826" spans="5:5" x14ac:dyDescent="0.25">
      <c r="E20826"/>
    </row>
    <row r="20827" spans="5:5" x14ac:dyDescent="0.25">
      <c r="E20827"/>
    </row>
    <row r="20828" spans="5:5" x14ac:dyDescent="0.25">
      <c r="E20828"/>
    </row>
    <row r="20829" spans="5:5" x14ac:dyDescent="0.25">
      <c r="E20829"/>
    </row>
    <row r="20830" spans="5:5" x14ac:dyDescent="0.25">
      <c r="E20830"/>
    </row>
    <row r="20831" spans="5:5" x14ac:dyDescent="0.25">
      <c r="E20831"/>
    </row>
    <row r="20832" spans="5:5" x14ac:dyDescent="0.25">
      <c r="E20832"/>
    </row>
    <row r="20833" spans="5:5" x14ac:dyDescent="0.25">
      <c r="E20833"/>
    </row>
    <row r="20834" spans="5:5" x14ac:dyDescent="0.25">
      <c r="E20834"/>
    </row>
    <row r="20835" spans="5:5" x14ac:dyDescent="0.25">
      <c r="E20835"/>
    </row>
    <row r="20836" spans="5:5" x14ac:dyDescent="0.25">
      <c r="E20836"/>
    </row>
    <row r="20837" spans="5:5" x14ac:dyDescent="0.25">
      <c r="E20837"/>
    </row>
    <row r="20838" spans="5:5" x14ac:dyDescent="0.25">
      <c r="E20838"/>
    </row>
    <row r="20839" spans="5:5" x14ac:dyDescent="0.25">
      <c r="E20839"/>
    </row>
    <row r="20840" spans="5:5" x14ac:dyDescent="0.25">
      <c r="E20840"/>
    </row>
    <row r="20841" spans="5:5" x14ac:dyDescent="0.25">
      <c r="E20841"/>
    </row>
    <row r="20842" spans="5:5" x14ac:dyDescent="0.25">
      <c r="E20842"/>
    </row>
    <row r="20843" spans="5:5" x14ac:dyDescent="0.25">
      <c r="E20843"/>
    </row>
    <row r="20844" spans="5:5" x14ac:dyDescent="0.25">
      <c r="E20844"/>
    </row>
    <row r="20845" spans="5:5" x14ac:dyDescent="0.25">
      <c r="E20845"/>
    </row>
    <row r="20846" spans="5:5" x14ac:dyDescent="0.25">
      <c r="E20846"/>
    </row>
    <row r="20847" spans="5:5" x14ac:dyDescent="0.25">
      <c r="E20847"/>
    </row>
    <row r="20848" spans="5:5" x14ac:dyDescent="0.25">
      <c r="E20848"/>
    </row>
    <row r="20849" spans="5:5" x14ac:dyDescent="0.25">
      <c r="E20849"/>
    </row>
    <row r="20850" spans="5:5" x14ac:dyDescent="0.25">
      <c r="E20850"/>
    </row>
    <row r="20851" spans="5:5" x14ac:dyDescent="0.25">
      <c r="E20851"/>
    </row>
    <row r="20852" spans="5:5" x14ac:dyDescent="0.25">
      <c r="E20852"/>
    </row>
    <row r="20853" spans="5:5" x14ac:dyDescent="0.25">
      <c r="E20853"/>
    </row>
    <row r="20854" spans="5:5" x14ac:dyDescent="0.25">
      <c r="E20854"/>
    </row>
    <row r="20855" spans="5:5" x14ac:dyDescent="0.25">
      <c r="E20855"/>
    </row>
    <row r="20856" spans="5:5" x14ac:dyDescent="0.25">
      <c r="E20856"/>
    </row>
    <row r="20857" spans="5:5" x14ac:dyDescent="0.25">
      <c r="E20857"/>
    </row>
    <row r="20858" spans="5:5" x14ac:dyDescent="0.25">
      <c r="E20858"/>
    </row>
    <row r="20859" spans="5:5" x14ac:dyDescent="0.25">
      <c r="E20859"/>
    </row>
    <row r="20860" spans="5:5" x14ac:dyDescent="0.25">
      <c r="E20860"/>
    </row>
    <row r="20861" spans="5:5" x14ac:dyDescent="0.25">
      <c r="E20861"/>
    </row>
    <row r="20862" spans="5:5" x14ac:dyDescent="0.25">
      <c r="E20862"/>
    </row>
    <row r="20863" spans="5:5" x14ac:dyDescent="0.25">
      <c r="E20863"/>
    </row>
    <row r="20864" spans="5:5" x14ac:dyDescent="0.25">
      <c r="E20864"/>
    </row>
    <row r="20865" spans="5:5" x14ac:dyDescent="0.25">
      <c r="E20865"/>
    </row>
    <row r="20866" spans="5:5" x14ac:dyDescent="0.25">
      <c r="E20866"/>
    </row>
    <row r="20867" spans="5:5" x14ac:dyDescent="0.25">
      <c r="E20867"/>
    </row>
    <row r="20868" spans="5:5" x14ac:dyDescent="0.25">
      <c r="E20868"/>
    </row>
    <row r="20869" spans="5:5" x14ac:dyDescent="0.25">
      <c r="E20869"/>
    </row>
    <row r="20870" spans="5:5" x14ac:dyDescent="0.25">
      <c r="E20870"/>
    </row>
    <row r="20871" spans="5:5" x14ac:dyDescent="0.25">
      <c r="E20871"/>
    </row>
    <row r="20872" spans="5:5" x14ac:dyDescent="0.25">
      <c r="E20872"/>
    </row>
    <row r="20873" spans="5:5" x14ac:dyDescent="0.25">
      <c r="E20873"/>
    </row>
    <row r="20874" spans="5:5" x14ac:dyDescent="0.25">
      <c r="E20874"/>
    </row>
    <row r="20875" spans="5:5" x14ac:dyDescent="0.25">
      <c r="E20875"/>
    </row>
    <row r="20876" spans="5:5" x14ac:dyDescent="0.25">
      <c r="E20876"/>
    </row>
    <row r="20877" spans="5:5" x14ac:dyDescent="0.25">
      <c r="E20877"/>
    </row>
    <row r="20878" spans="5:5" x14ac:dyDescent="0.25">
      <c r="E20878"/>
    </row>
    <row r="20879" spans="5:5" x14ac:dyDescent="0.25">
      <c r="E20879"/>
    </row>
    <row r="20880" spans="5:5" x14ac:dyDescent="0.25">
      <c r="E20880"/>
    </row>
    <row r="20881" spans="5:5" x14ac:dyDescent="0.25">
      <c r="E20881"/>
    </row>
    <row r="20882" spans="5:5" x14ac:dyDescent="0.25">
      <c r="E20882"/>
    </row>
    <row r="20883" spans="5:5" x14ac:dyDescent="0.25">
      <c r="E20883"/>
    </row>
    <row r="20884" spans="5:5" x14ac:dyDescent="0.25">
      <c r="E20884"/>
    </row>
    <row r="20885" spans="5:5" x14ac:dyDescent="0.25">
      <c r="E20885"/>
    </row>
    <row r="20886" spans="5:5" x14ac:dyDescent="0.25">
      <c r="E20886"/>
    </row>
    <row r="20887" spans="5:5" x14ac:dyDescent="0.25">
      <c r="E20887"/>
    </row>
    <row r="20888" spans="5:5" x14ac:dyDescent="0.25">
      <c r="E20888"/>
    </row>
    <row r="20889" spans="5:5" x14ac:dyDescent="0.25">
      <c r="E20889"/>
    </row>
    <row r="20890" spans="5:5" x14ac:dyDescent="0.25">
      <c r="E20890"/>
    </row>
    <row r="20891" spans="5:5" x14ac:dyDescent="0.25">
      <c r="E20891"/>
    </row>
    <row r="20892" spans="5:5" x14ac:dyDescent="0.25">
      <c r="E20892"/>
    </row>
    <row r="20893" spans="5:5" x14ac:dyDescent="0.25">
      <c r="E20893"/>
    </row>
    <row r="20894" spans="5:5" x14ac:dyDescent="0.25">
      <c r="E20894"/>
    </row>
    <row r="20895" spans="5:5" x14ac:dyDescent="0.25">
      <c r="E20895"/>
    </row>
    <row r="20896" spans="5:5" x14ac:dyDescent="0.25">
      <c r="E20896"/>
    </row>
    <row r="20897" spans="5:5" x14ac:dyDescent="0.25">
      <c r="E20897"/>
    </row>
    <row r="20898" spans="5:5" x14ac:dyDescent="0.25">
      <c r="E20898"/>
    </row>
    <row r="20899" spans="5:5" x14ac:dyDescent="0.25">
      <c r="E20899"/>
    </row>
    <row r="20900" spans="5:5" x14ac:dyDescent="0.25">
      <c r="E20900"/>
    </row>
    <row r="20901" spans="5:5" x14ac:dyDescent="0.25">
      <c r="E20901"/>
    </row>
    <row r="20902" spans="5:5" x14ac:dyDescent="0.25">
      <c r="E20902"/>
    </row>
    <row r="20903" spans="5:5" x14ac:dyDescent="0.25">
      <c r="E20903"/>
    </row>
    <row r="20904" spans="5:5" x14ac:dyDescent="0.25">
      <c r="E20904"/>
    </row>
    <row r="20905" spans="5:5" x14ac:dyDescent="0.25">
      <c r="E20905"/>
    </row>
    <row r="20906" spans="5:5" x14ac:dyDescent="0.25">
      <c r="E20906"/>
    </row>
    <row r="20907" spans="5:5" x14ac:dyDescent="0.25">
      <c r="E20907"/>
    </row>
    <row r="20908" spans="5:5" x14ac:dyDescent="0.25">
      <c r="E20908"/>
    </row>
    <row r="20909" spans="5:5" x14ac:dyDescent="0.25">
      <c r="E20909"/>
    </row>
    <row r="20910" spans="5:5" x14ac:dyDescent="0.25">
      <c r="E20910"/>
    </row>
    <row r="20911" spans="5:5" x14ac:dyDescent="0.25">
      <c r="E20911"/>
    </row>
    <row r="20912" spans="5:5" x14ac:dyDescent="0.25">
      <c r="E20912"/>
    </row>
    <row r="20913" spans="5:5" x14ac:dyDescent="0.25">
      <c r="E20913"/>
    </row>
    <row r="20914" spans="5:5" x14ac:dyDescent="0.25">
      <c r="E20914"/>
    </row>
    <row r="20915" spans="5:5" x14ac:dyDescent="0.25">
      <c r="E20915"/>
    </row>
    <row r="20916" spans="5:5" x14ac:dyDescent="0.25">
      <c r="E20916"/>
    </row>
    <row r="20917" spans="5:5" x14ac:dyDescent="0.25">
      <c r="E20917"/>
    </row>
    <row r="20918" spans="5:5" x14ac:dyDescent="0.25">
      <c r="E20918"/>
    </row>
    <row r="20919" spans="5:5" x14ac:dyDescent="0.25">
      <c r="E20919"/>
    </row>
    <row r="20920" spans="5:5" x14ac:dyDescent="0.25">
      <c r="E20920"/>
    </row>
    <row r="20921" spans="5:5" x14ac:dyDescent="0.25">
      <c r="E20921"/>
    </row>
    <row r="20922" spans="5:5" x14ac:dyDescent="0.25">
      <c r="E20922"/>
    </row>
    <row r="20923" spans="5:5" x14ac:dyDescent="0.25">
      <c r="E20923"/>
    </row>
    <row r="20924" spans="5:5" x14ac:dyDescent="0.25">
      <c r="E20924"/>
    </row>
    <row r="20925" spans="5:5" x14ac:dyDescent="0.25">
      <c r="E20925"/>
    </row>
    <row r="20926" spans="5:5" x14ac:dyDescent="0.25">
      <c r="E20926"/>
    </row>
    <row r="20927" spans="5:5" x14ac:dyDescent="0.25">
      <c r="E20927"/>
    </row>
    <row r="20928" spans="5:5" x14ac:dyDescent="0.25">
      <c r="E20928"/>
    </row>
    <row r="20929" spans="5:5" x14ac:dyDescent="0.25">
      <c r="E20929"/>
    </row>
    <row r="20930" spans="5:5" x14ac:dyDescent="0.25">
      <c r="E20930"/>
    </row>
    <row r="20931" spans="5:5" x14ac:dyDescent="0.25">
      <c r="E20931"/>
    </row>
    <row r="20932" spans="5:5" x14ac:dyDescent="0.25">
      <c r="E20932"/>
    </row>
    <row r="20933" spans="5:5" x14ac:dyDescent="0.25">
      <c r="E20933"/>
    </row>
    <row r="20934" spans="5:5" x14ac:dyDescent="0.25">
      <c r="E20934"/>
    </row>
    <row r="20935" spans="5:5" x14ac:dyDescent="0.25">
      <c r="E20935"/>
    </row>
    <row r="20936" spans="5:5" x14ac:dyDescent="0.25">
      <c r="E20936"/>
    </row>
    <row r="20937" spans="5:5" x14ac:dyDescent="0.25">
      <c r="E20937"/>
    </row>
    <row r="20938" spans="5:5" x14ac:dyDescent="0.25">
      <c r="E20938"/>
    </row>
    <row r="20939" spans="5:5" x14ac:dyDescent="0.25">
      <c r="E20939"/>
    </row>
    <row r="20940" spans="5:5" x14ac:dyDescent="0.25">
      <c r="E20940"/>
    </row>
    <row r="20941" spans="5:5" x14ac:dyDescent="0.25">
      <c r="E20941"/>
    </row>
    <row r="20942" spans="5:5" x14ac:dyDescent="0.25">
      <c r="E20942"/>
    </row>
    <row r="20943" spans="5:5" x14ac:dyDescent="0.25">
      <c r="E20943"/>
    </row>
    <row r="20944" spans="5:5" x14ac:dyDescent="0.25">
      <c r="E20944"/>
    </row>
    <row r="20945" spans="5:5" x14ac:dyDescent="0.25">
      <c r="E20945"/>
    </row>
    <row r="20946" spans="5:5" x14ac:dyDescent="0.25">
      <c r="E20946"/>
    </row>
    <row r="20947" spans="5:5" x14ac:dyDescent="0.25">
      <c r="E20947"/>
    </row>
    <row r="20948" spans="5:5" x14ac:dyDescent="0.25">
      <c r="E20948"/>
    </row>
    <row r="20949" spans="5:5" x14ac:dyDescent="0.25">
      <c r="E20949"/>
    </row>
    <row r="20950" spans="5:5" x14ac:dyDescent="0.25">
      <c r="E20950"/>
    </row>
    <row r="20951" spans="5:5" x14ac:dyDescent="0.25">
      <c r="E20951"/>
    </row>
    <row r="20952" spans="5:5" x14ac:dyDescent="0.25">
      <c r="E20952"/>
    </row>
    <row r="20953" spans="5:5" x14ac:dyDescent="0.25">
      <c r="E20953"/>
    </row>
    <row r="20954" spans="5:5" x14ac:dyDescent="0.25">
      <c r="E20954"/>
    </row>
    <row r="20955" spans="5:5" x14ac:dyDescent="0.25">
      <c r="E20955"/>
    </row>
    <row r="20956" spans="5:5" x14ac:dyDescent="0.25">
      <c r="E20956"/>
    </row>
    <row r="20957" spans="5:5" x14ac:dyDescent="0.25">
      <c r="E20957"/>
    </row>
    <row r="20958" spans="5:5" x14ac:dyDescent="0.25">
      <c r="E20958"/>
    </row>
    <row r="20959" spans="5:5" x14ac:dyDescent="0.25">
      <c r="E20959"/>
    </row>
    <row r="20960" spans="5:5" x14ac:dyDescent="0.25">
      <c r="E20960"/>
    </row>
    <row r="20961" spans="5:5" x14ac:dyDescent="0.25">
      <c r="E20961"/>
    </row>
    <row r="20962" spans="5:5" x14ac:dyDescent="0.25">
      <c r="E20962"/>
    </row>
    <row r="20963" spans="5:5" x14ac:dyDescent="0.25">
      <c r="E20963"/>
    </row>
    <row r="20964" spans="5:5" x14ac:dyDescent="0.25">
      <c r="E20964"/>
    </row>
    <row r="20965" spans="5:5" x14ac:dyDescent="0.25">
      <c r="E20965"/>
    </row>
    <row r="20966" spans="5:5" x14ac:dyDescent="0.25">
      <c r="E20966"/>
    </row>
    <row r="20967" spans="5:5" x14ac:dyDescent="0.25">
      <c r="E20967"/>
    </row>
    <row r="20968" spans="5:5" x14ac:dyDescent="0.25">
      <c r="E20968"/>
    </row>
    <row r="20969" spans="5:5" x14ac:dyDescent="0.25">
      <c r="E20969"/>
    </row>
    <row r="20970" spans="5:5" x14ac:dyDescent="0.25">
      <c r="E20970"/>
    </row>
    <row r="20971" spans="5:5" x14ac:dyDescent="0.25">
      <c r="E20971"/>
    </row>
    <row r="20972" spans="5:5" x14ac:dyDescent="0.25">
      <c r="E20972"/>
    </row>
    <row r="20973" spans="5:5" x14ac:dyDescent="0.25">
      <c r="E20973"/>
    </row>
    <row r="20974" spans="5:5" x14ac:dyDescent="0.25">
      <c r="E20974"/>
    </row>
    <row r="20975" spans="5:5" x14ac:dyDescent="0.25">
      <c r="E20975"/>
    </row>
    <row r="20976" spans="5:5" x14ac:dyDescent="0.25">
      <c r="E20976"/>
    </row>
    <row r="20977" spans="5:5" x14ac:dyDescent="0.25">
      <c r="E20977"/>
    </row>
    <row r="20978" spans="5:5" x14ac:dyDescent="0.25">
      <c r="E20978"/>
    </row>
    <row r="20979" spans="5:5" x14ac:dyDescent="0.25">
      <c r="E20979"/>
    </row>
    <row r="20980" spans="5:5" x14ac:dyDescent="0.25">
      <c r="E20980"/>
    </row>
    <row r="20981" spans="5:5" x14ac:dyDescent="0.25">
      <c r="E20981"/>
    </row>
    <row r="20982" spans="5:5" x14ac:dyDescent="0.25">
      <c r="E20982"/>
    </row>
    <row r="20983" spans="5:5" x14ac:dyDescent="0.25">
      <c r="E20983"/>
    </row>
    <row r="20984" spans="5:5" x14ac:dyDescent="0.25">
      <c r="E20984"/>
    </row>
    <row r="20985" spans="5:5" x14ac:dyDescent="0.25">
      <c r="E20985"/>
    </row>
    <row r="20986" spans="5:5" x14ac:dyDescent="0.25">
      <c r="E20986"/>
    </row>
    <row r="20987" spans="5:5" x14ac:dyDescent="0.25">
      <c r="E20987"/>
    </row>
    <row r="20988" spans="5:5" x14ac:dyDescent="0.25">
      <c r="E20988"/>
    </row>
    <row r="20989" spans="5:5" x14ac:dyDescent="0.25">
      <c r="E20989"/>
    </row>
    <row r="20990" spans="5:5" x14ac:dyDescent="0.25">
      <c r="E20990"/>
    </row>
    <row r="20991" spans="5:5" x14ac:dyDescent="0.25">
      <c r="E20991"/>
    </row>
    <row r="20992" spans="5:5" x14ac:dyDescent="0.25">
      <c r="E20992"/>
    </row>
    <row r="20993" spans="5:5" x14ac:dyDescent="0.25">
      <c r="E20993"/>
    </row>
    <row r="20994" spans="5:5" x14ac:dyDescent="0.25">
      <c r="E20994"/>
    </row>
    <row r="20995" spans="5:5" x14ac:dyDescent="0.25">
      <c r="E20995"/>
    </row>
    <row r="20996" spans="5:5" x14ac:dyDescent="0.25">
      <c r="E20996"/>
    </row>
    <row r="20997" spans="5:5" x14ac:dyDescent="0.25">
      <c r="E20997"/>
    </row>
    <row r="20998" spans="5:5" x14ac:dyDescent="0.25">
      <c r="E20998"/>
    </row>
    <row r="20999" spans="5:5" x14ac:dyDescent="0.25">
      <c r="E20999"/>
    </row>
    <row r="21000" spans="5:5" x14ac:dyDescent="0.25">
      <c r="E21000"/>
    </row>
    <row r="21001" spans="5:5" x14ac:dyDescent="0.25">
      <c r="E21001"/>
    </row>
    <row r="21002" spans="5:5" x14ac:dyDescent="0.25">
      <c r="E21002"/>
    </row>
    <row r="21003" spans="5:5" x14ac:dyDescent="0.25">
      <c r="E21003"/>
    </row>
    <row r="21004" spans="5:5" x14ac:dyDescent="0.25">
      <c r="E21004"/>
    </row>
    <row r="21005" spans="5:5" x14ac:dyDescent="0.25">
      <c r="E21005"/>
    </row>
    <row r="21006" spans="5:5" x14ac:dyDescent="0.25">
      <c r="E21006"/>
    </row>
    <row r="21007" spans="5:5" x14ac:dyDescent="0.25">
      <c r="E21007"/>
    </row>
    <row r="21008" spans="5:5" x14ac:dyDescent="0.25">
      <c r="E21008"/>
    </row>
    <row r="21009" spans="5:5" x14ac:dyDescent="0.25">
      <c r="E21009"/>
    </row>
    <row r="21010" spans="5:5" x14ac:dyDescent="0.25">
      <c r="E21010"/>
    </row>
    <row r="21011" spans="5:5" x14ac:dyDescent="0.25">
      <c r="E21011"/>
    </row>
    <row r="21012" spans="5:5" x14ac:dyDescent="0.25">
      <c r="E21012"/>
    </row>
    <row r="21013" spans="5:5" x14ac:dyDescent="0.25">
      <c r="E21013"/>
    </row>
    <row r="21014" spans="5:5" x14ac:dyDescent="0.25">
      <c r="E21014"/>
    </row>
    <row r="21015" spans="5:5" x14ac:dyDescent="0.25">
      <c r="E21015"/>
    </row>
    <row r="21016" spans="5:5" x14ac:dyDescent="0.25">
      <c r="E21016"/>
    </row>
    <row r="21017" spans="5:5" x14ac:dyDescent="0.25">
      <c r="E21017"/>
    </row>
    <row r="21018" spans="5:5" x14ac:dyDescent="0.25">
      <c r="E21018"/>
    </row>
    <row r="21019" spans="5:5" x14ac:dyDescent="0.25">
      <c r="E21019"/>
    </row>
    <row r="21020" spans="5:5" x14ac:dyDescent="0.25">
      <c r="E21020"/>
    </row>
    <row r="21021" spans="5:5" x14ac:dyDescent="0.25">
      <c r="E21021"/>
    </row>
    <row r="21022" spans="5:5" x14ac:dyDescent="0.25">
      <c r="E21022"/>
    </row>
    <row r="21023" spans="5:5" x14ac:dyDescent="0.25">
      <c r="E21023"/>
    </row>
    <row r="21024" spans="5:5" x14ac:dyDescent="0.25">
      <c r="E21024"/>
    </row>
    <row r="21025" spans="5:5" x14ac:dyDescent="0.25">
      <c r="E21025"/>
    </row>
    <row r="21026" spans="5:5" x14ac:dyDescent="0.25">
      <c r="E21026"/>
    </row>
    <row r="21027" spans="5:5" x14ac:dyDescent="0.25">
      <c r="E21027"/>
    </row>
    <row r="21028" spans="5:5" x14ac:dyDescent="0.25">
      <c r="E21028"/>
    </row>
    <row r="21029" spans="5:5" x14ac:dyDescent="0.25">
      <c r="E21029"/>
    </row>
    <row r="21030" spans="5:5" x14ac:dyDescent="0.25">
      <c r="E21030"/>
    </row>
    <row r="21031" spans="5:5" x14ac:dyDescent="0.25">
      <c r="E21031"/>
    </row>
    <row r="21032" spans="5:5" x14ac:dyDescent="0.25">
      <c r="E21032"/>
    </row>
    <row r="21033" spans="5:5" x14ac:dyDescent="0.25">
      <c r="E21033"/>
    </row>
    <row r="21034" spans="5:5" x14ac:dyDescent="0.25">
      <c r="E21034"/>
    </row>
    <row r="21035" spans="5:5" x14ac:dyDescent="0.25">
      <c r="E21035"/>
    </row>
    <row r="21036" spans="5:5" x14ac:dyDescent="0.25">
      <c r="E21036"/>
    </row>
    <row r="21037" spans="5:5" x14ac:dyDescent="0.25">
      <c r="E21037"/>
    </row>
    <row r="21038" spans="5:5" x14ac:dyDescent="0.25">
      <c r="E21038"/>
    </row>
    <row r="21039" spans="5:5" x14ac:dyDescent="0.25">
      <c r="E21039"/>
    </row>
    <row r="21040" spans="5:5" x14ac:dyDescent="0.25">
      <c r="E21040"/>
    </row>
    <row r="21041" spans="5:5" x14ac:dyDescent="0.25">
      <c r="E21041"/>
    </row>
    <row r="21042" spans="5:5" x14ac:dyDescent="0.25">
      <c r="E21042"/>
    </row>
    <row r="21043" spans="5:5" x14ac:dyDescent="0.25">
      <c r="E21043"/>
    </row>
    <row r="21044" spans="5:5" x14ac:dyDescent="0.25">
      <c r="E21044"/>
    </row>
    <row r="21045" spans="5:5" x14ac:dyDescent="0.25">
      <c r="E21045"/>
    </row>
    <row r="21046" spans="5:5" x14ac:dyDescent="0.25">
      <c r="E21046"/>
    </row>
    <row r="21047" spans="5:5" x14ac:dyDescent="0.25">
      <c r="E21047"/>
    </row>
    <row r="21048" spans="5:5" x14ac:dyDescent="0.25">
      <c r="E21048"/>
    </row>
    <row r="21049" spans="5:5" x14ac:dyDescent="0.25">
      <c r="E21049"/>
    </row>
    <row r="21050" spans="5:5" x14ac:dyDescent="0.25">
      <c r="E21050"/>
    </row>
    <row r="21051" spans="5:5" x14ac:dyDescent="0.25">
      <c r="E21051"/>
    </row>
    <row r="21052" spans="5:5" x14ac:dyDescent="0.25">
      <c r="E21052"/>
    </row>
    <row r="21053" spans="5:5" x14ac:dyDescent="0.25">
      <c r="E21053"/>
    </row>
    <row r="21054" spans="5:5" x14ac:dyDescent="0.25">
      <c r="E21054"/>
    </row>
    <row r="21055" spans="5:5" x14ac:dyDescent="0.25">
      <c r="E21055"/>
    </row>
    <row r="21056" spans="5:5" x14ac:dyDescent="0.25">
      <c r="E21056"/>
    </row>
    <row r="21057" spans="5:5" x14ac:dyDescent="0.25">
      <c r="E21057"/>
    </row>
    <row r="21058" spans="5:5" x14ac:dyDescent="0.25">
      <c r="E21058"/>
    </row>
    <row r="21059" spans="5:5" x14ac:dyDescent="0.25">
      <c r="E21059"/>
    </row>
    <row r="21060" spans="5:5" x14ac:dyDescent="0.25">
      <c r="E21060"/>
    </row>
    <row r="21061" spans="5:5" x14ac:dyDescent="0.25">
      <c r="E21061"/>
    </row>
    <row r="21062" spans="5:5" x14ac:dyDescent="0.25">
      <c r="E21062"/>
    </row>
    <row r="21063" spans="5:5" x14ac:dyDescent="0.25">
      <c r="E21063"/>
    </row>
    <row r="21064" spans="5:5" x14ac:dyDescent="0.25">
      <c r="E21064"/>
    </row>
    <row r="21065" spans="5:5" x14ac:dyDescent="0.25">
      <c r="E21065"/>
    </row>
    <row r="21066" spans="5:5" x14ac:dyDescent="0.25">
      <c r="E21066"/>
    </row>
    <row r="21067" spans="5:5" x14ac:dyDescent="0.25">
      <c r="E21067"/>
    </row>
    <row r="21068" spans="5:5" x14ac:dyDescent="0.25">
      <c r="E21068"/>
    </row>
    <row r="21069" spans="5:5" x14ac:dyDescent="0.25">
      <c r="E21069"/>
    </row>
    <row r="21070" spans="5:5" x14ac:dyDescent="0.25">
      <c r="E21070"/>
    </row>
    <row r="21071" spans="5:5" x14ac:dyDescent="0.25">
      <c r="E21071"/>
    </row>
    <row r="21072" spans="5:5" x14ac:dyDescent="0.25">
      <c r="E21072"/>
    </row>
    <row r="21073" spans="5:5" x14ac:dyDescent="0.25">
      <c r="E21073"/>
    </row>
    <row r="21074" spans="5:5" x14ac:dyDescent="0.25">
      <c r="E21074"/>
    </row>
    <row r="21075" spans="5:5" x14ac:dyDescent="0.25">
      <c r="E21075"/>
    </row>
    <row r="21076" spans="5:5" x14ac:dyDescent="0.25">
      <c r="E21076"/>
    </row>
    <row r="21077" spans="5:5" x14ac:dyDescent="0.25">
      <c r="E21077"/>
    </row>
    <row r="21078" spans="5:5" x14ac:dyDescent="0.25">
      <c r="E21078"/>
    </row>
    <row r="21079" spans="5:5" x14ac:dyDescent="0.25">
      <c r="E21079"/>
    </row>
    <row r="21080" spans="5:5" x14ac:dyDescent="0.25">
      <c r="E21080"/>
    </row>
    <row r="21081" spans="5:5" x14ac:dyDescent="0.25">
      <c r="E21081"/>
    </row>
    <row r="21082" spans="5:5" x14ac:dyDescent="0.25">
      <c r="E21082"/>
    </row>
    <row r="21083" spans="5:5" x14ac:dyDescent="0.25">
      <c r="E21083"/>
    </row>
    <row r="21084" spans="5:5" x14ac:dyDescent="0.25">
      <c r="E21084"/>
    </row>
    <row r="21085" spans="5:5" x14ac:dyDescent="0.25">
      <c r="E21085"/>
    </row>
    <row r="21086" spans="5:5" x14ac:dyDescent="0.25">
      <c r="E21086"/>
    </row>
    <row r="21087" spans="5:5" x14ac:dyDescent="0.25">
      <c r="E21087"/>
    </row>
    <row r="21088" spans="5:5" x14ac:dyDescent="0.25">
      <c r="E21088"/>
    </row>
    <row r="21089" spans="5:5" x14ac:dyDescent="0.25">
      <c r="E21089"/>
    </row>
    <row r="21090" spans="5:5" x14ac:dyDescent="0.25">
      <c r="E21090"/>
    </row>
    <row r="21091" spans="5:5" x14ac:dyDescent="0.25">
      <c r="E21091"/>
    </row>
    <row r="21092" spans="5:5" x14ac:dyDescent="0.25">
      <c r="E21092"/>
    </row>
    <row r="21093" spans="5:5" x14ac:dyDescent="0.25">
      <c r="E21093"/>
    </row>
    <row r="21094" spans="5:5" x14ac:dyDescent="0.25">
      <c r="E21094"/>
    </row>
    <row r="21095" spans="5:5" x14ac:dyDescent="0.25">
      <c r="E21095"/>
    </row>
    <row r="21096" spans="5:5" x14ac:dyDescent="0.25">
      <c r="E21096"/>
    </row>
    <row r="21097" spans="5:5" x14ac:dyDescent="0.25">
      <c r="E21097"/>
    </row>
    <row r="21098" spans="5:5" x14ac:dyDescent="0.25">
      <c r="E21098"/>
    </row>
    <row r="21099" spans="5:5" x14ac:dyDescent="0.25">
      <c r="E21099"/>
    </row>
    <row r="21100" spans="5:5" x14ac:dyDescent="0.25">
      <c r="E21100"/>
    </row>
    <row r="21101" spans="5:5" x14ac:dyDescent="0.25">
      <c r="E21101"/>
    </row>
    <row r="21102" spans="5:5" x14ac:dyDescent="0.25">
      <c r="E21102"/>
    </row>
    <row r="21103" spans="5:5" x14ac:dyDescent="0.25">
      <c r="E21103"/>
    </row>
    <row r="21104" spans="5:5" x14ac:dyDescent="0.25">
      <c r="E21104"/>
    </row>
    <row r="21105" spans="5:5" x14ac:dyDescent="0.25">
      <c r="E21105"/>
    </row>
    <row r="21106" spans="5:5" x14ac:dyDescent="0.25">
      <c r="E21106"/>
    </row>
    <row r="21107" spans="5:5" x14ac:dyDescent="0.25">
      <c r="E21107"/>
    </row>
    <row r="21108" spans="5:5" x14ac:dyDescent="0.25">
      <c r="E21108"/>
    </row>
    <row r="21109" spans="5:5" x14ac:dyDescent="0.25">
      <c r="E21109"/>
    </row>
    <row r="21110" spans="5:5" x14ac:dyDescent="0.25">
      <c r="E21110"/>
    </row>
    <row r="21111" spans="5:5" x14ac:dyDescent="0.25">
      <c r="E21111"/>
    </row>
    <row r="21112" spans="5:5" x14ac:dyDescent="0.25">
      <c r="E21112"/>
    </row>
    <row r="21113" spans="5:5" x14ac:dyDescent="0.25">
      <c r="E21113"/>
    </row>
    <row r="21114" spans="5:5" x14ac:dyDescent="0.25">
      <c r="E21114"/>
    </row>
    <row r="21115" spans="5:5" x14ac:dyDescent="0.25">
      <c r="E21115"/>
    </row>
    <row r="21116" spans="5:5" x14ac:dyDescent="0.25">
      <c r="E21116"/>
    </row>
    <row r="21117" spans="5:5" x14ac:dyDescent="0.25">
      <c r="E21117"/>
    </row>
    <row r="21118" spans="5:5" x14ac:dyDescent="0.25">
      <c r="E21118"/>
    </row>
    <row r="21119" spans="5:5" x14ac:dyDescent="0.25">
      <c r="E21119"/>
    </row>
    <row r="21120" spans="5:5" x14ac:dyDescent="0.25">
      <c r="E21120"/>
    </row>
    <row r="21121" spans="5:5" x14ac:dyDescent="0.25">
      <c r="E21121"/>
    </row>
    <row r="21122" spans="5:5" x14ac:dyDescent="0.25">
      <c r="E21122"/>
    </row>
    <row r="21123" spans="5:5" x14ac:dyDescent="0.25">
      <c r="E21123"/>
    </row>
    <row r="21124" spans="5:5" x14ac:dyDescent="0.25">
      <c r="E21124"/>
    </row>
    <row r="21125" spans="5:5" x14ac:dyDescent="0.25">
      <c r="E21125"/>
    </row>
    <row r="21126" spans="5:5" x14ac:dyDescent="0.25">
      <c r="E21126"/>
    </row>
    <row r="21127" spans="5:5" x14ac:dyDescent="0.25">
      <c r="E21127"/>
    </row>
    <row r="21128" spans="5:5" x14ac:dyDescent="0.25">
      <c r="E21128"/>
    </row>
    <row r="21129" spans="5:5" x14ac:dyDescent="0.25">
      <c r="E21129"/>
    </row>
    <row r="21130" spans="5:5" x14ac:dyDescent="0.25">
      <c r="E21130"/>
    </row>
    <row r="21131" spans="5:5" x14ac:dyDescent="0.25">
      <c r="E21131"/>
    </row>
    <row r="21132" spans="5:5" x14ac:dyDescent="0.25">
      <c r="E21132"/>
    </row>
    <row r="21133" spans="5:5" x14ac:dyDescent="0.25">
      <c r="E21133"/>
    </row>
    <row r="21134" spans="5:5" x14ac:dyDescent="0.25">
      <c r="E21134"/>
    </row>
    <row r="21135" spans="5:5" x14ac:dyDescent="0.25">
      <c r="E21135"/>
    </row>
    <row r="21136" spans="5:5" x14ac:dyDescent="0.25">
      <c r="E21136"/>
    </row>
    <row r="21137" spans="5:5" x14ac:dyDescent="0.25">
      <c r="E21137"/>
    </row>
    <row r="21138" spans="5:5" x14ac:dyDescent="0.25">
      <c r="E21138"/>
    </row>
    <row r="21139" spans="5:5" x14ac:dyDescent="0.25">
      <c r="E21139"/>
    </row>
    <row r="21140" spans="5:5" x14ac:dyDescent="0.25">
      <c r="E21140"/>
    </row>
    <row r="21141" spans="5:5" x14ac:dyDescent="0.25">
      <c r="E21141"/>
    </row>
    <row r="21142" spans="5:5" x14ac:dyDescent="0.25">
      <c r="E21142"/>
    </row>
    <row r="21143" spans="5:5" x14ac:dyDescent="0.25">
      <c r="E21143"/>
    </row>
    <row r="21144" spans="5:5" x14ac:dyDescent="0.25">
      <c r="E21144"/>
    </row>
    <row r="21145" spans="5:5" x14ac:dyDescent="0.25">
      <c r="E21145"/>
    </row>
    <row r="21146" spans="5:5" x14ac:dyDescent="0.25">
      <c r="E21146"/>
    </row>
    <row r="21147" spans="5:5" x14ac:dyDescent="0.25">
      <c r="E21147"/>
    </row>
    <row r="21148" spans="5:5" x14ac:dyDescent="0.25">
      <c r="E21148"/>
    </row>
    <row r="21149" spans="5:5" x14ac:dyDescent="0.25">
      <c r="E21149"/>
    </row>
    <row r="21150" spans="5:5" x14ac:dyDescent="0.25">
      <c r="E21150"/>
    </row>
    <row r="21151" spans="5:5" x14ac:dyDescent="0.25">
      <c r="E21151"/>
    </row>
    <row r="21152" spans="5:5" x14ac:dyDescent="0.25">
      <c r="E21152"/>
    </row>
    <row r="21153" spans="5:5" x14ac:dyDescent="0.25">
      <c r="E21153"/>
    </row>
    <row r="21154" spans="5:5" x14ac:dyDescent="0.25">
      <c r="E21154"/>
    </row>
    <row r="21155" spans="5:5" x14ac:dyDescent="0.25">
      <c r="E21155"/>
    </row>
    <row r="21156" spans="5:5" x14ac:dyDescent="0.25">
      <c r="E21156"/>
    </row>
    <row r="21157" spans="5:5" x14ac:dyDescent="0.25">
      <c r="E21157"/>
    </row>
    <row r="21158" spans="5:5" x14ac:dyDescent="0.25">
      <c r="E21158"/>
    </row>
    <row r="21159" spans="5:5" x14ac:dyDescent="0.25">
      <c r="E21159"/>
    </row>
    <row r="21160" spans="5:5" x14ac:dyDescent="0.25">
      <c r="E21160"/>
    </row>
    <row r="21161" spans="5:5" x14ac:dyDescent="0.25">
      <c r="E21161"/>
    </row>
    <row r="21162" spans="5:5" x14ac:dyDescent="0.25">
      <c r="E21162"/>
    </row>
    <row r="21163" spans="5:5" x14ac:dyDescent="0.25">
      <c r="E21163"/>
    </row>
    <row r="21164" spans="5:5" x14ac:dyDescent="0.25">
      <c r="E21164"/>
    </row>
    <row r="21165" spans="5:5" x14ac:dyDescent="0.25">
      <c r="E21165"/>
    </row>
    <row r="21166" spans="5:5" x14ac:dyDescent="0.25">
      <c r="E21166"/>
    </row>
    <row r="21167" spans="5:5" x14ac:dyDescent="0.25">
      <c r="E21167"/>
    </row>
    <row r="21168" spans="5:5" x14ac:dyDescent="0.25">
      <c r="E21168"/>
    </row>
    <row r="21169" spans="5:5" x14ac:dyDescent="0.25">
      <c r="E21169"/>
    </row>
    <row r="21170" spans="5:5" x14ac:dyDescent="0.25">
      <c r="E21170"/>
    </row>
    <row r="21171" spans="5:5" x14ac:dyDescent="0.25">
      <c r="E21171"/>
    </row>
    <row r="21172" spans="5:5" x14ac:dyDescent="0.25">
      <c r="E21172"/>
    </row>
    <row r="21173" spans="5:5" x14ac:dyDescent="0.25">
      <c r="E21173"/>
    </row>
    <row r="21174" spans="5:5" x14ac:dyDescent="0.25">
      <c r="E21174"/>
    </row>
    <row r="21175" spans="5:5" x14ac:dyDescent="0.25">
      <c r="E21175"/>
    </row>
    <row r="21176" spans="5:5" x14ac:dyDescent="0.25">
      <c r="E21176"/>
    </row>
    <row r="21177" spans="5:5" x14ac:dyDescent="0.25">
      <c r="E21177"/>
    </row>
    <row r="21178" spans="5:5" x14ac:dyDescent="0.25">
      <c r="E21178"/>
    </row>
    <row r="21179" spans="5:5" x14ac:dyDescent="0.25">
      <c r="E21179"/>
    </row>
    <row r="21180" spans="5:5" x14ac:dyDescent="0.25">
      <c r="E21180"/>
    </row>
    <row r="21181" spans="5:5" x14ac:dyDescent="0.25">
      <c r="E21181"/>
    </row>
    <row r="21182" spans="5:5" x14ac:dyDescent="0.25">
      <c r="E21182"/>
    </row>
    <row r="21183" spans="5:5" x14ac:dyDescent="0.25">
      <c r="E21183"/>
    </row>
    <row r="21184" spans="5:5" x14ac:dyDescent="0.25">
      <c r="E21184"/>
    </row>
    <row r="21185" spans="5:5" x14ac:dyDescent="0.25">
      <c r="E21185"/>
    </row>
    <row r="21186" spans="5:5" x14ac:dyDescent="0.25">
      <c r="E21186"/>
    </row>
    <row r="21187" spans="5:5" x14ac:dyDescent="0.25">
      <c r="E21187"/>
    </row>
    <row r="21188" spans="5:5" x14ac:dyDescent="0.25">
      <c r="E21188"/>
    </row>
    <row r="21189" spans="5:5" x14ac:dyDescent="0.25">
      <c r="E21189"/>
    </row>
    <row r="21190" spans="5:5" x14ac:dyDescent="0.25">
      <c r="E21190"/>
    </row>
    <row r="21191" spans="5:5" x14ac:dyDescent="0.25">
      <c r="E21191"/>
    </row>
    <row r="21192" spans="5:5" x14ac:dyDescent="0.25">
      <c r="E21192"/>
    </row>
    <row r="21193" spans="5:5" x14ac:dyDescent="0.25">
      <c r="E21193"/>
    </row>
    <row r="21194" spans="5:5" x14ac:dyDescent="0.25">
      <c r="E21194"/>
    </row>
    <row r="21195" spans="5:5" x14ac:dyDescent="0.25">
      <c r="E21195"/>
    </row>
    <row r="21196" spans="5:5" x14ac:dyDescent="0.25">
      <c r="E21196"/>
    </row>
    <row r="21197" spans="5:5" x14ac:dyDescent="0.25">
      <c r="E21197"/>
    </row>
    <row r="21198" spans="5:5" x14ac:dyDescent="0.25">
      <c r="E21198"/>
    </row>
    <row r="21199" spans="5:5" x14ac:dyDescent="0.25">
      <c r="E21199"/>
    </row>
    <row r="21200" spans="5:5" x14ac:dyDescent="0.25">
      <c r="E21200"/>
    </row>
    <row r="21201" spans="5:5" x14ac:dyDescent="0.25">
      <c r="E21201"/>
    </row>
    <row r="21202" spans="5:5" x14ac:dyDescent="0.25">
      <c r="E21202"/>
    </row>
    <row r="21203" spans="5:5" x14ac:dyDescent="0.25">
      <c r="E21203"/>
    </row>
    <row r="21204" spans="5:5" x14ac:dyDescent="0.25">
      <c r="E21204"/>
    </row>
    <row r="21205" spans="5:5" x14ac:dyDescent="0.25">
      <c r="E21205"/>
    </row>
    <row r="21206" spans="5:5" x14ac:dyDescent="0.25">
      <c r="E21206"/>
    </row>
    <row r="21207" spans="5:5" x14ac:dyDescent="0.25">
      <c r="E21207"/>
    </row>
    <row r="21208" spans="5:5" x14ac:dyDescent="0.25">
      <c r="E21208"/>
    </row>
    <row r="21209" spans="5:5" x14ac:dyDescent="0.25">
      <c r="E21209"/>
    </row>
    <row r="21210" spans="5:5" x14ac:dyDescent="0.25">
      <c r="E21210"/>
    </row>
    <row r="21211" spans="5:5" x14ac:dyDescent="0.25">
      <c r="E21211"/>
    </row>
    <row r="21212" spans="5:5" x14ac:dyDescent="0.25">
      <c r="E21212"/>
    </row>
    <row r="21213" spans="5:5" x14ac:dyDescent="0.25">
      <c r="E21213"/>
    </row>
    <row r="21214" spans="5:5" x14ac:dyDescent="0.25">
      <c r="E21214"/>
    </row>
    <row r="21215" spans="5:5" x14ac:dyDescent="0.25">
      <c r="E21215"/>
    </row>
    <row r="21216" spans="5:5" x14ac:dyDescent="0.25">
      <c r="E21216"/>
    </row>
    <row r="21217" spans="5:5" x14ac:dyDescent="0.25">
      <c r="E21217"/>
    </row>
    <row r="21218" spans="5:5" x14ac:dyDescent="0.25">
      <c r="E21218"/>
    </row>
    <row r="21219" spans="5:5" x14ac:dyDescent="0.25">
      <c r="E21219"/>
    </row>
    <row r="21220" spans="5:5" x14ac:dyDescent="0.25">
      <c r="E21220"/>
    </row>
    <row r="21221" spans="5:5" x14ac:dyDescent="0.25">
      <c r="E21221"/>
    </row>
    <row r="21222" spans="5:5" x14ac:dyDescent="0.25">
      <c r="E21222"/>
    </row>
    <row r="21223" spans="5:5" x14ac:dyDescent="0.25">
      <c r="E21223"/>
    </row>
    <row r="21224" spans="5:5" x14ac:dyDescent="0.25">
      <c r="E21224"/>
    </row>
    <row r="21225" spans="5:5" x14ac:dyDescent="0.25">
      <c r="E21225"/>
    </row>
    <row r="21226" spans="5:5" x14ac:dyDescent="0.25">
      <c r="E21226"/>
    </row>
    <row r="21227" spans="5:5" x14ac:dyDescent="0.25">
      <c r="E21227"/>
    </row>
    <row r="21228" spans="5:5" x14ac:dyDescent="0.25">
      <c r="E21228"/>
    </row>
    <row r="21229" spans="5:5" x14ac:dyDescent="0.25">
      <c r="E21229"/>
    </row>
    <row r="21230" spans="5:5" x14ac:dyDescent="0.25">
      <c r="E21230"/>
    </row>
    <row r="21231" spans="5:5" x14ac:dyDescent="0.25">
      <c r="E21231"/>
    </row>
    <row r="21232" spans="5:5" x14ac:dyDescent="0.25">
      <c r="E21232"/>
    </row>
    <row r="21233" spans="5:5" x14ac:dyDescent="0.25">
      <c r="E21233"/>
    </row>
    <row r="21234" spans="5:5" x14ac:dyDescent="0.25">
      <c r="E21234"/>
    </row>
    <row r="21235" spans="5:5" x14ac:dyDescent="0.25">
      <c r="E21235"/>
    </row>
    <row r="21236" spans="5:5" x14ac:dyDescent="0.25">
      <c r="E21236"/>
    </row>
    <row r="21237" spans="5:5" x14ac:dyDescent="0.25">
      <c r="E21237"/>
    </row>
    <row r="21238" spans="5:5" x14ac:dyDescent="0.25">
      <c r="E21238"/>
    </row>
    <row r="21239" spans="5:5" x14ac:dyDescent="0.25">
      <c r="E21239"/>
    </row>
    <row r="21240" spans="5:5" x14ac:dyDescent="0.25">
      <c r="E21240"/>
    </row>
    <row r="21241" spans="5:5" x14ac:dyDescent="0.25">
      <c r="E21241"/>
    </row>
    <row r="21242" spans="5:5" x14ac:dyDescent="0.25">
      <c r="E21242"/>
    </row>
    <row r="21243" spans="5:5" x14ac:dyDescent="0.25">
      <c r="E21243"/>
    </row>
    <row r="21244" spans="5:5" x14ac:dyDescent="0.25">
      <c r="E21244"/>
    </row>
    <row r="21245" spans="5:5" x14ac:dyDescent="0.25">
      <c r="E21245"/>
    </row>
    <row r="21246" spans="5:5" x14ac:dyDescent="0.25">
      <c r="E21246"/>
    </row>
    <row r="21247" spans="5:5" x14ac:dyDescent="0.25">
      <c r="E21247"/>
    </row>
    <row r="21248" spans="5:5" x14ac:dyDescent="0.25">
      <c r="E21248"/>
    </row>
    <row r="21249" spans="5:5" x14ac:dyDescent="0.25">
      <c r="E21249"/>
    </row>
    <row r="21250" spans="5:5" x14ac:dyDescent="0.25">
      <c r="E21250"/>
    </row>
    <row r="21251" spans="5:5" x14ac:dyDescent="0.25">
      <c r="E21251"/>
    </row>
    <row r="21252" spans="5:5" x14ac:dyDescent="0.25">
      <c r="E21252"/>
    </row>
    <row r="21253" spans="5:5" x14ac:dyDescent="0.25">
      <c r="E21253"/>
    </row>
    <row r="21254" spans="5:5" x14ac:dyDescent="0.25">
      <c r="E21254"/>
    </row>
    <row r="21255" spans="5:5" x14ac:dyDescent="0.25">
      <c r="E21255"/>
    </row>
    <row r="21256" spans="5:5" x14ac:dyDescent="0.25">
      <c r="E21256"/>
    </row>
    <row r="21257" spans="5:5" x14ac:dyDescent="0.25">
      <c r="E21257"/>
    </row>
    <row r="21258" spans="5:5" x14ac:dyDescent="0.25">
      <c r="E21258"/>
    </row>
    <row r="21259" spans="5:5" x14ac:dyDescent="0.25">
      <c r="E21259"/>
    </row>
    <row r="21260" spans="5:5" x14ac:dyDescent="0.25">
      <c r="E21260"/>
    </row>
    <row r="21261" spans="5:5" x14ac:dyDescent="0.25">
      <c r="E21261"/>
    </row>
    <row r="21262" spans="5:5" x14ac:dyDescent="0.25">
      <c r="E21262"/>
    </row>
    <row r="21263" spans="5:5" x14ac:dyDescent="0.25">
      <c r="E21263"/>
    </row>
    <row r="21264" spans="5:5" x14ac:dyDescent="0.25">
      <c r="E21264"/>
    </row>
    <row r="21265" spans="5:5" x14ac:dyDescent="0.25">
      <c r="E21265"/>
    </row>
    <row r="21266" spans="5:5" x14ac:dyDescent="0.25">
      <c r="E21266"/>
    </row>
    <row r="21267" spans="5:5" x14ac:dyDescent="0.25">
      <c r="E21267"/>
    </row>
    <row r="21268" spans="5:5" x14ac:dyDescent="0.25">
      <c r="E21268"/>
    </row>
    <row r="21269" spans="5:5" x14ac:dyDescent="0.25">
      <c r="E21269"/>
    </row>
    <row r="21270" spans="5:5" x14ac:dyDescent="0.25">
      <c r="E21270"/>
    </row>
    <row r="21271" spans="5:5" x14ac:dyDescent="0.25">
      <c r="E21271"/>
    </row>
    <row r="21272" spans="5:5" x14ac:dyDescent="0.25">
      <c r="E21272"/>
    </row>
    <row r="21273" spans="5:5" x14ac:dyDescent="0.25">
      <c r="E21273"/>
    </row>
    <row r="21274" spans="5:5" x14ac:dyDescent="0.25">
      <c r="E21274"/>
    </row>
    <row r="21275" spans="5:5" x14ac:dyDescent="0.25">
      <c r="E21275"/>
    </row>
    <row r="21276" spans="5:5" x14ac:dyDescent="0.25">
      <c r="E21276"/>
    </row>
    <row r="21277" spans="5:5" x14ac:dyDescent="0.25">
      <c r="E21277"/>
    </row>
    <row r="21278" spans="5:5" x14ac:dyDescent="0.25">
      <c r="E21278"/>
    </row>
    <row r="21279" spans="5:5" x14ac:dyDescent="0.25">
      <c r="E21279"/>
    </row>
    <row r="21280" spans="5:5" x14ac:dyDescent="0.25">
      <c r="E21280"/>
    </row>
    <row r="21281" spans="5:5" x14ac:dyDescent="0.25">
      <c r="E21281"/>
    </row>
    <row r="21282" spans="5:5" x14ac:dyDescent="0.25">
      <c r="E21282"/>
    </row>
    <row r="21283" spans="5:5" x14ac:dyDescent="0.25">
      <c r="E21283"/>
    </row>
    <row r="21284" spans="5:5" x14ac:dyDescent="0.25">
      <c r="E21284"/>
    </row>
    <row r="21285" spans="5:5" x14ac:dyDescent="0.25">
      <c r="E21285"/>
    </row>
    <row r="21286" spans="5:5" x14ac:dyDescent="0.25">
      <c r="E21286"/>
    </row>
    <row r="21287" spans="5:5" x14ac:dyDescent="0.25">
      <c r="E21287"/>
    </row>
    <row r="21288" spans="5:5" x14ac:dyDescent="0.25">
      <c r="E21288"/>
    </row>
    <row r="21289" spans="5:5" x14ac:dyDescent="0.25">
      <c r="E21289"/>
    </row>
    <row r="21290" spans="5:5" x14ac:dyDescent="0.25">
      <c r="E21290"/>
    </row>
    <row r="21291" spans="5:5" x14ac:dyDescent="0.25">
      <c r="E21291"/>
    </row>
    <row r="21292" spans="5:5" x14ac:dyDescent="0.25">
      <c r="E21292"/>
    </row>
    <row r="21293" spans="5:5" x14ac:dyDescent="0.25">
      <c r="E21293"/>
    </row>
    <row r="21294" spans="5:5" x14ac:dyDescent="0.25">
      <c r="E21294"/>
    </row>
    <row r="21295" spans="5:5" x14ac:dyDescent="0.25">
      <c r="E21295"/>
    </row>
    <row r="21296" spans="5:5" x14ac:dyDescent="0.25">
      <c r="E21296"/>
    </row>
    <row r="21297" spans="5:5" x14ac:dyDescent="0.25">
      <c r="E21297"/>
    </row>
    <row r="21298" spans="5:5" x14ac:dyDescent="0.25">
      <c r="E21298"/>
    </row>
    <row r="21299" spans="5:5" x14ac:dyDescent="0.25">
      <c r="E21299"/>
    </row>
    <row r="21300" spans="5:5" x14ac:dyDescent="0.25">
      <c r="E21300"/>
    </row>
    <row r="21301" spans="5:5" x14ac:dyDescent="0.25">
      <c r="E21301"/>
    </row>
    <row r="21302" spans="5:5" x14ac:dyDescent="0.25">
      <c r="E21302"/>
    </row>
    <row r="21303" spans="5:5" x14ac:dyDescent="0.25">
      <c r="E21303"/>
    </row>
    <row r="21304" spans="5:5" x14ac:dyDescent="0.25">
      <c r="E21304"/>
    </row>
    <row r="21305" spans="5:5" x14ac:dyDescent="0.25">
      <c r="E21305"/>
    </row>
    <row r="21306" spans="5:5" x14ac:dyDescent="0.25">
      <c r="E21306"/>
    </row>
    <row r="21307" spans="5:5" x14ac:dyDescent="0.25">
      <c r="E21307"/>
    </row>
    <row r="21308" spans="5:5" x14ac:dyDescent="0.25">
      <c r="E21308"/>
    </row>
    <row r="21309" spans="5:5" x14ac:dyDescent="0.25">
      <c r="E21309"/>
    </row>
    <row r="21310" spans="5:5" x14ac:dyDescent="0.25">
      <c r="E21310"/>
    </row>
    <row r="21311" spans="5:5" x14ac:dyDescent="0.25">
      <c r="E21311"/>
    </row>
    <row r="21312" spans="5:5" x14ac:dyDescent="0.25">
      <c r="E21312"/>
    </row>
    <row r="21313" spans="5:5" x14ac:dyDescent="0.25">
      <c r="E21313"/>
    </row>
    <row r="21314" spans="5:5" x14ac:dyDescent="0.25">
      <c r="E21314"/>
    </row>
    <row r="21315" spans="5:5" x14ac:dyDescent="0.25">
      <c r="E21315"/>
    </row>
    <row r="21316" spans="5:5" x14ac:dyDescent="0.25">
      <c r="E21316"/>
    </row>
    <row r="21317" spans="5:5" x14ac:dyDescent="0.25">
      <c r="E21317"/>
    </row>
    <row r="21318" spans="5:5" x14ac:dyDescent="0.25">
      <c r="E21318"/>
    </row>
    <row r="21319" spans="5:5" x14ac:dyDescent="0.25">
      <c r="E21319"/>
    </row>
    <row r="21320" spans="5:5" x14ac:dyDescent="0.25">
      <c r="E21320"/>
    </row>
    <row r="21321" spans="5:5" x14ac:dyDescent="0.25">
      <c r="E21321"/>
    </row>
    <row r="21322" spans="5:5" x14ac:dyDescent="0.25">
      <c r="E21322"/>
    </row>
    <row r="21323" spans="5:5" x14ac:dyDescent="0.25">
      <c r="E21323"/>
    </row>
    <row r="21324" spans="5:5" x14ac:dyDescent="0.25">
      <c r="E21324"/>
    </row>
    <row r="21325" spans="5:5" x14ac:dyDescent="0.25">
      <c r="E21325"/>
    </row>
    <row r="21326" spans="5:5" x14ac:dyDescent="0.25">
      <c r="E21326"/>
    </row>
    <row r="21327" spans="5:5" x14ac:dyDescent="0.25">
      <c r="E21327"/>
    </row>
    <row r="21328" spans="5:5" x14ac:dyDescent="0.25">
      <c r="E21328"/>
    </row>
    <row r="21329" spans="5:5" x14ac:dyDescent="0.25">
      <c r="E21329"/>
    </row>
    <row r="21330" spans="5:5" x14ac:dyDescent="0.25">
      <c r="E21330"/>
    </row>
    <row r="21331" spans="5:5" x14ac:dyDescent="0.25">
      <c r="E21331"/>
    </row>
    <row r="21332" spans="5:5" x14ac:dyDescent="0.25">
      <c r="E21332"/>
    </row>
    <row r="21333" spans="5:5" x14ac:dyDescent="0.25">
      <c r="E21333"/>
    </row>
    <row r="21334" spans="5:5" x14ac:dyDescent="0.25">
      <c r="E21334"/>
    </row>
    <row r="21335" spans="5:5" x14ac:dyDescent="0.25">
      <c r="E21335"/>
    </row>
    <row r="21336" spans="5:5" x14ac:dyDescent="0.25">
      <c r="E21336"/>
    </row>
    <row r="21337" spans="5:5" x14ac:dyDescent="0.25">
      <c r="E21337"/>
    </row>
    <row r="21338" spans="5:5" x14ac:dyDescent="0.25">
      <c r="E21338"/>
    </row>
    <row r="21339" spans="5:5" x14ac:dyDescent="0.25">
      <c r="E21339"/>
    </row>
    <row r="21340" spans="5:5" x14ac:dyDescent="0.25">
      <c r="E21340"/>
    </row>
    <row r="21341" spans="5:5" x14ac:dyDescent="0.25">
      <c r="E21341"/>
    </row>
    <row r="21342" spans="5:5" x14ac:dyDescent="0.25">
      <c r="E21342"/>
    </row>
    <row r="21343" spans="5:5" x14ac:dyDescent="0.25">
      <c r="E21343"/>
    </row>
    <row r="21344" spans="5:5" x14ac:dyDescent="0.25">
      <c r="E21344"/>
    </row>
    <row r="21345" spans="5:5" x14ac:dyDescent="0.25">
      <c r="E21345"/>
    </row>
    <row r="21346" spans="5:5" x14ac:dyDescent="0.25">
      <c r="E21346"/>
    </row>
    <row r="21347" spans="5:5" x14ac:dyDescent="0.25">
      <c r="E21347"/>
    </row>
    <row r="21348" spans="5:5" x14ac:dyDescent="0.25">
      <c r="E21348"/>
    </row>
    <row r="21349" spans="5:5" x14ac:dyDescent="0.25">
      <c r="E21349"/>
    </row>
    <row r="21350" spans="5:5" x14ac:dyDescent="0.25">
      <c r="E21350"/>
    </row>
    <row r="21351" spans="5:5" x14ac:dyDescent="0.25">
      <c r="E21351"/>
    </row>
    <row r="21352" spans="5:5" x14ac:dyDescent="0.25">
      <c r="E21352"/>
    </row>
    <row r="21353" spans="5:5" x14ac:dyDescent="0.25">
      <c r="E21353"/>
    </row>
    <row r="21354" spans="5:5" x14ac:dyDescent="0.25">
      <c r="E21354"/>
    </row>
    <row r="21355" spans="5:5" x14ac:dyDescent="0.25">
      <c r="E21355"/>
    </row>
    <row r="21356" spans="5:5" x14ac:dyDescent="0.25">
      <c r="E21356"/>
    </row>
    <row r="21357" spans="5:5" x14ac:dyDescent="0.25">
      <c r="E21357"/>
    </row>
    <row r="21358" spans="5:5" x14ac:dyDescent="0.25">
      <c r="E21358"/>
    </row>
    <row r="21359" spans="5:5" x14ac:dyDescent="0.25">
      <c r="E21359"/>
    </row>
    <row r="21360" spans="5:5" x14ac:dyDescent="0.25">
      <c r="E21360"/>
    </row>
    <row r="21361" spans="5:5" x14ac:dyDescent="0.25">
      <c r="E21361"/>
    </row>
    <row r="21362" spans="5:5" x14ac:dyDescent="0.25">
      <c r="E21362"/>
    </row>
    <row r="21363" spans="5:5" x14ac:dyDescent="0.25">
      <c r="E21363"/>
    </row>
    <row r="21364" spans="5:5" x14ac:dyDescent="0.25">
      <c r="E21364"/>
    </row>
    <row r="21365" spans="5:5" x14ac:dyDescent="0.25">
      <c r="E21365"/>
    </row>
    <row r="21366" spans="5:5" x14ac:dyDescent="0.25">
      <c r="E21366"/>
    </row>
    <row r="21367" spans="5:5" x14ac:dyDescent="0.25">
      <c r="E21367"/>
    </row>
    <row r="21368" spans="5:5" x14ac:dyDescent="0.25">
      <c r="E21368"/>
    </row>
    <row r="21369" spans="5:5" x14ac:dyDescent="0.25">
      <c r="E21369"/>
    </row>
    <row r="21370" spans="5:5" x14ac:dyDescent="0.25">
      <c r="E21370"/>
    </row>
    <row r="21371" spans="5:5" x14ac:dyDescent="0.25">
      <c r="E21371"/>
    </row>
    <row r="21372" spans="5:5" x14ac:dyDescent="0.25">
      <c r="E21372"/>
    </row>
    <row r="21373" spans="5:5" x14ac:dyDescent="0.25">
      <c r="E21373"/>
    </row>
    <row r="21374" spans="5:5" x14ac:dyDescent="0.25">
      <c r="E21374"/>
    </row>
    <row r="21375" spans="5:5" x14ac:dyDescent="0.25">
      <c r="E21375"/>
    </row>
    <row r="21376" spans="5:5" x14ac:dyDescent="0.25">
      <c r="E21376"/>
    </row>
    <row r="21377" spans="5:5" x14ac:dyDescent="0.25">
      <c r="E21377"/>
    </row>
    <row r="21378" spans="5:5" x14ac:dyDescent="0.25">
      <c r="E21378"/>
    </row>
    <row r="21379" spans="5:5" x14ac:dyDescent="0.25">
      <c r="E21379"/>
    </row>
    <row r="21380" spans="5:5" x14ac:dyDescent="0.25">
      <c r="E21380"/>
    </row>
    <row r="21381" spans="5:5" x14ac:dyDescent="0.25">
      <c r="E21381"/>
    </row>
    <row r="21382" spans="5:5" x14ac:dyDescent="0.25">
      <c r="E21382"/>
    </row>
    <row r="21383" spans="5:5" x14ac:dyDescent="0.25">
      <c r="E21383"/>
    </row>
    <row r="21384" spans="5:5" x14ac:dyDescent="0.25">
      <c r="E21384"/>
    </row>
    <row r="21385" spans="5:5" x14ac:dyDescent="0.25">
      <c r="E21385"/>
    </row>
    <row r="21386" spans="5:5" x14ac:dyDescent="0.25">
      <c r="E21386"/>
    </row>
    <row r="21387" spans="5:5" x14ac:dyDescent="0.25">
      <c r="E21387"/>
    </row>
    <row r="21388" spans="5:5" x14ac:dyDescent="0.25">
      <c r="E21388"/>
    </row>
    <row r="21389" spans="5:5" x14ac:dyDescent="0.25">
      <c r="E21389"/>
    </row>
    <row r="21390" spans="5:5" x14ac:dyDescent="0.25">
      <c r="E21390"/>
    </row>
    <row r="21391" spans="5:5" x14ac:dyDescent="0.25">
      <c r="E21391"/>
    </row>
    <row r="21392" spans="5:5" x14ac:dyDescent="0.25">
      <c r="E21392"/>
    </row>
    <row r="21393" spans="5:5" x14ac:dyDescent="0.25">
      <c r="E21393"/>
    </row>
    <row r="21394" spans="5:5" x14ac:dyDescent="0.25">
      <c r="E21394"/>
    </row>
    <row r="21395" spans="5:5" x14ac:dyDescent="0.25">
      <c r="E21395"/>
    </row>
    <row r="21396" spans="5:5" x14ac:dyDescent="0.25">
      <c r="E21396"/>
    </row>
    <row r="21397" spans="5:5" x14ac:dyDescent="0.25">
      <c r="E21397"/>
    </row>
    <row r="21398" spans="5:5" x14ac:dyDescent="0.25">
      <c r="E21398"/>
    </row>
    <row r="21399" spans="5:5" x14ac:dyDescent="0.25">
      <c r="E21399"/>
    </row>
    <row r="21400" spans="5:5" x14ac:dyDescent="0.25">
      <c r="E21400"/>
    </row>
    <row r="21401" spans="5:5" x14ac:dyDescent="0.25">
      <c r="E21401"/>
    </row>
    <row r="21402" spans="5:5" x14ac:dyDescent="0.25">
      <c r="E21402"/>
    </row>
    <row r="21403" spans="5:5" x14ac:dyDescent="0.25">
      <c r="E21403"/>
    </row>
    <row r="21404" spans="5:5" x14ac:dyDescent="0.25">
      <c r="E21404"/>
    </row>
    <row r="21405" spans="5:5" x14ac:dyDescent="0.25">
      <c r="E21405"/>
    </row>
    <row r="21406" spans="5:5" x14ac:dyDescent="0.25">
      <c r="E21406"/>
    </row>
    <row r="21407" spans="5:5" x14ac:dyDescent="0.25">
      <c r="E21407"/>
    </row>
    <row r="21408" spans="5:5" x14ac:dyDescent="0.25">
      <c r="E21408"/>
    </row>
    <row r="21409" spans="5:5" x14ac:dyDescent="0.25">
      <c r="E21409"/>
    </row>
    <row r="21410" spans="5:5" x14ac:dyDescent="0.25">
      <c r="E21410"/>
    </row>
    <row r="21411" spans="5:5" x14ac:dyDescent="0.25">
      <c r="E21411"/>
    </row>
    <row r="21412" spans="5:5" x14ac:dyDescent="0.25">
      <c r="E21412"/>
    </row>
    <row r="21413" spans="5:5" x14ac:dyDescent="0.25">
      <c r="E21413"/>
    </row>
    <row r="21414" spans="5:5" x14ac:dyDescent="0.25">
      <c r="E21414"/>
    </row>
    <row r="21415" spans="5:5" x14ac:dyDescent="0.25">
      <c r="E21415"/>
    </row>
    <row r="21416" spans="5:5" x14ac:dyDescent="0.25">
      <c r="E21416"/>
    </row>
    <row r="21417" spans="5:5" x14ac:dyDescent="0.25">
      <c r="E21417"/>
    </row>
    <row r="21418" spans="5:5" x14ac:dyDescent="0.25">
      <c r="E21418"/>
    </row>
    <row r="21419" spans="5:5" x14ac:dyDescent="0.25">
      <c r="E21419"/>
    </row>
    <row r="21420" spans="5:5" x14ac:dyDescent="0.25">
      <c r="E21420"/>
    </row>
    <row r="21421" spans="5:5" x14ac:dyDescent="0.25">
      <c r="E21421"/>
    </row>
    <row r="21422" spans="5:5" x14ac:dyDescent="0.25">
      <c r="E21422"/>
    </row>
    <row r="21423" spans="5:5" x14ac:dyDescent="0.25">
      <c r="E21423"/>
    </row>
    <row r="21424" spans="5:5" x14ac:dyDescent="0.25">
      <c r="E21424"/>
    </row>
    <row r="21425" spans="5:5" x14ac:dyDescent="0.25">
      <c r="E21425"/>
    </row>
    <row r="21426" spans="5:5" x14ac:dyDescent="0.25">
      <c r="E21426"/>
    </row>
    <row r="21427" spans="5:5" x14ac:dyDescent="0.25">
      <c r="E21427"/>
    </row>
    <row r="21428" spans="5:5" x14ac:dyDescent="0.25">
      <c r="E21428"/>
    </row>
    <row r="21429" spans="5:5" x14ac:dyDescent="0.25">
      <c r="E21429"/>
    </row>
    <row r="21430" spans="5:5" x14ac:dyDescent="0.25">
      <c r="E21430"/>
    </row>
    <row r="21431" spans="5:5" x14ac:dyDescent="0.25">
      <c r="E21431"/>
    </row>
    <row r="21432" spans="5:5" x14ac:dyDescent="0.25">
      <c r="E21432"/>
    </row>
    <row r="21433" spans="5:5" x14ac:dyDescent="0.25">
      <c r="E21433"/>
    </row>
    <row r="21434" spans="5:5" x14ac:dyDescent="0.25">
      <c r="E21434"/>
    </row>
    <row r="21435" spans="5:5" x14ac:dyDescent="0.25">
      <c r="E21435"/>
    </row>
    <row r="21436" spans="5:5" x14ac:dyDescent="0.25">
      <c r="E21436"/>
    </row>
    <row r="21437" spans="5:5" x14ac:dyDescent="0.25">
      <c r="E21437"/>
    </row>
    <row r="21438" spans="5:5" x14ac:dyDescent="0.25">
      <c r="E21438"/>
    </row>
    <row r="21439" spans="5:5" x14ac:dyDescent="0.25">
      <c r="E21439"/>
    </row>
    <row r="21440" spans="5:5" x14ac:dyDescent="0.25">
      <c r="E21440"/>
    </row>
    <row r="21441" spans="5:5" x14ac:dyDescent="0.25">
      <c r="E21441"/>
    </row>
    <row r="21442" spans="5:5" x14ac:dyDescent="0.25">
      <c r="E21442"/>
    </row>
    <row r="21443" spans="5:5" x14ac:dyDescent="0.25">
      <c r="E21443"/>
    </row>
    <row r="21444" spans="5:5" x14ac:dyDescent="0.25">
      <c r="E21444"/>
    </row>
    <row r="21445" spans="5:5" x14ac:dyDescent="0.25">
      <c r="E21445"/>
    </row>
    <row r="21446" spans="5:5" x14ac:dyDescent="0.25">
      <c r="E21446"/>
    </row>
    <row r="21447" spans="5:5" x14ac:dyDescent="0.25">
      <c r="E21447"/>
    </row>
    <row r="21448" spans="5:5" x14ac:dyDescent="0.25">
      <c r="E21448"/>
    </row>
    <row r="21449" spans="5:5" x14ac:dyDescent="0.25">
      <c r="E21449"/>
    </row>
    <row r="21450" spans="5:5" x14ac:dyDescent="0.25">
      <c r="E21450"/>
    </row>
    <row r="21451" spans="5:5" x14ac:dyDescent="0.25">
      <c r="E21451"/>
    </row>
    <row r="21452" spans="5:5" x14ac:dyDescent="0.25">
      <c r="E21452"/>
    </row>
    <row r="21453" spans="5:5" x14ac:dyDescent="0.25">
      <c r="E21453"/>
    </row>
    <row r="21454" spans="5:5" x14ac:dyDescent="0.25">
      <c r="E21454"/>
    </row>
    <row r="21455" spans="5:5" x14ac:dyDescent="0.25">
      <c r="E21455"/>
    </row>
    <row r="21456" spans="5:5" x14ac:dyDescent="0.25">
      <c r="E21456"/>
    </row>
    <row r="21457" spans="5:5" x14ac:dyDescent="0.25">
      <c r="E21457"/>
    </row>
    <row r="21458" spans="5:5" x14ac:dyDescent="0.25">
      <c r="E21458"/>
    </row>
    <row r="21459" spans="5:5" x14ac:dyDescent="0.25">
      <c r="E21459"/>
    </row>
    <row r="21460" spans="5:5" x14ac:dyDescent="0.25">
      <c r="E21460"/>
    </row>
    <row r="21461" spans="5:5" x14ac:dyDescent="0.25">
      <c r="E21461"/>
    </row>
    <row r="21462" spans="5:5" x14ac:dyDescent="0.25">
      <c r="E21462"/>
    </row>
    <row r="21463" spans="5:5" x14ac:dyDescent="0.25">
      <c r="E21463"/>
    </row>
    <row r="21464" spans="5:5" x14ac:dyDescent="0.25">
      <c r="E21464"/>
    </row>
    <row r="21465" spans="5:5" x14ac:dyDescent="0.25">
      <c r="E21465"/>
    </row>
    <row r="21466" spans="5:5" x14ac:dyDescent="0.25">
      <c r="E21466"/>
    </row>
    <row r="21467" spans="5:5" x14ac:dyDescent="0.25">
      <c r="E21467"/>
    </row>
    <row r="21468" spans="5:5" x14ac:dyDescent="0.25">
      <c r="E21468"/>
    </row>
    <row r="21469" spans="5:5" x14ac:dyDescent="0.25">
      <c r="E21469"/>
    </row>
    <row r="21470" spans="5:5" x14ac:dyDescent="0.25">
      <c r="E21470"/>
    </row>
    <row r="21471" spans="5:5" x14ac:dyDescent="0.25">
      <c r="E21471"/>
    </row>
    <row r="21472" spans="5:5" x14ac:dyDescent="0.25">
      <c r="E21472"/>
    </row>
    <row r="21473" spans="5:5" x14ac:dyDescent="0.25">
      <c r="E21473"/>
    </row>
    <row r="21474" spans="5:5" x14ac:dyDescent="0.25">
      <c r="E21474"/>
    </row>
    <row r="21475" spans="5:5" x14ac:dyDescent="0.25">
      <c r="E21475"/>
    </row>
    <row r="21476" spans="5:5" x14ac:dyDescent="0.25">
      <c r="E21476"/>
    </row>
    <row r="21477" spans="5:5" x14ac:dyDescent="0.25">
      <c r="E21477"/>
    </row>
    <row r="21478" spans="5:5" x14ac:dyDescent="0.25">
      <c r="E21478"/>
    </row>
    <row r="21479" spans="5:5" x14ac:dyDescent="0.25">
      <c r="E21479"/>
    </row>
    <row r="21480" spans="5:5" x14ac:dyDescent="0.25">
      <c r="E21480"/>
    </row>
    <row r="21481" spans="5:5" x14ac:dyDescent="0.25">
      <c r="E21481"/>
    </row>
    <row r="21482" spans="5:5" x14ac:dyDescent="0.25">
      <c r="E21482"/>
    </row>
    <row r="21483" spans="5:5" x14ac:dyDescent="0.25">
      <c r="E21483"/>
    </row>
    <row r="21484" spans="5:5" x14ac:dyDescent="0.25">
      <c r="E21484"/>
    </row>
    <row r="21485" spans="5:5" x14ac:dyDescent="0.25">
      <c r="E21485"/>
    </row>
    <row r="21486" spans="5:5" x14ac:dyDescent="0.25">
      <c r="E21486"/>
    </row>
    <row r="21487" spans="5:5" x14ac:dyDescent="0.25">
      <c r="E21487"/>
    </row>
    <row r="21488" spans="5:5" x14ac:dyDescent="0.25">
      <c r="E21488"/>
    </row>
    <row r="21489" spans="5:5" x14ac:dyDescent="0.25">
      <c r="E21489"/>
    </row>
    <row r="21490" spans="5:5" x14ac:dyDescent="0.25">
      <c r="E21490"/>
    </row>
    <row r="21491" spans="5:5" x14ac:dyDescent="0.25">
      <c r="E21491"/>
    </row>
    <row r="21492" spans="5:5" x14ac:dyDescent="0.25">
      <c r="E21492"/>
    </row>
    <row r="21493" spans="5:5" x14ac:dyDescent="0.25">
      <c r="E21493"/>
    </row>
    <row r="21494" spans="5:5" x14ac:dyDescent="0.25">
      <c r="E21494"/>
    </row>
    <row r="21495" spans="5:5" x14ac:dyDescent="0.25">
      <c r="E21495"/>
    </row>
    <row r="21496" spans="5:5" x14ac:dyDescent="0.25">
      <c r="E21496"/>
    </row>
    <row r="21497" spans="5:5" x14ac:dyDescent="0.25">
      <c r="E21497"/>
    </row>
    <row r="21498" spans="5:5" x14ac:dyDescent="0.25">
      <c r="E21498"/>
    </row>
    <row r="21499" spans="5:5" x14ac:dyDescent="0.25">
      <c r="E21499"/>
    </row>
    <row r="21500" spans="5:5" x14ac:dyDescent="0.25">
      <c r="E21500"/>
    </row>
    <row r="21501" spans="5:5" x14ac:dyDescent="0.25">
      <c r="E21501"/>
    </row>
    <row r="21502" spans="5:5" x14ac:dyDescent="0.25">
      <c r="E21502"/>
    </row>
    <row r="21503" spans="5:5" x14ac:dyDescent="0.25">
      <c r="E21503"/>
    </row>
    <row r="21504" spans="5:5" x14ac:dyDescent="0.25">
      <c r="E21504"/>
    </row>
    <row r="21505" spans="5:5" x14ac:dyDescent="0.25">
      <c r="E21505"/>
    </row>
    <row r="21506" spans="5:5" x14ac:dyDescent="0.25">
      <c r="E21506"/>
    </row>
    <row r="21507" spans="5:5" x14ac:dyDescent="0.25">
      <c r="E21507"/>
    </row>
    <row r="21508" spans="5:5" x14ac:dyDescent="0.25">
      <c r="E21508"/>
    </row>
    <row r="21509" spans="5:5" x14ac:dyDescent="0.25">
      <c r="E21509"/>
    </row>
    <row r="21510" spans="5:5" x14ac:dyDescent="0.25">
      <c r="E21510"/>
    </row>
    <row r="21511" spans="5:5" x14ac:dyDescent="0.25">
      <c r="E21511"/>
    </row>
    <row r="21512" spans="5:5" x14ac:dyDescent="0.25">
      <c r="E21512"/>
    </row>
    <row r="21513" spans="5:5" x14ac:dyDescent="0.25">
      <c r="E21513"/>
    </row>
    <row r="21514" spans="5:5" x14ac:dyDescent="0.25">
      <c r="E21514"/>
    </row>
    <row r="21515" spans="5:5" x14ac:dyDescent="0.25">
      <c r="E21515"/>
    </row>
    <row r="21516" spans="5:5" x14ac:dyDescent="0.25">
      <c r="E21516"/>
    </row>
    <row r="21517" spans="5:5" x14ac:dyDescent="0.25">
      <c r="E21517"/>
    </row>
    <row r="21518" spans="5:5" x14ac:dyDescent="0.25">
      <c r="E21518"/>
    </row>
    <row r="21519" spans="5:5" x14ac:dyDescent="0.25">
      <c r="E21519"/>
    </row>
    <row r="21520" spans="5:5" x14ac:dyDescent="0.25">
      <c r="E21520"/>
    </row>
    <row r="21521" spans="5:5" x14ac:dyDescent="0.25">
      <c r="E21521"/>
    </row>
    <row r="21522" spans="5:5" x14ac:dyDescent="0.25">
      <c r="E21522"/>
    </row>
    <row r="21523" spans="5:5" x14ac:dyDescent="0.25">
      <c r="E21523"/>
    </row>
    <row r="21524" spans="5:5" x14ac:dyDescent="0.25">
      <c r="E21524"/>
    </row>
    <row r="21525" spans="5:5" x14ac:dyDescent="0.25">
      <c r="E21525"/>
    </row>
    <row r="21526" spans="5:5" x14ac:dyDescent="0.25">
      <c r="E21526"/>
    </row>
    <row r="21527" spans="5:5" x14ac:dyDescent="0.25">
      <c r="E21527"/>
    </row>
    <row r="21528" spans="5:5" x14ac:dyDescent="0.25">
      <c r="E21528"/>
    </row>
    <row r="21529" spans="5:5" x14ac:dyDescent="0.25">
      <c r="E21529"/>
    </row>
    <row r="21530" spans="5:5" x14ac:dyDescent="0.25">
      <c r="E21530"/>
    </row>
    <row r="21531" spans="5:5" x14ac:dyDescent="0.25">
      <c r="E21531"/>
    </row>
    <row r="21532" spans="5:5" x14ac:dyDescent="0.25">
      <c r="E21532"/>
    </row>
    <row r="21533" spans="5:5" x14ac:dyDescent="0.25">
      <c r="E21533"/>
    </row>
    <row r="21534" spans="5:5" x14ac:dyDescent="0.25">
      <c r="E21534"/>
    </row>
    <row r="21535" spans="5:5" x14ac:dyDescent="0.25">
      <c r="E21535"/>
    </row>
    <row r="21536" spans="5:5" x14ac:dyDescent="0.25">
      <c r="E21536"/>
    </row>
    <row r="21537" spans="5:5" x14ac:dyDescent="0.25">
      <c r="E21537"/>
    </row>
    <row r="21538" spans="5:5" x14ac:dyDescent="0.25">
      <c r="E21538"/>
    </row>
    <row r="21539" spans="5:5" x14ac:dyDescent="0.25">
      <c r="E21539"/>
    </row>
    <row r="21540" spans="5:5" x14ac:dyDescent="0.25">
      <c r="E21540"/>
    </row>
    <row r="21541" spans="5:5" x14ac:dyDescent="0.25">
      <c r="E21541"/>
    </row>
    <row r="21542" spans="5:5" x14ac:dyDescent="0.25">
      <c r="E21542"/>
    </row>
    <row r="21543" spans="5:5" x14ac:dyDescent="0.25">
      <c r="E21543"/>
    </row>
    <row r="21544" spans="5:5" x14ac:dyDescent="0.25">
      <c r="E21544"/>
    </row>
    <row r="21545" spans="5:5" x14ac:dyDescent="0.25">
      <c r="E21545"/>
    </row>
    <row r="21546" spans="5:5" x14ac:dyDescent="0.25">
      <c r="E21546"/>
    </row>
    <row r="21547" spans="5:5" x14ac:dyDescent="0.25">
      <c r="E21547"/>
    </row>
    <row r="21548" spans="5:5" x14ac:dyDescent="0.25">
      <c r="E21548"/>
    </row>
    <row r="21549" spans="5:5" x14ac:dyDescent="0.25">
      <c r="E21549"/>
    </row>
    <row r="21550" spans="5:5" x14ac:dyDescent="0.25">
      <c r="E21550"/>
    </row>
    <row r="21551" spans="5:5" x14ac:dyDescent="0.25">
      <c r="E21551"/>
    </row>
    <row r="21552" spans="5:5" x14ac:dyDescent="0.25">
      <c r="E21552"/>
    </row>
    <row r="21553" spans="5:5" x14ac:dyDescent="0.25">
      <c r="E21553"/>
    </row>
    <row r="21554" spans="5:5" x14ac:dyDescent="0.25">
      <c r="E21554"/>
    </row>
    <row r="21555" spans="5:5" x14ac:dyDescent="0.25">
      <c r="E21555"/>
    </row>
    <row r="21556" spans="5:5" x14ac:dyDescent="0.25">
      <c r="E21556"/>
    </row>
    <row r="21557" spans="5:5" x14ac:dyDescent="0.25">
      <c r="E21557"/>
    </row>
    <row r="21558" spans="5:5" x14ac:dyDescent="0.25">
      <c r="E21558"/>
    </row>
    <row r="21559" spans="5:5" x14ac:dyDescent="0.25">
      <c r="E21559"/>
    </row>
    <row r="21560" spans="5:5" x14ac:dyDescent="0.25">
      <c r="E21560"/>
    </row>
    <row r="21561" spans="5:5" x14ac:dyDescent="0.25">
      <c r="E21561"/>
    </row>
    <row r="21562" spans="5:5" x14ac:dyDescent="0.25">
      <c r="E21562"/>
    </row>
    <row r="21563" spans="5:5" x14ac:dyDescent="0.25">
      <c r="E21563"/>
    </row>
    <row r="21564" spans="5:5" x14ac:dyDescent="0.25">
      <c r="E21564"/>
    </row>
    <row r="21565" spans="5:5" x14ac:dyDescent="0.25">
      <c r="E21565"/>
    </row>
    <row r="21566" spans="5:5" x14ac:dyDescent="0.25">
      <c r="E21566"/>
    </row>
    <row r="21567" spans="5:5" x14ac:dyDescent="0.25">
      <c r="E21567"/>
    </row>
    <row r="21568" spans="5:5" x14ac:dyDescent="0.25">
      <c r="E21568"/>
    </row>
    <row r="21569" spans="5:5" x14ac:dyDescent="0.25">
      <c r="E21569"/>
    </row>
    <row r="21570" spans="5:5" x14ac:dyDescent="0.25">
      <c r="E21570"/>
    </row>
    <row r="21571" spans="5:5" x14ac:dyDescent="0.25">
      <c r="E21571"/>
    </row>
    <row r="21572" spans="5:5" x14ac:dyDescent="0.25">
      <c r="E21572"/>
    </row>
    <row r="21573" spans="5:5" x14ac:dyDescent="0.25">
      <c r="E21573"/>
    </row>
    <row r="21574" spans="5:5" x14ac:dyDescent="0.25">
      <c r="E21574"/>
    </row>
    <row r="21575" spans="5:5" x14ac:dyDescent="0.25">
      <c r="E21575"/>
    </row>
    <row r="21576" spans="5:5" x14ac:dyDescent="0.25">
      <c r="E21576"/>
    </row>
    <row r="21577" spans="5:5" x14ac:dyDescent="0.25">
      <c r="E21577"/>
    </row>
    <row r="21578" spans="5:5" x14ac:dyDescent="0.25">
      <c r="E21578"/>
    </row>
    <row r="21579" spans="5:5" x14ac:dyDescent="0.25">
      <c r="E21579"/>
    </row>
    <row r="21580" spans="5:5" x14ac:dyDescent="0.25">
      <c r="E21580"/>
    </row>
    <row r="21581" spans="5:5" x14ac:dyDescent="0.25">
      <c r="E21581"/>
    </row>
    <row r="21582" spans="5:5" x14ac:dyDescent="0.25">
      <c r="E21582"/>
    </row>
    <row r="21583" spans="5:5" x14ac:dyDescent="0.25">
      <c r="E21583"/>
    </row>
    <row r="21584" spans="5:5" x14ac:dyDescent="0.25">
      <c r="E21584"/>
    </row>
    <row r="21585" spans="5:5" x14ac:dyDescent="0.25">
      <c r="E21585"/>
    </row>
    <row r="21586" spans="5:5" x14ac:dyDescent="0.25">
      <c r="E21586"/>
    </row>
    <row r="21587" spans="5:5" x14ac:dyDescent="0.25">
      <c r="E21587"/>
    </row>
    <row r="21588" spans="5:5" x14ac:dyDescent="0.25">
      <c r="E21588"/>
    </row>
    <row r="21589" spans="5:5" x14ac:dyDescent="0.25">
      <c r="E21589"/>
    </row>
    <row r="21590" spans="5:5" x14ac:dyDescent="0.25">
      <c r="E21590"/>
    </row>
    <row r="21591" spans="5:5" x14ac:dyDescent="0.25">
      <c r="E21591"/>
    </row>
    <row r="21592" spans="5:5" x14ac:dyDescent="0.25">
      <c r="E21592"/>
    </row>
    <row r="21593" spans="5:5" x14ac:dyDescent="0.25">
      <c r="E21593"/>
    </row>
    <row r="21594" spans="5:5" x14ac:dyDescent="0.25">
      <c r="E21594"/>
    </row>
    <row r="21595" spans="5:5" x14ac:dyDescent="0.25">
      <c r="E21595"/>
    </row>
    <row r="21596" spans="5:5" x14ac:dyDescent="0.25">
      <c r="E21596"/>
    </row>
    <row r="21597" spans="5:5" x14ac:dyDescent="0.25">
      <c r="E21597"/>
    </row>
    <row r="21598" spans="5:5" x14ac:dyDescent="0.25">
      <c r="E21598"/>
    </row>
    <row r="21599" spans="5:5" x14ac:dyDescent="0.25">
      <c r="E21599"/>
    </row>
    <row r="21600" spans="5:5" x14ac:dyDescent="0.25">
      <c r="E21600"/>
    </row>
    <row r="21601" spans="5:5" x14ac:dyDescent="0.25">
      <c r="E21601"/>
    </row>
    <row r="21602" spans="5:5" x14ac:dyDescent="0.25">
      <c r="E21602"/>
    </row>
    <row r="21603" spans="5:5" x14ac:dyDescent="0.25">
      <c r="E21603"/>
    </row>
    <row r="21604" spans="5:5" x14ac:dyDescent="0.25">
      <c r="E21604"/>
    </row>
    <row r="21605" spans="5:5" x14ac:dyDescent="0.25">
      <c r="E21605"/>
    </row>
    <row r="21606" spans="5:5" x14ac:dyDescent="0.25">
      <c r="E21606"/>
    </row>
    <row r="21607" spans="5:5" x14ac:dyDescent="0.25">
      <c r="E21607"/>
    </row>
    <row r="21608" spans="5:5" x14ac:dyDescent="0.25">
      <c r="E21608"/>
    </row>
    <row r="21609" spans="5:5" x14ac:dyDescent="0.25">
      <c r="E21609"/>
    </row>
    <row r="21610" spans="5:5" x14ac:dyDescent="0.25">
      <c r="E21610"/>
    </row>
    <row r="21611" spans="5:5" x14ac:dyDescent="0.25">
      <c r="E21611"/>
    </row>
    <row r="21612" spans="5:5" x14ac:dyDescent="0.25">
      <c r="E21612"/>
    </row>
    <row r="21613" spans="5:5" x14ac:dyDescent="0.25">
      <c r="E21613"/>
    </row>
    <row r="21614" spans="5:5" x14ac:dyDescent="0.25">
      <c r="E21614"/>
    </row>
    <row r="21615" spans="5:5" x14ac:dyDescent="0.25">
      <c r="E21615"/>
    </row>
    <row r="21616" spans="5:5" x14ac:dyDescent="0.25">
      <c r="E21616"/>
    </row>
    <row r="21617" spans="5:5" x14ac:dyDescent="0.25">
      <c r="E21617"/>
    </row>
    <row r="21618" spans="5:5" x14ac:dyDescent="0.25">
      <c r="E21618"/>
    </row>
    <row r="21619" spans="5:5" x14ac:dyDescent="0.25">
      <c r="E21619"/>
    </row>
    <row r="21620" spans="5:5" x14ac:dyDescent="0.25">
      <c r="E21620"/>
    </row>
    <row r="21621" spans="5:5" x14ac:dyDescent="0.25">
      <c r="E21621"/>
    </row>
    <row r="21622" spans="5:5" x14ac:dyDescent="0.25">
      <c r="E21622"/>
    </row>
    <row r="21623" spans="5:5" x14ac:dyDescent="0.25">
      <c r="E21623"/>
    </row>
    <row r="21624" spans="5:5" x14ac:dyDescent="0.25">
      <c r="E21624"/>
    </row>
    <row r="21625" spans="5:5" x14ac:dyDescent="0.25">
      <c r="E21625"/>
    </row>
    <row r="21626" spans="5:5" x14ac:dyDescent="0.25">
      <c r="E21626"/>
    </row>
    <row r="21627" spans="5:5" x14ac:dyDescent="0.25">
      <c r="E21627"/>
    </row>
    <row r="21628" spans="5:5" x14ac:dyDescent="0.25">
      <c r="E21628"/>
    </row>
    <row r="21629" spans="5:5" x14ac:dyDescent="0.25">
      <c r="E21629"/>
    </row>
    <row r="21630" spans="5:5" x14ac:dyDescent="0.25">
      <c r="E21630"/>
    </row>
    <row r="21631" spans="5:5" x14ac:dyDescent="0.25">
      <c r="E21631"/>
    </row>
    <row r="21632" spans="5:5" x14ac:dyDescent="0.25">
      <c r="E21632"/>
    </row>
    <row r="21633" spans="5:5" x14ac:dyDescent="0.25">
      <c r="E21633"/>
    </row>
    <row r="21634" spans="5:5" x14ac:dyDescent="0.25">
      <c r="E21634"/>
    </row>
    <row r="21635" spans="5:5" x14ac:dyDescent="0.25">
      <c r="E21635"/>
    </row>
    <row r="21636" spans="5:5" x14ac:dyDescent="0.25">
      <c r="E21636"/>
    </row>
    <row r="21637" spans="5:5" x14ac:dyDescent="0.25">
      <c r="E21637"/>
    </row>
    <row r="21638" spans="5:5" x14ac:dyDescent="0.25">
      <c r="E21638"/>
    </row>
    <row r="21639" spans="5:5" x14ac:dyDescent="0.25">
      <c r="E21639"/>
    </row>
    <row r="21640" spans="5:5" x14ac:dyDescent="0.25">
      <c r="E21640"/>
    </row>
    <row r="21641" spans="5:5" x14ac:dyDescent="0.25">
      <c r="E21641"/>
    </row>
    <row r="21642" spans="5:5" x14ac:dyDescent="0.25">
      <c r="E21642"/>
    </row>
    <row r="21643" spans="5:5" x14ac:dyDescent="0.25">
      <c r="E21643"/>
    </row>
    <row r="21644" spans="5:5" x14ac:dyDescent="0.25">
      <c r="E21644"/>
    </row>
    <row r="21645" spans="5:5" x14ac:dyDescent="0.25">
      <c r="E21645"/>
    </row>
    <row r="21646" spans="5:5" x14ac:dyDescent="0.25">
      <c r="E21646"/>
    </row>
    <row r="21647" spans="5:5" x14ac:dyDescent="0.25">
      <c r="E21647"/>
    </row>
    <row r="21648" spans="5:5" x14ac:dyDescent="0.25">
      <c r="E21648"/>
    </row>
    <row r="21649" spans="5:5" x14ac:dyDescent="0.25">
      <c r="E21649"/>
    </row>
    <row r="21650" spans="5:5" x14ac:dyDescent="0.25">
      <c r="E21650"/>
    </row>
    <row r="21651" spans="5:5" x14ac:dyDescent="0.25">
      <c r="E21651"/>
    </row>
    <row r="21652" spans="5:5" x14ac:dyDescent="0.25">
      <c r="E21652"/>
    </row>
    <row r="21653" spans="5:5" x14ac:dyDescent="0.25">
      <c r="E21653"/>
    </row>
    <row r="21654" spans="5:5" x14ac:dyDescent="0.25">
      <c r="E21654"/>
    </row>
    <row r="21655" spans="5:5" x14ac:dyDescent="0.25">
      <c r="E21655"/>
    </row>
    <row r="21656" spans="5:5" x14ac:dyDescent="0.25">
      <c r="E21656"/>
    </row>
    <row r="21657" spans="5:5" x14ac:dyDescent="0.25">
      <c r="E21657"/>
    </row>
    <row r="21658" spans="5:5" x14ac:dyDescent="0.25">
      <c r="E21658"/>
    </row>
    <row r="21659" spans="5:5" x14ac:dyDescent="0.25">
      <c r="E21659"/>
    </row>
    <row r="21660" spans="5:5" x14ac:dyDescent="0.25">
      <c r="E21660"/>
    </row>
    <row r="21661" spans="5:5" x14ac:dyDescent="0.25">
      <c r="E21661"/>
    </row>
    <row r="21662" spans="5:5" x14ac:dyDescent="0.25">
      <c r="E21662"/>
    </row>
    <row r="21663" spans="5:5" x14ac:dyDescent="0.25">
      <c r="E21663"/>
    </row>
    <row r="21664" spans="5:5" x14ac:dyDescent="0.25">
      <c r="E21664"/>
    </row>
    <row r="21665" spans="5:5" x14ac:dyDescent="0.25">
      <c r="E21665"/>
    </row>
    <row r="21666" spans="5:5" x14ac:dyDescent="0.25">
      <c r="E21666"/>
    </row>
    <row r="21667" spans="5:5" x14ac:dyDescent="0.25">
      <c r="E21667"/>
    </row>
    <row r="21668" spans="5:5" x14ac:dyDescent="0.25">
      <c r="E21668"/>
    </row>
    <row r="21669" spans="5:5" x14ac:dyDescent="0.25">
      <c r="E21669"/>
    </row>
    <row r="21670" spans="5:5" x14ac:dyDescent="0.25">
      <c r="E21670"/>
    </row>
    <row r="21671" spans="5:5" x14ac:dyDescent="0.25">
      <c r="E21671"/>
    </row>
    <row r="21672" spans="5:5" x14ac:dyDescent="0.25">
      <c r="E21672"/>
    </row>
    <row r="21673" spans="5:5" x14ac:dyDescent="0.25">
      <c r="E21673"/>
    </row>
    <row r="21674" spans="5:5" x14ac:dyDescent="0.25">
      <c r="E21674"/>
    </row>
    <row r="21675" spans="5:5" x14ac:dyDescent="0.25">
      <c r="E21675"/>
    </row>
    <row r="21676" spans="5:5" x14ac:dyDescent="0.25">
      <c r="E21676"/>
    </row>
    <row r="21677" spans="5:5" x14ac:dyDescent="0.25">
      <c r="E21677"/>
    </row>
    <row r="21678" spans="5:5" x14ac:dyDescent="0.25">
      <c r="E21678"/>
    </row>
    <row r="21679" spans="5:5" x14ac:dyDescent="0.25">
      <c r="E21679"/>
    </row>
    <row r="21680" spans="5:5" x14ac:dyDescent="0.25">
      <c r="E21680"/>
    </row>
    <row r="21681" spans="5:5" x14ac:dyDescent="0.25">
      <c r="E21681"/>
    </row>
    <row r="21682" spans="5:5" x14ac:dyDescent="0.25">
      <c r="E21682"/>
    </row>
    <row r="21683" spans="5:5" x14ac:dyDescent="0.25">
      <c r="E21683"/>
    </row>
    <row r="21684" spans="5:5" x14ac:dyDescent="0.25">
      <c r="E21684"/>
    </row>
    <row r="21685" spans="5:5" x14ac:dyDescent="0.25">
      <c r="E21685"/>
    </row>
    <row r="21686" spans="5:5" x14ac:dyDescent="0.25">
      <c r="E21686"/>
    </row>
    <row r="21687" spans="5:5" x14ac:dyDescent="0.25">
      <c r="E21687"/>
    </row>
    <row r="21688" spans="5:5" x14ac:dyDescent="0.25">
      <c r="E21688"/>
    </row>
    <row r="21689" spans="5:5" x14ac:dyDescent="0.25">
      <c r="E21689"/>
    </row>
    <row r="21690" spans="5:5" x14ac:dyDescent="0.25">
      <c r="E21690"/>
    </row>
    <row r="21691" spans="5:5" x14ac:dyDescent="0.25">
      <c r="E21691"/>
    </row>
    <row r="21692" spans="5:5" x14ac:dyDescent="0.25">
      <c r="E21692"/>
    </row>
    <row r="21693" spans="5:5" x14ac:dyDescent="0.25">
      <c r="E21693"/>
    </row>
    <row r="21694" spans="5:5" x14ac:dyDescent="0.25">
      <c r="E21694"/>
    </row>
    <row r="21695" spans="5:5" x14ac:dyDescent="0.25">
      <c r="E21695"/>
    </row>
    <row r="21696" spans="5:5" x14ac:dyDescent="0.25">
      <c r="E21696"/>
    </row>
    <row r="21697" spans="5:5" x14ac:dyDescent="0.25">
      <c r="E21697"/>
    </row>
    <row r="21698" spans="5:5" x14ac:dyDescent="0.25">
      <c r="E21698"/>
    </row>
    <row r="21699" spans="5:5" x14ac:dyDescent="0.25">
      <c r="E21699"/>
    </row>
    <row r="21700" spans="5:5" x14ac:dyDescent="0.25">
      <c r="E21700"/>
    </row>
    <row r="21701" spans="5:5" x14ac:dyDescent="0.25">
      <c r="E21701"/>
    </row>
    <row r="21702" spans="5:5" x14ac:dyDescent="0.25">
      <c r="E21702"/>
    </row>
    <row r="21703" spans="5:5" x14ac:dyDescent="0.25">
      <c r="E21703"/>
    </row>
    <row r="21704" spans="5:5" x14ac:dyDescent="0.25">
      <c r="E21704"/>
    </row>
    <row r="21705" spans="5:5" x14ac:dyDescent="0.25">
      <c r="E21705"/>
    </row>
    <row r="21706" spans="5:5" x14ac:dyDescent="0.25">
      <c r="E21706"/>
    </row>
    <row r="21707" spans="5:5" x14ac:dyDescent="0.25">
      <c r="E21707"/>
    </row>
    <row r="21708" spans="5:5" x14ac:dyDescent="0.25">
      <c r="E21708"/>
    </row>
    <row r="21709" spans="5:5" x14ac:dyDescent="0.25">
      <c r="E21709"/>
    </row>
    <row r="21710" spans="5:5" x14ac:dyDescent="0.25">
      <c r="E21710"/>
    </row>
    <row r="21711" spans="5:5" x14ac:dyDescent="0.25">
      <c r="E21711"/>
    </row>
    <row r="21712" spans="5:5" x14ac:dyDescent="0.25">
      <c r="E21712"/>
    </row>
    <row r="21713" spans="5:5" x14ac:dyDescent="0.25">
      <c r="E21713"/>
    </row>
    <row r="21714" spans="5:5" x14ac:dyDescent="0.25">
      <c r="E21714"/>
    </row>
    <row r="21715" spans="5:5" x14ac:dyDescent="0.25">
      <c r="E21715"/>
    </row>
    <row r="21716" spans="5:5" x14ac:dyDescent="0.25">
      <c r="E21716"/>
    </row>
    <row r="21717" spans="5:5" x14ac:dyDescent="0.25">
      <c r="E21717"/>
    </row>
    <row r="21718" spans="5:5" x14ac:dyDescent="0.25">
      <c r="E21718"/>
    </row>
    <row r="21719" spans="5:5" x14ac:dyDescent="0.25">
      <c r="E21719"/>
    </row>
    <row r="21720" spans="5:5" x14ac:dyDescent="0.25">
      <c r="E21720"/>
    </row>
    <row r="21721" spans="5:5" x14ac:dyDescent="0.25">
      <c r="E21721"/>
    </row>
    <row r="21722" spans="5:5" x14ac:dyDescent="0.25">
      <c r="E21722"/>
    </row>
    <row r="21723" spans="5:5" x14ac:dyDescent="0.25">
      <c r="E21723"/>
    </row>
    <row r="21724" spans="5:5" x14ac:dyDescent="0.25">
      <c r="E21724"/>
    </row>
    <row r="21725" spans="5:5" x14ac:dyDescent="0.25">
      <c r="E21725"/>
    </row>
    <row r="21726" spans="5:5" x14ac:dyDescent="0.25">
      <c r="E21726"/>
    </row>
    <row r="21727" spans="5:5" x14ac:dyDescent="0.25">
      <c r="E21727"/>
    </row>
    <row r="21728" spans="5:5" x14ac:dyDescent="0.25">
      <c r="E21728"/>
    </row>
    <row r="21729" spans="5:5" x14ac:dyDescent="0.25">
      <c r="E21729"/>
    </row>
    <row r="21730" spans="5:5" x14ac:dyDescent="0.25">
      <c r="E21730"/>
    </row>
    <row r="21731" spans="5:5" x14ac:dyDescent="0.25">
      <c r="E21731"/>
    </row>
    <row r="21732" spans="5:5" x14ac:dyDescent="0.25">
      <c r="E21732"/>
    </row>
    <row r="21733" spans="5:5" x14ac:dyDescent="0.25">
      <c r="E21733"/>
    </row>
    <row r="21734" spans="5:5" x14ac:dyDescent="0.25">
      <c r="E21734"/>
    </row>
    <row r="21735" spans="5:5" x14ac:dyDescent="0.25">
      <c r="E21735"/>
    </row>
    <row r="21736" spans="5:5" x14ac:dyDescent="0.25">
      <c r="E21736"/>
    </row>
    <row r="21737" spans="5:5" x14ac:dyDescent="0.25">
      <c r="E21737"/>
    </row>
    <row r="21738" spans="5:5" x14ac:dyDescent="0.25">
      <c r="E21738"/>
    </row>
    <row r="21739" spans="5:5" x14ac:dyDescent="0.25">
      <c r="E21739"/>
    </row>
    <row r="21740" spans="5:5" x14ac:dyDescent="0.25">
      <c r="E21740"/>
    </row>
    <row r="21741" spans="5:5" x14ac:dyDescent="0.25">
      <c r="E21741"/>
    </row>
    <row r="21742" spans="5:5" x14ac:dyDescent="0.25">
      <c r="E21742"/>
    </row>
    <row r="21743" spans="5:5" x14ac:dyDescent="0.25">
      <c r="E21743"/>
    </row>
    <row r="21744" spans="5:5" x14ac:dyDescent="0.25">
      <c r="E21744"/>
    </row>
    <row r="21745" spans="5:5" x14ac:dyDescent="0.25">
      <c r="E21745"/>
    </row>
    <row r="21746" spans="5:5" x14ac:dyDescent="0.25">
      <c r="E21746"/>
    </row>
    <row r="21747" spans="5:5" x14ac:dyDescent="0.25">
      <c r="E21747"/>
    </row>
    <row r="21748" spans="5:5" x14ac:dyDescent="0.25">
      <c r="E21748"/>
    </row>
    <row r="21749" spans="5:5" x14ac:dyDescent="0.25">
      <c r="E21749"/>
    </row>
    <row r="21750" spans="5:5" x14ac:dyDescent="0.25">
      <c r="E21750"/>
    </row>
    <row r="21751" spans="5:5" x14ac:dyDescent="0.25">
      <c r="E21751"/>
    </row>
    <row r="21752" spans="5:5" x14ac:dyDescent="0.25">
      <c r="E21752"/>
    </row>
    <row r="21753" spans="5:5" x14ac:dyDescent="0.25">
      <c r="E21753"/>
    </row>
    <row r="21754" spans="5:5" x14ac:dyDescent="0.25">
      <c r="E21754"/>
    </row>
    <row r="21755" spans="5:5" x14ac:dyDescent="0.25">
      <c r="E21755"/>
    </row>
    <row r="21756" spans="5:5" x14ac:dyDescent="0.25">
      <c r="E21756"/>
    </row>
    <row r="21757" spans="5:5" x14ac:dyDescent="0.25">
      <c r="E21757"/>
    </row>
    <row r="21758" spans="5:5" x14ac:dyDescent="0.25">
      <c r="E21758"/>
    </row>
    <row r="21759" spans="5:5" x14ac:dyDescent="0.25">
      <c r="E21759"/>
    </row>
    <row r="21760" spans="5:5" x14ac:dyDescent="0.25">
      <c r="E21760"/>
    </row>
    <row r="21761" spans="5:5" x14ac:dyDescent="0.25">
      <c r="E21761"/>
    </row>
    <row r="21762" spans="5:5" x14ac:dyDescent="0.25">
      <c r="E21762"/>
    </row>
    <row r="21763" spans="5:5" x14ac:dyDescent="0.25">
      <c r="E21763"/>
    </row>
    <row r="21764" spans="5:5" x14ac:dyDescent="0.25">
      <c r="E21764"/>
    </row>
    <row r="21765" spans="5:5" x14ac:dyDescent="0.25">
      <c r="E21765"/>
    </row>
    <row r="21766" spans="5:5" x14ac:dyDescent="0.25">
      <c r="E21766"/>
    </row>
    <row r="21767" spans="5:5" x14ac:dyDescent="0.25">
      <c r="E21767"/>
    </row>
    <row r="21768" spans="5:5" x14ac:dyDescent="0.25">
      <c r="E21768"/>
    </row>
    <row r="21769" spans="5:5" x14ac:dyDescent="0.25">
      <c r="E21769"/>
    </row>
    <row r="21770" spans="5:5" x14ac:dyDescent="0.25">
      <c r="E21770"/>
    </row>
    <row r="21771" spans="5:5" x14ac:dyDescent="0.25">
      <c r="E21771"/>
    </row>
    <row r="21772" spans="5:5" x14ac:dyDescent="0.25">
      <c r="E21772"/>
    </row>
    <row r="21773" spans="5:5" x14ac:dyDescent="0.25">
      <c r="E21773"/>
    </row>
    <row r="21774" spans="5:5" x14ac:dyDescent="0.25">
      <c r="E21774"/>
    </row>
    <row r="21775" spans="5:5" x14ac:dyDescent="0.25">
      <c r="E21775"/>
    </row>
    <row r="21776" spans="5:5" x14ac:dyDescent="0.25">
      <c r="E21776"/>
    </row>
    <row r="21777" spans="5:5" x14ac:dyDescent="0.25">
      <c r="E21777"/>
    </row>
    <row r="21778" spans="5:5" x14ac:dyDescent="0.25">
      <c r="E21778"/>
    </row>
    <row r="21779" spans="5:5" x14ac:dyDescent="0.25">
      <c r="E21779"/>
    </row>
    <row r="21780" spans="5:5" x14ac:dyDescent="0.25">
      <c r="E21780"/>
    </row>
    <row r="21781" spans="5:5" x14ac:dyDescent="0.25">
      <c r="E21781"/>
    </row>
    <row r="21782" spans="5:5" x14ac:dyDescent="0.25">
      <c r="E21782"/>
    </row>
    <row r="21783" spans="5:5" x14ac:dyDescent="0.25">
      <c r="E21783"/>
    </row>
    <row r="21784" spans="5:5" x14ac:dyDescent="0.25">
      <c r="E21784"/>
    </row>
    <row r="21785" spans="5:5" x14ac:dyDescent="0.25">
      <c r="E21785"/>
    </row>
    <row r="21786" spans="5:5" x14ac:dyDescent="0.25">
      <c r="E21786"/>
    </row>
    <row r="21787" spans="5:5" x14ac:dyDescent="0.25">
      <c r="E21787"/>
    </row>
    <row r="21788" spans="5:5" x14ac:dyDescent="0.25">
      <c r="E21788"/>
    </row>
    <row r="21789" spans="5:5" x14ac:dyDescent="0.25">
      <c r="E21789"/>
    </row>
    <row r="21790" spans="5:5" x14ac:dyDescent="0.25">
      <c r="E21790"/>
    </row>
    <row r="21791" spans="5:5" x14ac:dyDescent="0.25">
      <c r="E21791"/>
    </row>
    <row r="21792" spans="5:5" x14ac:dyDescent="0.25">
      <c r="E21792"/>
    </row>
    <row r="21793" spans="5:5" x14ac:dyDescent="0.25">
      <c r="E21793"/>
    </row>
    <row r="21794" spans="5:5" x14ac:dyDescent="0.25">
      <c r="E21794"/>
    </row>
    <row r="21795" spans="5:5" x14ac:dyDescent="0.25">
      <c r="E21795"/>
    </row>
    <row r="21796" spans="5:5" x14ac:dyDescent="0.25">
      <c r="E21796"/>
    </row>
    <row r="21797" spans="5:5" x14ac:dyDescent="0.25">
      <c r="E21797"/>
    </row>
    <row r="21798" spans="5:5" x14ac:dyDescent="0.25">
      <c r="E21798"/>
    </row>
    <row r="21799" spans="5:5" x14ac:dyDescent="0.25">
      <c r="E21799"/>
    </row>
    <row r="21800" spans="5:5" x14ac:dyDescent="0.25">
      <c r="E21800"/>
    </row>
    <row r="21801" spans="5:5" x14ac:dyDescent="0.25">
      <c r="E21801"/>
    </row>
    <row r="21802" spans="5:5" x14ac:dyDescent="0.25">
      <c r="E21802"/>
    </row>
    <row r="21803" spans="5:5" x14ac:dyDescent="0.25">
      <c r="E21803"/>
    </row>
    <row r="21804" spans="5:5" x14ac:dyDescent="0.25">
      <c r="E21804"/>
    </row>
    <row r="21805" spans="5:5" x14ac:dyDescent="0.25">
      <c r="E21805"/>
    </row>
    <row r="21806" spans="5:5" x14ac:dyDescent="0.25">
      <c r="E21806"/>
    </row>
    <row r="21807" spans="5:5" x14ac:dyDescent="0.25">
      <c r="E21807"/>
    </row>
    <row r="21808" spans="5:5" x14ac:dyDescent="0.25">
      <c r="E21808"/>
    </row>
    <row r="21809" spans="5:5" x14ac:dyDescent="0.25">
      <c r="E21809"/>
    </row>
    <row r="21810" spans="5:5" x14ac:dyDescent="0.25">
      <c r="E21810"/>
    </row>
    <row r="21811" spans="5:5" x14ac:dyDescent="0.25">
      <c r="E21811"/>
    </row>
    <row r="21812" spans="5:5" x14ac:dyDescent="0.25">
      <c r="E21812"/>
    </row>
    <row r="21813" spans="5:5" x14ac:dyDescent="0.25">
      <c r="E21813"/>
    </row>
    <row r="21814" spans="5:5" x14ac:dyDescent="0.25">
      <c r="E21814"/>
    </row>
    <row r="21815" spans="5:5" x14ac:dyDescent="0.25">
      <c r="E21815"/>
    </row>
    <row r="21816" spans="5:5" x14ac:dyDescent="0.25">
      <c r="E21816"/>
    </row>
    <row r="21817" spans="5:5" x14ac:dyDescent="0.25">
      <c r="E21817"/>
    </row>
    <row r="21818" spans="5:5" x14ac:dyDescent="0.25">
      <c r="E21818"/>
    </row>
    <row r="21819" spans="5:5" x14ac:dyDescent="0.25">
      <c r="E21819"/>
    </row>
    <row r="21820" spans="5:5" x14ac:dyDescent="0.25">
      <c r="E21820"/>
    </row>
    <row r="21821" spans="5:5" x14ac:dyDescent="0.25">
      <c r="E21821"/>
    </row>
    <row r="21822" spans="5:5" x14ac:dyDescent="0.25">
      <c r="E21822"/>
    </row>
    <row r="21823" spans="5:5" x14ac:dyDescent="0.25">
      <c r="E21823"/>
    </row>
    <row r="21824" spans="5:5" x14ac:dyDescent="0.25">
      <c r="E21824"/>
    </row>
    <row r="21825" spans="5:5" x14ac:dyDescent="0.25">
      <c r="E21825"/>
    </row>
    <row r="21826" spans="5:5" x14ac:dyDescent="0.25">
      <c r="E21826"/>
    </row>
    <row r="21827" spans="5:5" x14ac:dyDescent="0.25">
      <c r="E21827"/>
    </row>
    <row r="21828" spans="5:5" x14ac:dyDescent="0.25">
      <c r="E21828"/>
    </row>
    <row r="21829" spans="5:5" x14ac:dyDescent="0.25">
      <c r="E21829"/>
    </row>
    <row r="21830" spans="5:5" x14ac:dyDescent="0.25">
      <c r="E21830"/>
    </row>
    <row r="21831" spans="5:5" x14ac:dyDescent="0.25">
      <c r="E21831"/>
    </row>
    <row r="21832" spans="5:5" x14ac:dyDescent="0.25">
      <c r="E21832"/>
    </row>
    <row r="21833" spans="5:5" x14ac:dyDescent="0.25">
      <c r="E21833"/>
    </row>
    <row r="21834" spans="5:5" x14ac:dyDescent="0.25">
      <c r="E21834"/>
    </row>
    <row r="21835" spans="5:5" x14ac:dyDescent="0.25">
      <c r="E21835"/>
    </row>
    <row r="21836" spans="5:5" x14ac:dyDescent="0.25">
      <c r="E21836"/>
    </row>
    <row r="21837" spans="5:5" x14ac:dyDescent="0.25">
      <c r="E21837"/>
    </row>
    <row r="21838" spans="5:5" x14ac:dyDescent="0.25">
      <c r="E21838"/>
    </row>
    <row r="21839" spans="5:5" x14ac:dyDescent="0.25">
      <c r="E21839"/>
    </row>
    <row r="21840" spans="5:5" x14ac:dyDescent="0.25">
      <c r="E21840"/>
    </row>
    <row r="21841" spans="5:5" x14ac:dyDescent="0.25">
      <c r="E21841"/>
    </row>
    <row r="21842" spans="5:5" x14ac:dyDescent="0.25">
      <c r="E21842"/>
    </row>
    <row r="21843" spans="5:5" x14ac:dyDescent="0.25">
      <c r="E21843"/>
    </row>
    <row r="21844" spans="5:5" x14ac:dyDescent="0.25">
      <c r="E21844"/>
    </row>
    <row r="21845" spans="5:5" x14ac:dyDescent="0.25">
      <c r="E21845"/>
    </row>
    <row r="21846" spans="5:5" x14ac:dyDescent="0.25">
      <c r="E21846"/>
    </row>
    <row r="21847" spans="5:5" x14ac:dyDescent="0.25">
      <c r="E21847"/>
    </row>
    <row r="21848" spans="5:5" x14ac:dyDescent="0.25">
      <c r="E21848"/>
    </row>
    <row r="21849" spans="5:5" x14ac:dyDescent="0.25">
      <c r="E21849"/>
    </row>
    <row r="21850" spans="5:5" x14ac:dyDescent="0.25">
      <c r="E21850"/>
    </row>
    <row r="21851" spans="5:5" x14ac:dyDescent="0.25">
      <c r="E21851"/>
    </row>
    <row r="21852" spans="5:5" x14ac:dyDescent="0.25">
      <c r="E21852"/>
    </row>
    <row r="21853" spans="5:5" x14ac:dyDescent="0.25">
      <c r="E21853"/>
    </row>
    <row r="21854" spans="5:5" x14ac:dyDescent="0.25">
      <c r="E21854"/>
    </row>
    <row r="21855" spans="5:5" x14ac:dyDescent="0.25">
      <c r="E21855"/>
    </row>
    <row r="21856" spans="5:5" x14ac:dyDescent="0.25">
      <c r="E21856"/>
    </row>
    <row r="21857" spans="5:5" x14ac:dyDescent="0.25">
      <c r="E21857"/>
    </row>
    <row r="21858" spans="5:5" x14ac:dyDescent="0.25">
      <c r="E21858"/>
    </row>
    <row r="21859" spans="5:5" x14ac:dyDescent="0.25">
      <c r="E21859"/>
    </row>
    <row r="21860" spans="5:5" x14ac:dyDescent="0.25">
      <c r="E21860"/>
    </row>
    <row r="21861" spans="5:5" x14ac:dyDescent="0.25">
      <c r="E21861"/>
    </row>
    <row r="21862" spans="5:5" x14ac:dyDescent="0.25">
      <c r="E21862"/>
    </row>
    <row r="21863" spans="5:5" x14ac:dyDescent="0.25">
      <c r="E21863"/>
    </row>
    <row r="21864" spans="5:5" x14ac:dyDescent="0.25">
      <c r="E21864"/>
    </row>
    <row r="21865" spans="5:5" x14ac:dyDescent="0.25">
      <c r="E21865"/>
    </row>
    <row r="21866" spans="5:5" x14ac:dyDescent="0.25">
      <c r="E21866"/>
    </row>
    <row r="21867" spans="5:5" x14ac:dyDescent="0.25">
      <c r="E21867"/>
    </row>
    <row r="21868" spans="5:5" x14ac:dyDescent="0.25">
      <c r="E21868"/>
    </row>
    <row r="21869" spans="5:5" x14ac:dyDescent="0.25">
      <c r="E21869"/>
    </row>
    <row r="21870" spans="5:5" x14ac:dyDescent="0.25">
      <c r="E21870"/>
    </row>
    <row r="21871" spans="5:5" x14ac:dyDescent="0.25">
      <c r="E21871"/>
    </row>
    <row r="21872" spans="5:5" x14ac:dyDescent="0.25">
      <c r="E21872"/>
    </row>
    <row r="21873" spans="5:5" x14ac:dyDescent="0.25">
      <c r="E21873"/>
    </row>
    <row r="21874" spans="5:5" x14ac:dyDescent="0.25">
      <c r="E21874"/>
    </row>
    <row r="21875" spans="5:5" x14ac:dyDescent="0.25">
      <c r="E21875"/>
    </row>
    <row r="21876" spans="5:5" x14ac:dyDescent="0.25">
      <c r="E21876"/>
    </row>
    <row r="21877" spans="5:5" x14ac:dyDescent="0.25">
      <c r="E21877"/>
    </row>
    <row r="21878" spans="5:5" x14ac:dyDescent="0.25">
      <c r="E21878"/>
    </row>
    <row r="21879" spans="5:5" x14ac:dyDescent="0.25">
      <c r="E21879"/>
    </row>
    <row r="21880" spans="5:5" x14ac:dyDescent="0.25">
      <c r="E21880"/>
    </row>
    <row r="21881" spans="5:5" x14ac:dyDescent="0.25">
      <c r="E21881"/>
    </row>
    <row r="21882" spans="5:5" x14ac:dyDescent="0.25">
      <c r="E21882"/>
    </row>
    <row r="21883" spans="5:5" x14ac:dyDescent="0.25">
      <c r="E21883"/>
    </row>
    <row r="21884" spans="5:5" x14ac:dyDescent="0.25">
      <c r="E21884"/>
    </row>
    <row r="21885" spans="5:5" x14ac:dyDescent="0.25">
      <c r="E21885"/>
    </row>
    <row r="21886" spans="5:5" x14ac:dyDescent="0.25">
      <c r="E21886"/>
    </row>
    <row r="21887" spans="5:5" x14ac:dyDescent="0.25">
      <c r="E21887"/>
    </row>
    <row r="21888" spans="5:5" x14ac:dyDescent="0.25">
      <c r="E21888"/>
    </row>
    <row r="21889" spans="5:5" x14ac:dyDescent="0.25">
      <c r="E21889"/>
    </row>
    <row r="21890" spans="5:5" x14ac:dyDescent="0.25">
      <c r="E21890"/>
    </row>
    <row r="21891" spans="5:5" x14ac:dyDescent="0.25">
      <c r="E21891"/>
    </row>
    <row r="21892" spans="5:5" x14ac:dyDescent="0.25">
      <c r="E21892"/>
    </row>
    <row r="21893" spans="5:5" x14ac:dyDescent="0.25">
      <c r="E21893"/>
    </row>
    <row r="21894" spans="5:5" x14ac:dyDescent="0.25">
      <c r="E21894"/>
    </row>
    <row r="21895" spans="5:5" x14ac:dyDescent="0.25">
      <c r="E21895"/>
    </row>
    <row r="21896" spans="5:5" x14ac:dyDescent="0.25">
      <c r="E21896"/>
    </row>
    <row r="21897" spans="5:5" x14ac:dyDescent="0.25">
      <c r="E21897"/>
    </row>
    <row r="21898" spans="5:5" x14ac:dyDescent="0.25">
      <c r="E21898"/>
    </row>
    <row r="21899" spans="5:5" x14ac:dyDescent="0.25">
      <c r="E21899"/>
    </row>
    <row r="21900" spans="5:5" x14ac:dyDescent="0.25">
      <c r="E21900"/>
    </row>
    <row r="21901" spans="5:5" x14ac:dyDescent="0.25">
      <c r="E21901"/>
    </row>
    <row r="21902" spans="5:5" x14ac:dyDescent="0.25">
      <c r="E21902"/>
    </row>
    <row r="21903" spans="5:5" x14ac:dyDescent="0.25">
      <c r="E21903"/>
    </row>
    <row r="21904" spans="5:5" x14ac:dyDescent="0.25">
      <c r="E21904"/>
    </row>
    <row r="21905" spans="5:5" x14ac:dyDescent="0.25">
      <c r="E21905"/>
    </row>
    <row r="21906" spans="5:5" x14ac:dyDescent="0.25">
      <c r="E21906"/>
    </row>
    <row r="21907" spans="5:5" x14ac:dyDescent="0.25">
      <c r="E21907"/>
    </row>
    <row r="21908" spans="5:5" x14ac:dyDescent="0.25">
      <c r="E21908"/>
    </row>
    <row r="21909" spans="5:5" x14ac:dyDescent="0.25">
      <c r="E21909"/>
    </row>
    <row r="21910" spans="5:5" x14ac:dyDescent="0.25">
      <c r="E21910"/>
    </row>
    <row r="21911" spans="5:5" x14ac:dyDescent="0.25">
      <c r="E21911"/>
    </row>
    <row r="21912" spans="5:5" x14ac:dyDescent="0.25">
      <c r="E21912"/>
    </row>
    <row r="21913" spans="5:5" x14ac:dyDescent="0.25">
      <c r="E21913"/>
    </row>
    <row r="21914" spans="5:5" x14ac:dyDescent="0.25">
      <c r="E21914"/>
    </row>
    <row r="21915" spans="5:5" x14ac:dyDescent="0.25">
      <c r="E21915"/>
    </row>
    <row r="21916" spans="5:5" x14ac:dyDescent="0.25">
      <c r="E21916"/>
    </row>
    <row r="21917" spans="5:5" x14ac:dyDescent="0.25">
      <c r="E21917"/>
    </row>
    <row r="21918" spans="5:5" x14ac:dyDescent="0.25">
      <c r="E21918"/>
    </row>
    <row r="21919" spans="5:5" x14ac:dyDescent="0.25">
      <c r="E21919"/>
    </row>
    <row r="21920" spans="5:5" x14ac:dyDescent="0.25">
      <c r="E21920"/>
    </row>
    <row r="21921" spans="5:5" x14ac:dyDescent="0.25">
      <c r="E21921"/>
    </row>
    <row r="21922" spans="5:5" x14ac:dyDescent="0.25">
      <c r="E21922"/>
    </row>
    <row r="21923" spans="5:5" x14ac:dyDescent="0.25">
      <c r="E21923"/>
    </row>
    <row r="21924" spans="5:5" x14ac:dyDescent="0.25">
      <c r="E21924"/>
    </row>
    <row r="21925" spans="5:5" x14ac:dyDescent="0.25">
      <c r="E21925"/>
    </row>
    <row r="21926" spans="5:5" x14ac:dyDescent="0.25">
      <c r="E21926"/>
    </row>
    <row r="21927" spans="5:5" x14ac:dyDescent="0.25">
      <c r="E21927"/>
    </row>
    <row r="21928" spans="5:5" x14ac:dyDescent="0.25">
      <c r="E21928"/>
    </row>
    <row r="21929" spans="5:5" x14ac:dyDescent="0.25">
      <c r="E21929"/>
    </row>
    <row r="21930" spans="5:5" x14ac:dyDescent="0.25">
      <c r="E21930"/>
    </row>
    <row r="21931" spans="5:5" x14ac:dyDescent="0.25">
      <c r="E21931"/>
    </row>
    <row r="21932" spans="5:5" x14ac:dyDescent="0.25">
      <c r="E21932"/>
    </row>
    <row r="21933" spans="5:5" x14ac:dyDescent="0.25">
      <c r="E21933"/>
    </row>
    <row r="21934" spans="5:5" x14ac:dyDescent="0.25">
      <c r="E21934"/>
    </row>
    <row r="21935" spans="5:5" x14ac:dyDescent="0.25">
      <c r="E21935"/>
    </row>
    <row r="21936" spans="5:5" x14ac:dyDescent="0.25">
      <c r="E21936"/>
    </row>
    <row r="21937" spans="5:5" x14ac:dyDescent="0.25">
      <c r="E21937"/>
    </row>
    <row r="21938" spans="5:5" x14ac:dyDescent="0.25">
      <c r="E21938"/>
    </row>
    <row r="21939" spans="5:5" x14ac:dyDescent="0.25">
      <c r="E21939"/>
    </row>
    <row r="21940" spans="5:5" x14ac:dyDescent="0.25">
      <c r="E21940"/>
    </row>
    <row r="21941" spans="5:5" x14ac:dyDescent="0.25">
      <c r="E21941"/>
    </row>
    <row r="21942" spans="5:5" x14ac:dyDescent="0.25">
      <c r="E21942"/>
    </row>
    <row r="21943" spans="5:5" x14ac:dyDescent="0.25">
      <c r="E21943"/>
    </row>
    <row r="21944" spans="5:5" x14ac:dyDescent="0.25">
      <c r="E21944"/>
    </row>
    <row r="21945" spans="5:5" x14ac:dyDescent="0.25">
      <c r="E21945"/>
    </row>
    <row r="21946" spans="5:5" x14ac:dyDescent="0.25">
      <c r="E21946"/>
    </row>
    <row r="21947" spans="5:5" x14ac:dyDescent="0.25">
      <c r="E21947"/>
    </row>
    <row r="21948" spans="5:5" x14ac:dyDescent="0.25">
      <c r="E21948"/>
    </row>
    <row r="21949" spans="5:5" x14ac:dyDescent="0.25">
      <c r="E21949"/>
    </row>
    <row r="21950" spans="5:5" x14ac:dyDescent="0.25">
      <c r="E21950"/>
    </row>
    <row r="21951" spans="5:5" x14ac:dyDescent="0.25">
      <c r="E21951"/>
    </row>
    <row r="21952" spans="5:5" x14ac:dyDescent="0.25">
      <c r="E21952"/>
    </row>
    <row r="21953" spans="5:5" x14ac:dyDescent="0.25">
      <c r="E21953"/>
    </row>
    <row r="21954" spans="5:5" x14ac:dyDescent="0.25">
      <c r="E21954"/>
    </row>
    <row r="21955" spans="5:5" x14ac:dyDescent="0.25">
      <c r="E21955"/>
    </row>
    <row r="21956" spans="5:5" x14ac:dyDescent="0.25">
      <c r="E21956"/>
    </row>
    <row r="21957" spans="5:5" x14ac:dyDescent="0.25">
      <c r="E21957"/>
    </row>
    <row r="21958" spans="5:5" x14ac:dyDescent="0.25">
      <c r="E21958"/>
    </row>
    <row r="21959" spans="5:5" x14ac:dyDescent="0.25">
      <c r="E21959"/>
    </row>
    <row r="21960" spans="5:5" x14ac:dyDescent="0.25">
      <c r="E21960"/>
    </row>
    <row r="21961" spans="5:5" x14ac:dyDescent="0.25">
      <c r="E21961"/>
    </row>
    <row r="21962" spans="5:5" x14ac:dyDescent="0.25">
      <c r="E21962"/>
    </row>
    <row r="21963" spans="5:5" x14ac:dyDescent="0.25">
      <c r="E21963"/>
    </row>
    <row r="21964" spans="5:5" x14ac:dyDescent="0.25">
      <c r="E21964"/>
    </row>
    <row r="21965" spans="5:5" x14ac:dyDescent="0.25">
      <c r="E21965"/>
    </row>
    <row r="21966" spans="5:5" x14ac:dyDescent="0.25">
      <c r="E21966"/>
    </row>
    <row r="21967" spans="5:5" x14ac:dyDescent="0.25">
      <c r="E21967"/>
    </row>
    <row r="21968" spans="5:5" x14ac:dyDescent="0.25">
      <c r="E21968"/>
    </row>
    <row r="21969" spans="5:5" x14ac:dyDescent="0.25">
      <c r="E21969"/>
    </row>
    <row r="21970" spans="5:5" x14ac:dyDescent="0.25">
      <c r="E21970"/>
    </row>
    <row r="21971" spans="5:5" x14ac:dyDescent="0.25">
      <c r="E21971"/>
    </row>
    <row r="21972" spans="5:5" x14ac:dyDescent="0.25">
      <c r="E21972"/>
    </row>
    <row r="21973" spans="5:5" x14ac:dyDescent="0.25">
      <c r="E21973"/>
    </row>
    <row r="21974" spans="5:5" x14ac:dyDescent="0.25">
      <c r="E21974"/>
    </row>
    <row r="21975" spans="5:5" x14ac:dyDescent="0.25">
      <c r="E21975"/>
    </row>
    <row r="21976" spans="5:5" x14ac:dyDescent="0.25">
      <c r="E21976"/>
    </row>
    <row r="21977" spans="5:5" x14ac:dyDescent="0.25">
      <c r="E21977"/>
    </row>
    <row r="21978" spans="5:5" x14ac:dyDescent="0.25">
      <c r="E21978"/>
    </row>
    <row r="21979" spans="5:5" x14ac:dyDescent="0.25">
      <c r="E21979"/>
    </row>
    <row r="21980" spans="5:5" x14ac:dyDescent="0.25">
      <c r="E21980"/>
    </row>
    <row r="21981" spans="5:5" x14ac:dyDescent="0.25">
      <c r="E21981"/>
    </row>
    <row r="21982" spans="5:5" x14ac:dyDescent="0.25">
      <c r="E21982"/>
    </row>
    <row r="21983" spans="5:5" x14ac:dyDescent="0.25">
      <c r="E21983"/>
    </row>
    <row r="21984" spans="5:5" x14ac:dyDescent="0.25">
      <c r="E21984"/>
    </row>
    <row r="21985" spans="5:5" x14ac:dyDescent="0.25">
      <c r="E21985"/>
    </row>
    <row r="21986" spans="5:5" x14ac:dyDescent="0.25">
      <c r="E21986"/>
    </row>
    <row r="21987" spans="5:5" x14ac:dyDescent="0.25">
      <c r="E21987"/>
    </row>
    <row r="21988" spans="5:5" x14ac:dyDescent="0.25">
      <c r="E21988"/>
    </row>
    <row r="21989" spans="5:5" x14ac:dyDescent="0.25">
      <c r="E21989"/>
    </row>
    <row r="21990" spans="5:5" x14ac:dyDescent="0.25">
      <c r="E21990"/>
    </row>
    <row r="21991" spans="5:5" x14ac:dyDescent="0.25">
      <c r="E21991"/>
    </row>
    <row r="21992" spans="5:5" x14ac:dyDescent="0.25">
      <c r="E21992"/>
    </row>
    <row r="21993" spans="5:5" x14ac:dyDescent="0.25">
      <c r="E21993"/>
    </row>
    <row r="21994" spans="5:5" x14ac:dyDescent="0.25">
      <c r="E21994"/>
    </row>
    <row r="21995" spans="5:5" x14ac:dyDescent="0.25">
      <c r="E21995"/>
    </row>
    <row r="21996" spans="5:5" x14ac:dyDescent="0.25">
      <c r="E21996"/>
    </row>
    <row r="21997" spans="5:5" x14ac:dyDescent="0.25">
      <c r="E21997"/>
    </row>
    <row r="21998" spans="5:5" x14ac:dyDescent="0.25">
      <c r="E21998"/>
    </row>
    <row r="21999" spans="5:5" x14ac:dyDescent="0.25">
      <c r="E21999"/>
    </row>
    <row r="22000" spans="5:5" x14ac:dyDescent="0.25">
      <c r="E22000"/>
    </row>
    <row r="22001" spans="5:5" x14ac:dyDescent="0.25">
      <c r="E22001"/>
    </row>
    <row r="22002" spans="5:5" x14ac:dyDescent="0.25">
      <c r="E22002"/>
    </row>
    <row r="22003" spans="5:5" x14ac:dyDescent="0.25">
      <c r="E22003"/>
    </row>
    <row r="22004" spans="5:5" x14ac:dyDescent="0.25">
      <c r="E22004"/>
    </row>
    <row r="22005" spans="5:5" x14ac:dyDescent="0.25">
      <c r="E22005"/>
    </row>
    <row r="22006" spans="5:5" x14ac:dyDescent="0.25">
      <c r="E22006"/>
    </row>
    <row r="22007" spans="5:5" x14ac:dyDescent="0.25">
      <c r="E22007"/>
    </row>
    <row r="22008" spans="5:5" x14ac:dyDescent="0.25">
      <c r="E22008"/>
    </row>
    <row r="22009" spans="5:5" x14ac:dyDescent="0.25">
      <c r="E22009"/>
    </row>
    <row r="22010" spans="5:5" x14ac:dyDescent="0.25">
      <c r="E22010"/>
    </row>
    <row r="22011" spans="5:5" x14ac:dyDescent="0.25">
      <c r="E22011"/>
    </row>
    <row r="22012" spans="5:5" x14ac:dyDescent="0.25">
      <c r="E22012"/>
    </row>
    <row r="22013" spans="5:5" x14ac:dyDescent="0.25">
      <c r="E22013"/>
    </row>
    <row r="22014" spans="5:5" x14ac:dyDescent="0.25">
      <c r="E22014"/>
    </row>
    <row r="22015" spans="5:5" x14ac:dyDescent="0.25">
      <c r="E22015"/>
    </row>
    <row r="22016" spans="5:5" x14ac:dyDescent="0.25">
      <c r="E22016"/>
    </row>
    <row r="22017" spans="5:5" x14ac:dyDescent="0.25">
      <c r="E22017"/>
    </row>
    <row r="22018" spans="5:5" x14ac:dyDescent="0.25">
      <c r="E22018"/>
    </row>
    <row r="22019" spans="5:5" x14ac:dyDescent="0.25">
      <c r="E22019"/>
    </row>
    <row r="22020" spans="5:5" x14ac:dyDescent="0.25">
      <c r="E22020"/>
    </row>
    <row r="22021" spans="5:5" x14ac:dyDescent="0.25">
      <c r="E22021"/>
    </row>
    <row r="22022" spans="5:5" x14ac:dyDescent="0.25">
      <c r="E22022"/>
    </row>
    <row r="22023" spans="5:5" x14ac:dyDescent="0.25">
      <c r="E22023"/>
    </row>
    <row r="22024" spans="5:5" x14ac:dyDescent="0.25">
      <c r="E22024"/>
    </row>
    <row r="22025" spans="5:5" x14ac:dyDescent="0.25">
      <c r="E22025"/>
    </row>
    <row r="22026" spans="5:5" x14ac:dyDescent="0.25">
      <c r="E22026"/>
    </row>
    <row r="22027" spans="5:5" x14ac:dyDescent="0.25">
      <c r="E22027"/>
    </row>
    <row r="22028" spans="5:5" x14ac:dyDescent="0.25">
      <c r="E22028"/>
    </row>
    <row r="22029" spans="5:5" x14ac:dyDescent="0.25">
      <c r="E22029"/>
    </row>
    <row r="22030" spans="5:5" x14ac:dyDescent="0.25">
      <c r="E22030"/>
    </row>
    <row r="22031" spans="5:5" x14ac:dyDescent="0.25">
      <c r="E22031"/>
    </row>
    <row r="22032" spans="5:5" x14ac:dyDescent="0.25">
      <c r="E22032"/>
    </row>
    <row r="22033" spans="5:5" x14ac:dyDescent="0.25">
      <c r="E22033"/>
    </row>
    <row r="22034" spans="5:5" x14ac:dyDescent="0.25">
      <c r="E22034"/>
    </row>
    <row r="22035" spans="5:5" x14ac:dyDescent="0.25">
      <c r="E22035"/>
    </row>
    <row r="22036" spans="5:5" x14ac:dyDescent="0.25">
      <c r="E22036"/>
    </row>
    <row r="22037" spans="5:5" x14ac:dyDescent="0.25">
      <c r="E22037"/>
    </row>
    <row r="22038" spans="5:5" x14ac:dyDescent="0.25">
      <c r="E22038"/>
    </row>
    <row r="22039" spans="5:5" x14ac:dyDescent="0.25">
      <c r="E22039"/>
    </row>
    <row r="22040" spans="5:5" x14ac:dyDescent="0.25">
      <c r="E22040"/>
    </row>
    <row r="22041" spans="5:5" x14ac:dyDescent="0.25">
      <c r="E22041"/>
    </row>
    <row r="22042" spans="5:5" x14ac:dyDescent="0.25">
      <c r="E22042"/>
    </row>
    <row r="22043" spans="5:5" x14ac:dyDescent="0.25">
      <c r="E22043"/>
    </row>
    <row r="22044" spans="5:5" x14ac:dyDescent="0.25">
      <c r="E22044"/>
    </row>
    <row r="22045" spans="5:5" x14ac:dyDescent="0.25">
      <c r="E22045"/>
    </row>
    <row r="22046" spans="5:5" x14ac:dyDescent="0.25">
      <c r="E22046"/>
    </row>
    <row r="22047" spans="5:5" x14ac:dyDescent="0.25">
      <c r="E22047"/>
    </row>
    <row r="22048" spans="5:5" x14ac:dyDescent="0.25">
      <c r="E22048"/>
    </row>
    <row r="22049" spans="5:5" x14ac:dyDescent="0.25">
      <c r="E22049"/>
    </row>
    <row r="22050" spans="5:5" x14ac:dyDescent="0.25">
      <c r="E22050"/>
    </row>
    <row r="22051" spans="5:5" x14ac:dyDescent="0.25">
      <c r="E22051"/>
    </row>
    <row r="22052" spans="5:5" x14ac:dyDescent="0.25">
      <c r="E22052"/>
    </row>
    <row r="22053" spans="5:5" x14ac:dyDescent="0.25">
      <c r="E22053"/>
    </row>
    <row r="22054" spans="5:5" x14ac:dyDescent="0.25">
      <c r="E22054"/>
    </row>
    <row r="22055" spans="5:5" x14ac:dyDescent="0.25">
      <c r="E22055"/>
    </row>
    <row r="22056" spans="5:5" x14ac:dyDescent="0.25">
      <c r="E22056"/>
    </row>
    <row r="22057" spans="5:5" x14ac:dyDescent="0.25">
      <c r="E22057"/>
    </row>
    <row r="22058" spans="5:5" x14ac:dyDescent="0.25">
      <c r="E22058"/>
    </row>
    <row r="22059" spans="5:5" x14ac:dyDescent="0.25">
      <c r="E22059"/>
    </row>
    <row r="22060" spans="5:5" x14ac:dyDescent="0.25">
      <c r="E22060"/>
    </row>
    <row r="22061" spans="5:5" x14ac:dyDescent="0.25">
      <c r="E22061"/>
    </row>
    <row r="22062" spans="5:5" x14ac:dyDescent="0.25">
      <c r="E22062"/>
    </row>
    <row r="22063" spans="5:5" x14ac:dyDescent="0.25">
      <c r="E22063"/>
    </row>
    <row r="22064" spans="5:5" x14ac:dyDescent="0.25">
      <c r="E22064"/>
    </row>
    <row r="22065" spans="5:5" x14ac:dyDescent="0.25">
      <c r="E22065"/>
    </row>
    <row r="22066" spans="5:5" x14ac:dyDescent="0.25">
      <c r="E22066"/>
    </row>
    <row r="22067" spans="5:5" x14ac:dyDescent="0.25">
      <c r="E22067"/>
    </row>
    <row r="22068" spans="5:5" x14ac:dyDescent="0.25">
      <c r="E22068"/>
    </row>
    <row r="22069" spans="5:5" x14ac:dyDescent="0.25">
      <c r="E22069"/>
    </row>
    <row r="22070" spans="5:5" x14ac:dyDescent="0.25">
      <c r="E22070"/>
    </row>
    <row r="22071" spans="5:5" x14ac:dyDescent="0.25">
      <c r="E22071"/>
    </row>
    <row r="22072" spans="5:5" x14ac:dyDescent="0.25">
      <c r="E22072"/>
    </row>
    <row r="22073" spans="5:5" x14ac:dyDescent="0.25">
      <c r="E22073"/>
    </row>
    <row r="22074" spans="5:5" x14ac:dyDescent="0.25">
      <c r="E22074"/>
    </row>
    <row r="22075" spans="5:5" x14ac:dyDescent="0.25">
      <c r="E22075"/>
    </row>
    <row r="22076" spans="5:5" x14ac:dyDescent="0.25">
      <c r="E22076"/>
    </row>
    <row r="22077" spans="5:5" x14ac:dyDescent="0.25">
      <c r="E22077"/>
    </row>
    <row r="22078" spans="5:5" x14ac:dyDescent="0.25">
      <c r="E22078"/>
    </row>
    <row r="22079" spans="5:5" x14ac:dyDescent="0.25">
      <c r="E22079"/>
    </row>
    <row r="22080" spans="5:5" x14ac:dyDescent="0.25">
      <c r="E22080"/>
    </row>
    <row r="22081" spans="5:5" x14ac:dyDescent="0.25">
      <c r="E22081"/>
    </row>
    <row r="22082" spans="5:5" x14ac:dyDescent="0.25">
      <c r="E22082"/>
    </row>
    <row r="22083" spans="5:5" x14ac:dyDescent="0.25">
      <c r="E22083"/>
    </row>
    <row r="22084" spans="5:5" x14ac:dyDescent="0.25">
      <c r="E22084"/>
    </row>
    <row r="22085" spans="5:5" x14ac:dyDescent="0.25">
      <c r="E22085"/>
    </row>
    <row r="22086" spans="5:5" x14ac:dyDescent="0.25">
      <c r="E22086"/>
    </row>
    <row r="22087" spans="5:5" x14ac:dyDescent="0.25">
      <c r="E22087"/>
    </row>
    <row r="22088" spans="5:5" x14ac:dyDescent="0.25">
      <c r="E22088"/>
    </row>
    <row r="22089" spans="5:5" x14ac:dyDescent="0.25">
      <c r="E22089"/>
    </row>
    <row r="22090" spans="5:5" x14ac:dyDescent="0.25">
      <c r="E22090"/>
    </row>
    <row r="22091" spans="5:5" x14ac:dyDescent="0.25">
      <c r="E22091"/>
    </row>
    <row r="22092" spans="5:5" x14ac:dyDescent="0.25">
      <c r="E22092"/>
    </row>
    <row r="22093" spans="5:5" x14ac:dyDescent="0.25">
      <c r="E22093"/>
    </row>
    <row r="22094" spans="5:5" x14ac:dyDescent="0.25">
      <c r="E22094"/>
    </row>
    <row r="22095" spans="5:5" x14ac:dyDescent="0.25">
      <c r="E22095"/>
    </row>
    <row r="22096" spans="5:5" x14ac:dyDescent="0.25">
      <c r="E22096"/>
    </row>
    <row r="22097" spans="5:5" x14ac:dyDescent="0.25">
      <c r="E22097"/>
    </row>
    <row r="22098" spans="5:5" x14ac:dyDescent="0.25">
      <c r="E22098"/>
    </row>
    <row r="22099" spans="5:5" x14ac:dyDescent="0.25">
      <c r="E22099"/>
    </row>
    <row r="22100" spans="5:5" x14ac:dyDescent="0.25">
      <c r="E22100"/>
    </row>
    <row r="22101" spans="5:5" x14ac:dyDescent="0.25">
      <c r="E22101"/>
    </row>
    <row r="22102" spans="5:5" x14ac:dyDescent="0.25">
      <c r="E22102"/>
    </row>
    <row r="22103" spans="5:5" x14ac:dyDescent="0.25">
      <c r="E22103"/>
    </row>
    <row r="22104" spans="5:5" x14ac:dyDescent="0.25">
      <c r="E22104"/>
    </row>
    <row r="22105" spans="5:5" x14ac:dyDescent="0.25">
      <c r="E22105"/>
    </row>
    <row r="22106" spans="5:5" x14ac:dyDescent="0.25">
      <c r="E22106"/>
    </row>
    <row r="22107" spans="5:5" x14ac:dyDescent="0.25">
      <c r="E22107"/>
    </row>
    <row r="22108" spans="5:5" x14ac:dyDescent="0.25">
      <c r="E22108"/>
    </row>
    <row r="22109" spans="5:5" x14ac:dyDescent="0.25">
      <c r="E22109"/>
    </row>
    <row r="22110" spans="5:5" x14ac:dyDescent="0.25">
      <c r="E22110"/>
    </row>
    <row r="22111" spans="5:5" x14ac:dyDescent="0.25">
      <c r="E22111"/>
    </row>
    <row r="22112" spans="5:5" x14ac:dyDescent="0.25">
      <c r="E22112"/>
    </row>
    <row r="22113" spans="5:5" x14ac:dyDescent="0.25">
      <c r="E22113"/>
    </row>
    <row r="22114" spans="5:5" x14ac:dyDescent="0.25">
      <c r="E22114"/>
    </row>
    <row r="22115" spans="5:5" x14ac:dyDescent="0.25">
      <c r="E22115"/>
    </row>
    <row r="22116" spans="5:5" x14ac:dyDescent="0.25">
      <c r="E22116"/>
    </row>
    <row r="22117" spans="5:5" x14ac:dyDescent="0.25">
      <c r="E22117"/>
    </row>
    <row r="22118" spans="5:5" x14ac:dyDescent="0.25">
      <c r="E22118"/>
    </row>
    <row r="22119" spans="5:5" x14ac:dyDescent="0.25">
      <c r="E22119"/>
    </row>
    <row r="22120" spans="5:5" x14ac:dyDescent="0.25">
      <c r="E22120"/>
    </row>
    <row r="22121" spans="5:5" x14ac:dyDescent="0.25">
      <c r="E22121"/>
    </row>
    <row r="22122" spans="5:5" x14ac:dyDescent="0.25">
      <c r="E22122"/>
    </row>
    <row r="22123" spans="5:5" x14ac:dyDescent="0.25">
      <c r="E22123"/>
    </row>
    <row r="22124" spans="5:5" x14ac:dyDescent="0.25">
      <c r="E22124"/>
    </row>
    <row r="22125" spans="5:5" x14ac:dyDescent="0.25">
      <c r="E22125"/>
    </row>
    <row r="22126" spans="5:5" x14ac:dyDescent="0.25">
      <c r="E22126"/>
    </row>
    <row r="22127" spans="5:5" x14ac:dyDescent="0.25">
      <c r="E22127"/>
    </row>
    <row r="22128" spans="5:5" x14ac:dyDescent="0.25">
      <c r="E22128"/>
    </row>
    <row r="22129" spans="5:5" x14ac:dyDescent="0.25">
      <c r="E22129"/>
    </row>
    <row r="22130" spans="5:5" x14ac:dyDescent="0.25">
      <c r="E22130"/>
    </row>
    <row r="22131" spans="5:5" x14ac:dyDescent="0.25">
      <c r="E22131"/>
    </row>
    <row r="22132" spans="5:5" x14ac:dyDescent="0.25">
      <c r="E22132"/>
    </row>
    <row r="22133" spans="5:5" x14ac:dyDescent="0.25">
      <c r="E22133"/>
    </row>
    <row r="22134" spans="5:5" x14ac:dyDescent="0.25">
      <c r="E22134"/>
    </row>
    <row r="22135" spans="5:5" x14ac:dyDescent="0.25">
      <c r="E22135"/>
    </row>
    <row r="22136" spans="5:5" x14ac:dyDescent="0.25">
      <c r="E22136"/>
    </row>
    <row r="22137" spans="5:5" x14ac:dyDescent="0.25">
      <c r="E22137"/>
    </row>
    <row r="22138" spans="5:5" x14ac:dyDescent="0.25">
      <c r="E22138"/>
    </row>
    <row r="22139" spans="5:5" x14ac:dyDescent="0.25">
      <c r="E22139"/>
    </row>
    <row r="22140" spans="5:5" x14ac:dyDescent="0.25">
      <c r="E22140"/>
    </row>
    <row r="22141" spans="5:5" x14ac:dyDescent="0.25">
      <c r="E22141"/>
    </row>
    <row r="22142" spans="5:5" x14ac:dyDescent="0.25">
      <c r="E22142"/>
    </row>
    <row r="22143" spans="5:5" x14ac:dyDescent="0.25">
      <c r="E22143"/>
    </row>
    <row r="22144" spans="5:5" x14ac:dyDescent="0.25">
      <c r="E22144"/>
    </row>
    <row r="22145" spans="5:5" x14ac:dyDescent="0.25">
      <c r="E22145"/>
    </row>
    <row r="22146" spans="5:5" x14ac:dyDescent="0.25">
      <c r="E22146"/>
    </row>
    <row r="22147" spans="5:5" x14ac:dyDescent="0.25">
      <c r="E22147"/>
    </row>
    <row r="22148" spans="5:5" x14ac:dyDescent="0.25">
      <c r="E22148"/>
    </row>
    <row r="22149" spans="5:5" x14ac:dyDescent="0.25">
      <c r="E22149"/>
    </row>
    <row r="22150" spans="5:5" x14ac:dyDescent="0.25">
      <c r="E22150"/>
    </row>
    <row r="22151" spans="5:5" x14ac:dyDescent="0.25">
      <c r="E22151"/>
    </row>
    <row r="22152" spans="5:5" x14ac:dyDescent="0.25">
      <c r="E22152"/>
    </row>
    <row r="22153" spans="5:5" x14ac:dyDescent="0.25">
      <c r="E22153"/>
    </row>
    <row r="22154" spans="5:5" x14ac:dyDescent="0.25">
      <c r="E22154"/>
    </row>
    <row r="22155" spans="5:5" x14ac:dyDescent="0.25">
      <c r="E22155"/>
    </row>
    <row r="22156" spans="5:5" x14ac:dyDescent="0.25">
      <c r="E22156"/>
    </row>
    <row r="22157" spans="5:5" x14ac:dyDescent="0.25">
      <c r="E22157"/>
    </row>
    <row r="22158" spans="5:5" x14ac:dyDescent="0.25">
      <c r="E22158"/>
    </row>
    <row r="22159" spans="5:5" x14ac:dyDescent="0.25">
      <c r="E22159"/>
    </row>
    <row r="22160" spans="5:5" x14ac:dyDescent="0.25">
      <c r="E22160"/>
    </row>
    <row r="22161" spans="5:5" x14ac:dyDescent="0.25">
      <c r="E22161"/>
    </row>
    <row r="22162" spans="5:5" x14ac:dyDescent="0.25">
      <c r="E22162"/>
    </row>
    <row r="22163" spans="5:5" x14ac:dyDescent="0.25">
      <c r="E22163"/>
    </row>
    <row r="22164" spans="5:5" x14ac:dyDescent="0.25">
      <c r="E22164"/>
    </row>
    <row r="22165" spans="5:5" x14ac:dyDescent="0.25">
      <c r="E22165"/>
    </row>
    <row r="22166" spans="5:5" x14ac:dyDescent="0.25">
      <c r="E22166"/>
    </row>
    <row r="22167" spans="5:5" x14ac:dyDescent="0.25">
      <c r="E22167"/>
    </row>
    <row r="22168" spans="5:5" x14ac:dyDescent="0.25">
      <c r="E22168"/>
    </row>
    <row r="22169" spans="5:5" x14ac:dyDescent="0.25">
      <c r="E22169"/>
    </row>
    <row r="22170" spans="5:5" x14ac:dyDescent="0.25">
      <c r="E22170"/>
    </row>
    <row r="22171" spans="5:5" x14ac:dyDescent="0.25">
      <c r="E22171"/>
    </row>
    <row r="22172" spans="5:5" x14ac:dyDescent="0.25">
      <c r="E22172"/>
    </row>
    <row r="22173" spans="5:5" x14ac:dyDescent="0.25">
      <c r="E22173"/>
    </row>
    <row r="22174" spans="5:5" x14ac:dyDescent="0.25">
      <c r="E22174"/>
    </row>
    <row r="22175" spans="5:5" x14ac:dyDescent="0.25">
      <c r="E22175"/>
    </row>
    <row r="22176" spans="5:5" x14ac:dyDescent="0.25">
      <c r="E22176"/>
    </row>
    <row r="22177" spans="5:5" x14ac:dyDescent="0.25">
      <c r="E22177"/>
    </row>
    <row r="22178" spans="5:5" x14ac:dyDescent="0.25">
      <c r="E22178"/>
    </row>
    <row r="22179" spans="5:5" x14ac:dyDescent="0.25">
      <c r="E22179"/>
    </row>
    <row r="22180" spans="5:5" x14ac:dyDescent="0.25">
      <c r="E22180"/>
    </row>
    <row r="22181" spans="5:5" x14ac:dyDescent="0.25">
      <c r="E22181"/>
    </row>
    <row r="22182" spans="5:5" x14ac:dyDescent="0.25">
      <c r="E22182"/>
    </row>
    <row r="22183" spans="5:5" x14ac:dyDescent="0.25">
      <c r="E22183"/>
    </row>
    <row r="22184" spans="5:5" x14ac:dyDescent="0.25">
      <c r="E22184"/>
    </row>
    <row r="22185" spans="5:5" x14ac:dyDescent="0.25">
      <c r="E22185"/>
    </row>
    <row r="22186" spans="5:5" x14ac:dyDescent="0.25">
      <c r="E22186"/>
    </row>
    <row r="22187" spans="5:5" x14ac:dyDescent="0.25">
      <c r="E22187"/>
    </row>
    <row r="22188" spans="5:5" x14ac:dyDescent="0.25">
      <c r="E22188"/>
    </row>
    <row r="22189" spans="5:5" x14ac:dyDescent="0.25">
      <c r="E22189"/>
    </row>
    <row r="22190" spans="5:5" x14ac:dyDescent="0.25">
      <c r="E22190"/>
    </row>
    <row r="22191" spans="5:5" x14ac:dyDescent="0.25">
      <c r="E22191"/>
    </row>
    <row r="22192" spans="5:5" x14ac:dyDescent="0.25">
      <c r="E22192"/>
    </row>
    <row r="22193" spans="5:5" x14ac:dyDescent="0.25">
      <c r="E22193"/>
    </row>
    <row r="22194" spans="5:5" x14ac:dyDescent="0.25">
      <c r="E22194"/>
    </row>
    <row r="22195" spans="5:5" x14ac:dyDescent="0.25">
      <c r="E22195"/>
    </row>
    <row r="22196" spans="5:5" x14ac:dyDescent="0.25">
      <c r="E22196"/>
    </row>
    <row r="22197" spans="5:5" x14ac:dyDescent="0.25">
      <c r="E22197"/>
    </row>
    <row r="22198" spans="5:5" x14ac:dyDescent="0.25">
      <c r="E22198"/>
    </row>
    <row r="22199" spans="5:5" x14ac:dyDescent="0.25">
      <c r="E22199"/>
    </row>
    <row r="22200" spans="5:5" x14ac:dyDescent="0.25">
      <c r="E22200"/>
    </row>
    <row r="22201" spans="5:5" x14ac:dyDescent="0.25">
      <c r="E22201"/>
    </row>
    <row r="22202" spans="5:5" x14ac:dyDescent="0.25">
      <c r="E22202"/>
    </row>
    <row r="22203" spans="5:5" x14ac:dyDescent="0.25">
      <c r="E22203"/>
    </row>
    <row r="22204" spans="5:5" x14ac:dyDescent="0.25">
      <c r="E22204"/>
    </row>
    <row r="22205" spans="5:5" x14ac:dyDescent="0.25">
      <c r="E22205"/>
    </row>
    <row r="22206" spans="5:5" x14ac:dyDescent="0.25">
      <c r="E22206"/>
    </row>
    <row r="22207" spans="5:5" x14ac:dyDescent="0.25">
      <c r="E22207"/>
    </row>
    <row r="22208" spans="5:5" x14ac:dyDescent="0.25">
      <c r="E22208"/>
    </row>
    <row r="22209" spans="5:5" x14ac:dyDescent="0.25">
      <c r="E22209"/>
    </row>
    <row r="22210" spans="5:5" x14ac:dyDescent="0.25">
      <c r="E22210"/>
    </row>
    <row r="22211" spans="5:5" x14ac:dyDescent="0.25">
      <c r="E22211"/>
    </row>
    <row r="22212" spans="5:5" x14ac:dyDescent="0.25">
      <c r="E22212"/>
    </row>
    <row r="22213" spans="5:5" x14ac:dyDescent="0.25">
      <c r="E22213"/>
    </row>
    <row r="22214" spans="5:5" x14ac:dyDescent="0.25">
      <c r="E22214"/>
    </row>
    <row r="22215" spans="5:5" x14ac:dyDescent="0.25">
      <c r="E22215"/>
    </row>
    <row r="22216" spans="5:5" x14ac:dyDescent="0.25">
      <c r="E22216"/>
    </row>
    <row r="22217" spans="5:5" x14ac:dyDescent="0.25">
      <c r="E22217"/>
    </row>
    <row r="22218" spans="5:5" x14ac:dyDescent="0.25">
      <c r="E22218"/>
    </row>
    <row r="22219" spans="5:5" x14ac:dyDescent="0.25">
      <c r="E22219"/>
    </row>
    <row r="22220" spans="5:5" x14ac:dyDescent="0.25">
      <c r="E22220"/>
    </row>
    <row r="22221" spans="5:5" x14ac:dyDescent="0.25">
      <c r="E22221"/>
    </row>
    <row r="22222" spans="5:5" x14ac:dyDescent="0.25">
      <c r="E22222"/>
    </row>
    <row r="22223" spans="5:5" x14ac:dyDescent="0.25">
      <c r="E22223"/>
    </row>
    <row r="22224" spans="5:5" x14ac:dyDescent="0.25">
      <c r="E22224"/>
    </row>
    <row r="22225" spans="5:5" x14ac:dyDescent="0.25">
      <c r="E22225"/>
    </row>
    <row r="22226" spans="5:5" x14ac:dyDescent="0.25">
      <c r="E22226"/>
    </row>
    <row r="22227" spans="5:5" x14ac:dyDescent="0.25">
      <c r="E22227"/>
    </row>
    <row r="22228" spans="5:5" x14ac:dyDescent="0.25">
      <c r="E22228"/>
    </row>
    <row r="22229" spans="5:5" x14ac:dyDescent="0.25">
      <c r="E22229"/>
    </row>
    <row r="22230" spans="5:5" x14ac:dyDescent="0.25">
      <c r="E22230"/>
    </row>
    <row r="22231" spans="5:5" x14ac:dyDescent="0.25">
      <c r="E22231"/>
    </row>
    <row r="22232" spans="5:5" x14ac:dyDescent="0.25">
      <c r="E22232"/>
    </row>
    <row r="22233" spans="5:5" x14ac:dyDescent="0.25">
      <c r="E22233"/>
    </row>
    <row r="22234" spans="5:5" x14ac:dyDescent="0.25">
      <c r="E22234"/>
    </row>
    <row r="22235" spans="5:5" x14ac:dyDescent="0.25">
      <c r="E22235"/>
    </row>
    <row r="22236" spans="5:5" x14ac:dyDescent="0.25">
      <c r="E22236"/>
    </row>
    <row r="22237" spans="5:5" x14ac:dyDescent="0.25">
      <c r="E22237"/>
    </row>
    <row r="22238" spans="5:5" x14ac:dyDescent="0.25">
      <c r="E22238"/>
    </row>
    <row r="22239" spans="5:5" x14ac:dyDescent="0.25">
      <c r="E22239"/>
    </row>
    <row r="22240" spans="5:5" x14ac:dyDescent="0.25">
      <c r="E22240"/>
    </row>
    <row r="22241" spans="5:5" x14ac:dyDescent="0.25">
      <c r="E22241"/>
    </row>
    <row r="22242" spans="5:5" x14ac:dyDescent="0.25">
      <c r="E22242"/>
    </row>
    <row r="22243" spans="5:5" x14ac:dyDescent="0.25">
      <c r="E22243"/>
    </row>
    <row r="22244" spans="5:5" x14ac:dyDescent="0.25">
      <c r="E22244"/>
    </row>
    <row r="22245" spans="5:5" x14ac:dyDescent="0.25">
      <c r="E22245"/>
    </row>
    <row r="22246" spans="5:5" x14ac:dyDescent="0.25">
      <c r="E22246"/>
    </row>
    <row r="22247" spans="5:5" x14ac:dyDescent="0.25">
      <c r="E22247"/>
    </row>
    <row r="22248" spans="5:5" x14ac:dyDescent="0.25">
      <c r="E22248"/>
    </row>
    <row r="22249" spans="5:5" x14ac:dyDescent="0.25">
      <c r="E22249"/>
    </row>
    <row r="22250" spans="5:5" x14ac:dyDescent="0.25">
      <c r="E22250"/>
    </row>
    <row r="22251" spans="5:5" x14ac:dyDescent="0.25">
      <c r="E22251"/>
    </row>
    <row r="22252" spans="5:5" x14ac:dyDescent="0.25">
      <c r="E22252"/>
    </row>
    <row r="22253" spans="5:5" x14ac:dyDescent="0.25">
      <c r="E22253"/>
    </row>
    <row r="22254" spans="5:5" x14ac:dyDescent="0.25">
      <c r="E22254"/>
    </row>
    <row r="22255" spans="5:5" x14ac:dyDescent="0.25">
      <c r="E22255"/>
    </row>
    <row r="22256" spans="5:5" x14ac:dyDescent="0.25">
      <c r="E22256"/>
    </row>
    <row r="22257" spans="5:5" x14ac:dyDescent="0.25">
      <c r="E22257"/>
    </row>
    <row r="22258" spans="5:5" x14ac:dyDescent="0.25">
      <c r="E22258"/>
    </row>
    <row r="22259" spans="5:5" x14ac:dyDescent="0.25">
      <c r="E22259"/>
    </row>
    <row r="22260" spans="5:5" x14ac:dyDescent="0.25">
      <c r="E22260"/>
    </row>
    <row r="22261" spans="5:5" x14ac:dyDescent="0.25">
      <c r="E22261"/>
    </row>
    <row r="22262" spans="5:5" x14ac:dyDescent="0.25">
      <c r="E22262"/>
    </row>
    <row r="22263" spans="5:5" x14ac:dyDescent="0.25">
      <c r="E22263"/>
    </row>
    <row r="22264" spans="5:5" x14ac:dyDescent="0.25">
      <c r="E22264"/>
    </row>
    <row r="22265" spans="5:5" x14ac:dyDescent="0.25">
      <c r="E22265"/>
    </row>
    <row r="22266" spans="5:5" x14ac:dyDescent="0.25">
      <c r="E22266"/>
    </row>
    <row r="22267" spans="5:5" x14ac:dyDescent="0.25">
      <c r="E22267"/>
    </row>
    <row r="22268" spans="5:5" x14ac:dyDescent="0.25">
      <c r="E22268"/>
    </row>
    <row r="22269" spans="5:5" x14ac:dyDescent="0.25">
      <c r="E22269"/>
    </row>
    <row r="22270" spans="5:5" x14ac:dyDescent="0.25">
      <c r="E22270"/>
    </row>
    <row r="22271" spans="5:5" x14ac:dyDescent="0.25">
      <c r="E22271"/>
    </row>
    <row r="22272" spans="5:5" x14ac:dyDescent="0.25">
      <c r="E22272"/>
    </row>
    <row r="22273" spans="5:5" x14ac:dyDescent="0.25">
      <c r="E22273"/>
    </row>
    <row r="22274" spans="5:5" x14ac:dyDescent="0.25">
      <c r="E22274"/>
    </row>
    <row r="22275" spans="5:5" x14ac:dyDescent="0.25">
      <c r="E22275"/>
    </row>
    <row r="22276" spans="5:5" x14ac:dyDescent="0.25">
      <c r="E22276"/>
    </row>
    <row r="22277" spans="5:5" x14ac:dyDescent="0.25">
      <c r="E22277"/>
    </row>
    <row r="22278" spans="5:5" x14ac:dyDescent="0.25">
      <c r="E22278"/>
    </row>
    <row r="22279" spans="5:5" x14ac:dyDescent="0.25">
      <c r="E22279"/>
    </row>
    <row r="22280" spans="5:5" x14ac:dyDescent="0.25">
      <c r="E22280"/>
    </row>
    <row r="22281" spans="5:5" x14ac:dyDescent="0.25">
      <c r="E22281"/>
    </row>
    <row r="22282" spans="5:5" x14ac:dyDescent="0.25">
      <c r="E22282"/>
    </row>
    <row r="22283" spans="5:5" x14ac:dyDescent="0.25">
      <c r="E22283"/>
    </row>
    <row r="22284" spans="5:5" x14ac:dyDescent="0.25">
      <c r="E22284"/>
    </row>
    <row r="22285" spans="5:5" x14ac:dyDescent="0.25">
      <c r="E22285"/>
    </row>
    <row r="22286" spans="5:5" x14ac:dyDescent="0.25">
      <c r="E22286"/>
    </row>
    <row r="22287" spans="5:5" x14ac:dyDescent="0.25">
      <c r="E22287"/>
    </row>
    <row r="22288" spans="5:5" x14ac:dyDescent="0.25">
      <c r="E22288"/>
    </row>
    <row r="22289" spans="5:5" x14ac:dyDescent="0.25">
      <c r="E22289"/>
    </row>
    <row r="22290" spans="5:5" x14ac:dyDescent="0.25">
      <c r="E22290"/>
    </row>
    <row r="22291" spans="5:5" x14ac:dyDescent="0.25">
      <c r="E22291"/>
    </row>
    <row r="22292" spans="5:5" x14ac:dyDescent="0.25">
      <c r="E22292"/>
    </row>
    <row r="22293" spans="5:5" x14ac:dyDescent="0.25">
      <c r="E22293"/>
    </row>
    <row r="22294" spans="5:5" x14ac:dyDescent="0.25">
      <c r="E22294"/>
    </row>
    <row r="22295" spans="5:5" x14ac:dyDescent="0.25">
      <c r="E22295"/>
    </row>
    <row r="22296" spans="5:5" x14ac:dyDescent="0.25">
      <c r="E22296"/>
    </row>
    <row r="22297" spans="5:5" x14ac:dyDescent="0.25">
      <c r="E22297"/>
    </row>
    <row r="22298" spans="5:5" x14ac:dyDescent="0.25">
      <c r="E22298"/>
    </row>
    <row r="22299" spans="5:5" x14ac:dyDescent="0.25">
      <c r="E22299"/>
    </row>
    <row r="22300" spans="5:5" x14ac:dyDescent="0.25">
      <c r="E22300"/>
    </row>
    <row r="22301" spans="5:5" x14ac:dyDescent="0.25">
      <c r="E22301"/>
    </row>
    <row r="22302" spans="5:5" x14ac:dyDescent="0.25">
      <c r="E22302"/>
    </row>
    <row r="22303" spans="5:5" x14ac:dyDescent="0.25">
      <c r="E22303"/>
    </row>
    <row r="22304" spans="5:5" x14ac:dyDescent="0.25">
      <c r="E22304"/>
    </row>
    <row r="22305" spans="5:5" x14ac:dyDescent="0.25">
      <c r="E22305"/>
    </row>
    <row r="22306" spans="5:5" x14ac:dyDescent="0.25">
      <c r="E22306"/>
    </row>
    <row r="22307" spans="5:5" x14ac:dyDescent="0.25">
      <c r="E22307"/>
    </row>
    <row r="22308" spans="5:5" x14ac:dyDescent="0.25">
      <c r="E22308"/>
    </row>
    <row r="22309" spans="5:5" x14ac:dyDescent="0.25">
      <c r="E22309"/>
    </row>
    <row r="22310" spans="5:5" x14ac:dyDescent="0.25">
      <c r="E22310"/>
    </row>
    <row r="22311" spans="5:5" x14ac:dyDescent="0.25">
      <c r="E22311"/>
    </row>
    <row r="22312" spans="5:5" x14ac:dyDescent="0.25">
      <c r="E22312"/>
    </row>
    <row r="22313" spans="5:5" x14ac:dyDescent="0.25">
      <c r="E22313"/>
    </row>
    <row r="22314" spans="5:5" x14ac:dyDescent="0.25">
      <c r="E22314"/>
    </row>
    <row r="22315" spans="5:5" x14ac:dyDescent="0.25">
      <c r="E22315"/>
    </row>
    <row r="22316" spans="5:5" x14ac:dyDescent="0.25">
      <c r="E22316"/>
    </row>
    <row r="22317" spans="5:5" x14ac:dyDescent="0.25">
      <c r="E22317"/>
    </row>
    <row r="22318" spans="5:5" x14ac:dyDescent="0.25">
      <c r="E22318"/>
    </row>
    <row r="22319" spans="5:5" x14ac:dyDescent="0.25">
      <c r="E22319"/>
    </row>
    <row r="22320" spans="5:5" x14ac:dyDescent="0.25">
      <c r="E22320"/>
    </row>
    <row r="22321" spans="5:5" x14ac:dyDescent="0.25">
      <c r="E22321"/>
    </row>
    <row r="22322" spans="5:5" x14ac:dyDescent="0.25">
      <c r="E22322"/>
    </row>
    <row r="22323" spans="5:5" x14ac:dyDescent="0.25">
      <c r="E22323"/>
    </row>
    <row r="22324" spans="5:5" x14ac:dyDescent="0.25">
      <c r="E22324"/>
    </row>
    <row r="22325" spans="5:5" x14ac:dyDescent="0.25">
      <c r="E22325"/>
    </row>
    <row r="22326" spans="5:5" x14ac:dyDescent="0.25">
      <c r="E22326"/>
    </row>
    <row r="22327" spans="5:5" x14ac:dyDescent="0.25">
      <c r="E22327"/>
    </row>
    <row r="22328" spans="5:5" x14ac:dyDescent="0.25">
      <c r="E22328"/>
    </row>
    <row r="22329" spans="5:5" x14ac:dyDescent="0.25">
      <c r="E22329"/>
    </row>
    <row r="22330" spans="5:5" x14ac:dyDescent="0.25">
      <c r="E22330"/>
    </row>
    <row r="22331" spans="5:5" x14ac:dyDescent="0.25">
      <c r="E22331"/>
    </row>
    <row r="22332" spans="5:5" x14ac:dyDescent="0.25">
      <c r="E22332"/>
    </row>
    <row r="22333" spans="5:5" x14ac:dyDescent="0.25">
      <c r="E22333"/>
    </row>
    <row r="22334" spans="5:5" x14ac:dyDescent="0.25">
      <c r="E22334"/>
    </row>
    <row r="22335" spans="5:5" x14ac:dyDescent="0.25">
      <c r="E22335"/>
    </row>
    <row r="22336" spans="5:5" x14ac:dyDescent="0.25">
      <c r="E22336"/>
    </row>
    <row r="22337" spans="5:5" x14ac:dyDescent="0.25">
      <c r="E22337"/>
    </row>
    <row r="22338" spans="5:5" x14ac:dyDescent="0.25">
      <c r="E22338"/>
    </row>
    <row r="22339" spans="5:5" x14ac:dyDescent="0.25">
      <c r="E22339"/>
    </row>
    <row r="22340" spans="5:5" x14ac:dyDescent="0.25">
      <c r="E22340"/>
    </row>
    <row r="22341" spans="5:5" x14ac:dyDescent="0.25">
      <c r="E22341"/>
    </row>
    <row r="22342" spans="5:5" x14ac:dyDescent="0.25">
      <c r="E22342"/>
    </row>
    <row r="22343" spans="5:5" x14ac:dyDescent="0.25">
      <c r="E22343"/>
    </row>
    <row r="22344" spans="5:5" x14ac:dyDescent="0.25">
      <c r="E22344"/>
    </row>
    <row r="22345" spans="5:5" x14ac:dyDescent="0.25">
      <c r="E22345"/>
    </row>
    <row r="22346" spans="5:5" x14ac:dyDescent="0.25">
      <c r="E22346"/>
    </row>
    <row r="22347" spans="5:5" x14ac:dyDescent="0.25">
      <c r="E22347"/>
    </row>
    <row r="22348" spans="5:5" x14ac:dyDescent="0.25">
      <c r="E22348"/>
    </row>
    <row r="22349" spans="5:5" x14ac:dyDescent="0.25">
      <c r="E22349"/>
    </row>
    <row r="22350" spans="5:5" x14ac:dyDescent="0.25">
      <c r="E22350"/>
    </row>
    <row r="22351" spans="5:5" x14ac:dyDescent="0.25">
      <c r="E22351"/>
    </row>
    <row r="22352" spans="5:5" x14ac:dyDescent="0.25">
      <c r="E22352"/>
    </row>
    <row r="22353" spans="5:5" x14ac:dyDescent="0.25">
      <c r="E22353"/>
    </row>
    <row r="22354" spans="5:5" x14ac:dyDescent="0.25">
      <c r="E22354"/>
    </row>
    <row r="22355" spans="5:5" x14ac:dyDescent="0.25">
      <c r="E22355"/>
    </row>
    <row r="22356" spans="5:5" x14ac:dyDescent="0.25">
      <c r="E22356"/>
    </row>
    <row r="22357" spans="5:5" x14ac:dyDescent="0.25">
      <c r="E22357"/>
    </row>
    <row r="22358" spans="5:5" x14ac:dyDescent="0.25">
      <c r="E22358"/>
    </row>
    <row r="22359" spans="5:5" x14ac:dyDescent="0.25">
      <c r="E22359"/>
    </row>
    <row r="22360" spans="5:5" x14ac:dyDescent="0.25">
      <c r="E22360"/>
    </row>
    <row r="22361" spans="5:5" x14ac:dyDescent="0.25">
      <c r="E22361"/>
    </row>
    <row r="22362" spans="5:5" x14ac:dyDescent="0.25">
      <c r="E22362"/>
    </row>
    <row r="22363" spans="5:5" x14ac:dyDescent="0.25">
      <c r="E22363"/>
    </row>
    <row r="22364" spans="5:5" x14ac:dyDescent="0.25">
      <c r="E22364"/>
    </row>
    <row r="22365" spans="5:5" x14ac:dyDescent="0.25">
      <c r="E22365"/>
    </row>
    <row r="22366" spans="5:5" x14ac:dyDescent="0.25">
      <c r="E22366"/>
    </row>
    <row r="22367" spans="5:5" x14ac:dyDescent="0.25">
      <c r="E22367"/>
    </row>
    <row r="22368" spans="5:5" x14ac:dyDescent="0.25">
      <c r="E22368"/>
    </row>
    <row r="22369" spans="5:5" x14ac:dyDescent="0.25">
      <c r="E22369"/>
    </row>
    <row r="22370" spans="5:5" x14ac:dyDescent="0.25">
      <c r="E22370"/>
    </row>
    <row r="22371" spans="5:5" x14ac:dyDescent="0.25">
      <c r="E22371"/>
    </row>
    <row r="22372" spans="5:5" x14ac:dyDescent="0.25">
      <c r="E22372"/>
    </row>
    <row r="22373" spans="5:5" x14ac:dyDescent="0.25">
      <c r="E22373"/>
    </row>
    <row r="22374" spans="5:5" x14ac:dyDescent="0.25">
      <c r="E22374"/>
    </row>
    <row r="22375" spans="5:5" x14ac:dyDescent="0.25">
      <c r="E22375"/>
    </row>
    <row r="22376" spans="5:5" x14ac:dyDescent="0.25">
      <c r="E22376"/>
    </row>
    <row r="22377" spans="5:5" x14ac:dyDescent="0.25">
      <c r="E22377"/>
    </row>
    <row r="22378" spans="5:5" x14ac:dyDescent="0.25">
      <c r="E22378"/>
    </row>
    <row r="22379" spans="5:5" x14ac:dyDescent="0.25">
      <c r="E22379"/>
    </row>
    <row r="22380" spans="5:5" x14ac:dyDescent="0.25">
      <c r="E22380"/>
    </row>
    <row r="22381" spans="5:5" x14ac:dyDescent="0.25">
      <c r="E22381"/>
    </row>
    <row r="22382" spans="5:5" x14ac:dyDescent="0.25">
      <c r="E22382"/>
    </row>
    <row r="22383" spans="5:5" x14ac:dyDescent="0.25">
      <c r="E22383"/>
    </row>
    <row r="22384" spans="5:5" x14ac:dyDescent="0.25">
      <c r="E22384"/>
    </row>
    <row r="22385" spans="5:5" x14ac:dyDescent="0.25">
      <c r="E22385"/>
    </row>
    <row r="22386" spans="5:5" x14ac:dyDescent="0.25">
      <c r="E22386"/>
    </row>
    <row r="22387" spans="5:5" x14ac:dyDescent="0.25">
      <c r="E22387"/>
    </row>
    <row r="22388" spans="5:5" x14ac:dyDescent="0.25">
      <c r="E22388"/>
    </row>
    <row r="22389" spans="5:5" x14ac:dyDescent="0.25">
      <c r="E22389"/>
    </row>
    <row r="22390" spans="5:5" x14ac:dyDescent="0.25">
      <c r="E22390"/>
    </row>
    <row r="22391" spans="5:5" x14ac:dyDescent="0.25">
      <c r="E22391"/>
    </row>
    <row r="22392" spans="5:5" x14ac:dyDescent="0.25">
      <c r="E22392"/>
    </row>
    <row r="22393" spans="5:5" x14ac:dyDescent="0.25">
      <c r="E22393"/>
    </row>
    <row r="22394" spans="5:5" x14ac:dyDescent="0.25">
      <c r="E22394"/>
    </row>
    <row r="22395" spans="5:5" x14ac:dyDescent="0.25">
      <c r="E22395"/>
    </row>
    <row r="22396" spans="5:5" x14ac:dyDescent="0.25">
      <c r="E22396"/>
    </row>
    <row r="22397" spans="5:5" x14ac:dyDescent="0.25">
      <c r="E22397"/>
    </row>
    <row r="22398" spans="5:5" x14ac:dyDescent="0.25">
      <c r="E22398"/>
    </row>
    <row r="22399" spans="5:5" x14ac:dyDescent="0.25">
      <c r="E22399"/>
    </row>
    <row r="22400" spans="5:5" x14ac:dyDescent="0.25">
      <c r="E22400"/>
    </row>
    <row r="22401" spans="5:5" x14ac:dyDescent="0.25">
      <c r="E22401"/>
    </row>
    <row r="22402" spans="5:5" x14ac:dyDescent="0.25">
      <c r="E22402"/>
    </row>
    <row r="22403" spans="5:5" x14ac:dyDescent="0.25">
      <c r="E22403"/>
    </row>
    <row r="22404" spans="5:5" x14ac:dyDescent="0.25">
      <c r="E22404"/>
    </row>
    <row r="22405" spans="5:5" x14ac:dyDescent="0.25">
      <c r="E22405"/>
    </row>
    <row r="22406" spans="5:5" x14ac:dyDescent="0.25">
      <c r="E22406"/>
    </row>
    <row r="22407" spans="5:5" x14ac:dyDescent="0.25">
      <c r="E22407"/>
    </row>
    <row r="22408" spans="5:5" x14ac:dyDescent="0.25">
      <c r="E22408"/>
    </row>
    <row r="22409" spans="5:5" x14ac:dyDescent="0.25">
      <c r="E22409"/>
    </row>
    <row r="22410" spans="5:5" x14ac:dyDescent="0.25">
      <c r="E22410"/>
    </row>
    <row r="22411" spans="5:5" x14ac:dyDescent="0.25">
      <c r="E22411"/>
    </row>
    <row r="22412" spans="5:5" x14ac:dyDescent="0.25">
      <c r="E22412"/>
    </row>
    <row r="22413" spans="5:5" x14ac:dyDescent="0.25">
      <c r="E22413"/>
    </row>
    <row r="22414" spans="5:5" x14ac:dyDescent="0.25">
      <c r="E22414"/>
    </row>
    <row r="22415" spans="5:5" x14ac:dyDescent="0.25">
      <c r="E22415"/>
    </row>
    <row r="22416" spans="5:5" x14ac:dyDescent="0.25">
      <c r="E22416"/>
    </row>
    <row r="22417" spans="5:5" x14ac:dyDescent="0.25">
      <c r="E22417"/>
    </row>
    <row r="22418" spans="5:5" x14ac:dyDescent="0.25">
      <c r="E22418"/>
    </row>
    <row r="22419" spans="5:5" x14ac:dyDescent="0.25">
      <c r="E22419"/>
    </row>
    <row r="22420" spans="5:5" x14ac:dyDescent="0.25">
      <c r="E22420"/>
    </row>
    <row r="22421" spans="5:5" x14ac:dyDescent="0.25">
      <c r="E22421"/>
    </row>
    <row r="22422" spans="5:5" x14ac:dyDescent="0.25">
      <c r="E22422"/>
    </row>
    <row r="22423" spans="5:5" x14ac:dyDescent="0.25">
      <c r="E22423"/>
    </row>
    <row r="22424" spans="5:5" x14ac:dyDescent="0.25">
      <c r="E22424"/>
    </row>
    <row r="22425" spans="5:5" x14ac:dyDescent="0.25">
      <c r="E22425"/>
    </row>
    <row r="22426" spans="5:5" x14ac:dyDescent="0.25">
      <c r="E22426"/>
    </row>
    <row r="22427" spans="5:5" x14ac:dyDescent="0.25">
      <c r="E22427"/>
    </row>
    <row r="22428" spans="5:5" x14ac:dyDescent="0.25">
      <c r="E22428"/>
    </row>
    <row r="22429" spans="5:5" x14ac:dyDescent="0.25">
      <c r="E22429"/>
    </row>
    <row r="22430" spans="5:5" x14ac:dyDescent="0.25">
      <c r="E22430"/>
    </row>
    <row r="22431" spans="5:5" x14ac:dyDescent="0.25">
      <c r="E22431"/>
    </row>
    <row r="22432" spans="5:5" x14ac:dyDescent="0.25">
      <c r="E22432"/>
    </row>
    <row r="22433" spans="5:5" x14ac:dyDescent="0.25">
      <c r="E22433"/>
    </row>
    <row r="22434" spans="5:5" x14ac:dyDescent="0.25">
      <c r="E22434"/>
    </row>
    <row r="22435" spans="5:5" x14ac:dyDescent="0.25">
      <c r="E22435"/>
    </row>
    <row r="22436" spans="5:5" x14ac:dyDescent="0.25">
      <c r="E22436"/>
    </row>
    <row r="22437" spans="5:5" x14ac:dyDescent="0.25">
      <c r="E22437"/>
    </row>
    <row r="22438" spans="5:5" x14ac:dyDescent="0.25">
      <c r="E22438"/>
    </row>
    <row r="22439" spans="5:5" x14ac:dyDescent="0.25">
      <c r="E22439"/>
    </row>
    <row r="22440" spans="5:5" x14ac:dyDescent="0.25">
      <c r="E22440"/>
    </row>
    <row r="22441" spans="5:5" x14ac:dyDescent="0.25">
      <c r="E22441"/>
    </row>
    <row r="22442" spans="5:5" x14ac:dyDescent="0.25">
      <c r="E22442"/>
    </row>
    <row r="22443" spans="5:5" x14ac:dyDescent="0.25">
      <c r="E22443"/>
    </row>
    <row r="22444" spans="5:5" x14ac:dyDescent="0.25">
      <c r="E22444"/>
    </row>
    <row r="22445" spans="5:5" x14ac:dyDescent="0.25">
      <c r="E22445"/>
    </row>
    <row r="22446" spans="5:5" x14ac:dyDescent="0.25">
      <c r="E22446"/>
    </row>
    <row r="22447" spans="5:5" x14ac:dyDescent="0.25">
      <c r="E22447"/>
    </row>
    <row r="22448" spans="5:5" x14ac:dyDescent="0.25">
      <c r="E22448"/>
    </row>
    <row r="22449" spans="5:5" x14ac:dyDescent="0.25">
      <c r="E22449"/>
    </row>
    <row r="22450" spans="5:5" x14ac:dyDescent="0.25">
      <c r="E22450"/>
    </row>
    <row r="22451" spans="5:5" x14ac:dyDescent="0.25">
      <c r="E22451"/>
    </row>
    <row r="22452" spans="5:5" x14ac:dyDescent="0.25">
      <c r="E22452"/>
    </row>
    <row r="22453" spans="5:5" x14ac:dyDescent="0.25">
      <c r="E22453"/>
    </row>
    <row r="22454" spans="5:5" x14ac:dyDescent="0.25">
      <c r="E22454"/>
    </row>
    <row r="22455" spans="5:5" x14ac:dyDescent="0.25">
      <c r="E22455"/>
    </row>
    <row r="22456" spans="5:5" x14ac:dyDescent="0.25">
      <c r="E22456"/>
    </row>
    <row r="22457" spans="5:5" x14ac:dyDescent="0.25">
      <c r="E22457"/>
    </row>
    <row r="22458" spans="5:5" x14ac:dyDescent="0.25">
      <c r="E22458"/>
    </row>
    <row r="22459" spans="5:5" x14ac:dyDescent="0.25">
      <c r="E22459"/>
    </row>
    <row r="22460" spans="5:5" x14ac:dyDescent="0.25">
      <c r="E22460"/>
    </row>
    <row r="22461" spans="5:5" x14ac:dyDescent="0.25">
      <c r="E22461"/>
    </row>
    <row r="22462" spans="5:5" x14ac:dyDescent="0.25">
      <c r="E22462"/>
    </row>
    <row r="22463" spans="5:5" x14ac:dyDescent="0.25">
      <c r="E22463"/>
    </row>
    <row r="22464" spans="5:5" x14ac:dyDescent="0.25">
      <c r="E22464"/>
    </row>
    <row r="22465" spans="5:5" x14ac:dyDescent="0.25">
      <c r="E22465"/>
    </row>
    <row r="22466" spans="5:5" x14ac:dyDescent="0.25">
      <c r="E22466"/>
    </row>
    <row r="22467" spans="5:5" x14ac:dyDescent="0.25">
      <c r="E22467"/>
    </row>
    <row r="22468" spans="5:5" x14ac:dyDescent="0.25">
      <c r="E22468"/>
    </row>
    <row r="22469" spans="5:5" x14ac:dyDescent="0.25">
      <c r="E22469"/>
    </row>
    <row r="22470" spans="5:5" x14ac:dyDescent="0.25">
      <c r="E22470"/>
    </row>
    <row r="22471" spans="5:5" x14ac:dyDescent="0.25">
      <c r="E22471"/>
    </row>
    <row r="22472" spans="5:5" x14ac:dyDescent="0.25">
      <c r="E22472"/>
    </row>
    <row r="22473" spans="5:5" x14ac:dyDescent="0.25">
      <c r="E22473"/>
    </row>
    <row r="22474" spans="5:5" x14ac:dyDescent="0.25">
      <c r="E22474"/>
    </row>
    <row r="22475" spans="5:5" x14ac:dyDescent="0.25">
      <c r="E22475"/>
    </row>
    <row r="22476" spans="5:5" x14ac:dyDescent="0.25">
      <c r="E22476"/>
    </row>
    <row r="22477" spans="5:5" x14ac:dyDescent="0.25">
      <c r="E22477"/>
    </row>
    <row r="22478" spans="5:5" x14ac:dyDescent="0.25">
      <c r="E22478"/>
    </row>
    <row r="22479" spans="5:5" x14ac:dyDescent="0.25">
      <c r="E22479"/>
    </row>
    <row r="22480" spans="5:5" x14ac:dyDescent="0.25">
      <c r="E22480"/>
    </row>
    <row r="22481" spans="5:5" x14ac:dyDescent="0.25">
      <c r="E22481"/>
    </row>
    <row r="22482" spans="5:5" x14ac:dyDescent="0.25">
      <c r="E22482"/>
    </row>
    <row r="22483" spans="5:5" x14ac:dyDescent="0.25">
      <c r="E22483"/>
    </row>
    <row r="22484" spans="5:5" x14ac:dyDescent="0.25">
      <c r="E22484"/>
    </row>
    <row r="22485" spans="5:5" x14ac:dyDescent="0.25">
      <c r="E22485"/>
    </row>
    <row r="22486" spans="5:5" x14ac:dyDescent="0.25">
      <c r="E22486"/>
    </row>
    <row r="22487" spans="5:5" x14ac:dyDescent="0.25">
      <c r="E22487"/>
    </row>
    <row r="22488" spans="5:5" x14ac:dyDescent="0.25">
      <c r="E22488"/>
    </row>
    <row r="22489" spans="5:5" x14ac:dyDescent="0.25">
      <c r="E22489"/>
    </row>
    <row r="22490" spans="5:5" x14ac:dyDescent="0.25">
      <c r="E22490"/>
    </row>
    <row r="22491" spans="5:5" x14ac:dyDescent="0.25">
      <c r="E22491"/>
    </row>
    <row r="22492" spans="5:5" x14ac:dyDescent="0.25">
      <c r="E22492"/>
    </row>
    <row r="22493" spans="5:5" x14ac:dyDescent="0.25">
      <c r="E22493"/>
    </row>
    <row r="22494" spans="5:5" x14ac:dyDescent="0.25">
      <c r="E22494"/>
    </row>
    <row r="22495" spans="5:5" x14ac:dyDescent="0.25">
      <c r="E22495"/>
    </row>
    <row r="22496" spans="5:5" x14ac:dyDescent="0.25">
      <c r="E22496"/>
    </row>
    <row r="22497" spans="5:5" x14ac:dyDescent="0.25">
      <c r="E22497"/>
    </row>
    <row r="22498" spans="5:5" x14ac:dyDescent="0.25">
      <c r="E22498"/>
    </row>
    <row r="22499" spans="5:5" x14ac:dyDescent="0.25">
      <c r="E22499"/>
    </row>
    <row r="22500" spans="5:5" x14ac:dyDescent="0.25">
      <c r="E22500"/>
    </row>
    <row r="22501" spans="5:5" x14ac:dyDescent="0.25">
      <c r="E22501"/>
    </row>
    <row r="22502" spans="5:5" x14ac:dyDescent="0.25">
      <c r="E22502"/>
    </row>
    <row r="22503" spans="5:5" x14ac:dyDescent="0.25">
      <c r="E22503"/>
    </row>
    <row r="22504" spans="5:5" x14ac:dyDescent="0.25">
      <c r="E22504"/>
    </row>
    <row r="22505" spans="5:5" x14ac:dyDescent="0.25">
      <c r="E22505"/>
    </row>
    <row r="22506" spans="5:5" x14ac:dyDescent="0.25">
      <c r="E22506"/>
    </row>
    <row r="22507" spans="5:5" x14ac:dyDescent="0.25">
      <c r="E22507"/>
    </row>
    <row r="22508" spans="5:5" x14ac:dyDescent="0.25">
      <c r="E22508"/>
    </row>
    <row r="22509" spans="5:5" x14ac:dyDescent="0.25">
      <c r="E22509"/>
    </row>
    <row r="22510" spans="5:5" x14ac:dyDescent="0.25">
      <c r="E22510"/>
    </row>
    <row r="22511" spans="5:5" x14ac:dyDescent="0.25">
      <c r="E22511"/>
    </row>
    <row r="22512" spans="5:5" x14ac:dyDescent="0.25">
      <c r="E22512"/>
    </row>
    <row r="22513" spans="5:5" x14ac:dyDescent="0.25">
      <c r="E22513"/>
    </row>
    <row r="22514" spans="5:5" x14ac:dyDescent="0.25">
      <c r="E22514"/>
    </row>
    <row r="22515" spans="5:5" x14ac:dyDescent="0.25">
      <c r="E22515"/>
    </row>
    <row r="22516" spans="5:5" x14ac:dyDescent="0.25">
      <c r="E22516"/>
    </row>
    <row r="22517" spans="5:5" x14ac:dyDescent="0.25">
      <c r="E22517"/>
    </row>
    <row r="22518" spans="5:5" x14ac:dyDescent="0.25">
      <c r="E22518"/>
    </row>
    <row r="22519" spans="5:5" x14ac:dyDescent="0.25">
      <c r="E22519"/>
    </row>
    <row r="22520" spans="5:5" x14ac:dyDescent="0.25">
      <c r="E22520"/>
    </row>
    <row r="22521" spans="5:5" x14ac:dyDescent="0.25">
      <c r="E22521"/>
    </row>
    <row r="22522" spans="5:5" x14ac:dyDescent="0.25">
      <c r="E22522"/>
    </row>
    <row r="22523" spans="5:5" x14ac:dyDescent="0.25">
      <c r="E22523"/>
    </row>
    <row r="22524" spans="5:5" x14ac:dyDescent="0.25">
      <c r="E22524"/>
    </row>
    <row r="22525" spans="5:5" x14ac:dyDescent="0.25">
      <c r="E22525"/>
    </row>
    <row r="22526" spans="5:5" x14ac:dyDescent="0.25">
      <c r="E22526"/>
    </row>
    <row r="22527" spans="5:5" x14ac:dyDescent="0.25">
      <c r="E22527"/>
    </row>
    <row r="22528" spans="5:5" x14ac:dyDescent="0.25">
      <c r="E22528"/>
    </row>
    <row r="22529" spans="5:5" x14ac:dyDescent="0.25">
      <c r="E22529"/>
    </row>
    <row r="22530" spans="5:5" x14ac:dyDescent="0.25">
      <c r="E22530"/>
    </row>
    <row r="22531" spans="5:5" x14ac:dyDescent="0.25">
      <c r="E22531"/>
    </row>
    <row r="22532" spans="5:5" x14ac:dyDescent="0.25">
      <c r="E22532"/>
    </row>
    <row r="22533" spans="5:5" x14ac:dyDescent="0.25">
      <c r="E22533"/>
    </row>
    <row r="22534" spans="5:5" x14ac:dyDescent="0.25">
      <c r="E22534"/>
    </row>
    <row r="22535" spans="5:5" x14ac:dyDescent="0.25">
      <c r="E22535"/>
    </row>
    <row r="22536" spans="5:5" x14ac:dyDescent="0.25">
      <c r="E22536"/>
    </row>
    <row r="22537" spans="5:5" x14ac:dyDescent="0.25">
      <c r="E22537"/>
    </row>
    <row r="22538" spans="5:5" x14ac:dyDescent="0.25">
      <c r="E22538"/>
    </row>
    <row r="22539" spans="5:5" x14ac:dyDescent="0.25">
      <c r="E22539"/>
    </row>
    <row r="22540" spans="5:5" x14ac:dyDescent="0.25">
      <c r="E22540"/>
    </row>
    <row r="22541" spans="5:5" x14ac:dyDescent="0.25">
      <c r="E22541"/>
    </row>
    <row r="22542" spans="5:5" x14ac:dyDescent="0.25">
      <c r="E22542"/>
    </row>
    <row r="22543" spans="5:5" x14ac:dyDescent="0.25">
      <c r="E22543"/>
    </row>
    <row r="22544" spans="5:5" x14ac:dyDescent="0.25">
      <c r="E22544"/>
    </row>
    <row r="22545" spans="5:5" x14ac:dyDescent="0.25">
      <c r="E22545"/>
    </row>
    <row r="22546" spans="5:5" x14ac:dyDescent="0.25">
      <c r="E22546"/>
    </row>
    <row r="22547" spans="5:5" x14ac:dyDescent="0.25">
      <c r="E22547"/>
    </row>
    <row r="22548" spans="5:5" x14ac:dyDescent="0.25">
      <c r="E22548"/>
    </row>
    <row r="22549" spans="5:5" x14ac:dyDescent="0.25">
      <c r="E22549"/>
    </row>
    <row r="22550" spans="5:5" x14ac:dyDescent="0.25">
      <c r="E22550"/>
    </row>
    <row r="22551" spans="5:5" x14ac:dyDescent="0.25">
      <c r="E22551"/>
    </row>
    <row r="22552" spans="5:5" x14ac:dyDescent="0.25">
      <c r="E22552"/>
    </row>
    <row r="22553" spans="5:5" x14ac:dyDescent="0.25">
      <c r="E22553"/>
    </row>
    <row r="22554" spans="5:5" x14ac:dyDescent="0.25">
      <c r="E22554"/>
    </row>
    <row r="22555" spans="5:5" x14ac:dyDescent="0.25">
      <c r="E22555"/>
    </row>
    <row r="22556" spans="5:5" x14ac:dyDescent="0.25">
      <c r="E22556"/>
    </row>
    <row r="22557" spans="5:5" x14ac:dyDescent="0.25">
      <c r="E22557"/>
    </row>
    <row r="22558" spans="5:5" x14ac:dyDescent="0.25">
      <c r="E22558"/>
    </row>
    <row r="22559" spans="5:5" x14ac:dyDescent="0.25">
      <c r="E22559"/>
    </row>
    <row r="22560" spans="5:5" x14ac:dyDescent="0.25">
      <c r="E22560"/>
    </row>
    <row r="22561" spans="5:5" x14ac:dyDescent="0.25">
      <c r="E22561"/>
    </row>
    <row r="22562" spans="5:5" x14ac:dyDescent="0.25">
      <c r="E22562"/>
    </row>
    <row r="22563" spans="5:5" x14ac:dyDescent="0.25">
      <c r="E22563"/>
    </row>
    <row r="22564" spans="5:5" x14ac:dyDescent="0.25">
      <c r="E22564"/>
    </row>
    <row r="22565" spans="5:5" x14ac:dyDescent="0.25">
      <c r="E22565"/>
    </row>
    <row r="22566" spans="5:5" x14ac:dyDescent="0.25">
      <c r="E22566"/>
    </row>
    <row r="22567" spans="5:5" x14ac:dyDescent="0.25">
      <c r="E22567"/>
    </row>
    <row r="22568" spans="5:5" x14ac:dyDescent="0.25">
      <c r="E22568"/>
    </row>
    <row r="22569" spans="5:5" x14ac:dyDescent="0.25">
      <c r="E22569"/>
    </row>
    <row r="22570" spans="5:5" x14ac:dyDescent="0.25">
      <c r="E22570"/>
    </row>
    <row r="22571" spans="5:5" x14ac:dyDescent="0.25">
      <c r="E22571"/>
    </row>
    <row r="22572" spans="5:5" x14ac:dyDescent="0.25">
      <c r="E22572"/>
    </row>
    <row r="22573" spans="5:5" x14ac:dyDescent="0.25">
      <c r="E22573"/>
    </row>
    <row r="22574" spans="5:5" x14ac:dyDescent="0.25">
      <c r="E22574"/>
    </row>
    <row r="22575" spans="5:5" x14ac:dyDescent="0.25">
      <c r="E22575"/>
    </row>
    <row r="22576" spans="5:5" x14ac:dyDescent="0.25">
      <c r="E22576"/>
    </row>
    <row r="22577" spans="5:5" x14ac:dyDescent="0.25">
      <c r="E22577"/>
    </row>
    <row r="22578" spans="5:5" x14ac:dyDescent="0.25">
      <c r="E22578"/>
    </row>
    <row r="22579" spans="5:5" x14ac:dyDescent="0.25">
      <c r="E22579"/>
    </row>
    <row r="22580" spans="5:5" x14ac:dyDescent="0.25">
      <c r="E22580"/>
    </row>
    <row r="22581" spans="5:5" x14ac:dyDescent="0.25">
      <c r="E22581"/>
    </row>
    <row r="22582" spans="5:5" x14ac:dyDescent="0.25">
      <c r="E22582"/>
    </row>
    <row r="22583" spans="5:5" x14ac:dyDescent="0.25">
      <c r="E22583"/>
    </row>
    <row r="22584" spans="5:5" x14ac:dyDescent="0.25">
      <c r="E22584"/>
    </row>
    <row r="22585" spans="5:5" x14ac:dyDescent="0.25">
      <c r="E22585"/>
    </row>
    <row r="22586" spans="5:5" x14ac:dyDescent="0.25">
      <c r="E22586"/>
    </row>
    <row r="22587" spans="5:5" x14ac:dyDescent="0.25">
      <c r="E22587"/>
    </row>
    <row r="22588" spans="5:5" x14ac:dyDescent="0.25">
      <c r="E22588"/>
    </row>
    <row r="22589" spans="5:5" x14ac:dyDescent="0.25">
      <c r="E22589"/>
    </row>
    <row r="22590" spans="5:5" x14ac:dyDescent="0.25">
      <c r="E22590"/>
    </row>
    <row r="22591" spans="5:5" x14ac:dyDescent="0.25">
      <c r="E22591"/>
    </row>
    <row r="22592" spans="5:5" x14ac:dyDescent="0.25">
      <c r="E22592"/>
    </row>
    <row r="22593" spans="5:5" x14ac:dyDescent="0.25">
      <c r="E22593"/>
    </row>
    <row r="22594" spans="5:5" x14ac:dyDescent="0.25">
      <c r="E22594"/>
    </row>
    <row r="22595" spans="5:5" x14ac:dyDescent="0.25">
      <c r="E22595"/>
    </row>
    <row r="22596" spans="5:5" x14ac:dyDescent="0.25">
      <c r="E22596"/>
    </row>
    <row r="22597" spans="5:5" x14ac:dyDescent="0.25">
      <c r="E22597"/>
    </row>
    <row r="22598" spans="5:5" x14ac:dyDescent="0.25">
      <c r="E22598"/>
    </row>
    <row r="22599" spans="5:5" x14ac:dyDescent="0.25">
      <c r="E22599"/>
    </row>
    <row r="22600" spans="5:5" x14ac:dyDescent="0.25">
      <c r="E22600"/>
    </row>
    <row r="22601" spans="5:5" x14ac:dyDescent="0.25">
      <c r="E22601"/>
    </row>
    <row r="22602" spans="5:5" x14ac:dyDescent="0.25">
      <c r="E22602"/>
    </row>
    <row r="22603" spans="5:5" x14ac:dyDescent="0.25">
      <c r="E22603"/>
    </row>
    <row r="22604" spans="5:5" x14ac:dyDescent="0.25">
      <c r="E22604"/>
    </row>
    <row r="22605" spans="5:5" x14ac:dyDescent="0.25">
      <c r="E22605"/>
    </row>
    <row r="22606" spans="5:5" x14ac:dyDescent="0.25">
      <c r="E22606"/>
    </row>
    <row r="22607" spans="5:5" x14ac:dyDescent="0.25">
      <c r="E22607"/>
    </row>
    <row r="22608" spans="5:5" x14ac:dyDescent="0.25">
      <c r="E22608"/>
    </row>
    <row r="22609" spans="5:5" x14ac:dyDescent="0.25">
      <c r="E22609"/>
    </row>
    <row r="22610" spans="5:5" x14ac:dyDescent="0.25">
      <c r="E22610"/>
    </row>
    <row r="22611" spans="5:5" x14ac:dyDescent="0.25">
      <c r="E22611"/>
    </row>
    <row r="22612" spans="5:5" x14ac:dyDescent="0.25">
      <c r="E22612"/>
    </row>
    <row r="22613" spans="5:5" x14ac:dyDescent="0.25">
      <c r="E22613"/>
    </row>
    <row r="22614" spans="5:5" x14ac:dyDescent="0.25">
      <c r="E22614"/>
    </row>
    <row r="22615" spans="5:5" x14ac:dyDescent="0.25">
      <c r="E22615"/>
    </row>
    <row r="22616" spans="5:5" x14ac:dyDescent="0.25">
      <c r="E22616"/>
    </row>
    <row r="22617" spans="5:5" x14ac:dyDescent="0.25">
      <c r="E22617"/>
    </row>
    <row r="22618" spans="5:5" x14ac:dyDescent="0.25">
      <c r="E22618"/>
    </row>
    <row r="22619" spans="5:5" x14ac:dyDescent="0.25">
      <c r="E22619"/>
    </row>
    <row r="22620" spans="5:5" x14ac:dyDescent="0.25">
      <c r="E22620"/>
    </row>
    <row r="22621" spans="5:5" x14ac:dyDescent="0.25">
      <c r="E22621"/>
    </row>
    <row r="22622" spans="5:5" x14ac:dyDescent="0.25">
      <c r="E22622"/>
    </row>
    <row r="22623" spans="5:5" x14ac:dyDescent="0.25">
      <c r="E22623"/>
    </row>
    <row r="22624" spans="5:5" x14ac:dyDescent="0.25">
      <c r="E22624"/>
    </row>
    <row r="22625" spans="5:5" x14ac:dyDescent="0.25">
      <c r="E22625"/>
    </row>
    <row r="22626" spans="5:5" x14ac:dyDescent="0.25">
      <c r="E22626"/>
    </row>
    <row r="22627" spans="5:5" x14ac:dyDescent="0.25">
      <c r="E22627"/>
    </row>
    <row r="22628" spans="5:5" x14ac:dyDescent="0.25">
      <c r="E22628"/>
    </row>
    <row r="22629" spans="5:5" x14ac:dyDescent="0.25">
      <c r="E22629"/>
    </row>
    <row r="22630" spans="5:5" x14ac:dyDescent="0.25">
      <c r="E22630"/>
    </row>
    <row r="22631" spans="5:5" x14ac:dyDescent="0.25">
      <c r="E22631"/>
    </row>
    <row r="22632" spans="5:5" x14ac:dyDescent="0.25">
      <c r="E22632"/>
    </row>
    <row r="22633" spans="5:5" x14ac:dyDescent="0.25">
      <c r="E22633"/>
    </row>
    <row r="22634" spans="5:5" x14ac:dyDescent="0.25">
      <c r="E22634"/>
    </row>
    <row r="22635" spans="5:5" x14ac:dyDescent="0.25">
      <c r="E22635"/>
    </row>
    <row r="22636" spans="5:5" x14ac:dyDescent="0.25">
      <c r="E22636"/>
    </row>
    <row r="22637" spans="5:5" x14ac:dyDescent="0.25">
      <c r="E22637"/>
    </row>
    <row r="22638" spans="5:5" x14ac:dyDescent="0.25">
      <c r="E22638"/>
    </row>
    <row r="22639" spans="5:5" x14ac:dyDescent="0.25">
      <c r="E22639"/>
    </row>
    <row r="22640" spans="5:5" x14ac:dyDescent="0.25">
      <c r="E22640"/>
    </row>
    <row r="22641" spans="5:5" x14ac:dyDescent="0.25">
      <c r="E22641"/>
    </row>
    <row r="22642" spans="5:5" x14ac:dyDescent="0.25">
      <c r="E22642"/>
    </row>
    <row r="22643" spans="5:5" x14ac:dyDescent="0.25">
      <c r="E22643"/>
    </row>
    <row r="22644" spans="5:5" x14ac:dyDescent="0.25">
      <c r="E22644"/>
    </row>
    <row r="22645" spans="5:5" x14ac:dyDescent="0.25">
      <c r="E22645"/>
    </row>
    <row r="22646" spans="5:5" x14ac:dyDescent="0.25">
      <c r="E22646"/>
    </row>
    <row r="22647" spans="5:5" x14ac:dyDescent="0.25">
      <c r="E22647"/>
    </row>
    <row r="22648" spans="5:5" x14ac:dyDescent="0.25">
      <c r="E22648"/>
    </row>
    <row r="22649" spans="5:5" x14ac:dyDescent="0.25">
      <c r="E22649"/>
    </row>
    <row r="22650" spans="5:5" x14ac:dyDescent="0.25">
      <c r="E22650"/>
    </row>
    <row r="22651" spans="5:5" x14ac:dyDescent="0.25">
      <c r="E22651"/>
    </row>
    <row r="22652" spans="5:5" x14ac:dyDescent="0.25">
      <c r="E22652"/>
    </row>
    <row r="22653" spans="5:5" x14ac:dyDescent="0.25">
      <c r="E22653"/>
    </row>
    <row r="22654" spans="5:5" x14ac:dyDescent="0.25">
      <c r="E22654"/>
    </row>
    <row r="22655" spans="5:5" x14ac:dyDescent="0.25">
      <c r="E22655"/>
    </row>
    <row r="22656" spans="5:5" x14ac:dyDescent="0.25">
      <c r="E22656"/>
    </row>
    <row r="22657" spans="5:5" x14ac:dyDescent="0.25">
      <c r="E22657"/>
    </row>
    <row r="22658" spans="5:5" x14ac:dyDescent="0.25">
      <c r="E22658"/>
    </row>
    <row r="22659" spans="5:5" x14ac:dyDescent="0.25">
      <c r="E22659"/>
    </row>
    <row r="22660" spans="5:5" x14ac:dyDescent="0.25">
      <c r="E22660"/>
    </row>
    <row r="22661" spans="5:5" x14ac:dyDescent="0.25">
      <c r="E22661"/>
    </row>
    <row r="22662" spans="5:5" x14ac:dyDescent="0.25">
      <c r="E22662"/>
    </row>
    <row r="22663" spans="5:5" x14ac:dyDescent="0.25">
      <c r="E22663"/>
    </row>
    <row r="22664" spans="5:5" x14ac:dyDescent="0.25">
      <c r="E22664"/>
    </row>
    <row r="22665" spans="5:5" x14ac:dyDescent="0.25">
      <c r="E22665"/>
    </row>
    <row r="22666" spans="5:5" x14ac:dyDescent="0.25">
      <c r="E22666"/>
    </row>
    <row r="22667" spans="5:5" x14ac:dyDescent="0.25">
      <c r="E22667"/>
    </row>
    <row r="22668" spans="5:5" x14ac:dyDescent="0.25">
      <c r="E22668"/>
    </row>
    <row r="22669" spans="5:5" x14ac:dyDescent="0.25">
      <c r="E22669"/>
    </row>
    <row r="22670" spans="5:5" x14ac:dyDescent="0.25">
      <c r="E22670"/>
    </row>
    <row r="22671" spans="5:5" x14ac:dyDescent="0.25">
      <c r="E22671"/>
    </row>
    <row r="22672" spans="5:5" x14ac:dyDescent="0.25">
      <c r="E22672"/>
    </row>
    <row r="22673" spans="5:5" x14ac:dyDescent="0.25">
      <c r="E22673"/>
    </row>
    <row r="22674" spans="5:5" x14ac:dyDescent="0.25">
      <c r="E22674"/>
    </row>
    <row r="22675" spans="5:5" x14ac:dyDescent="0.25">
      <c r="E22675"/>
    </row>
    <row r="22676" spans="5:5" x14ac:dyDescent="0.25">
      <c r="E22676"/>
    </row>
    <row r="22677" spans="5:5" x14ac:dyDescent="0.25">
      <c r="E22677"/>
    </row>
    <row r="22678" spans="5:5" x14ac:dyDescent="0.25">
      <c r="E22678"/>
    </row>
    <row r="22679" spans="5:5" x14ac:dyDescent="0.25">
      <c r="E22679"/>
    </row>
    <row r="22680" spans="5:5" x14ac:dyDescent="0.25">
      <c r="E22680"/>
    </row>
    <row r="22681" spans="5:5" x14ac:dyDescent="0.25">
      <c r="E22681"/>
    </row>
    <row r="22682" spans="5:5" x14ac:dyDescent="0.25">
      <c r="E22682"/>
    </row>
    <row r="22683" spans="5:5" x14ac:dyDescent="0.25">
      <c r="E22683"/>
    </row>
    <row r="22684" spans="5:5" x14ac:dyDescent="0.25">
      <c r="E22684"/>
    </row>
    <row r="22685" spans="5:5" x14ac:dyDescent="0.25">
      <c r="E22685"/>
    </row>
    <row r="22686" spans="5:5" x14ac:dyDescent="0.25">
      <c r="E22686"/>
    </row>
    <row r="22687" spans="5:5" x14ac:dyDescent="0.25">
      <c r="E22687"/>
    </row>
    <row r="22688" spans="5:5" x14ac:dyDescent="0.25">
      <c r="E22688"/>
    </row>
    <row r="22689" spans="5:5" x14ac:dyDescent="0.25">
      <c r="E22689"/>
    </row>
    <row r="22690" spans="5:5" x14ac:dyDescent="0.25">
      <c r="E22690"/>
    </row>
    <row r="22691" spans="5:5" x14ac:dyDescent="0.25">
      <c r="E22691"/>
    </row>
    <row r="22692" spans="5:5" x14ac:dyDescent="0.25">
      <c r="E22692"/>
    </row>
    <row r="22693" spans="5:5" x14ac:dyDescent="0.25">
      <c r="E22693"/>
    </row>
    <row r="22694" spans="5:5" x14ac:dyDescent="0.25">
      <c r="E22694"/>
    </row>
    <row r="22695" spans="5:5" x14ac:dyDescent="0.25">
      <c r="E22695"/>
    </row>
    <row r="22696" spans="5:5" x14ac:dyDescent="0.25">
      <c r="E22696"/>
    </row>
    <row r="22697" spans="5:5" x14ac:dyDescent="0.25">
      <c r="E22697"/>
    </row>
    <row r="22698" spans="5:5" x14ac:dyDescent="0.25">
      <c r="E22698"/>
    </row>
    <row r="22699" spans="5:5" x14ac:dyDescent="0.25">
      <c r="E22699"/>
    </row>
    <row r="22700" spans="5:5" x14ac:dyDescent="0.25">
      <c r="E22700"/>
    </row>
    <row r="22701" spans="5:5" x14ac:dyDescent="0.25">
      <c r="E22701"/>
    </row>
    <row r="22702" spans="5:5" x14ac:dyDescent="0.25">
      <c r="E22702"/>
    </row>
    <row r="22703" spans="5:5" x14ac:dyDescent="0.25">
      <c r="E22703"/>
    </row>
    <row r="22704" spans="5:5" x14ac:dyDescent="0.25">
      <c r="E22704"/>
    </row>
    <row r="22705" spans="5:5" x14ac:dyDescent="0.25">
      <c r="E22705"/>
    </row>
    <row r="22706" spans="5:5" x14ac:dyDescent="0.25">
      <c r="E22706"/>
    </row>
    <row r="22707" spans="5:5" x14ac:dyDescent="0.25">
      <c r="E22707"/>
    </row>
    <row r="22708" spans="5:5" x14ac:dyDescent="0.25">
      <c r="E22708"/>
    </row>
    <row r="22709" spans="5:5" x14ac:dyDescent="0.25">
      <c r="E22709"/>
    </row>
    <row r="22710" spans="5:5" x14ac:dyDescent="0.25">
      <c r="E22710"/>
    </row>
    <row r="22711" spans="5:5" x14ac:dyDescent="0.25">
      <c r="E22711"/>
    </row>
    <row r="22712" spans="5:5" x14ac:dyDescent="0.25">
      <c r="E22712"/>
    </row>
    <row r="22713" spans="5:5" x14ac:dyDescent="0.25">
      <c r="E22713"/>
    </row>
    <row r="22714" spans="5:5" x14ac:dyDescent="0.25">
      <c r="E22714"/>
    </row>
    <row r="22715" spans="5:5" x14ac:dyDescent="0.25">
      <c r="E22715"/>
    </row>
    <row r="22716" spans="5:5" x14ac:dyDescent="0.25">
      <c r="E22716"/>
    </row>
    <row r="22717" spans="5:5" x14ac:dyDescent="0.25">
      <c r="E22717"/>
    </row>
    <row r="22718" spans="5:5" x14ac:dyDescent="0.25">
      <c r="E22718"/>
    </row>
    <row r="22719" spans="5:5" x14ac:dyDescent="0.25">
      <c r="E22719"/>
    </row>
    <row r="22720" spans="5:5" x14ac:dyDescent="0.25">
      <c r="E22720"/>
    </row>
    <row r="22721" spans="5:5" x14ac:dyDescent="0.25">
      <c r="E22721"/>
    </row>
    <row r="22722" spans="5:5" x14ac:dyDescent="0.25">
      <c r="E22722"/>
    </row>
    <row r="22723" spans="5:5" x14ac:dyDescent="0.25">
      <c r="E22723"/>
    </row>
    <row r="22724" spans="5:5" x14ac:dyDescent="0.25">
      <c r="E22724"/>
    </row>
    <row r="22725" spans="5:5" x14ac:dyDescent="0.25">
      <c r="E22725"/>
    </row>
    <row r="22726" spans="5:5" x14ac:dyDescent="0.25">
      <c r="E22726"/>
    </row>
    <row r="22727" spans="5:5" x14ac:dyDescent="0.25">
      <c r="E22727"/>
    </row>
    <row r="22728" spans="5:5" x14ac:dyDescent="0.25">
      <c r="E22728"/>
    </row>
    <row r="22729" spans="5:5" x14ac:dyDescent="0.25">
      <c r="E22729"/>
    </row>
    <row r="22730" spans="5:5" x14ac:dyDescent="0.25">
      <c r="E22730"/>
    </row>
    <row r="22731" spans="5:5" x14ac:dyDescent="0.25">
      <c r="E22731"/>
    </row>
    <row r="22732" spans="5:5" x14ac:dyDescent="0.25">
      <c r="E22732"/>
    </row>
    <row r="22733" spans="5:5" x14ac:dyDescent="0.25">
      <c r="E22733"/>
    </row>
    <row r="22734" spans="5:5" x14ac:dyDescent="0.25">
      <c r="E22734"/>
    </row>
    <row r="22735" spans="5:5" x14ac:dyDescent="0.25">
      <c r="E22735"/>
    </row>
    <row r="22736" spans="5:5" x14ac:dyDescent="0.25">
      <c r="E22736"/>
    </row>
    <row r="22737" spans="5:5" x14ac:dyDescent="0.25">
      <c r="E22737"/>
    </row>
    <row r="22738" spans="5:5" x14ac:dyDescent="0.25">
      <c r="E22738"/>
    </row>
    <row r="22739" spans="5:5" x14ac:dyDescent="0.25">
      <c r="E22739"/>
    </row>
    <row r="22740" spans="5:5" x14ac:dyDescent="0.25">
      <c r="E22740"/>
    </row>
    <row r="22741" spans="5:5" x14ac:dyDescent="0.25">
      <c r="E22741"/>
    </row>
    <row r="22742" spans="5:5" x14ac:dyDescent="0.25">
      <c r="E22742"/>
    </row>
    <row r="22743" spans="5:5" x14ac:dyDescent="0.25">
      <c r="E22743"/>
    </row>
    <row r="22744" spans="5:5" x14ac:dyDescent="0.25">
      <c r="E22744"/>
    </row>
    <row r="22745" spans="5:5" x14ac:dyDescent="0.25">
      <c r="E22745"/>
    </row>
    <row r="22746" spans="5:5" x14ac:dyDescent="0.25">
      <c r="E22746"/>
    </row>
    <row r="22747" spans="5:5" x14ac:dyDescent="0.25">
      <c r="E22747"/>
    </row>
    <row r="22748" spans="5:5" x14ac:dyDescent="0.25">
      <c r="E22748"/>
    </row>
    <row r="22749" spans="5:5" x14ac:dyDescent="0.25">
      <c r="E22749"/>
    </row>
    <row r="22750" spans="5:5" x14ac:dyDescent="0.25">
      <c r="E22750"/>
    </row>
    <row r="22751" spans="5:5" x14ac:dyDescent="0.25">
      <c r="E22751"/>
    </row>
    <row r="22752" spans="5:5" x14ac:dyDescent="0.25">
      <c r="E22752"/>
    </row>
    <row r="22753" spans="5:5" x14ac:dyDescent="0.25">
      <c r="E22753"/>
    </row>
    <row r="22754" spans="5:5" x14ac:dyDescent="0.25">
      <c r="E22754"/>
    </row>
    <row r="22755" spans="5:5" x14ac:dyDescent="0.25">
      <c r="E22755"/>
    </row>
    <row r="22756" spans="5:5" x14ac:dyDescent="0.25">
      <c r="E22756"/>
    </row>
    <row r="22757" spans="5:5" x14ac:dyDescent="0.25">
      <c r="E22757"/>
    </row>
    <row r="22758" spans="5:5" x14ac:dyDescent="0.25">
      <c r="E22758"/>
    </row>
    <row r="22759" spans="5:5" x14ac:dyDescent="0.25">
      <c r="E22759"/>
    </row>
    <row r="22760" spans="5:5" x14ac:dyDescent="0.25">
      <c r="E22760"/>
    </row>
    <row r="22761" spans="5:5" x14ac:dyDescent="0.25">
      <c r="E22761"/>
    </row>
    <row r="22762" spans="5:5" x14ac:dyDescent="0.25">
      <c r="E22762"/>
    </row>
    <row r="22763" spans="5:5" x14ac:dyDescent="0.25">
      <c r="E22763"/>
    </row>
    <row r="22764" spans="5:5" x14ac:dyDescent="0.25">
      <c r="E22764"/>
    </row>
    <row r="22765" spans="5:5" x14ac:dyDescent="0.25">
      <c r="E22765"/>
    </row>
    <row r="22766" spans="5:5" x14ac:dyDescent="0.25">
      <c r="E22766"/>
    </row>
    <row r="22767" spans="5:5" x14ac:dyDescent="0.25">
      <c r="E22767"/>
    </row>
    <row r="22768" spans="5:5" x14ac:dyDescent="0.25">
      <c r="E22768"/>
    </row>
    <row r="22769" spans="5:5" x14ac:dyDescent="0.25">
      <c r="E22769"/>
    </row>
    <row r="22770" spans="5:5" x14ac:dyDescent="0.25">
      <c r="E22770"/>
    </row>
    <row r="22771" spans="5:5" x14ac:dyDescent="0.25">
      <c r="E22771"/>
    </row>
    <row r="22772" spans="5:5" x14ac:dyDescent="0.25">
      <c r="E22772"/>
    </row>
    <row r="22773" spans="5:5" x14ac:dyDescent="0.25">
      <c r="E22773"/>
    </row>
    <row r="22774" spans="5:5" x14ac:dyDescent="0.25">
      <c r="E22774"/>
    </row>
    <row r="22775" spans="5:5" x14ac:dyDescent="0.25">
      <c r="E22775"/>
    </row>
    <row r="22776" spans="5:5" x14ac:dyDescent="0.25">
      <c r="E22776"/>
    </row>
    <row r="22777" spans="5:5" x14ac:dyDescent="0.25">
      <c r="E22777"/>
    </row>
    <row r="22778" spans="5:5" x14ac:dyDescent="0.25">
      <c r="E22778"/>
    </row>
    <row r="22779" spans="5:5" x14ac:dyDescent="0.25">
      <c r="E22779"/>
    </row>
    <row r="22780" spans="5:5" x14ac:dyDescent="0.25">
      <c r="E22780"/>
    </row>
    <row r="22781" spans="5:5" x14ac:dyDescent="0.25">
      <c r="E22781"/>
    </row>
    <row r="22782" spans="5:5" x14ac:dyDescent="0.25">
      <c r="E22782"/>
    </row>
    <row r="22783" spans="5:5" x14ac:dyDescent="0.25">
      <c r="E22783"/>
    </row>
    <row r="22784" spans="5:5" x14ac:dyDescent="0.25">
      <c r="E22784"/>
    </row>
    <row r="22785" spans="5:5" x14ac:dyDescent="0.25">
      <c r="E22785"/>
    </row>
    <row r="22786" spans="5:5" x14ac:dyDescent="0.25">
      <c r="E22786"/>
    </row>
    <row r="22787" spans="5:5" x14ac:dyDescent="0.25">
      <c r="E22787"/>
    </row>
    <row r="22788" spans="5:5" x14ac:dyDescent="0.25">
      <c r="E22788"/>
    </row>
    <row r="22789" spans="5:5" x14ac:dyDescent="0.25">
      <c r="E22789"/>
    </row>
    <row r="22790" spans="5:5" x14ac:dyDescent="0.25">
      <c r="E22790"/>
    </row>
    <row r="22791" spans="5:5" x14ac:dyDescent="0.25">
      <c r="E22791"/>
    </row>
    <row r="22792" spans="5:5" x14ac:dyDescent="0.25">
      <c r="E22792"/>
    </row>
    <row r="22793" spans="5:5" x14ac:dyDescent="0.25">
      <c r="E22793"/>
    </row>
    <row r="22794" spans="5:5" x14ac:dyDescent="0.25">
      <c r="E22794"/>
    </row>
    <row r="22795" spans="5:5" x14ac:dyDescent="0.25">
      <c r="E22795"/>
    </row>
    <row r="22796" spans="5:5" x14ac:dyDescent="0.25">
      <c r="E22796"/>
    </row>
    <row r="22797" spans="5:5" x14ac:dyDescent="0.25">
      <c r="E22797"/>
    </row>
    <row r="22798" spans="5:5" x14ac:dyDescent="0.25">
      <c r="E22798"/>
    </row>
    <row r="22799" spans="5:5" x14ac:dyDescent="0.25">
      <c r="E22799"/>
    </row>
    <row r="22800" spans="5:5" x14ac:dyDescent="0.25">
      <c r="E22800"/>
    </row>
    <row r="22801" spans="5:5" x14ac:dyDescent="0.25">
      <c r="E22801"/>
    </row>
    <row r="22802" spans="5:5" x14ac:dyDescent="0.25">
      <c r="E22802"/>
    </row>
    <row r="22803" spans="5:5" x14ac:dyDescent="0.25">
      <c r="E22803"/>
    </row>
    <row r="22804" spans="5:5" x14ac:dyDescent="0.25">
      <c r="E22804"/>
    </row>
    <row r="22805" spans="5:5" x14ac:dyDescent="0.25">
      <c r="E22805"/>
    </row>
    <row r="22806" spans="5:5" x14ac:dyDescent="0.25">
      <c r="E22806"/>
    </row>
    <row r="22807" spans="5:5" x14ac:dyDescent="0.25">
      <c r="E22807"/>
    </row>
    <row r="22808" spans="5:5" x14ac:dyDescent="0.25">
      <c r="E22808"/>
    </row>
    <row r="22809" spans="5:5" x14ac:dyDescent="0.25">
      <c r="E22809"/>
    </row>
    <row r="22810" spans="5:5" x14ac:dyDescent="0.25">
      <c r="E22810"/>
    </row>
    <row r="22811" spans="5:5" x14ac:dyDescent="0.25">
      <c r="E22811"/>
    </row>
    <row r="22812" spans="5:5" x14ac:dyDescent="0.25">
      <c r="E22812"/>
    </row>
    <row r="22813" spans="5:5" x14ac:dyDescent="0.25">
      <c r="E22813"/>
    </row>
    <row r="22814" spans="5:5" x14ac:dyDescent="0.25">
      <c r="E22814"/>
    </row>
    <row r="22815" spans="5:5" x14ac:dyDescent="0.25">
      <c r="E22815"/>
    </row>
    <row r="22816" spans="5:5" x14ac:dyDescent="0.25">
      <c r="E22816"/>
    </row>
    <row r="22817" spans="5:5" x14ac:dyDescent="0.25">
      <c r="E22817"/>
    </row>
    <row r="22818" spans="5:5" x14ac:dyDescent="0.25">
      <c r="E22818"/>
    </row>
    <row r="22819" spans="5:5" x14ac:dyDescent="0.25">
      <c r="E22819"/>
    </row>
    <row r="22820" spans="5:5" x14ac:dyDescent="0.25">
      <c r="E22820"/>
    </row>
    <row r="22821" spans="5:5" x14ac:dyDescent="0.25">
      <c r="E22821"/>
    </row>
    <row r="22822" spans="5:5" x14ac:dyDescent="0.25">
      <c r="E22822"/>
    </row>
    <row r="22823" spans="5:5" x14ac:dyDescent="0.25">
      <c r="E22823"/>
    </row>
    <row r="22824" spans="5:5" x14ac:dyDescent="0.25">
      <c r="E22824"/>
    </row>
    <row r="22825" spans="5:5" x14ac:dyDescent="0.25">
      <c r="E22825"/>
    </row>
    <row r="22826" spans="5:5" x14ac:dyDescent="0.25">
      <c r="E22826"/>
    </row>
    <row r="22827" spans="5:5" x14ac:dyDescent="0.25">
      <c r="E22827"/>
    </row>
    <row r="22828" spans="5:5" x14ac:dyDescent="0.25">
      <c r="E22828"/>
    </row>
    <row r="22829" spans="5:5" x14ac:dyDescent="0.25">
      <c r="E22829"/>
    </row>
    <row r="22830" spans="5:5" x14ac:dyDescent="0.25">
      <c r="E22830"/>
    </row>
    <row r="22831" spans="5:5" x14ac:dyDescent="0.25">
      <c r="E22831"/>
    </row>
    <row r="22832" spans="5:5" x14ac:dyDescent="0.25">
      <c r="E22832"/>
    </row>
    <row r="22833" spans="5:5" x14ac:dyDescent="0.25">
      <c r="E22833"/>
    </row>
    <row r="22834" spans="5:5" x14ac:dyDescent="0.25">
      <c r="E22834"/>
    </row>
    <row r="22835" spans="5:5" x14ac:dyDescent="0.25">
      <c r="E22835"/>
    </row>
    <row r="22836" spans="5:5" x14ac:dyDescent="0.25">
      <c r="E22836"/>
    </row>
    <row r="22837" spans="5:5" x14ac:dyDescent="0.25">
      <c r="E22837"/>
    </row>
    <row r="22838" spans="5:5" x14ac:dyDescent="0.25">
      <c r="E22838"/>
    </row>
    <row r="22839" spans="5:5" x14ac:dyDescent="0.25">
      <c r="E22839"/>
    </row>
    <row r="22840" spans="5:5" x14ac:dyDescent="0.25">
      <c r="E22840"/>
    </row>
    <row r="22841" spans="5:5" x14ac:dyDescent="0.25">
      <c r="E22841"/>
    </row>
    <row r="22842" spans="5:5" x14ac:dyDescent="0.25">
      <c r="E22842"/>
    </row>
    <row r="22843" spans="5:5" x14ac:dyDescent="0.25">
      <c r="E22843"/>
    </row>
    <row r="22844" spans="5:5" x14ac:dyDescent="0.25">
      <c r="E22844"/>
    </row>
    <row r="22845" spans="5:5" x14ac:dyDescent="0.25">
      <c r="E22845"/>
    </row>
    <row r="22846" spans="5:5" x14ac:dyDescent="0.25">
      <c r="E22846"/>
    </row>
    <row r="22847" spans="5:5" x14ac:dyDescent="0.25">
      <c r="E22847"/>
    </row>
    <row r="22848" spans="5:5" x14ac:dyDescent="0.25">
      <c r="E22848"/>
    </row>
    <row r="22849" spans="5:5" x14ac:dyDescent="0.25">
      <c r="E22849"/>
    </row>
    <row r="22850" spans="5:5" x14ac:dyDescent="0.25">
      <c r="E22850"/>
    </row>
    <row r="22851" spans="5:5" x14ac:dyDescent="0.25">
      <c r="E22851"/>
    </row>
    <row r="22852" spans="5:5" x14ac:dyDescent="0.25">
      <c r="E22852"/>
    </row>
    <row r="22853" spans="5:5" x14ac:dyDescent="0.25">
      <c r="E22853"/>
    </row>
    <row r="22854" spans="5:5" x14ac:dyDescent="0.25">
      <c r="E22854"/>
    </row>
    <row r="22855" spans="5:5" x14ac:dyDescent="0.25">
      <c r="E22855"/>
    </row>
    <row r="22856" spans="5:5" x14ac:dyDescent="0.25">
      <c r="E22856"/>
    </row>
    <row r="22857" spans="5:5" x14ac:dyDescent="0.25">
      <c r="E22857"/>
    </row>
    <row r="22858" spans="5:5" x14ac:dyDescent="0.25">
      <c r="E22858"/>
    </row>
    <row r="22859" spans="5:5" x14ac:dyDescent="0.25">
      <c r="E22859"/>
    </row>
    <row r="22860" spans="5:5" x14ac:dyDescent="0.25">
      <c r="E22860"/>
    </row>
    <row r="22861" spans="5:5" x14ac:dyDescent="0.25">
      <c r="E22861"/>
    </row>
    <row r="22862" spans="5:5" x14ac:dyDescent="0.25">
      <c r="E22862"/>
    </row>
    <row r="22863" spans="5:5" x14ac:dyDescent="0.25">
      <c r="E22863"/>
    </row>
    <row r="22864" spans="5:5" x14ac:dyDescent="0.25">
      <c r="E22864"/>
    </row>
    <row r="22865" spans="5:5" x14ac:dyDescent="0.25">
      <c r="E22865"/>
    </row>
    <row r="22866" spans="5:5" x14ac:dyDescent="0.25">
      <c r="E22866"/>
    </row>
    <row r="22867" spans="5:5" x14ac:dyDescent="0.25">
      <c r="E22867"/>
    </row>
    <row r="22868" spans="5:5" x14ac:dyDescent="0.25">
      <c r="E22868"/>
    </row>
    <row r="22869" spans="5:5" x14ac:dyDescent="0.25">
      <c r="E22869"/>
    </row>
    <row r="22870" spans="5:5" x14ac:dyDescent="0.25">
      <c r="E22870"/>
    </row>
    <row r="22871" spans="5:5" x14ac:dyDescent="0.25">
      <c r="E22871"/>
    </row>
    <row r="22872" spans="5:5" x14ac:dyDescent="0.25">
      <c r="E22872"/>
    </row>
    <row r="22873" spans="5:5" x14ac:dyDescent="0.25">
      <c r="E22873"/>
    </row>
    <row r="22874" spans="5:5" x14ac:dyDescent="0.25">
      <c r="E22874"/>
    </row>
    <row r="22875" spans="5:5" x14ac:dyDescent="0.25">
      <c r="E22875"/>
    </row>
    <row r="22876" spans="5:5" x14ac:dyDescent="0.25">
      <c r="E22876"/>
    </row>
    <row r="22877" spans="5:5" x14ac:dyDescent="0.25">
      <c r="E22877"/>
    </row>
    <row r="22878" spans="5:5" x14ac:dyDescent="0.25">
      <c r="E22878"/>
    </row>
    <row r="22879" spans="5:5" x14ac:dyDescent="0.25">
      <c r="E22879"/>
    </row>
    <row r="22880" spans="5:5" x14ac:dyDescent="0.25">
      <c r="E22880"/>
    </row>
    <row r="22881" spans="5:5" x14ac:dyDescent="0.25">
      <c r="E22881"/>
    </row>
    <row r="22882" spans="5:5" x14ac:dyDescent="0.25">
      <c r="E22882"/>
    </row>
    <row r="22883" spans="5:5" x14ac:dyDescent="0.25">
      <c r="E22883"/>
    </row>
    <row r="22884" spans="5:5" x14ac:dyDescent="0.25">
      <c r="E22884"/>
    </row>
    <row r="22885" spans="5:5" x14ac:dyDescent="0.25">
      <c r="E22885"/>
    </row>
    <row r="22886" spans="5:5" x14ac:dyDescent="0.25">
      <c r="E22886"/>
    </row>
    <row r="22887" spans="5:5" x14ac:dyDescent="0.25">
      <c r="E22887"/>
    </row>
    <row r="22888" spans="5:5" x14ac:dyDescent="0.25">
      <c r="E22888"/>
    </row>
    <row r="22889" spans="5:5" x14ac:dyDescent="0.25">
      <c r="E22889"/>
    </row>
    <row r="22890" spans="5:5" x14ac:dyDescent="0.25">
      <c r="E22890"/>
    </row>
    <row r="22891" spans="5:5" x14ac:dyDescent="0.25">
      <c r="E22891"/>
    </row>
    <row r="22892" spans="5:5" x14ac:dyDescent="0.25">
      <c r="E22892"/>
    </row>
    <row r="22893" spans="5:5" x14ac:dyDescent="0.25">
      <c r="E22893"/>
    </row>
    <row r="22894" spans="5:5" x14ac:dyDescent="0.25">
      <c r="E22894"/>
    </row>
    <row r="22895" spans="5:5" x14ac:dyDescent="0.25">
      <c r="E22895"/>
    </row>
    <row r="22896" spans="5:5" x14ac:dyDescent="0.25">
      <c r="E22896"/>
    </row>
    <row r="22897" spans="5:5" x14ac:dyDescent="0.25">
      <c r="E22897"/>
    </row>
    <row r="22898" spans="5:5" x14ac:dyDescent="0.25">
      <c r="E22898"/>
    </row>
    <row r="22899" spans="5:5" x14ac:dyDescent="0.25">
      <c r="E22899"/>
    </row>
    <row r="22900" spans="5:5" x14ac:dyDescent="0.25">
      <c r="E22900"/>
    </row>
    <row r="22901" spans="5:5" x14ac:dyDescent="0.25">
      <c r="E22901"/>
    </row>
    <row r="22902" spans="5:5" x14ac:dyDescent="0.25">
      <c r="E22902"/>
    </row>
    <row r="22903" spans="5:5" x14ac:dyDescent="0.25">
      <c r="E22903"/>
    </row>
    <row r="22904" spans="5:5" x14ac:dyDescent="0.25">
      <c r="E22904"/>
    </row>
    <row r="22905" spans="5:5" x14ac:dyDescent="0.25">
      <c r="E22905"/>
    </row>
    <row r="22906" spans="5:5" x14ac:dyDescent="0.25">
      <c r="E22906"/>
    </row>
    <row r="22907" spans="5:5" x14ac:dyDescent="0.25">
      <c r="E22907"/>
    </row>
    <row r="22908" spans="5:5" x14ac:dyDescent="0.25">
      <c r="E22908"/>
    </row>
    <row r="22909" spans="5:5" x14ac:dyDescent="0.25">
      <c r="E22909"/>
    </row>
    <row r="22910" spans="5:5" x14ac:dyDescent="0.25">
      <c r="E22910"/>
    </row>
    <row r="22911" spans="5:5" x14ac:dyDescent="0.25">
      <c r="E22911"/>
    </row>
    <row r="22912" spans="5:5" x14ac:dyDescent="0.25">
      <c r="E22912"/>
    </row>
    <row r="22913" spans="5:5" x14ac:dyDescent="0.25">
      <c r="E22913"/>
    </row>
    <row r="22914" spans="5:5" x14ac:dyDescent="0.25">
      <c r="E22914"/>
    </row>
    <row r="22915" spans="5:5" x14ac:dyDescent="0.25">
      <c r="E22915"/>
    </row>
    <row r="22916" spans="5:5" x14ac:dyDescent="0.25">
      <c r="E22916"/>
    </row>
    <row r="22917" spans="5:5" x14ac:dyDescent="0.25">
      <c r="E22917"/>
    </row>
    <row r="22918" spans="5:5" x14ac:dyDescent="0.25">
      <c r="E22918"/>
    </row>
    <row r="22919" spans="5:5" x14ac:dyDescent="0.25">
      <c r="E22919"/>
    </row>
    <row r="22920" spans="5:5" x14ac:dyDescent="0.25">
      <c r="E22920"/>
    </row>
    <row r="22921" spans="5:5" x14ac:dyDescent="0.25">
      <c r="E22921"/>
    </row>
    <row r="22922" spans="5:5" x14ac:dyDescent="0.25">
      <c r="E22922"/>
    </row>
    <row r="22923" spans="5:5" x14ac:dyDescent="0.25">
      <c r="E22923"/>
    </row>
    <row r="22924" spans="5:5" x14ac:dyDescent="0.25">
      <c r="E22924"/>
    </row>
    <row r="22925" spans="5:5" x14ac:dyDescent="0.25">
      <c r="E22925"/>
    </row>
    <row r="22926" spans="5:5" x14ac:dyDescent="0.25">
      <c r="E22926"/>
    </row>
    <row r="22927" spans="5:5" x14ac:dyDescent="0.25">
      <c r="E22927"/>
    </row>
    <row r="22928" spans="5:5" x14ac:dyDescent="0.25">
      <c r="E22928"/>
    </row>
    <row r="22929" spans="5:5" x14ac:dyDescent="0.25">
      <c r="E22929"/>
    </row>
    <row r="22930" spans="5:5" x14ac:dyDescent="0.25">
      <c r="E22930"/>
    </row>
    <row r="22931" spans="5:5" x14ac:dyDescent="0.25">
      <c r="E22931"/>
    </row>
    <row r="22932" spans="5:5" x14ac:dyDescent="0.25">
      <c r="E22932"/>
    </row>
    <row r="22933" spans="5:5" x14ac:dyDescent="0.25">
      <c r="E22933"/>
    </row>
    <row r="22934" spans="5:5" x14ac:dyDescent="0.25">
      <c r="E22934"/>
    </row>
    <row r="22935" spans="5:5" x14ac:dyDescent="0.25">
      <c r="E22935"/>
    </row>
    <row r="22936" spans="5:5" x14ac:dyDescent="0.25">
      <c r="E22936"/>
    </row>
    <row r="22937" spans="5:5" x14ac:dyDescent="0.25">
      <c r="E22937"/>
    </row>
    <row r="22938" spans="5:5" x14ac:dyDescent="0.25">
      <c r="E22938"/>
    </row>
    <row r="22939" spans="5:5" x14ac:dyDescent="0.25">
      <c r="E22939"/>
    </row>
    <row r="22940" spans="5:5" x14ac:dyDescent="0.25">
      <c r="E22940"/>
    </row>
    <row r="22941" spans="5:5" x14ac:dyDescent="0.25">
      <c r="E22941"/>
    </row>
    <row r="22942" spans="5:5" x14ac:dyDescent="0.25">
      <c r="E22942"/>
    </row>
    <row r="22943" spans="5:5" x14ac:dyDescent="0.25">
      <c r="E22943"/>
    </row>
    <row r="22944" spans="5:5" x14ac:dyDescent="0.25">
      <c r="E22944"/>
    </row>
    <row r="22945" spans="5:5" x14ac:dyDescent="0.25">
      <c r="E22945"/>
    </row>
    <row r="22946" spans="5:5" x14ac:dyDescent="0.25">
      <c r="E22946"/>
    </row>
    <row r="22947" spans="5:5" x14ac:dyDescent="0.25">
      <c r="E22947"/>
    </row>
    <row r="22948" spans="5:5" x14ac:dyDescent="0.25">
      <c r="E22948"/>
    </row>
    <row r="22949" spans="5:5" x14ac:dyDescent="0.25">
      <c r="E22949"/>
    </row>
    <row r="22950" spans="5:5" x14ac:dyDescent="0.25">
      <c r="E22950"/>
    </row>
    <row r="22951" spans="5:5" x14ac:dyDescent="0.25">
      <c r="E22951"/>
    </row>
    <row r="22952" spans="5:5" x14ac:dyDescent="0.25">
      <c r="E22952"/>
    </row>
    <row r="22953" spans="5:5" x14ac:dyDescent="0.25">
      <c r="E22953"/>
    </row>
    <row r="22954" spans="5:5" x14ac:dyDescent="0.25">
      <c r="E22954"/>
    </row>
    <row r="22955" spans="5:5" x14ac:dyDescent="0.25">
      <c r="E22955"/>
    </row>
    <row r="22956" spans="5:5" x14ac:dyDescent="0.25">
      <c r="E22956"/>
    </row>
    <row r="22957" spans="5:5" x14ac:dyDescent="0.25">
      <c r="E22957"/>
    </row>
    <row r="22958" spans="5:5" x14ac:dyDescent="0.25">
      <c r="E22958"/>
    </row>
    <row r="22959" spans="5:5" x14ac:dyDescent="0.25">
      <c r="E22959"/>
    </row>
    <row r="22960" spans="5:5" x14ac:dyDescent="0.25">
      <c r="E22960"/>
    </row>
    <row r="22961" spans="5:5" x14ac:dyDescent="0.25">
      <c r="E22961"/>
    </row>
    <row r="22962" spans="5:5" x14ac:dyDescent="0.25">
      <c r="E22962"/>
    </row>
    <row r="22963" spans="5:5" x14ac:dyDescent="0.25">
      <c r="E22963"/>
    </row>
    <row r="22964" spans="5:5" x14ac:dyDescent="0.25">
      <c r="E22964"/>
    </row>
    <row r="22965" spans="5:5" x14ac:dyDescent="0.25">
      <c r="E22965"/>
    </row>
    <row r="22966" spans="5:5" x14ac:dyDescent="0.25">
      <c r="E22966"/>
    </row>
    <row r="22967" spans="5:5" x14ac:dyDescent="0.25">
      <c r="E22967"/>
    </row>
    <row r="22968" spans="5:5" x14ac:dyDescent="0.25">
      <c r="E22968"/>
    </row>
    <row r="22969" spans="5:5" x14ac:dyDescent="0.25">
      <c r="E22969"/>
    </row>
    <row r="22970" spans="5:5" x14ac:dyDescent="0.25">
      <c r="E22970"/>
    </row>
    <row r="22971" spans="5:5" x14ac:dyDescent="0.25">
      <c r="E22971"/>
    </row>
    <row r="22972" spans="5:5" x14ac:dyDescent="0.25">
      <c r="E22972"/>
    </row>
    <row r="22973" spans="5:5" x14ac:dyDescent="0.25">
      <c r="E22973"/>
    </row>
    <row r="22974" spans="5:5" x14ac:dyDescent="0.25">
      <c r="E22974"/>
    </row>
    <row r="22975" spans="5:5" x14ac:dyDescent="0.25">
      <c r="E22975"/>
    </row>
    <row r="22976" spans="5:5" x14ac:dyDescent="0.25">
      <c r="E22976"/>
    </row>
    <row r="22977" spans="5:5" x14ac:dyDescent="0.25">
      <c r="E22977"/>
    </row>
    <row r="22978" spans="5:5" x14ac:dyDescent="0.25">
      <c r="E22978"/>
    </row>
    <row r="22979" spans="5:5" x14ac:dyDescent="0.25">
      <c r="E22979"/>
    </row>
    <row r="22980" spans="5:5" x14ac:dyDescent="0.25">
      <c r="E22980"/>
    </row>
    <row r="22981" spans="5:5" x14ac:dyDescent="0.25">
      <c r="E22981"/>
    </row>
    <row r="22982" spans="5:5" x14ac:dyDescent="0.25">
      <c r="E22982"/>
    </row>
    <row r="22983" spans="5:5" x14ac:dyDescent="0.25">
      <c r="E22983"/>
    </row>
    <row r="22984" spans="5:5" x14ac:dyDescent="0.25">
      <c r="E22984"/>
    </row>
    <row r="22985" spans="5:5" x14ac:dyDescent="0.25">
      <c r="E22985"/>
    </row>
    <row r="22986" spans="5:5" x14ac:dyDescent="0.25">
      <c r="E22986"/>
    </row>
    <row r="22987" spans="5:5" x14ac:dyDescent="0.25">
      <c r="E22987"/>
    </row>
    <row r="22988" spans="5:5" x14ac:dyDescent="0.25">
      <c r="E22988"/>
    </row>
    <row r="22989" spans="5:5" x14ac:dyDescent="0.25">
      <c r="E22989"/>
    </row>
    <row r="22990" spans="5:5" x14ac:dyDescent="0.25">
      <c r="E22990"/>
    </row>
    <row r="22991" spans="5:5" x14ac:dyDescent="0.25">
      <c r="E22991"/>
    </row>
    <row r="22992" spans="5:5" x14ac:dyDescent="0.25">
      <c r="E22992"/>
    </row>
    <row r="22993" spans="5:5" x14ac:dyDescent="0.25">
      <c r="E22993"/>
    </row>
    <row r="22994" spans="5:5" x14ac:dyDescent="0.25">
      <c r="E22994"/>
    </row>
    <row r="22995" spans="5:5" x14ac:dyDescent="0.25">
      <c r="E22995"/>
    </row>
    <row r="22996" spans="5:5" x14ac:dyDescent="0.25">
      <c r="E22996"/>
    </row>
    <row r="22997" spans="5:5" x14ac:dyDescent="0.25">
      <c r="E22997"/>
    </row>
    <row r="22998" spans="5:5" x14ac:dyDescent="0.25">
      <c r="E22998"/>
    </row>
    <row r="22999" spans="5:5" x14ac:dyDescent="0.25">
      <c r="E22999"/>
    </row>
    <row r="23000" spans="5:5" x14ac:dyDescent="0.25">
      <c r="E23000"/>
    </row>
    <row r="23001" spans="5:5" x14ac:dyDescent="0.25">
      <c r="E23001"/>
    </row>
    <row r="23002" spans="5:5" x14ac:dyDescent="0.25">
      <c r="E23002"/>
    </row>
    <row r="23003" spans="5:5" x14ac:dyDescent="0.25">
      <c r="E23003"/>
    </row>
    <row r="23004" spans="5:5" x14ac:dyDescent="0.25">
      <c r="E23004"/>
    </row>
    <row r="23005" spans="5:5" x14ac:dyDescent="0.25">
      <c r="E23005"/>
    </row>
    <row r="23006" spans="5:5" x14ac:dyDescent="0.25">
      <c r="E23006"/>
    </row>
    <row r="23007" spans="5:5" x14ac:dyDescent="0.25">
      <c r="E23007"/>
    </row>
    <row r="23008" spans="5:5" x14ac:dyDescent="0.25">
      <c r="E23008"/>
    </row>
    <row r="23009" spans="5:5" x14ac:dyDescent="0.25">
      <c r="E23009"/>
    </row>
    <row r="23010" spans="5:5" x14ac:dyDescent="0.25">
      <c r="E23010"/>
    </row>
    <row r="23011" spans="5:5" x14ac:dyDescent="0.25">
      <c r="E23011"/>
    </row>
    <row r="23012" spans="5:5" x14ac:dyDescent="0.25">
      <c r="E23012"/>
    </row>
    <row r="23013" spans="5:5" x14ac:dyDescent="0.25">
      <c r="E23013"/>
    </row>
    <row r="23014" spans="5:5" x14ac:dyDescent="0.25">
      <c r="E23014"/>
    </row>
    <row r="23015" spans="5:5" x14ac:dyDescent="0.25">
      <c r="E23015"/>
    </row>
    <row r="23016" spans="5:5" x14ac:dyDescent="0.25">
      <c r="E23016"/>
    </row>
    <row r="23017" spans="5:5" x14ac:dyDescent="0.25">
      <c r="E23017"/>
    </row>
    <row r="23018" spans="5:5" x14ac:dyDescent="0.25">
      <c r="E23018"/>
    </row>
    <row r="23019" spans="5:5" x14ac:dyDescent="0.25">
      <c r="E23019"/>
    </row>
    <row r="23020" spans="5:5" x14ac:dyDescent="0.25">
      <c r="E23020"/>
    </row>
    <row r="23021" spans="5:5" x14ac:dyDescent="0.25">
      <c r="E23021"/>
    </row>
    <row r="23022" spans="5:5" x14ac:dyDescent="0.25">
      <c r="E23022"/>
    </row>
    <row r="23023" spans="5:5" x14ac:dyDescent="0.25">
      <c r="E23023"/>
    </row>
    <row r="23024" spans="5:5" x14ac:dyDescent="0.25">
      <c r="E23024"/>
    </row>
    <row r="23025" spans="5:5" x14ac:dyDescent="0.25">
      <c r="E23025"/>
    </row>
    <row r="23026" spans="5:5" x14ac:dyDescent="0.25">
      <c r="E23026"/>
    </row>
    <row r="23027" spans="5:5" x14ac:dyDescent="0.25">
      <c r="E23027"/>
    </row>
    <row r="23028" spans="5:5" x14ac:dyDescent="0.25">
      <c r="E23028"/>
    </row>
    <row r="23029" spans="5:5" x14ac:dyDescent="0.25">
      <c r="E23029"/>
    </row>
    <row r="23030" spans="5:5" x14ac:dyDescent="0.25">
      <c r="E23030"/>
    </row>
    <row r="23031" spans="5:5" x14ac:dyDescent="0.25">
      <c r="E23031"/>
    </row>
    <row r="23032" spans="5:5" x14ac:dyDescent="0.25">
      <c r="E23032"/>
    </row>
    <row r="23033" spans="5:5" x14ac:dyDescent="0.25">
      <c r="E23033"/>
    </row>
    <row r="23034" spans="5:5" x14ac:dyDescent="0.25">
      <c r="E23034"/>
    </row>
    <row r="23035" spans="5:5" x14ac:dyDescent="0.25">
      <c r="E23035"/>
    </row>
    <row r="23036" spans="5:5" x14ac:dyDescent="0.25">
      <c r="E23036"/>
    </row>
    <row r="23037" spans="5:5" x14ac:dyDescent="0.25">
      <c r="E23037"/>
    </row>
    <row r="23038" spans="5:5" x14ac:dyDescent="0.25">
      <c r="E23038"/>
    </row>
    <row r="23039" spans="5:5" x14ac:dyDescent="0.25">
      <c r="E23039"/>
    </row>
    <row r="23040" spans="5:5" x14ac:dyDescent="0.25">
      <c r="E23040"/>
    </row>
    <row r="23041" spans="5:5" x14ac:dyDescent="0.25">
      <c r="E23041"/>
    </row>
    <row r="23042" spans="5:5" x14ac:dyDescent="0.25">
      <c r="E23042"/>
    </row>
    <row r="23043" spans="5:5" x14ac:dyDescent="0.25">
      <c r="E23043"/>
    </row>
    <row r="23044" spans="5:5" x14ac:dyDescent="0.25">
      <c r="E23044"/>
    </row>
    <row r="23045" spans="5:5" x14ac:dyDescent="0.25">
      <c r="E23045"/>
    </row>
    <row r="23046" spans="5:5" x14ac:dyDescent="0.25">
      <c r="E23046"/>
    </row>
    <row r="23047" spans="5:5" x14ac:dyDescent="0.25">
      <c r="E23047"/>
    </row>
    <row r="23048" spans="5:5" x14ac:dyDescent="0.25">
      <c r="E23048"/>
    </row>
    <row r="23049" spans="5:5" x14ac:dyDescent="0.25">
      <c r="E23049"/>
    </row>
    <row r="23050" spans="5:5" x14ac:dyDescent="0.25">
      <c r="E23050"/>
    </row>
    <row r="23051" spans="5:5" x14ac:dyDescent="0.25">
      <c r="E23051"/>
    </row>
    <row r="23052" spans="5:5" x14ac:dyDescent="0.25">
      <c r="E23052"/>
    </row>
    <row r="23053" spans="5:5" x14ac:dyDescent="0.25">
      <c r="E23053"/>
    </row>
    <row r="23054" spans="5:5" x14ac:dyDescent="0.25">
      <c r="E23054"/>
    </row>
    <row r="23055" spans="5:5" x14ac:dyDescent="0.25">
      <c r="E23055"/>
    </row>
    <row r="23056" spans="5:5" x14ac:dyDescent="0.25">
      <c r="E23056"/>
    </row>
    <row r="23057" spans="5:5" x14ac:dyDescent="0.25">
      <c r="E23057"/>
    </row>
    <row r="23058" spans="5:5" x14ac:dyDescent="0.25">
      <c r="E23058"/>
    </row>
    <row r="23059" spans="5:5" x14ac:dyDescent="0.25">
      <c r="E23059"/>
    </row>
    <row r="23060" spans="5:5" x14ac:dyDescent="0.25">
      <c r="E23060"/>
    </row>
    <row r="23061" spans="5:5" x14ac:dyDescent="0.25">
      <c r="E23061"/>
    </row>
    <row r="23062" spans="5:5" x14ac:dyDescent="0.25">
      <c r="E23062"/>
    </row>
    <row r="23063" spans="5:5" x14ac:dyDescent="0.25">
      <c r="E23063"/>
    </row>
    <row r="23064" spans="5:5" x14ac:dyDescent="0.25">
      <c r="E23064"/>
    </row>
    <row r="23065" spans="5:5" x14ac:dyDescent="0.25">
      <c r="E23065"/>
    </row>
    <row r="23066" spans="5:5" x14ac:dyDescent="0.25">
      <c r="E23066"/>
    </row>
    <row r="23067" spans="5:5" x14ac:dyDescent="0.25">
      <c r="E23067"/>
    </row>
    <row r="23068" spans="5:5" x14ac:dyDescent="0.25">
      <c r="E23068"/>
    </row>
    <row r="23069" spans="5:5" x14ac:dyDescent="0.25">
      <c r="E23069"/>
    </row>
    <row r="23070" spans="5:5" x14ac:dyDescent="0.25">
      <c r="E23070"/>
    </row>
    <row r="23071" spans="5:5" x14ac:dyDescent="0.25">
      <c r="E23071"/>
    </row>
    <row r="23072" spans="5:5" x14ac:dyDescent="0.25">
      <c r="E23072"/>
    </row>
    <row r="23073" spans="5:5" x14ac:dyDescent="0.25">
      <c r="E23073"/>
    </row>
    <row r="23074" spans="5:5" x14ac:dyDescent="0.25">
      <c r="E23074"/>
    </row>
    <row r="23075" spans="5:5" x14ac:dyDescent="0.25">
      <c r="E23075"/>
    </row>
    <row r="23076" spans="5:5" x14ac:dyDescent="0.25">
      <c r="E23076"/>
    </row>
    <row r="23077" spans="5:5" x14ac:dyDescent="0.25">
      <c r="E23077"/>
    </row>
    <row r="23078" spans="5:5" x14ac:dyDescent="0.25">
      <c r="E23078"/>
    </row>
    <row r="23079" spans="5:5" x14ac:dyDescent="0.25">
      <c r="E23079"/>
    </row>
    <row r="23080" spans="5:5" x14ac:dyDescent="0.25">
      <c r="E23080"/>
    </row>
    <row r="23081" spans="5:5" x14ac:dyDescent="0.25">
      <c r="E23081"/>
    </row>
    <row r="23082" spans="5:5" x14ac:dyDescent="0.25">
      <c r="E23082"/>
    </row>
    <row r="23083" spans="5:5" x14ac:dyDescent="0.25">
      <c r="E23083"/>
    </row>
    <row r="23084" spans="5:5" x14ac:dyDescent="0.25">
      <c r="E23084"/>
    </row>
    <row r="23085" spans="5:5" x14ac:dyDescent="0.25">
      <c r="E23085"/>
    </row>
    <row r="23086" spans="5:5" x14ac:dyDescent="0.25">
      <c r="E23086"/>
    </row>
    <row r="23087" spans="5:5" x14ac:dyDescent="0.25">
      <c r="E23087"/>
    </row>
    <row r="23088" spans="5:5" x14ac:dyDescent="0.25">
      <c r="E23088"/>
    </row>
    <row r="23089" spans="5:5" x14ac:dyDescent="0.25">
      <c r="E23089"/>
    </row>
    <row r="23090" spans="5:5" x14ac:dyDescent="0.25">
      <c r="E23090"/>
    </row>
    <row r="23091" spans="5:5" x14ac:dyDescent="0.25">
      <c r="E23091"/>
    </row>
    <row r="23092" spans="5:5" x14ac:dyDescent="0.25">
      <c r="E23092"/>
    </row>
    <row r="23093" spans="5:5" x14ac:dyDescent="0.25">
      <c r="E23093"/>
    </row>
    <row r="23094" spans="5:5" x14ac:dyDescent="0.25">
      <c r="E23094"/>
    </row>
    <row r="23095" spans="5:5" x14ac:dyDescent="0.25">
      <c r="E23095"/>
    </row>
    <row r="23096" spans="5:5" x14ac:dyDescent="0.25">
      <c r="E23096"/>
    </row>
    <row r="23097" spans="5:5" x14ac:dyDescent="0.25">
      <c r="E23097"/>
    </row>
    <row r="23098" spans="5:5" x14ac:dyDescent="0.25">
      <c r="E23098"/>
    </row>
    <row r="23099" spans="5:5" x14ac:dyDescent="0.25">
      <c r="E23099"/>
    </row>
    <row r="23100" spans="5:5" x14ac:dyDescent="0.25">
      <c r="E23100"/>
    </row>
    <row r="23101" spans="5:5" x14ac:dyDescent="0.25">
      <c r="E23101"/>
    </row>
    <row r="23102" spans="5:5" x14ac:dyDescent="0.25">
      <c r="E23102"/>
    </row>
    <row r="23103" spans="5:5" x14ac:dyDescent="0.25">
      <c r="E23103"/>
    </row>
    <row r="23104" spans="5:5" x14ac:dyDescent="0.25">
      <c r="E23104"/>
    </row>
    <row r="23105" spans="5:5" x14ac:dyDescent="0.25">
      <c r="E23105"/>
    </row>
    <row r="23106" spans="5:5" x14ac:dyDescent="0.25">
      <c r="E23106"/>
    </row>
    <row r="23107" spans="5:5" x14ac:dyDescent="0.25">
      <c r="E23107"/>
    </row>
    <row r="23108" spans="5:5" x14ac:dyDescent="0.25">
      <c r="E23108"/>
    </row>
    <row r="23109" spans="5:5" x14ac:dyDescent="0.25">
      <c r="E23109"/>
    </row>
    <row r="23110" spans="5:5" x14ac:dyDescent="0.25">
      <c r="E23110"/>
    </row>
    <row r="23111" spans="5:5" x14ac:dyDescent="0.25">
      <c r="E23111"/>
    </row>
    <row r="23112" spans="5:5" x14ac:dyDescent="0.25">
      <c r="E23112"/>
    </row>
    <row r="23113" spans="5:5" x14ac:dyDescent="0.25">
      <c r="E23113"/>
    </row>
    <row r="23114" spans="5:5" x14ac:dyDescent="0.25">
      <c r="E23114"/>
    </row>
    <row r="23115" spans="5:5" x14ac:dyDescent="0.25">
      <c r="E23115"/>
    </row>
    <row r="23116" spans="5:5" x14ac:dyDescent="0.25">
      <c r="E23116"/>
    </row>
    <row r="23117" spans="5:5" x14ac:dyDescent="0.25">
      <c r="E23117"/>
    </row>
    <row r="23118" spans="5:5" x14ac:dyDescent="0.25">
      <c r="E23118"/>
    </row>
    <row r="23119" spans="5:5" x14ac:dyDescent="0.25">
      <c r="E23119"/>
    </row>
    <row r="23120" spans="5:5" x14ac:dyDescent="0.25">
      <c r="E23120"/>
    </row>
    <row r="23121" spans="5:5" x14ac:dyDescent="0.25">
      <c r="E23121"/>
    </row>
    <row r="23122" spans="5:5" x14ac:dyDescent="0.25">
      <c r="E23122"/>
    </row>
    <row r="23123" spans="5:5" x14ac:dyDescent="0.25">
      <c r="E23123"/>
    </row>
    <row r="23124" spans="5:5" x14ac:dyDescent="0.25">
      <c r="E23124"/>
    </row>
    <row r="23125" spans="5:5" x14ac:dyDescent="0.25">
      <c r="E23125"/>
    </row>
    <row r="23126" spans="5:5" x14ac:dyDescent="0.25">
      <c r="E23126"/>
    </row>
    <row r="23127" spans="5:5" x14ac:dyDescent="0.25">
      <c r="E23127"/>
    </row>
    <row r="23128" spans="5:5" x14ac:dyDescent="0.25">
      <c r="E23128"/>
    </row>
    <row r="23129" spans="5:5" x14ac:dyDescent="0.25">
      <c r="E23129"/>
    </row>
    <row r="23130" spans="5:5" x14ac:dyDescent="0.25">
      <c r="E23130"/>
    </row>
    <row r="23131" spans="5:5" x14ac:dyDescent="0.25">
      <c r="E23131"/>
    </row>
    <row r="23132" spans="5:5" x14ac:dyDescent="0.25">
      <c r="E23132"/>
    </row>
    <row r="23133" spans="5:5" x14ac:dyDescent="0.25">
      <c r="E23133"/>
    </row>
    <row r="23134" spans="5:5" x14ac:dyDescent="0.25">
      <c r="E23134"/>
    </row>
    <row r="23135" spans="5:5" x14ac:dyDescent="0.25">
      <c r="E23135"/>
    </row>
    <row r="23136" spans="5:5" x14ac:dyDescent="0.25">
      <c r="E23136"/>
    </row>
    <row r="23137" spans="5:5" x14ac:dyDescent="0.25">
      <c r="E23137"/>
    </row>
    <row r="23138" spans="5:5" x14ac:dyDescent="0.25">
      <c r="E23138"/>
    </row>
    <row r="23139" spans="5:5" x14ac:dyDescent="0.25">
      <c r="E23139"/>
    </row>
    <row r="23140" spans="5:5" x14ac:dyDescent="0.25">
      <c r="E23140"/>
    </row>
    <row r="23141" spans="5:5" x14ac:dyDescent="0.25">
      <c r="E23141"/>
    </row>
    <row r="23142" spans="5:5" x14ac:dyDescent="0.25">
      <c r="E23142"/>
    </row>
    <row r="23143" spans="5:5" x14ac:dyDescent="0.25">
      <c r="E23143"/>
    </row>
    <row r="23144" spans="5:5" x14ac:dyDescent="0.25">
      <c r="E23144"/>
    </row>
    <row r="23145" spans="5:5" x14ac:dyDescent="0.25">
      <c r="E23145"/>
    </row>
    <row r="23146" spans="5:5" x14ac:dyDescent="0.25">
      <c r="E23146"/>
    </row>
    <row r="23147" spans="5:5" x14ac:dyDescent="0.25">
      <c r="E23147"/>
    </row>
    <row r="23148" spans="5:5" x14ac:dyDescent="0.25">
      <c r="E23148"/>
    </row>
    <row r="23149" spans="5:5" x14ac:dyDescent="0.25">
      <c r="E23149"/>
    </row>
    <row r="23150" spans="5:5" x14ac:dyDescent="0.25">
      <c r="E23150"/>
    </row>
    <row r="23151" spans="5:5" x14ac:dyDescent="0.25">
      <c r="E23151"/>
    </row>
    <row r="23152" spans="5:5" x14ac:dyDescent="0.25">
      <c r="E23152"/>
    </row>
    <row r="23153" spans="5:5" x14ac:dyDescent="0.25">
      <c r="E23153"/>
    </row>
    <row r="23154" spans="5:5" x14ac:dyDescent="0.25">
      <c r="E23154"/>
    </row>
    <row r="23155" spans="5:5" x14ac:dyDescent="0.25">
      <c r="E23155"/>
    </row>
    <row r="23156" spans="5:5" x14ac:dyDescent="0.25">
      <c r="E23156"/>
    </row>
    <row r="23157" spans="5:5" x14ac:dyDescent="0.25">
      <c r="E23157"/>
    </row>
    <row r="23158" spans="5:5" x14ac:dyDescent="0.25">
      <c r="E23158"/>
    </row>
    <row r="23159" spans="5:5" x14ac:dyDescent="0.25">
      <c r="E23159"/>
    </row>
    <row r="23160" spans="5:5" x14ac:dyDescent="0.25">
      <c r="E23160"/>
    </row>
    <row r="23161" spans="5:5" x14ac:dyDescent="0.25">
      <c r="E23161"/>
    </row>
    <row r="23162" spans="5:5" x14ac:dyDescent="0.25">
      <c r="E23162"/>
    </row>
    <row r="23163" spans="5:5" x14ac:dyDescent="0.25">
      <c r="E23163"/>
    </row>
    <row r="23164" spans="5:5" x14ac:dyDescent="0.25">
      <c r="E23164"/>
    </row>
    <row r="23165" spans="5:5" x14ac:dyDescent="0.25">
      <c r="E23165"/>
    </row>
    <row r="23166" spans="5:5" x14ac:dyDescent="0.25">
      <c r="E23166"/>
    </row>
    <row r="23167" spans="5:5" x14ac:dyDescent="0.25">
      <c r="E23167"/>
    </row>
    <row r="23168" spans="5:5" x14ac:dyDescent="0.25">
      <c r="E23168"/>
    </row>
    <row r="23169" spans="5:5" x14ac:dyDescent="0.25">
      <c r="E23169"/>
    </row>
    <row r="23170" spans="5:5" x14ac:dyDescent="0.25">
      <c r="E23170"/>
    </row>
    <row r="23171" spans="5:5" x14ac:dyDescent="0.25">
      <c r="E23171"/>
    </row>
    <row r="23172" spans="5:5" x14ac:dyDescent="0.25">
      <c r="E23172"/>
    </row>
    <row r="23173" spans="5:5" x14ac:dyDescent="0.25">
      <c r="E23173"/>
    </row>
    <row r="23174" spans="5:5" x14ac:dyDescent="0.25">
      <c r="E23174"/>
    </row>
    <row r="23175" spans="5:5" x14ac:dyDescent="0.25">
      <c r="E23175"/>
    </row>
    <row r="23176" spans="5:5" x14ac:dyDescent="0.25">
      <c r="E23176"/>
    </row>
    <row r="23177" spans="5:5" x14ac:dyDescent="0.25">
      <c r="E23177"/>
    </row>
    <row r="23178" spans="5:5" x14ac:dyDescent="0.25">
      <c r="E23178"/>
    </row>
    <row r="23179" spans="5:5" x14ac:dyDescent="0.25">
      <c r="E23179"/>
    </row>
    <row r="23180" spans="5:5" x14ac:dyDescent="0.25">
      <c r="E23180"/>
    </row>
    <row r="23181" spans="5:5" x14ac:dyDescent="0.25">
      <c r="E23181"/>
    </row>
    <row r="23182" spans="5:5" x14ac:dyDescent="0.25">
      <c r="E23182"/>
    </row>
    <row r="23183" spans="5:5" x14ac:dyDescent="0.25">
      <c r="E23183"/>
    </row>
    <row r="23184" spans="5:5" x14ac:dyDescent="0.25">
      <c r="E23184"/>
    </row>
    <row r="23185" spans="5:5" x14ac:dyDescent="0.25">
      <c r="E23185"/>
    </row>
    <row r="23186" spans="5:5" x14ac:dyDescent="0.25">
      <c r="E23186"/>
    </row>
    <row r="23187" spans="5:5" x14ac:dyDescent="0.25">
      <c r="E23187"/>
    </row>
    <row r="23188" spans="5:5" x14ac:dyDescent="0.25">
      <c r="E23188"/>
    </row>
    <row r="23189" spans="5:5" x14ac:dyDescent="0.25">
      <c r="E23189"/>
    </row>
    <row r="23190" spans="5:5" x14ac:dyDescent="0.25">
      <c r="E23190"/>
    </row>
    <row r="23191" spans="5:5" x14ac:dyDescent="0.25">
      <c r="E23191"/>
    </row>
    <row r="23192" spans="5:5" x14ac:dyDescent="0.25">
      <c r="E23192"/>
    </row>
    <row r="23193" spans="5:5" x14ac:dyDescent="0.25">
      <c r="E23193"/>
    </row>
    <row r="23194" spans="5:5" x14ac:dyDescent="0.25">
      <c r="E23194"/>
    </row>
    <row r="23195" spans="5:5" x14ac:dyDescent="0.25">
      <c r="E23195"/>
    </row>
    <row r="23196" spans="5:5" x14ac:dyDescent="0.25">
      <c r="E23196"/>
    </row>
    <row r="23197" spans="5:5" x14ac:dyDescent="0.25">
      <c r="E23197"/>
    </row>
    <row r="23198" spans="5:5" x14ac:dyDescent="0.25">
      <c r="E23198"/>
    </row>
    <row r="23199" spans="5:5" x14ac:dyDescent="0.25">
      <c r="E23199"/>
    </row>
    <row r="23200" spans="5:5" x14ac:dyDescent="0.25">
      <c r="E23200"/>
    </row>
    <row r="23201" spans="5:5" x14ac:dyDescent="0.25">
      <c r="E23201"/>
    </row>
    <row r="23202" spans="5:5" x14ac:dyDescent="0.25">
      <c r="E23202"/>
    </row>
    <row r="23203" spans="5:5" x14ac:dyDescent="0.25">
      <c r="E23203"/>
    </row>
    <row r="23204" spans="5:5" x14ac:dyDescent="0.25">
      <c r="E23204"/>
    </row>
    <row r="23205" spans="5:5" x14ac:dyDescent="0.25">
      <c r="E23205"/>
    </row>
    <row r="23206" spans="5:5" x14ac:dyDescent="0.25">
      <c r="E23206"/>
    </row>
    <row r="23207" spans="5:5" x14ac:dyDescent="0.25">
      <c r="E23207"/>
    </row>
    <row r="23208" spans="5:5" x14ac:dyDescent="0.25">
      <c r="E23208"/>
    </row>
    <row r="23209" spans="5:5" x14ac:dyDescent="0.25">
      <c r="E23209"/>
    </row>
    <row r="23210" spans="5:5" x14ac:dyDescent="0.25">
      <c r="E23210"/>
    </row>
    <row r="23211" spans="5:5" x14ac:dyDescent="0.25">
      <c r="E23211"/>
    </row>
    <row r="23212" spans="5:5" x14ac:dyDescent="0.25">
      <c r="E23212"/>
    </row>
    <row r="23213" spans="5:5" x14ac:dyDescent="0.25">
      <c r="E23213"/>
    </row>
    <row r="23214" spans="5:5" x14ac:dyDescent="0.25">
      <c r="E23214"/>
    </row>
    <row r="23215" spans="5:5" x14ac:dyDescent="0.25">
      <c r="E23215"/>
    </row>
    <row r="23216" spans="5:5" x14ac:dyDescent="0.25">
      <c r="E23216"/>
    </row>
    <row r="23217" spans="5:5" x14ac:dyDescent="0.25">
      <c r="E23217"/>
    </row>
    <row r="23218" spans="5:5" x14ac:dyDescent="0.25">
      <c r="E23218"/>
    </row>
    <row r="23219" spans="5:5" x14ac:dyDescent="0.25">
      <c r="E23219"/>
    </row>
    <row r="23220" spans="5:5" x14ac:dyDescent="0.25">
      <c r="E23220"/>
    </row>
    <row r="23221" spans="5:5" x14ac:dyDescent="0.25">
      <c r="E23221"/>
    </row>
    <row r="23222" spans="5:5" x14ac:dyDescent="0.25">
      <c r="E23222"/>
    </row>
    <row r="23223" spans="5:5" x14ac:dyDescent="0.25">
      <c r="E23223"/>
    </row>
    <row r="23224" spans="5:5" x14ac:dyDescent="0.25">
      <c r="E23224"/>
    </row>
    <row r="23225" spans="5:5" x14ac:dyDescent="0.25">
      <c r="E23225"/>
    </row>
    <row r="23226" spans="5:5" x14ac:dyDescent="0.25">
      <c r="E23226"/>
    </row>
    <row r="23227" spans="5:5" x14ac:dyDescent="0.25">
      <c r="E23227"/>
    </row>
    <row r="23228" spans="5:5" x14ac:dyDescent="0.25">
      <c r="E23228"/>
    </row>
    <row r="23229" spans="5:5" x14ac:dyDescent="0.25">
      <c r="E23229"/>
    </row>
    <row r="23230" spans="5:5" x14ac:dyDescent="0.25">
      <c r="E23230"/>
    </row>
    <row r="23231" spans="5:5" x14ac:dyDescent="0.25">
      <c r="E23231"/>
    </row>
    <row r="23232" spans="5:5" x14ac:dyDescent="0.25">
      <c r="E23232"/>
    </row>
    <row r="23233" spans="5:5" x14ac:dyDescent="0.25">
      <c r="E23233"/>
    </row>
    <row r="23234" spans="5:5" x14ac:dyDescent="0.25">
      <c r="E23234"/>
    </row>
    <row r="23235" spans="5:5" x14ac:dyDescent="0.25">
      <c r="E23235"/>
    </row>
    <row r="23236" spans="5:5" x14ac:dyDescent="0.25">
      <c r="E23236"/>
    </row>
    <row r="23237" spans="5:5" x14ac:dyDescent="0.25">
      <c r="E23237"/>
    </row>
    <row r="23238" spans="5:5" x14ac:dyDescent="0.25">
      <c r="E23238"/>
    </row>
    <row r="23239" spans="5:5" x14ac:dyDescent="0.25">
      <c r="E23239"/>
    </row>
    <row r="23240" spans="5:5" x14ac:dyDescent="0.25">
      <c r="E23240"/>
    </row>
    <row r="23241" spans="5:5" x14ac:dyDescent="0.25">
      <c r="E23241"/>
    </row>
    <row r="23242" spans="5:5" x14ac:dyDescent="0.25">
      <c r="E23242"/>
    </row>
    <row r="23243" spans="5:5" x14ac:dyDescent="0.25">
      <c r="E23243"/>
    </row>
    <row r="23244" spans="5:5" x14ac:dyDescent="0.25">
      <c r="E23244"/>
    </row>
    <row r="23245" spans="5:5" x14ac:dyDescent="0.25">
      <c r="E23245"/>
    </row>
    <row r="23246" spans="5:5" x14ac:dyDescent="0.25">
      <c r="E23246"/>
    </row>
    <row r="23247" spans="5:5" x14ac:dyDescent="0.25">
      <c r="E23247"/>
    </row>
    <row r="23248" spans="5:5" x14ac:dyDescent="0.25">
      <c r="E23248"/>
    </row>
    <row r="23249" spans="5:5" x14ac:dyDescent="0.25">
      <c r="E23249"/>
    </row>
    <row r="23250" spans="5:5" x14ac:dyDescent="0.25">
      <c r="E23250"/>
    </row>
    <row r="23251" spans="5:5" x14ac:dyDescent="0.25">
      <c r="E23251"/>
    </row>
    <row r="23252" spans="5:5" x14ac:dyDescent="0.25">
      <c r="E23252"/>
    </row>
    <row r="23253" spans="5:5" x14ac:dyDescent="0.25">
      <c r="E23253"/>
    </row>
    <row r="23254" spans="5:5" x14ac:dyDescent="0.25">
      <c r="E23254"/>
    </row>
    <row r="23255" spans="5:5" x14ac:dyDescent="0.25">
      <c r="E23255"/>
    </row>
    <row r="23256" spans="5:5" x14ac:dyDescent="0.25">
      <c r="E23256"/>
    </row>
    <row r="23257" spans="5:5" x14ac:dyDescent="0.25">
      <c r="E23257"/>
    </row>
    <row r="23258" spans="5:5" x14ac:dyDescent="0.25">
      <c r="E23258"/>
    </row>
    <row r="23259" spans="5:5" x14ac:dyDescent="0.25">
      <c r="E23259"/>
    </row>
    <row r="23260" spans="5:5" x14ac:dyDescent="0.25">
      <c r="E23260"/>
    </row>
    <row r="23261" spans="5:5" x14ac:dyDescent="0.25">
      <c r="E23261"/>
    </row>
    <row r="23262" spans="5:5" x14ac:dyDescent="0.25">
      <c r="E23262"/>
    </row>
    <row r="23263" spans="5:5" x14ac:dyDescent="0.25">
      <c r="E23263"/>
    </row>
    <row r="23264" spans="5:5" x14ac:dyDescent="0.25">
      <c r="E23264"/>
    </row>
    <row r="23265" spans="5:5" x14ac:dyDescent="0.25">
      <c r="E23265"/>
    </row>
    <row r="23266" spans="5:5" x14ac:dyDescent="0.25">
      <c r="E23266"/>
    </row>
    <row r="23267" spans="5:5" x14ac:dyDescent="0.25">
      <c r="E23267"/>
    </row>
    <row r="23268" spans="5:5" x14ac:dyDescent="0.25">
      <c r="E23268"/>
    </row>
    <row r="23269" spans="5:5" x14ac:dyDescent="0.25">
      <c r="E23269"/>
    </row>
    <row r="23270" spans="5:5" x14ac:dyDescent="0.25">
      <c r="E23270"/>
    </row>
    <row r="23271" spans="5:5" x14ac:dyDescent="0.25">
      <c r="E23271"/>
    </row>
    <row r="23272" spans="5:5" x14ac:dyDescent="0.25">
      <c r="E23272"/>
    </row>
    <row r="23273" spans="5:5" x14ac:dyDescent="0.25">
      <c r="E23273"/>
    </row>
    <row r="23274" spans="5:5" x14ac:dyDescent="0.25">
      <c r="E23274"/>
    </row>
    <row r="23275" spans="5:5" x14ac:dyDescent="0.25">
      <c r="E23275"/>
    </row>
    <row r="23276" spans="5:5" x14ac:dyDescent="0.25">
      <c r="E23276"/>
    </row>
    <row r="23277" spans="5:5" x14ac:dyDescent="0.25">
      <c r="E23277"/>
    </row>
    <row r="23278" spans="5:5" x14ac:dyDescent="0.25">
      <c r="E23278"/>
    </row>
    <row r="23279" spans="5:5" x14ac:dyDescent="0.25">
      <c r="E23279"/>
    </row>
    <row r="23280" spans="5:5" x14ac:dyDescent="0.25">
      <c r="E23280"/>
    </row>
    <row r="23281" spans="5:5" x14ac:dyDescent="0.25">
      <c r="E23281"/>
    </row>
    <row r="23282" spans="5:5" x14ac:dyDescent="0.25">
      <c r="E23282"/>
    </row>
    <row r="23283" spans="5:5" x14ac:dyDescent="0.25">
      <c r="E23283"/>
    </row>
    <row r="23284" spans="5:5" x14ac:dyDescent="0.25">
      <c r="E23284"/>
    </row>
    <row r="23285" spans="5:5" x14ac:dyDescent="0.25">
      <c r="E23285"/>
    </row>
    <row r="23286" spans="5:5" x14ac:dyDescent="0.25">
      <c r="E23286"/>
    </row>
    <row r="23287" spans="5:5" x14ac:dyDescent="0.25">
      <c r="E23287"/>
    </row>
    <row r="23288" spans="5:5" x14ac:dyDescent="0.25">
      <c r="E23288"/>
    </row>
    <row r="23289" spans="5:5" x14ac:dyDescent="0.25">
      <c r="E23289"/>
    </row>
    <row r="23290" spans="5:5" x14ac:dyDescent="0.25">
      <c r="E23290"/>
    </row>
    <row r="23291" spans="5:5" x14ac:dyDescent="0.25">
      <c r="E23291"/>
    </row>
    <row r="23292" spans="5:5" x14ac:dyDescent="0.25">
      <c r="E23292"/>
    </row>
    <row r="23293" spans="5:5" x14ac:dyDescent="0.25">
      <c r="E23293"/>
    </row>
    <row r="23294" spans="5:5" x14ac:dyDescent="0.25">
      <c r="E23294"/>
    </row>
    <row r="23295" spans="5:5" x14ac:dyDescent="0.25">
      <c r="E23295"/>
    </row>
    <row r="23296" spans="5:5" x14ac:dyDescent="0.25">
      <c r="E23296"/>
    </row>
    <row r="23297" spans="5:5" x14ac:dyDescent="0.25">
      <c r="E23297"/>
    </row>
    <row r="23298" spans="5:5" x14ac:dyDescent="0.25">
      <c r="E23298"/>
    </row>
    <row r="23299" spans="5:5" x14ac:dyDescent="0.25">
      <c r="E23299"/>
    </row>
    <row r="23300" spans="5:5" x14ac:dyDescent="0.25">
      <c r="E23300"/>
    </row>
    <row r="23301" spans="5:5" x14ac:dyDescent="0.25">
      <c r="E23301"/>
    </row>
    <row r="23302" spans="5:5" x14ac:dyDescent="0.25">
      <c r="E23302"/>
    </row>
    <row r="23303" spans="5:5" x14ac:dyDescent="0.25">
      <c r="E23303"/>
    </row>
    <row r="23304" spans="5:5" x14ac:dyDescent="0.25">
      <c r="E23304"/>
    </row>
    <row r="23305" spans="5:5" x14ac:dyDescent="0.25">
      <c r="E23305"/>
    </row>
    <row r="23306" spans="5:5" x14ac:dyDescent="0.25">
      <c r="E23306"/>
    </row>
    <row r="23307" spans="5:5" x14ac:dyDescent="0.25">
      <c r="E23307"/>
    </row>
    <row r="23308" spans="5:5" x14ac:dyDescent="0.25">
      <c r="E23308"/>
    </row>
    <row r="23309" spans="5:5" x14ac:dyDescent="0.25">
      <c r="E23309"/>
    </row>
    <row r="23310" spans="5:5" x14ac:dyDescent="0.25">
      <c r="E23310"/>
    </row>
    <row r="23311" spans="5:5" x14ac:dyDescent="0.25">
      <c r="E23311"/>
    </row>
    <row r="23312" spans="5:5" x14ac:dyDescent="0.25">
      <c r="E23312"/>
    </row>
    <row r="23313" spans="5:5" x14ac:dyDescent="0.25">
      <c r="E23313"/>
    </row>
    <row r="23314" spans="5:5" x14ac:dyDescent="0.25">
      <c r="E23314"/>
    </row>
    <row r="23315" spans="5:5" x14ac:dyDescent="0.25">
      <c r="E23315"/>
    </row>
    <row r="23316" spans="5:5" x14ac:dyDescent="0.25">
      <c r="E23316"/>
    </row>
    <row r="23317" spans="5:5" x14ac:dyDescent="0.25">
      <c r="E23317"/>
    </row>
    <row r="23318" spans="5:5" x14ac:dyDescent="0.25">
      <c r="E23318"/>
    </row>
    <row r="23319" spans="5:5" x14ac:dyDescent="0.25">
      <c r="E23319"/>
    </row>
    <row r="23320" spans="5:5" x14ac:dyDescent="0.25">
      <c r="E23320"/>
    </row>
    <row r="23321" spans="5:5" x14ac:dyDescent="0.25">
      <c r="E23321"/>
    </row>
    <row r="23322" spans="5:5" x14ac:dyDescent="0.25">
      <c r="E23322"/>
    </row>
    <row r="23323" spans="5:5" x14ac:dyDescent="0.25">
      <c r="E23323"/>
    </row>
    <row r="23324" spans="5:5" x14ac:dyDescent="0.25">
      <c r="E23324"/>
    </row>
    <row r="23325" spans="5:5" x14ac:dyDescent="0.25">
      <c r="E23325"/>
    </row>
    <row r="23326" spans="5:5" x14ac:dyDescent="0.25">
      <c r="E23326"/>
    </row>
    <row r="23327" spans="5:5" x14ac:dyDescent="0.25">
      <c r="E23327"/>
    </row>
    <row r="23328" spans="5:5" x14ac:dyDescent="0.25">
      <c r="E23328"/>
    </row>
    <row r="23329" spans="5:5" x14ac:dyDescent="0.25">
      <c r="E23329"/>
    </row>
    <row r="23330" spans="5:5" x14ac:dyDescent="0.25">
      <c r="E23330"/>
    </row>
    <row r="23331" spans="5:5" x14ac:dyDescent="0.25">
      <c r="E23331"/>
    </row>
    <row r="23332" spans="5:5" x14ac:dyDescent="0.25">
      <c r="E23332"/>
    </row>
    <row r="23333" spans="5:5" x14ac:dyDescent="0.25">
      <c r="E23333"/>
    </row>
    <row r="23334" spans="5:5" x14ac:dyDescent="0.25">
      <c r="E23334"/>
    </row>
    <row r="23335" spans="5:5" x14ac:dyDescent="0.25">
      <c r="E23335"/>
    </row>
    <row r="23336" spans="5:5" x14ac:dyDescent="0.25">
      <c r="E23336"/>
    </row>
    <row r="23337" spans="5:5" x14ac:dyDescent="0.25">
      <c r="E23337"/>
    </row>
    <row r="23338" spans="5:5" x14ac:dyDescent="0.25">
      <c r="E23338"/>
    </row>
    <row r="23339" spans="5:5" x14ac:dyDescent="0.25">
      <c r="E23339"/>
    </row>
    <row r="23340" spans="5:5" x14ac:dyDescent="0.25">
      <c r="E23340"/>
    </row>
    <row r="23341" spans="5:5" x14ac:dyDescent="0.25">
      <c r="E23341"/>
    </row>
    <row r="23342" spans="5:5" x14ac:dyDescent="0.25">
      <c r="E23342"/>
    </row>
    <row r="23343" spans="5:5" x14ac:dyDescent="0.25">
      <c r="E23343"/>
    </row>
    <row r="23344" spans="5:5" x14ac:dyDescent="0.25">
      <c r="E23344"/>
    </row>
    <row r="23345" spans="5:5" x14ac:dyDescent="0.25">
      <c r="E23345"/>
    </row>
    <row r="23346" spans="5:5" x14ac:dyDescent="0.25">
      <c r="E23346"/>
    </row>
    <row r="23347" spans="5:5" x14ac:dyDescent="0.25">
      <c r="E23347"/>
    </row>
    <row r="23348" spans="5:5" x14ac:dyDescent="0.25">
      <c r="E23348"/>
    </row>
    <row r="23349" spans="5:5" x14ac:dyDescent="0.25">
      <c r="E23349"/>
    </row>
    <row r="23350" spans="5:5" x14ac:dyDescent="0.25">
      <c r="E23350"/>
    </row>
    <row r="23351" spans="5:5" x14ac:dyDescent="0.25">
      <c r="E23351"/>
    </row>
    <row r="23352" spans="5:5" x14ac:dyDescent="0.25">
      <c r="E23352"/>
    </row>
    <row r="23353" spans="5:5" x14ac:dyDescent="0.25">
      <c r="E23353"/>
    </row>
    <row r="23354" spans="5:5" x14ac:dyDescent="0.25">
      <c r="E23354"/>
    </row>
    <row r="23355" spans="5:5" x14ac:dyDescent="0.25">
      <c r="E23355"/>
    </row>
    <row r="23356" spans="5:5" x14ac:dyDescent="0.25">
      <c r="E23356"/>
    </row>
    <row r="23357" spans="5:5" x14ac:dyDescent="0.25">
      <c r="E23357"/>
    </row>
    <row r="23358" spans="5:5" x14ac:dyDescent="0.25">
      <c r="E23358"/>
    </row>
    <row r="23359" spans="5:5" x14ac:dyDescent="0.25">
      <c r="E23359"/>
    </row>
    <row r="23360" spans="5:5" x14ac:dyDescent="0.25">
      <c r="E23360"/>
    </row>
    <row r="23361" spans="5:5" x14ac:dyDescent="0.25">
      <c r="E23361"/>
    </row>
    <row r="23362" spans="5:5" x14ac:dyDescent="0.25">
      <c r="E23362"/>
    </row>
    <row r="23363" spans="5:5" x14ac:dyDescent="0.25">
      <c r="E23363"/>
    </row>
    <row r="23364" spans="5:5" x14ac:dyDescent="0.25">
      <c r="E23364"/>
    </row>
    <row r="23365" spans="5:5" x14ac:dyDescent="0.25">
      <c r="E23365"/>
    </row>
    <row r="23366" spans="5:5" x14ac:dyDescent="0.25">
      <c r="E23366"/>
    </row>
    <row r="23367" spans="5:5" x14ac:dyDescent="0.25">
      <c r="E23367"/>
    </row>
    <row r="23368" spans="5:5" x14ac:dyDescent="0.25">
      <c r="E23368"/>
    </row>
    <row r="23369" spans="5:5" x14ac:dyDescent="0.25">
      <c r="E23369"/>
    </row>
    <row r="23370" spans="5:5" x14ac:dyDescent="0.25">
      <c r="E23370"/>
    </row>
    <row r="23371" spans="5:5" x14ac:dyDescent="0.25">
      <c r="E23371"/>
    </row>
    <row r="23372" spans="5:5" x14ac:dyDescent="0.25">
      <c r="E23372"/>
    </row>
    <row r="23373" spans="5:5" x14ac:dyDescent="0.25">
      <c r="E23373"/>
    </row>
    <row r="23374" spans="5:5" x14ac:dyDescent="0.25">
      <c r="E23374"/>
    </row>
    <row r="23375" spans="5:5" x14ac:dyDescent="0.25">
      <c r="E23375"/>
    </row>
    <row r="23376" spans="5:5" x14ac:dyDescent="0.25">
      <c r="E23376"/>
    </row>
    <row r="23377" spans="5:5" x14ac:dyDescent="0.25">
      <c r="E23377"/>
    </row>
    <row r="23378" spans="5:5" x14ac:dyDescent="0.25">
      <c r="E23378"/>
    </row>
    <row r="23379" spans="5:5" x14ac:dyDescent="0.25">
      <c r="E23379"/>
    </row>
    <row r="23380" spans="5:5" x14ac:dyDescent="0.25">
      <c r="E23380"/>
    </row>
    <row r="23381" spans="5:5" x14ac:dyDescent="0.25">
      <c r="E23381"/>
    </row>
    <row r="23382" spans="5:5" x14ac:dyDescent="0.25">
      <c r="E23382"/>
    </row>
    <row r="23383" spans="5:5" x14ac:dyDescent="0.25">
      <c r="E23383"/>
    </row>
    <row r="23384" spans="5:5" x14ac:dyDescent="0.25">
      <c r="E23384"/>
    </row>
    <row r="23385" spans="5:5" x14ac:dyDescent="0.25">
      <c r="E23385"/>
    </row>
    <row r="23386" spans="5:5" x14ac:dyDescent="0.25">
      <c r="E23386"/>
    </row>
    <row r="23387" spans="5:5" x14ac:dyDescent="0.25">
      <c r="E23387"/>
    </row>
    <row r="23388" spans="5:5" x14ac:dyDescent="0.25">
      <c r="E23388"/>
    </row>
    <row r="23389" spans="5:5" x14ac:dyDescent="0.25">
      <c r="E23389"/>
    </row>
    <row r="23390" spans="5:5" x14ac:dyDescent="0.25">
      <c r="E23390"/>
    </row>
    <row r="23391" spans="5:5" x14ac:dyDescent="0.25">
      <c r="E23391"/>
    </row>
    <row r="23392" spans="5:5" x14ac:dyDescent="0.25">
      <c r="E23392"/>
    </row>
    <row r="23393" spans="5:5" x14ac:dyDescent="0.25">
      <c r="E23393"/>
    </row>
    <row r="23394" spans="5:5" x14ac:dyDescent="0.25">
      <c r="E23394"/>
    </row>
    <row r="23395" spans="5:5" x14ac:dyDescent="0.25">
      <c r="E23395"/>
    </row>
    <row r="23396" spans="5:5" x14ac:dyDescent="0.25">
      <c r="E23396"/>
    </row>
    <row r="23397" spans="5:5" x14ac:dyDescent="0.25">
      <c r="E23397"/>
    </row>
    <row r="23398" spans="5:5" x14ac:dyDescent="0.25">
      <c r="E23398"/>
    </row>
    <row r="23399" spans="5:5" x14ac:dyDescent="0.25">
      <c r="E23399"/>
    </row>
    <row r="23400" spans="5:5" x14ac:dyDescent="0.25">
      <c r="E23400"/>
    </row>
    <row r="23401" spans="5:5" x14ac:dyDescent="0.25">
      <c r="E23401"/>
    </row>
    <row r="23402" spans="5:5" x14ac:dyDescent="0.25">
      <c r="E23402"/>
    </row>
    <row r="23403" spans="5:5" x14ac:dyDescent="0.25">
      <c r="E23403"/>
    </row>
    <row r="23404" spans="5:5" x14ac:dyDescent="0.25">
      <c r="E23404"/>
    </row>
    <row r="23405" spans="5:5" x14ac:dyDescent="0.25">
      <c r="E23405"/>
    </row>
    <row r="23406" spans="5:5" x14ac:dyDescent="0.25">
      <c r="E23406"/>
    </row>
    <row r="23407" spans="5:5" x14ac:dyDescent="0.25">
      <c r="E23407"/>
    </row>
    <row r="23408" spans="5:5" x14ac:dyDescent="0.25">
      <c r="E23408"/>
    </row>
    <row r="23409" spans="5:5" x14ac:dyDescent="0.25">
      <c r="E23409"/>
    </row>
    <row r="23410" spans="5:5" x14ac:dyDescent="0.25">
      <c r="E23410"/>
    </row>
    <row r="23411" spans="5:5" x14ac:dyDescent="0.25">
      <c r="E23411"/>
    </row>
    <row r="23412" spans="5:5" x14ac:dyDescent="0.25">
      <c r="E23412"/>
    </row>
    <row r="23413" spans="5:5" x14ac:dyDescent="0.25">
      <c r="E23413"/>
    </row>
    <row r="23414" spans="5:5" x14ac:dyDescent="0.25">
      <c r="E23414"/>
    </row>
    <row r="23415" spans="5:5" x14ac:dyDescent="0.25">
      <c r="E23415"/>
    </row>
    <row r="23416" spans="5:5" x14ac:dyDescent="0.25">
      <c r="E23416"/>
    </row>
    <row r="23417" spans="5:5" x14ac:dyDescent="0.25">
      <c r="E23417"/>
    </row>
    <row r="23418" spans="5:5" x14ac:dyDescent="0.25">
      <c r="E23418"/>
    </row>
    <row r="23419" spans="5:5" x14ac:dyDescent="0.25">
      <c r="E23419"/>
    </row>
    <row r="23420" spans="5:5" x14ac:dyDescent="0.25">
      <c r="E23420"/>
    </row>
    <row r="23421" spans="5:5" x14ac:dyDescent="0.25">
      <c r="E23421"/>
    </row>
    <row r="23422" spans="5:5" x14ac:dyDescent="0.25">
      <c r="E23422"/>
    </row>
    <row r="23423" spans="5:5" x14ac:dyDescent="0.25">
      <c r="E23423"/>
    </row>
    <row r="23424" spans="5:5" x14ac:dyDescent="0.25">
      <c r="E23424"/>
    </row>
    <row r="23425" spans="5:5" x14ac:dyDescent="0.25">
      <c r="E23425"/>
    </row>
    <row r="23426" spans="5:5" x14ac:dyDescent="0.25">
      <c r="E23426"/>
    </row>
    <row r="23427" spans="5:5" x14ac:dyDescent="0.25">
      <c r="E23427"/>
    </row>
    <row r="23428" spans="5:5" x14ac:dyDescent="0.25">
      <c r="E23428"/>
    </row>
    <row r="23429" spans="5:5" x14ac:dyDescent="0.25">
      <c r="E23429"/>
    </row>
    <row r="23430" spans="5:5" x14ac:dyDescent="0.25">
      <c r="E23430"/>
    </row>
    <row r="23431" spans="5:5" x14ac:dyDescent="0.25">
      <c r="E23431"/>
    </row>
    <row r="23432" spans="5:5" x14ac:dyDescent="0.25">
      <c r="E23432"/>
    </row>
    <row r="23433" spans="5:5" x14ac:dyDescent="0.25">
      <c r="E23433"/>
    </row>
    <row r="23434" spans="5:5" x14ac:dyDescent="0.25">
      <c r="E23434"/>
    </row>
    <row r="23435" spans="5:5" x14ac:dyDescent="0.25">
      <c r="E23435"/>
    </row>
    <row r="23436" spans="5:5" x14ac:dyDescent="0.25">
      <c r="E23436"/>
    </row>
    <row r="23437" spans="5:5" x14ac:dyDescent="0.25">
      <c r="E23437"/>
    </row>
    <row r="23438" spans="5:5" x14ac:dyDescent="0.25">
      <c r="E23438"/>
    </row>
    <row r="23439" spans="5:5" x14ac:dyDescent="0.25">
      <c r="E23439"/>
    </row>
    <row r="23440" spans="5:5" x14ac:dyDescent="0.25">
      <c r="E23440"/>
    </row>
    <row r="23441" spans="5:5" x14ac:dyDescent="0.25">
      <c r="E23441"/>
    </row>
    <row r="23442" spans="5:5" x14ac:dyDescent="0.25">
      <c r="E23442"/>
    </row>
    <row r="23443" spans="5:5" x14ac:dyDescent="0.25">
      <c r="E23443"/>
    </row>
    <row r="23444" spans="5:5" x14ac:dyDescent="0.25">
      <c r="E23444"/>
    </row>
    <row r="23445" spans="5:5" x14ac:dyDescent="0.25">
      <c r="E23445"/>
    </row>
    <row r="23446" spans="5:5" x14ac:dyDescent="0.25">
      <c r="E23446"/>
    </row>
    <row r="23447" spans="5:5" x14ac:dyDescent="0.25">
      <c r="E23447"/>
    </row>
    <row r="23448" spans="5:5" x14ac:dyDescent="0.25">
      <c r="E23448"/>
    </row>
    <row r="23449" spans="5:5" x14ac:dyDescent="0.25">
      <c r="E23449"/>
    </row>
    <row r="23450" spans="5:5" x14ac:dyDescent="0.25">
      <c r="E23450"/>
    </row>
    <row r="23451" spans="5:5" x14ac:dyDescent="0.25">
      <c r="E23451"/>
    </row>
    <row r="23452" spans="5:5" x14ac:dyDescent="0.25">
      <c r="E23452"/>
    </row>
    <row r="23453" spans="5:5" x14ac:dyDescent="0.25">
      <c r="E23453"/>
    </row>
    <row r="23454" spans="5:5" x14ac:dyDescent="0.25">
      <c r="E23454"/>
    </row>
    <row r="23455" spans="5:5" x14ac:dyDescent="0.25">
      <c r="E23455"/>
    </row>
    <row r="23456" spans="5:5" x14ac:dyDescent="0.25">
      <c r="E23456"/>
    </row>
    <row r="23457" spans="5:5" x14ac:dyDescent="0.25">
      <c r="E23457"/>
    </row>
    <row r="23458" spans="5:5" x14ac:dyDescent="0.25">
      <c r="E23458"/>
    </row>
    <row r="23459" spans="5:5" x14ac:dyDescent="0.25">
      <c r="E23459"/>
    </row>
    <row r="23460" spans="5:5" x14ac:dyDescent="0.25">
      <c r="E23460"/>
    </row>
    <row r="23461" spans="5:5" x14ac:dyDescent="0.25">
      <c r="E23461"/>
    </row>
    <row r="23462" spans="5:5" x14ac:dyDescent="0.25">
      <c r="E23462"/>
    </row>
    <row r="23463" spans="5:5" x14ac:dyDescent="0.25">
      <c r="E23463"/>
    </row>
    <row r="23464" spans="5:5" x14ac:dyDescent="0.25">
      <c r="E23464"/>
    </row>
    <row r="23465" spans="5:5" x14ac:dyDescent="0.25">
      <c r="E23465"/>
    </row>
    <row r="23466" spans="5:5" x14ac:dyDescent="0.25">
      <c r="E23466"/>
    </row>
    <row r="23467" spans="5:5" x14ac:dyDescent="0.25">
      <c r="E23467"/>
    </row>
    <row r="23468" spans="5:5" x14ac:dyDescent="0.25">
      <c r="E23468"/>
    </row>
    <row r="23469" spans="5:5" x14ac:dyDescent="0.25">
      <c r="E23469"/>
    </row>
    <row r="23470" spans="5:5" x14ac:dyDescent="0.25">
      <c r="E23470"/>
    </row>
    <row r="23471" spans="5:5" x14ac:dyDescent="0.25">
      <c r="E23471"/>
    </row>
    <row r="23472" spans="5:5" x14ac:dyDescent="0.25">
      <c r="E23472"/>
    </row>
    <row r="23473" spans="5:5" x14ac:dyDescent="0.25">
      <c r="E23473"/>
    </row>
    <row r="23474" spans="5:5" x14ac:dyDescent="0.25">
      <c r="E23474"/>
    </row>
    <row r="23475" spans="5:5" x14ac:dyDescent="0.25">
      <c r="E23475"/>
    </row>
    <row r="23476" spans="5:5" x14ac:dyDescent="0.25">
      <c r="E23476"/>
    </row>
    <row r="23477" spans="5:5" x14ac:dyDescent="0.25">
      <c r="E23477"/>
    </row>
    <row r="23478" spans="5:5" x14ac:dyDescent="0.25">
      <c r="E23478"/>
    </row>
    <row r="23479" spans="5:5" x14ac:dyDescent="0.25">
      <c r="E23479"/>
    </row>
    <row r="23480" spans="5:5" x14ac:dyDescent="0.25">
      <c r="E23480"/>
    </row>
    <row r="23481" spans="5:5" x14ac:dyDescent="0.25">
      <c r="E23481"/>
    </row>
    <row r="23482" spans="5:5" x14ac:dyDescent="0.25">
      <c r="E23482"/>
    </row>
    <row r="23483" spans="5:5" x14ac:dyDescent="0.25">
      <c r="E23483"/>
    </row>
    <row r="23484" spans="5:5" x14ac:dyDescent="0.25">
      <c r="E23484"/>
    </row>
    <row r="23485" spans="5:5" x14ac:dyDescent="0.25">
      <c r="E23485"/>
    </row>
    <row r="23486" spans="5:5" x14ac:dyDescent="0.25">
      <c r="E23486"/>
    </row>
    <row r="23487" spans="5:5" x14ac:dyDescent="0.25">
      <c r="E23487"/>
    </row>
    <row r="23488" spans="5:5" x14ac:dyDescent="0.25">
      <c r="E23488"/>
    </row>
    <row r="23489" spans="5:5" x14ac:dyDescent="0.25">
      <c r="E23489"/>
    </row>
    <row r="23490" spans="5:5" x14ac:dyDescent="0.25">
      <c r="E23490"/>
    </row>
    <row r="23491" spans="5:5" x14ac:dyDescent="0.25">
      <c r="E23491"/>
    </row>
    <row r="23492" spans="5:5" x14ac:dyDescent="0.25">
      <c r="E23492"/>
    </row>
    <row r="23493" spans="5:5" x14ac:dyDescent="0.25">
      <c r="E23493"/>
    </row>
    <row r="23494" spans="5:5" x14ac:dyDescent="0.25">
      <c r="E23494"/>
    </row>
    <row r="23495" spans="5:5" x14ac:dyDescent="0.25">
      <c r="E23495"/>
    </row>
    <row r="23496" spans="5:5" x14ac:dyDescent="0.25">
      <c r="E23496"/>
    </row>
    <row r="23497" spans="5:5" x14ac:dyDescent="0.25">
      <c r="E23497"/>
    </row>
    <row r="23498" spans="5:5" x14ac:dyDescent="0.25">
      <c r="E23498"/>
    </row>
    <row r="23499" spans="5:5" x14ac:dyDescent="0.25">
      <c r="E23499"/>
    </row>
    <row r="23500" spans="5:5" x14ac:dyDescent="0.25">
      <c r="E23500"/>
    </row>
    <row r="23501" spans="5:5" x14ac:dyDescent="0.25">
      <c r="E23501"/>
    </row>
    <row r="23502" spans="5:5" x14ac:dyDescent="0.25">
      <c r="E23502"/>
    </row>
    <row r="23503" spans="5:5" x14ac:dyDescent="0.25">
      <c r="E23503"/>
    </row>
    <row r="23504" spans="5:5" x14ac:dyDescent="0.25">
      <c r="E23504"/>
    </row>
    <row r="23505" spans="5:5" x14ac:dyDescent="0.25">
      <c r="E23505"/>
    </row>
    <row r="23506" spans="5:5" x14ac:dyDescent="0.25">
      <c r="E23506"/>
    </row>
    <row r="23507" spans="5:5" x14ac:dyDescent="0.25">
      <c r="E23507"/>
    </row>
    <row r="23508" spans="5:5" x14ac:dyDescent="0.25">
      <c r="E23508"/>
    </row>
    <row r="23509" spans="5:5" x14ac:dyDescent="0.25">
      <c r="E23509"/>
    </row>
    <row r="23510" spans="5:5" x14ac:dyDescent="0.25">
      <c r="E23510"/>
    </row>
    <row r="23511" spans="5:5" x14ac:dyDescent="0.25">
      <c r="E23511"/>
    </row>
    <row r="23512" spans="5:5" x14ac:dyDescent="0.25">
      <c r="E23512"/>
    </row>
    <row r="23513" spans="5:5" x14ac:dyDescent="0.25">
      <c r="E23513"/>
    </row>
    <row r="23514" spans="5:5" x14ac:dyDescent="0.25">
      <c r="E23514"/>
    </row>
    <row r="23515" spans="5:5" x14ac:dyDescent="0.25">
      <c r="E23515"/>
    </row>
    <row r="23516" spans="5:5" x14ac:dyDescent="0.25">
      <c r="E23516"/>
    </row>
    <row r="23517" spans="5:5" x14ac:dyDescent="0.25">
      <c r="E23517"/>
    </row>
    <row r="23518" spans="5:5" x14ac:dyDescent="0.25">
      <c r="E23518"/>
    </row>
    <row r="23519" spans="5:5" x14ac:dyDescent="0.25">
      <c r="E23519"/>
    </row>
    <row r="23520" spans="5:5" x14ac:dyDescent="0.25">
      <c r="E23520"/>
    </row>
    <row r="23521" spans="5:5" x14ac:dyDescent="0.25">
      <c r="E23521"/>
    </row>
    <row r="23522" spans="5:5" x14ac:dyDescent="0.25">
      <c r="E23522"/>
    </row>
    <row r="23523" spans="5:5" x14ac:dyDescent="0.25">
      <c r="E23523"/>
    </row>
    <row r="23524" spans="5:5" x14ac:dyDescent="0.25">
      <c r="E23524"/>
    </row>
    <row r="23525" spans="5:5" x14ac:dyDescent="0.25">
      <c r="E23525"/>
    </row>
    <row r="23526" spans="5:5" x14ac:dyDescent="0.25">
      <c r="E23526"/>
    </row>
    <row r="23527" spans="5:5" x14ac:dyDescent="0.25">
      <c r="E23527"/>
    </row>
    <row r="23528" spans="5:5" x14ac:dyDescent="0.25">
      <c r="E23528"/>
    </row>
    <row r="23529" spans="5:5" x14ac:dyDescent="0.25">
      <c r="E23529"/>
    </row>
    <row r="23530" spans="5:5" x14ac:dyDescent="0.25">
      <c r="E23530"/>
    </row>
    <row r="23531" spans="5:5" x14ac:dyDescent="0.25">
      <c r="E23531"/>
    </row>
    <row r="23532" spans="5:5" x14ac:dyDescent="0.25">
      <c r="E23532"/>
    </row>
    <row r="23533" spans="5:5" x14ac:dyDescent="0.25">
      <c r="E23533"/>
    </row>
    <row r="23534" spans="5:5" x14ac:dyDescent="0.25">
      <c r="E23534"/>
    </row>
    <row r="23535" spans="5:5" x14ac:dyDescent="0.25">
      <c r="E23535"/>
    </row>
    <row r="23536" spans="5:5" x14ac:dyDescent="0.25">
      <c r="E23536"/>
    </row>
    <row r="23537" spans="5:5" x14ac:dyDescent="0.25">
      <c r="E23537"/>
    </row>
    <row r="23538" spans="5:5" x14ac:dyDescent="0.25">
      <c r="E23538"/>
    </row>
    <row r="23539" spans="5:5" x14ac:dyDescent="0.25">
      <c r="E23539"/>
    </row>
    <row r="23540" spans="5:5" x14ac:dyDescent="0.25">
      <c r="E23540"/>
    </row>
    <row r="23541" spans="5:5" x14ac:dyDescent="0.25">
      <c r="E23541"/>
    </row>
    <row r="23542" spans="5:5" x14ac:dyDescent="0.25">
      <c r="E23542"/>
    </row>
    <row r="23543" spans="5:5" x14ac:dyDescent="0.25">
      <c r="E23543"/>
    </row>
    <row r="23544" spans="5:5" x14ac:dyDescent="0.25">
      <c r="E23544"/>
    </row>
    <row r="23545" spans="5:5" x14ac:dyDescent="0.25">
      <c r="E23545"/>
    </row>
    <row r="23546" spans="5:5" x14ac:dyDescent="0.25">
      <c r="E23546"/>
    </row>
    <row r="23547" spans="5:5" x14ac:dyDescent="0.25">
      <c r="E23547"/>
    </row>
    <row r="23548" spans="5:5" x14ac:dyDescent="0.25">
      <c r="E23548"/>
    </row>
    <row r="23549" spans="5:5" x14ac:dyDescent="0.25">
      <c r="E23549"/>
    </row>
    <row r="23550" spans="5:5" x14ac:dyDescent="0.25">
      <c r="E23550"/>
    </row>
    <row r="23551" spans="5:5" x14ac:dyDescent="0.25">
      <c r="E23551"/>
    </row>
    <row r="23552" spans="5:5" x14ac:dyDescent="0.25">
      <c r="E23552"/>
    </row>
    <row r="23553" spans="5:5" x14ac:dyDescent="0.25">
      <c r="E23553"/>
    </row>
    <row r="23554" spans="5:5" x14ac:dyDescent="0.25">
      <c r="E23554"/>
    </row>
    <row r="23555" spans="5:5" x14ac:dyDescent="0.25">
      <c r="E23555"/>
    </row>
    <row r="23556" spans="5:5" x14ac:dyDescent="0.25">
      <c r="E23556"/>
    </row>
    <row r="23557" spans="5:5" x14ac:dyDescent="0.25">
      <c r="E23557"/>
    </row>
    <row r="23558" spans="5:5" x14ac:dyDescent="0.25">
      <c r="E23558"/>
    </row>
    <row r="23559" spans="5:5" x14ac:dyDescent="0.25">
      <c r="E23559"/>
    </row>
    <row r="23560" spans="5:5" x14ac:dyDescent="0.25">
      <c r="E23560"/>
    </row>
    <row r="23561" spans="5:5" x14ac:dyDescent="0.25">
      <c r="E23561"/>
    </row>
    <row r="23562" spans="5:5" x14ac:dyDescent="0.25">
      <c r="E23562"/>
    </row>
    <row r="23563" spans="5:5" x14ac:dyDescent="0.25">
      <c r="E23563"/>
    </row>
    <row r="23564" spans="5:5" x14ac:dyDescent="0.25">
      <c r="E23564"/>
    </row>
    <row r="23565" spans="5:5" x14ac:dyDescent="0.25">
      <c r="E23565"/>
    </row>
    <row r="23566" spans="5:5" x14ac:dyDescent="0.25">
      <c r="E23566"/>
    </row>
    <row r="23567" spans="5:5" x14ac:dyDescent="0.25">
      <c r="E23567"/>
    </row>
    <row r="23568" spans="5:5" x14ac:dyDescent="0.25">
      <c r="E23568"/>
    </row>
    <row r="23569" spans="5:5" x14ac:dyDescent="0.25">
      <c r="E23569"/>
    </row>
    <row r="23570" spans="5:5" x14ac:dyDescent="0.25">
      <c r="E23570"/>
    </row>
    <row r="23571" spans="5:5" x14ac:dyDescent="0.25">
      <c r="E23571"/>
    </row>
    <row r="23572" spans="5:5" x14ac:dyDescent="0.25">
      <c r="E23572"/>
    </row>
    <row r="23573" spans="5:5" x14ac:dyDescent="0.25">
      <c r="E23573"/>
    </row>
    <row r="23574" spans="5:5" x14ac:dyDescent="0.25">
      <c r="E23574"/>
    </row>
    <row r="23575" spans="5:5" x14ac:dyDescent="0.25">
      <c r="E23575"/>
    </row>
    <row r="23576" spans="5:5" x14ac:dyDescent="0.25">
      <c r="E23576"/>
    </row>
    <row r="23577" spans="5:5" x14ac:dyDescent="0.25">
      <c r="E23577"/>
    </row>
    <row r="23578" spans="5:5" x14ac:dyDescent="0.25">
      <c r="E23578"/>
    </row>
    <row r="23579" spans="5:5" x14ac:dyDescent="0.25">
      <c r="E23579"/>
    </row>
    <row r="23580" spans="5:5" x14ac:dyDescent="0.25">
      <c r="E23580"/>
    </row>
    <row r="23581" spans="5:5" x14ac:dyDescent="0.25">
      <c r="E23581"/>
    </row>
    <row r="23582" spans="5:5" x14ac:dyDescent="0.25">
      <c r="E23582"/>
    </row>
    <row r="23583" spans="5:5" x14ac:dyDescent="0.25">
      <c r="E23583"/>
    </row>
    <row r="23584" spans="5:5" x14ac:dyDescent="0.25">
      <c r="E23584"/>
    </row>
    <row r="23585" spans="5:5" x14ac:dyDescent="0.25">
      <c r="E23585"/>
    </row>
    <row r="23586" spans="5:5" x14ac:dyDescent="0.25">
      <c r="E23586"/>
    </row>
    <row r="23587" spans="5:5" x14ac:dyDescent="0.25">
      <c r="E23587"/>
    </row>
    <row r="23588" spans="5:5" x14ac:dyDescent="0.25">
      <c r="E23588"/>
    </row>
    <row r="23589" spans="5:5" x14ac:dyDescent="0.25">
      <c r="E23589"/>
    </row>
    <row r="23590" spans="5:5" x14ac:dyDescent="0.25">
      <c r="E23590"/>
    </row>
    <row r="23591" spans="5:5" x14ac:dyDescent="0.25">
      <c r="E23591"/>
    </row>
    <row r="23592" spans="5:5" x14ac:dyDescent="0.25">
      <c r="E23592"/>
    </row>
    <row r="23593" spans="5:5" x14ac:dyDescent="0.25">
      <c r="E23593"/>
    </row>
    <row r="23594" spans="5:5" x14ac:dyDescent="0.25">
      <c r="E23594"/>
    </row>
    <row r="23595" spans="5:5" x14ac:dyDescent="0.25">
      <c r="E23595"/>
    </row>
    <row r="23596" spans="5:5" x14ac:dyDescent="0.25">
      <c r="E23596"/>
    </row>
    <row r="23597" spans="5:5" x14ac:dyDescent="0.25">
      <c r="E23597"/>
    </row>
    <row r="23598" spans="5:5" x14ac:dyDescent="0.25">
      <c r="E23598"/>
    </row>
    <row r="23599" spans="5:5" x14ac:dyDescent="0.25">
      <c r="E23599"/>
    </row>
    <row r="23600" spans="5:5" x14ac:dyDescent="0.25">
      <c r="E23600"/>
    </row>
    <row r="23601" spans="5:5" x14ac:dyDescent="0.25">
      <c r="E23601"/>
    </row>
    <row r="23602" spans="5:5" x14ac:dyDescent="0.25">
      <c r="E23602"/>
    </row>
    <row r="23603" spans="5:5" x14ac:dyDescent="0.25">
      <c r="E23603"/>
    </row>
    <row r="23604" spans="5:5" x14ac:dyDescent="0.25">
      <c r="E23604"/>
    </row>
    <row r="23605" spans="5:5" x14ac:dyDescent="0.25">
      <c r="E23605"/>
    </row>
    <row r="23606" spans="5:5" x14ac:dyDescent="0.25">
      <c r="E23606"/>
    </row>
    <row r="23607" spans="5:5" x14ac:dyDescent="0.25">
      <c r="E23607"/>
    </row>
    <row r="23608" spans="5:5" x14ac:dyDescent="0.25">
      <c r="E23608"/>
    </row>
    <row r="23609" spans="5:5" x14ac:dyDescent="0.25">
      <c r="E23609"/>
    </row>
    <row r="23610" spans="5:5" x14ac:dyDescent="0.25">
      <c r="E23610"/>
    </row>
    <row r="23611" spans="5:5" x14ac:dyDescent="0.25">
      <c r="E23611"/>
    </row>
    <row r="23612" spans="5:5" x14ac:dyDescent="0.25">
      <c r="E23612"/>
    </row>
    <row r="23613" spans="5:5" x14ac:dyDescent="0.25">
      <c r="E23613"/>
    </row>
    <row r="23614" spans="5:5" x14ac:dyDescent="0.25">
      <c r="E23614"/>
    </row>
    <row r="23615" spans="5:5" x14ac:dyDescent="0.25">
      <c r="E23615"/>
    </row>
    <row r="23616" spans="5:5" x14ac:dyDescent="0.25">
      <c r="E23616"/>
    </row>
    <row r="23617" spans="5:5" x14ac:dyDescent="0.25">
      <c r="E23617"/>
    </row>
    <row r="23618" spans="5:5" x14ac:dyDescent="0.25">
      <c r="E23618"/>
    </row>
    <row r="23619" spans="5:5" x14ac:dyDescent="0.25">
      <c r="E23619"/>
    </row>
    <row r="23620" spans="5:5" x14ac:dyDescent="0.25">
      <c r="E23620"/>
    </row>
    <row r="23621" spans="5:5" x14ac:dyDescent="0.25">
      <c r="E23621"/>
    </row>
    <row r="23622" spans="5:5" x14ac:dyDescent="0.25">
      <c r="E23622"/>
    </row>
    <row r="23623" spans="5:5" x14ac:dyDescent="0.25">
      <c r="E23623"/>
    </row>
    <row r="23624" spans="5:5" x14ac:dyDescent="0.25">
      <c r="E23624"/>
    </row>
    <row r="23625" spans="5:5" x14ac:dyDescent="0.25">
      <c r="E23625"/>
    </row>
    <row r="23626" spans="5:5" x14ac:dyDescent="0.25">
      <c r="E23626"/>
    </row>
    <row r="23627" spans="5:5" x14ac:dyDescent="0.25">
      <c r="E23627"/>
    </row>
    <row r="23628" spans="5:5" x14ac:dyDescent="0.25">
      <c r="E23628"/>
    </row>
    <row r="23629" spans="5:5" x14ac:dyDescent="0.25">
      <c r="E23629"/>
    </row>
    <row r="23630" spans="5:5" x14ac:dyDescent="0.25">
      <c r="E23630"/>
    </row>
    <row r="23631" spans="5:5" x14ac:dyDescent="0.25">
      <c r="E23631"/>
    </row>
    <row r="23632" spans="5:5" x14ac:dyDescent="0.25">
      <c r="E23632"/>
    </row>
    <row r="23633" spans="5:5" x14ac:dyDescent="0.25">
      <c r="E23633"/>
    </row>
    <row r="23634" spans="5:5" x14ac:dyDescent="0.25">
      <c r="E23634"/>
    </row>
    <row r="23635" spans="5:5" x14ac:dyDescent="0.25">
      <c r="E23635"/>
    </row>
    <row r="23636" spans="5:5" x14ac:dyDescent="0.25">
      <c r="E23636"/>
    </row>
    <row r="23637" spans="5:5" x14ac:dyDescent="0.25">
      <c r="E23637"/>
    </row>
    <row r="23638" spans="5:5" x14ac:dyDescent="0.25">
      <c r="E23638"/>
    </row>
    <row r="23639" spans="5:5" x14ac:dyDescent="0.25">
      <c r="E23639"/>
    </row>
    <row r="23640" spans="5:5" x14ac:dyDescent="0.25">
      <c r="E23640"/>
    </row>
    <row r="23641" spans="5:5" x14ac:dyDescent="0.25">
      <c r="E23641"/>
    </row>
    <row r="23642" spans="5:5" x14ac:dyDescent="0.25">
      <c r="E23642"/>
    </row>
    <row r="23643" spans="5:5" x14ac:dyDescent="0.25">
      <c r="E23643"/>
    </row>
    <row r="23644" spans="5:5" x14ac:dyDescent="0.25">
      <c r="E23644"/>
    </row>
    <row r="23645" spans="5:5" x14ac:dyDescent="0.25">
      <c r="E23645"/>
    </row>
    <row r="23646" spans="5:5" x14ac:dyDescent="0.25">
      <c r="E23646"/>
    </row>
    <row r="23647" spans="5:5" x14ac:dyDescent="0.25">
      <c r="E23647"/>
    </row>
    <row r="23648" spans="5:5" x14ac:dyDescent="0.25">
      <c r="E23648"/>
    </row>
    <row r="23649" spans="5:5" x14ac:dyDescent="0.25">
      <c r="E23649"/>
    </row>
    <row r="23650" spans="5:5" x14ac:dyDescent="0.25">
      <c r="E23650"/>
    </row>
    <row r="23651" spans="5:5" x14ac:dyDescent="0.25">
      <c r="E23651"/>
    </row>
    <row r="23652" spans="5:5" x14ac:dyDescent="0.25">
      <c r="E23652"/>
    </row>
    <row r="23653" spans="5:5" x14ac:dyDescent="0.25">
      <c r="E23653"/>
    </row>
    <row r="23654" spans="5:5" x14ac:dyDescent="0.25">
      <c r="E23654"/>
    </row>
    <row r="23655" spans="5:5" x14ac:dyDescent="0.25">
      <c r="E23655"/>
    </row>
    <row r="23656" spans="5:5" x14ac:dyDescent="0.25">
      <c r="E23656"/>
    </row>
    <row r="23657" spans="5:5" x14ac:dyDescent="0.25">
      <c r="E23657"/>
    </row>
    <row r="23658" spans="5:5" x14ac:dyDescent="0.25">
      <c r="E23658"/>
    </row>
    <row r="23659" spans="5:5" x14ac:dyDescent="0.25">
      <c r="E23659"/>
    </row>
    <row r="23660" spans="5:5" x14ac:dyDescent="0.25">
      <c r="E23660"/>
    </row>
    <row r="23661" spans="5:5" x14ac:dyDescent="0.25">
      <c r="E23661"/>
    </row>
    <row r="23662" spans="5:5" x14ac:dyDescent="0.25">
      <c r="E23662"/>
    </row>
    <row r="23663" spans="5:5" x14ac:dyDescent="0.25">
      <c r="E23663"/>
    </row>
    <row r="23664" spans="5:5" x14ac:dyDescent="0.25">
      <c r="E23664"/>
    </row>
    <row r="23665" spans="5:5" x14ac:dyDescent="0.25">
      <c r="E23665"/>
    </row>
    <row r="23666" spans="5:5" x14ac:dyDescent="0.25">
      <c r="E23666"/>
    </row>
    <row r="23667" spans="5:5" x14ac:dyDescent="0.25">
      <c r="E23667"/>
    </row>
    <row r="23668" spans="5:5" x14ac:dyDescent="0.25">
      <c r="E23668"/>
    </row>
    <row r="23669" spans="5:5" x14ac:dyDescent="0.25">
      <c r="E23669"/>
    </row>
    <row r="23670" spans="5:5" x14ac:dyDescent="0.25">
      <c r="E23670"/>
    </row>
    <row r="23671" spans="5:5" x14ac:dyDescent="0.25">
      <c r="E23671"/>
    </row>
    <row r="23672" spans="5:5" x14ac:dyDescent="0.25">
      <c r="E23672"/>
    </row>
    <row r="23673" spans="5:5" x14ac:dyDescent="0.25">
      <c r="E23673"/>
    </row>
    <row r="23674" spans="5:5" x14ac:dyDescent="0.25">
      <c r="E23674"/>
    </row>
    <row r="23675" spans="5:5" x14ac:dyDescent="0.25">
      <c r="E23675"/>
    </row>
    <row r="23676" spans="5:5" x14ac:dyDescent="0.25">
      <c r="E23676"/>
    </row>
    <row r="23677" spans="5:5" x14ac:dyDescent="0.25">
      <c r="E23677"/>
    </row>
    <row r="23678" spans="5:5" x14ac:dyDescent="0.25">
      <c r="E23678"/>
    </row>
    <row r="23679" spans="5:5" x14ac:dyDescent="0.25">
      <c r="E23679"/>
    </row>
    <row r="23680" spans="5:5" x14ac:dyDescent="0.25">
      <c r="E23680"/>
    </row>
    <row r="23681" spans="5:5" x14ac:dyDescent="0.25">
      <c r="E23681"/>
    </row>
    <row r="23682" spans="5:5" x14ac:dyDescent="0.25">
      <c r="E23682"/>
    </row>
    <row r="23683" spans="5:5" x14ac:dyDescent="0.25">
      <c r="E23683"/>
    </row>
    <row r="23684" spans="5:5" x14ac:dyDescent="0.25">
      <c r="E23684"/>
    </row>
    <row r="23685" spans="5:5" x14ac:dyDescent="0.25">
      <c r="E23685"/>
    </row>
    <row r="23686" spans="5:5" x14ac:dyDescent="0.25">
      <c r="E23686"/>
    </row>
    <row r="23687" spans="5:5" x14ac:dyDescent="0.25">
      <c r="E23687"/>
    </row>
    <row r="23688" spans="5:5" x14ac:dyDescent="0.25">
      <c r="E23688"/>
    </row>
    <row r="23689" spans="5:5" x14ac:dyDescent="0.25">
      <c r="E23689"/>
    </row>
    <row r="23690" spans="5:5" x14ac:dyDescent="0.25">
      <c r="E23690"/>
    </row>
    <row r="23691" spans="5:5" x14ac:dyDescent="0.25">
      <c r="E23691"/>
    </row>
    <row r="23692" spans="5:5" x14ac:dyDescent="0.25">
      <c r="E23692"/>
    </row>
    <row r="23693" spans="5:5" x14ac:dyDescent="0.25">
      <c r="E23693"/>
    </row>
    <row r="23694" spans="5:5" x14ac:dyDescent="0.25">
      <c r="E23694"/>
    </row>
    <row r="23695" spans="5:5" x14ac:dyDescent="0.25">
      <c r="E23695"/>
    </row>
    <row r="23696" spans="5:5" x14ac:dyDescent="0.25">
      <c r="E23696"/>
    </row>
    <row r="23697" spans="5:5" x14ac:dyDescent="0.25">
      <c r="E23697"/>
    </row>
    <row r="23698" spans="5:5" x14ac:dyDescent="0.25">
      <c r="E23698"/>
    </row>
    <row r="23699" spans="5:5" x14ac:dyDescent="0.25">
      <c r="E23699"/>
    </row>
    <row r="23700" spans="5:5" x14ac:dyDescent="0.25">
      <c r="E23700"/>
    </row>
    <row r="23701" spans="5:5" x14ac:dyDescent="0.25">
      <c r="E23701"/>
    </row>
    <row r="23702" spans="5:5" x14ac:dyDescent="0.25">
      <c r="E23702"/>
    </row>
    <row r="23703" spans="5:5" x14ac:dyDescent="0.25">
      <c r="E23703"/>
    </row>
    <row r="23704" spans="5:5" x14ac:dyDescent="0.25">
      <c r="E23704"/>
    </row>
    <row r="23705" spans="5:5" x14ac:dyDescent="0.25">
      <c r="E23705"/>
    </row>
    <row r="23706" spans="5:5" x14ac:dyDescent="0.25">
      <c r="E23706"/>
    </row>
    <row r="23707" spans="5:5" x14ac:dyDescent="0.25">
      <c r="E23707"/>
    </row>
    <row r="23708" spans="5:5" x14ac:dyDescent="0.25">
      <c r="E23708"/>
    </row>
    <row r="23709" spans="5:5" x14ac:dyDescent="0.25">
      <c r="E23709"/>
    </row>
    <row r="23710" spans="5:5" x14ac:dyDescent="0.25">
      <c r="E23710"/>
    </row>
    <row r="23711" spans="5:5" x14ac:dyDescent="0.25">
      <c r="E23711"/>
    </row>
    <row r="23712" spans="5:5" x14ac:dyDescent="0.25">
      <c r="E23712"/>
    </row>
    <row r="23713" spans="5:5" x14ac:dyDescent="0.25">
      <c r="E23713"/>
    </row>
    <row r="23714" spans="5:5" x14ac:dyDescent="0.25">
      <c r="E23714"/>
    </row>
    <row r="23715" spans="5:5" x14ac:dyDescent="0.25">
      <c r="E23715"/>
    </row>
    <row r="23716" spans="5:5" x14ac:dyDescent="0.25">
      <c r="E23716"/>
    </row>
    <row r="23717" spans="5:5" x14ac:dyDescent="0.25">
      <c r="E23717"/>
    </row>
    <row r="23718" spans="5:5" x14ac:dyDescent="0.25">
      <c r="E23718"/>
    </row>
    <row r="23719" spans="5:5" x14ac:dyDescent="0.25">
      <c r="E23719"/>
    </row>
    <row r="23720" spans="5:5" x14ac:dyDescent="0.25">
      <c r="E23720"/>
    </row>
    <row r="23721" spans="5:5" x14ac:dyDescent="0.25">
      <c r="E23721"/>
    </row>
    <row r="23722" spans="5:5" x14ac:dyDescent="0.25">
      <c r="E23722"/>
    </row>
    <row r="23723" spans="5:5" x14ac:dyDescent="0.25">
      <c r="E23723"/>
    </row>
    <row r="23724" spans="5:5" x14ac:dyDescent="0.25">
      <c r="E23724"/>
    </row>
    <row r="23725" spans="5:5" x14ac:dyDescent="0.25">
      <c r="E23725"/>
    </row>
    <row r="23726" spans="5:5" x14ac:dyDescent="0.25">
      <c r="E23726"/>
    </row>
    <row r="23727" spans="5:5" x14ac:dyDescent="0.25">
      <c r="E23727"/>
    </row>
    <row r="23728" spans="5:5" x14ac:dyDescent="0.25">
      <c r="E23728"/>
    </row>
    <row r="23729" spans="5:5" x14ac:dyDescent="0.25">
      <c r="E23729"/>
    </row>
    <row r="23730" spans="5:5" x14ac:dyDescent="0.25">
      <c r="E23730"/>
    </row>
    <row r="23731" spans="5:5" x14ac:dyDescent="0.25">
      <c r="E23731"/>
    </row>
    <row r="23732" spans="5:5" x14ac:dyDescent="0.25">
      <c r="E23732"/>
    </row>
    <row r="23733" spans="5:5" x14ac:dyDescent="0.25">
      <c r="E23733"/>
    </row>
    <row r="23734" spans="5:5" x14ac:dyDescent="0.25">
      <c r="E23734"/>
    </row>
    <row r="23735" spans="5:5" x14ac:dyDescent="0.25">
      <c r="E23735"/>
    </row>
    <row r="23736" spans="5:5" x14ac:dyDescent="0.25">
      <c r="E23736"/>
    </row>
    <row r="23737" spans="5:5" x14ac:dyDescent="0.25">
      <c r="E23737"/>
    </row>
    <row r="23738" spans="5:5" x14ac:dyDescent="0.25">
      <c r="E23738"/>
    </row>
    <row r="23739" spans="5:5" x14ac:dyDescent="0.25">
      <c r="E23739"/>
    </row>
    <row r="23740" spans="5:5" x14ac:dyDescent="0.25">
      <c r="E23740"/>
    </row>
    <row r="23741" spans="5:5" x14ac:dyDescent="0.25">
      <c r="E23741"/>
    </row>
    <row r="23742" spans="5:5" x14ac:dyDescent="0.25">
      <c r="E23742"/>
    </row>
    <row r="23743" spans="5:5" x14ac:dyDescent="0.25">
      <c r="E23743"/>
    </row>
    <row r="23744" spans="5:5" x14ac:dyDescent="0.25">
      <c r="E23744"/>
    </row>
    <row r="23745" spans="5:5" x14ac:dyDescent="0.25">
      <c r="E23745"/>
    </row>
    <row r="23746" spans="5:5" x14ac:dyDescent="0.25">
      <c r="E23746"/>
    </row>
    <row r="23747" spans="5:5" x14ac:dyDescent="0.25">
      <c r="E23747"/>
    </row>
    <row r="23748" spans="5:5" x14ac:dyDescent="0.25">
      <c r="E23748"/>
    </row>
    <row r="23749" spans="5:5" x14ac:dyDescent="0.25">
      <c r="E23749"/>
    </row>
    <row r="23750" spans="5:5" x14ac:dyDescent="0.25">
      <c r="E23750"/>
    </row>
    <row r="23751" spans="5:5" x14ac:dyDescent="0.25">
      <c r="E23751"/>
    </row>
    <row r="23752" spans="5:5" x14ac:dyDescent="0.25">
      <c r="E23752"/>
    </row>
    <row r="23753" spans="5:5" x14ac:dyDescent="0.25">
      <c r="E23753"/>
    </row>
    <row r="23754" spans="5:5" x14ac:dyDescent="0.25">
      <c r="E23754"/>
    </row>
    <row r="23755" spans="5:5" x14ac:dyDescent="0.25">
      <c r="E23755"/>
    </row>
    <row r="23756" spans="5:5" x14ac:dyDescent="0.25">
      <c r="E23756"/>
    </row>
    <row r="23757" spans="5:5" x14ac:dyDescent="0.25">
      <c r="E23757"/>
    </row>
    <row r="23758" spans="5:5" x14ac:dyDescent="0.25">
      <c r="E23758"/>
    </row>
    <row r="23759" spans="5:5" x14ac:dyDescent="0.25">
      <c r="E23759"/>
    </row>
    <row r="23760" spans="5:5" x14ac:dyDescent="0.25">
      <c r="E23760"/>
    </row>
    <row r="23761" spans="5:5" x14ac:dyDescent="0.25">
      <c r="E23761"/>
    </row>
    <row r="23762" spans="5:5" x14ac:dyDescent="0.25">
      <c r="E23762"/>
    </row>
    <row r="23763" spans="5:5" x14ac:dyDescent="0.25">
      <c r="E23763"/>
    </row>
    <row r="23764" spans="5:5" x14ac:dyDescent="0.25">
      <c r="E23764"/>
    </row>
    <row r="23765" spans="5:5" x14ac:dyDescent="0.25">
      <c r="E23765"/>
    </row>
    <row r="23766" spans="5:5" x14ac:dyDescent="0.25">
      <c r="E23766"/>
    </row>
    <row r="23767" spans="5:5" x14ac:dyDescent="0.25">
      <c r="E23767"/>
    </row>
    <row r="23768" spans="5:5" x14ac:dyDescent="0.25">
      <c r="E23768"/>
    </row>
    <row r="23769" spans="5:5" x14ac:dyDescent="0.25">
      <c r="E23769"/>
    </row>
    <row r="23770" spans="5:5" x14ac:dyDescent="0.25">
      <c r="E23770"/>
    </row>
    <row r="23771" spans="5:5" x14ac:dyDescent="0.25">
      <c r="E23771"/>
    </row>
    <row r="23772" spans="5:5" x14ac:dyDescent="0.25">
      <c r="E23772"/>
    </row>
    <row r="23773" spans="5:5" x14ac:dyDescent="0.25">
      <c r="E23773"/>
    </row>
    <row r="23774" spans="5:5" x14ac:dyDescent="0.25">
      <c r="E23774"/>
    </row>
    <row r="23775" spans="5:5" x14ac:dyDescent="0.25">
      <c r="E23775"/>
    </row>
    <row r="23776" spans="5:5" x14ac:dyDescent="0.25">
      <c r="E23776"/>
    </row>
    <row r="23777" spans="5:5" x14ac:dyDescent="0.25">
      <c r="E23777"/>
    </row>
    <row r="23778" spans="5:5" x14ac:dyDescent="0.25">
      <c r="E23778"/>
    </row>
    <row r="23779" spans="5:5" x14ac:dyDescent="0.25">
      <c r="E23779"/>
    </row>
    <row r="23780" spans="5:5" x14ac:dyDescent="0.25">
      <c r="E23780"/>
    </row>
    <row r="23781" spans="5:5" x14ac:dyDescent="0.25">
      <c r="E23781"/>
    </row>
    <row r="23782" spans="5:5" x14ac:dyDescent="0.25">
      <c r="E23782"/>
    </row>
    <row r="23783" spans="5:5" x14ac:dyDescent="0.25">
      <c r="E23783"/>
    </row>
    <row r="23784" spans="5:5" x14ac:dyDescent="0.25">
      <c r="E23784"/>
    </row>
    <row r="23785" spans="5:5" x14ac:dyDescent="0.25">
      <c r="E23785"/>
    </row>
    <row r="23786" spans="5:5" x14ac:dyDescent="0.25">
      <c r="E23786"/>
    </row>
    <row r="23787" spans="5:5" x14ac:dyDescent="0.25">
      <c r="E23787"/>
    </row>
    <row r="23788" spans="5:5" x14ac:dyDescent="0.25">
      <c r="E23788"/>
    </row>
    <row r="23789" spans="5:5" x14ac:dyDescent="0.25">
      <c r="E23789"/>
    </row>
    <row r="23790" spans="5:5" x14ac:dyDescent="0.25">
      <c r="E23790"/>
    </row>
    <row r="23791" spans="5:5" x14ac:dyDescent="0.25">
      <c r="E23791"/>
    </row>
    <row r="23792" spans="5:5" x14ac:dyDescent="0.25">
      <c r="E23792"/>
    </row>
    <row r="23793" spans="5:5" x14ac:dyDescent="0.25">
      <c r="E23793"/>
    </row>
    <row r="23794" spans="5:5" x14ac:dyDescent="0.25">
      <c r="E23794"/>
    </row>
    <row r="23795" spans="5:5" x14ac:dyDescent="0.25">
      <c r="E23795"/>
    </row>
    <row r="23796" spans="5:5" x14ac:dyDescent="0.25">
      <c r="E23796"/>
    </row>
    <row r="23797" spans="5:5" x14ac:dyDescent="0.25">
      <c r="E23797"/>
    </row>
    <row r="23798" spans="5:5" x14ac:dyDescent="0.25">
      <c r="E23798"/>
    </row>
    <row r="23799" spans="5:5" x14ac:dyDescent="0.25">
      <c r="E23799"/>
    </row>
    <row r="23800" spans="5:5" x14ac:dyDescent="0.25">
      <c r="E23800"/>
    </row>
    <row r="23801" spans="5:5" x14ac:dyDescent="0.25">
      <c r="E23801"/>
    </row>
    <row r="23802" spans="5:5" x14ac:dyDescent="0.25">
      <c r="E23802"/>
    </row>
    <row r="23803" spans="5:5" x14ac:dyDescent="0.25">
      <c r="E23803"/>
    </row>
    <row r="23804" spans="5:5" x14ac:dyDescent="0.25">
      <c r="E23804"/>
    </row>
    <row r="23805" spans="5:5" x14ac:dyDescent="0.25">
      <c r="E23805"/>
    </row>
    <row r="23806" spans="5:5" x14ac:dyDescent="0.25">
      <c r="E23806"/>
    </row>
    <row r="23807" spans="5:5" x14ac:dyDescent="0.25">
      <c r="E23807"/>
    </row>
    <row r="23808" spans="5:5" x14ac:dyDescent="0.25">
      <c r="E23808"/>
    </row>
    <row r="23809" spans="5:5" x14ac:dyDescent="0.25">
      <c r="E23809"/>
    </row>
    <row r="23810" spans="5:5" x14ac:dyDescent="0.25">
      <c r="E23810"/>
    </row>
    <row r="23811" spans="5:5" x14ac:dyDescent="0.25">
      <c r="E23811"/>
    </row>
    <row r="23812" spans="5:5" x14ac:dyDescent="0.25">
      <c r="E23812"/>
    </row>
    <row r="23813" spans="5:5" x14ac:dyDescent="0.25">
      <c r="E23813"/>
    </row>
    <row r="23814" spans="5:5" x14ac:dyDescent="0.25">
      <c r="E23814"/>
    </row>
    <row r="23815" spans="5:5" x14ac:dyDescent="0.25">
      <c r="E23815"/>
    </row>
    <row r="23816" spans="5:5" x14ac:dyDescent="0.25">
      <c r="E23816"/>
    </row>
    <row r="23817" spans="5:5" x14ac:dyDescent="0.25">
      <c r="E23817"/>
    </row>
    <row r="23818" spans="5:5" x14ac:dyDescent="0.25">
      <c r="E23818"/>
    </row>
    <row r="23819" spans="5:5" x14ac:dyDescent="0.25">
      <c r="E23819"/>
    </row>
    <row r="23820" spans="5:5" x14ac:dyDescent="0.25">
      <c r="E23820"/>
    </row>
    <row r="23821" spans="5:5" x14ac:dyDescent="0.25">
      <c r="E23821"/>
    </row>
    <row r="23822" spans="5:5" x14ac:dyDescent="0.25">
      <c r="E23822"/>
    </row>
    <row r="23823" spans="5:5" x14ac:dyDescent="0.25">
      <c r="E23823"/>
    </row>
    <row r="23824" spans="5:5" x14ac:dyDescent="0.25">
      <c r="E23824"/>
    </row>
    <row r="23825" spans="5:5" x14ac:dyDescent="0.25">
      <c r="E23825"/>
    </row>
    <row r="23826" spans="5:5" x14ac:dyDescent="0.25">
      <c r="E23826"/>
    </row>
    <row r="23827" spans="5:5" x14ac:dyDescent="0.25">
      <c r="E23827"/>
    </row>
    <row r="23828" spans="5:5" x14ac:dyDescent="0.25">
      <c r="E23828"/>
    </row>
    <row r="23829" spans="5:5" x14ac:dyDescent="0.25">
      <c r="E23829"/>
    </row>
    <row r="23830" spans="5:5" x14ac:dyDescent="0.25">
      <c r="E23830"/>
    </row>
    <row r="23831" spans="5:5" x14ac:dyDescent="0.25">
      <c r="E23831"/>
    </row>
    <row r="23832" spans="5:5" x14ac:dyDescent="0.25">
      <c r="E23832"/>
    </row>
    <row r="23833" spans="5:5" x14ac:dyDescent="0.25">
      <c r="E23833"/>
    </row>
    <row r="23834" spans="5:5" x14ac:dyDescent="0.25">
      <c r="E23834"/>
    </row>
    <row r="23835" spans="5:5" x14ac:dyDescent="0.25">
      <c r="E23835"/>
    </row>
    <row r="23836" spans="5:5" x14ac:dyDescent="0.25">
      <c r="E23836"/>
    </row>
    <row r="23837" spans="5:5" x14ac:dyDescent="0.25">
      <c r="E23837"/>
    </row>
    <row r="23838" spans="5:5" x14ac:dyDescent="0.25">
      <c r="E23838"/>
    </row>
    <row r="23839" spans="5:5" x14ac:dyDescent="0.25">
      <c r="E23839"/>
    </row>
    <row r="23840" spans="5:5" x14ac:dyDescent="0.25">
      <c r="E23840"/>
    </row>
    <row r="23841" spans="5:5" x14ac:dyDescent="0.25">
      <c r="E23841"/>
    </row>
    <row r="23842" spans="5:5" x14ac:dyDescent="0.25">
      <c r="E23842"/>
    </row>
    <row r="23843" spans="5:5" x14ac:dyDescent="0.25">
      <c r="E23843"/>
    </row>
    <row r="23844" spans="5:5" x14ac:dyDescent="0.25">
      <c r="E23844"/>
    </row>
    <row r="23845" spans="5:5" x14ac:dyDescent="0.25">
      <c r="E23845"/>
    </row>
    <row r="23846" spans="5:5" x14ac:dyDescent="0.25">
      <c r="E23846"/>
    </row>
    <row r="23847" spans="5:5" x14ac:dyDescent="0.25">
      <c r="E23847"/>
    </row>
    <row r="23848" spans="5:5" x14ac:dyDescent="0.25">
      <c r="E23848"/>
    </row>
    <row r="23849" spans="5:5" x14ac:dyDescent="0.25">
      <c r="E23849"/>
    </row>
    <row r="23850" spans="5:5" x14ac:dyDescent="0.25">
      <c r="E23850"/>
    </row>
    <row r="23851" spans="5:5" x14ac:dyDescent="0.25">
      <c r="E23851"/>
    </row>
    <row r="23852" spans="5:5" x14ac:dyDescent="0.25">
      <c r="E23852"/>
    </row>
    <row r="23853" spans="5:5" x14ac:dyDescent="0.25">
      <c r="E23853"/>
    </row>
    <row r="23854" spans="5:5" x14ac:dyDescent="0.25">
      <c r="E23854"/>
    </row>
    <row r="23855" spans="5:5" x14ac:dyDescent="0.25">
      <c r="E23855"/>
    </row>
    <row r="23856" spans="5:5" x14ac:dyDescent="0.25">
      <c r="E23856"/>
    </row>
    <row r="23857" spans="5:5" x14ac:dyDescent="0.25">
      <c r="E23857"/>
    </row>
    <row r="23858" spans="5:5" x14ac:dyDescent="0.25">
      <c r="E23858"/>
    </row>
    <row r="23859" spans="5:5" x14ac:dyDescent="0.25">
      <c r="E23859"/>
    </row>
    <row r="23860" spans="5:5" x14ac:dyDescent="0.25">
      <c r="E23860"/>
    </row>
    <row r="23861" spans="5:5" x14ac:dyDescent="0.25">
      <c r="E23861"/>
    </row>
    <row r="23862" spans="5:5" x14ac:dyDescent="0.25">
      <c r="E23862"/>
    </row>
    <row r="23863" spans="5:5" x14ac:dyDescent="0.25">
      <c r="E23863"/>
    </row>
    <row r="23864" spans="5:5" x14ac:dyDescent="0.25">
      <c r="E23864"/>
    </row>
    <row r="23865" spans="5:5" x14ac:dyDescent="0.25">
      <c r="E23865"/>
    </row>
    <row r="23866" spans="5:5" x14ac:dyDescent="0.25">
      <c r="E23866"/>
    </row>
    <row r="23867" spans="5:5" x14ac:dyDescent="0.25">
      <c r="E23867"/>
    </row>
    <row r="23868" spans="5:5" x14ac:dyDescent="0.25">
      <c r="E23868"/>
    </row>
    <row r="23869" spans="5:5" x14ac:dyDescent="0.25">
      <c r="E23869"/>
    </row>
    <row r="23870" spans="5:5" x14ac:dyDescent="0.25">
      <c r="E23870"/>
    </row>
    <row r="23871" spans="5:5" x14ac:dyDescent="0.25">
      <c r="E23871"/>
    </row>
    <row r="23872" spans="5:5" x14ac:dyDescent="0.25">
      <c r="E23872"/>
    </row>
    <row r="23873" spans="5:5" x14ac:dyDescent="0.25">
      <c r="E23873"/>
    </row>
    <row r="23874" spans="5:5" x14ac:dyDescent="0.25">
      <c r="E23874"/>
    </row>
    <row r="23875" spans="5:5" x14ac:dyDescent="0.25">
      <c r="E23875"/>
    </row>
    <row r="23876" spans="5:5" x14ac:dyDescent="0.25">
      <c r="E23876"/>
    </row>
    <row r="23877" spans="5:5" x14ac:dyDescent="0.25">
      <c r="E23877"/>
    </row>
    <row r="23878" spans="5:5" x14ac:dyDescent="0.25">
      <c r="E23878"/>
    </row>
    <row r="23879" spans="5:5" x14ac:dyDescent="0.25">
      <c r="E23879"/>
    </row>
    <row r="23880" spans="5:5" x14ac:dyDescent="0.25">
      <c r="E23880"/>
    </row>
    <row r="23881" spans="5:5" x14ac:dyDescent="0.25">
      <c r="E23881"/>
    </row>
    <row r="23882" spans="5:5" x14ac:dyDescent="0.25">
      <c r="E23882"/>
    </row>
    <row r="23883" spans="5:5" x14ac:dyDescent="0.25">
      <c r="E23883"/>
    </row>
    <row r="23884" spans="5:5" x14ac:dyDescent="0.25">
      <c r="E23884"/>
    </row>
    <row r="23885" spans="5:5" x14ac:dyDescent="0.25">
      <c r="E23885"/>
    </row>
    <row r="23886" spans="5:5" x14ac:dyDescent="0.25">
      <c r="E23886"/>
    </row>
    <row r="23887" spans="5:5" x14ac:dyDescent="0.25">
      <c r="E23887"/>
    </row>
    <row r="23888" spans="5:5" x14ac:dyDescent="0.25">
      <c r="E23888"/>
    </row>
    <row r="23889" spans="5:5" x14ac:dyDescent="0.25">
      <c r="E23889"/>
    </row>
    <row r="23890" spans="5:5" x14ac:dyDescent="0.25">
      <c r="E23890"/>
    </row>
    <row r="23891" spans="5:5" x14ac:dyDescent="0.25">
      <c r="E23891"/>
    </row>
    <row r="23892" spans="5:5" x14ac:dyDescent="0.25">
      <c r="E23892"/>
    </row>
    <row r="23893" spans="5:5" x14ac:dyDescent="0.25">
      <c r="E23893"/>
    </row>
    <row r="23894" spans="5:5" x14ac:dyDescent="0.25">
      <c r="E23894"/>
    </row>
    <row r="23895" spans="5:5" x14ac:dyDescent="0.25">
      <c r="E23895"/>
    </row>
    <row r="23896" spans="5:5" x14ac:dyDescent="0.25">
      <c r="E23896"/>
    </row>
    <row r="23897" spans="5:5" x14ac:dyDescent="0.25">
      <c r="E23897"/>
    </row>
    <row r="23898" spans="5:5" x14ac:dyDescent="0.25">
      <c r="E23898"/>
    </row>
    <row r="23899" spans="5:5" x14ac:dyDescent="0.25">
      <c r="E23899"/>
    </row>
    <row r="23900" spans="5:5" x14ac:dyDescent="0.25">
      <c r="E23900"/>
    </row>
    <row r="23901" spans="5:5" x14ac:dyDescent="0.25">
      <c r="E23901"/>
    </row>
    <row r="23902" spans="5:5" x14ac:dyDescent="0.25">
      <c r="E23902"/>
    </row>
    <row r="23903" spans="5:5" x14ac:dyDescent="0.25">
      <c r="E23903"/>
    </row>
    <row r="23904" spans="5:5" x14ac:dyDescent="0.25">
      <c r="E23904"/>
    </row>
    <row r="23905" spans="5:5" x14ac:dyDescent="0.25">
      <c r="E23905"/>
    </row>
    <row r="23906" spans="5:5" x14ac:dyDescent="0.25">
      <c r="E23906"/>
    </row>
    <row r="23907" spans="5:5" x14ac:dyDescent="0.25">
      <c r="E23907"/>
    </row>
    <row r="23908" spans="5:5" x14ac:dyDescent="0.25">
      <c r="E23908"/>
    </row>
    <row r="23909" spans="5:5" x14ac:dyDescent="0.25">
      <c r="E23909"/>
    </row>
    <row r="23910" spans="5:5" x14ac:dyDescent="0.25">
      <c r="E23910"/>
    </row>
    <row r="23911" spans="5:5" x14ac:dyDescent="0.25">
      <c r="E23911"/>
    </row>
    <row r="23912" spans="5:5" x14ac:dyDescent="0.25">
      <c r="E23912"/>
    </row>
    <row r="23913" spans="5:5" x14ac:dyDescent="0.25">
      <c r="E23913"/>
    </row>
    <row r="23914" spans="5:5" x14ac:dyDescent="0.25">
      <c r="E23914"/>
    </row>
    <row r="23915" spans="5:5" x14ac:dyDescent="0.25">
      <c r="E23915"/>
    </row>
    <row r="23916" spans="5:5" x14ac:dyDescent="0.25">
      <c r="E23916"/>
    </row>
    <row r="23917" spans="5:5" x14ac:dyDescent="0.25">
      <c r="E23917"/>
    </row>
    <row r="23918" spans="5:5" x14ac:dyDescent="0.25">
      <c r="E23918"/>
    </row>
    <row r="23919" spans="5:5" x14ac:dyDescent="0.25">
      <c r="E23919"/>
    </row>
    <row r="23920" spans="5:5" x14ac:dyDescent="0.25">
      <c r="E23920"/>
    </row>
    <row r="23921" spans="5:5" x14ac:dyDescent="0.25">
      <c r="E23921"/>
    </row>
    <row r="23922" spans="5:5" x14ac:dyDescent="0.25">
      <c r="E23922"/>
    </row>
    <row r="23923" spans="5:5" x14ac:dyDescent="0.25">
      <c r="E23923"/>
    </row>
    <row r="23924" spans="5:5" x14ac:dyDescent="0.25">
      <c r="E23924"/>
    </row>
    <row r="23925" spans="5:5" x14ac:dyDescent="0.25">
      <c r="E23925"/>
    </row>
    <row r="23926" spans="5:5" x14ac:dyDescent="0.25">
      <c r="E23926"/>
    </row>
    <row r="23927" spans="5:5" x14ac:dyDescent="0.25">
      <c r="E23927"/>
    </row>
    <row r="23928" spans="5:5" x14ac:dyDescent="0.25">
      <c r="E23928"/>
    </row>
    <row r="23929" spans="5:5" x14ac:dyDescent="0.25">
      <c r="E23929"/>
    </row>
    <row r="23930" spans="5:5" x14ac:dyDescent="0.25">
      <c r="E23930"/>
    </row>
    <row r="23931" spans="5:5" x14ac:dyDescent="0.25">
      <c r="E23931"/>
    </row>
    <row r="23932" spans="5:5" x14ac:dyDescent="0.25">
      <c r="E23932"/>
    </row>
    <row r="23933" spans="5:5" x14ac:dyDescent="0.25">
      <c r="E23933"/>
    </row>
    <row r="23934" spans="5:5" x14ac:dyDescent="0.25">
      <c r="E23934"/>
    </row>
    <row r="23935" spans="5:5" x14ac:dyDescent="0.25">
      <c r="E23935"/>
    </row>
    <row r="23936" spans="5:5" x14ac:dyDescent="0.25">
      <c r="E23936"/>
    </row>
    <row r="23937" spans="5:5" x14ac:dyDescent="0.25">
      <c r="E23937"/>
    </row>
    <row r="23938" spans="5:5" x14ac:dyDescent="0.25">
      <c r="E23938"/>
    </row>
    <row r="23939" spans="5:5" x14ac:dyDescent="0.25">
      <c r="E23939"/>
    </row>
    <row r="23940" spans="5:5" x14ac:dyDescent="0.25">
      <c r="E23940"/>
    </row>
    <row r="23941" spans="5:5" x14ac:dyDescent="0.25">
      <c r="E23941"/>
    </row>
    <row r="23942" spans="5:5" x14ac:dyDescent="0.25">
      <c r="E23942"/>
    </row>
    <row r="23943" spans="5:5" x14ac:dyDescent="0.25">
      <c r="E23943"/>
    </row>
    <row r="23944" spans="5:5" x14ac:dyDescent="0.25">
      <c r="E23944"/>
    </row>
    <row r="23945" spans="5:5" x14ac:dyDescent="0.25">
      <c r="E23945"/>
    </row>
    <row r="23946" spans="5:5" x14ac:dyDescent="0.25">
      <c r="E23946"/>
    </row>
    <row r="23947" spans="5:5" x14ac:dyDescent="0.25">
      <c r="E23947"/>
    </row>
    <row r="23948" spans="5:5" x14ac:dyDescent="0.25">
      <c r="E23948"/>
    </row>
    <row r="23949" spans="5:5" x14ac:dyDescent="0.25">
      <c r="E23949"/>
    </row>
    <row r="23950" spans="5:5" x14ac:dyDescent="0.25">
      <c r="E23950"/>
    </row>
    <row r="23951" spans="5:5" x14ac:dyDescent="0.25">
      <c r="E23951"/>
    </row>
    <row r="23952" spans="5:5" x14ac:dyDescent="0.25">
      <c r="E23952"/>
    </row>
    <row r="23953" spans="5:5" x14ac:dyDescent="0.25">
      <c r="E23953"/>
    </row>
    <row r="23954" spans="5:5" x14ac:dyDescent="0.25">
      <c r="E23954"/>
    </row>
    <row r="23955" spans="5:5" x14ac:dyDescent="0.25">
      <c r="E23955"/>
    </row>
    <row r="23956" spans="5:5" x14ac:dyDescent="0.25">
      <c r="E23956"/>
    </row>
    <row r="23957" spans="5:5" x14ac:dyDescent="0.25">
      <c r="E23957"/>
    </row>
    <row r="23958" spans="5:5" x14ac:dyDescent="0.25">
      <c r="E23958"/>
    </row>
    <row r="23959" spans="5:5" x14ac:dyDescent="0.25">
      <c r="E23959"/>
    </row>
    <row r="23960" spans="5:5" x14ac:dyDescent="0.25">
      <c r="E23960"/>
    </row>
    <row r="23961" spans="5:5" x14ac:dyDescent="0.25">
      <c r="E23961"/>
    </row>
    <row r="23962" spans="5:5" x14ac:dyDescent="0.25">
      <c r="E23962"/>
    </row>
    <row r="23963" spans="5:5" x14ac:dyDescent="0.25">
      <c r="E23963"/>
    </row>
    <row r="23964" spans="5:5" x14ac:dyDescent="0.25">
      <c r="E23964"/>
    </row>
    <row r="23965" spans="5:5" x14ac:dyDescent="0.25">
      <c r="E23965"/>
    </row>
    <row r="23966" spans="5:5" x14ac:dyDescent="0.25">
      <c r="E23966"/>
    </row>
    <row r="23967" spans="5:5" x14ac:dyDescent="0.25">
      <c r="E23967"/>
    </row>
    <row r="23968" spans="5:5" x14ac:dyDescent="0.25">
      <c r="E23968"/>
    </row>
    <row r="23969" spans="5:5" x14ac:dyDescent="0.25">
      <c r="E23969"/>
    </row>
    <row r="23970" spans="5:5" x14ac:dyDescent="0.25">
      <c r="E23970"/>
    </row>
    <row r="23971" spans="5:5" x14ac:dyDescent="0.25">
      <c r="E23971"/>
    </row>
    <row r="23972" spans="5:5" x14ac:dyDescent="0.25">
      <c r="E23972"/>
    </row>
    <row r="23973" spans="5:5" x14ac:dyDescent="0.25">
      <c r="E23973"/>
    </row>
    <row r="23974" spans="5:5" x14ac:dyDescent="0.25">
      <c r="E23974"/>
    </row>
    <row r="23975" spans="5:5" x14ac:dyDescent="0.25">
      <c r="E23975"/>
    </row>
    <row r="23976" spans="5:5" x14ac:dyDescent="0.25">
      <c r="E23976"/>
    </row>
    <row r="23977" spans="5:5" x14ac:dyDescent="0.25">
      <c r="E23977"/>
    </row>
    <row r="23978" spans="5:5" x14ac:dyDescent="0.25">
      <c r="E23978"/>
    </row>
    <row r="23979" spans="5:5" x14ac:dyDescent="0.25">
      <c r="E23979"/>
    </row>
    <row r="23980" spans="5:5" x14ac:dyDescent="0.25">
      <c r="E23980"/>
    </row>
    <row r="23981" spans="5:5" x14ac:dyDescent="0.25">
      <c r="E23981"/>
    </row>
    <row r="23982" spans="5:5" x14ac:dyDescent="0.25">
      <c r="E23982"/>
    </row>
    <row r="23983" spans="5:5" x14ac:dyDescent="0.25">
      <c r="E23983"/>
    </row>
    <row r="23984" spans="5:5" x14ac:dyDescent="0.25">
      <c r="E23984"/>
    </row>
    <row r="23985" spans="5:5" x14ac:dyDescent="0.25">
      <c r="E23985"/>
    </row>
    <row r="23986" spans="5:5" x14ac:dyDescent="0.25">
      <c r="E23986"/>
    </row>
    <row r="23987" spans="5:5" x14ac:dyDescent="0.25">
      <c r="E23987"/>
    </row>
    <row r="23988" spans="5:5" x14ac:dyDescent="0.25">
      <c r="E23988"/>
    </row>
    <row r="23989" spans="5:5" x14ac:dyDescent="0.25">
      <c r="E23989"/>
    </row>
    <row r="23990" spans="5:5" x14ac:dyDescent="0.25">
      <c r="E23990"/>
    </row>
    <row r="23991" spans="5:5" x14ac:dyDescent="0.25">
      <c r="E23991"/>
    </row>
    <row r="23992" spans="5:5" x14ac:dyDescent="0.25">
      <c r="E23992"/>
    </row>
    <row r="23993" spans="5:5" x14ac:dyDescent="0.25">
      <c r="E23993"/>
    </row>
    <row r="23994" spans="5:5" x14ac:dyDescent="0.25">
      <c r="E23994"/>
    </row>
    <row r="23995" spans="5:5" x14ac:dyDescent="0.25">
      <c r="E23995"/>
    </row>
    <row r="23996" spans="5:5" x14ac:dyDescent="0.25">
      <c r="E23996"/>
    </row>
    <row r="23997" spans="5:5" x14ac:dyDescent="0.25">
      <c r="E23997"/>
    </row>
    <row r="23998" spans="5:5" x14ac:dyDescent="0.25">
      <c r="E23998"/>
    </row>
    <row r="23999" spans="5:5" x14ac:dyDescent="0.25">
      <c r="E23999"/>
    </row>
    <row r="24000" spans="5:5" x14ac:dyDescent="0.25">
      <c r="E24000"/>
    </row>
    <row r="24001" spans="5:5" x14ac:dyDescent="0.25">
      <c r="E24001"/>
    </row>
    <row r="24002" spans="5:5" x14ac:dyDescent="0.25">
      <c r="E24002"/>
    </row>
    <row r="24003" spans="5:5" x14ac:dyDescent="0.25">
      <c r="E24003"/>
    </row>
    <row r="24004" spans="5:5" x14ac:dyDescent="0.25">
      <c r="E24004"/>
    </row>
    <row r="24005" spans="5:5" x14ac:dyDescent="0.25">
      <c r="E24005"/>
    </row>
    <row r="24006" spans="5:5" x14ac:dyDescent="0.25">
      <c r="E24006"/>
    </row>
    <row r="24007" spans="5:5" x14ac:dyDescent="0.25">
      <c r="E24007"/>
    </row>
    <row r="24008" spans="5:5" x14ac:dyDescent="0.25">
      <c r="E24008"/>
    </row>
    <row r="24009" spans="5:5" x14ac:dyDescent="0.25">
      <c r="E24009"/>
    </row>
    <row r="24010" spans="5:5" x14ac:dyDescent="0.25">
      <c r="E24010"/>
    </row>
    <row r="24011" spans="5:5" x14ac:dyDescent="0.25">
      <c r="E24011"/>
    </row>
    <row r="24012" spans="5:5" x14ac:dyDescent="0.25">
      <c r="E24012"/>
    </row>
    <row r="24013" spans="5:5" x14ac:dyDescent="0.25">
      <c r="E24013"/>
    </row>
    <row r="24014" spans="5:5" x14ac:dyDescent="0.25">
      <c r="E24014"/>
    </row>
    <row r="24015" spans="5:5" x14ac:dyDescent="0.25">
      <c r="E24015"/>
    </row>
    <row r="24016" spans="5:5" x14ac:dyDescent="0.25">
      <c r="E24016"/>
    </row>
    <row r="24017" spans="5:5" x14ac:dyDescent="0.25">
      <c r="E24017"/>
    </row>
    <row r="24018" spans="5:5" x14ac:dyDescent="0.25">
      <c r="E24018"/>
    </row>
    <row r="24019" spans="5:5" x14ac:dyDescent="0.25">
      <c r="E24019"/>
    </row>
    <row r="24020" spans="5:5" x14ac:dyDescent="0.25">
      <c r="E24020"/>
    </row>
    <row r="24021" spans="5:5" x14ac:dyDescent="0.25">
      <c r="E24021"/>
    </row>
    <row r="24022" spans="5:5" x14ac:dyDescent="0.25">
      <c r="E24022"/>
    </row>
    <row r="24023" spans="5:5" x14ac:dyDescent="0.25">
      <c r="E24023"/>
    </row>
    <row r="24024" spans="5:5" x14ac:dyDescent="0.25">
      <c r="E24024"/>
    </row>
    <row r="24025" spans="5:5" x14ac:dyDescent="0.25">
      <c r="E24025"/>
    </row>
    <row r="24026" spans="5:5" x14ac:dyDescent="0.25">
      <c r="E24026"/>
    </row>
    <row r="24027" spans="5:5" x14ac:dyDescent="0.25">
      <c r="E24027"/>
    </row>
    <row r="24028" spans="5:5" x14ac:dyDescent="0.25">
      <c r="E24028"/>
    </row>
    <row r="24029" spans="5:5" x14ac:dyDescent="0.25">
      <c r="E24029"/>
    </row>
    <row r="24030" spans="5:5" x14ac:dyDescent="0.25">
      <c r="E24030"/>
    </row>
    <row r="24031" spans="5:5" x14ac:dyDescent="0.25">
      <c r="E24031"/>
    </row>
    <row r="24032" spans="5:5" x14ac:dyDescent="0.25">
      <c r="E24032"/>
    </row>
    <row r="24033" spans="5:5" x14ac:dyDescent="0.25">
      <c r="E24033"/>
    </row>
    <row r="24034" spans="5:5" x14ac:dyDescent="0.25">
      <c r="E24034"/>
    </row>
    <row r="24035" spans="5:5" x14ac:dyDescent="0.25">
      <c r="E24035"/>
    </row>
    <row r="24036" spans="5:5" x14ac:dyDescent="0.25">
      <c r="E24036"/>
    </row>
    <row r="24037" spans="5:5" x14ac:dyDescent="0.25">
      <c r="E24037"/>
    </row>
    <row r="24038" spans="5:5" x14ac:dyDescent="0.25">
      <c r="E24038"/>
    </row>
    <row r="24039" spans="5:5" x14ac:dyDescent="0.25">
      <c r="E24039"/>
    </row>
    <row r="24040" spans="5:5" x14ac:dyDescent="0.25">
      <c r="E24040"/>
    </row>
    <row r="24041" spans="5:5" x14ac:dyDescent="0.25">
      <c r="E24041"/>
    </row>
    <row r="24042" spans="5:5" x14ac:dyDescent="0.25">
      <c r="E24042"/>
    </row>
    <row r="24043" spans="5:5" x14ac:dyDescent="0.25">
      <c r="E24043"/>
    </row>
    <row r="24044" spans="5:5" x14ac:dyDescent="0.25">
      <c r="E24044"/>
    </row>
    <row r="24045" spans="5:5" x14ac:dyDescent="0.25">
      <c r="E24045"/>
    </row>
    <row r="24046" spans="5:5" x14ac:dyDescent="0.25">
      <c r="E24046"/>
    </row>
    <row r="24047" spans="5:5" x14ac:dyDescent="0.25">
      <c r="E24047"/>
    </row>
    <row r="24048" spans="5:5" x14ac:dyDescent="0.25">
      <c r="E24048"/>
    </row>
    <row r="24049" spans="5:5" x14ac:dyDescent="0.25">
      <c r="E24049"/>
    </row>
    <row r="24050" spans="5:5" x14ac:dyDescent="0.25">
      <c r="E24050"/>
    </row>
    <row r="24051" spans="5:5" x14ac:dyDescent="0.25">
      <c r="E24051"/>
    </row>
    <row r="24052" spans="5:5" x14ac:dyDescent="0.25">
      <c r="E24052"/>
    </row>
    <row r="24053" spans="5:5" x14ac:dyDescent="0.25">
      <c r="E24053"/>
    </row>
    <row r="24054" spans="5:5" x14ac:dyDescent="0.25">
      <c r="E24054"/>
    </row>
    <row r="24055" spans="5:5" x14ac:dyDescent="0.25">
      <c r="E24055"/>
    </row>
    <row r="24056" spans="5:5" x14ac:dyDescent="0.25">
      <c r="E24056"/>
    </row>
    <row r="24057" spans="5:5" x14ac:dyDescent="0.25">
      <c r="E24057"/>
    </row>
    <row r="24058" spans="5:5" x14ac:dyDescent="0.25">
      <c r="E24058"/>
    </row>
    <row r="24059" spans="5:5" x14ac:dyDescent="0.25">
      <c r="E24059"/>
    </row>
    <row r="24060" spans="5:5" x14ac:dyDescent="0.25">
      <c r="E24060"/>
    </row>
    <row r="24061" spans="5:5" x14ac:dyDescent="0.25">
      <c r="E24061"/>
    </row>
    <row r="24062" spans="5:5" x14ac:dyDescent="0.25">
      <c r="E24062"/>
    </row>
    <row r="24063" spans="5:5" x14ac:dyDescent="0.25">
      <c r="E24063"/>
    </row>
    <row r="24064" spans="5:5" x14ac:dyDescent="0.25">
      <c r="E24064"/>
    </row>
    <row r="24065" spans="5:5" x14ac:dyDescent="0.25">
      <c r="E24065"/>
    </row>
    <row r="24066" spans="5:5" x14ac:dyDescent="0.25">
      <c r="E24066"/>
    </row>
    <row r="24067" spans="5:5" x14ac:dyDescent="0.25">
      <c r="E24067"/>
    </row>
    <row r="24068" spans="5:5" x14ac:dyDescent="0.25">
      <c r="E24068"/>
    </row>
    <row r="24069" spans="5:5" x14ac:dyDescent="0.25">
      <c r="E24069"/>
    </row>
    <row r="24070" spans="5:5" x14ac:dyDescent="0.25">
      <c r="E24070"/>
    </row>
    <row r="24071" spans="5:5" x14ac:dyDescent="0.25">
      <c r="E24071"/>
    </row>
    <row r="24072" spans="5:5" x14ac:dyDescent="0.25">
      <c r="E24072"/>
    </row>
    <row r="24073" spans="5:5" x14ac:dyDescent="0.25">
      <c r="E24073"/>
    </row>
    <row r="24074" spans="5:5" x14ac:dyDescent="0.25">
      <c r="E24074"/>
    </row>
    <row r="24075" spans="5:5" x14ac:dyDescent="0.25">
      <c r="E24075"/>
    </row>
    <row r="24076" spans="5:5" x14ac:dyDescent="0.25">
      <c r="E24076"/>
    </row>
    <row r="24077" spans="5:5" x14ac:dyDescent="0.25">
      <c r="E24077"/>
    </row>
    <row r="24078" spans="5:5" x14ac:dyDescent="0.25">
      <c r="E24078"/>
    </row>
    <row r="24079" spans="5:5" x14ac:dyDescent="0.25">
      <c r="E24079"/>
    </row>
    <row r="24080" spans="5:5" x14ac:dyDescent="0.25">
      <c r="E24080"/>
    </row>
    <row r="24081" spans="5:5" x14ac:dyDescent="0.25">
      <c r="E24081"/>
    </row>
    <row r="24082" spans="5:5" x14ac:dyDescent="0.25">
      <c r="E24082"/>
    </row>
    <row r="24083" spans="5:5" x14ac:dyDescent="0.25">
      <c r="E24083"/>
    </row>
    <row r="24084" spans="5:5" x14ac:dyDescent="0.25">
      <c r="E24084"/>
    </row>
    <row r="24085" spans="5:5" x14ac:dyDescent="0.25">
      <c r="E24085"/>
    </row>
    <row r="24086" spans="5:5" x14ac:dyDescent="0.25">
      <c r="E24086"/>
    </row>
    <row r="24087" spans="5:5" x14ac:dyDescent="0.25">
      <c r="E24087"/>
    </row>
    <row r="24088" spans="5:5" x14ac:dyDescent="0.25">
      <c r="E24088"/>
    </row>
    <row r="24089" spans="5:5" x14ac:dyDescent="0.25">
      <c r="E24089"/>
    </row>
    <row r="24090" spans="5:5" x14ac:dyDescent="0.25">
      <c r="E24090"/>
    </row>
    <row r="24091" spans="5:5" x14ac:dyDescent="0.25">
      <c r="E24091"/>
    </row>
    <row r="24092" spans="5:5" x14ac:dyDescent="0.25">
      <c r="E24092"/>
    </row>
    <row r="24093" spans="5:5" x14ac:dyDescent="0.25">
      <c r="E24093"/>
    </row>
    <row r="24094" spans="5:5" x14ac:dyDescent="0.25">
      <c r="E24094"/>
    </row>
    <row r="24095" spans="5:5" x14ac:dyDescent="0.25">
      <c r="E24095"/>
    </row>
    <row r="24096" spans="5:5" x14ac:dyDescent="0.25">
      <c r="E24096"/>
    </row>
    <row r="24097" spans="5:5" x14ac:dyDescent="0.25">
      <c r="E24097"/>
    </row>
    <row r="24098" spans="5:5" x14ac:dyDescent="0.25">
      <c r="E24098"/>
    </row>
    <row r="24099" spans="5:5" x14ac:dyDescent="0.25">
      <c r="E24099"/>
    </row>
    <row r="24100" spans="5:5" x14ac:dyDescent="0.25">
      <c r="E24100"/>
    </row>
    <row r="24101" spans="5:5" x14ac:dyDescent="0.25">
      <c r="E24101"/>
    </row>
    <row r="24102" spans="5:5" x14ac:dyDescent="0.25">
      <c r="E24102"/>
    </row>
    <row r="24103" spans="5:5" x14ac:dyDescent="0.25">
      <c r="E24103"/>
    </row>
    <row r="24104" spans="5:5" x14ac:dyDescent="0.25">
      <c r="E24104"/>
    </row>
    <row r="24105" spans="5:5" x14ac:dyDescent="0.25">
      <c r="E24105"/>
    </row>
    <row r="24106" spans="5:5" x14ac:dyDescent="0.25">
      <c r="E24106"/>
    </row>
    <row r="24107" spans="5:5" x14ac:dyDescent="0.25">
      <c r="E24107"/>
    </row>
    <row r="24108" spans="5:5" x14ac:dyDescent="0.25">
      <c r="E24108"/>
    </row>
    <row r="24109" spans="5:5" x14ac:dyDescent="0.25">
      <c r="E24109"/>
    </row>
    <row r="24110" spans="5:5" x14ac:dyDescent="0.25">
      <c r="E24110"/>
    </row>
    <row r="24111" spans="5:5" x14ac:dyDescent="0.25">
      <c r="E24111"/>
    </row>
    <row r="24112" spans="5:5" x14ac:dyDescent="0.25">
      <c r="E24112"/>
    </row>
    <row r="24113" spans="5:5" x14ac:dyDescent="0.25">
      <c r="E24113"/>
    </row>
    <row r="24114" spans="5:5" x14ac:dyDescent="0.25">
      <c r="E24114"/>
    </row>
    <row r="24115" spans="5:5" x14ac:dyDescent="0.25">
      <c r="E24115"/>
    </row>
    <row r="24116" spans="5:5" x14ac:dyDescent="0.25">
      <c r="E24116"/>
    </row>
    <row r="24117" spans="5:5" x14ac:dyDescent="0.25">
      <c r="E24117"/>
    </row>
    <row r="24118" spans="5:5" x14ac:dyDescent="0.25">
      <c r="E24118"/>
    </row>
    <row r="24119" spans="5:5" x14ac:dyDescent="0.25">
      <c r="E24119"/>
    </row>
    <row r="24120" spans="5:5" x14ac:dyDescent="0.25">
      <c r="E24120"/>
    </row>
    <row r="24121" spans="5:5" x14ac:dyDescent="0.25">
      <c r="E24121"/>
    </row>
    <row r="24122" spans="5:5" x14ac:dyDescent="0.25">
      <c r="E24122"/>
    </row>
    <row r="24123" spans="5:5" x14ac:dyDescent="0.25">
      <c r="E24123"/>
    </row>
    <row r="24124" spans="5:5" x14ac:dyDescent="0.25">
      <c r="E24124"/>
    </row>
    <row r="24125" spans="5:5" x14ac:dyDescent="0.25">
      <c r="E24125"/>
    </row>
    <row r="24126" spans="5:5" x14ac:dyDescent="0.25">
      <c r="E24126"/>
    </row>
    <row r="24127" spans="5:5" x14ac:dyDescent="0.25">
      <c r="E24127"/>
    </row>
    <row r="24128" spans="5:5" x14ac:dyDescent="0.25">
      <c r="E24128"/>
    </row>
    <row r="24129" spans="5:5" x14ac:dyDescent="0.25">
      <c r="E24129"/>
    </row>
    <row r="24130" spans="5:5" x14ac:dyDescent="0.25">
      <c r="E24130"/>
    </row>
    <row r="24131" spans="5:5" x14ac:dyDescent="0.25">
      <c r="E24131"/>
    </row>
    <row r="24132" spans="5:5" x14ac:dyDescent="0.25">
      <c r="E24132"/>
    </row>
    <row r="24133" spans="5:5" x14ac:dyDescent="0.25">
      <c r="E24133"/>
    </row>
    <row r="24134" spans="5:5" x14ac:dyDescent="0.25">
      <c r="E24134"/>
    </row>
    <row r="24135" spans="5:5" x14ac:dyDescent="0.25">
      <c r="E24135"/>
    </row>
    <row r="24136" spans="5:5" x14ac:dyDescent="0.25">
      <c r="E24136"/>
    </row>
    <row r="24137" spans="5:5" x14ac:dyDescent="0.25">
      <c r="E24137"/>
    </row>
    <row r="24138" spans="5:5" x14ac:dyDescent="0.25">
      <c r="E24138"/>
    </row>
    <row r="24139" spans="5:5" x14ac:dyDescent="0.25">
      <c r="E24139"/>
    </row>
    <row r="24140" spans="5:5" x14ac:dyDescent="0.25">
      <c r="E24140"/>
    </row>
    <row r="24141" spans="5:5" x14ac:dyDescent="0.25">
      <c r="E24141"/>
    </row>
    <row r="24142" spans="5:5" x14ac:dyDescent="0.25">
      <c r="E24142"/>
    </row>
    <row r="24143" spans="5:5" x14ac:dyDescent="0.25">
      <c r="E24143"/>
    </row>
    <row r="24144" spans="5:5" x14ac:dyDescent="0.25">
      <c r="E24144"/>
    </row>
    <row r="24145" spans="5:5" x14ac:dyDescent="0.25">
      <c r="E24145"/>
    </row>
    <row r="24146" spans="5:5" x14ac:dyDescent="0.25">
      <c r="E24146"/>
    </row>
    <row r="24147" spans="5:5" x14ac:dyDescent="0.25">
      <c r="E24147"/>
    </row>
    <row r="24148" spans="5:5" x14ac:dyDescent="0.25">
      <c r="E24148"/>
    </row>
    <row r="24149" spans="5:5" x14ac:dyDescent="0.25">
      <c r="E24149"/>
    </row>
    <row r="24150" spans="5:5" x14ac:dyDescent="0.25">
      <c r="E24150"/>
    </row>
    <row r="24151" spans="5:5" x14ac:dyDescent="0.25">
      <c r="E24151"/>
    </row>
    <row r="24152" spans="5:5" x14ac:dyDescent="0.25">
      <c r="E24152"/>
    </row>
    <row r="24153" spans="5:5" x14ac:dyDescent="0.25">
      <c r="E24153"/>
    </row>
    <row r="24154" spans="5:5" x14ac:dyDescent="0.25">
      <c r="E24154"/>
    </row>
    <row r="24155" spans="5:5" x14ac:dyDescent="0.25">
      <c r="E24155"/>
    </row>
    <row r="24156" spans="5:5" x14ac:dyDescent="0.25">
      <c r="E24156"/>
    </row>
    <row r="24157" spans="5:5" x14ac:dyDescent="0.25">
      <c r="E24157"/>
    </row>
    <row r="24158" spans="5:5" x14ac:dyDescent="0.25">
      <c r="E24158"/>
    </row>
    <row r="24159" spans="5:5" x14ac:dyDescent="0.25">
      <c r="E24159"/>
    </row>
    <row r="24160" spans="5:5" x14ac:dyDescent="0.25">
      <c r="E24160"/>
    </row>
    <row r="24161" spans="5:5" x14ac:dyDescent="0.25">
      <c r="E24161"/>
    </row>
    <row r="24162" spans="5:5" x14ac:dyDescent="0.25">
      <c r="E24162"/>
    </row>
    <row r="24163" spans="5:5" x14ac:dyDescent="0.25">
      <c r="E24163"/>
    </row>
    <row r="24164" spans="5:5" x14ac:dyDescent="0.25">
      <c r="E24164"/>
    </row>
    <row r="24165" spans="5:5" x14ac:dyDescent="0.25">
      <c r="E24165"/>
    </row>
    <row r="24166" spans="5:5" x14ac:dyDescent="0.25">
      <c r="E24166"/>
    </row>
    <row r="24167" spans="5:5" x14ac:dyDescent="0.25">
      <c r="E24167"/>
    </row>
    <row r="24168" spans="5:5" x14ac:dyDescent="0.25">
      <c r="E24168"/>
    </row>
    <row r="24169" spans="5:5" x14ac:dyDescent="0.25">
      <c r="E24169"/>
    </row>
    <row r="24170" spans="5:5" x14ac:dyDescent="0.25">
      <c r="E24170"/>
    </row>
    <row r="24171" spans="5:5" x14ac:dyDescent="0.25">
      <c r="E24171"/>
    </row>
    <row r="24172" spans="5:5" x14ac:dyDescent="0.25">
      <c r="E24172"/>
    </row>
    <row r="24173" spans="5:5" x14ac:dyDescent="0.25">
      <c r="E24173"/>
    </row>
    <row r="24174" spans="5:5" x14ac:dyDescent="0.25">
      <c r="E24174"/>
    </row>
    <row r="24175" spans="5:5" x14ac:dyDescent="0.25">
      <c r="E24175"/>
    </row>
    <row r="24176" spans="5:5" x14ac:dyDescent="0.25">
      <c r="E24176"/>
    </row>
    <row r="24177" spans="5:5" x14ac:dyDescent="0.25">
      <c r="E24177"/>
    </row>
    <row r="24178" spans="5:5" x14ac:dyDescent="0.25">
      <c r="E24178"/>
    </row>
    <row r="24179" spans="5:5" x14ac:dyDescent="0.25">
      <c r="E24179"/>
    </row>
    <row r="24180" spans="5:5" x14ac:dyDescent="0.25">
      <c r="E24180"/>
    </row>
    <row r="24181" spans="5:5" x14ac:dyDescent="0.25">
      <c r="E24181"/>
    </row>
    <row r="24182" spans="5:5" x14ac:dyDescent="0.25">
      <c r="E24182"/>
    </row>
    <row r="24183" spans="5:5" x14ac:dyDescent="0.25">
      <c r="E24183"/>
    </row>
    <row r="24184" spans="5:5" x14ac:dyDescent="0.25">
      <c r="E24184"/>
    </row>
    <row r="24185" spans="5:5" x14ac:dyDescent="0.25">
      <c r="E24185"/>
    </row>
    <row r="24186" spans="5:5" x14ac:dyDescent="0.25">
      <c r="E24186"/>
    </row>
    <row r="24187" spans="5:5" x14ac:dyDescent="0.25">
      <c r="E24187"/>
    </row>
    <row r="24188" spans="5:5" x14ac:dyDescent="0.25">
      <c r="E24188"/>
    </row>
    <row r="24189" spans="5:5" x14ac:dyDescent="0.25">
      <c r="E24189"/>
    </row>
    <row r="24190" spans="5:5" x14ac:dyDescent="0.25">
      <c r="E24190"/>
    </row>
    <row r="24191" spans="5:5" x14ac:dyDescent="0.25">
      <c r="E24191"/>
    </row>
    <row r="24192" spans="5:5" x14ac:dyDescent="0.25">
      <c r="E24192"/>
    </row>
    <row r="24193" spans="5:5" x14ac:dyDescent="0.25">
      <c r="E24193"/>
    </row>
    <row r="24194" spans="5:5" x14ac:dyDescent="0.25">
      <c r="E24194"/>
    </row>
    <row r="24195" spans="5:5" x14ac:dyDescent="0.25">
      <c r="E24195"/>
    </row>
    <row r="24196" spans="5:5" x14ac:dyDescent="0.25">
      <c r="E24196"/>
    </row>
    <row r="24197" spans="5:5" x14ac:dyDescent="0.25">
      <c r="E24197"/>
    </row>
    <row r="24198" spans="5:5" x14ac:dyDescent="0.25">
      <c r="E24198"/>
    </row>
    <row r="24199" spans="5:5" x14ac:dyDescent="0.25">
      <c r="E24199"/>
    </row>
    <row r="24200" spans="5:5" x14ac:dyDescent="0.25">
      <c r="E24200"/>
    </row>
    <row r="24201" spans="5:5" x14ac:dyDescent="0.25">
      <c r="E24201"/>
    </row>
    <row r="24202" spans="5:5" x14ac:dyDescent="0.25">
      <c r="E24202"/>
    </row>
    <row r="24203" spans="5:5" x14ac:dyDescent="0.25">
      <c r="E24203"/>
    </row>
    <row r="24204" spans="5:5" x14ac:dyDescent="0.25">
      <c r="E24204"/>
    </row>
    <row r="24205" spans="5:5" x14ac:dyDescent="0.25">
      <c r="E24205"/>
    </row>
    <row r="24206" spans="5:5" x14ac:dyDescent="0.25">
      <c r="E24206"/>
    </row>
    <row r="24207" spans="5:5" x14ac:dyDescent="0.25">
      <c r="E24207"/>
    </row>
    <row r="24208" spans="5:5" x14ac:dyDescent="0.25">
      <c r="E24208"/>
    </row>
    <row r="24209" spans="5:5" x14ac:dyDescent="0.25">
      <c r="E24209"/>
    </row>
    <row r="24210" spans="5:5" x14ac:dyDescent="0.25">
      <c r="E24210"/>
    </row>
    <row r="24211" spans="5:5" x14ac:dyDescent="0.25">
      <c r="E24211"/>
    </row>
    <row r="24212" spans="5:5" x14ac:dyDescent="0.25">
      <c r="E24212"/>
    </row>
    <row r="24213" spans="5:5" x14ac:dyDescent="0.25">
      <c r="E24213"/>
    </row>
    <row r="24214" spans="5:5" x14ac:dyDescent="0.25">
      <c r="E24214"/>
    </row>
    <row r="24215" spans="5:5" x14ac:dyDescent="0.25">
      <c r="E24215"/>
    </row>
    <row r="24216" spans="5:5" x14ac:dyDescent="0.25">
      <c r="E24216"/>
    </row>
    <row r="24217" spans="5:5" x14ac:dyDescent="0.25">
      <c r="E24217"/>
    </row>
    <row r="24218" spans="5:5" x14ac:dyDescent="0.25">
      <c r="E24218"/>
    </row>
    <row r="24219" spans="5:5" x14ac:dyDescent="0.25">
      <c r="E24219"/>
    </row>
    <row r="24220" spans="5:5" x14ac:dyDescent="0.25">
      <c r="E24220"/>
    </row>
    <row r="24221" spans="5:5" x14ac:dyDescent="0.25">
      <c r="E24221"/>
    </row>
    <row r="24222" spans="5:5" x14ac:dyDescent="0.25">
      <c r="E24222"/>
    </row>
    <row r="24223" spans="5:5" x14ac:dyDescent="0.25">
      <c r="E24223"/>
    </row>
    <row r="24224" spans="5:5" x14ac:dyDescent="0.25">
      <c r="E24224"/>
    </row>
    <row r="24225" spans="5:5" x14ac:dyDescent="0.25">
      <c r="E24225"/>
    </row>
    <row r="24226" spans="5:5" x14ac:dyDescent="0.25">
      <c r="E24226"/>
    </row>
    <row r="24227" spans="5:5" x14ac:dyDescent="0.25">
      <c r="E24227"/>
    </row>
    <row r="24228" spans="5:5" x14ac:dyDescent="0.25">
      <c r="E24228"/>
    </row>
    <row r="24229" spans="5:5" x14ac:dyDescent="0.25">
      <c r="E24229"/>
    </row>
    <row r="24230" spans="5:5" x14ac:dyDescent="0.25">
      <c r="E24230"/>
    </row>
    <row r="24231" spans="5:5" x14ac:dyDescent="0.25">
      <c r="E24231"/>
    </row>
    <row r="24232" spans="5:5" x14ac:dyDescent="0.25">
      <c r="E24232"/>
    </row>
    <row r="24233" spans="5:5" x14ac:dyDescent="0.25">
      <c r="E24233"/>
    </row>
    <row r="24234" spans="5:5" x14ac:dyDescent="0.25">
      <c r="E24234"/>
    </row>
    <row r="24235" spans="5:5" x14ac:dyDescent="0.25">
      <c r="E24235"/>
    </row>
    <row r="24236" spans="5:5" x14ac:dyDescent="0.25">
      <c r="E24236"/>
    </row>
    <row r="24237" spans="5:5" x14ac:dyDescent="0.25">
      <c r="E24237"/>
    </row>
    <row r="24238" spans="5:5" x14ac:dyDescent="0.25">
      <c r="E24238"/>
    </row>
    <row r="24239" spans="5:5" x14ac:dyDescent="0.25">
      <c r="E24239"/>
    </row>
    <row r="24240" spans="5:5" x14ac:dyDescent="0.25">
      <c r="E24240"/>
    </row>
    <row r="24241" spans="5:5" x14ac:dyDescent="0.25">
      <c r="E24241"/>
    </row>
    <row r="24242" spans="5:5" x14ac:dyDescent="0.25">
      <c r="E24242"/>
    </row>
    <row r="24243" spans="5:5" x14ac:dyDescent="0.25">
      <c r="E24243"/>
    </row>
    <row r="24244" spans="5:5" x14ac:dyDescent="0.25">
      <c r="E24244"/>
    </row>
    <row r="24245" spans="5:5" x14ac:dyDescent="0.25">
      <c r="E24245"/>
    </row>
    <row r="24246" spans="5:5" x14ac:dyDescent="0.25">
      <c r="E24246"/>
    </row>
    <row r="24247" spans="5:5" x14ac:dyDescent="0.25">
      <c r="E24247"/>
    </row>
    <row r="24248" spans="5:5" x14ac:dyDescent="0.25">
      <c r="E24248"/>
    </row>
    <row r="24249" spans="5:5" x14ac:dyDescent="0.25">
      <c r="E24249"/>
    </row>
    <row r="24250" spans="5:5" x14ac:dyDescent="0.25">
      <c r="E24250"/>
    </row>
    <row r="24251" spans="5:5" x14ac:dyDescent="0.25">
      <c r="E24251"/>
    </row>
    <row r="24252" spans="5:5" x14ac:dyDescent="0.25">
      <c r="E24252"/>
    </row>
    <row r="24253" spans="5:5" x14ac:dyDescent="0.25">
      <c r="E24253"/>
    </row>
    <row r="24254" spans="5:5" x14ac:dyDescent="0.25">
      <c r="E24254"/>
    </row>
    <row r="24255" spans="5:5" x14ac:dyDescent="0.25">
      <c r="E24255"/>
    </row>
    <row r="24256" spans="5:5" x14ac:dyDescent="0.25">
      <c r="E24256"/>
    </row>
    <row r="24257" spans="5:5" x14ac:dyDescent="0.25">
      <c r="E24257"/>
    </row>
    <row r="24258" spans="5:5" x14ac:dyDescent="0.25">
      <c r="E24258"/>
    </row>
    <row r="24259" spans="5:5" x14ac:dyDescent="0.25">
      <c r="E24259"/>
    </row>
    <row r="24260" spans="5:5" x14ac:dyDescent="0.25">
      <c r="E24260"/>
    </row>
    <row r="24261" spans="5:5" x14ac:dyDescent="0.25">
      <c r="E24261"/>
    </row>
    <row r="24262" spans="5:5" x14ac:dyDescent="0.25">
      <c r="E24262"/>
    </row>
    <row r="24263" spans="5:5" x14ac:dyDescent="0.25">
      <c r="E24263"/>
    </row>
    <row r="24264" spans="5:5" x14ac:dyDescent="0.25">
      <c r="E24264"/>
    </row>
    <row r="24265" spans="5:5" x14ac:dyDescent="0.25">
      <c r="E24265"/>
    </row>
    <row r="24266" spans="5:5" x14ac:dyDescent="0.25">
      <c r="E24266"/>
    </row>
    <row r="24267" spans="5:5" x14ac:dyDescent="0.25">
      <c r="E24267"/>
    </row>
    <row r="24268" spans="5:5" x14ac:dyDescent="0.25">
      <c r="E24268"/>
    </row>
    <row r="24269" spans="5:5" x14ac:dyDescent="0.25">
      <c r="E24269"/>
    </row>
    <row r="24270" spans="5:5" x14ac:dyDescent="0.25">
      <c r="E24270"/>
    </row>
    <row r="24271" spans="5:5" x14ac:dyDescent="0.25">
      <c r="E24271"/>
    </row>
    <row r="24272" spans="5:5" x14ac:dyDescent="0.25">
      <c r="E24272"/>
    </row>
    <row r="24273" spans="5:5" x14ac:dyDescent="0.25">
      <c r="E24273"/>
    </row>
    <row r="24274" spans="5:5" x14ac:dyDescent="0.25">
      <c r="E24274"/>
    </row>
    <row r="24275" spans="5:5" x14ac:dyDescent="0.25">
      <c r="E24275"/>
    </row>
    <row r="24276" spans="5:5" x14ac:dyDescent="0.25">
      <c r="E24276"/>
    </row>
    <row r="24277" spans="5:5" x14ac:dyDescent="0.25">
      <c r="E24277"/>
    </row>
    <row r="24278" spans="5:5" x14ac:dyDescent="0.25">
      <c r="E24278"/>
    </row>
    <row r="24279" spans="5:5" x14ac:dyDescent="0.25">
      <c r="E24279"/>
    </row>
    <row r="24280" spans="5:5" x14ac:dyDescent="0.25">
      <c r="E24280"/>
    </row>
    <row r="24281" spans="5:5" x14ac:dyDescent="0.25">
      <c r="E24281"/>
    </row>
    <row r="24282" spans="5:5" x14ac:dyDescent="0.25">
      <c r="E24282"/>
    </row>
    <row r="24283" spans="5:5" x14ac:dyDescent="0.25">
      <c r="E24283"/>
    </row>
    <row r="24284" spans="5:5" x14ac:dyDescent="0.25">
      <c r="E24284"/>
    </row>
    <row r="24285" spans="5:5" x14ac:dyDescent="0.25">
      <c r="E24285"/>
    </row>
    <row r="24286" spans="5:5" x14ac:dyDescent="0.25">
      <c r="E24286"/>
    </row>
    <row r="24287" spans="5:5" x14ac:dyDescent="0.25">
      <c r="E24287"/>
    </row>
    <row r="24288" spans="5:5" x14ac:dyDescent="0.25">
      <c r="E24288"/>
    </row>
    <row r="24289" spans="5:5" x14ac:dyDescent="0.25">
      <c r="E24289"/>
    </row>
    <row r="24290" spans="5:5" x14ac:dyDescent="0.25">
      <c r="E24290"/>
    </row>
    <row r="24291" spans="5:5" x14ac:dyDescent="0.25">
      <c r="E24291"/>
    </row>
    <row r="24292" spans="5:5" x14ac:dyDescent="0.25">
      <c r="E24292"/>
    </row>
    <row r="24293" spans="5:5" x14ac:dyDescent="0.25">
      <c r="E24293"/>
    </row>
    <row r="24294" spans="5:5" x14ac:dyDescent="0.25">
      <c r="E24294"/>
    </row>
    <row r="24295" spans="5:5" x14ac:dyDescent="0.25">
      <c r="E24295"/>
    </row>
    <row r="24296" spans="5:5" x14ac:dyDescent="0.25">
      <c r="E24296"/>
    </row>
    <row r="24297" spans="5:5" x14ac:dyDescent="0.25">
      <c r="E24297"/>
    </row>
    <row r="24298" spans="5:5" x14ac:dyDescent="0.25">
      <c r="E24298"/>
    </row>
    <row r="24299" spans="5:5" x14ac:dyDescent="0.25">
      <c r="E24299"/>
    </row>
    <row r="24300" spans="5:5" x14ac:dyDescent="0.25">
      <c r="E24300"/>
    </row>
    <row r="24301" spans="5:5" x14ac:dyDescent="0.25">
      <c r="E24301"/>
    </row>
    <row r="24302" spans="5:5" x14ac:dyDescent="0.25">
      <c r="E24302"/>
    </row>
    <row r="24303" spans="5:5" x14ac:dyDescent="0.25">
      <c r="E24303"/>
    </row>
    <row r="24304" spans="5:5" x14ac:dyDescent="0.25">
      <c r="E24304"/>
    </row>
    <row r="24305" spans="5:5" x14ac:dyDescent="0.25">
      <c r="E24305"/>
    </row>
    <row r="24306" spans="5:5" x14ac:dyDescent="0.25">
      <c r="E24306"/>
    </row>
    <row r="24307" spans="5:5" x14ac:dyDescent="0.25">
      <c r="E24307"/>
    </row>
    <row r="24308" spans="5:5" x14ac:dyDescent="0.25">
      <c r="E24308"/>
    </row>
    <row r="24309" spans="5:5" x14ac:dyDescent="0.25">
      <c r="E24309"/>
    </row>
    <row r="24310" spans="5:5" x14ac:dyDescent="0.25">
      <c r="E24310"/>
    </row>
    <row r="24311" spans="5:5" x14ac:dyDescent="0.25">
      <c r="E24311"/>
    </row>
    <row r="24312" spans="5:5" x14ac:dyDescent="0.25">
      <c r="E24312"/>
    </row>
    <row r="24313" spans="5:5" x14ac:dyDescent="0.25">
      <c r="E24313"/>
    </row>
    <row r="24314" spans="5:5" x14ac:dyDescent="0.25">
      <c r="E24314"/>
    </row>
    <row r="24315" spans="5:5" x14ac:dyDescent="0.25">
      <c r="E24315"/>
    </row>
    <row r="24316" spans="5:5" x14ac:dyDescent="0.25">
      <c r="E24316"/>
    </row>
    <row r="24317" spans="5:5" x14ac:dyDescent="0.25">
      <c r="E24317"/>
    </row>
    <row r="24318" spans="5:5" x14ac:dyDescent="0.25">
      <c r="E24318"/>
    </row>
    <row r="24319" spans="5:5" x14ac:dyDescent="0.25">
      <c r="E24319"/>
    </row>
    <row r="24320" spans="5:5" x14ac:dyDescent="0.25">
      <c r="E24320"/>
    </row>
    <row r="24321" spans="5:5" x14ac:dyDescent="0.25">
      <c r="E24321"/>
    </row>
    <row r="24322" spans="5:5" x14ac:dyDescent="0.25">
      <c r="E24322"/>
    </row>
    <row r="24323" spans="5:5" x14ac:dyDescent="0.25">
      <c r="E24323"/>
    </row>
    <row r="24324" spans="5:5" x14ac:dyDescent="0.25">
      <c r="E24324"/>
    </row>
    <row r="24325" spans="5:5" x14ac:dyDescent="0.25">
      <c r="E24325"/>
    </row>
    <row r="24326" spans="5:5" x14ac:dyDescent="0.25">
      <c r="E24326"/>
    </row>
    <row r="24327" spans="5:5" x14ac:dyDescent="0.25">
      <c r="E24327"/>
    </row>
    <row r="24328" spans="5:5" x14ac:dyDescent="0.25">
      <c r="E24328"/>
    </row>
    <row r="24329" spans="5:5" x14ac:dyDescent="0.25">
      <c r="E24329"/>
    </row>
    <row r="24330" spans="5:5" x14ac:dyDescent="0.25">
      <c r="E24330"/>
    </row>
    <row r="24331" spans="5:5" x14ac:dyDescent="0.25">
      <c r="E24331"/>
    </row>
    <row r="24332" spans="5:5" x14ac:dyDescent="0.25">
      <c r="E24332"/>
    </row>
    <row r="24333" spans="5:5" x14ac:dyDescent="0.25">
      <c r="E24333"/>
    </row>
    <row r="24334" spans="5:5" x14ac:dyDescent="0.25">
      <c r="E24334"/>
    </row>
    <row r="24335" spans="5:5" x14ac:dyDescent="0.25">
      <c r="E24335"/>
    </row>
    <row r="24336" spans="5:5" x14ac:dyDescent="0.25">
      <c r="E24336"/>
    </row>
    <row r="24337" spans="5:5" x14ac:dyDescent="0.25">
      <c r="E24337"/>
    </row>
    <row r="24338" spans="5:5" x14ac:dyDescent="0.25">
      <c r="E24338"/>
    </row>
    <row r="24339" spans="5:5" x14ac:dyDescent="0.25">
      <c r="E24339"/>
    </row>
    <row r="24340" spans="5:5" x14ac:dyDescent="0.25">
      <c r="E24340"/>
    </row>
    <row r="24341" spans="5:5" x14ac:dyDescent="0.25">
      <c r="E24341"/>
    </row>
    <row r="24342" spans="5:5" x14ac:dyDescent="0.25">
      <c r="E24342"/>
    </row>
    <row r="24343" spans="5:5" x14ac:dyDescent="0.25">
      <c r="E24343"/>
    </row>
    <row r="24344" spans="5:5" x14ac:dyDescent="0.25">
      <c r="E24344"/>
    </row>
    <row r="24345" spans="5:5" x14ac:dyDescent="0.25">
      <c r="E24345"/>
    </row>
    <row r="24346" spans="5:5" x14ac:dyDescent="0.25">
      <c r="E24346"/>
    </row>
    <row r="24347" spans="5:5" x14ac:dyDescent="0.25">
      <c r="E24347"/>
    </row>
    <row r="24348" spans="5:5" x14ac:dyDescent="0.25">
      <c r="E24348"/>
    </row>
    <row r="24349" spans="5:5" x14ac:dyDescent="0.25">
      <c r="E24349"/>
    </row>
    <row r="24350" spans="5:5" x14ac:dyDescent="0.25">
      <c r="E24350"/>
    </row>
    <row r="24351" spans="5:5" x14ac:dyDescent="0.25">
      <c r="E24351"/>
    </row>
    <row r="24352" spans="5:5" x14ac:dyDescent="0.25">
      <c r="E24352"/>
    </row>
    <row r="24353" spans="5:5" x14ac:dyDescent="0.25">
      <c r="E24353"/>
    </row>
    <row r="24354" spans="5:5" x14ac:dyDescent="0.25">
      <c r="E24354"/>
    </row>
    <row r="24355" spans="5:5" x14ac:dyDescent="0.25">
      <c r="E24355"/>
    </row>
    <row r="24356" spans="5:5" x14ac:dyDescent="0.25">
      <c r="E24356"/>
    </row>
    <row r="24357" spans="5:5" x14ac:dyDescent="0.25">
      <c r="E24357"/>
    </row>
    <row r="24358" spans="5:5" x14ac:dyDescent="0.25">
      <c r="E24358"/>
    </row>
    <row r="24359" spans="5:5" x14ac:dyDescent="0.25">
      <c r="E24359"/>
    </row>
    <row r="24360" spans="5:5" x14ac:dyDescent="0.25">
      <c r="E24360"/>
    </row>
    <row r="24361" spans="5:5" x14ac:dyDescent="0.25">
      <c r="E24361"/>
    </row>
    <row r="24362" spans="5:5" x14ac:dyDescent="0.25">
      <c r="E24362"/>
    </row>
    <row r="24363" spans="5:5" x14ac:dyDescent="0.25">
      <c r="E24363"/>
    </row>
    <row r="24364" spans="5:5" x14ac:dyDescent="0.25">
      <c r="E24364"/>
    </row>
    <row r="24365" spans="5:5" x14ac:dyDescent="0.25">
      <c r="E24365"/>
    </row>
    <row r="24366" spans="5:5" x14ac:dyDescent="0.25">
      <c r="E24366"/>
    </row>
    <row r="24367" spans="5:5" x14ac:dyDescent="0.25">
      <c r="E24367"/>
    </row>
    <row r="24368" spans="5:5" x14ac:dyDescent="0.25">
      <c r="E24368"/>
    </row>
    <row r="24369" spans="5:5" x14ac:dyDescent="0.25">
      <c r="E24369"/>
    </row>
    <row r="24370" spans="5:5" x14ac:dyDescent="0.25">
      <c r="E24370"/>
    </row>
    <row r="24371" spans="5:5" x14ac:dyDescent="0.25">
      <c r="E24371"/>
    </row>
    <row r="24372" spans="5:5" x14ac:dyDescent="0.25">
      <c r="E24372"/>
    </row>
    <row r="24373" spans="5:5" x14ac:dyDescent="0.25">
      <c r="E24373"/>
    </row>
    <row r="24374" spans="5:5" x14ac:dyDescent="0.25">
      <c r="E24374"/>
    </row>
    <row r="24375" spans="5:5" x14ac:dyDescent="0.25">
      <c r="E24375"/>
    </row>
    <row r="24376" spans="5:5" x14ac:dyDescent="0.25">
      <c r="E24376"/>
    </row>
    <row r="24377" spans="5:5" x14ac:dyDescent="0.25">
      <c r="E24377"/>
    </row>
    <row r="24378" spans="5:5" x14ac:dyDescent="0.25">
      <c r="E24378"/>
    </row>
    <row r="24379" spans="5:5" x14ac:dyDescent="0.25">
      <c r="E24379"/>
    </row>
    <row r="24380" spans="5:5" x14ac:dyDescent="0.25">
      <c r="E24380"/>
    </row>
    <row r="24381" spans="5:5" x14ac:dyDescent="0.25">
      <c r="E24381"/>
    </row>
    <row r="24382" spans="5:5" x14ac:dyDescent="0.25">
      <c r="E24382"/>
    </row>
    <row r="24383" spans="5:5" x14ac:dyDescent="0.25">
      <c r="E24383"/>
    </row>
    <row r="24384" spans="5:5" x14ac:dyDescent="0.25">
      <c r="E24384"/>
    </row>
    <row r="24385" spans="5:5" x14ac:dyDescent="0.25">
      <c r="E24385"/>
    </row>
    <row r="24386" spans="5:5" x14ac:dyDescent="0.25">
      <c r="E24386"/>
    </row>
    <row r="24387" spans="5:5" x14ac:dyDescent="0.25">
      <c r="E24387"/>
    </row>
    <row r="24388" spans="5:5" x14ac:dyDescent="0.25">
      <c r="E24388"/>
    </row>
    <row r="24389" spans="5:5" x14ac:dyDescent="0.25">
      <c r="E24389"/>
    </row>
    <row r="24390" spans="5:5" x14ac:dyDescent="0.25">
      <c r="E24390"/>
    </row>
    <row r="24391" spans="5:5" x14ac:dyDescent="0.25">
      <c r="E24391"/>
    </row>
    <row r="24392" spans="5:5" x14ac:dyDescent="0.25">
      <c r="E24392"/>
    </row>
    <row r="24393" spans="5:5" x14ac:dyDescent="0.25">
      <c r="E24393"/>
    </row>
    <row r="24394" spans="5:5" x14ac:dyDescent="0.25">
      <c r="E24394"/>
    </row>
    <row r="24395" spans="5:5" x14ac:dyDescent="0.25">
      <c r="E24395"/>
    </row>
    <row r="24396" spans="5:5" x14ac:dyDescent="0.25">
      <c r="E24396"/>
    </row>
    <row r="24397" spans="5:5" x14ac:dyDescent="0.25">
      <c r="E24397"/>
    </row>
    <row r="24398" spans="5:5" x14ac:dyDescent="0.25">
      <c r="E24398"/>
    </row>
    <row r="24399" spans="5:5" x14ac:dyDescent="0.25">
      <c r="E24399"/>
    </row>
    <row r="24400" spans="5:5" x14ac:dyDescent="0.25">
      <c r="E24400"/>
    </row>
    <row r="24401" spans="5:5" x14ac:dyDescent="0.25">
      <c r="E24401"/>
    </row>
    <row r="24402" spans="5:5" x14ac:dyDescent="0.25">
      <c r="E24402"/>
    </row>
    <row r="24403" spans="5:5" x14ac:dyDescent="0.25">
      <c r="E24403"/>
    </row>
    <row r="24404" spans="5:5" x14ac:dyDescent="0.25">
      <c r="E24404"/>
    </row>
    <row r="24405" spans="5:5" x14ac:dyDescent="0.25">
      <c r="E24405"/>
    </row>
    <row r="24406" spans="5:5" x14ac:dyDescent="0.25">
      <c r="E24406"/>
    </row>
    <row r="24407" spans="5:5" x14ac:dyDescent="0.25">
      <c r="E24407"/>
    </row>
    <row r="24408" spans="5:5" x14ac:dyDescent="0.25">
      <c r="E24408"/>
    </row>
    <row r="24409" spans="5:5" x14ac:dyDescent="0.25">
      <c r="E24409"/>
    </row>
    <row r="24410" spans="5:5" x14ac:dyDescent="0.25">
      <c r="E24410"/>
    </row>
    <row r="24411" spans="5:5" x14ac:dyDescent="0.25">
      <c r="E24411"/>
    </row>
    <row r="24412" spans="5:5" x14ac:dyDescent="0.25">
      <c r="E24412"/>
    </row>
    <row r="24413" spans="5:5" x14ac:dyDescent="0.25">
      <c r="E24413"/>
    </row>
    <row r="24414" spans="5:5" x14ac:dyDescent="0.25">
      <c r="E24414"/>
    </row>
    <row r="24415" spans="5:5" x14ac:dyDescent="0.25">
      <c r="E24415"/>
    </row>
    <row r="24416" spans="5:5" x14ac:dyDescent="0.25">
      <c r="E24416"/>
    </row>
    <row r="24417" spans="5:5" x14ac:dyDescent="0.25">
      <c r="E24417"/>
    </row>
    <row r="24418" spans="5:5" x14ac:dyDescent="0.25">
      <c r="E24418"/>
    </row>
    <row r="24419" spans="5:5" x14ac:dyDescent="0.25">
      <c r="E24419"/>
    </row>
    <row r="24420" spans="5:5" x14ac:dyDescent="0.25">
      <c r="E24420"/>
    </row>
    <row r="24421" spans="5:5" x14ac:dyDescent="0.25">
      <c r="E24421"/>
    </row>
    <row r="24422" spans="5:5" x14ac:dyDescent="0.25">
      <c r="E24422"/>
    </row>
    <row r="24423" spans="5:5" x14ac:dyDescent="0.25">
      <c r="E24423"/>
    </row>
    <row r="24424" spans="5:5" x14ac:dyDescent="0.25">
      <c r="E24424"/>
    </row>
    <row r="24425" spans="5:5" x14ac:dyDescent="0.25">
      <c r="E24425"/>
    </row>
    <row r="24426" spans="5:5" x14ac:dyDescent="0.25">
      <c r="E24426"/>
    </row>
    <row r="24427" spans="5:5" x14ac:dyDescent="0.25">
      <c r="E24427"/>
    </row>
    <row r="24428" spans="5:5" x14ac:dyDescent="0.25">
      <c r="E24428"/>
    </row>
    <row r="24429" spans="5:5" x14ac:dyDescent="0.25">
      <c r="E24429"/>
    </row>
    <row r="24430" spans="5:5" x14ac:dyDescent="0.25">
      <c r="E24430"/>
    </row>
    <row r="24431" spans="5:5" x14ac:dyDescent="0.25">
      <c r="E24431"/>
    </row>
    <row r="24432" spans="5:5" x14ac:dyDescent="0.25">
      <c r="E24432"/>
    </row>
    <row r="24433" spans="5:5" x14ac:dyDescent="0.25">
      <c r="E24433"/>
    </row>
    <row r="24434" spans="5:5" x14ac:dyDescent="0.25">
      <c r="E24434"/>
    </row>
    <row r="24435" spans="5:5" x14ac:dyDescent="0.25">
      <c r="E24435"/>
    </row>
    <row r="24436" spans="5:5" x14ac:dyDescent="0.25">
      <c r="E24436"/>
    </row>
    <row r="24437" spans="5:5" x14ac:dyDescent="0.25">
      <c r="E24437"/>
    </row>
    <row r="24438" spans="5:5" x14ac:dyDescent="0.25">
      <c r="E24438"/>
    </row>
    <row r="24439" spans="5:5" x14ac:dyDescent="0.25">
      <c r="E24439"/>
    </row>
    <row r="24440" spans="5:5" x14ac:dyDescent="0.25">
      <c r="E24440"/>
    </row>
    <row r="24441" spans="5:5" x14ac:dyDescent="0.25">
      <c r="E24441"/>
    </row>
    <row r="24442" spans="5:5" x14ac:dyDescent="0.25">
      <c r="E24442"/>
    </row>
    <row r="24443" spans="5:5" x14ac:dyDescent="0.25">
      <c r="E24443"/>
    </row>
    <row r="24444" spans="5:5" x14ac:dyDescent="0.25">
      <c r="E24444"/>
    </row>
    <row r="24445" spans="5:5" x14ac:dyDescent="0.25">
      <c r="E24445"/>
    </row>
    <row r="24446" spans="5:5" x14ac:dyDescent="0.25">
      <c r="E24446"/>
    </row>
    <row r="24447" spans="5:5" x14ac:dyDescent="0.25">
      <c r="E24447"/>
    </row>
    <row r="24448" spans="5:5" x14ac:dyDescent="0.25">
      <c r="E24448"/>
    </row>
    <row r="24449" spans="5:5" x14ac:dyDescent="0.25">
      <c r="E24449"/>
    </row>
    <row r="24450" spans="5:5" x14ac:dyDescent="0.25">
      <c r="E24450"/>
    </row>
    <row r="24451" spans="5:5" x14ac:dyDescent="0.25">
      <c r="E24451"/>
    </row>
    <row r="24452" spans="5:5" x14ac:dyDescent="0.25">
      <c r="E24452"/>
    </row>
    <row r="24453" spans="5:5" x14ac:dyDescent="0.25">
      <c r="E24453"/>
    </row>
    <row r="24454" spans="5:5" x14ac:dyDescent="0.25">
      <c r="E24454"/>
    </row>
    <row r="24455" spans="5:5" x14ac:dyDescent="0.25">
      <c r="E24455"/>
    </row>
    <row r="24456" spans="5:5" x14ac:dyDescent="0.25">
      <c r="E24456"/>
    </row>
    <row r="24457" spans="5:5" x14ac:dyDescent="0.25">
      <c r="E24457"/>
    </row>
    <row r="24458" spans="5:5" x14ac:dyDescent="0.25">
      <c r="E24458"/>
    </row>
    <row r="24459" spans="5:5" x14ac:dyDescent="0.25">
      <c r="E24459"/>
    </row>
    <row r="24460" spans="5:5" x14ac:dyDescent="0.25">
      <c r="E24460"/>
    </row>
    <row r="24461" spans="5:5" x14ac:dyDescent="0.25">
      <c r="E24461"/>
    </row>
    <row r="24462" spans="5:5" x14ac:dyDescent="0.25">
      <c r="E24462"/>
    </row>
    <row r="24463" spans="5:5" x14ac:dyDescent="0.25">
      <c r="E24463"/>
    </row>
    <row r="24464" spans="5:5" x14ac:dyDescent="0.25">
      <c r="E24464"/>
    </row>
    <row r="24465" spans="5:5" x14ac:dyDescent="0.25">
      <c r="E24465"/>
    </row>
    <row r="24466" spans="5:5" x14ac:dyDescent="0.25">
      <c r="E24466"/>
    </row>
    <row r="24467" spans="5:5" x14ac:dyDescent="0.25">
      <c r="E24467"/>
    </row>
    <row r="24468" spans="5:5" x14ac:dyDescent="0.25">
      <c r="E24468"/>
    </row>
    <row r="24469" spans="5:5" x14ac:dyDescent="0.25">
      <c r="E24469"/>
    </row>
    <row r="24470" spans="5:5" x14ac:dyDescent="0.25">
      <c r="E24470"/>
    </row>
    <row r="24471" spans="5:5" x14ac:dyDescent="0.25">
      <c r="E24471"/>
    </row>
    <row r="24472" spans="5:5" x14ac:dyDescent="0.25">
      <c r="E24472"/>
    </row>
    <row r="24473" spans="5:5" x14ac:dyDescent="0.25">
      <c r="E24473"/>
    </row>
    <row r="24474" spans="5:5" x14ac:dyDescent="0.25">
      <c r="E24474"/>
    </row>
    <row r="24475" spans="5:5" x14ac:dyDescent="0.25">
      <c r="E24475"/>
    </row>
    <row r="24476" spans="5:5" x14ac:dyDescent="0.25">
      <c r="E24476"/>
    </row>
    <row r="24477" spans="5:5" x14ac:dyDescent="0.25">
      <c r="E24477"/>
    </row>
    <row r="24478" spans="5:5" x14ac:dyDescent="0.25">
      <c r="E24478"/>
    </row>
    <row r="24479" spans="5:5" x14ac:dyDescent="0.25">
      <c r="E24479"/>
    </row>
    <row r="24480" spans="5:5" x14ac:dyDescent="0.25">
      <c r="E24480"/>
    </row>
    <row r="24481" spans="5:5" x14ac:dyDescent="0.25">
      <c r="E24481"/>
    </row>
    <row r="24482" spans="5:5" x14ac:dyDescent="0.25">
      <c r="E24482"/>
    </row>
    <row r="24483" spans="5:5" x14ac:dyDescent="0.25">
      <c r="E24483"/>
    </row>
    <row r="24484" spans="5:5" x14ac:dyDescent="0.25">
      <c r="E24484"/>
    </row>
    <row r="24485" spans="5:5" x14ac:dyDescent="0.25">
      <c r="E24485"/>
    </row>
    <row r="24486" spans="5:5" x14ac:dyDescent="0.25">
      <c r="E24486"/>
    </row>
    <row r="24487" spans="5:5" x14ac:dyDescent="0.25">
      <c r="E24487"/>
    </row>
    <row r="24488" spans="5:5" x14ac:dyDescent="0.25">
      <c r="E24488"/>
    </row>
    <row r="24489" spans="5:5" x14ac:dyDescent="0.25">
      <c r="E24489"/>
    </row>
    <row r="24490" spans="5:5" x14ac:dyDescent="0.25">
      <c r="E24490"/>
    </row>
    <row r="24491" spans="5:5" x14ac:dyDescent="0.25">
      <c r="E24491"/>
    </row>
    <row r="24492" spans="5:5" x14ac:dyDescent="0.25">
      <c r="E24492"/>
    </row>
    <row r="24493" spans="5:5" x14ac:dyDescent="0.25">
      <c r="E24493"/>
    </row>
    <row r="24494" spans="5:5" x14ac:dyDescent="0.25">
      <c r="E24494"/>
    </row>
    <row r="24495" spans="5:5" x14ac:dyDescent="0.25">
      <c r="E24495"/>
    </row>
    <row r="24496" spans="5:5" x14ac:dyDescent="0.25">
      <c r="E24496"/>
    </row>
    <row r="24497" spans="5:5" x14ac:dyDescent="0.25">
      <c r="E24497"/>
    </row>
    <row r="24498" spans="5:5" x14ac:dyDescent="0.25">
      <c r="E24498"/>
    </row>
    <row r="24499" spans="5:5" x14ac:dyDescent="0.25">
      <c r="E24499"/>
    </row>
    <row r="24500" spans="5:5" x14ac:dyDescent="0.25">
      <c r="E24500"/>
    </row>
    <row r="24501" spans="5:5" x14ac:dyDescent="0.25">
      <c r="E24501"/>
    </row>
    <row r="24502" spans="5:5" x14ac:dyDescent="0.25">
      <c r="E24502"/>
    </row>
    <row r="24503" spans="5:5" x14ac:dyDescent="0.25">
      <c r="E24503"/>
    </row>
    <row r="24504" spans="5:5" x14ac:dyDescent="0.25">
      <c r="E24504"/>
    </row>
    <row r="24505" spans="5:5" x14ac:dyDescent="0.25">
      <c r="E24505"/>
    </row>
    <row r="24506" spans="5:5" x14ac:dyDescent="0.25">
      <c r="E24506"/>
    </row>
    <row r="24507" spans="5:5" x14ac:dyDescent="0.25">
      <c r="E24507"/>
    </row>
    <row r="24508" spans="5:5" x14ac:dyDescent="0.25">
      <c r="E24508"/>
    </row>
    <row r="24509" spans="5:5" x14ac:dyDescent="0.25">
      <c r="E24509"/>
    </row>
    <row r="24510" spans="5:5" x14ac:dyDescent="0.25">
      <c r="E24510"/>
    </row>
    <row r="24511" spans="5:5" x14ac:dyDescent="0.25">
      <c r="E24511"/>
    </row>
    <row r="24512" spans="5:5" x14ac:dyDescent="0.25">
      <c r="E24512"/>
    </row>
    <row r="24513" spans="5:5" x14ac:dyDescent="0.25">
      <c r="E24513"/>
    </row>
    <row r="24514" spans="5:5" x14ac:dyDescent="0.25">
      <c r="E24514"/>
    </row>
    <row r="24515" spans="5:5" x14ac:dyDescent="0.25">
      <c r="E24515"/>
    </row>
    <row r="24516" spans="5:5" x14ac:dyDescent="0.25">
      <c r="E24516"/>
    </row>
    <row r="24517" spans="5:5" x14ac:dyDescent="0.25">
      <c r="E24517"/>
    </row>
    <row r="24518" spans="5:5" x14ac:dyDescent="0.25">
      <c r="E24518"/>
    </row>
    <row r="24519" spans="5:5" x14ac:dyDescent="0.25">
      <c r="E24519"/>
    </row>
    <row r="24520" spans="5:5" x14ac:dyDescent="0.25">
      <c r="E24520"/>
    </row>
    <row r="24521" spans="5:5" x14ac:dyDescent="0.25">
      <c r="E24521"/>
    </row>
    <row r="24522" spans="5:5" x14ac:dyDescent="0.25">
      <c r="E24522"/>
    </row>
    <row r="24523" spans="5:5" x14ac:dyDescent="0.25">
      <c r="E24523"/>
    </row>
    <row r="24524" spans="5:5" x14ac:dyDescent="0.25">
      <c r="E24524"/>
    </row>
    <row r="24525" spans="5:5" x14ac:dyDescent="0.25">
      <c r="E24525"/>
    </row>
    <row r="24526" spans="5:5" x14ac:dyDescent="0.25">
      <c r="E24526"/>
    </row>
    <row r="24527" spans="5:5" x14ac:dyDescent="0.25">
      <c r="E24527"/>
    </row>
    <row r="24528" spans="5:5" x14ac:dyDescent="0.25">
      <c r="E24528"/>
    </row>
    <row r="24529" spans="5:5" x14ac:dyDescent="0.25">
      <c r="E24529"/>
    </row>
    <row r="24530" spans="5:5" x14ac:dyDescent="0.25">
      <c r="E24530"/>
    </row>
    <row r="24531" spans="5:5" x14ac:dyDescent="0.25">
      <c r="E24531"/>
    </row>
    <row r="24532" spans="5:5" x14ac:dyDescent="0.25">
      <c r="E24532"/>
    </row>
    <row r="24533" spans="5:5" x14ac:dyDescent="0.25">
      <c r="E24533"/>
    </row>
    <row r="24534" spans="5:5" x14ac:dyDescent="0.25">
      <c r="E24534"/>
    </row>
    <row r="24535" spans="5:5" x14ac:dyDescent="0.25">
      <c r="E24535"/>
    </row>
    <row r="24536" spans="5:5" x14ac:dyDescent="0.25">
      <c r="E24536"/>
    </row>
    <row r="24537" spans="5:5" x14ac:dyDescent="0.25">
      <c r="E24537"/>
    </row>
    <row r="24538" spans="5:5" x14ac:dyDescent="0.25">
      <c r="E24538"/>
    </row>
    <row r="24539" spans="5:5" x14ac:dyDescent="0.25">
      <c r="E24539"/>
    </row>
    <row r="24540" spans="5:5" x14ac:dyDescent="0.25">
      <c r="E24540"/>
    </row>
    <row r="24541" spans="5:5" x14ac:dyDescent="0.25">
      <c r="E24541"/>
    </row>
    <row r="24542" spans="5:5" x14ac:dyDescent="0.25">
      <c r="E24542"/>
    </row>
    <row r="24543" spans="5:5" x14ac:dyDescent="0.25">
      <c r="E24543"/>
    </row>
    <row r="24544" spans="5:5" x14ac:dyDescent="0.25">
      <c r="E24544"/>
    </row>
    <row r="24545" spans="5:5" x14ac:dyDescent="0.25">
      <c r="E24545"/>
    </row>
    <row r="24546" spans="5:5" x14ac:dyDescent="0.25">
      <c r="E24546"/>
    </row>
    <row r="24547" spans="5:5" x14ac:dyDescent="0.25">
      <c r="E24547"/>
    </row>
    <row r="24548" spans="5:5" x14ac:dyDescent="0.25">
      <c r="E24548"/>
    </row>
    <row r="24549" spans="5:5" x14ac:dyDescent="0.25">
      <c r="E24549"/>
    </row>
    <row r="24550" spans="5:5" x14ac:dyDescent="0.25">
      <c r="E24550"/>
    </row>
    <row r="24551" spans="5:5" x14ac:dyDescent="0.25">
      <c r="E24551"/>
    </row>
    <row r="24552" spans="5:5" x14ac:dyDescent="0.25">
      <c r="E24552"/>
    </row>
    <row r="24553" spans="5:5" x14ac:dyDescent="0.25">
      <c r="E24553"/>
    </row>
    <row r="24554" spans="5:5" x14ac:dyDescent="0.25">
      <c r="E24554"/>
    </row>
    <row r="24555" spans="5:5" x14ac:dyDescent="0.25">
      <c r="E24555"/>
    </row>
    <row r="24556" spans="5:5" x14ac:dyDescent="0.25">
      <c r="E24556"/>
    </row>
    <row r="24557" spans="5:5" x14ac:dyDescent="0.25">
      <c r="E24557"/>
    </row>
    <row r="24558" spans="5:5" x14ac:dyDescent="0.25">
      <c r="E24558"/>
    </row>
    <row r="24559" spans="5:5" x14ac:dyDescent="0.25">
      <c r="E24559"/>
    </row>
    <row r="24560" spans="5:5" x14ac:dyDescent="0.25">
      <c r="E24560"/>
    </row>
    <row r="24561" spans="5:5" x14ac:dyDescent="0.25">
      <c r="E24561"/>
    </row>
    <row r="24562" spans="5:5" x14ac:dyDescent="0.25">
      <c r="E24562"/>
    </row>
    <row r="24563" spans="5:5" x14ac:dyDescent="0.25">
      <c r="E24563"/>
    </row>
    <row r="24564" spans="5:5" x14ac:dyDescent="0.25">
      <c r="E24564"/>
    </row>
    <row r="24565" spans="5:5" x14ac:dyDescent="0.25">
      <c r="E24565"/>
    </row>
    <row r="24566" spans="5:5" x14ac:dyDescent="0.25">
      <c r="E24566"/>
    </row>
    <row r="24567" spans="5:5" x14ac:dyDescent="0.25">
      <c r="E24567"/>
    </row>
    <row r="24568" spans="5:5" x14ac:dyDescent="0.25">
      <c r="E24568"/>
    </row>
    <row r="24569" spans="5:5" x14ac:dyDescent="0.25">
      <c r="E24569"/>
    </row>
    <row r="24570" spans="5:5" x14ac:dyDescent="0.25">
      <c r="E24570"/>
    </row>
    <row r="24571" spans="5:5" x14ac:dyDescent="0.25">
      <c r="E24571"/>
    </row>
    <row r="24572" spans="5:5" x14ac:dyDescent="0.25">
      <c r="E24572"/>
    </row>
    <row r="24573" spans="5:5" x14ac:dyDescent="0.25">
      <c r="E24573"/>
    </row>
    <row r="24574" spans="5:5" x14ac:dyDescent="0.25">
      <c r="E24574"/>
    </row>
    <row r="24575" spans="5:5" x14ac:dyDescent="0.25">
      <c r="E24575"/>
    </row>
    <row r="24576" spans="5:5" x14ac:dyDescent="0.25">
      <c r="E24576"/>
    </row>
    <row r="24577" spans="5:5" x14ac:dyDescent="0.25">
      <c r="E24577"/>
    </row>
    <row r="24578" spans="5:5" x14ac:dyDescent="0.25">
      <c r="E24578"/>
    </row>
    <row r="24579" spans="5:5" x14ac:dyDescent="0.25">
      <c r="E24579"/>
    </row>
    <row r="24580" spans="5:5" x14ac:dyDescent="0.25">
      <c r="E24580"/>
    </row>
    <row r="24581" spans="5:5" x14ac:dyDescent="0.25">
      <c r="E24581"/>
    </row>
    <row r="24582" spans="5:5" x14ac:dyDescent="0.25">
      <c r="E24582"/>
    </row>
    <row r="24583" spans="5:5" x14ac:dyDescent="0.25">
      <c r="E24583"/>
    </row>
    <row r="24584" spans="5:5" x14ac:dyDescent="0.25">
      <c r="E24584"/>
    </row>
    <row r="24585" spans="5:5" x14ac:dyDescent="0.25">
      <c r="E24585"/>
    </row>
    <row r="24586" spans="5:5" x14ac:dyDescent="0.25">
      <c r="E24586"/>
    </row>
    <row r="24587" spans="5:5" x14ac:dyDescent="0.25">
      <c r="E24587"/>
    </row>
    <row r="24588" spans="5:5" x14ac:dyDescent="0.25">
      <c r="E24588"/>
    </row>
    <row r="24589" spans="5:5" x14ac:dyDescent="0.25">
      <c r="E24589"/>
    </row>
    <row r="24590" spans="5:5" x14ac:dyDescent="0.25">
      <c r="E24590"/>
    </row>
    <row r="24591" spans="5:5" x14ac:dyDescent="0.25">
      <c r="E24591"/>
    </row>
    <row r="24592" spans="5:5" x14ac:dyDescent="0.25">
      <c r="E24592"/>
    </row>
    <row r="24593" spans="5:5" x14ac:dyDescent="0.25">
      <c r="E24593"/>
    </row>
    <row r="24594" spans="5:5" x14ac:dyDescent="0.25">
      <c r="E24594"/>
    </row>
    <row r="24595" spans="5:5" x14ac:dyDescent="0.25">
      <c r="E24595"/>
    </row>
    <row r="24596" spans="5:5" x14ac:dyDescent="0.25">
      <c r="E24596"/>
    </row>
    <row r="24597" spans="5:5" x14ac:dyDescent="0.25">
      <c r="E24597"/>
    </row>
    <row r="24598" spans="5:5" x14ac:dyDescent="0.25">
      <c r="E24598"/>
    </row>
    <row r="24599" spans="5:5" x14ac:dyDescent="0.25">
      <c r="E24599"/>
    </row>
    <row r="24600" spans="5:5" x14ac:dyDescent="0.25">
      <c r="E24600"/>
    </row>
    <row r="24601" spans="5:5" x14ac:dyDescent="0.25">
      <c r="E24601"/>
    </row>
    <row r="24602" spans="5:5" x14ac:dyDescent="0.25">
      <c r="E24602"/>
    </row>
    <row r="24603" spans="5:5" x14ac:dyDescent="0.25">
      <c r="E24603"/>
    </row>
    <row r="24604" spans="5:5" x14ac:dyDescent="0.25">
      <c r="E24604"/>
    </row>
    <row r="24605" spans="5:5" x14ac:dyDescent="0.25">
      <c r="E24605"/>
    </row>
    <row r="24606" spans="5:5" x14ac:dyDescent="0.25">
      <c r="E24606"/>
    </row>
    <row r="24607" spans="5:5" x14ac:dyDescent="0.25">
      <c r="E24607"/>
    </row>
    <row r="24608" spans="5:5" x14ac:dyDescent="0.25">
      <c r="E24608"/>
    </row>
    <row r="24609" spans="5:5" x14ac:dyDescent="0.25">
      <c r="E24609"/>
    </row>
    <row r="24610" spans="5:5" x14ac:dyDescent="0.25">
      <c r="E24610"/>
    </row>
    <row r="24611" spans="5:5" x14ac:dyDescent="0.25">
      <c r="E24611"/>
    </row>
    <row r="24612" spans="5:5" x14ac:dyDescent="0.25">
      <c r="E24612"/>
    </row>
    <row r="24613" spans="5:5" x14ac:dyDescent="0.25">
      <c r="E24613"/>
    </row>
    <row r="24614" spans="5:5" x14ac:dyDescent="0.25">
      <c r="E24614"/>
    </row>
    <row r="24615" spans="5:5" x14ac:dyDescent="0.25">
      <c r="E24615"/>
    </row>
    <row r="24616" spans="5:5" x14ac:dyDescent="0.25">
      <c r="E24616"/>
    </row>
    <row r="24617" spans="5:5" x14ac:dyDescent="0.25">
      <c r="E24617"/>
    </row>
    <row r="24618" spans="5:5" x14ac:dyDescent="0.25">
      <c r="E24618"/>
    </row>
    <row r="24619" spans="5:5" x14ac:dyDescent="0.25">
      <c r="E24619"/>
    </row>
    <row r="24620" spans="5:5" x14ac:dyDescent="0.25">
      <c r="E24620"/>
    </row>
    <row r="24621" spans="5:5" x14ac:dyDescent="0.25">
      <c r="E24621"/>
    </row>
    <row r="24622" spans="5:5" x14ac:dyDescent="0.25">
      <c r="E24622"/>
    </row>
    <row r="24623" spans="5:5" x14ac:dyDescent="0.25">
      <c r="E24623"/>
    </row>
    <row r="24624" spans="5:5" x14ac:dyDescent="0.25">
      <c r="E24624"/>
    </row>
    <row r="24625" spans="5:5" x14ac:dyDescent="0.25">
      <c r="E24625"/>
    </row>
    <row r="24626" spans="5:5" x14ac:dyDescent="0.25">
      <c r="E24626"/>
    </row>
    <row r="24627" spans="5:5" x14ac:dyDescent="0.25">
      <c r="E24627"/>
    </row>
    <row r="24628" spans="5:5" x14ac:dyDescent="0.25">
      <c r="E24628"/>
    </row>
    <row r="24629" spans="5:5" x14ac:dyDescent="0.25">
      <c r="E24629"/>
    </row>
    <row r="24630" spans="5:5" x14ac:dyDescent="0.25">
      <c r="E24630"/>
    </row>
    <row r="24631" spans="5:5" x14ac:dyDescent="0.25">
      <c r="E24631"/>
    </row>
    <row r="24632" spans="5:5" x14ac:dyDescent="0.25">
      <c r="E24632"/>
    </row>
    <row r="24633" spans="5:5" x14ac:dyDescent="0.25">
      <c r="E24633"/>
    </row>
    <row r="24634" spans="5:5" x14ac:dyDescent="0.25">
      <c r="E24634"/>
    </row>
    <row r="24635" spans="5:5" x14ac:dyDescent="0.25">
      <c r="E24635"/>
    </row>
    <row r="24636" spans="5:5" x14ac:dyDescent="0.25">
      <c r="E24636"/>
    </row>
    <row r="24637" spans="5:5" x14ac:dyDescent="0.25">
      <c r="E24637"/>
    </row>
    <row r="24638" spans="5:5" x14ac:dyDescent="0.25">
      <c r="E24638"/>
    </row>
    <row r="24639" spans="5:5" x14ac:dyDescent="0.25">
      <c r="E24639"/>
    </row>
    <row r="24640" spans="5:5" x14ac:dyDescent="0.25">
      <c r="E24640"/>
    </row>
    <row r="24641" spans="5:5" x14ac:dyDescent="0.25">
      <c r="E24641"/>
    </row>
    <row r="24642" spans="5:5" x14ac:dyDescent="0.25">
      <c r="E24642"/>
    </row>
    <row r="24643" spans="5:5" x14ac:dyDescent="0.25">
      <c r="E24643"/>
    </row>
    <row r="24644" spans="5:5" x14ac:dyDescent="0.25">
      <c r="E24644"/>
    </row>
    <row r="24645" spans="5:5" x14ac:dyDescent="0.25">
      <c r="E24645"/>
    </row>
    <row r="24646" spans="5:5" x14ac:dyDescent="0.25">
      <c r="E24646"/>
    </row>
    <row r="24647" spans="5:5" x14ac:dyDescent="0.25">
      <c r="E24647"/>
    </row>
    <row r="24648" spans="5:5" x14ac:dyDescent="0.25">
      <c r="E24648"/>
    </row>
    <row r="24649" spans="5:5" x14ac:dyDescent="0.25">
      <c r="E24649"/>
    </row>
    <row r="24650" spans="5:5" x14ac:dyDescent="0.25">
      <c r="E24650"/>
    </row>
    <row r="24651" spans="5:5" x14ac:dyDescent="0.25">
      <c r="E24651"/>
    </row>
    <row r="24652" spans="5:5" x14ac:dyDescent="0.25">
      <c r="E24652"/>
    </row>
    <row r="24653" spans="5:5" x14ac:dyDescent="0.25">
      <c r="E24653"/>
    </row>
    <row r="24654" spans="5:5" x14ac:dyDescent="0.25">
      <c r="E24654"/>
    </row>
    <row r="24655" spans="5:5" x14ac:dyDescent="0.25">
      <c r="E24655"/>
    </row>
    <row r="24656" spans="5:5" x14ac:dyDescent="0.25">
      <c r="E24656"/>
    </row>
    <row r="24657" spans="5:5" x14ac:dyDescent="0.25">
      <c r="E24657"/>
    </row>
    <row r="24658" spans="5:5" x14ac:dyDescent="0.25">
      <c r="E24658"/>
    </row>
    <row r="24659" spans="5:5" x14ac:dyDescent="0.25">
      <c r="E24659"/>
    </row>
    <row r="24660" spans="5:5" x14ac:dyDescent="0.25">
      <c r="E24660"/>
    </row>
    <row r="24661" spans="5:5" x14ac:dyDescent="0.25">
      <c r="E24661"/>
    </row>
    <row r="24662" spans="5:5" x14ac:dyDescent="0.25">
      <c r="E24662"/>
    </row>
    <row r="24663" spans="5:5" x14ac:dyDescent="0.25">
      <c r="E24663"/>
    </row>
    <row r="24664" spans="5:5" x14ac:dyDescent="0.25">
      <c r="E24664"/>
    </row>
    <row r="24665" spans="5:5" x14ac:dyDescent="0.25">
      <c r="E24665"/>
    </row>
    <row r="24666" spans="5:5" x14ac:dyDescent="0.25">
      <c r="E24666"/>
    </row>
    <row r="24667" spans="5:5" x14ac:dyDescent="0.25">
      <c r="E24667"/>
    </row>
    <row r="24668" spans="5:5" x14ac:dyDescent="0.25">
      <c r="E24668"/>
    </row>
    <row r="24669" spans="5:5" x14ac:dyDescent="0.25">
      <c r="E24669"/>
    </row>
    <row r="24670" spans="5:5" x14ac:dyDescent="0.25">
      <c r="E24670"/>
    </row>
    <row r="24671" spans="5:5" x14ac:dyDescent="0.25">
      <c r="E24671"/>
    </row>
    <row r="24672" spans="5:5" x14ac:dyDescent="0.25">
      <c r="E24672"/>
    </row>
    <row r="24673" spans="5:5" x14ac:dyDescent="0.25">
      <c r="E24673"/>
    </row>
    <row r="24674" spans="5:5" x14ac:dyDescent="0.25">
      <c r="E24674"/>
    </row>
    <row r="24675" spans="5:5" x14ac:dyDescent="0.25">
      <c r="E24675"/>
    </row>
    <row r="24676" spans="5:5" x14ac:dyDescent="0.25">
      <c r="E24676"/>
    </row>
    <row r="24677" spans="5:5" x14ac:dyDescent="0.25">
      <c r="E24677"/>
    </row>
    <row r="24678" spans="5:5" x14ac:dyDescent="0.25">
      <c r="E24678"/>
    </row>
    <row r="24679" spans="5:5" x14ac:dyDescent="0.25">
      <c r="E24679"/>
    </row>
    <row r="24680" spans="5:5" x14ac:dyDescent="0.25">
      <c r="E24680"/>
    </row>
    <row r="24681" spans="5:5" x14ac:dyDescent="0.25">
      <c r="E24681"/>
    </row>
    <row r="24682" spans="5:5" x14ac:dyDescent="0.25">
      <c r="E24682"/>
    </row>
    <row r="24683" spans="5:5" x14ac:dyDescent="0.25">
      <c r="E24683"/>
    </row>
    <row r="24684" spans="5:5" x14ac:dyDescent="0.25">
      <c r="E24684"/>
    </row>
    <row r="24685" spans="5:5" x14ac:dyDescent="0.25">
      <c r="E24685"/>
    </row>
    <row r="24686" spans="5:5" x14ac:dyDescent="0.25">
      <c r="E24686"/>
    </row>
    <row r="24687" spans="5:5" x14ac:dyDescent="0.25">
      <c r="E24687"/>
    </row>
    <row r="24688" spans="5:5" x14ac:dyDescent="0.25">
      <c r="E24688"/>
    </row>
    <row r="24689" spans="5:5" x14ac:dyDescent="0.25">
      <c r="E24689"/>
    </row>
    <row r="24690" spans="5:5" x14ac:dyDescent="0.25">
      <c r="E24690"/>
    </row>
    <row r="24691" spans="5:5" x14ac:dyDescent="0.25">
      <c r="E24691"/>
    </row>
    <row r="24692" spans="5:5" x14ac:dyDescent="0.25">
      <c r="E24692"/>
    </row>
    <row r="24693" spans="5:5" x14ac:dyDescent="0.25">
      <c r="E24693"/>
    </row>
    <row r="24694" spans="5:5" x14ac:dyDescent="0.25">
      <c r="E24694"/>
    </row>
    <row r="24695" spans="5:5" x14ac:dyDescent="0.25">
      <c r="E24695"/>
    </row>
    <row r="24696" spans="5:5" x14ac:dyDescent="0.25">
      <c r="E24696"/>
    </row>
    <row r="24697" spans="5:5" x14ac:dyDescent="0.25">
      <c r="E24697"/>
    </row>
    <row r="24698" spans="5:5" x14ac:dyDescent="0.25">
      <c r="E24698"/>
    </row>
    <row r="24699" spans="5:5" x14ac:dyDescent="0.25">
      <c r="E24699"/>
    </row>
    <row r="24700" spans="5:5" x14ac:dyDescent="0.25">
      <c r="E24700"/>
    </row>
    <row r="24701" spans="5:5" x14ac:dyDescent="0.25">
      <c r="E24701"/>
    </row>
    <row r="24702" spans="5:5" x14ac:dyDescent="0.25">
      <c r="E24702"/>
    </row>
    <row r="24703" spans="5:5" x14ac:dyDescent="0.25">
      <c r="E24703"/>
    </row>
    <row r="24704" spans="5:5" x14ac:dyDescent="0.25">
      <c r="E24704"/>
    </row>
    <row r="24705" spans="5:5" x14ac:dyDescent="0.25">
      <c r="E24705"/>
    </row>
    <row r="24706" spans="5:5" x14ac:dyDescent="0.25">
      <c r="E24706"/>
    </row>
    <row r="24707" spans="5:5" x14ac:dyDescent="0.25">
      <c r="E24707"/>
    </row>
    <row r="24708" spans="5:5" x14ac:dyDescent="0.25">
      <c r="E24708"/>
    </row>
    <row r="24709" spans="5:5" x14ac:dyDescent="0.25">
      <c r="E24709"/>
    </row>
    <row r="24710" spans="5:5" x14ac:dyDescent="0.25">
      <c r="E24710"/>
    </row>
    <row r="24711" spans="5:5" x14ac:dyDescent="0.25">
      <c r="E24711"/>
    </row>
    <row r="24712" spans="5:5" x14ac:dyDescent="0.25">
      <c r="E24712"/>
    </row>
    <row r="24713" spans="5:5" x14ac:dyDescent="0.25">
      <c r="E24713"/>
    </row>
    <row r="24714" spans="5:5" x14ac:dyDescent="0.25">
      <c r="E24714"/>
    </row>
    <row r="24715" spans="5:5" x14ac:dyDescent="0.25">
      <c r="E24715"/>
    </row>
    <row r="24716" spans="5:5" x14ac:dyDescent="0.25">
      <c r="E24716"/>
    </row>
    <row r="24717" spans="5:5" x14ac:dyDescent="0.25">
      <c r="E24717"/>
    </row>
    <row r="24718" spans="5:5" x14ac:dyDescent="0.25">
      <c r="E24718"/>
    </row>
    <row r="24719" spans="5:5" x14ac:dyDescent="0.25">
      <c r="E24719"/>
    </row>
    <row r="24720" spans="5:5" x14ac:dyDescent="0.25">
      <c r="E24720"/>
    </row>
    <row r="24721" spans="5:5" x14ac:dyDescent="0.25">
      <c r="E24721"/>
    </row>
    <row r="24722" spans="5:5" x14ac:dyDescent="0.25">
      <c r="E24722"/>
    </row>
    <row r="24723" spans="5:5" x14ac:dyDescent="0.25">
      <c r="E24723"/>
    </row>
    <row r="24724" spans="5:5" x14ac:dyDescent="0.25">
      <c r="E24724"/>
    </row>
    <row r="24725" spans="5:5" x14ac:dyDescent="0.25">
      <c r="E24725"/>
    </row>
    <row r="24726" spans="5:5" x14ac:dyDescent="0.25">
      <c r="E24726"/>
    </row>
    <row r="24727" spans="5:5" x14ac:dyDescent="0.25">
      <c r="E24727"/>
    </row>
    <row r="24728" spans="5:5" x14ac:dyDescent="0.25">
      <c r="E24728"/>
    </row>
    <row r="24729" spans="5:5" x14ac:dyDescent="0.25">
      <c r="E24729"/>
    </row>
    <row r="24730" spans="5:5" x14ac:dyDescent="0.25">
      <c r="E24730"/>
    </row>
    <row r="24731" spans="5:5" x14ac:dyDescent="0.25">
      <c r="E24731"/>
    </row>
    <row r="24732" spans="5:5" x14ac:dyDescent="0.25">
      <c r="E24732"/>
    </row>
    <row r="24733" spans="5:5" x14ac:dyDescent="0.25">
      <c r="E24733"/>
    </row>
    <row r="24734" spans="5:5" x14ac:dyDescent="0.25">
      <c r="E24734"/>
    </row>
    <row r="24735" spans="5:5" x14ac:dyDescent="0.25">
      <c r="E24735"/>
    </row>
    <row r="24736" spans="5:5" x14ac:dyDescent="0.25">
      <c r="E24736"/>
    </row>
    <row r="24737" spans="5:5" x14ac:dyDescent="0.25">
      <c r="E24737"/>
    </row>
    <row r="24738" spans="5:5" x14ac:dyDescent="0.25">
      <c r="E24738"/>
    </row>
    <row r="24739" spans="5:5" x14ac:dyDescent="0.25">
      <c r="E24739"/>
    </row>
    <row r="24740" spans="5:5" x14ac:dyDescent="0.25">
      <c r="E24740"/>
    </row>
    <row r="24741" spans="5:5" x14ac:dyDescent="0.25">
      <c r="E24741"/>
    </row>
    <row r="24742" spans="5:5" x14ac:dyDescent="0.25">
      <c r="E24742"/>
    </row>
    <row r="24743" spans="5:5" x14ac:dyDescent="0.25">
      <c r="E24743"/>
    </row>
    <row r="24744" spans="5:5" x14ac:dyDescent="0.25">
      <c r="E24744"/>
    </row>
    <row r="24745" spans="5:5" x14ac:dyDescent="0.25">
      <c r="E24745"/>
    </row>
    <row r="24746" spans="5:5" x14ac:dyDescent="0.25">
      <c r="E24746"/>
    </row>
    <row r="24747" spans="5:5" x14ac:dyDescent="0.25">
      <c r="E24747"/>
    </row>
    <row r="24748" spans="5:5" x14ac:dyDescent="0.25">
      <c r="E24748"/>
    </row>
    <row r="24749" spans="5:5" x14ac:dyDescent="0.25">
      <c r="E24749"/>
    </row>
    <row r="24750" spans="5:5" x14ac:dyDescent="0.25">
      <c r="E24750"/>
    </row>
    <row r="24751" spans="5:5" x14ac:dyDescent="0.25">
      <c r="E24751"/>
    </row>
    <row r="24752" spans="5:5" x14ac:dyDescent="0.25">
      <c r="E24752"/>
    </row>
    <row r="24753" spans="5:5" x14ac:dyDescent="0.25">
      <c r="E24753"/>
    </row>
    <row r="24754" spans="5:5" x14ac:dyDescent="0.25">
      <c r="E24754"/>
    </row>
    <row r="24755" spans="5:5" x14ac:dyDescent="0.25">
      <c r="E24755"/>
    </row>
    <row r="24756" spans="5:5" x14ac:dyDescent="0.25">
      <c r="E24756"/>
    </row>
    <row r="24757" spans="5:5" x14ac:dyDescent="0.25">
      <c r="E24757"/>
    </row>
    <row r="24758" spans="5:5" x14ac:dyDescent="0.25">
      <c r="E24758"/>
    </row>
    <row r="24759" spans="5:5" x14ac:dyDescent="0.25">
      <c r="E24759"/>
    </row>
    <row r="24760" spans="5:5" x14ac:dyDescent="0.25">
      <c r="E24760"/>
    </row>
    <row r="24761" spans="5:5" x14ac:dyDescent="0.25">
      <c r="E24761"/>
    </row>
    <row r="24762" spans="5:5" x14ac:dyDescent="0.25">
      <c r="E24762"/>
    </row>
    <row r="24763" spans="5:5" x14ac:dyDescent="0.25">
      <c r="E24763"/>
    </row>
    <row r="24764" spans="5:5" x14ac:dyDescent="0.25">
      <c r="E24764"/>
    </row>
    <row r="24765" spans="5:5" x14ac:dyDescent="0.25">
      <c r="E24765"/>
    </row>
    <row r="24766" spans="5:5" x14ac:dyDescent="0.25">
      <c r="E24766"/>
    </row>
    <row r="24767" spans="5:5" x14ac:dyDescent="0.25">
      <c r="E24767"/>
    </row>
    <row r="24768" spans="5:5" x14ac:dyDescent="0.25">
      <c r="E24768"/>
    </row>
    <row r="24769" spans="5:5" x14ac:dyDescent="0.25">
      <c r="E24769"/>
    </row>
    <row r="24770" spans="5:5" x14ac:dyDescent="0.25">
      <c r="E24770"/>
    </row>
    <row r="24771" spans="5:5" x14ac:dyDescent="0.25">
      <c r="E24771"/>
    </row>
    <row r="24772" spans="5:5" x14ac:dyDescent="0.25">
      <c r="E24772"/>
    </row>
    <row r="24773" spans="5:5" x14ac:dyDescent="0.25">
      <c r="E24773"/>
    </row>
    <row r="24774" spans="5:5" x14ac:dyDescent="0.25">
      <c r="E24774"/>
    </row>
    <row r="24775" spans="5:5" x14ac:dyDescent="0.25">
      <c r="E24775"/>
    </row>
    <row r="24776" spans="5:5" x14ac:dyDescent="0.25">
      <c r="E24776"/>
    </row>
    <row r="24777" spans="5:5" x14ac:dyDescent="0.25">
      <c r="E24777"/>
    </row>
    <row r="24778" spans="5:5" x14ac:dyDescent="0.25">
      <c r="E24778"/>
    </row>
    <row r="24779" spans="5:5" x14ac:dyDescent="0.25">
      <c r="E24779"/>
    </row>
    <row r="24780" spans="5:5" x14ac:dyDescent="0.25">
      <c r="E24780"/>
    </row>
    <row r="24781" spans="5:5" x14ac:dyDescent="0.25">
      <c r="E24781"/>
    </row>
    <row r="24782" spans="5:5" x14ac:dyDescent="0.25">
      <c r="E24782"/>
    </row>
    <row r="24783" spans="5:5" x14ac:dyDescent="0.25">
      <c r="E24783"/>
    </row>
    <row r="24784" spans="5:5" x14ac:dyDescent="0.25">
      <c r="E24784"/>
    </row>
    <row r="24785" spans="5:5" x14ac:dyDescent="0.25">
      <c r="E24785"/>
    </row>
    <row r="24786" spans="5:5" x14ac:dyDescent="0.25">
      <c r="E24786"/>
    </row>
    <row r="24787" spans="5:5" x14ac:dyDescent="0.25">
      <c r="E24787"/>
    </row>
    <row r="24788" spans="5:5" x14ac:dyDescent="0.25">
      <c r="E24788"/>
    </row>
    <row r="24789" spans="5:5" x14ac:dyDescent="0.25">
      <c r="E24789"/>
    </row>
    <row r="24790" spans="5:5" x14ac:dyDescent="0.25">
      <c r="E24790"/>
    </row>
    <row r="24791" spans="5:5" x14ac:dyDescent="0.25">
      <c r="E24791"/>
    </row>
    <row r="24792" spans="5:5" x14ac:dyDescent="0.25">
      <c r="E24792"/>
    </row>
    <row r="24793" spans="5:5" x14ac:dyDescent="0.25">
      <c r="E24793"/>
    </row>
    <row r="24794" spans="5:5" x14ac:dyDescent="0.25">
      <c r="E24794"/>
    </row>
    <row r="24795" spans="5:5" x14ac:dyDescent="0.25">
      <c r="E24795"/>
    </row>
    <row r="24796" spans="5:5" x14ac:dyDescent="0.25">
      <c r="E24796"/>
    </row>
    <row r="24797" spans="5:5" x14ac:dyDescent="0.25">
      <c r="E24797"/>
    </row>
    <row r="24798" spans="5:5" x14ac:dyDescent="0.25">
      <c r="E24798"/>
    </row>
    <row r="24799" spans="5:5" x14ac:dyDescent="0.25">
      <c r="E24799"/>
    </row>
    <row r="24800" spans="5:5" x14ac:dyDescent="0.25">
      <c r="E24800"/>
    </row>
    <row r="24801" spans="5:5" x14ac:dyDescent="0.25">
      <c r="E24801"/>
    </row>
    <row r="24802" spans="5:5" x14ac:dyDescent="0.25">
      <c r="E24802"/>
    </row>
    <row r="24803" spans="5:5" x14ac:dyDescent="0.25">
      <c r="E24803"/>
    </row>
    <row r="24804" spans="5:5" x14ac:dyDescent="0.25">
      <c r="E24804"/>
    </row>
    <row r="24805" spans="5:5" x14ac:dyDescent="0.25">
      <c r="E24805"/>
    </row>
    <row r="24806" spans="5:5" x14ac:dyDescent="0.25">
      <c r="E24806"/>
    </row>
    <row r="24807" spans="5:5" x14ac:dyDescent="0.25">
      <c r="E24807"/>
    </row>
    <row r="24808" spans="5:5" x14ac:dyDescent="0.25">
      <c r="E24808"/>
    </row>
    <row r="24809" spans="5:5" x14ac:dyDescent="0.25">
      <c r="E24809"/>
    </row>
    <row r="24810" spans="5:5" x14ac:dyDescent="0.25">
      <c r="E24810"/>
    </row>
    <row r="24811" spans="5:5" x14ac:dyDescent="0.25">
      <c r="E24811"/>
    </row>
    <row r="24812" spans="5:5" x14ac:dyDescent="0.25">
      <c r="E24812"/>
    </row>
    <row r="24813" spans="5:5" x14ac:dyDescent="0.25">
      <c r="E24813"/>
    </row>
    <row r="24814" spans="5:5" x14ac:dyDescent="0.25">
      <c r="E24814"/>
    </row>
    <row r="24815" spans="5:5" x14ac:dyDescent="0.25">
      <c r="E24815"/>
    </row>
    <row r="24816" spans="5:5" x14ac:dyDescent="0.25">
      <c r="E24816"/>
    </row>
    <row r="24817" spans="5:5" x14ac:dyDescent="0.25">
      <c r="E24817"/>
    </row>
    <row r="24818" spans="5:5" x14ac:dyDescent="0.25">
      <c r="E24818"/>
    </row>
    <row r="24819" spans="5:5" x14ac:dyDescent="0.25">
      <c r="E24819"/>
    </row>
    <row r="24820" spans="5:5" x14ac:dyDescent="0.25">
      <c r="E24820"/>
    </row>
    <row r="24821" spans="5:5" x14ac:dyDescent="0.25">
      <c r="E24821"/>
    </row>
    <row r="24822" spans="5:5" x14ac:dyDescent="0.25">
      <c r="E24822"/>
    </row>
    <row r="24823" spans="5:5" x14ac:dyDescent="0.25">
      <c r="E24823"/>
    </row>
    <row r="24824" spans="5:5" x14ac:dyDescent="0.25">
      <c r="E24824"/>
    </row>
    <row r="24825" spans="5:5" x14ac:dyDescent="0.25">
      <c r="E24825"/>
    </row>
    <row r="24826" spans="5:5" x14ac:dyDescent="0.25">
      <c r="E24826"/>
    </row>
    <row r="24827" spans="5:5" x14ac:dyDescent="0.25">
      <c r="E24827"/>
    </row>
    <row r="24828" spans="5:5" x14ac:dyDescent="0.25">
      <c r="E24828"/>
    </row>
    <row r="24829" spans="5:5" x14ac:dyDescent="0.25">
      <c r="E24829"/>
    </row>
    <row r="24830" spans="5:5" x14ac:dyDescent="0.25">
      <c r="E24830"/>
    </row>
    <row r="24831" spans="5:5" x14ac:dyDescent="0.25">
      <c r="E24831"/>
    </row>
    <row r="24832" spans="5:5" x14ac:dyDescent="0.25">
      <c r="E24832"/>
    </row>
    <row r="24833" spans="5:5" x14ac:dyDescent="0.25">
      <c r="E24833"/>
    </row>
    <row r="24834" spans="5:5" x14ac:dyDescent="0.25">
      <c r="E24834"/>
    </row>
    <row r="24835" spans="5:5" x14ac:dyDescent="0.25">
      <c r="E24835"/>
    </row>
    <row r="24836" spans="5:5" x14ac:dyDescent="0.25">
      <c r="E24836"/>
    </row>
    <row r="24837" spans="5:5" x14ac:dyDescent="0.25">
      <c r="E24837"/>
    </row>
    <row r="24838" spans="5:5" x14ac:dyDescent="0.25">
      <c r="E24838"/>
    </row>
    <row r="24839" spans="5:5" x14ac:dyDescent="0.25">
      <c r="E24839"/>
    </row>
    <row r="24840" spans="5:5" x14ac:dyDescent="0.25">
      <c r="E24840"/>
    </row>
    <row r="24841" spans="5:5" x14ac:dyDescent="0.25">
      <c r="E24841"/>
    </row>
    <row r="24842" spans="5:5" x14ac:dyDescent="0.25">
      <c r="E24842"/>
    </row>
    <row r="24843" spans="5:5" x14ac:dyDescent="0.25">
      <c r="E24843"/>
    </row>
    <row r="24844" spans="5:5" x14ac:dyDescent="0.25">
      <c r="E24844"/>
    </row>
    <row r="24845" spans="5:5" x14ac:dyDescent="0.25">
      <c r="E24845"/>
    </row>
    <row r="24846" spans="5:5" x14ac:dyDescent="0.25">
      <c r="E24846"/>
    </row>
    <row r="24847" spans="5:5" x14ac:dyDescent="0.25">
      <c r="E24847"/>
    </row>
    <row r="24848" spans="5:5" x14ac:dyDescent="0.25">
      <c r="E24848"/>
    </row>
    <row r="24849" spans="5:5" x14ac:dyDescent="0.25">
      <c r="E24849"/>
    </row>
    <row r="24850" spans="5:5" x14ac:dyDescent="0.25">
      <c r="E24850"/>
    </row>
    <row r="24851" spans="5:5" x14ac:dyDescent="0.25">
      <c r="E24851"/>
    </row>
    <row r="24852" spans="5:5" x14ac:dyDescent="0.25">
      <c r="E24852"/>
    </row>
    <row r="24853" spans="5:5" x14ac:dyDescent="0.25">
      <c r="E24853"/>
    </row>
    <row r="24854" spans="5:5" x14ac:dyDescent="0.25">
      <c r="E24854"/>
    </row>
    <row r="24855" spans="5:5" x14ac:dyDescent="0.25">
      <c r="E24855"/>
    </row>
    <row r="24856" spans="5:5" x14ac:dyDescent="0.25">
      <c r="E24856"/>
    </row>
    <row r="24857" spans="5:5" x14ac:dyDescent="0.25">
      <c r="E24857"/>
    </row>
    <row r="24858" spans="5:5" x14ac:dyDescent="0.25">
      <c r="E24858"/>
    </row>
    <row r="24859" spans="5:5" x14ac:dyDescent="0.25">
      <c r="E24859"/>
    </row>
    <row r="24860" spans="5:5" x14ac:dyDescent="0.25">
      <c r="E24860"/>
    </row>
    <row r="24861" spans="5:5" x14ac:dyDescent="0.25">
      <c r="E24861"/>
    </row>
    <row r="24862" spans="5:5" x14ac:dyDescent="0.25">
      <c r="E24862"/>
    </row>
    <row r="24863" spans="5:5" x14ac:dyDescent="0.25">
      <c r="E24863"/>
    </row>
    <row r="24864" spans="5:5" x14ac:dyDescent="0.25">
      <c r="E24864"/>
    </row>
    <row r="24865" spans="5:5" x14ac:dyDescent="0.25">
      <c r="E24865"/>
    </row>
    <row r="24866" spans="5:5" x14ac:dyDescent="0.25">
      <c r="E24866"/>
    </row>
    <row r="24867" spans="5:5" x14ac:dyDescent="0.25">
      <c r="E24867"/>
    </row>
    <row r="24868" spans="5:5" x14ac:dyDescent="0.25">
      <c r="E24868"/>
    </row>
    <row r="24869" spans="5:5" x14ac:dyDescent="0.25">
      <c r="E24869"/>
    </row>
    <row r="24870" spans="5:5" x14ac:dyDescent="0.25">
      <c r="E24870"/>
    </row>
    <row r="24871" spans="5:5" x14ac:dyDescent="0.25">
      <c r="E24871"/>
    </row>
    <row r="24872" spans="5:5" x14ac:dyDescent="0.25">
      <c r="E24872"/>
    </row>
    <row r="24873" spans="5:5" x14ac:dyDescent="0.25">
      <c r="E24873"/>
    </row>
    <row r="24874" spans="5:5" x14ac:dyDescent="0.25">
      <c r="E24874"/>
    </row>
    <row r="24875" spans="5:5" x14ac:dyDescent="0.25">
      <c r="E24875"/>
    </row>
    <row r="24876" spans="5:5" x14ac:dyDescent="0.25">
      <c r="E24876"/>
    </row>
    <row r="24877" spans="5:5" x14ac:dyDescent="0.25">
      <c r="E24877"/>
    </row>
    <row r="24878" spans="5:5" x14ac:dyDescent="0.25">
      <c r="E24878"/>
    </row>
    <row r="24879" spans="5:5" x14ac:dyDescent="0.25">
      <c r="E24879"/>
    </row>
    <row r="24880" spans="5:5" x14ac:dyDescent="0.25">
      <c r="E24880"/>
    </row>
    <row r="24881" spans="5:5" x14ac:dyDescent="0.25">
      <c r="E24881"/>
    </row>
    <row r="24882" spans="5:5" x14ac:dyDescent="0.25">
      <c r="E24882"/>
    </row>
    <row r="24883" spans="5:5" x14ac:dyDescent="0.25">
      <c r="E24883"/>
    </row>
    <row r="24884" spans="5:5" x14ac:dyDescent="0.25">
      <c r="E24884"/>
    </row>
    <row r="24885" spans="5:5" x14ac:dyDescent="0.25">
      <c r="E24885"/>
    </row>
    <row r="24886" spans="5:5" x14ac:dyDescent="0.25">
      <c r="E24886"/>
    </row>
    <row r="24887" spans="5:5" x14ac:dyDescent="0.25">
      <c r="E24887"/>
    </row>
    <row r="24888" spans="5:5" x14ac:dyDescent="0.25">
      <c r="E24888"/>
    </row>
    <row r="24889" spans="5:5" x14ac:dyDescent="0.25">
      <c r="E24889"/>
    </row>
    <row r="24890" spans="5:5" x14ac:dyDescent="0.25">
      <c r="E24890"/>
    </row>
    <row r="24891" spans="5:5" x14ac:dyDescent="0.25">
      <c r="E24891"/>
    </row>
    <row r="24892" spans="5:5" x14ac:dyDescent="0.25">
      <c r="E24892"/>
    </row>
    <row r="24893" spans="5:5" x14ac:dyDescent="0.25">
      <c r="E24893"/>
    </row>
    <row r="24894" spans="5:5" x14ac:dyDescent="0.25">
      <c r="E24894"/>
    </row>
    <row r="24895" spans="5:5" x14ac:dyDescent="0.25">
      <c r="E24895"/>
    </row>
    <row r="24896" spans="5:5" x14ac:dyDescent="0.25">
      <c r="E24896"/>
    </row>
    <row r="24897" spans="5:5" x14ac:dyDescent="0.25">
      <c r="E24897"/>
    </row>
    <row r="24898" spans="5:5" x14ac:dyDescent="0.25">
      <c r="E24898"/>
    </row>
    <row r="24899" spans="5:5" x14ac:dyDescent="0.25">
      <c r="E24899"/>
    </row>
    <row r="24900" spans="5:5" x14ac:dyDescent="0.25">
      <c r="E24900"/>
    </row>
    <row r="24901" spans="5:5" x14ac:dyDescent="0.25">
      <c r="E24901"/>
    </row>
    <row r="24902" spans="5:5" x14ac:dyDescent="0.25">
      <c r="E24902"/>
    </row>
    <row r="24903" spans="5:5" x14ac:dyDescent="0.25">
      <c r="E24903"/>
    </row>
    <row r="24904" spans="5:5" x14ac:dyDescent="0.25">
      <c r="E24904"/>
    </row>
    <row r="24905" spans="5:5" x14ac:dyDescent="0.25">
      <c r="E24905"/>
    </row>
    <row r="24906" spans="5:5" x14ac:dyDescent="0.25">
      <c r="E24906"/>
    </row>
    <row r="24907" spans="5:5" x14ac:dyDescent="0.25">
      <c r="E24907"/>
    </row>
    <row r="24908" spans="5:5" x14ac:dyDescent="0.25">
      <c r="E24908"/>
    </row>
    <row r="24909" spans="5:5" x14ac:dyDescent="0.25">
      <c r="E24909"/>
    </row>
    <row r="24910" spans="5:5" x14ac:dyDescent="0.25">
      <c r="E24910"/>
    </row>
    <row r="24911" spans="5:5" x14ac:dyDescent="0.25">
      <c r="E24911"/>
    </row>
    <row r="24912" spans="5:5" x14ac:dyDescent="0.25">
      <c r="E24912"/>
    </row>
    <row r="24913" spans="5:5" x14ac:dyDescent="0.25">
      <c r="E24913"/>
    </row>
    <row r="24914" spans="5:5" x14ac:dyDescent="0.25">
      <c r="E24914"/>
    </row>
    <row r="24915" spans="5:5" x14ac:dyDescent="0.25">
      <c r="E24915"/>
    </row>
    <row r="24916" spans="5:5" x14ac:dyDescent="0.25">
      <c r="E24916"/>
    </row>
    <row r="24917" spans="5:5" x14ac:dyDescent="0.25">
      <c r="E24917"/>
    </row>
    <row r="24918" spans="5:5" x14ac:dyDescent="0.25">
      <c r="E24918"/>
    </row>
    <row r="24919" spans="5:5" x14ac:dyDescent="0.25">
      <c r="E24919"/>
    </row>
    <row r="24920" spans="5:5" x14ac:dyDescent="0.25">
      <c r="E24920"/>
    </row>
    <row r="24921" spans="5:5" x14ac:dyDescent="0.25">
      <c r="E24921"/>
    </row>
    <row r="24922" spans="5:5" x14ac:dyDescent="0.25">
      <c r="E24922"/>
    </row>
    <row r="24923" spans="5:5" x14ac:dyDescent="0.25">
      <c r="E24923"/>
    </row>
    <row r="24924" spans="5:5" x14ac:dyDescent="0.25">
      <c r="E24924"/>
    </row>
    <row r="24925" spans="5:5" x14ac:dyDescent="0.25">
      <c r="E24925"/>
    </row>
    <row r="24926" spans="5:5" x14ac:dyDescent="0.25">
      <c r="E24926"/>
    </row>
    <row r="24927" spans="5:5" x14ac:dyDescent="0.25">
      <c r="E24927"/>
    </row>
    <row r="24928" spans="5:5" x14ac:dyDescent="0.25">
      <c r="E24928"/>
    </row>
    <row r="24929" spans="5:5" x14ac:dyDescent="0.25">
      <c r="E24929"/>
    </row>
    <row r="24930" spans="5:5" x14ac:dyDescent="0.25">
      <c r="E24930"/>
    </row>
    <row r="24931" spans="5:5" x14ac:dyDescent="0.25">
      <c r="E24931"/>
    </row>
    <row r="24932" spans="5:5" x14ac:dyDescent="0.25">
      <c r="E24932"/>
    </row>
    <row r="24933" spans="5:5" x14ac:dyDescent="0.25">
      <c r="E24933"/>
    </row>
    <row r="24934" spans="5:5" x14ac:dyDescent="0.25">
      <c r="E24934"/>
    </row>
    <row r="24935" spans="5:5" x14ac:dyDescent="0.25">
      <c r="E24935"/>
    </row>
    <row r="24936" spans="5:5" x14ac:dyDescent="0.25">
      <c r="E24936"/>
    </row>
    <row r="24937" spans="5:5" x14ac:dyDescent="0.25">
      <c r="E24937"/>
    </row>
    <row r="24938" spans="5:5" x14ac:dyDescent="0.25">
      <c r="E24938"/>
    </row>
    <row r="24939" spans="5:5" x14ac:dyDescent="0.25">
      <c r="E24939"/>
    </row>
    <row r="24940" spans="5:5" x14ac:dyDescent="0.25">
      <c r="E24940"/>
    </row>
    <row r="24941" spans="5:5" x14ac:dyDescent="0.25">
      <c r="E24941"/>
    </row>
    <row r="24942" spans="5:5" x14ac:dyDescent="0.25">
      <c r="E24942"/>
    </row>
    <row r="24943" spans="5:5" x14ac:dyDescent="0.25">
      <c r="E24943"/>
    </row>
    <row r="24944" spans="5:5" x14ac:dyDescent="0.25">
      <c r="E24944"/>
    </row>
    <row r="24945" spans="5:5" x14ac:dyDescent="0.25">
      <c r="E24945"/>
    </row>
    <row r="24946" spans="5:5" x14ac:dyDescent="0.25">
      <c r="E24946"/>
    </row>
    <row r="24947" spans="5:5" x14ac:dyDescent="0.25">
      <c r="E24947"/>
    </row>
    <row r="24948" spans="5:5" x14ac:dyDescent="0.25">
      <c r="E24948"/>
    </row>
    <row r="24949" spans="5:5" x14ac:dyDescent="0.25">
      <c r="E24949"/>
    </row>
    <row r="24950" spans="5:5" x14ac:dyDescent="0.25">
      <c r="E24950"/>
    </row>
    <row r="24951" spans="5:5" x14ac:dyDescent="0.25">
      <c r="E24951"/>
    </row>
    <row r="24952" spans="5:5" x14ac:dyDescent="0.25">
      <c r="E24952"/>
    </row>
    <row r="24953" spans="5:5" x14ac:dyDescent="0.25">
      <c r="E24953"/>
    </row>
    <row r="24954" spans="5:5" x14ac:dyDescent="0.25">
      <c r="E24954"/>
    </row>
    <row r="24955" spans="5:5" x14ac:dyDescent="0.25">
      <c r="E24955"/>
    </row>
    <row r="24956" spans="5:5" x14ac:dyDescent="0.25">
      <c r="E24956"/>
    </row>
    <row r="24957" spans="5:5" x14ac:dyDescent="0.25">
      <c r="E24957"/>
    </row>
    <row r="24958" spans="5:5" x14ac:dyDescent="0.25">
      <c r="E24958"/>
    </row>
    <row r="24959" spans="5:5" x14ac:dyDescent="0.25">
      <c r="E24959"/>
    </row>
    <row r="24960" spans="5:5" x14ac:dyDescent="0.25">
      <c r="E24960"/>
    </row>
    <row r="24961" spans="5:5" x14ac:dyDescent="0.25">
      <c r="E24961"/>
    </row>
    <row r="24962" spans="5:5" x14ac:dyDescent="0.25">
      <c r="E24962"/>
    </row>
    <row r="24963" spans="5:5" x14ac:dyDescent="0.25">
      <c r="E24963"/>
    </row>
    <row r="24964" spans="5:5" x14ac:dyDescent="0.25">
      <c r="E24964"/>
    </row>
    <row r="24965" spans="5:5" x14ac:dyDescent="0.25">
      <c r="E24965"/>
    </row>
    <row r="24966" spans="5:5" x14ac:dyDescent="0.25">
      <c r="E24966"/>
    </row>
    <row r="24967" spans="5:5" x14ac:dyDescent="0.25">
      <c r="E24967"/>
    </row>
    <row r="24968" spans="5:5" x14ac:dyDescent="0.25">
      <c r="E24968"/>
    </row>
    <row r="24969" spans="5:5" x14ac:dyDescent="0.25">
      <c r="E24969"/>
    </row>
    <row r="24970" spans="5:5" x14ac:dyDescent="0.25">
      <c r="E24970"/>
    </row>
    <row r="24971" spans="5:5" x14ac:dyDescent="0.25">
      <c r="E24971"/>
    </row>
    <row r="24972" spans="5:5" x14ac:dyDescent="0.25">
      <c r="E24972"/>
    </row>
    <row r="24973" spans="5:5" x14ac:dyDescent="0.25">
      <c r="E24973"/>
    </row>
    <row r="24974" spans="5:5" x14ac:dyDescent="0.25">
      <c r="E24974"/>
    </row>
    <row r="24975" spans="5:5" x14ac:dyDescent="0.25">
      <c r="E24975"/>
    </row>
    <row r="24976" spans="5:5" x14ac:dyDescent="0.25">
      <c r="E24976"/>
    </row>
    <row r="24977" spans="5:5" x14ac:dyDescent="0.25">
      <c r="E24977"/>
    </row>
    <row r="24978" spans="5:5" x14ac:dyDescent="0.25">
      <c r="E24978"/>
    </row>
    <row r="24979" spans="5:5" x14ac:dyDescent="0.25">
      <c r="E24979"/>
    </row>
    <row r="24980" spans="5:5" x14ac:dyDescent="0.25">
      <c r="E24980"/>
    </row>
    <row r="24981" spans="5:5" x14ac:dyDescent="0.25">
      <c r="E24981"/>
    </row>
    <row r="24982" spans="5:5" x14ac:dyDescent="0.25">
      <c r="E24982"/>
    </row>
    <row r="24983" spans="5:5" x14ac:dyDescent="0.25">
      <c r="E24983"/>
    </row>
    <row r="24984" spans="5:5" x14ac:dyDescent="0.25">
      <c r="E24984"/>
    </row>
    <row r="24985" spans="5:5" x14ac:dyDescent="0.25">
      <c r="E24985"/>
    </row>
    <row r="24986" spans="5:5" x14ac:dyDescent="0.25">
      <c r="E24986"/>
    </row>
    <row r="24987" spans="5:5" x14ac:dyDescent="0.25">
      <c r="E24987"/>
    </row>
    <row r="24988" spans="5:5" x14ac:dyDescent="0.25">
      <c r="E24988"/>
    </row>
    <row r="24989" spans="5:5" x14ac:dyDescent="0.25">
      <c r="E24989"/>
    </row>
    <row r="24990" spans="5:5" x14ac:dyDescent="0.25">
      <c r="E24990"/>
    </row>
    <row r="24991" spans="5:5" x14ac:dyDescent="0.25">
      <c r="E24991"/>
    </row>
    <row r="24992" spans="5:5" x14ac:dyDescent="0.25">
      <c r="E24992"/>
    </row>
    <row r="24993" spans="5:5" x14ac:dyDescent="0.25">
      <c r="E24993"/>
    </row>
    <row r="24994" spans="5:5" x14ac:dyDescent="0.25">
      <c r="E24994"/>
    </row>
    <row r="24995" spans="5:5" x14ac:dyDescent="0.25">
      <c r="E24995"/>
    </row>
    <row r="24996" spans="5:5" x14ac:dyDescent="0.25">
      <c r="E24996"/>
    </row>
    <row r="24997" spans="5:5" x14ac:dyDescent="0.25">
      <c r="E24997"/>
    </row>
    <row r="24998" spans="5:5" x14ac:dyDescent="0.25">
      <c r="E24998"/>
    </row>
    <row r="24999" spans="5:5" x14ac:dyDescent="0.25">
      <c r="E24999"/>
    </row>
    <row r="25000" spans="5:5" x14ac:dyDescent="0.25">
      <c r="E25000"/>
    </row>
    <row r="25001" spans="5:5" x14ac:dyDescent="0.25">
      <c r="E25001"/>
    </row>
    <row r="25002" spans="5:5" x14ac:dyDescent="0.25">
      <c r="E25002"/>
    </row>
    <row r="25003" spans="5:5" x14ac:dyDescent="0.25">
      <c r="E25003"/>
    </row>
    <row r="25004" spans="5:5" x14ac:dyDescent="0.25">
      <c r="E25004"/>
    </row>
    <row r="25005" spans="5:5" x14ac:dyDescent="0.25">
      <c r="E25005"/>
    </row>
    <row r="25006" spans="5:5" x14ac:dyDescent="0.25">
      <c r="E25006"/>
    </row>
    <row r="25007" spans="5:5" x14ac:dyDescent="0.25">
      <c r="E25007"/>
    </row>
    <row r="25008" spans="5:5" x14ac:dyDescent="0.25">
      <c r="E25008"/>
    </row>
    <row r="25009" spans="5:5" x14ac:dyDescent="0.25">
      <c r="E25009"/>
    </row>
    <row r="25010" spans="5:5" x14ac:dyDescent="0.25">
      <c r="E25010"/>
    </row>
    <row r="25011" spans="5:5" x14ac:dyDescent="0.25">
      <c r="E25011"/>
    </row>
    <row r="25012" spans="5:5" x14ac:dyDescent="0.25">
      <c r="E25012"/>
    </row>
    <row r="25013" spans="5:5" x14ac:dyDescent="0.25">
      <c r="E25013"/>
    </row>
    <row r="25014" spans="5:5" x14ac:dyDescent="0.25">
      <c r="E25014"/>
    </row>
    <row r="25015" spans="5:5" x14ac:dyDescent="0.25">
      <c r="E25015"/>
    </row>
    <row r="25016" spans="5:5" x14ac:dyDescent="0.25">
      <c r="E25016"/>
    </row>
    <row r="25017" spans="5:5" x14ac:dyDescent="0.25">
      <c r="E25017"/>
    </row>
    <row r="25018" spans="5:5" x14ac:dyDescent="0.25">
      <c r="E25018"/>
    </row>
    <row r="25019" spans="5:5" x14ac:dyDescent="0.25">
      <c r="E25019"/>
    </row>
    <row r="25020" spans="5:5" x14ac:dyDescent="0.25">
      <c r="E25020"/>
    </row>
    <row r="25021" spans="5:5" x14ac:dyDescent="0.25">
      <c r="E25021"/>
    </row>
    <row r="25022" spans="5:5" x14ac:dyDescent="0.25">
      <c r="E25022"/>
    </row>
    <row r="25023" spans="5:5" x14ac:dyDescent="0.25">
      <c r="E25023"/>
    </row>
    <row r="25024" spans="5:5" x14ac:dyDescent="0.25">
      <c r="E25024"/>
    </row>
    <row r="25025" spans="5:5" x14ac:dyDescent="0.25">
      <c r="E25025"/>
    </row>
    <row r="25026" spans="5:5" x14ac:dyDescent="0.25">
      <c r="E25026"/>
    </row>
    <row r="25027" spans="5:5" x14ac:dyDescent="0.25">
      <c r="E25027"/>
    </row>
    <row r="25028" spans="5:5" x14ac:dyDescent="0.25">
      <c r="E25028"/>
    </row>
    <row r="25029" spans="5:5" x14ac:dyDescent="0.25">
      <c r="E25029"/>
    </row>
    <row r="25030" spans="5:5" x14ac:dyDescent="0.25">
      <c r="E25030"/>
    </row>
    <row r="25031" spans="5:5" x14ac:dyDescent="0.25">
      <c r="E25031"/>
    </row>
    <row r="25032" spans="5:5" x14ac:dyDescent="0.25">
      <c r="E25032"/>
    </row>
    <row r="25033" spans="5:5" x14ac:dyDescent="0.25">
      <c r="E25033"/>
    </row>
    <row r="25034" spans="5:5" x14ac:dyDescent="0.25">
      <c r="E25034"/>
    </row>
    <row r="25035" spans="5:5" x14ac:dyDescent="0.25">
      <c r="E25035"/>
    </row>
    <row r="25036" spans="5:5" x14ac:dyDescent="0.25">
      <c r="E25036"/>
    </row>
    <row r="25037" spans="5:5" x14ac:dyDescent="0.25">
      <c r="E25037"/>
    </row>
    <row r="25038" spans="5:5" x14ac:dyDescent="0.25">
      <c r="E25038"/>
    </row>
    <row r="25039" spans="5:5" x14ac:dyDescent="0.25">
      <c r="E25039"/>
    </row>
    <row r="25040" spans="5:5" x14ac:dyDescent="0.25">
      <c r="E25040"/>
    </row>
    <row r="25041" spans="5:5" x14ac:dyDescent="0.25">
      <c r="E25041"/>
    </row>
    <row r="25042" spans="5:5" x14ac:dyDescent="0.25">
      <c r="E25042"/>
    </row>
    <row r="25043" spans="5:5" x14ac:dyDescent="0.25">
      <c r="E25043"/>
    </row>
    <row r="25044" spans="5:5" x14ac:dyDescent="0.25">
      <c r="E25044"/>
    </row>
    <row r="25045" spans="5:5" x14ac:dyDescent="0.25">
      <c r="E25045"/>
    </row>
    <row r="25046" spans="5:5" x14ac:dyDescent="0.25">
      <c r="E25046"/>
    </row>
    <row r="25047" spans="5:5" x14ac:dyDescent="0.25">
      <c r="E25047"/>
    </row>
    <row r="25048" spans="5:5" x14ac:dyDescent="0.25">
      <c r="E25048"/>
    </row>
    <row r="25049" spans="5:5" x14ac:dyDescent="0.25">
      <c r="E25049"/>
    </row>
    <row r="25050" spans="5:5" x14ac:dyDescent="0.25">
      <c r="E25050"/>
    </row>
    <row r="25051" spans="5:5" x14ac:dyDescent="0.25">
      <c r="E25051"/>
    </row>
    <row r="25052" spans="5:5" x14ac:dyDescent="0.25">
      <c r="E25052"/>
    </row>
    <row r="25053" spans="5:5" x14ac:dyDescent="0.25">
      <c r="E25053"/>
    </row>
    <row r="25054" spans="5:5" x14ac:dyDescent="0.25">
      <c r="E25054"/>
    </row>
    <row r="25055" spans="5:5" x14ac:dyDescent="0.25">
      <c r="E25055"/>
    </row>
    <row r="25056" spans="5:5" x14ac:dyDescent="0.25">
      <c r="E25056"/>
    </row>
    <row r="25057" spans="5:5" x14ac:dyDescent="0.25">
      <c r="E25057"/>
    </row>
    <row r="25058" spans="5:5" x14ac:dyDescent="0.25">
      <c r="E25058"/>
    </row>
    <row r="25059" spans="5:5" x14ac:dyDescent="0.25">
      <c r="E25059"/>
    </row>
    <row r="25060" spans="5:5" x14ac:dyDescent="0.25">
      <c r="E25060"/>
    </row>
    <row r="25061" spans="5:5" x14ac:dyDescent="0.25">
      <c r="E25061"/>
    </row>
    <row r="25062" spans="5:5" x14ac:dyDescent="0.25">
      <c r="E25062"/>
    </row>
    <row r="25063" spans="5:5" x14ac:dyDescent="0.25">
      <c r="E25063"/>
    </row>
    <row r="25064" spans="5:5" x14ac:dyDescent="0.25">
      <c r="E25064"/>
    </row>
    <row r="25065" spans="5:5" x14ac:dyDescent="0.25">
      <c r="E25065"/>
    </row>
    <row r="25066" spans="5:5" x14ac:dyDescent="0.25">
      <c r="E25066"/>
    </row>
    <row r="25067" spans="5:5" x14ac:dyDescent="0.25">
      <c r="E25067"/>
    </row>
    <row r="25068" spans="5:5" x14ac:dyDescent="0.25">
      <c r="E25068"/>
    </row>
    <row r="25069" spans="5:5" x14ac:dyDescent="0.25">
      <c r="E25069"/>
    </row>
    <row r="25070" spans="5:5" x14ac:dyDescent="0.25">
      <c r="E25070"/>
    </row>
    <row r="25071" spans="5:5" x14ac:dyDescent="0.25">
      <c r="E25071"/>
    </row>
    <row r="25072" spans="5:5" x14ac:dyDescent="0.25">
      <c r="E25072"/>
    </row>
    <row r="25073" spans="5:5" x14ac:dyDescent="0.25">
      <c r="E25073"/>
    </row>
    <row r="25074" spans="5:5" x14ac:dyDescent="0.25">
      <c r="E25074"/>
    </row>
    <row r="25075" spans="5:5" x14ac:dyDescent="0.25">
      <c r="E25075"/>
    </row>
    <row r="25076" spans="5:5" x14ac:dyDescent="0.25">
      <c r="E25076"/>
    </row>
    <row r="25077" spans="5:5" x14ac:dyDescent="0.25">
      <c r="E25077"/>
    </row>
    <row r="25078" spans="5:5" x14ac:dyDescent="0.25">
      <c r="E25078"/>
    </row>
    <row r="25079" spans="5:5" x14ac:dyDescent="0.25">
      <c r="E25079"/>
    </row>
    <row r="25080" spans="5:5" x14ac:dyDescent="0.25">
      <c r="E25080"/>
    </row>
    <row r="25081" spans="5:5" x14ac:dyDescent="0.25">
      <c r="E25081"/>
    </row>
    <row r="25082" spans="5:5" x14ac:dyDescent="0.25">
      <c r="E25082"/>
    </row>
    <row r="25083" spans="5:5" x14ac:dyDescent="0.25">
      <c r="E25083"/>
    </row>
    <row r="25084" spans="5:5" x14ac:dyDescent="0.25">
      <c r="E25084"/>
    </row>
    <row r="25085" spans="5:5" x14ac:dyDescent="0.25">
      <c r="E25085"/>
    </row>
    <row r="25086" spans="5:5" x14ac:dyDescent="0.25">
      <c r="E25086"/>
    </row>
    <row r="25087" spans="5:5" x14ac:dyDescent="0.25">
      <c r="E25087"/>
    </row>
    <row r="25088" spans="5:5" x14ac:dyDescent="0.25">
      <c r="E25088"/>
    </row>
    <row r="25089" spans="5:5" x14ac:dyDescent="0.25">
      <c r="E25089"/>
    </row>
    <row r="25090" spans="5:5" x14ac:dyDescent="0.25">
      <c r="E25090"/>
    </row>
    <row r="25091" spans="5:5" x14ac:dyDescent="0.25">
      <c r="E25091"/>
    </row>
    <row r="25092" spans="5:5" x14ac:dyDescent="0.25">
      <c r="E25092"/>
    </row>
    <row r="25093" spans="5:5" x14ac:dyDescent="0.25">
      <c r="E25093"/>
    </row>
    <row r="25094" spans="5:5" x14ac:dyDescent="0.25">
      <c r="E25094"/>
    </row>
    <row r="25095" spans="5:5" x14ac:dyDescent="0.25">
      <c r="E25095"/>
    </row>
    <row r="25096" spans="5:5" x14ac:dyDescent="0.25">
      <c r="E25096"/>
    </row>
    <row r="25097" spans="5:5" x14ac:dyDescent="0.25">
      <c r="E25097"/>
    </row>
    <row r="25098" spans="5:5" x14ac:dyDescent="0.25">
      <c r="E25098"/>
    </row>
    <row r="25099" spans="5:5" x14ac:dyDescent="0.25">
      <c r="E25099"/>
    </row>
    <row r="25100" spans="5:5" x14ac:dyDescent="0.25">
      <c r="E25100"/>
    </row>
    <row r="25101" spans="5:5" x14ac:dyDescent="0.25">
      <c r="E25101"/>
    </row>
    <row r="25102" spans="5:5" x14ac:dyDescent="0.25">
      <c r="E25102"/>
    </row>
    <row r="25103" spans="5:5" x14ac:dyDescent="0.25">
      <c r="E25103"/>
    </row>
    <row r="25104" spans="5:5" x14ac:dyDescent="0.25">
      <c r="E25104"/>
    </row>
    <row r="25105" spans="5:5" x14ac:dyDescent="0.25">
      <c r="E25105"/>
    </row>
    <row r="25106" spans="5:5" x14ac:dyDescent="0.25">
      <c r="E25106"/>
    </row>
    <row r="25107" spans="5:5" x14ac:dyDescent="0.25">
      <c r="E25107"/>
    </row>
    <row r="25108" spans="5:5" x14ac:dyDescent="0.25">
      <c r="E25108"/>
    </row>
    <row r="25109" spans="5:5" x14ac:dyDescent="0.25">
      <c r="E25109"/>
    </row>
    <row r="25110" spans="5:5" x14ac:dyDescent="0.25">
      <c r="E25110"/>
    </row>
    <row r="25111" spans="5:5" x14ac:dyDescent="0.25">
      <c r="E25111"/>
    </row>
    <row r="25112" spans="5:5" x14ac:dyDescent="0.25">
      <c r="E25112"/>
    </row>
    <row r="25113" spans="5:5" x14ac:dyDescent="0.25">
      <c r="E25113"/>
    </row>
    <row r="25114" spans="5:5" x14ac:dyDescent="0.25">
      <c r="E25114"/>
    </row>
    <row r="25115" spans="5:5" x14ac:dyDescent="0.25">
      <c r="E25115"/>
    </row>
    <row r="25116" spans="5:5" x14ac:dyDescent="0.25">
      <c r="E25116"/>
    </row>
    <row r="25117" spans="5:5" x14ac:dyDescent="0.25">
      <c r="E25117"/>
    </row>
    <row r="25118" spans="5:5" x14ac:dyDescent="0.25">
      <c r="E25118"/>
    </row>
    <row r="25119" spans="5:5" x14ac:dyDescent="0.25">
      <c r="E25119"/>
    </row>
    <row r="25120" spans="5:5" x14ac:dyDescent="0.25">
      <c r="E25120"/>
    </row>
    <row r="25121" spans="5:5" x14ac:dyDescent="0.25">
      <c r="E25121"/>
    </row>
    <row r="25122" spans="5:5" x14ac:dyDescent="0.25">
      <c r="E25122"/>
    </row>
    <row r="25123" spans="5:5" x14ac:dyDescent="0.25">
      <c r="E25123"/>
    </row>
    <row r="25124" spans="5:5" x14ac:dyDescent="0.25">
      <c r="E25124"/>
    </row>
    <row r="25125" spans="5:5" x14ac:dyDescent="0.25">
      <c r="E25125"/>
    </row>
    <row r="25126" spans="5:5" x14ac:dyDescent="0.25">
      <c r="E25126"/>
    </row>
    <row r="25127" spans="5:5" x14ac:dyDescent="0.25">
      <c r="E25127"/>
    </row>
    <row r="25128" spans="5:5" x14ac:dyDescent="0.25">
      <c r="E25128"/>
    </row>
    <row r="25129" spans="5:5" x14ac:dyDescent="0.25">
      <c r="E25129"/>
    </row>
    <row r="25130" spans="5:5" x14ac:dyDescent="0.25">
      <c r="E25130"/>
    </row>
    <row r="25131" spans="5:5" x14ac:dyDescent="0.25">
      <c r="E25131"/>
    </row>
    <row r="25132" spans="5:5" x14ac:dyDescent="0.25">
      <c r="E25132"/>
    </row>
    <row r="25133" spans="5:5" x14ac:dyDescent="0.25">
      <c r="E25133"/>
    </row>
    <row r="25134" spans="5:5" x14ac:dyDescent="0.25">
      <c r="E25134"/>
    </row>
    <row r="25135" spans="5:5" x14ac:dyDescent="0.25">
      <c r="E25135"/>
    </row>
    <row r="25136" spans="5:5" x14ac:dyDescent="0.25">
      <c r="E25136"/>
    </row>
    <row r="25137" spans="5:5" x14ac:dyDescent="0.25">
      <c r="E25137"/>
    </row>
    <row r="25138" spans="5:5" x14ac:dyDescent="0.25">
      <c r="E25138"/>
    </row>
    <row r="25139" spans="5:5" x14ac:dyDescent="0.25">
      <c r="E25139"/>
    </row>
    <row r="25140" spans="5:5" x14ac:dyDescent="0.25">
      <c r="E25140"/>
    </row>
    <row r="25141" spans="5:5" x14ac:dyDescent="0.25">
      <c r="E25141"/>
    </row>
    <row r="25142" spans="5:5" x14ac:dyDescent="0.25">
      <c r="E25142"/>
    </row>
    <row r="25143" spans="5:5" x14ac:dyDescent="0.25">
      <c r="E25143"/>
    </row>
    <row r="25144" spans="5:5" x14ac:dyDescent="0.25">
      <c r="E25144"/>
    </row>
    <row r="25145" spans="5:5" x14ac:dyDescent="0.25">
      <c r="E25145"/>
    </row>
    <row r="25146" spans="5:5" x14ac:dyDescent="0.25">
      <c r="E25146"/>
    </row>
    <row r="25147" spans="5:5" x14ac:dyDescent="0.25">
      <c r="E25147"/>
    </row>
    <row r="25148" spans="5:5" x14ac:dyDescent="0.25">
      <c r="E25148"/>
    </row>
    <row r="25149" spans="5:5" x14ac:dyDescent="0.25">
      <c r="E25149"/>
    </row>
    <row r="25150" spans="5:5" x14ac:dyDescent="0.25">
      <c r="E25150"/>
    </row>
    <row r="25151" spans="5:5" x14ac:dyDescent="0.25">
      <c r="E25151"/>
    </row>
    <row r="25152" spans="5:5" x14ac:dyDescent="0.25">
      <c r="E25152"/>
    </row>
    <row r="25153" spans="5:5" x14ac:dyDescent="0.25">
      <c r="E25153"/>
    </row>
    <row r="25154" spans="5:5" x14ac:dyDescent="0.25">
      <c r="E25154"/>
    </row>
    <row r="25155" spans="5:5" x14ac:dyDescent="0.25">
      <c r="E25155"/>
    </row>
    <row r="25156" spans="5:5" x14ac:dyDescent="0.25">
      <c r="E25156"/>
    </row>
    <row r="25157" spans="5:5" x14ac:dyDescent="0.25">
      <c r="E25157"/>
    </row>
    <row r="25158" spans="5:5" x14ac:dyDescent="0.25">
      <c r="E25158"/>
    </row>
    <row r="25159" spans="5:5" x14ac:dyDescent="0.25">
      <c r="E25159"/>
    </row>
    <row r="25160" spans="5:5" x14ac:dyDescent="0.25">
      <c r="E25160"/>
    </row>
    <row r="25161" spans="5:5" x14ac:dyDescent="0.25">
      <c r="E25161"/>
    </row>
    <row r="25162" spans="5:5" x14ac:dyDescent="0.25">
      <c r="E25162"/>
    </row>
    <row r="25163" spans="5:5" x14ac:dyDescent="0.25">
      <c r="E25163"/>
    </row>
    <row r="25164" spans="5:5" x14ac:dyDescent="0.25">
      <c r="E25164"/>
    </row>
    <row r="25165" spans="5:5" x14ac:dyDescent="0.25">
      <c r="E25165"/>
    </row>
    <row r="25166" spans="5:5" x14ac:dyDescent="0.25">
      <c r="E25166"/>
    </row>
    <row r="25167" spans="5:5" x14ac:dyDescent="0.25">
      <c r="E25167"/>
    </row>
    <row r="25168" spans="5:5" x14ac:dyDescent="0.25">
      <c r="E25168"/>
    </row>
    <row r="25169" spans="5:5" x14ac:dyDescent="0.25">
      <c r="E25169"/>
    </row>
    <row r="25170" spans="5:5" x14ac:dyDescent="0.25">
      <c r="E25170"/>
    </row>
    <row r="25171" spans="5:5" x14ac:dyDescent="0.25">
      <c r="E25171"/>
    </row>
    <row r="25172" spans="5:5" x14ac:dyDescent="0.25">
      <c r="E25172"/>
    </row>
    <row r="25173" spans="5:5" x14ac:dyDescent="0.25">
      <c r="E25173"/>
    </row>
    <row r="25174" spans="5:5" x14ac:dyDescent="0.25">
      <c r="E25174"/>
    </row>
    <row r="25175" spans="5:5" x14ac:dyDescent="0.25">
      <c r="E25175"/>
    </row>
    <row r="25176" spans="5:5" x14ac:dyDescent="0.25">
      <c r="E25176"/>
    </row>
    <row r="25177" spans="5:5" x14ac:dyDescent="0.25">
      <c r="E25177"/>
    </row>
    <row r="25178" spans="5:5" x14ac:dyDescent="0.25">
      <c r="E25178"/>
    </row>
    <row r="25179" spans="5:5" x14ac:dyDescent="0.25">
      <c r="E25179"/>
    </row>
    <row r="25180" spans="5:5" x14ac:dyDescent="0.25">
      <c r="E25180"/>
    </row>
    <row r="25181" spans="5:5" x14ac:dyDescent="0.25">
      <c r="E25181"/>
    </row>
    <row r="25182" spans="5:5" x14ac:dyDescent="0.25">
      <c r="E25182"/>
    </row>
    <row r="25183" spans="5:5" x14ac:dyDescent="0.25">
      <c r="E25183"/>
    </row>
    <row r="25184" spans="5:5" x14ac:dyDescent="0.25">
      <c r="E25184"/>
    </row>
    <row r="25185" spans="5:5" x14ac:dyDescent="0.25">
      <c r="E25185"/>
    </row>
    <row r="25186" spans="5:5" x14ac:dyDescent="0.25">
      <c r="E25186"/>
    </row>
    <row r="25187" spans="5:5" x14ac:dyDescent="0.25">
      <c r="E25187"/>
    </row>
    <row r="25188" spans="5:5" x14ac:dyDescent="0.25">
      <c r="E25188"/>
    </row>
    <row r="25189" spans="5:5" x14ac:dyDescent="0.25">
      <c r="E25189"/>
    </row>
    <row r="25190" spans="5:5" x14ac:dyDescent="0.25">
      <c r="E25190"/>
    </row>
    <row r="25191" spans="5:5" x14ac:dyDescent="0.25">
      <c r="E25191"/>
    </row>
    <row r="25192" spans="5:5" x14ac:dyDescent="0.25">
      <c r="E25192"/>
    </row>
    <row r="25193" spans="5:5" x14ac:dyDescent="0.25">
      <c r="E25193"/>
    </row>
    <row r="25194" spans="5:5" x14ac:dyDescent="0.25">
      <c r="E25194"/>
    </row>
    <row r="25195" spans="5:5" x14ac:dyDescent="0.25">
      <c r="E25195"/>
    </row>
    <row r="25196" spans="5:5" x14ac:dyDescent="0.25">
      <c r="E25196"/>
    </row>
    <row r="25197" spans="5:5" x14ac:dyDescent="0.25">
      <c r="E25197"/>
    </row>
    <row r="25198" spans="5:5" x14ac:dyDescent="0.25">
      <c r="E25198"/>
    </row>
    <row r="25199" spans="5:5" x14ac:dyDescent="0.25">
      <c r="E25199"/>
    </row>
    <row r="25200" spans="5:5" x14ac:dyDescent="0.25">
      <c r="E25200"/>
    </row>
    <row r="25201" spans="5:5" x14ac:dyDescent="0.25">
      <c r="E25201"/>
    </row>
    <row r="25202" spans="5:5" x14ac:dyDescent="0.25">
      <c r="E25202"/>
    </row>
    <row r="25203" spans="5:5" x14ac:dyDescent="0.25">
      <c r="E25203"/>
    </row>
    <row r="25204" spans="5:5" x14ac:dyDescent="0.25">
      <c r="E25204"/>
    </row>
    <row r="25205" spans="5:5" x14ac:dyDescent="0.25">
      <c r="E25205"/>
    </row>
    <row r="25206" spans="5:5" x14ac:dyDescent="0.25">
      <c r="E25206"/>
    </row>
    <row r="25207" spans="5:5" x14ac:dyDescent="0.25">
      <c r="E25207"/>
    </row>
    <row r="25208" spans="5:5" x14ac:dyDescent="0.25">
      <c r="E25208"/>
    </row>
    <row r="25209" spans="5:5" x14ac:dyDescent="0.25">
      <c r="E25209"/>
    </row>
    <row r="25210" spans="5:5" x14ac:dyDescent="0.25">
      <c r="E25210"/>
    </row>
    <row r="25211" spans="5:5" x14ac:dyDescent="0.25">
      <c r="E25211"/>
    </row>
    <row r="25212" spans="5:5" x14ac:dyDescent="0.25">
      <c r="E25212"/>
    </row>
    <row r="25213" spans="5:5" x14ac:dyDescent="0.25">
      <c r="E25213"/>
    </row>
    <row r="25214" spans="5:5" x14ac:dyDescent="0.25">
      <c r="E25214"/>
    </row>
    <row r="25215" spans="5:5" x14ac:dyDescent="0.25">
      <c r="E25215"/>
    </row>
    <row r="25216" spans="5:5" x14ac:dyDescent="0.25">
      <c r="E25216"/>
    </row>
    <row r="25217" spans="5:5" x14ac:dyDescent="0.25">
      <c r="E25217"/>
    </row>
    <row r="25218" spans="5:5" x14ac:dyDescent="0.25">
      <c r="E25218"/>
    </row>
    <row r="25219" spans="5:5" x14ac:dyDescent="0.25">
      <c r="E25219"/>
    </row>
    <row r="25220" spans="5:5" x14ac:dyDescent="0.25">
      <c r="E25220"/>
    </row>
    <row r="25221" spans="5:5" x14ac:dyDescent="0.25">
      <c r="E25221"/>
    </row>
    <row r="25222" spans="5:5" x14ac:dyDescent="0.25">
      <c r="E25222"/>
    </row>
    <row r="25223" spans="5:5" x14ac:dyDescent="0.25">
      <c r="E25223"/>
    </row>
    <row r="25224" spans="5:5" x14ac:dyDescent="0.25">
      <c r="E25224"/>
    </row>
    <row r="25225" spans="5:5" x14ac:dyDescent="0.25">
      <c r="E25225"/>
    </row>
    <row r="25226" spans="5:5" x14ac:dyDescent="0.25">
      <c r="E25226"/>
    </row>
    <row r="25227" spans="5:5" x14ac:dyDescent="0.25">
      <c r="E25227"/>
    </row>
    <row r="25228" spans="5:5" x14ac:dyDescent="0.25">
      <c r="E25228"/>
    </row>
    <row r="25229" spans="5:5" x14ac:dyDescent="0.25">
      <c r="E25229"/>
    </row>
    <row r="25230" spans="5:5" x14ac:dyDescent="0.25">
      <c r="E25230"/>
    </row>
    <row r="25231" spans="5:5" x14ac:dyDescent="0.25">
      <c r="E25231"/>
    </row>
    <row r="25232" spans="5:5" x14ac:dyDescent="0.25">
      <c r="E25232"/>
    </row>
    <row r="25233" spans="5:5" x14ac:dyDescent="0.25">
      <c r="E25233"/>
    </row>
    <row r="25234" spans="5:5" x14ac:dyDescent="0.25">
      <c r="E25234"/>
    </row>
    <row r="25235" spans="5:5" x14ac:dyDescent="0.25">
      <c r="E25235"/>
    </row>
    <row r="25236" spans="5:5" x14ac:dyDescent="0.25">
      <c r="E25236"/>
    </row>
    <row r="25237" spans="5:5" x14ac:dyDescent="0.25">
      <c r="E25237"/>
    </row>
    <row r="25238" spans="5:5" x14ac:dyDescent="0.25">
      <c r="E25238"/>
    </row>
    <row r="25239" spans="5:5" x14ac:dyDescent="0.25">
      <c r="E25239"/>
    </row>
    <row r="25240" spans="5:5" x14ac:dyDescent="0.25">
      <c r="E25240"/>
    </row>
    <row r="25241" spans="5:5" x14ac:dyDescent="0.25">
      <c r="E25241"/>
    </row>
    <row r="25242" spans="5:5" x14ac:dyDescent="0.25">
      <c r="E25242"/>
    </row>
    <row r="25243" spans="5:5" x14ac:dyDescent="0.25">
      <c r="E25243"/>
    </row>
    <row r="25244" spans="5:5" x14ac:dyDescent="0.25">
      <c r="E25244"/>
    </row>
    <row r="25245" spans="5:5" x14ac:dyDescent="0.25">
      <c r="E25245"/>
    </row>
    <row r="25246" spans="5:5" x14ac:dyDescent="0.25">
      <c r="E25246"/>
    </row>
    <row r="25247" spans="5:5" x14ac:dyDescent="0.25">
      <c r="E25247"/>
    </row>
    <row r="25248" spans="5:5" x14ac:dyDescent="0.25">
      <c r="E25248"/>
    </row>
    <row r="25249" spans="5:5" x14ac:dyDescent="0.25">
      <c r="E25249"/>
    </row>
    <row r="25250" spans="5:5" x14ac:dyDescent="0.25">
      <c r="E25250"/>
    </row>
    <row r="25251" spans="5:5" x14ac:dyDescent="0.25">
      <c r="E25251"/>
    </row>
    <row r="25252" spans="5:5" x14ac:dyDescent="0.25">
      <c r="E25252"/>
    </row>
    <row r="25253" spans="5:5" x14ac:dyDescent="0.25">
      <c r="E25253"/>
    </row>
    <row r="25254" spans="5:5" x14ac:dyDescent="0.25">
      <c r="E25254"/>
    </row>
    <row r="25255" spans="5:5" x14ac:dyDescent="0.25">
      <c r="E25255"/>
    </row>
    <row r="25256" spans="5:5" x14ac:dyDescent="0.25">
      <c r="E25256"/>
    </row>
    <row r="25257" spans="5:5" x14ac:dyDescent="0.25">
      <c r="E25257"/>
    </row>
    <row r="25258" spans="5:5" x14ac:dyDescent="0.25">
      <c r="E25258"/>
    </row>
    <row r="25259" spans="5:5" x14ac:dyDescent="0.25">
      <c r="E25259"/>
    </row>
    <row r="25260" spans="5:5" x14ac:dyDescent="0.25">
      <c r="E25260"/>
    </row>
    <row r="25261" spans="5:5" x14ac:dyDescent="0.25">
      <c r="E25261"/>
    </row>
    <row r="25262" spans="5:5" x14ac:dyDescent="0.25">
      <c r="E25262"/>
    </row>
    <row r="25263" spans="5:5" x14ac:dyDescent="0.25">
      <c r="E25263"/>
    </row>
    <row r="25264" spans="5:5" x14ac:dyDescent="0.25">
      <c r="E25264"/>
    </row>
    <row r="25265" spans="5:5" x14ac:dyDescent="0.25">
      <c r="E25265"/>
    </row>
    <row r="25266" spans="5:5" x14ac:dyDescent="0.25">
      <c r="E25266"/>
    </row>
    <row r="25267" spans="5:5" x14ac:dyDescent="0.25">
      <c r="E25267"/>
    </row>
    <row r="25268" spans="5:5" x14ac:dyDescent="0.25">
      <c r="E25268"/>
    </row>
    <row r="25269" spans="5:5" x14ac:dyDescent="0.25">
      <c r="E25269"/>
    </row>
    <row r="25270" spans="5:5" x14ac:dyDescent="0.25">
      <c r="E25270"/>
    </row>
    <row r="25271" spans="5:5" x14ac:dyDescent="0.25">
      <c r="E25271"/>
    </row>
    <row r="25272" spans="5:5" x14ac:dyDescent="0.25">
      <c r="E25272"/>
    </row>
    <row r="25273" spans="5:5" x14ac:dyDescent="0.25">
      <c r="E25273"/>
    </row>
    <row r="25274" spans="5:5" x14ac:dyDescent="0.25">
      <c r="E25274"/>
    </row>
    <row r="25275" spans="5:5" x14ac:dyDescent="0.25">
      <c r="E25275"/>
    </row>
    <row r="25276" spans="5:5" x14ac:dyDescent="0.25">
      <c r="E25276"/>
    </row>
    <row r="25277" spans="5:5" x14ac:dyDescent="0.25">
      <c r="E25277"/>
    </row>
    <row r="25278" spans="5:5" x14ac:dyDescent="0.25">
      <c r="E25278"/>
    </row>
    <row r="25279" spans="5:5" x14ac:dyDescent="0.25">
      <c r="E25279"/>
    </row>
    <row r="25280" spans="5:5" x14ac:dyDescent="0.25">
      <c r="E25280"/>
    </row>
    <row r="25281" spans="5:5" x14ac:dyDescent="0.25">
      <c r="E25281"/>
    </row>
    <row r="25282" spans="5:5" x14ac:dyDescent="0.25">
      <c r="E25282"/>
    </row>
    <row r="25283" spans="5:5" x14ac:dyDescent="0.25">
      <c r="E25283"/>
    </row>
    <row r="25284" spans="5:5" x14ac:dyDescent="0.25">
      <c r="E25284"/>
    </row>
    <row r="25285" spans="5:5" x14ac:dyDescent="0.25">
      <c r="E25285"/>
    </row>
    <row r="25286" spans="5:5" x14ac:dyDescent="0.25">
      <c r="E25286"/>
    </row>
    <row r="25287" spans="5:5" x14ac:dyDescent="0.25">
      <c r="E25287"/>
    </row>
    <row r="25288" spans="5:5" x14ac:dyDescent="0.25">
      <c r="E25288"/>
    </row>
    <row r="25289" spans="5:5" x14ac:dyDescent="0.25">
      <c r="E25289"/>
    </row>
    <row r="25290" spans="5:5" x14ac:dyDescent="0.25">
      <c r="E25290"/>
    </row>
    <row r="25291" spans="5:5" x14ac:dyDescent="0.25">
      <c r="E25291"/>
    </row>
    <row r="25292" spans="5:5" x14ac:dyDescent="0.25">
      <c r="E25292"/>
    </row>
    <row r="25293" spans="5:5" x14ac:dyDescent="0.25">
      <c r="E25293"/>
    </row>
    <row r="25294" spans="5:5" x14ac:dyDescent="0.25">
      <c r="E25294"/>
    </row>
    <row r="25295" spans="5:5" x14ac:dyDescent="0.25">
      <c r="E25295"/>
    </row>
    <row r="25296" spans="5:5" x14ac:dyDescent="0.25">
      <c r="E25296"/>
    </row>
    <row r="25297" spans="5:5" x14ac:dyDescent="0.25">
      <c r="E25297"/>
    </row>
    <row r="25298" spans="5:5" x14ac:dyDescent="0.25">
      <c r="E25298"/>
    </row>
    <row r="25299" spans="5:5" x14ac:dyDescent="0.25">
      <c r="E25299"/>
    </row>
    <row r="25300" spans="5:5" x14ac:dyDescent="0.25">
      <c r="E25300"/>
    </row>
    <row r="25301" spans="5:5" x14ac:dyDescent="0.25">
      <c r="E25301"/>
    </row>
    <row r="25302" spans="5:5" x14ac:dyDescent="0.25">
      <c r="E25302"/>
    </row>
    <row r="25303" spans="5:5" x14ac:dyDescent="0.25">
      <c r="E25303"/>
    </row>
    <row r="25304" spans="5:5" x14ac:dyDescent="0.25">
      <c r="E25304"/>
    </row>
    <row r="25305" spans="5:5" x14ac:dyDescent="0.25">
      <c r="E25305"/>
    </row>
    <row r="25306" spans="5:5" x14ac:dyDescent="0.25">
      <c r="E25306"/>
    </row>
    <row r="25307" spans="5:5" x14ac:dyDescent="0.25">
      <c r="E25307"/>
    </row>
    <row r="25308" spans="5:5" x14ac:dyDescent="0.25">
      <c r="E25308"/>
    </row>
    <row r="25309" spans="5:5" x14ac:dyDescent="0.25">
      <c r="E25309"/>
    </row>
    <row r="25310" spans="5:5" x14ac:dyDescent="0.25">
      <c r="E25310"/>
    </row>
    <row r="25311" spans="5:5" x14ac:dyDescent="0.25">
      <c r="E25311"/>
    </row>
    <row r="25312" spans="5:5" x14ac:dyDescent="0.25">
      <c r="E25312"/>
    </row>
    <row r="25313" spans="5:5" x14ac:dyDescent="0.25">
      <c r="E25313"/>
    </row>
    <row r="25314" spans="5:5" x14ac:dyDescent="0.25">
      <c r="E25314"/>
    </row>
    <row r="25315" spans="5:5" x14ac:dyDescent="0.25">
      <c r="E25315"/>
    </row>
    <row r="25316" spans="5:5" x14ac:dyDescent="0.25">
      <c r="E25316"/>
    </row>
    <row r="25317" spans="5:5" x14ac:dyDescent="0.25">
      <c r="E25317"/>
    </row>
    <row r="25318" spans="5:5" x14ac:dyDescent="0.25">
      <c r="E25318"/>
    </row>
    <row r="25319" spans="5:5" x14ac:dyDescent="0.25">
      <c r="E25319"/>
    </row>
    <row r="25320" spans="5:5" x14ac:dyDescent="0.25">
      <c r="E25320"/>
    </row>
    <row r="25321" spans="5:5" x14ac:dyDescent="0.25">
      <c r="E25321"/>
    </row>
    <row r="25322" spans="5:5" x14ac:dyDescent="0.25">
      <c r="E25322"/>
    </row>
    <row r="25323" spans="5:5" x14ac:dyDescent="0.25">
      <c r="E25323"/>
    </row>
    <row r="25324" spans="5:5" x14ac:dyDescent="0.25">
      <c r="E25324"/>
    </row>
    <row r="25325" spans="5:5" x14ac:dyDescent="0.25">
      <c r="E25325"/>
    </row>
    <row r="25326" spans="5:5" x14ac:dyDescent="0.25">
      <c r="E25326"/>
    </row>
    <row r="25327" spans="5:5" x14ac:dyDescent="0.25">
      <c r="E25327"/>
    </row>
    <row r="25328" spans="5:5" x14ac:dyDescent="0.25">
      <c r="E25328"/>
    </row>
    <row r="25329" spans="5:5" x14ac:dyDescent="0.25">
      <c r="E25329"/>
    </row>
    <row r="25330" spans="5:5" x14ac:dyDescent="0.25">
      <c r="E25330"/>
    </row>
    <row r="25331" spans="5:5" x14ac:dyDescent="0.25">
      <c r="E25331"/>
    </row>
    <row r="25332" spans="5:5" x14ac:dyDescent="0.25">
      <c r="E25332"/>
    </row>
    <row r="25333" spans="5:5" x14ac:dyDescent="0.25">
      <c r="E25333"/>
    </row>
    <row r="25334" spans="5:5" x14ac:dyDescent="0.25">
      <c r="E25334"/>
    </row>
    <row r="25335" spans="5:5" x14ac:dyDescent="0.25">
      <c r="E25335"/>
    </row>
    <row r="25336" spans="5:5" x14ac:dyDescent="0.25">
      <c r="E25336"/>
    </row>
    <row r="25337" spans="5:5" x14ac:dyDescent="0.25">
      <c r="E25337"/>
    </row>
    <row r="25338" spans="5:5" x14ac:dyDescent="0.25">
      <c r="E25338"/>
    </row>
    <row r="25339" spans="5:5" x14ac:dyDescent="0.25">
      <c r="E25339"/>
    </row>
    <row r="25340" spans="5:5" x14ac:dyDescent="0.25">
      <c r="E25340"/>
    </row>
    <row r="25341" spans="5:5" x14ac:dyDescent="0.25">
      <c r="E25341"/>
    </row>
    <row r="25342" spans="5:5" x14ac:dyDescent="0.25">
      <c r="E25342"/>
    </row>
    <row r="25343" spans="5:5" x14ac:dyDescent="0.25">
      <c r="E25343"/>
    </row>
    <row r="25344" spans="5:5" x14ac:dyDescent="0.25">
      <c r="E25344"/>
    </row>
    <row r="25345" spans="5:5" x14ac:dyDescent="0.25">
      <c r="E25345"/>
    </row>
    <row r="25346" spans="5:5" x14ac:dyDescent="0.25">
      <c r="E25346"/>
    </row>
    <row r="25347" spans="5:5" x14ac:dyDescent="0.25">
      <c r="E25347"/>
    </row>
    <row r="25348" spans="5:5" x14ac:dyDescent="0.25">
      <c r="E25348"/>
    </row>
    <row r="25349" spans="5:5" x14ac:dyDescent="0.25">
      <c r="E25349"/>
    </row>
    <row r="25350" spans="5:5" x14ac:dyDescent="0.25">
      <c r="E25350"/>
    </row>
    <row r="25351" spans="5:5" x14ac:dyDescent="0.25">
      <c r="E25351"/>
    </row>
    <row r="25352" spans="5:5" x14ac:dyDescent="0.25">
      <c r="E25352"/>
    </row>
    <row r="25353" spans="5:5" x14ac:dyDescent="0.25">
      <c r="E25353"/>
    </row>
    <row r="25354" spans="5:5" x14ac:dyDescent="0.25">
      <c r="E25354"/>
    </row>
    <row r="25355" spans="5:5" x14ac:dyDescent="0.25">
      <c r="E25355"/>
    </row>
    <row r="25356" spans="5:5" x14ac:dyDescent="0.25">
      <c r="E25356"/>
    </row>
    <row r="25357" spans="5:5" x14ac:dyDescent="0.25">
      <c r="E25357"/>
    </row>
    <row r="25358" spans="5:5" x14ac:dyDescent="0.25">
      <c r="E25358"/>
    </row>
    <row r="25359" spans="5:5" x14ac:dyDescent="0.25">
      <c r="E25359"/>
    </row>
    <row r="25360" spans="5:5" x14ac:dyDescent="0.25">
      <c r="E25360"/>
    </row>
    <row r="25361" spans="5:5" x14ac:dyDescent="0.25">
      <c r="E25361"/>
    </row>
    <row r="25362" spans="5:5" x14ac:dyDescent="0.25">
      <c r="E25362"/>
    </row>
    <row r="25363" spans="5:5" x14ac:dyDescent="0.25">
      <c r="E25363"/>
    </row>
    <row r="25364" spans="5:5" x14ac:dyDescent="0.25">
      <c r="E25364"/>
    </row>
    <row r="25365" spans="5:5" x14ac:dyDescent="0.25">
      <c r="E25365"/>
    </row>
    <row r="25366" spans="5:5" x14ac:dyDescent="0.25">
      <c r="E25366"/>
    </row>
    <row r="25367" spans="5:5" x14ac:dyDescent="0.25">
      <c r="E25367"/>
    </row>
    <row r="25368" spans="5:5" x14ac:dyDescent="0.25">
      <c r="E25368"/>
    </row>
    <row r="25369" spans="5:5" x14ac:dyDescent="0.25">
      <c r="E25369"/>
    </row>
    <row r="25370" spans="5:5" x14ac:dyDescent="0.25">
      <c r="E25370"/>
    </row>
    <row r="25371" spans="5:5" x14ac:dyDescent="0.25">
      <c r="E25371"/>
    </row>
    <row r="25372" spans="5:5" x14ac:dyDescent="0.25">
      <c r="E25372"/>
    </row>
    <row r="25373" spans="5:5" x14ac:dyDescent="0.25">
      <c r="E25373"/>
    </row>
    <row r="25374" spans="5:5" x14ac:dyDescent="0.25">
      <c r="E25374"/>
    </row>
    <row r="25375" spans="5:5" x14ac:dyDescent="0.25">
      <c r="E25375"/>
    </row>
    <row r="25376" spans="5:5" x14ac:dyDescent="0.25">
      <c r="E25376"/>
    </row>
    <row r="25377" spans="5:5" x14ac:dyDescent="0.25">
      <c r="E25377"/>
    </row>
    <row r="25378" spans="5:5" x14ac:dyDescent="0.25">
      <c r="E25378"/>
    </row>
    <row r="25379" spans="5:5" x14ac:dyDescent="0.25">
      <c r="E25379"/>
    </row>
    <row r="25380" spans="5:5" x14ac:dyDescent="0.25">
      <c r="E25380"/>
    </row>
    <row r="25381" spans="5:5" x14ac:dyDescent="0.25">
      <c r="E25381"/>
    </row>
    <row r="25382" spans="5:5" x14ac:dyDescent="0.25">
      <c r="E25382"/>
    </row>
    <row r="25383" spans="5:5" x14ac:dyDescent="0.25">
      <c r="E25383"/>
    </row>
    <row r="25384" spans="5:5" x14ac:dyDescent="0.25">
      <c r="E25384"/>
    </row>
    <row r="25385" spans="5:5" x14ac:dyDescent="0.25">
      <c r="E25385"/>
    </row>
    <row r="25386" spans="5:5" x14ac:dyDescent="0.25">
      <c r="E25386"/>
    </row>
    <row r="25387" spans="5:5" x14ac:dyDescent="0.25">
      <c r="E25387"/>
    </row>
    <row r="25388" spans="5:5" x14ac:dyDescent="0.25">
      <c r="E25388"/>
    </row>
    <row r="25389" spans="5:5" x14ac:dyDescent="0.25">
      <c r="E25389"/>
    </row>
    <row r="25390" spans="5:5" x14ac:dyDescent="0.25">
      <c r="E25390"/>
    </row>
    <row r="25391" spans="5:5" x14ac:dyDescent="0.25">
      <c r="E25391"/>
    </row>
    <row r="25392" spans="5:5" x14ac:dyDescent="0.25">
      <c r="E25392"/>
    </row>
    <row r="25393" spans="5:5" x14ac:dyDescent="0.25">
      <c r="E25393"/>
    </row>
    <row r="25394" spans="5:5" x14ac:dyDescent="0.25">
      <c r="E25394"/>
    </row>
    <row r="25395" spans="5:5" x14ac:dyDescent="0.25">
      <c r="E25395"/>
    </row>
    <row r="25396" spans="5:5" x14ac:dyDescent="0.25">
      <c r="E25396"/>
    </row>
    <row r="25397" spans="5:5" x14ac:dyDescent="0.25">
      <c r="E25397"/>
    </row>
    <row r="25398" spans="5:5" x14ac:dyDescent="0.25">
      <c r="E25398"/>
    </row>
    <row r="25399" spans="5:5" x14ac:dyDescent="0.25">
      <c r="E25399"/>
    </row>
    <row r="25400" spans="5:5" x14ac:dyDescent="0.25">
      <c r="E25400"/>
    </row>
    <row r="25401" spans="5:5" x14ac:dyDescent="0.25">
      <c r="E25401"/>
    </row>
    <row r="25402" spans="5:5" x14ac:dyDescent="0.25">
      <c r="E25402"/>
    </row>
    <row r="25403" spans="5:5" x14ac:dyDescent="0.25">
      <c r="E25403"/>
    </row>
    <row r="25404" spans="5:5" x14ac:dyDescent="0.25">
      <c r="E25404"/>
    </row>
    <row r="25405" spans="5:5" x14ac:dyDescent="0.25">
      <c r="E25405"/>
    </row>
    <row r="25406" spans="5:5" x14ac:dyDescent="0.25">
      <c r="E25406"/>
    </row>
    <row r="25407" spans="5:5" x14ac:dyDescent="0.25">
      <c r="E25407"/>
    </row>
    <row r="25408" spans="5:5" x14ac:dyDescent="0.25">
      <c r="E25408"/>
    </row>
    <row r="25409" spans="5:5" x14ac:dyDescent="0.25">
      <c r="E25409"/>
    </row>
    <row r="25410" spans="5:5" x14ac:dyDescent="0.25">
      <c r="E25410"/>
    </row>
    <row r="25411" spans="5:5" x14ac:dyDescent="0.25">
      <c r="E25411"/>
    </row>
    <row r="25412" spans="5:5" x14ac:dyDescent="0.25">
      <c r="E25412"/>
    </row>
    <row r="25413" spans="5:5" x14ac:dyDescent="0.25">
      <c r="E25413"/>
    </row>
    <row r="25414" spans="5:5" x14ac:dyDescent="0.25">
      <c r="E25414"/>
    </row>
    <row r="25415" spans="5:5" x14ac:dyDescent="0.25">
      <c r="E25415"/>
    </row>
    <row r="25416" spans="5:5" x14ac:dyDescent="0.25">
      <c r="E25416"/>
    </row>
    <row r="25417" spans="5:5" x14ac:dyDescent="0.25">
      <c r="E25417"/>
    </row>
    <row r="25418" spans="5:5" x14ac:dyDescent="0.25">
      <c r="E25418"/>
    </row>
    <row r="25419" spans="5:5" x14ac:dyDescent="0.25">
      <c r="E25419"/>
    </row>
    <row r="25420" spans="5:5" x14ac:dyDescent="0.25">
      <c r="E25420"/>
    </row>
    <row r="25421" spans="5:5" x14ac:dyDescent="0.25">
      <c r="E25421"/>
    </row>
    <row r="25422" spans="5:5" x14ac:dyDescent="0.25">
      <c r="E25422"/>
    </row>
    <row r="25423" spans="5:5" x14ac:dyDescent="0.25">
      <c r="E25423"/>
    </row>
    <row r="25424" spans="5:5" x14ac:dyDescent="0.25">
      <c r="E25424"/>
    </row>
    <row r="25425" spans="5:5" x14ac:dyDescent="0.25">
      <c r="E25425"/>
    </row>
    <row r="25426" spans="5:5" x14ac:dyDescent="0.25">
      <c r="E25426"/>
    </row>
    <row r="25427" spans="5:5" x14ac:dyDescent="0.25">
      <c r="E25427"/>
    </row>
    <row r="25428" spans="5:5" x14ac:dyDescent="0.25">
      <c r="E25428"/>
    </row>
    <row r="25429" spans="5:5" x14ac:dyDescent="0.25">
      <c r="E25429"/>
    </row>
    <row r="25430" spans="5:5" x14ac:dyDescent="0.25">
      <c r="E25430"/>
    </row>
    <row r="25431" spans="5:5" x14ac:dyDescent="0.25">
      <c r="E25431"/>
    </row>
    <row r="25432" spans="5:5" x14ac:dyDescent="0.25">
      <c r="E25432"/>
    </row>
    <row r="25433" spans="5:5" x14ac:dyDescent="0.25">
      <c r="E25433"/>
    </row>
    <row r="25434" spans="5:5" x14ac:dyDescent="0.25">
      <c r="E25434"/>
    </row>
    <row r="25435" spans="5:5" x14ac:dyDescent="0.25">
      <c r="E25435"/>
    </row>
    <row r="25436" spans="5:5" x14ac:dyDescent="0.25">
      <c r="E25436"/>
    </row>
    <row r="25437" spans="5:5" x14ac:dyDescent="0.25">
      <c r="E25437"/>
    </row>
    <row r="25438" spans="5:5" x14ac:dyDescent="0.25">
      <c r="E25438"/>
    </row>
    <row r="25439" spans="5:5" x14ac:dyDescent="0.25">
      <c r="E25439"/>
    </row>
    <row r="25440" spans="5:5" x14ac:dyDescent="0.25">
      <c r="E25440"/>
    </row>
    <row r="25441" spans="5:5" x14ac:dyDescent="0.25">
      <c r="E25441"/>
    </row>
    <row r="25442" spans="5:5" x14ac:dyDescent="0.25">
      <c r="E25442"/>
    </row>
    <row r="25443" spans="5:5" x14ac:dyDescent="0.25">
      <c r="E25443"/>
    </row>
    <row r="25444" spans="5:5" x14ac:dyDescent="0.25">
      <c r="E25444"/>
    </row>
    <row r="25445" spans="5:5" x14ac:dyDescent="0.25">
      <c r="E25445"/>
    </row>
    <row r="25446" spans="5:5" x14ac:dyDescent="0.25">
      <c r="E25446"/>
    </row>
    <row r="25447" spans="5:5" x14ac:dyDescent="0.25">
      <c r="E25447"/>
    </row>
    <row r="25448" spans="5:5" x14ac:dyDescent="0.25">
      <c r="E25448"/>
    </row>
    <row r="25449" spans="5:5" x14ac:dyDescent="0.25">
      <c r="E25449"/>
    </row>
    <row r="25450" spans="5:5" x14ac:dyDescent="0.25">
      <c r="E25450"/>
    </row>
    <row r="25451" spans="5:5" x14ac:dyDescent="0.25">
      <c r="E25451"/>
    </row>
    <row r="25452" spans="5:5" x14ac:dyDescent="0.25">
      <c r="E25452"/>
    </row>
    <row r="25453" spans="5:5" x14ac:dyDescent="0.25">
      <c r="E25453"/>
    </row>
    <row r="25454" spans="5:5" x14ac:dyDescent="0.25">
      <c r="E25454"/>
    </row>
    <row r="25455" spans="5:5" x14ac:dyDescent="0.25">
      <c r="E25455"/>
    </row>
    <row r="25456" spans="5:5" x14ac:dyDescent="0.25">
      <c r="E25456"/>
    </row>
    <row r="25457" spans="5:5" x14ac:dyDescent="0.25">
      <c r="E25457"/>
    </row>
    <row r="25458" spans="5:5" x14ac:dyDescent="0.25">
      <c r="E25458"/>
    </row>
    <row r="25459" spans="5:5" x14ac:dyDescent="0.25">
      <c r="E25459"/>
    </row>
    <row r="25460" spans="5:5" x14ac:dyDescent="0.25">
      <c r="E25460"/>
    </row>
    <row r="25461" spans="5:5" x14ac:dyDescent="0.25">
      <c r="E25461"/>
    </row>
    <row r="25462" spans="5:5" x14ac:dyDescent="0.25">
      <c r="E25462"/>
    </row>
    <row r="25463" spans="5:5" x14ac:dyDescent="0.25">
      <c r="E25463"/>
    </row>
    <row r="25464" spans="5:5" x14ac:dyDescent="0.25">
      <c r="E25464"/>
    </row>
    <row r="25465" spans="5:5" x14ac:dyDescent="0.25">
      <c r="E25465"/>
    </row>
    <row r="25466" spans="5:5" x14ac:dyDescent="0.25">
      <c r="E25466"/>
    </row>
    <row r="25467" spans="5:5" x14ac:dyDescent="0.25">
      <c r="E25467"/>
    </row>
    <row r="25468" spans="5:5" x14ac:dyDescent="0.25">
      <c r="E25468"/>
    </row>
    <row r="25469" spans="5:5" x14ac:dyDescent="0.25">
      <c r="E25469"/>
    </row>
    <row r="25470" spans="5:5" x14ac:dyDescent="0.25">
      <c r="E25470"/>
    </row>
    <row r="25471" spans="5:5" x14ac:dyDescent="0.25">
      <c r="E25471"/>
    </row>
    <row r="25472" spans="5:5" x14ac:dyDescent="0.25">
      <c r="E25472"/>
    </row>
    <row r="25473" spans="5:5" x14ac:dyDescent="0.25">
      <c r="E25473"/>
    </row>
    <row r="25474" spans="5:5" x14ac:dyDescent="0.25">
      <c r="E25474"/>
    </row>
    <row r="25475" spans="5:5" x14ac:dyDescent="0.25">
      <c r="E25475"/>
    </row>
    <row r="25476" spans="5:5" x14ac:dyDescent="0.25">
      <c r="E25476"/>
    </row>
    <row r="25477" spans="5:5" x14ac:dyDescent="0.25">
      <c r="E25477"/>
    </row>
    <row r="25478" spans="5:5" x14ac:dyDescent="0.25">
      <c r="E25478"/>
    </row>
    <row r="25479" spans="5:5" x14ac:dyDescent="0.25">
      <c r="E25479"/>
    </row>
    <row r="25480" spans="5:5" x14ac:dyDescent="0.25">
      <c r="E25480"/>
    </row>
    <row r="25481" spans="5:5" x14ac:dyDescent="0.25">
      <c r="E25481"/>
    </row>
    <row r="25482" spans="5:5" x14ac:dyDescent="0.25">
      <c r="E25482"/>
    </row>
    <row r="25483" spans="5:5" x14ac:dyDescent="0.25">
      <c r="E25483"/>
    </row>
    <row r="25484" spans="5:5" x14ac:dyDescent="0.25">
      <c r="E25484"/>
    </row>
    <row r="25485" spans="5:5" x14ac:dyDescent="0.25">
      <c r="E25485"/>
    </row>
    <row r="25486" spans="5:5" x14ac:dyDescent="0.25">
      <c r="E25486"/>
    </row>
    <row r="25487" spans="5:5" x14ac:dyDescent="0.25">
      <c r="E25487"/>
    </row>
    <row r="25488" spans="5:5" x14ac:dyDescent="0.25">
      <c r="E25488"/>
    </row>
    <row r="25489" spans="5:5" x14ac:dyDescent="0.25">
      <c r="E25489"/>
    </row>
    <row r="25490" spans="5:5" x14ac:dyDescent="0.25">
      <c r="E25490"/>
    </row>
    <row r="25491" spans="5:5" x14ac:dyDescent="0.25">
      <c r="E25491"/>
    </row>
    <row r="25492" spans="5:5" x14ac:dyDescent="0.25">
      <c r="E25492"/>
    </row>
    <row r="25493" spans="5:5" x14ac:dyDescent="0.25">
      <c r="E25493"/>
    </row>
    <row r="25494" spans="5:5" x14ac:dyDescent="0.25">
      <c r="E25494"/>
    </row>
    <row r="25495" spans="5:5" x14ac:dyDescent="0.25">
      <c r="E25495"/>
    </row>
    <row r="25496" spans="5:5" x14ac:dyDescent="0.25">
      <c r="E25496"/>
    </row>
    <row r="25497" spans="5:5" x14ac:dyDescent="0.25">
      <c r="E25497"/>
    </row>
    <row r="25498" spans="5:5" x14ac:dyDescent="0.25">
      <c r="E25498"/>
    </row>
    <row r="25499" spans="5:5" x14ac:dyDescent="0.25">
      <c r="E25499"/>
    </row>
    <row r="25500" spans="5:5" x14ac:dyDescent="0.25">
      <c r="E25500"/>
    </row>
    <row r="25501" spans="5:5" x14ac:dyDescent="0.25">
      <c r="E25501"/>
    </row>
    <row r="25502" spans="5:5" x14ac:dyDescent="0.25">
      <c r="E25502"/>
    </row>
    <row r="25503" spans="5:5" x14ac:dyDescent="0.25">
      <c r="E25503"/>
    </row>
    <row r="25504" spans="5:5" x14ac:dyDescent="0.25">
      <c r="E25504"/>
    </row>
    <row r="25505" spans="5:5" x14ac:dyDescent="0.25">
      <c r="E25505"/>
    </row>
    <row r="25506" spans="5:5" x14ac:dyDescent="0.25">
      <c r="E25506"/>
    </row>
    <row r="25507" spans="5:5" x14ac:dyDescent="0.25">
      <c r="E25507"/>
    </row>
    <row r="25508" spans="5:5" x14ac:dyDescent="0.25">
      <c r="E25508"/>
    </row>
    <row r="25509" spans="5:5" x14ac:dyDescent="0.25">
      <c r="E25509"/>
    </row>
    <row r="25510" spans="5:5" x14ac:dyDescent="0.25">
      <c r="E25510"/>
    </row>
    <row r="25511" spans="5:5" x14ac:dyDescent="0.25">
      <c r="E25511"/>
    </row>
    <row r="25512" spans="5:5" x14ac:dyDescent="0.25">
      <c r="E25512"/>
    </row>
    <row r="25513" spans="5:5" x14ac:dyDescent="0.25">
      <c r="E25513"/>
    </row>
    <row r="25514" spans="5:5" x14ac:dyDescent="0.25">
      <c r="E25514"/>
    </row>
    <row r="25515" spans="5:5" x14ac:dyDescent="0.25">
      <c r="E25515"/>
    </row>
    <row r="25516" spans="5:5" x14ac:dyDescent="0.25">
      <c r="E25516"/>
    </row>
    <row r="25517" spans="5:5" x14ac:dyDescent="0.25">
      <c r="E25517"/>
    </row>
    <row r="25518" spans="5:5" x14ac:dyDescent="0.25">
      <c r="E25518"/>
    </row>
    <row r="25519" spans="5:5" x14ac:dyDescent="0.25">
      <c r="E25519"/>
    </row>
    <row r="25520" spans="5:5" x14ac:dyDescent="0.25">
      <c r="E25520"/>
    </row>
    <row r="25521" spans="5:5" x14ac:dyDescent="0.25">
      <c r="E25521"/>
    </row>
    <row r="25522" spans="5:5" x14ac:dyDescent="0.25">
      <c r="E25522"/>
    </row>
    <row r="25523" spans="5:5" x14ac:dyDescent="0.25">
      <c r="E25523"/>
    </row>
    <row r="25524" spans="5:5" x14ac:dyDescent="0.25">
      <c r="E25524"/>
    </row>
    <row r="25525" spans="5:5" x14ac:dyDescent="0.25">
      <c r="E25525"/>
    </row>
    <row r="25526" spans="5:5" x14ac:dyDescent="0.25">
      <c r="E25526"/>
    </row>
    <row r="25527" spans="5:5" x14ac:dyDescent="0.25">
      <c r="E25527"/>
    </row>
    <row r="25528" spans="5:5" x14ac:dyDescent="0.25">
      <c r="E25528"/>
    </row>
    <row r="25529" spans="5:5" x14ac:dyDescent="0.25">
      <c r="E25529"/>
    </row>
    <row r="25530" spans="5:5" x14ac:dyDescent="0.25">
      <c r="E25530"/>
    </row>
    <row r="25531" spans="5:5" x14ac:dyDescent="0.25">
      <c r="E25531"/>
    </row>
    <row r="25532" spans="5:5" x14ac:dyDescent="0.25">
      <c r="E25532"/>
    </row>
    <row r="25533" spans="5:5" x14ac:dyDescent="0.25">
      <c r="E25533"/>
    </row>
    <row r="25534" spans="5:5" x14ac:dyDescent="0.25">
      <c r="E25534"/>
    </row>
    <row r="25535" spans="5:5" x14ac:dyDescent="0.25">
      <c r="E25535"/>
    </row>
    <row r="25536" spans="5:5" x14ac:dyDescent="0.25">
      <c r="E25536"/>
    </row>
    <row r="25537" spans="5:5" x14ac:dyDescent="0.25">
      <c r="E25537"/>
    </row>
    <row r="25538" spans="5:5" x14ac:dyDescent="0.25">
      <c r="E25538"/>
    </row>
    <row r="25539" spans="5:5" x14ac:dyDescent="0.25">
      <c r="E25539"/>
    </row>
    <row r="25540" spans="5:5" x14ac:dyDescent="0.25">
      <c r="E25540"/>
    </row>
    <row r="25541" spans="5:5" x14ac:dyDescent="0.25">
      <c r="E25541"/>
    </row>
    <row r="25542" spans="5:5" x14ac:dyDescent="0.25">
      <c r="E25542"/>
    </row>
    <row r="25543" spans="5:5" x14ac:dyDescent="0.25">
      <c r="E25543"/>
    </row>
    <row r="25544" spans="5:5" x14ac:dyDescent="0.25">
      <c r="E25544"/>
    </row>
    <row r="25545" spans="5:5" x14ac:dyDescent="0.25">
      <c r="E25545"/>
    </row>
    <row r="25546" spans="5:5" x14ac:dyDescent="0.25">
      <c r="E25546"/>
    </row>
    <row r="25547" spans="5:5" x14ac:dyDescent="0.25">
      <c r="E25547"/>
    </row>
    <row r="25548" spans="5:5" x14ac:dyDescent="0.25">
      <c r="E25548"/>
    </row>
    <row r="25549" spans="5:5" x14ac:dyDescent="0.25">
      <c r="E25549"/>
    </row>
    <row r="25550" spans="5:5" x14ac:dyDescent="0.25">
      <c r="E25550"/>
    </row>
    <row r="25551" spans="5:5" x14ac:dyDescent="0.25">
      <c r="E25551"/>
    </row>
    <row r="25552" spans="5:5" x14ac:dyDescent="0.25">
      <c r="E25552"/>
    </row>
    <row r="25553" spans="5:5" x14ac:dyDescent="0.25">
      <c r="E25553"/>
    </row>
    <row r="25554" spans="5:5" x14ac:dyDescent="0.25">
      <c r="E25554"/>
    </row>
    <row r="25555" spans="5:5" x14ac:dyDescent="0.25">
      <c r="E25555"/>
    </row>
    <row r="25556" spans="5:5" x14ac:dyDescent="0.25">
      <c r="E25556"/>
    </row>
    <row r="25557" spans="5:5" x14ac:dyDescent="0.25">
      <c r="E25557"/>
    </row>
    <row r="25558" spans="5:5" x14ac:dyDescent="0.25">
      <c r="E25558"/>
    </row>
    <row r="25559" spans="5:5" x14ac:dyDescent="0.25">
      <c r="E25559"/>
    </row>
    <row r="25560" spans="5:5" x14ac:dyDescent="0.25">
      <c r="E25560"/>
    </row>
    <row r="25561" spans="5:5" x14ac:dyDescent="0.25">
      <c r="E25561"/>
    </row>
    <row r="25562" spans="5:5" x14ac:dyDescent="0.25">
      <c r="E25562"/>
    </row>
    <row r="25563" spans="5:5" x14ac:dyDescent="0.25">
      <c r="E25563"/>
    </row>
    <row r="25564" spans="5:5" x14ac:dyDescent="0.25">
      <c r="E25564"/>
    </row>
    <row r="25565" spans="5:5" x14ac:dyDescent="0.25">
      <c r="E25565"/>
    </row>
    <row r="25566" spans="5:5" x14ac:dyDescent="0.25">
      <c r="E25566"/>
    </row>
    <row r="25567" spans="5:5" x14ac:dyDescent="0.25">
      <c r="E25567"/>
    </row>
    <row r="25568" spans="5:5" x14ac:dyDescent="0.25">
      <c r="E25568"/>
    </row>
    <row r="25569" spans="5:5" x14ac:dyDescent="0.25">
      <c r="E25569"/>
    </row>
    <row r="25570" spans="5:5" x14ac:dyDescent="0.25">
      <c r="E25570"/>
    </row>
    <row r="25571" spans="5:5" x14ac:dyDescent="0.25">
      <c r="E25571"/>
    </row>
    <row r="25572" spans="5:5" x14ac:dyDescent="0.25">
      <c r="E25572"/>
    </row>
    <row r="25573" spans="5:5" x14ac:dyDescent="0.25">
      <c r="E25573"/>
    </row>
    <row r="25574" spans="5:5" x14ac:dyDescent="0.25">
      <c r="E25574"/>
    </row>
    <row r="25575" spans="5:5" x14ac:dyDescent="0.25">
      <c r="E25575"/>
    </row>
    <row r="25576" spans="5:5" x14ac:dyDescent="0.25">
      <c r="E25576"/>
    </row>
    <row r="25577" spans="5:5" x14ac:dyDescent="0.25">
      <c r="E25577"/>
    </row>
    <row r="25578" spans="5:5" x14ac:dyDescent="0.25">
      <c r="E25578"/>
    </row>
    <row r="25579" spans="5:5" x14ac:dyDescent="0.25">
      <c r="E25579"/>
    </row>
    <row r="25580" spans="5:5" x14ac:dyDescent="0.25">
      <c r="E25580"/>
    </row>
    <row r="25581" spans="5:5" x14ac:dyDescent="0.25">
      <c r="E25581"/>
    </row>
    <row r="25582" spans="5:5" x14ac:dyDescent="0.25">
      <c r="E25582"/>
    </row>
    <row r="25583" spans="5:5" x14ac:dyDescent="0.25">
      <c r="E25583"/>
    </row>
    <row r="25584" spans="5:5" x14ac:dyDescent="0.25">
      <c r="E25584"/>
    </row>
    <row r="25585" spans="5:5" x14ac:dyDescent="0.25">
      <c r="E25585"/>
    </row>
    <row r="25586" spans="5:5" x14ac:dyDescent="0.25">
      <c r="E25586"/>
    </row>
    <row r="25587" spans="5:5" x14ac:dyDescent="0.25">
      <c r="E25587"/>
    </row>
    <row r="25588" spans="5:5" x14ac:dyDescent="0.25">
      <c r="E25588"/>
    </row>
    <row r="25589" spans="5:5" x14ac:dyDescent="0.25">
      <c r="E25589"/>
    </row>
    <row r="25590" spans="5:5" x14ac:dyDescent="0.25">
      <c r="E25590"/>
    </row>
    <row r="25591" spans="5:5" x14ac:dyDescent="0.25">
      <c r="E25591"/>
    </row>
    <row r="25592" spans="5:5" x14ac:dyDescent="0.25">
      <c r="E25592"/>
    </row>
    <row r="25593" spans="5:5" x14ac:dyDescent="0.25">
      <c r="E25593"/>
    </row>
    <row r="25594" spans="5:5" x14ac:dyDescent="0.25">
      <c r="E25594"/>
    </row>
    <row r="25595" spans="5:5" x14ac:dyDescent="0.25">
      <c r="E25595"/>
    </row>
    <row r="25596" spans="5:5" x14ac:dyDescent="0.25">
      <c r="E25596"/>
    </row>
    <row r="25597" spans="5:5" x14ac:dyDescent="0.25">
      <c r="E25597"/>
    </row>
    <row r="25598" spans="5:5" x14ac:dyDescent="0.25">
      <c r="E25598"/>
    </row>
    <row r="25599" spans="5:5" x14ac:dyDescent="0.25">
      <c r="E25599"/>
    </row>
    <row r="25600" spans="5:5" x14ac:dyDescent="0.25">
      <c r="E25600"/>
    </row>
    <row r="25601" spans="5:5" x14ac:dyDescent="0.25">
      <c r="E25601"/>
    </row>
    <row r="25602" spans="5:5" x14ac:dyDescent="0.25">
      <c r="E25602"/>
    </row>
    <row r="25603" spans="5:5" x14ac:dyDescent="0.25">
      <c r="E25603"/>
    </row>
    <row r="25604" spans="5:5" x14ac:dyDescent="0.25">
      <c r="E25604"/>
    </row>
    <row r="25605" spans="5:5" x14ac:dyDescent="0.25">
      <c r="E25605"/>
    </row>
    <row r="25606" spans="5:5" x14ac:dyDescent="0.25">
      <c r="E25606"/>
    </row>
    <row r="25607" spans="5:5" x14ac:dyDescent="0.25">
      <c r="E25607"/>
    </row>
    <row r="25608" spans="5:5" x14ac:dyDescent="0.25">
      <c r="E25608"/>
    </row>
    <row r="25609" spans="5:5" x14ac:dyDescent="0.25">
      <c r="E25609"/>
    </row>
    <row r="25610" spans="5:5" x14ac:dyDescent="0.25">
      <c r="E25610"/>
    </row>
    <row r="25611" spans="5:5" x14ac:dyDescent="0.25">
      <c r="E25611"/>
    </row>
    <row r="25612" spans="5:5" x14ac:dyDescent="0.25">
      <c r="E25612"/>
    </row>
    <row r="25613" spans="5:5" x14ac:dyDescent="0.25">
      <c r="E25613"/>
    </row>
    <row r="25614" spans="5:5" x14ac:dyDescent="0.25">
      <c r="E25614"/>
    </row>
    <row r="25615" spans="5:5" x14ac:dyDescent="0.25">
      <c r="E25615"/>
    </row>
    <row r="25616" spans="5:5" x14ac:dyDescent="0.25">
      <c r="E25616"/>
    </row>
    <row r="25617" spans="5:5" x14ac:dyDescent="0.25">
      <c r="E25617"/>
    </row>
    <row r="25618" spans="5:5" x14ac:dyDescent="0.25">
      <c r="E25618"/>
    </row>
    <row r="25619" spans="5:5" x14ac:dyDescent="0.25">
      <c r="E25619"/>
    </row>
    <row r="25620" spans="5:5" x14ac:dyDescent="0.25">
      <c r="E25620"/>
    </row>
    <row r="25621" spans="5:5" x14ac:dyDescent="0.25">
      <c r="E25621"/>
    </row>
    <row r="25622" spans="5:5" x14ac:dyDescent="0.25">
      <c r="E25622"/>
    </row>
    <row r="25623" spans="5:5" x14ac:dyDescent="0.25">
      <c r="E25623"/>
    </row>
    <row r="25624" spans="5:5" x14ac:dyDescent="0.25">
      <c r="E25624"/>
    </row>
    <row r="25625" spans="5:5" x14ac:dyDescent="0.25">
      <c r="E25625"/>
    </row>
    <row r="25626" spans="5:5" x14ac:dyDescent="0.25">
      <c r="E25626"/>
    </row>
    <row r="25627" spans="5:5" x14ac:dyDescent="0.25">
      <c r="E25627"/>
    </row>
    <row r="25628" spans="5:5" x14ac:dyDescent="0.25">
      <c r="E25628"/>
    </row>
    <row r="25629" spans="5:5" x14ac:dyDescent="0.25">
      <c r="E25629"/>
    </row>
    <row r="25630" spans="5:5" x14ac:dyDescent="0.25">
      <c r="E25630"/>
    </row>
    <row r="25631" spans="5:5" x14ac:dyDescent="0.25">
      <c r="E25631"/>
    </row>
    <row r="25632" spans="5:5" x14ac:dyDescent="0.25">
      <c r="E25632"/>
    </row>
    <row r="25633" spans="5:5" x14ac:dyDescent="0.25">
      <c r="E25633"/>
    </row>
    <row r="25634" spans="5:5" x14ac:dyDescent="0.25">
      <c r="E25634"/>
    </row>
    <row r="25635" spans="5:5" x14ac:dyDescent="0.25">
      <c r="E25635"/>
    </row>
    <row r="25636" spans="5:5" x14ac:dyDescent="0.25">
      <c r="E25636"/>
    </row>
    <row r="25637" spans="5:5" x14ac:dyDescent="0.25">
      <c r="E25637"/>
    </row>
    <row r="25638" spans="5:5" x14ac:dyDescent="0.25">
      <c r="E25638"/>
    </row>
    <row r="25639" spans="5:5" x14ac:dyDescent="0.25">
      <c r="E25639"/>
    </row>
    <row r="25640" spans="5:5" x14ac:dyDescent="0.25">
      <c r="E25640"/>
    </row>
    <row r="25641" spans="5:5" x14ac:dyDescent="0.25">
      <c r="E25641"/>
    </row>
    <row r="25642" spans="5:5" x14ac:dyDescent="0.25">
      <c r="E25642"/>
    </row>
    <row r="25643" spans="5:5" x14ac:dyDescent="0.25">
      <c r="E25643"/>
    </row>
    <row r="25644" spans="5:5" x14ac:dyDescent="0.25">
      <c r="E25644"/>
    </row>
    <row r="25645" spans="5:5" x14ac:dyDescent="0.25">
      <c r="E25645"/>
    </row>
    <row r="25646" spans="5:5" x14ac:dyDescent="0.25">
      <c r="E25646"/>
    </row>
    <row r="25647" spans="5:5" x14ac:dyDescent="0.25">
      <c r="E25647"/>
    </row>
    <row r="25648" spans="5:5" x14ac:dyDescent="0.25">
      <c r="E25648"/>
    </row>
    <row r="25649" spans="5:5" x14ac:dyDescent="0.25">
      <c r="E25649"/>
    </row>
    <row r="25650" spans="5:5" x14ac:dyDescent="0.25">
      <c r="E25650"/>
    </row>
    <row r="25651" spans="5:5" x14ac:dyDescent="0.25">
      <c r="E25651"/>
    </row>
    <row r="25652" spans="5:5" x14ac:dyDescent="0.25">
      <c r="E25652"/>
    </row>
    <row r="25653" spans="5:5" x14ac:dyDescent="0.25">
      <c r="E25653"/>
    </row>
    <row r="25654" spans="5:5" x14ac:dyDescent="0.25">
      <c r="E25654"/>
    </row>
    <row r="25655" spans="5:5" x14ac:dyDescent="0.25">
      <c r="E25655"/>
    </row>
    <row r="25656" spans="5:5" x14ac:dyDescent="0.25">
      <c r="E25656"/>
    </row>
    <row r="25657" spans="5:5" x14ac:dyDescent="0.25">
      <c r="E25657"/>
    </row>
    <row r="25658" spans="5:5" x14ac:dyDescent="0.25">
      <c r="E25658"/>
    </row>
    <row r="25659" spans="5:5" x14ac:dyDescent="0.25">
      <c r="E25659"/>
    </row>
    <row r="25660" spans="5:5" x14ac:dyDescent="0.25">
      <c r="E25660"/>
    </row>
    <row r="25661" spans="5:5" x14ac:dyDescent="0.25">
      <c r="E25661"/>
    </row>
    <row r="25662" spans="5:5" x14ac:dyDescent="0.25">
      <c r="E25662"/>
    </row>
    <row r="25663" spans="5:5" x14ac:dyDescent="0.25">
      <c r="E25663"/>
    </row>
    <row r="25664" spans="5:5" x14ac:dyDescent="0.25">
      <c r="E25664"/>
    </row>
    <row r="25665" spans="5:5" x14ac:dyDescent="0.25">
      <c r="E25665"/>
    </row>
    <row r="25666" spans="5:5" x14ac:dyDescent="0.25">
      <c r="E25666"/>
    </row>
    <row r="25667" spans="5:5" x14ac:dyDescent="0.25">
      <c r="E25667"/>
    </row>
    <row r="25668" spans="5:5" x14ac:dyDescent="0.25">
      <c r="E25668"/>
    </row>
    <row r="25669" spans="5:5" x14ac:dyDescent="0.25">
      <c r="E25669"/>
    </row>
    <row r="25670" spans="5:5" x14ac:dyDescent="0.25">
      <c r="E25670"/>
    </row>
    <row r="25671" spans="5:5" x14ac:dyDescent="0.25">
      <c r="E25671"/>
    </row>
    <row r="25672" spans="5:5" x14ac:dyDescent="0.25">
      <c r="E25672"/>
    </row>
    <row r="25673" spans="5:5" x14ac:dyDescent="0.25">
      <c r="E25673"/>
    </row>
    <row r="25674" spans="5:5" x14ac:dyDescent="0.25">
      <c r="E25674"/>
    </row>
    <row r="25675" spans="5:5" x14ac:dyDescent="0.25">
      <c r="E25675"/>
    </row>
    <row r="25676" spans="5:5" x14ac:dyDescent="0.25">
      <c r="E25676"/>
    </row>
    <row r="25677" spans="5:5" x14ac:dyDescent="0.25">
      <c r="E25677"/>
    </row>
    <row r="25678" spans="5:5" x14ac:dyDescent="0.25">
      <c r="E25678"/>
    </row>
    <row r="25679" spans="5:5" x14ac:dyDescent="0.25">
      <c r="E25679"/>
    </row>
    <row r="25680" spans="5:5" x14ac:dyDescent="0.25">
      <c r="E25680"/>
    </row>
    <row r="25681" spans="5:5" x14ac:dyDescent="0.25">
      <c r="E25681"/>
    </row>
    <row r="25682" spans="5:5" x14ac:dyDescent="0.25">
      <c r="E25682"/>
    </row>
    <row r="25683" spans="5:5" x14ac:dyDescent="0.25">
      <c r="E25683"/>
    </row>
    <row r="25684" spans="5:5" x14ac:dyDescent="0.25">
      <c r="E25684"/>
    </row>
    <row r="25685" spans="5:5" x14ac:dyDescent="0.25">
      <c r="E25685"/>
    </row>
    <row r="25686" spans="5:5" x14ac:dyDescent="0.25">
      <c r="E25686"/>
    </row>
    <row r="25687" spans="5:5" x14ac:dyDescent="0.25">
      <c r="E25687"/>
    </row>
    <row r="25688" spans="5:5" x14ac:dyDescent="0.25">
      <c r="E25688"/>
    </row>
    <row r="25689" spans="5:5" x14ac:dyDescent="0.25">
      <c r="E25689"/>
    </row>
    <row r="25690" spans="5:5" x14ac:dyDescent="0.25">
      <c r="E25690"/>
    </row>
    <row r="25691" spans="5:5" x14ac:dyDescent="0.25">
      <c r="E25691"/>
    </row>
    <row r="25692" spans="5:5" x14ac:dyDescent="0.25">
      <c r="E25692"/>
    </row>
    <row r="25693" spans="5:5" x14ac:dyDescent="0.25">
      <c r="E25693"/>
    </row>
    <row r="25694" spans="5:5" x14ac:dyDescent="0.25">
      <c r="E25694"/>
    </row>
    <row r="25695" spans="5:5" x14ac:dyDescent="0.25">
      <c r="E25695"/>
    </row>
    <row r="25696" spans="5:5" x14ac:dyDescent="0.25">
      <c r="E25696"/>
    </row>
    <row r="25697" spans="5:5" x14ac:dyDescent="0.25">
      <c r="E25697"/>
    </row>
    <row r="25698" spans="5:5" x14ac:dyDescent="0.25">
      <c r="E25698"/>
    </row>
    <row r="25699" spans="5:5" x14ac:dyDescent="0.25">
      <c r="E25699"/>
    </row>
    <row r="25700" spans="5:5" x14ac:dyDescent="0.25">
      <c r="E25700"/>
    </row>
    <row r="25701" spans="5:5" x14ac:dyDescent="0.25">
      <c r="E25701"/>
    </row>
    <row r="25702" spans="5:5" x14ac:dyDescent="0.25">
      <c r="E25702"/>
    </row>
    <row r="25703" spans="5:5" x14ac:dyDescent="0.25">
      <c r="E25703"/>
    </row>
    <row r="25704" spans="5:5" x14ac:dyDescent="0.25">
      <c r="E25704"/>
    </row>
    <row r="25705" spans="5:5" x14ac:dyDescent="0.25">
      <c r="E25705"/>
    </row>
    <row r="25706" spans="5:5" x14ac:dyDescent="0.25">
      <c r="E25706"/>
    </row>
    <row r="25707" spans="5:5" x14ac:dyDescent="0.25">
      <c r="E25707"/>
    </row>
    <row r="25708" spans="5:5" x14ac:dyDescent="0.25">
      <c r="E25708"/>
    </row>
    <row r="25709" spans="5:5" x14ac:dyDescent="0.25">
      <c r="E25709"/>
    </row>
    <row r="25710" spans="5:5" x14ac:dyDescent="0.25">
      <c r="E25710"/>
    </row>
    <row r="25711" spans="5:5" x14ac:dyDescent="0.25">
      <c r="E25711"/>
    </row>
    <row r="25712" spans="5:5" x14ac:dyDescent="0.25">
      <c r="E25712"/>
    </row>
    <row r="25713" spans="5:5" x14ac:dyDescent="0.25">
      <c r="E25713"/>
    </row>
    <row r="25714" spans="5:5" x14ac:dyDescent="0.25">
      <c r="E25714"/>
    </row>
    <row r="25715" spans="5:5" x14ac:dyDescent="0.25">
      <c r="E25715"/>
    </row>
    <row r="25716" spans="5:5" x14ac:dyDescent="0.25">
      <c r="E25716"/>
    </row>
    <row r="25717" spans="5:5" x14ac:dyDescent="0.25">
      <c r="E25717"/>
    </row>
    <row r="25718" spans="5:5" x14ac:dyDescent="0.25">
      <c r="E25718"/>
    </row>
    <row r="25719" spans="5:5" x14ac:dyDescent="0.25">
      <c r="E25719"/>
    </row>
    <row r="25720" spans="5:5" x14ac:dyDescent="0.25">
      <c r="E25720"/>
    </row>
    <row r="25721" spans="5:5" x14ac:dyDescent="0.25">
      <c r="E25721"/>
    </row>
    <row r="25722" spans="5:5" x14ac:dyDescent="0.25">
      <c r="E25722"/>
    </row>
    <row r="25723" spans="5:5" x14ac:dyDescent="0.25">
      <c r="E25723"/>
    </row>
    <row r="25724" spans="5:5" x14ac:dyDescent="0.25">
      <c r="E25724"/>
    </row>
    <row r="25725" spans="5:5" x14ac:dyDescent="0.25">
      <c r="E25725"/>
    </row>
    <row r="25726" spans="5:5" x14ac:dyDescent="0.25">
      <c r="E25726"/>
    </row>
    <row r="25727" spans="5:5" x14ac:dyDescent="0.25">
      <c r="E25727"/>
    </row>
    <row r="25728" spans="5:5" x14ac:dyDescent="0.25">
      <c r="E25728"/>
    </row>
    <row r="25729" spans="5:5" x14ac:dyDescent="0.25">
      <c r="E25729"/>
    </row>
    <row r="25730" spans="5:5" x14ac:dyDescent="0.25">
      <c r="E25730"/>
    </row>
    <row r="25731" spans="5:5" x14ac:dyDescent="0.25">
      <c r="E25731"/>
    </row>
    <row r="25732" spans="5:5" x14ac:dyDescent="0.25">
      <c r="E25732"/>
    </row>
    <row r="25733" spans="5:5" x14ac:dyDescent="0.25">
      <c r="E25733"/>
    </row>
    <row r="25734" spans="5:5" x14ac:dyDescent="0.25">
      <c r="E25734"/>
    </row>
    <row r="25735" spans="5:5" x14ac:dyDescent="0.25">
      <c r="E25735"/>
    </row>
    <row r="25736" spans="5:5" x14ac:dyDescent="0.25">
      <c r="E25736"/>
    </row>
    <row r="25737" spans="5:5" x14ac:dyDescent="0.25">
      <c r="E25737"/>
    </row>
    <row r="25738" spans="5:5" x14ac:dyDescent="0.25">
      <c r="E25738"/>
    </row>
    <row r="25739" spans="5:5" x14ac:dyDescent="0.25">
      <c r="E25739"/>
    </row>
    <row r="25740" spans="5:5" x14ac:dyDescent="0.25">
      <c r="E25740"/>
    </row>
    <row r="25741" spans="5:5" x14ac:dyDescent="0.25">
      <c r="E25741"/>
    </row>
    <row r="25742" spans="5:5" x14ac:dyDescent="0.25">
      <c r="E25742"/>
    </row>
    <row r="25743" spans="5:5" x14ac:dyDescent="0.25">
      <c r="E25743"/>
    </row>
    <row r="25744" spans="5:5" x14ac:dyDescent="0.25">
      <c r="E25744"/>
    </row>
    <row r="25745" spans="5:5" x14ac:dyDescent="0.25">
      <c r="E25745"/>
    </row>
    <row r="25746" spans="5:5" x14ac:dyDescent="0.25">
      <c r="E25746"/>
    </row>
    <row r="25747" spans="5:5" x14ac:dyDescent="0.25">
      <c r="E25747"/>
    </row>
    <row r="25748" spans="5:5" x14ac:dyDescent="0.25">
      <c r="E25748"/>
    </row>
    <row r="25749" spans="5:5" x14ac:dyDescent="0.25">
      <c r="E25749"/>
    </row>
    <row r="25750" spans="5:5" x14ac:dyDescent="0.25">
      <c r="E25750"/>
    </row>
    <row r="25751" spans="5:5" x14ac:dyDescent="0.25">
      <c r="E25751"/>
    </row>
    <row r="25752" spans="5:5" x14ac:dyDescent="0.25">
      <c r="E25752"/>
    </row>
    <row r="25753" spans="5:5" x14ac:dyDescent="0.25">
      <c r="E25753"/>
    </row>
    <row r="25754" spans="5:5" x14ac:dyDescent="0.25">
      <c r="E25754"/>
    </row>
    <row r="25755" spans="5:5" x14ac:dyDescent="0.25">
      <c r="E25755"/>
    </row>
    <row r="25756" spans="5:5" x14ac:dyDescent="0.25">
      <c r="E25756"/>
    </row>
    <row r="25757" spans="5:5" x14ac:dyDescent="0.25">
      <c r="E25757"/>
    </row>
    <row r="25758" spans="5:5" x14ac:dyDescent="0.25">
      <c r="E25758"/>
    </row>
    <row r="25759" spans="5:5" x14ac:dyDescent="0.25">
      <c r="E25759"/>
    </row>
    <row r="25760" spans="5:5" x14ac:dyDescent="0.25">
      <c r="E25760"/>
    </row>
    <row r="25761" spans="5:5" x14ac:dyDescent="0.25">
      <c r="E25761"/>
    </row>
    <row r="25762" spans="5:5" x14ac:dyDescent="0.25">
      <c r="E25762"/>
    </row>
    <row r="25763" spans="5:5" x14ac:dyDescent="0.25">
      <c r="E25763"/>
    </row>
    <row r="25764" spans="5:5" x14ac:dyDescent="0.25">
      <c r="E25764"/>
    </row>
    <row r="25765" spans="5:5" x14ac:dyDescent="0.25">
      <c r="E25765"/>
    </row>
    <row r="25766" spans="5:5" x14ac:dyDescent="0.25">
      <c r="E25766"/>
    </row>
    <row r="25767" spans="5:5" x14ac:dyDescent="0.25">
      <c r="E25767"/>
    </row>
    <row r="25768" spans="5:5" x14ac:dyDescent="0.25">
      <c r="E25768"/>
    </row>
    <row r="25769" spans="5:5" x14ac:dyDescent="0.25">
      <c r="E25769"/>
    </row>
    <row r="25770" spans="5:5" x14ac:dyDescent="0.25">
      <c r="E25770"/>
    </row>
    <row r="25771" spans="5:5" x14ac:dyDescent="0.25">
      <c r="E25771"/>
    </row>
    <row r="25772" spans="5:5" x14ac:dyDescent="0.25">
      <c r="E25772"/>
    </row>
    <row r="25773" spans="5:5" x14ac:dyDescent="0.25">
      <c r="E25773"/>
    </row>
    <row r="25774" spans="5:5" x14ac:dyDescent="0.25">
      <c r="E25774"/>
    </row>
    <row r="25775" spans="5:5" x14ac:dyDescent="0.25">
      <c r="E25775"/>
    </row>
    <row r="25776" spans="5:5" x14ac:dyDescent="0.25">
      <c r="E25776"/>
    </row>
    <row r="25777" spans="5:5" x14ac:dyDescent="0.25">
      <c r="E25777"/>
    </row>
    <row r="25778" spans="5:5" x14ac:dyDescent="0.25">
      <c r="E25778"/>
    </row>
    <row r="25779" spans="5:5" x14ac:dyDescent="0.25">
      <c r="E25779"/>
    </row>
    <row r="25780" spans="5:5" x14ac:dyDescent="0.25">
      <c r="E25780"/>
    </row>
    <row r="25781" spans="5:5" x14ac:dyDescent="0.25">
      <c r="E25781"/>
    </row>
    <row r="25782" spans="5:5" x14ac:dyDescent="0.25">
      <c r="E25782"/>
    </row>
    <row r="25783" spans="5:5" x14ac:dyDescent="0.25">
      <c r="E25783"/>
    </row>
    <row r="25784" spans="5:5" x14ac:dyDescent="0.25">
      <c r="E25784"/>
    </row>
    <row r="25785" spans="5:5" x14ac:dyDescent="0.25">
      <c r="E25785"/>
    </row>
    <row r="25786" spans="5:5" x14ac:dyDescent="0.25">
      <c r="E25786"/>
    </row>
    <row r="25787" spans="5:5" x14ac:dyDescent="0.25">
      <c r="E25787"/>
    </row>
    <row r="25788" spans="5:5" x14ac:dyDescent="0.25">
      <c r="E25788"/>
    </row>
    <row r="25789" spans="5:5" x14ac:dyDescent="0.25">
      <c r="E25789"/>
    </row>
    <row r="25790" spans="5:5" x14ac:dyDescent="0.25">
      <c r="E25790"/>
    </row>
    <row r="25791" spans="5:5" x14ac:dyDescent="0.25">
      <c r="E25791"/>
    </row>
    <row r="25792" spans="5:5" x14ac:dyDescent="0.25">
      <c r="E25792"/>
    </row>
    <row r="25793" spans="5:5" x14ac:dyDescent="0.25">
      <c r="E25793"/>
    </row>
    <row r="25794" spans="5:5" x14ac:dyDescent="0.25">
      <c r="E25794"/>
    </row>
    <row r="25795" spans="5:5" x14ac:dyDescent="0.25">
      <c r="E25795"/>
    </row>
    <row r="25796" spans="5:5" x14ac:dyDescent="0.25">
      <c r="E25796"/>
    </row>
    <row r="25797" spans="5:5" x14ac:dyDescent="0.25">
      <c r="E25797"/>
    </row>
    <row r="25798" spans="5:5" x14ac:dyDescent="0.25">
      <c r="E25798"/>
    </row>
    <row r="25799" spans="5:5" x14ac:dyDescent="0.25">
      <c r="E25799"/>
    </row>
    <row r="25800" spans="5:5" x14ac:dyDescent="0.25">
      <c r="E25800"/>
    </row>
    <row r="25801" spans="5:5" x14ac:dyDescent="0.25">
      <c r="E25801"/>
    </row>
    <row r="25802" spans="5:5" x14ac:dyDescent="0.25">
      <c r="E25802"/>
    </row>
    <row r="25803" spans="5:5" x14ac:dyDescent="0.25">
      <c r="E25803"/>
    </row>
    <row r="25804" spans="5:5" x14ac:dyDescent="0.25">
      <c r="E25804"/>
    </row>
    <row r="25805" spans="5:5" x14ac:dyDescent="0.25">
      <c r="E25805"/>
    </row>
    <row r="25806" spans="5:5" x14ac:dyDescent="0.25">
      <c r="E25806"/>
    </row>
    <row r="25807" spans="5:5" x14ac:dyDescent="0.25">
      <c r="E25807"/>
    </row>
    <row r="25808" spans="5:5" x14ac:dyDescent="0.25">
      <c r="E25808"/>
    </row>
    <row r="25809" spans="5:5" x14ac:dyDescent="0.25">
      <c r="E25809"/>
    </row>
    <row r="25810" spans="5:5" x14ac:dyDescent="0.25">
      <c r="E25810"/>
    </row>
    <row r="25811" spans="5:5" x14ac:dyDescent="0.25">
      <c r="E25811"/>
    </row>
    <row r="25812" spans="5:5" x14ac:dyDescent="0.25">
      <c r="E25812"/>
    </row>
    <row r="25813" spans="5:5" x14ac:dyDescent="0.25">
      <c r="E25813"/>
    </row>
    <row r="25814" spans="5:5" x14ac:dyDescent="0.25">
      <c r="E25814"/>
    </row>
    <row r="25815" spans="5:5" x14ac:dyDescent="0.25">
      <c r="E25815"/>
    </row>
    <row r="25816" spans="5:5" x14ac:dyDescent="0.25">
      <c r="E25816"/>
    </row>
    <row r="25817" spans="5:5" x14ac:dyDescent="0.25">
      <c r="E25817"/>
    </row>
    <row r="25818" spans="5:5" x14ac:dyDescent="0.25">
      <c r="E25818"/>
    </row>
    <row r="25819" spans="5:5" x14ac:dyDescent="0.25">
      <c r="E25819"/>
    </row>
    <row r="25820" spans="5:5" x14ac:dyDescent="0.25">
      <c r="E25820"/>
    </row>
    <row r="25821" spans="5:5" x14ac:dyDescent="0.25">
      <c r="E25821"/>
    </row>
    <row r="25822" spans="5:5" x14ac:dyDescent="0.25">
      <c r="E25822"/>
    </row>
    <row r="25823" spans="5:5" x14ac:dyDescent="0.25">
      <c r="E25823"/>
    </row>
    <row r="25824" spans="5:5" x14ac:dyDescent="0.25">
      <c r="E25824"/>
    </row>
    <row r="25825" spans="5:5" x14ac:dyDescent="0.25">
      <c r="E25825"/>
    </row>
    <row r="25826" spans="5:5" x14ac:dyDescent="0.25">
      <c r="E25826"/>
    </row>
    <row r="25827" spans="5:5" x14ac:dyDescent="0.25">
      <c r="E25827"/>
    </row>
    <row r="25828" spans="5:5" x14ac:dyDescent="0.25">
      <c r="E25828"/>
    </row>
    <row r="25829" spans="5:5" x14ac:dyDescent="0.25">
      <c r="E25829"/>
    </row>
    <row r="25830" spans="5:5" x14ac:dyDescent="0.25">
      <c r="E25830"/>
    </row>
    <row r="25831" spans="5:5" x14ac:dyDescent="0.25">
      <c r="E25831"/>
    </row>
    <row r="25832" spans="5:5" x14ac:dyDescent="0.25">
      <c r="E25832"/>
    </row>
    <row r="25833" spans="5:5" x14ac:dyDescent="0.25">
      <c r="E25833"/>
    </row>
    <row r="25834" spans="5:5" x14ac:dyDescent="0.25">
      <c r="E25834"/>
    </row>
    <row r="25835" spans="5:5" x14ac:dyDescent="0.25">
      <c r="E25835"/>
    </row>
    <row r="25836" spans="5:5" x14ac:dyDescent="0.25">
      <c r="E25836"/>
    </row>
    <row r="25837" spans="5:5" x14ac:dyDescent="0.25">
      <c r="E25837"/>
    </row>
    <row r="25838" spans="5:5" x14ac:dyDescent="0.25">
      <c r="E25838"/>
    </row>
    <row r="25839" spans="5:5" x14ac:dyDescent="0.25">
      <c r="E25839"/>
    </row>
    <row r="25840" spans="5:5" x14ac:dyDescent="0.25">
      <c r="E25840"/>
    </row>
    <row r="25841" spans="5:5" x14ac:dyDescent="0.25">
      <c r="E25841"/>
    </row>
    <row r="25842" spans="5:5" x14ac:dyDescent="0.25">
      <c r="E25842"/>
    </row>
    <row r="25843" spans="5:5" x14ac:dyDescent="0.25">
      <c r="E25843"/>
    </row>
    <row r="25844" spans="5:5" x14ac:dyDescent="0.25">
      <c r="E25844"/>
    </row>
    <row r="25845" spans="5:5" x14ac:dyDescent="0.25">
      <c r="E25845"/>
    </row>
    <row r="25846" spans="5:5" x14ac:dyDescent="0.25">
      <c r="E25846"/>
    </row>
    <row r="25847" spans="5:5" x14ac:dyDescent="0.25">
      <c r="E25847"/>
    </row>
    <row r="25848" spans="5:5" x14ac:dyDescent="0.25">
      <c r="E25848"/>
    </row>
    <row r="25849" spans="5:5" x14ac:dyDescent="0.25">
      <c r="E25849"/>
    </row>
    <row r="25850" spans="5:5" x14ac:dyDescent="0.25">
      <c r="E25850"/>
    </row>
    <row r="25851" spans="5:5" x14ac:dyDescent="0.25">
      <c r="E25851"/>
    </row>
    <row r="25852" spans="5:5" x14ac:dyDescent="0.25">
      <c r="E25852"/>
    </row>
    <row r="25853" spans="5:5" x14ac:dyDescent="0.25">
      <c r="E25853"/>
    </row>
    <row r="25854" spans="5:5" x14ac:dyDescent="0.25">
      <c r="E25854"/>
    </row>
    <row r="25855" spans="5:5" x14ac:dyDescent="0.25">
      <c r="E25855"/>
    </row>
    <row r="25856" spans="5:5" x14ac:dyDescent="0.25">
      <c r="E25856"/>
    </row>
    <row r="25857" spans="5:5" x14ac:dyDescent="0.25">
      <c r="E25857"/>
    </row>
    <row r="25858" spans="5:5" x14ac:dyDescent="0.25">
      <c r="E25858"/>
    </row>
    <row r="25859" spans="5:5" x14ac:dyDescent="0.25">
      <c r="E25859"/>
    </row>
    <row r="25860" spans="5:5" x14ac:dyDescent="0.25">
      <c r="E25860"/>
    </row>
    <row r="25861" spans="5:5" x14ac:dyDescent="0.25">
      <c r="E25861"/>
    </row>
    <row r="25862" spans="5:5" x14ac:dyDescent="0.25">
      <c r="E25862"/>
    </row>
    <row r="25863" spans="5:5" x14ac:dyDescent="0.25">
      <c r="E25863"/>
    </row>
    <row r="25864" spans="5:5" x14ac:dyDescent="0.25">
      <c r="E25864"/>
    </row>
    <row r="25865" spans="5:5" x14ac:dyDescent="0.25">
      <c r="E25865"/>
    </row>
    <row r="25866" spans="5:5" x14ac:dyDescent="0.25">
      <c r="E25866"/>
    </row>
    <row r="25867" spans="5:5" x14ac:dyDescent="0.25">
      <c r="E25867"/>
    </row>
    <row r="25868" spans="5:5" x14ac:dyDescent="0.25">
      <c r="E25868"/>
    </row>
    <row r="25869" spans="5:5" x14ac:dyDescent="0.25">
      <c r="E25869"/>
    </row>
    <row r="25870" spans="5:5" x14ac:dyDescent="0.25">
      <c r="E25870"/>
    </row>
    <row r="25871" spans="5:5" x14ac:dyDescent="0.25">
      <c r="E25871"/>
    </row>
    <row r="25872" spans="5:5" x14ac:dyDescent="0.25">
      <c r="E25872"/>
    </row>
    <row r="25873" spans="5:5" x14ac:dyDescent="0.25">
      <c r="E25873"/>
    </row>
    <row r="25874" spans="5:5" x14ac:dyDescent="0.25">
      <c r="E25874"/>
    </row>
    <row r="25875" spans="5:5" x14ac:dyDescent="0.25">
      <c r="E25875"/>
    </row>
    <row r="25876" spans="5:5" x14ac:dyDescent="0.25">
      <c r="E25876"/>
    </row>
    <row r="25877" spans="5:5" x14ac:dyDescent="0.25">
      <c r="E25877"/>
    </row>
    <row r="25878" spans="5:5" x14ac:dyDescent="0.25">
      <c r="E25878"/>
    </row>
    <row r="25879" spans="5:5" x14ac:dyDescent="0.25">
      <c r="E25879"/>
    </row>
    <row r="25880" spans="5:5" x14ac:dyDescent="0.25">
      <c r="E25880"/>
    </row>
    <row r="25881" spans="5:5" x14ac:dyDescent="0.25">
      <c r="E25881"/>
    </row>
    <row r="25882" spans="5:5" x14ac:dyDescent="0.25">
      <c r="E25882"/>
    </row>
    <row r="25883" spans="5:5" x14ac:dyDescent="0.25">
      <c r="E25883"/>
    </row>
    <row r="25884" spans="5:5" x14ac:dyDescent="0.25">
      <c r="E25884"/>
    </row>
    <row r="25885" spans="5:5" x14ac:dyDescent="0.25">
      <c r="E25885"/>
    </row>
    <row r="25886" spans="5:5" x14ac:dyDescent="0.25">
      <c r="E25886"/>
    </row>
    <row r="25887" spans="5:5" x14ac:dyDescent="0.25">
      <c r="E25887"/>
    </row>
    <row r="25888" spans="5:5" x14ac:dyDescent="0.25">
      <c r="E25888"/>
    </row>
    <row r="25889" spans="5:5" x14ac:dyDescent="0.25">
      <c r="E25889"/>
    </row>
    <row r="25890" spans="5:5" x14ac:dyDescent="0.25">
      <c r="E25890"/>
    </row>
    <row r="25891" spans="5:5" x14ac:dyDescent="0.25">
      <c r="E25891"/>
    </row>
    <row r="25892" spans="5:5" x14ac:dyDescent="0.25">
      <c r="E25892"/>
    </row>
    <row r="25893" spans="5:5" x14ac:dyDescent="0.25">
      <c r="E25893"/>
    </row>
    <row r="25894" spans="5:5" x14ac:dyDescent="0.25">
      <c r="E25894"/>
    </row>
    <row r="25895" spans="5:5" x14ac:dyDescent="0.25">
      <c r="E25895"/>
    </row>
    <row r="25896" spans="5:5" x14ac:dyDescent="0.25">
      <c r="E25896"/>
    </row>
    <row r="25897" spans="5:5" x14ac:dyDescent="0.25">
      <c r="E25897"/>
    </row>
    <row r="25898" spans="5:5" x14ac:dyDescent="0.25">
      <c r="E25898"/>
    </row>
    <row r="25899" spans="5:5" x14ac:dyDescent="0.25">
      <c r="E25899"/>
    </row>
    <row r="25900" spans="5:5" x14ac:dyDescent="0.25">
      <c r="E25900"/>
    </row>
    <row r="25901" spans="5:5" x14ac:dyDescent="0.25">
      <c r="E25901"/>
    </row>
    <row r="25902" spans="5:5" x14ac:dyDescent="0.25">
      <c r="E25902"/>
    </row>
    <row r="25903" spans="5:5" x14ac:dyDescent="0.25">
      <c r="E25903"/>
    </row>
    <row r="25904" spans="5:5" x14ac:dyDescent="0.25">
      <c r="E25904"/>
    </row>
    <row r="25905" spans="5:5" x14ac:dyDescent="0.25">
      <c r="E25905"/>
    </row>
    <row r="25906" spans="5:5" x14ac:dyDescent="0.25">
      <c r="E25906"/>
    </row>
    <row r="25907" spans="5:5" x14ac:dyDescent="0.25">
      <c r="E25907"/>
    </row>
    <row r="25908" spans="5:5" x14ac:dyDescent="0.25">
      <c r="E25908"/>
    </row>
    <row r="25909" spans="5:5" x14ac:dyDescent="0.25">
      <c r="E25909"/>
    </row>
    <row r="25910" spans="5:5" x14ac:dyDescent="0.25">
      <c r="E25910"/>
    </row>
    <row r="25911" spans="5:5" x14ac:dyDescent="0.25">
      <c r="E25911"/>
    </row>
    <row r="25912" spans="5:5" x14ac:dyDescent="0.25">
      <c r="E25912"/>
    </row>
    <row r="25913" spans="5:5" x14ac:dyDescent="0.25">
      <c r="E25913"/>
    </row>
    <row r="25914" spans="5:5" x14ac:dyDescent="0.25">
      <c r="E25914"/>
    </row>
    <row r="25915" spans="5:5" x14ac:dyDescent="0.25">
      <c r="E25915"/>
    </row>
    <row r="25916" spans="5:5" x14ac:dyDescent="0.25">
      <c r="E25916"/>
    </row>
    <row r="25917" spans="5:5" x14ac:dyDescent="0.25">
      <c r="E25917"/>
    </row>
    <row r="25918" spans="5:5" x14ac:dyDescent="0.25">
      <c r="E25918"/>
    </row>
    <row r="25919" spans="5:5" x14ac:dyDescent="0.25">
      <c r="E25919"/>
    </row>
    <row r="25920" spans="5:5" x14ac:dyDescent="0.25">
      <c r="E25920"/>
    </row>
    <row r="25921" spans="5:5" x14ac:dyDescent="0.25">
      <c r="E25921"/>
    </row>
    <row r="25922" spans="5:5" x14ac:dyDescent="0.25">
      <c r="E25922"/>
    </row>
    <row r="25923" spans="5:5" x14ac:dyDescent="0.25">
      <c r="E25923"/>
    </row>
    <row r="25924" spans="5:5" x14ac:dyDescent="0.25">
      <c r="E25924"/>
    </row>
    <row r="25925" spans="5:5" x14ac:dyDescent="0.25">
      <c r="E25925"/>
    </row>
    <row r="25926" spans="5:5" x14ac:dyDescent="0.25">
      <c r="E25926"/>
    </row>
    <row r="25927" spans="5:5" x14ac:dyDescent="0.25">
      <c r="E25927"/>
    </row>
    <row r="25928" spans="5:5" x14ac:dyDescent="0.25">
      <c r="E25928"/>
    </row>
    <row r="25929" spans="5:5" x14ac:dyDescent="0.25">
      <c r="E25929"/>
    </row>
    <row r="25930" spans="5:5" x14ac:dyDescent="0.25">
      <c r="E25930"/>
    </row>
    <row r="25931" spans="5:5" x14ac:dyDescent="0.25">
      <c r="E25931"/>
    </row>
    <row r="25932" spans="5:5" x14ac:dyDescent="0.25">
      <c r="E25932"/>
    </row>
    <row r="25933" spans="5:5" x14ac:dyDescent="0.25">
      <c r="E25933"/>
    </row>
    <row r="25934" spans="5:5" x14ac:dyDescent="0.25">
      <c r="E25934"/>
    </row>
    <row r="25935" spans="5:5" x14ac:dyDescent="0.25">
      <c r="E25935"/>
    </row>
    <row r="25936" spans="5:5" x14ac:dyDescent="0.25">
      <c r="E25936"/>
    </row>
    <row r="25937" spans="5:5" x14ac:dyDescent="0.25">
      <c r="E25937"/>
    </row>
    <row r="25938" spans="5:5" x14ac:dyDescent="0.25">
      <c r="E25938"/>
    </row>
    <row r="25939" spans="5:5" x14ac:dyDescent="0.25">
      <c r="E25939"/>
    </row>
    <row r="25940" spans="5:5" x14ac:dyDescent="0.25">
      <c r="E25940"/>
    </row>
    <row r="25941" spans="5:5" x14ac:dyDescent="0.25">
      <c r="E25941"/>
    </row>
    <row r="25942" spans="5:5" x14ac:dyDescent="0.25">
      <c r="E25942"/>
    </row>
    <row r="25943" spans="5:5" x14ac:dyDescent="0.25">
      <c r="E25943"/>
    </row>
    <row r="25944" spans="5:5" x14ac:dyDescent="0.25">
      <c r="E25944"/>
    </row>
    <row r="25945" spans="5:5" x14ac:dyDescent="0.25">
      <c r="E25945"/>
    </row>
    <row r="25946" spans="5:5" x14ac:dyDescent="0.25">
      <c r="E25946"/>
    </row>
    <row r="25947" spans="5:5" x14ac:dyDescent="0.25">
      <c r="E25947"/>
    </row>
    <row r="25948" spans="5:5" x14ac:dyDescent="0.25">
      <c r="E25948"/>
    </row>
    <row r="25949" spans="5:5" x14ac:dyDescent="0.25">
      <c r="E25949"/>
    </row>
    <row r="25950" spans="5:5" x14ac:dyDescent="0.25">
      <c r="E25950"/>
    </row>
    <row r="25951" spans="5:5" x14ac:dyDescent="0.25">
      <c r="E25951"/>
    </row>
    <row r="25952" spans="5:5" x14ac:dyDescent="0.25">
      <c r="E25952"/>
    </row>
    <row r="25953" spans="5:5" x14ac:dyDescent="0.25">
      <c r="E25953"/>
    </row>
    <row r="25954" spans="5:5" x14ac:dyDescent="0.25">
      <c r="E25954"/>
    </row>
    <row r="25955" spans="5:5" x14ac:dyDescent="0.25">
      <c r="E25955"/>
    </row>
    <row r="25956" spans="5:5" x14ac:dyDescent="0.25">
      <c r="E25956"/>
    </row>
    <row r="25957" spans="5:5" x14ac:dyDescent="0.25">
      <c r="E25957"/>
    </row>
    <row r="25958" spans="5:5" x14ac:dyDescent="0.25">
      <c r="E25958"/>
    </row>
    <row r="25959" spans="5:5" x14ac:dyDescent="0.25">
      <c r="E25959"/>
    </row>
    <row r="25960" spans="5:5" x14ac:dyDescent="0.25">
      <c r="E25960"/>
    </row>
    <row r="25961" spans="5:5" x14ac:dyDescent="0.25">
      <c r="E25961"/>
    </row>
    <row r="25962" spans="5:5" x14ac:dyDescent="0.25">
      <c r="E25962"/>
    </row>
    <row r="25963" spans="5:5" x14ac:dyDescent="0.25">
      <c r="E25963"/>
    </row>
    <row r="25964" spans="5:5" x14ac:dyDescent="0.25">
      <c r="E25964"/>
    </row>
    <row r="25965" spans="5:5" x14ac:dyDescent="0.25">
      <c r="E25965"/>
    </row>
    <row r="25966" spans="5:5" x14ac:dyDescent="0.25">
      <c r="E25966"/>
    </row>
    <row r="25967" spans="5:5" x14ac:dyDescent="0.25">
      <c r="E25967"/>
    </row>
    <row r="25968" spans="5:5" x14ac:dyDescent="0.25">
      <c r="E25968"/>
    </row>
    <row r="25969" spans="5:5" x14ac:dyDescent="0.25">
      <c r="E25969"/>
    </row>
    <row r="25970" spans="5:5" x14ac:dyDescent="0.25">
      <c r="E25970"/>
    </row>
    <row r="25971" spans="5:5" x14ac:dyDescent="0.25">
      <c r="E25971"/>
    </row>
    <row r="25972" spans="5:5" x14ac:dyDescent="0.25">
      <c r="E25972"/>
    </row>
    <row r="25973" spans="5:5" x14ac:dyDescent="0.25">
      <c r="E25973"/>
    </row>
    <row r="25974" spans="5:5" x14ac:dyDescent="0.25">
      <c r="E25974"/>
    </row>
    <row r="25975" spans="5:5" x14ac:dyDescent="0.25">
      <c r="E25975"/>
    </row>
    <row r="25976" spans="5:5" x14ac:dyDescent="0.25">
      <c r="E25976"/>
    </row>
    <row r="25977" spans="5:5" x14ac:dyDescent="0.25">
      <c r="E25977"/>
    </row>
    <row r="25978" spans="5:5" x14ac:dyDescent="0.25">
      <c r="E25978"/>
    </row>
    <row r="25979" spans="5:5" x14ac:dyDescent="0.25">
      <c r="E25979"/>
    </row>
    <row r="25980" spans="5:5" x14ac:dyDescent="0.25">
      <c r="E25980"/>
    </row>
    <row r="25981" spans="5:5" x14ac:dyDescent="0.25">
      <c r="E25981"/>
    </row>
    <row r="25982" spans="5:5" x14ac:dyDescent="0.25">
      <c r="E25982"/>
    </row>
    <row r="25983" spans="5:5" x14ac:dyDescent="0.25">
      <c r="E25983"/>
    </row>
    <row r="25984" spans="5:5" x14ac:dyDescent="0.25">
      <c r="E25984"/>
    </row>
    <row r="25985" spans="5:5" x14ac:dyDescent="0.25">
      <c r="E25985"/>
    </row>
    <row r="25986" spans="5:5" x14ac:dyDescent="0.25">
      <c r="E25986"/>
    </row>
    <row r="25987" spans="5:5" x14ac:dyDescent="0.25">
      <c r="E25987"/>
    </row>
    <row r="25988" spans="5:5" x14ac:dyDescent="0.25">
      <c r="E25988"/>
    </row>
    <row r="25989" spans="5:5" x14ac:dyDescent="0.25">
      <c r="E25989"/>
    </row>
    <row r="25990" spans="5:5" x14ac:dyDescent="0.25">
      <c r="E25990"/>
    </row>
    <row r="25991" spans="5:5" x14ac:dyDescent="0.25">
      <c r="E25991"/>
    </row>
    <row r="25992" spans="5:5" x14ac:dyDescent="0.25">
      <c r="E25992"/>
    </row>
    <row r="25993" spans="5:5" x14ac:dyDescent="0.25">
      <c r="E25993"/>
    </row>
    <row r="25994" spans="5:5" x14ac:dyDescent="0.25">
      <c r="E25994"/>
    </row>
    <row r="25995" spans="5:5" x14ac:dyDescent="0.25">
      <c r="E25995"/>
    </row>
    <row r="25996" spans="5:5" x14ac:dyDescent="0.25">
      <c r="E25996"/>
    </row>
    <row r="25997" spans="5:5" x14ac:dyDescent="0.25">
      <c r="E25997"/>
    </row>
    <row r="25998" spans="5:5" x14ac:dyDescent="0.25">
      <c r="E25998"/>
    </row>
    <row r="25999" spans="5:5" x14ac:dyDescent="0.25">
      <c r="E25999"/>
    </row>
    <row r="26000" spans="5:5" x14ac:dyDescent="0.25">
      <c r="E26000"/>
    </row>
    <row r="26001" spans="5:5" x14ac:dyDescent="0.25">
      <c r="E26001"/>
    </row>
    <row r="26002" spans="5:5" x14ac:dyDescent="0.25">
      <c r="E26002"/>
    </row>
    <row r="26003" spans="5:5" x14ac:dyDescent="0.25">
      <c r="E26003"/>
    </row>
    <row r="26004" spans="5:5" x14ac:dyDescent="0.25">
      <c r="E26004"/>
    </row>
    <row r="26005" spans="5:5" x14ac:dyDescent="0.25">
      <c r="E26005"/>
    </row>
    <row r="26006" spans="5:5" x14ac:dyDescent="0.25">
      <c r="E26006"/>
    </row>
    <row r="26007" spans="5:5" x14ac:dyDescent="0.25">
      <c r="E26007"/>
    </row>
    <row r="26008" spans="5:5" x14ac:dyDescent="0.25">
      <c r="E26008"/>
    </row>
    <row r="26009" spans="5:5" x14ac:dyDescent="0.25">
      <c r="E26009"/>
    </row>
    <row r="26010" spans="5:5" x14ac:dyDescent="0.25">
      <c r="E26010"/>
    </row>
    <row r="26011" spans="5:5" x14ac:dyDescent="0.25">
      <c r="E26011"/>
    </row>
    <row r="26012" spans="5:5" x14ac:dyDescent="0.25">
      <c r="E26012"/>
    </row>
    <row r="26013" spans="5:5" x14ac:dyDescent="0.25">
      <c r="E26013"/>
    </row>
    <row r="26014" spans="5:5" x14ac:dyDescent="0.25">
      <c r="E26014"/>
    </row>
    <row r="26015" spans="5:5" x14ac:dyDescent="0.25">
      <c r="E26015"/>
    </row>
    <row r="26016" spans="5:5" x14ac:dyDescent="0.25">
      <c r="E26016"/>
    </row>
    <row r="26017" spans="5:5" x14ac:dyDescent="0.25">
      <c r="E26017"/>
    </row>
    <row r="26018" spans="5:5" x14ac:dyDescent="0.25">
      <c r="E26018"/>
    </row>
    <row r="26019" spans="5:5" x14ac:dyDescent="0.25">
      <c r="E26019"/>
    </row>
    <row r="26020" spans="5:5" x14ac:dyDescent="0.25">
      <c r="E26020"/>
    </row>
    <row r="26021" spans="5:5" x14ac:dyDescent="0.25">
      <c r="E26021"/>
    </row>
    <row r="26022" spans="5:5" x14ac:dyDescent="0.25">
      <c r="E26022"/>
    </row>
    <row r="26023" spans="5:5" x14ac:dyDescent="0.25">
      <c r="E26023"/>
    </row>
    <row r="26024" spans="5:5" x14ac:dyDescent="0.25">
      <c r="E26024"/>
    </row>
    <row r="26025" spans="5:5" x14ac:dyDescent="0.25">
      <c r="E26025"/>
    </row>
    <row r="26026" spans="5:5" x14ac:dyDescent="0.25">
      <c r="E26026"/>
    </row>
    <row r="26027" spans="5:5" x14ac:dyDescent="0.25">
      <c r="E26027"/>
    </row>
    <row r="26028" spans="5:5" x14ac:dyDescent="0.25">
      <c r="E26028"/>
    </row>
    <row r="26029" spans="5:5" x14ac:dyDescent="0.25">
      <c r="E26029"/>
    </row>
    <row r="26030" spans="5:5" x14ac:dyDescent="0.25">
      <c r="E26030"/>
    </row>
    <row r="26031" spans="5:5" x14ac:dyDescent="0.25">
      <c r="E26031"/>
    </row>
    <row r="26032" spans="5:5" x14ac:dyDescent="0.25">
      <c r="E26032"/>
    </row>
    <row r="26033" spans="5:5" x14ac:dyDescent="0.25">
      <c r="E26033"/>
    </row>
    <row r="26034" spans="5:5" x14ac:dyDescent="0.25">
      <c r="E26034"/>
    </row>
    <row r="26035" spans="5:5" x14ac:dyDescent="0.25">
      <c r="E26035"/>
    </row>
    <row r="26036" spans="5:5" x14ac:dyDescent="0.25">
      <c r="E26036"/>
    </row>
    <row r="26037" spans="5:5" x14ac:dyDescent="0.25">
      <c r="E26037"/>
    </row>
    <row r="26038" spans="5:5" x14ac:dyDescent="0.25">
      <c r="E26038"/>
    </row>
    <row r="26039" spans="5:5" x14ac:dyDescent="0.25">
      <c r="E26039"/>
    </row>
    <row r="26040" spans="5:5" x14ac:dyDescent="0.25">
      <c r="E26040"/>
    </row>
    <row r="26041" spans="5:5" x14ac:dyDescent="0.25">
      <c r="E26041"/>
    </row>
    <row r="26042" spans="5:5" x14ac:dyDescent="0.25">
      <c r="E26042"/>
    </row>
    <row r="26043" spans="5:5" x14ac:dyDescent="0.25">
      <c r="E26043"/>
    </row>
    <row r="26044" spans="5:5" x14ac:dyDescent="0.25">
      <c r="E26044"/>
    </row>
    <row r="26045" spans="5:5" x14ac:dyDescent="0.25">
      <c r="E26045"/>
    </row>
    <row r="26046" spans="5:5" x14ac:dyDescent="0.25">
      <c r="E26046"/>
    </row>
    <row r="26047" spans="5:5" x14ac:dyDescent="0.25">
      <c r="E26047"/>
    </row>
    <row r="26048" spans="5:5" x14ac:dyDescent="0.25">
      <c r="E26048"/>
    </row>
    <row r="26049" spans="5:5" x14ac:dyDescent="0.25">
      <c r="E26049"/>
    </row>
    <row r="26050" spans="5:5" x14ac:dyDescent="0.25">
      <c r="E26050"/>
    </row>
    <row r="26051" spans="5:5" x14ac:dyDescent="0.25">
      <c r="E26051"/>
    </row>
    <row r="26052" spans="5:5" x14ac:dyDescent="0.25">
      <c r="E26052"/>
    </row>
    <row r="26053" spans="5:5" x14ac:dyDescent="0.25">
      <c r="E26053"/>
    </row>
    <row r="26054" spans="5:5" x14ac:dyDescent="0.25">
      <c r="E26054"/>
    </row>
    <row r="26055" spans="5:5" x14ac:dyDescent="0.25">
      <c r="E26055"/>
    </row>
    <row r="26056" spans="5:5" x14ac:dyDescent="0.25">
      <c r="E26056"/>
    </row>
    <row r="26057" spans="5:5" x14ac:dyDescent="0.25">
      <c r="E26057"/>
    </row>
    <row r="26058" spans="5:5" x14ac:dyDescent="0.25">
      <c r="E26058"/>
    </row>
    <row r="26059" spans="5:5" x14ac:dyDescent="0.25">
      <c r="E26059"/>
    </row>
    <row r="26060" spans="5:5" x14ac:dyDescent="0.25">
      <c r="E26060"/>
    </row>
    <row r="26061" spans="5:5" x14ac:dyDescent="0.25">
      <c r="E26061"/>
    </row>
    <row r="26062" spans="5:5" x14ac:dyDescent="0.25">
      <c r="E26062"/>
    </row>
    <row r="26063" spans="5:5" x14ac:dyDescent="0.25">
      <c r="E26063"/>
    </row>
    <row r="26064" spans="5:5" x14ac:dyDescent="0.25">
      <c r="E26064"/>
    </row>
    <row r="26065" spans="5:5" x14ac:dyDescent="0.25">
      <c r="E26065"/>
    </row>
    <row r="26066" spans="5:5" x14ac:dyDescent="0.25">
      <c r="E26066"/>
    </row>
    <row r="26067" spans="5:5" x14ac:dyDescent="0.25">
      <c r="E26067"/>
    </row>
    <row r="26068" spans="5:5" x14ac:dyDescent="0.25">
      <c r="E26068"/>
    </row>
    <row r="26069" spans="5:5" x14ac:dyDescent="0.25">
      <c r="E26069"/>
    </row>
    <row r="26070" spans="5:5" x14ac:dyDescent="0.25">
      <c r="E26070"/>
    </row>
    <row r="26071" spans="5:5" x14ac:dyDescent="0.25">
      <c r="E26071"/>
    </row>
    <row r="26072" spans="5:5" x14ac:dyDescent="0.25">
      <c r="E26072"/>
    </row>
    <row r="26073" spans="5:5" x14ac:dyDescent="0.25">
      <c r="E26073"/>
    </row>
    <row r="26074" spans="5:5" x14ac:dyDescent="0.25">
      <c r="E26074"/>
    </row>
    <row r="26075" spans="5:5" x14ac:dyDescent="0.25">
      <c r="E26075"/>
    </row>
    <row r="26076" spans="5:5" x14ac:dyDescent="0.25">
      <c r="E26076"/>
    </row>
    <row r="26077" spans="5:5" x14ac:dyDescent="0.25">
      <c r="E26077"/>
    </row>
    <row r="26078" spans="5:5" x14ac:dyDescent="0.25">
      <c r="E26078"/>
    </row>
    <row r="26079" spans="5:5" x14ac:dyDescent="0.25">
      <c r="E26079"/>
    </row>
    <row r="26080" spans="5:5" x14ac:dyDescent="0.25">
      <c r="E26080"/>
    </row>
    <row r="26081" spans="5:5" x14ac:dyDescent="0.25">
      <c r="E26081"/>
    </row>
    <row r="26082" spans="5:5" x14ac:dyDescent="0.25">
      <c r="E26082"/>
    </row>
    <row r="26083" spans="5:5" x14ac:dyDescent="0.25">
      <c r="E26083"/>
    </row>
    <row r="26084" spans="5:5" x14ac:dyDescent="0.25">
      <c r="E26084"/>
    </row>
    <row r="26085" spans="5:5" x14ac:dyDescent="0.25">
      <c r="E26085"/>
    </row>
    <row r="26086" spans="5:5" x14ac:dyDescent="0.25">
      <c r="E26086"/>
    </row>
    <row r="26087" spans="5:5" x14ac:dyDescent="0.25">
      <c r="E26087"/>
    </row>
    <row r="26088" spans="5:5" x14ac:dyDescent="0.25">
      <c r="E26088"/>
    </row>
    <row r="26089" spans="5:5" x14ac:dyDescent="0.25">
      <c r="E26089"/>
    </row>
    <row r="26090" spans="5:5" x14ac:dyDescent="0.25">
      <c r="E26090"/>
    </row>
    <row r="26091" spans="5:5" x14ac:dyDescent="0.25">
      <c r="E26091"/>
    </row>
    <row r="26092" spans="5:5" x14ac:dyDescent="0.25">
      <c r="E26092"/>
    </row>
    <row r="26093" spans="5:5" x14ac:dyDescent="0.25">
      <c r="E26093"/>
    </row>
    <row r="26094" spans="5:5" x14ac:dyDescent="0.25">
      <c r="E26094"/>
    </row>
    <row r="26095" spans="5:5" x14ac:dyDescent="0.25">
      <c r="E26095"/>
    </row>
    <row r="26096" spans="5:5" x14ac:dyDescent="0.25">
      <c r="E26096"/>
    </row>
    <row r="26097" spans="5:5" x14ac:dyDescent="0.25">
      <c r="E26097"/>
    </row>
    <row r="26098" spans="5:5" x14ac:dyDescent="0.25">
      <c r="E26098"/>
    </row>
    <row r="26099" spans="5:5" x14ac:dyDescent="0.25">
      <c r="E26099"/>
    </row>
    <row r="26100" spans="5:5" x14ac:dyDescent="0.25">
      <c r="E26100"/>
    </row>
    <row r="26101" spans="5:5" x14ac:dyDescent="0.25">
      <c r="E26101"/>
    </row>
    <row r="26102" spans="5:5" x14ac:dyDescent="0.25">
      <c r="E26102"/>
    </row>
    <row r="26103" spans="5:5" x14ac:dyDescent="0.25">
      <c r="E26103"/>
    </row>
    <row r="26104" spans="5:5" x14ac:dyDescent="0.25">
      <c r="E26104"/>
    </row>
    <row r="26105" spans="5:5" x14ac:dyDescent="0.25">
      <c r="E26105"/>
    </row>
    <row r="26106" spans="5:5" x14ac:dyDescent="0.25">
      <c r="E26106"/>
    </row>
    <row r="26107" spans="5:5" x14ac:dyDescent="0.25">
      <c r="E26107"/>
    </row>
    <row r="26108" spans="5:5" x14ac:dyDescent="0.25">
      <c r="E26108"/>
    </row>
    <row r="26109" spans="5:5" x14ac:dyDescent="0.25">
      <c r="E26109"/>
    </row>
    <row r="26110" spans="5:5" x14ac:dyDescent="0.25">
      <c r="E26110"/>
    </row>
    <row r="26111" spans="5:5" x14ac:dyDescent="0.25">
      <c r="E26111"/>
    </row>
    <row r="26112" spans="5:5" x14ac:dyDescent="0.25">
      <c r="E26112"/>
    </row>
    <row r="26113" spans="5:5" x14ac:dyDescent="0.25">
      <c r="E26113"/>
    </row>
    <row r="26114" spans="5:5" x14ac:dyDescent="0.25">
      <c r="E26114"/>
    </row>
    <row r="26115" spans="5:5" x14ac:dyDescent="0.25">
      <c r="E26115"/>
    </row>
    <row r="26116" spans="5:5" x14ac:dyDescent="0.25">
      <c r="E26116"/>
    </row>
    <row r="26117" spans="5:5" x14ac:dyDescent="0.25">
      <c r="E26117"/>
    </row>
    <row r="26118" spans="5:5" x14ac:dyDescent="0.25">
      <c r="E26118"/>
    </row>
    <row r="26119" spans="5:5" x14ac:dyDescent="0.25">
      <c r="E26119"/>
    </row>
    <row r="26120" spans="5:5" x14ac:dyDescent="0.25">
      <c r="E26120"/>
    </row>
    <row r="26121" spans="5:5" x14ac:dyDescent="0.25">
      <c r="E26121"/>
    </row>
    <row r="26122" spans="5:5" x14ac:dyDescent="0.25">
      <c r="E26122"/>
    </row>
    <row r="26123" spans="5:5" x14ac:dyDescent="0.25">
      <c r="E26123"/>
    </row>
    <row r="26124" spans="5:5" x14ac:dyDescent="0.25">
      <c r="E26124"/>
    </row>
    <row r="26125" spans="5:5" x14ac:dyDescent="0.25">
      <c r="E26125"/>
    </row>
    <row r="26126" spans="5:5" x14ac:dyDescent="0.25">
      <c r="E26126"/>
    </row>
    <row r="26127" spans="5:5" x14ac:dyDescent="0.25">
      <c r="E26127"/>
    </row>
    <row r="26128" spans="5:5" x14ac:dyDescent="0.25">
      <c r="E26128"/>
    </row>
    <row r="26129" spans="5:5" x14ac:dyDescent="0.25">
      <c r="E26129"/>
    </row>
    <row r="26130" spans="5:5" x14ac:dyDescent="0.25">
      <c r="E26130"/>
    </row>
    <row r="26131" spans="5:5" x14ac:dyDescent="0.25">
      <c r="E26131"/>
    </row>
    <row r="26132" spans="5:5" x14ac:dyDescent="0.25">
      <c r="E26132"/>
    </row>
    <row r="26133" spans="5:5" x14ac:dyDescent="0.25">
      <c r="E26133"/>
    </row>
    <row r="26134" spans="5:5" x14ac:dyDescent="0.25">
      <c r="E26134"/>
    </row>
    <row r="26135" spans="5:5" x14ac:dyDescent="0.25">
      <c r="E26135"/>
    </row>
    <row r="26136" spans="5:5" x14ac:dyDescent="0.25">
      <c r="E26136"/>
    </row>
    <row r="26137" spans="5:5" x14ac:dyDescent="0.25">
      <c r="E26137"/>
    </row>
    <row r="26138" spans="5:5" x14ac:dyDescent="0.25">
      <c r="E26138"/>
    </row>
    <row r="26139" spans="5:5" x14ac:dyDescent="0.25">
      <c r="E26139"/>
    </row>
    <row r="26140" spans="5:5" x14ac:dyDescent="0.25">
      <c r="E26140"/>
    </row>
    <row r="26141" spans="5:5" x14ac:dyDescent="0.25">
      <c r="E26141"/>
    </row>
    <row r="26142" spans="5:5" x14ac:dyDescent="0.25">
      <c r="E26142"/>
    </row>
    <row r="26143" spans="5:5" x14ac:dyDescent="0.25">
      <c r="E26143"/>
    </row>
    <row r="26144" spans="5:5" x14ac:dyDescent="0.25">
      <c r="E26144"/>
    </row>
    <row r="26145" spans="5:5" x14ac:dyDescent="0.25">
      <c r="E26145"/>
    </row>
    <row r="26146" spans="5:5" x14ac:dyDescent="0.25">
      <c r="E26146"/>
    </row>
    <row r="26147" spans="5:5" x14ac:dyDescent="0.25">
      <c r="E26147"/>
    </row>
    <row r="26148" spans="5:5" x14ac:dyDescent="0.25">
      <c r="E26148"/>
    </row>
    <row r="26149" spans="5:5" x14ac:dyDescent="0.25">
      <c r="E26149"/>
    </row>
    <row r="26150" spans="5:5" x14ac:dyDescent="0.25">
      <c r="E26150"/>
    </row>
    <row r="26151" spans="5:5" x14ac:dyDescent="0.25">
      <c r="E26151"/>
    </row>
    <row r="26152" spans="5:5" x14ac:dyDescent="0.25">
      <c r="E26152"/>
    </row>
    <row r="26153" spans="5:5" x14ac:dyDescent="0.25">
      <c r="E26153"/>
    </row>
    <row r="26154" spans="5:5" x14ac:dyDescent="0.25">
      <c r="E26154"/>
    </row>
    <row r="26155" spans="5:5" x14ac:dyDescent="0.25">
      <c r="E26155"/>
    </row>
    <row r="26156" spans="5:5" x14ac:dyDescent="0.25">
      <c r="E26156"/>
    </row>
    <row r="26157" spans="5:5" x14ac:dyDescent="0.25">
      <c r="E26157"/>
    </row>
    <row r="26158" spans="5:5" x14ac:dyDescent="0.25">
      <c r="E26158"/>
    </row>
    <row r="26159" spans="5:5" x14ac:dyDescent="0.25">
      <c r="E26159"/>
    </row>
    <row r="26160" spans="5:5" x14ac:dyDescent="0.25">
      <c r="E26160"/>
    </row>
    <row r="26161" spans="5:5" x14ac:dyDescent="0.25">
      <c r="E26161"/>
    </row>
    <row r="26162" spans="5:5" x14ac:dyDescent="0.25">
      <c r="E26162"/>
    </row>
    <row r="26163" spans="5:5" x14ac:dyDescent="0.25">
      <c r="E26163"/>
    </row>
    <row r="26164" spans="5:5" x14ac:dyDescent="0.25">
      <c r="E26164"/>
    </row>
    <row r="26165" spans="5:5" x14ac:dyDescent="0.25">
      <c r="E26165"/>
    </row>
    <row r="26166" spans="5:5" x14ac:dyDescent="0.25">
      <c r="E26166"/>
    </row>
    <row r="26167" spans="5:5" x14ac:dyDescent="0.25">
      <c r="E26167"/>
    </row>
    <row r="26168" spans="5:5" x14ac:dyDescent="0.25">
      <c r="E26168"/>
    </row>
    <row r="26169" spans="5:5" x14ac:dyDescent="0.25">
      <c r="E26169"/>
    </row>
    <row r="26170" spans="5:5" x14ac:dyDescent="0.25">
      <c r="E26170"/>
    </row>
    <row r="26171" spans="5:5" x14ac:dyDescent="0.25">
      <c r="E26171"/>
    </row>
    <row r="26172" spans="5:5" x14ac:dyDescent="0.25">
      <c r="E26172"/>
    </row>
    <row r="26173" spans="5:5" x14ac:dyDescent="0.25">
      <c r="E26173"/>
    </row>
    <row r="26174" spans="5:5" x14ac:dyDescent="0.25">
      <c r="E26174"/>
    </row>
    <row r="26175" spans="5:5" x14ac:dyDescent="0.25">
      <c r="E26175"/>
    </row>
    <row r="26176" spans="5:5" x14ac:dyDescent="0.25">
      <c r="E26176"/>
    </row>
    <row r="26177" spans="5:5" x14ac:dyDescent="0.25">
      <c r="E26177"/>
    </row>
    <row r="26178" spans="5:5" x14ac:dyDescent="0.25">
      <c r="E26178"/>
    </row>
    <row r="26179" spans="5:5" x14ac:dyDescent="0.25">
      <c r="E26179"/>
    </row>
    <row r="26180" spans="5:5" x14ac:dyDescent="0.25">
      <c r="E26180"/>
    </row>
    <row r="26181" spans="5:5" x14ac:dyDescent="0.25">
      <c r="E26181"/>
    </row>
    <row r="26182" spans="5:5" x14ac:dyDescent="0.25">
      <c r="E26182"/>
    </row>
    <row r="26183" spans="5:5" x14ac:dyDescent="0.25">
      <c r="E26183"/>
    </row>
    <row r="26184" spans="5:5" x14ac:dyDescent="0.25">
      <c r="E26184"/>
    </row>
    <row r="26185" spans="5:5" x14ac:dyDescent="0.25">
      <c r="E26185"/>
    </row>
    <row r="26186" spans="5:5" x14ac:dyDescent="0.25">
      <c r="E26186"/>
    </row>
    <row r="26187" spans="5:5" x14ac:dyDescent="0.25">
      <c r="E26187"/>
    </row>
    <row r="26188" spans="5:5" x14ac:dyDescent="0.25">
      <c r="E26188"/>
    </row>
    <row r="26189" spans="5:5" x14ac:dyDescent="0.25">
      <c r="E26189"/>
    </row>
    <row r="26190" spans="5:5" x14ac:dyDescent="0.25">
      <c r="E26190"/>
    </row>
    <row r="26191" spans="5:5" x14ac:dyDescent="0.25">
      <c r="E26191"/>
    </row>
    <row r="26192" spans="5:5" x14ac:dyDescent="0.25">
      <c r="E26192"/>
    </row>
    <row r="26193" spans="5:5" x14ac:dyDescent="0.25">
      <c r="E26193"/>
    </row>
    <row r="26194" spans="5:5" x14ac:dyDescent="0.25">
      <c r="E26194"/>
    </row>
    <row r="26195" spans="5:5" x14ac:dyDescent="0.25">
      <c r="E26195"/>
    </row>
    <row r="26196" spans="5:5" x14ac:dyDescent="0.25">
      <c r="E26196"/>
    </row>
    <row r="26197" spans="5:5" x14ac:dyDescent="0.25">
      <c r="E26197"/>
    </row>
    <row r="26198" spans="5:5" x14ac:dyDescent="0.25">
      <c r="E26198"/>
    </row>
    <row r="26199" spans="5:5" x14ac:dyDescent="0.25">
      <c r="E26199"/>
    </row>
    <row r="26200" spans="5:5" x14ac:dyDescent="0.25">
      <c r="E26200"/>
    </row>
    <row r="26201" spans="5:5" x14ac:dyDescent="0.25">
      <c r="E26201"/>
    </row>
    <row r="26202" spans="5:5" x14ac:dyDescent="0.25">
      <c r="E26202"/>
    </row>
    <row r="26203" spans="5:5" x14ac:dyDescent="0.25">
      <c r="E26203"/>
    </row>
    <row r="26204" spans="5:5" x14ac:dyDescent="0.25">
      <c r="E26204"/>
    </row>
    <row r="26205" spans="5:5" x14ac:dyDescent="0.25">
      <c r="E26205"/>
    </row>
    <row r="26206" spans="5:5" x14ac:dyDescent="0.25">
      <c r="E26206"/>
    </row>
    <row r="26207" spans="5:5" x14ac:dyDescent="0.25">
      <c r="E26207"/>
    </row>
    <row r="26208" spans="5:5" x14ac:dyDescent="0.25">
      <c r="E26208"/>
    </row>
    <row r="26209" spans="5:5" x14ac:dyDescent="0.25">
      <c r="E26209"/>
    </row>
    <row r="26210" spans="5:5" x14ac:dyDescent="0.25">
      <c r="E26210"/>
    </row>
    <row r="26211" spans="5:5" x14ac:dyDescent="0.25">
      <c r="E26211"/>
    </row>
    <row r="26212" spans="5:5" x14ac:dyDescent="0.25">
      <c r="E26212"/>
    </row>
    <row r="26213" spans="5:5" x14ac:dyDescent="0.25">
      <c r="E26213"/>
    </row>
    <row r="26214" spans="5:5" x14ac:dyDescent="0.25">
      <c r="E26214"/>
    </row>
    <row r="26215" spans="5:5" x14ac:dyDescent="0.25">
      <c r="E26215"/>
    </row>
    <row r="26216" spans="5:5" x14ac:dyDescent="0.25">
      <c r="E26216"/>
    </row>
    <row r="26217" spans="5:5" x14ac:dyDescent="0.25">
      <c r="E26217"/>
    </row>
    <row r="26218" spans="5:5" x14ac:dyDescent="0.25">
      <c r="E26218"/>
    </row>
    <row r="26219" spans="5:5" x14ac:dyDescent="0.25">
      <c r="E26219"/>
    </row>
    <row r="26220" spans="5:5" x14ac:dyDescent="0.25">
      <c r="E26220"/>
    </row>
    <row r="26221" spans="5:5" x14ac:dyDescent="0.25">
      <c r="E26221"/>
    </row>
    <row r="26222" spans="5:5" x14ac:dyDescent="0.25">
      <c r="E26222"/>
    </row>
    <row r="26223" spans="5:5" x14ac:dyDescent="0.25">
      <c r="E26223"/>
    </row>
    <row r="26224" spans="5:5" x14ac:dyDescent="0.25">
      <c r="E26224"/>
    </row>
    <row r="26225" spans="5:5" x14ac:dyDescent="0.25">
      <c r="E26225"/>
    </row>
    <row r="26226" spans="5:5" x14ac:dyDescent="0.25">
      <c r="E26226"/>
    </row>
    <row r="26227" spans="5:5" x14ac:dyDescent="0.25">
      <c r="E26227"/>
    </row>
    <row r="26228" spans="5:5" x14ac:dyDescent="0.25">
      <c r="E26228"/>
    </row>
    <row r="26229" spans="5:5" x14ac:dyDescent="0.25">
      <c r="E26229"/>
    </row>
    <row r="26230" spans="5:5" x14ac:dyDescent="0.25">
      <c r="E26230"/>
    </row>
    <row r="26231" spans="5:5" x14ac:dyDescent="0.25">
      <c r="E26231"/>
    </row>
    <row r="26232" spans="5:5" x14ac:dyDescent="0.25">
      <c r="E26232"/>
    </row>
    <row r="26233" spans="5:5" x14ac:dyDescent="0.25">
      <c r="E26233"/>
    </row>
    <row r="26234" spans="5:5" x14ac:dyDescent="0.25">
      <c r="E26234"/>
    </row>
    <row r="26235" spans="5:5" x14ac:dyDescent="0.25">
      <c r="E26235"/>
    </row>
    <row r="26236" spans="5:5" x14ac:dyDescent="0.25">
      <c r="E26236"/>
    </row>
    <row r="26237" spans="5:5" x14ac:dyDescent="0.25">
      <c r="E26237"/>
    </row>
    <row r="26238" spans="5:5" x14ac:dyDescent="0.25">
      <c r="E26238"/>
    </row>
    <row r="26239" spans="5:5" x14ac:dyDescent="0.25">
      <c r="E26239"/>
    </row>
    <row r="26240" spans="5:5" x14ac:dyDescent="0.25">
      <c r="E26240"/>
    </row>
    <row r="26241" spans="5:5" x14ac:dyDescent="0.25">
      <c r="E26241"/>
    </row>
    <row r="26242" spans="5:5" x14ac:dyDescent="0.25">
      <c r="E26242"/>
    </row>
    <row r="26243" spans="5:5" x14ac:dyDescent="0.25">
      <c r="E26243"/>
    </row>
    <row r="26244" spans="5:5" x14ac:dyDescent="0.25">
      <c r="E26244"/>
    </row>
    <row r="26245" spans="5:5" x14ac:dyDescent="0.25">
      <c r="E26245"/>
    </row>
    <row r="26246" spans="5:5" x14ac:dyDescent="0.25">
      <c r="E26246"/>
    </row>
    <row r="26247" spans="5:5" x14ac:dyDescent="0.25">
      <c r="E26247"/>
    </row>
    <row r="26248" spans="5:5" x14ac:dyDescent="0.25">
      <c r="E26248"/>
    </row>
    <row r="26249" spans="5:5" x14ac:dyDescent="0.25">
      <c r="E26249"/>
    </row>
    <row r="26250" spans="5:5" x14ac:dyDescent="0.25">
      <c r="E26250"/>
    </row>
    <row r="26251" spans="5:5" x14ac:dyDescent="0.25">
      <c r="E26251"/>
    </row>
    <row r="26252" spans="5:5" x14ac:dyDescent="0.25">
      <c r="E26252"/>
    </row>
    <row r="26253" spans="5:5" x14ac:dyDescent="0.25">
      <c r="E26253"/>
    </row>
    <row r="26254" spans="5:5" x14ac:dyDescent="0.25">
      <c r="E26254"/>
    </row>
    <row r="26255" spans="5:5" x14ac:dyDescent="0.25">
      <c r="E26255"/>
    </row>
    <row r="26256" spans="5:5" x14ac:dyDescent="0.25">
      <c r="E26256"/>
    </row>
    <row r="26257" spans="5:5" x14ac:dyDescent="0.25">
      <c r="E26257"/>
    </row>
    <row r="26258" spans="5:5" x14ac:dyDescent="0.25">
      <c r="E26258"/>
    </row>
    <row r="26259" spans="5:5" x14ac:dyDescent="0.25">
      <c r="E26259"/>
    </row>
    <row r="26260" spans="5:5" x14ac:dyDescent="0.25">
      <c r="E26260"/>
    </row>
    <row r="26261" spans="5:5" x14ac:dyDescent="0.25">
      <c r="E26261"/>
    </row>
    <row r="26262" spans="5:5" x14ac:dyDescent="0.25">
      <c r="E26262"/>
    </row>
    <row r="26263" spans="5:5" x14ac:dyDescent="0.25">
      <c r="E26263"/>
    </row>
    <row r="26264" spans="5:5" x14ac:dyDescent="0.25">
      <c r="E26264"/>
    </row>
    <row r="26265" spans="5:5" x14ac:dyDescent="0.25">
      <c r="E26265"/>
    </row>
    <row r="26266" spans="5:5" x14ac:dyDescent="0.25">
      <c r="E26266"/>
    </row>
    <row r="26267" spans="5:5" x14ac:dyDescent="0.25">
      <c r="E26267"/>
    </row>
    <row r="26268" spans="5:5" x14ac:dyDescent="0.25">
      <c r="E26268"/>
    </row>
    <row r="26269" spans="5:5" x14ac:dyDescent="0.25">
      <c r="E26269"/>
    </row>
    <row r="26270" spans="5:5" x14ac:dyDescent="0.25">
      <c r="E26270"/>
    </row>
    <row r="26271" spans="5:5" x14ac:dyDescent="0.25">
      <c r="E26271"/>
    </row>
    <row r="26272" spans="5:5" x14ac:dyDescent="0.25">
      <c r="E26272"/>
    </row>
    <row r="26273" spans="5:5" x14ac:dyDescent="0.25">
      <c r="E26273"/>
    </row>
    <row r="26274" spans="5:5" x14ac:dyDescent="0.25">
      <c r="E26274"/>
    </row>
    <row r="26275" spans="5:5" x14ac:dyDescent="0.25">
      <c r="E26275"/>
    </row>
    <row r="26276" spans="5:5" x14ac:dyDescent="0.25">
      <c r="E26276"/>
    </row>
    <row r="26277" spans="5:5" x14ac:dyDescent="0.25">
      <c r="E26277"/>
    </row>
    <row r="26278" spans="5:5" x14ac:dyDescent="0.25">
      <c r="E26278"/>
    </row>
    <row r="26279" spans="5:5" x14ac:dyDescent="0.25">
      <c r="E26279"/>
    </row>
    <row r="26280" spans="5:5" x14ac:dyDescent="0.25">
      <c r="E26280"/>
    </row>
    <row r="26281" spans="5:5" x14ac:dyDescent="0.25">
      <c r="E26281"/>
    </row>
    <row r="26282" spans="5:5" x14ac:dyDescent="0.25">
      <c r="E26282"/>
    </row>
    <row r="26283" spans="5:5" x14ac:dyDescent="0.25">
      <c r="E26283"/>
    </row>
    <row r="26284" spans="5:5" x14ac:dyDescent="0.25">
      <c r="E26284"/>
    </row>
    <row r="26285" spans="5:5" x14ac:dyDescent="0.25">
      <c r="E26285"/>
    </row>
    <row r="26286" spans="5:5" x14ac:dyDescent="0.25">
      <c r="E26286"/>
    </row>
    <row r="26287" spans="5:5" x14ac:dyDescent="0.25">
      <c r="E26287"/>
    </row>
    <row r="26288" spans="5:5" x14ac:dyDescent="0.25">
      <c r="E26288"/>
    </row>
    <row r="26289" spans="5:5" x14ac:dyDescent="0.25">
      <c r="E26289"/>
    </row>
    <row r="26290" spans="5:5" x14ac:dyDescent="0.25">
      <c r="E26290"/>
    </row>
    <row r="26291" spans="5:5" x14ac:dyDescent="0.25">
      <c r="E26291"/>
    </row>
    <row r="26292" spans="5:5" x14ac:dyDescent="0.25">
      <c r="E26292"/>
    </row>
    <row r="26293" spans="5:5" x14ac:dyDescent="0.25">
      <c r="E26293"/>
    </row>
    <row r="26294" spans="5:5" x14ac:dyDescent="0.25">
      <c r="E26294"/>
    </row>
    <row r="26295" spans="5:5" x14ac:dyDescent="0.25">
      <c r="E26295"/>
    </row>
    <row r="26296" spans="5:5" x14ac:dyDescent="0.25">
      <c r="E26296"/>
    </row>
    <row r="26297" spans="5:5" x14ac:dyDescent="0.25">
      <c r="E26297"/>
    </row>
    <row r="26298" spans="5:5" x14ac:dyDescent="0.25">
      <c r="E26298"/>
    </row>
    <row r="26299" spans="5:5" x14ac:dyDescent="0.25">
      <c r="E26299"/>
    </row>
    <row r="26300" spans="5:5" x14ac:dyDescent="0.25">
      <c r="E26300"/>
    </row>
    <row r="26301" spans="5:5" x14ac:dyDescent="0.25">
      <c r="E26301"/>
    </row>
    <row r="26302" spans="5:5" x14ac:dyDescent="0.25">
      <c r="E26302"/>
    </row>
    <row r="26303" spans="5:5" x14ac:dyDescent="0.25">
      <c r="E26303"/>
    </row>
    <row r="26304" spans="5:5" x14ac:dyDescent="0.25">
      <c r="E26304"/>
    </row>
    <row r="26305" spans="5:5" x14ac:dyDescent="0.25">
      <c r="E26305"/>
    </row>
    <row r="26306" spans="5:5" x14ac:dyDescent="0.25">
      <c r="E26306"/>
    </row>
    <row r="26307" spans="5:5" x14ac:dyDescent="0.25">
      <c r="E26307"/>
    </row>
    <row r="26308" spans="5:5" x14ac:dyDescent="0.25">
      <c r="E26308"/>
    </row>
    <row r="26309" spans="5:5" x14ac:dyDescent="0.25">
      <c r="E26309"/>
    </row>
    <row r="26310" spans="5:5" x14ac:dyDescent="0.25">
      <c r="E26310"/>
    </row>
    <row r="26311" spans="5:5" x14ac:dyDescent="0.25">
      <c r="E26311"/>
    </row>
    <row r="26312" spans="5:5" x14ac:dyDescent="0.25">
      <c r="E26312"/>
    </row>
    <row r="26313" spans="5:5" x14ac:dyDescent="0.25">
      <c r="E26313"/>
    </row>
    <row r="26314" spans="5:5" x14ac:dyDescent="0.25">
      <c r="E26314"/>
    </row>
    <row r="26315" spans="5:5" x14ac:dyDescent="0.25">
      <c r="E26315"/>
    </row>
    <row r="26316" spans="5:5" x14ac:dyDescent="0.25">
      <c r="E26316"/>
    </row>
    <row r="26317" spans="5:5" x14ac:dyDescent="0.25">
      <c r="E26317"/>
    </row>
    <row r="26318" spans="5:5" x14ac:dyDescent="0.25">
      <c r="E26318"/>
    </row>
    <row r="26319" spans="5:5" x14ac:dyDescent="0.25">
      <c r="E26319"/>
    </row>
    <row r="26320" spans="5:5" x14ac:dyDescent="0.25">
      <c r="E26320"/>
    </row>
    <row r="26321" spans="5:5" x14ac:dyDescent="0.25">
      <c r="E26321"/>
    </row>
    <row r="26322" spans="5:5" x14ac:dyDescent="0.25">
      <c r="E26322"/>
    </row>
    <row r="26323" spans="5:5" x14ac:dyDescent="0.25">
      <c r="E26323"/>
    </row>
    <row r="26324" spans="5:5" x14ac:dyDescent="0.25">
      <c r="E26324"/>
    </row>
    <row r="26325" spans="5:5" x14ac:dyDescent="0.25">
      <c r="E26325"/>
    </row>
    <row r="26326" spans="5:5" x14ac:dyDescent="0.25">
      <c r="E26326"/>
    </row>
    <row r="26327" spans="5:5" x14ac:dyDescent="0.25">
      <c r="E26327"/>
    </row>
    <row r="26328" spans="5:5" x14ac:dyDescent="0.25">
      <c r="E26328"/>
    </row>
    <row r="26329" spans="5:5" x14ac:dyDescent="0.25">
      <c r="E26329"/>
    </row>
    <row r="26330" spans="5:5" x14ac:dyDescent="0.25">
      <c r="E26330"/>
    </row>
    <row r="26331" spans="5:5" x14ac:dyDescent="0.25">
      <c r="E26331"/>
    </row>
    <row r="26332" spans="5:5" x14ac:dyDescent="0.25">
      <c r="E26332"/>
    </row>
    <row r="26333" spans="5:5" x14ac:dyDescent="0.25">
      <c r="E26333"/>
    </row>
    <row r="26334" spans="5:5" x14ac:dyDescent="0.25">
      <c r="E26334"/>
    </row>
    <row r="26335" spans="5:5" x14ac:dyDescent="0.25">
      <c r="E26335"/>
    </row>
    <row r="26336" spans="5:5" x14ac:dyDescent="0.25">
      <c r="E26336"/>
    </row>
    <row r="26337" spans="5:5" x14ac:dyDescent="0.25">
      <c r="E26337"/>
    </row>
    <row r="26338" spans="5:5" x14ac:dyDescent="0.25">
      <c r="E26338"/>
    </row>
    <row r="26339" spans="5:5" x14ac:dyDescent="0.25">
      <c r="E26339"/>
    </row>
    <row r="26340" spans="5:5" x14ac:dyDescent="0.25">
      <c r="E26340"/>
    </row>
    <row r="26341" spans="5:5" x14ac:dyDescent="0.25">
      <c r="E26341"/>
    </row>
    <row r="26342" spans="5:5" x14ac:dyDescent="0.25">
      <c r="E26342"/>
    </row>
    <row r="26343" spans="5:5" x14ac:dyDescent="0.25">
      <c r="E26343"/>
    </row>
    <row r="26344" spans="5:5" x14ac:dyDescent="0.25">
      <c r="E26344"/>
    </row>
    <row r="26345" spans="5:5" x14ac:dyDescent="0.25">
      <c r="E26345"/>
    </row>
    <row r="26346" spans="5:5" x14ac:dyDescent="0.25">
      <c r="E26346"/>
    </row>
    <row r="26347" spans="5:5" x14ac:dyDescent="0.25">
      <c r="E26347"/>
    </row>
    <row r="26348" spans="5:5" x14ac:dyDescent="0.25">
      <c r="E26348"/>
    </row>
    <row r="26349" spans="5:5" x14ac:dyDescent="0.25">
      <c r="E26349"/>
    </row>
    <row r="26350" spans="5:5" x14ac:dyDescent="0.25">
      <c r="E26350"/>
    </row>
    <row r="26351" spans="5:5" x14ac:dyDescent="0.25">
      <c r="E26351"/>
    </row>
    <row r="26352" spans="5:5" x14ac:dyDescent="0.25">
      <c r="E26352"/>
    </row>
    <row r="26353" spans="5:5" x14ac:dyDescent="0.25">
      <c r="E26353"/>
    </row>
    <row r="26354" spans="5:5" x14ac:dyDescent="0.25">
      <c r="E26354"/>
    </row>
    <row r="26355" spans="5:5" x14ac:dyDescent="0.25">
      <c r="E26355"/>
    </row>
    <row r="26356" spans="5:5" x14ac:dyDescent="0.25">
      <c r="E26356"/>
    </row>
    <row r="26357" spans="5:5" x14ac:dyDescent="0.25">
      <c r="E26357"/>
    </row>
    <row r="26358" spans="5:5" x14ac:dyDescent="0.25">
      <c r="E26358"/>
    </row>
    <row r="26359" spans="5:5" x14ac:dyDescent="0.25">
      <c r="E26359"/>
    </row>
    <row r="26360" spans="5:5" x14ac:dyDescent="0.25">
      <c r="E26360"/>
    </row>
    <row r="26361" spans="5:5" x14ac:dyDescent="0.25">
      <c r="E26361"/>
    </row>
    <row r="26362" spans="5:5" x14ac:dyDescent="0.25">
      <c r="E26362"/>
    </row>
    <row r="26363" spans="5:5" x14ac:dyDescent="0.25">
      <c r="E26363"/>
    </row>
    <row r="26364" spans="5:5" x14ac:dyDescent="0.25">
      <c r="E26364"/>
    </row>
    <row r="26365" spans="5:5" x14ac:dyDescent="0.25">
      <c r="E26365"/>
    </row>
    <row r="26366" spans="5:5" x14ac:dyDescent="0.25">
      <c r="E26366"/>
    </row>
    <row r="26367" spans="5:5" x14ac:dyDescent="0.25">
      <c r="E26367"/>
    </row>
    <row r="26368" spans="5:5" x14ac:dyDescent="0.25">
      <c r="E26368"/>
    </row>
    <row r="26369" spans="5:5" x14ac:dyDescent="0.25">
      <c r="E26369"/>
    </row>
    <row r="26370" spans="5:5" x14ac:dyDescent="0.25">
      <c r="E26370"/>
    </row>
    <row r="26371" spans="5:5" x14ac:dyDescent="0.25">
      <c r="E26371"/>
    </row>
    <row r="26372" spans="5:5" x14ac:dyDescent="0.25">
      <c r="E26372"/>
    </row>
    <row r="26373" spans="5:5" x14ac:dyDescent="0.25">
      <c r="E26373"/>
    </row>
    <row r="26374" spans="5:5" x14ac:dyDescent="0.25">
      <c r="E26374"/>
    </row>
    <row r="26375" spans="5:5" x14ac:dyDescent="0.25">
      <c r="E26375"/>
    </row>
    <row r="26376" spans="5:5" x14ac:dyDescent="0.25">
      <c r="E26376"/>
    </row>
    <row r="26377" spans="5:5" x14ac:dyDescent="0.25">
      <c r="E26377"/>
    </row>
    <row r="26378" spans="5:5" x14ac:dyDescent="0.25">
      <c r="E26378"/>
    </row>
    <row r="26379" spans="5:5" x14ac:dyDescent="0.25">
      <c r="E26379"/>
    </row>
    <row r="26380" spans="5:5" x14ac:dyDescent="0.25">
      <c r="E26380"/>
    </row>
    <row r="26381" spans="5:5" x14ac:dyDescent="0.25">
      <c r="E26381"/>
    </row>
    <row r="26382" spans="5:5" x14ac:dyDescent="0.25">
      <c r="E26382"/>
    </row>
    <row r="26383" spans="5:5" x14ac:dyDescent="0.25">
      <c r="E26383"/>
    </row>
    <row r="26384" spans="5:5" x14ac:dyDescent="0.25">
      <c r="E26384"/>
    </row>
    <row r="26385" spans="5:5" x14ac:dyDescent="0.25">
      <c r="E26385"/>
    </row>
    <row r="26386" spans="5:5" x14ac:dyDescent="0.25">
      <c r="E26386"/>
    </row>
    <row r="26387" spans="5:5" x14ac:dyDescent="0.25">
      <c r="E26387"/>
    </row>
    <row r="26388" spans="5:5" x14ac:dyDescent="0.25">
      <c r="E26388"/>
    </row>
    <row r="26389" spans="5:5" x14ac:dyDescent="0.25">
      <c r="E26389"/>
    </row>
    <row r="26390" spans="5:5" x14ac:dyDescent="0.25">
      <c r="E26390"/>
    </row>
    <row r="26391" spans="5:5" x14ac:dyDescent="0.25">
      <c r="E26391"/>
    </row>
    <row r="26392" spans="5:5" x14ac:dyDescent="0.25">
      <c r="E26392"/>
    </row>
    <row r="26393" spans="5:5" x14ac:dyDescent="0.25">
      <c r="E26393"/>
    </row>
    <row r="26394" spans="5:5" x14ac:dyDescent="0.25">
      <c r="E26394"/>
    </row>
    <row r="26395" spans="5:5" x14ac:dyDescent="0.25">
      <c r="E26395"/>
    </row>
    <row r="26396" spans="5:5" x14ac:dyDescent="0.25">
      <c r="E26396"/>
    </row>
    <row r="26397" spans="5:5" x14ac:dyDescent="0.25">
      <c r="E26397"/>
    </row>
    <row r="26398" spans="5:5" x14ac:dyDescent="0.25">
      <c r="E26398"/>
    </row>
    <row r="26399" spans="5:5" x14ac:dyDescent="0.25">
      <c r="E26399"/>
    </row>
    <row r="26400" spans="5:5" x14ac:dyDescent="0.25">
      <c r="E26400"/>
    </row>
    <row r="26401" spans="5:5" x14ac:dyDescent="0.25">
      <c r="E26401"/>
    </row>
    <row r="26402" spans="5:5" x14ac:dyDescent="0.25">
      <c r="E26402"/>
    </row>
    <row r="26403" spans="5:5" x14ac:dyDescent="0.25">
      <c r="E26403"/>
    </row>
    <row r="26404" spans="5:5" x14ac:dyDescent="0.25">
      <c r="E26404"/>
    </row>
    <row r="26405" spans="5:5" x14ac:dyDescent="0.25">
      <c r="E26405"/>
    </row>
    <row r="26406" spans="5:5" x14ac:dyDescent="0.25">
      <c r="E26406"/>
    </row>
    <row r="26407" spans="5:5" x14ac:dyDescent="0.25">
      <c r="E26407"/>
    </row>
    <row r="26408" spans="5:5" x14ac:dyDescent="0.25">
      <c r="E26408"/>
    </row>
    <row r="26409" spans="5:5" x14ac:dyDescent="0.25">
      <c r="E26409"/>
    </row>
    <row r="26410" spans="5:5" x14ac:dyDescent="0.25">
      <c r="E26410"/>
    </row>
    <row r="26411" spans="5:5" x14ac:dyDescent="0.25">
      <c r="E26411"/>
    </row>
    <row r="26412" spans="5:5" x14ac:dyDescent="0.25">
      <c r="E26412"/>
    </row>
    <row r="26413" spans="5:5" x14ac:dyDescent="0.25">
      <c r="E26413"/>
    </row>
    <row r="26414" spans="5:5" x14ac:dyDescent="0.25">
      <c r="E26414"/>
    </row>
    <row r="26415" spans="5:5" x14ac:dyDescent="0.25">
      <c r="E26415"/>
    </row>
    <row r="26416" spans="5:5" x14ac:dyDescent="0.25">
      <c r="E26416"/>
    </row>
    <row r="26417" spans="5:5" x14ac:dyDescent="0.25">
      <c r="E26417"/>
    </row>
    <row r="26418" spans="5:5" x14ac:dyDescent="0.25">
      <c r="E26418"/>
    </row>
    <row r="26419" spans="5:5" x14ac:dyDescent="0.25">
      <c r="E26419"/>
    </row>
    <row r="26420" spans="5:5" x14ac:dyDescent="0.25">
      <c r="E26420"/>
    </row>
    <row r="26421" spans="5:5" x14ac:dyDescent="0.25">
      <c r="E26421"/>
    </row>
    <row r="26422" spans="5:5" x14ac:dyDescent="0.25">
      <c r="E26422"/>
    </row>
    <row r="26423" spans="5:5" x14ac:dyDescent="0.25">
      <c r="E26423"/>
    </row>
    <row r="26424" spans="5:5" x14ac:dyDescent="0.25">
      <c r="E26424"/>
    </row>
    <row r="26425" spans="5:5" x14ac:dyDescent="0.25">
      <c r="E26425"/>
    </row>
    <row r="26426" spans="5:5" x14ac:dyDescent="0.25">
      <c r="E26426"/>
    </row>
    <row r="26427" spans="5:5" x14ac:dyDescent="0.25">
      <c r="E26427"/>
    </row>
    <row r="26428" spans="5:5" x14ac:dyDescent="0.25">
      <c r="E26428"/>
    </row>
    <row r="26429" spans="5:5" x14ac:dyDescent="0.25">
      <c r="E26429"/>
    </row>
    <row r="26430" spans="5:5" x14ac:dyDescent="0.25">
      <c r="E26430"/>
    </row>
    <row r="26431" spans="5:5" x14ac:dyDescent="0.25">
      <c r="E26431"/>
    </row>
    <row r="26432" spans="5:5" x14ac:dyDescent="0.25">
      <c r="E26432"/>
    </row>
    <row r="26433" spans="5:5" x14ac:dyDescent="0.25">
      <c r="E26433"/>
    </row>
    <row r="26434" spans="5:5" x14ac:dyDescent="0.25">
      <c r="E26434"/>
    </row>
    <row r="26435" spans="5:5" x14ac:dyDescent="0.25">
      <c r="E26435"/>
    </row>
    <row r="26436" spans="5:5" x14ac:dyDescent="0.25">
      <c r="E26436"/>
    </row>
    <row r="26437" spans="5:5" x14ac:dyDescent="0.25">
      <c r="E26437"/>
    </row>
    <row r="26438" spans="5:5" x14ac:dyDescent="0.25">
      <c r="E26438"/>
    </row>
    <row r="26439" spans="5:5" x14ac:dyDescent="0.25">
      <c r="E26439"/>
    </row>
    <row r="26440" spans="5:5" x14ac:dyDescent="0.25">
      <c r="E26440"/>
    </row>
    <row r="26441" spans="5:5" x14ac:dyDescent="0.25">
      <c r="E26441"/>
    </row>
    <row r="26442" spans="5:5" x14ac:dyDescent="0.25">
      <c r="E26442"/>
    </row>
    <row r="26443" spans="5:5" x14ac:dyDescent="0.25">
      <c r="E26443"/>
    </row>
    <row r="26444" spans="5:5" x14ac:dyDescent="0.25">
      <c r="E26444"/>
    </row>
    <row r="26445" spans="5:5" x14ac:dyDescent="0.25">
      <c r="E26445"/>
    </row>
    <row r="26446" spans="5:5" x14ac:dyDescent="0.25">
      <c r="E26446"/>
    </row>
    <row r="26447" spans="5:5" x14ac:dyDescent="0.25">
      <c r="E26447"/>
    </row>
    <row r="26448" spans="5:5" x14ac:dyDescent="0.25">
      <c r="E26448"/>
    </row>
    <row r="26449" spans="5:5" x14ac:dyDescent="0.25">
      <c r="E26449"/>
    </row>
    <row r="26450" spans="5:5" x14ac:dyDescent="0.25">
      <c r="E26450"/>
    </row>
    <row r="26451" spans="5:5" x14ac:dyDescent="0.25">
      <c r="E26451"/>
    </row>
    <row r="26452" spans="5:5" x14ac:dyDescent="0.25">
      <c r="E26452"/>
    </row>
    <row r="26453" spans="5:5" x14ac:dyDescent="0.25">
      <c r="E26453"/>
    </row>
    <row r="26454" spans="5:5" x14ac:dyDescent="0.25">
      <c r="E26454"/>
    </row>
    <row r="26455" spans="5:5" x14ac:dyDescent="0.25">
      <c r="E26455"/>
    </row>
    <row r="26456" spans="5:5" x14ac:dyDescent="0.25">
      <c r="E26456"/>
    </row>
    <row r="26457" spans="5:5" x14ac:dyDescent="0.25">
      <c r="E26457"/>
    </row>
    <row r="26458" spans="5:5" x14ac:dyDescent="0.25">
      <c r="E26458"/>
    </row>
    <row r="26459" spans="5:5" x14ac:dyDescent="0.25">
      <c r="E26459"/>
    </row>
    <row r="26460" spans="5:5" x14ac:dyDescent="0.25">
      <c r="E26460"/>
    </row>
    <row r="26461" spans="5:5" x14ac:dyDescent="0.25">
      <c r="E26461"/>
    </row>
    <row r="26462" spans="5:5" x14ac:dyDescent="0.25">
      <c r="E26462"/>
    </row>
    <row r="26463" spans="5:5" x14ac:dyDescent="0.25">
      <c r="E26463"/>
    </row>
    <row r="26464" spans="5:5" x14ac:dyDescent="0.25">
      <c r="E26464"/>
    </row>
    <row r="26465" spans="5:5" x14ac:dyDescent="0.25">
      <c r="E26465"/>
    </row>
    <row r="26466" spans="5:5" x14ac:dyDescent="0.25">
      <c r="E26466"/>
    </row>
    <row r="26467" spans="5:5" x14ac:dyDescent="0.25">
      <c r="E26467"/>
    </row>
    <row r="26468" spans="5:5" x14ac:dyDescent="0.25">
      <c r="E26468"/>
    </row>
    <row r="26469" spans="5:5" x14ac:dyDescent="0.25">
      <c r="E26469"/>
    </row>
    <row r="26470" spans="5:5" x14ac:dyDescent="0.25">
      <c r="E26470"/>
    </row>
    <row r="26471" spans="5:5" x14ac:dyDescent="0.25">
      <c r="E26471"/>
    </row>
    <row r="26472" spans="5:5" x14ac:dyDescent="0.25">
      <c r="E26472"/>
    </row>
    <row r="26473" spans="5:5" x14ac:dyDescent="0.25">
      <c r="E26473"/>
    </row>
    <row r="26474" spans="5:5" x14ac:dyDescent="0.25">
      <c r="E26474"/>
    </row>
    <row r="26475" spans="5:5" x14ac:dyDescent="0.25">
      <c r="E26475"/>
    </row>
    <row r="26476" spans="5:5" x14ac:dyDescent="0.25">
      <c r="E26476"/>
    </row>
    <row r="26477" spans="5:5" x14ac:dyDescent="0.25">
      <c r="E26477"/>
    </row>
    <row r="26478" spans="5:5" x14ac:dyDescent="0.25">
      <c r="E26478"/>
    </row>
    <row r="26479" spans="5:5" x14ac:dyDescent="0.25">
      <c r="E26479"/>
    </row>
    <row r="26480" spans="5:5" x14ac:dyDescent="0.25">
      <c r="E26480"/>
    </row>
    <row r="26481" spans="5:5" x14ac:dyDescent="0.25">
      <c r="E26481"/>
    </row>
    <row r="26482" spans="5:5" x14ac:dyDescent="0.25">
      <c r="E26482"/>
    </row>
    <row r="26483" spans="5:5" x14ac:dyDescent="0.25">
      <c r="E26483"/>
    </row>
    <row r="26484" spans="5:5" x14ac:dyDescent="0.25">
      <c r="E26484"/>
    </row>
    <row r="26485" spans="5:5" x14ac:dyDescent="0.25">
      <c r="E26485"/>
    </row>
    <row r="26486" spans="5:5" x14ac:dyDescent="0.25">
      <c r="E26486"/>
    </row>
    <row r="26487" spans="5:5" x14ac:dyDescent="0.25">
      <c r="E26487"/>
    </row>
    <row r="26488" spans="5:5" x14ac:dyDescent="0.25">
      <c r="E26488"/>
    </row>
    <row r="26489" spans="5:5" x14ac:dyDescent="0.25">
      <c r="E26489"/>
    </row>
    <row r="26490" spans="5:5" x14ac:dyDescent="0.25">
      <c r="E26490"/>
    </row>
    <row r="26491" spans="5:5" x14ac:dyDescent="0.25">
      <c r="E26491"/>
    </row>
    <row r="26492" spans="5:5" x14ac:dyDescent="0.25">
      <c r="E26492"/>
    </row>
    <row r="26493" spans="5:5" x14ac:dyDescent="0.25">
      <c r="E26493"/>
    </row>
    <row r="26494" spans="5:5" x14ac:dyDescent="0.25">
      <c r="E26494"/>
    </row>
    <row r="26495" spans="5:5" x14ac:dyDescent="0.25">
      <c r="E26495"/>
    </row>
    <row r="26496" spans="5:5" x14ac:dyDescent="0.25">
      <c r="E26496"/>
    </row>
    <row r="26497" spans="5:5" x14ac:dyDescent="0.25">
      <c r="E26497"/>
    </row>
    <row r="26498" spans="5:5" x14ac:dyDescent="0.25">
      <c r="E26498"/>
    </row>
    <row r="26499" spans="5:5" x14ac:dyDescent="0.25">
      <c r="E26499"/>
    </row>
    <row r="26500" spans="5:5" x14ac:dyDescent="0.25">
      <c r="E26500"/>
    </row>
    <row r="26501" spans="5:5" x14ac:dyDescent="0.25">
      <c r="E26501"/>
    </row>
    <row r="26502" spans="5:5" x14ac:dyDescent="0.25">
      <c r="E26502"/>
    </row>
    <row r="26503" spans="5:5" x14ac:dyDescent="0.25">
      <c r="E26503"/>
    </row>
    <row r="26504" spans="5:5" x14ac:dyDescent="0.25">
      <c r="E26504"/>
    </row>
    <row r="26505" spans="5:5" x14ac:dyDescent="0.25">
      <c r="E26505"/>
    </row>
    <row r="26506" spans="5:5" x14ac:dyDescent="0.25">
      <c r="E26506"/>
    </row>
    <row r="26507" spans="5:5" x14ac:dyDescent="0.25">
      <c r="E26507"/>
    </row>
    <row r="26508" spans="5:5" x14ac:dyDescent="0.25">
      <c r="E26508"/>
    </row>
    <row r="26509" spans="5:5" x14ac:dyDescent="0.25">
      <c r="E26509"/>
    </row>
    <row r="26510" spans="5:5" x14ac:dyDescent="0.25">
      <c r="E26510"/>
    </row>
    <row r="26511" spans="5:5" x14ac:dyDescent="0.25">
      <c r="E26511"/>
    </row>
    <row r="26512" spans="5:5" x14ac:dyDescent="0.25">
      <c r="E26512"/>
    </row>
    <row r="26513" spans="5:5" x14ac:dyDescent="0.25">
      <c r="E26513"/>
    </row>
    <row r="26514" spans="5:5" x14ac:dyDescent="0.25">
      <c r="E26514"/>
    </row>
    <row r="26515" spans="5:5" x14ac:dyDescent="0.25">
      <c r="E26515"/>
    </row>
    <row r="26516" spans="5:5" x14ac:dyDescent="0.25">
      <c r="E26516"/>
    </row>
    <row r="26517" spans="5:5" x14ac:dyDescent="0.25">
      <c r="E26517"/>
    </row>
    <row r="26518" spans="5:5" x14ac:dyDescent="0.25">
      <c r="E26518"/>
    </row>
    <row r="26519" spans="5:5" x14ac:dyDescent="0.25">
      <c r="E26519"/>
    </row>
    <row r="26520" spans="5:5" x14ac:dyDescent="0.25">
      <c r="E26520"/>
    </row>
    <row r="26521" spans="5:5" x14ac:dyDescent="0.25">
      <c r="E26521"/>
    </row>
    <row r="26522" spans="5:5" x14ac:dyDescent="0.25">
      <c r="E26522"/>
    </row>
    <row r="26523" spans="5:5" x14ac:dyDescent="0.25">
      <c r="E26523"/>
    </row>
    <row r="26524" spans="5:5" x14ac:dyDescent="0.25">
      <c r="E26524"/>
    </row>
    <row r="26525" spans="5:5" x14ac:dyDescent="0.25">
      <c r="E26525"/>
    </row>
    <row r="26526" spans="5:5" x14ac:dyDescent="0.25">
      <c r="E26526"/>
    </row>
    <row r="26527" spans="5:5" x14ac:dyDescent="0.25">
      <c r="E26527"/>
    </row>
    <row r="26528" spans="5:5" x14ac:dyDescent="0.25">
      <c r="E26528"/>
    </row>
    <row r="26529" spans="5:5" x14ac:dyDescent="0.25">
      <c r="E26529"/>
    </row>
    <row r="26530" spans="5:5" x14ac:dyDescent="0.25">
      <c r="E26530"/>
    </row>
    <row r="26531" spans="5:5" x14ac:dyDescent="0.25">
      <c r="E26531"/>
    </row>
    <row r="26532" spans="5:5" x14ac:dyDescent="0.25">
      <c r="E26532"/>
    </row>
    <row r="26533" spans="5:5" x14ac:dyDescent="0.25">
      <c r="E26533"/>
    </row>
    <row r="26534" spans="5:5" x14ac:dyDescent="0.25">
      <c r="E26534"/>
    </row>
    <row r="26535" spans="5:5" x14ac:dyDescent="0.25">
      <c r="E26535"/>
    </row>
    <row r="26536" spans="5:5" x14ac:dyDescent="0.25">
      <c r="E26536"/>
    </row>
    <row r="26537" spans="5:5" x14ac:dyDescent="0.25">
      <c r="E26537"/>
    </row>
    <row r="26538" spans="5:5" x14ac:dyDescent="0.25">
      <c r="E26538"/>
    </row>
    <row r="26539" spans="5:5" x14ac:dyDescent="0.25">
      <c r="E26539"/>
    </row>
    <row r="26540" spans="5:5" x14ac:dyDescent="0.25">
      <c r="E26540"/>
    </row>
    <row r="26541" spans="5:5" x14ac:dyDescent="0.25">
      <c r="E26541"/>
    </row>
    <row r="26542" spans="5:5" x14ac:dyDescent="0.25">
      <c r="E26542"/>
    </row>
    <row r="26543" spans="5:5" x14ac:dyDescent="0.25">
      <c r="E26543"/>
    </row>
    <row r="26544" spans="5:5" x14ac:dyDescent="0.25">
      <c r="E26544"/>
    </row>
    <row r="26545" spans="5:5" x14ac:dyDescent="0.25">
      <c r="E26545"/>
    </row>
    <row r="26546" spans="5:5" x14ac:dyDescent="0.25">
      <c r="E26546"/>
    </row>
    <row r="26547" spans="5:5" x14ac:dyDescent="0.25">
      <c r="E26547"/>
    </row>
    <row r="26548" spans="5:5" x14ac:dyDescent="0.25">
      <c r="E26548"/>
    </row>
    <row r="26549" spans="5:5" x14ac:dyDescent="0.25">
      <c r="E26549"/>
    </row>
    <row r="26550" spans="5:5" x14ac:dyDescent="0.25">
      <c r="E26550"/>
    </row>
    <row r="26551" spans="5:5" x14ac:dyDescent="0.25">
      <c r="E26551"/>
    </row>
    <row r="26552" spans="5:5" x14ac:dyDescent="0.25">
      <c r="E26552"/>
    </row>
    <row r="26553" spans="5:5" x14ac:dyDescent="0.25">
      <c r="E26553"/>
    </row>
    <row r="26554" spans="5:5" x14ac:dyDescent="0.25">
      <c r="E26554"/>
    </row>
    <row r="26555" spans="5:5" x14ac:dyDescent="0.25">
      <c r="E26555"/>
    </row>
    <row r="26556" spans="5:5" x14ac:dyDescent="0.25">
      <c r="E26556"/>
    </row>
    <row r="26557" spans="5:5" x14ac:dyDescent="0.25">
      <c r="E26557"/>
    </row>
    <row r="26558" spans="5:5" x14ac:dyDescent="0.25">
      <c r="E26558"/>
    </row>
    <row r="26559" spans="5:5" x14ac:dyDescent="0.25">
      <c r="E26559"/>
    </row>
    <row r="26560" spans="5:5" x14ac:dyDescent="0.25">
      <c r="E26560"/>
    </row>
    <row r="26561" spans="5:5" x14ac:dyDescent="0.25">
      <c r="E26561"/>
    </row>
    <row r="26562" spans="5:5" x14ac:dyDescent="0.25">
      <c r="E26562"/>
    </row>
    <row r="26563" spans="5:5" x14ac:dyDescent="0.25">
      <c r="E26563"/>
    </row>
    <row r="26564" spans="5:5" x14ac:dyDescent="0.25">
      <c r="E26564"/>
    </row>
    <row r="26565" spans="5:5" x14ac:dyDescent="0.25">
      <c r="E26565"/>
    </row>
    <row r="26566" spans="5:5" x14ac:dyDescent="0.25">
      <c r="E26566"/>
    </row>
    <row r="26567" spans="5:5" x14ac:dyDescent="0.25">
      <c r="E26567"/>
    </row>
    <row r="26568" spans="5:5" x14ac:dyDescent="0.25">
      <c r="E26568"/>
    </row>
    <row r="26569" spans="5:5" x14ac:dyDescent="0.25">
      <c r="E26569"/>
    </row>
    <row r="26570" spans="5:5" x14ac:dyDescent="0.25">
      <c r="E26570"/>
    </row>
    <row r="26571" spans="5:5" x14ac:dyDescent="0.25">
      <c r="E26571"/>
    </row>
    <row r="26572" spans="5:5" x14ac:dyDescent="0.25">
      <c r="E26572"/>
    </row>
    <row r="26573" spans="5:5" x14ac:dyDescent="0.25">
      <c r="E26573"/>
    </row>
    <row r="26574" spans="5:5" x14ac:dyDescent="0.25">
      <c r="E26574"/>
    </row>
    <row r="26575" spans="5:5" x14ac:dyDescent="0.25">
      <c r="E26575"/>
    </row>
    <row r="26576" spans="5:5" x14ac:dyDescent="0.25">
      <c r="E26576"/>
    </row>
    <row r="26577" spans="5:5" x14ac:dyDescent="0.25">
      <c r="E26577"/>
    </row>
    <row r="26578" spans="5:5" x14ac:dyDescent="0.25">
      <c r="E26578"/>
    </row>
    <row r="26579" spans="5:5" x14ac:dyDescent="0.25">
      <c r="E26579"/>
    </row>
    <row r="26580" spans="5:5" x14ac:dyDescent="0.25">
      <c r="E26580"/>
    </row>
    <row r="26581" spans="5:5" x14ac:dyDescent="0.25">
      <c r="E26581"/>
    </row>
    <row r="26582" spans="5:5" x14ac:dyDescent="0.25">
      <c r="E26582"/>
    </row>
    <row r="26583" spans="5:5" x14ac:dyDescent="0.25">
      <c r="E26583"/>
    </row>
    <row r="26584" spans="5:5" x14ac:dyDescent="0.25">
      <c r="E26584"/>
    </row>
    <row r="26585" spans="5:5" x14ac:dyDescent="0.25">
      <c r="E26585"/>
    </row>
    <row r="26586" spans="5:5" x14ac:dyDescent="0.25">
      <c r="E26586"/>
    </row>
    <row r="26587" spans="5:5" x14ac:dyDescent="0.25">
      <c r="E26587"/>
    </row>
    <row r="26588" spans="5:5" x14ac:dyDescent="0.25">
      <c r="E26588"/>
    </row>
    <row r="26589" spans="5:5" x14ac:dyDescent="0.25">
      <c r="E26589"/>
    </row>
    <row r="26590" spans="5:5" x14ac:dyDescent="0.25">
      <c r="E26590"/>
    </row>
    <row r="26591" spans="5:5" x14ac:dyDescent="0.25">
      <c r="E26591"/>
    </row>
    <row r="26592" spans="5:5" x14ac:dyDescent="0.25">
      <c r="E26592"/>
    </row>
    <row r="26593" spans="5:5" x14ac:dyDescent="0.25">
      <c r="E26593"/>
    </row>
    <row r="26594" spans="5:5" x14ac:dyDescent="0.25">
      <c r="E26594"/>
    </row>
    <row r="26595" spans="5:5" x14ac:dyDescent="0.25">
      <c r="E26595"/>
    </row>
    <row r="26596" spans="5:5" x14ac:dyDescent="0.25">
      <c r="E26596"/>
    </row>
    <row r="26597" spans="5:5" x14ac:dyDescent="0.25">
      <c r="E26597"/>
    </row>
    <row r="26598" spans="5:5" x14ac:dyDescent="0.25">
      <c r="E26598"/>
    </row>
    <row r="26599" spans="5:5" x14ac:dyDescent="0.25">
      <c r="E26599"/>
    </row>
    <row r="26600" spans="5:5" x14ac:dyDescent="0.25">
      <c r="E26600"/>
    </row>
    <row r="26601" spans="5:5" x14ac:dyDescent="0.25">
      <c r="E26601"/>
    </row>
    <row r="26602" spans="5:5" x14ac:dyDescent="0.25">
      <c r="E26602"/>
    </row>
    <row r="26603" spans="5:5" x14ac:dyDescent="0.25">
      <c r="E26603"/>
    </row>
    <row r="26604" spans="5:5" x14ac:dyDescent="0.25">
      <c r="E26604"/>
    </row>
    <row r="26605" spans="5:5" x14ac:dyDescent="0.25">
      <c r="E26605"/>
    </row>
    <row r="26606" spans="5:5" x14ac:dyDescent="0.25">
      <c r="E26606"/>
    </row>
    <row r="26607" spans="5:5" x14ac:dyDescent="0.25">
      <c r="E26607"/>
    </row>
    <row r="26608" spans="5:5" x14ac:dyDescent="0.25">
      <c r="E26608"/>
    </row>
    <row r="26609" spans="5:5" x14ac:dyDescent="0.25">
      <c r="E26609"/>
    </row>
    <row r="26610" spans="5:5" x14ac:dyDescent="0.25">
      <c r="E26610"/>
    </row>
    <row r="26611" spans="5:5" x14ac:dyDescent="0.25">
      <c r="E26611"/>
    </row>
    <row r="26612" spans="5:5" x14ac:dyDescent="0.25">
      <c r="E26612"/>
    </row>
    <row r="26613" spans="5:5" x14ac:dyDescent="0.25">
      <c r="E26613"/>
    </row>
    <row r="26614" spans="5:5" x14ac:dyDescent="0.25">
      <c r="E26614"/>
    </row>
    <row r="26615" spans="5:5" x14ac:dyDescent="0.25">
      <c r="E26615"/>
    </row>
    <row r="26616" spans="5:5" x14ac:dyDescent="0.25">
      <c r="E26616"/>
    </row>
    <row r="26617" spans="5:5" x14ac:dyDescent="0.25">
      <c r="E26617"/>
    </row>
    <row r="26618" spans="5:5" x14ac:dyDescent="0.25">
      <c r="E26618"/>
    </row>
    <row r="26619" spans="5:5" x14ac:dyDescent="0.25">
      <c r="E26619"/>
    </row>
    <row r="26620" spans="5:5" x14ac:dyDescent="0.25">
      <c r="E26620"/>
    </row>
    <row r="26621" spans="5:5" x14ac:dyDescent="0.25">
      <c r="E26621"/>
    </row>
    <row r="26622" spans="5:5" x14ac:dyDescent="0.25">
      <c r="E26622"/>
    </row>
    <row r="26623" spans="5:5" x14ac:dyDescent="0.25">
      <c r="E26623"/>
    </row>
    <row r="26624" spans="5:5" x14ac:dyDescent="0.25">
      <c r="E26624"/>
    </row>
    <row r="26625" spans="5:5" x14ac:dyDescent="0.25">
      <c r="E26625"/>
    </row>
    <row r="26626" spans="5:5" x14ac:dyDescent="0.25">
      <c r="E26626"/>
    </row>
    <row r="26627" spans="5:5" x14ac:dyDescent="0.25">
      <c r="E26627"/>
    </row>
    <row r="26628" spans="5:5" x14ac:dyDescent="0.25">
      <c r="E26628"/>
    </row>
    <row r="26629" spans="5:5" x14ac:dyDescent="0.25">
      <c r="E26629"/>
    </row>
    <row r="26630" spans="5:5" x14ac:dyDescent="0.25">
      <c r="E26630"/>
    </row>
    <row r="26631" spans="5:5" x14ac:dyDescent="0.25">
      <c r="E26631"/>
    </row>
    <row r="26632" spans="5:5" x14ac:dyDescent="0.25">
      <c r="E26632"/>
    </row>
    <row r="26633" spans="5:5" x14ac:dyDescent="0.25">
      <c r="E26633"/>
    </row>
    <row r="26634" spans="5:5" x14ac:dyDescent="0.25">
      <c r="E26634"/>
    </row>
    <row r="26635" spans="5:5" x14ac:dyDescent="0.25">
      <c r="E26635"/>
    </row>
    <row r="26636" spans="5:5" x14ac:dyDescent="0.25">
      <c r="E26636"/>
    </row>
    <row r="26637" spans="5:5" x14ac:dyDescent="0.25">
      <c r="E26637"/>
    </row>
    <row r="26638" spans="5:5" x14ac:dyDescent="0.25">
      <c r="E26638"/>
    </row>
    <row r="26639" spans="5:5" x14ac:dyDescent="0.25">
      <c r="E26639"/>
    </row>
    <row r="26640" spans="5:5" x14ac:dyDescent="0.25">
      <c r="E26640"/>
    </row>
    <row r="26641" spans="5:5" x14ac:dyDescent="0.25">
      <c r="E26641"/>
    </row>
    <row r="26642" spans="5:5" x14ac:dyDescent="0.25">
      <c r="E26642"/>
    </row>
    <row r="26643" spans="5:5" x14ac:dyDescent="0.25">
      <c r="E26643"/>
    </row>
    <row r="26644" spans="5:5" x14ac:dyDescent="0.25">
      <c r="E26644"/>
    </row>
    <row r="26645" spans="5:5" x14ac:dyDescent="0.25">
      <c r="E26645"/>
    </row>
    <row r="26646" spans="5:5" x14ac:dyDescent="0.25">
      <c r="E26646"/>
    </row>
    <row r="26647" spans="5:5" x14ac:dyDescent="0.25">
      <c r="E26647"/>
    </row>
    <row r="26648" spans="5:5" x14ac:dyDescent="0.25">
      <c r="E26648"/>
    </row>
    <row r="26649" spans="5:5" x14ac:dyDescent="0.25">
      <c r="E26649"/>
    </row>
    <row r="26650" spans="5:5" x14ac:dyDescent="0.25">
      <c r="E26650"/>
    </row>
    <row r="26651" spans="5:5" x14ac:dyDescent="0.25">
      <c r="E26651"/>
    </row>
    <row r="26652" spans="5:5" x14ac:dyDescent="0.25">
      <c r="E26652"/>
    </row>
    <row r="26653" spans="5:5" x14ac:dyDescent="0.25">
      <c r="E26653"/>
    </row>
    <row r="26654" spans="5:5" x14ac:dyDescent="0.25">
      <c r="E26654"/>
    </row>
    <row r="26655" spans="5:5" x14ac:dyDescent="0.25">
      <c r="E26655"/>
    </row>
    <row r="26656" spans="5:5" x14ac:dyDescent="0.25">
      <c r="E26656"/>
    </row>
    <row r="26657" spans="5:5" x14ac:dyDescent="0.25">
      <c r="E26657"/>
    </row>
    <row r="26658" spans="5:5" x14ac:dyDescent="0.25">
      <c r="E26658"/>
    </row>
    <row r="26659" spans="5:5" x14ac:dyDescent="0.25">
      <c r="E26659"/>
    </row>
    <row r="26660" spans="5:5" x14ac:dyDescent="0.25">
      <c r="E26660"/>
    </row>
    <row r="26661" spans="5:5" x14ac:dyDescent="0.25">
      <c r="E26661"/>
    </row>
    <row r="26662" spans="5:5" x14ac:dyDescent="0.25">
      <c r="E26662"/>
    </row>
    <row r="26663" spans="5:5" x14ac:dyDescent="0.25">
      <c r="E26663"/>
    </row>
    <row r="26664" spans="5:5" x14ac:dyDescent="0.25">
      <c r="E26664"/>
    </row>
    <row r="26665" spans="5:5" x14ac:dyDescent="0.25">
      <c r="E26665"/>
    </row>
    <row r="26666" spans="5:5" x14ac:dyDescent="0.25">
      <c r="E26666"/>
    </row>
    <row r="26667" spans="5:5" x14ac:dyDescent="0.25">
      <c r="E26667"/>
    </row>
    <row r="26668" spans="5:5" x14ac:dyDescent="0.25">
      <c r="E26668"/>
    </row>
    <row r="26669" spans="5:5" x14ac:dyDescent="0.25">
      <c r="E26669"/>
    </row>
    <row r="26670" spans="5:5" x14ac:dyDescent="0.25">
      <c r="E26670"/>
    </row>
    <row r="26671" spans="5:5" x14ac:dyDescent="0.25">
      <c r="E26671"/>
    </row>
    <row r="26672" spans="5:5" x14ac:dyDescent="0.25">
      <c r="E26672"/>
    </row>
    <row r="26673" spans="5:5" x14ac:dyDescent="0.25">
      <c r="E26673"/>
    </row>
    <row r="26674" spans="5:5" x14ac:dyDescent="0.25">
      <c r="E26674"/>
    </row>
    <row r="26675" spans="5:5" x14ac:dyDescent="0.25">
      <c r="E26675"/>
    </row>
    <row r="26676" spans="5:5" x14ac:dyDescent="0.25">
      <c r="E26676"/>
    </row>
    <row r="26677" spans="5:5" x14ac:dyDescent="0.25">
      <c r="E26677"/>
    </row>
    <row r="26678" spans="5:5" x14ac:dyDescent="0.25">
      <c r="E26678"/>
    </row>
    <row r="26679" spans="5:5" x14ac:dyDescent="0.25">
      <c r="E26679"/>
    </row>
    <row r="26680" spans="5:5" x14ac:dyDescent="0.25">
      <c r="E26680"/>
    </row>
    <row r="26681" spans="5:5" x14ac:dyDescent="0.25">
      <c r="E26681"/>
    </row>
    <row r="26682" spans="5:5" x14ac:dyDescent="0.25">
      <c r="E26682"/>
    </row>
    <row r="26683" spans="5:5" x14ac:dyDescent="0.25">
      <c r="E26683"/>
    </row>
    <row r="26684" spans="5:5" x14ac:dyDescent="0.25">
      <c r="E26684"/>
    </row>
    <row r="26685" spans="5:5" x14ac:dyDescent="0.25">
      <c r="E26685"/>
    </row>
    <row r="26686" spans="5:5" x14ac:dyDescent="0.25">
      <c r="E26686"/>
    </row>
    <row r="26687" spans="5:5" x14ac:dyDescent="0.25">
      <c r="E26687"/>
    </row>
    <row r="26688" spans="5:5" x14ac:dyDescent="0.25">
      <c r="E26688"/>
    </row>
    <row r="26689" spans="5:5" x14ac:dyDescent="0.25">
      <c r="E26689"/>
    </row>
    <row r="26690" spans="5:5" x14ac:dyDescent="0.25">
      <c r="E26690"/>
    </row>
    <row r="26691" spans="5:5" x14ac:dyDescent="0.25">
      <c r="E26691"/>
    </row>
    <row r="26692" spans="5:5" x14ac:dyDescent="0.25">
      <c r="E26692"/>
    </row>
    <row r="26693" spans="5:5" x14ac:dyDescent="0.25">
      <c r="E26693"/>
    </row>
    <row r="26694" spans="5:5" x14ac:dyDescent="0.25">
      <c r="E26694"/>
    </row>
    <row r="26695" spans="5:5" x14ac:dyDescent="0.25">
      <c r="E26695"/>
    </row>
    <row r="26696" spans="5:5" x14ac:dyDescent="0.25">
      <c r="E26696"/>
    </row>
    <row r="26697" spans="5:5" x14ac:dyDescent="0.25">
      <c r="E26697"/>
    </row>
    <row r="26698" spans="5:5" x14ac:dyDescent="0.25">
      <c r="E26698"/>
    </row>
    <row r="26699" spans="5:5" x14ac:dyDescent="0.25">
      <c r="E26699"/>
    </row>
    <row r="26700" spans="5:5" x14ac:dyDescent="0.25">
      <c r="E26700"/>
    </row>
    <row r="26701" spans="5:5" x14ac:dyDescent="0.25">
      <c r="E26701"/>
    </row>
    <row r="26702" spans="5:5" x14ac:dyDescent="0.25">
      <c r="E26702"/>
    </row>
    <row r="26703" spans="5:5" x14ac:dyDescent="0.25">
      <c r="E26703"/>
    </row>
    <row r="26704" spans="5:5" x14ac:dyDescent="0.25">
      <c r="E26704"/>
    </row>
    <row r="26705" spans="5:5" x14ac:dyDescent="0.25">
      <c r="E26705"/>
    </row>
    <row r="26706" spans="5:5" x14ac:dyDescent="0.25">
      <c r="E26706"/>
    </row>
    <row r="26707" spans="5:5" x14ac:dyDescent="0.25">
      <c r="E26707"/>
    </row>
    <row r="26708" spans="5:5" x14ac:dyDescent="0.25">
      <c r="E26708"/>
    </row>
    <row r="26709" spans="5:5" x14ac:dyDescent="0.25">
      <c r="E26709"/>
    </row>
    <row r="26710" spans="5:5" x14ac:dyDescent="0.25">
      <c r="E26710"/>
    </row>
    <row r="26711" spans="5:5" x14ac:dyDescent="0.25">
      <c r="E26711"/>
    </row>
    <row r="26712" spans="5:5" x14ac:dyDescent="0.25">
      <c r="E26712"/>
    </row>
    <row r="26713" spans="5:5" x14ac:dyDescent="0.25">
      <c r="E26713"/>
    </row>
    <row r="26714" spans="5:5" x14ac:dyDescent="0.25">
      <c r="E26714"/>
    </row>
    <row r="26715" spans="5:5" x14ac:dyDescent="0.25">
      <c r="E26715"/>
    </row>
    <row r="26716" spans="5:5" x14ac:dyDescent="0.25">
      <c r="E26716"/>
    </row>
    <row r="26717" spans="5:5" x14ac:dyDescent="0.25">
      <c r="E26717"/>
    </row>
    <row r="26718" spans="5:5" x14ac:dyDescent="0.25">
      <c r="E26718"/>
    </row>
    <row r="26719" spans="5:5" x14ac:dyDescent="0.25">
      <c r="E26719"/>
    </row>
    <row r="26720" spans="5:5" x14ac:dyDescent="0.25">
      <c r="E26720"/>
    </row>
    <row r="26721" spans="5:5" x14ac:dyDescent="0.25">
      <c r="E26721"/>
    </row>
    <row r="26722" spans="5:5" x14ac:dyDescent="0.25">
      <c r="E26722"/>
    </row>
    <row r="26723" spans="5:5" x14ac:dyDescent="0.25">
      <c r="E26723"/>
    </row>
    <row r="26724" spans="5:5" x14ac:dyDescent="0.25">
      <c r="E26724"/>
    </row>
    <row r="26725" spans="5:5" x14ac:dyDescent="0.25">
      <c r="E26725"/>
    </row>
    <row r="26726" spans="5:5" x14ac:dyDescent="0.25">
      <c r="E26726"/>
    </row>
    <row r="26727" spans="5:5" x14ac:dyDescent="0.25">
      <c r="E26727"/>
    </row>
    <row r="26728" spans="5:5" x14ac:dyDescent="0.25">
      <c r="E26728"/>
    </row>
    <row r="26729" spans="5:5" x14ac:dyDescent="0.25">
      <c r="E26729"/>
    </row>
    <row r="26730" spans="5:5" x14ac:dyDescent="0.25">
      <c r="E26730"/>
    </row>
    <row r="26731" spans="5:5" x14ac:dyDescent="0.25">
      <c r="E26731"/>
    </row>
    <row r="26732" spans="5:5" x14ac:dyDescent="0.25">
      <c r="E26732"/>
    </row>
    <row r="26733" spans="5:5" x14ac:dyDescent="0.25">
      <c r="E26733"/>
    </row>
    <row r="26734" spans="5:5" x14ac:dyDescent="0.25">
      <c r="E26734"/>
    </row>
    <row r="26735" spans="5:5" x14ac:dyDescent="0.25">
      <c r="E26735"/>
    </row>
    <row r="26736" spans="5:5" x14ac:dyDescent="0.25">
      <c r="E26736"/>
    </row>
    <row r="26737" spans="5:5" x14ac:dyDescent="0.25">
      <c r="E26737"/>
    </row>
    <row r="26738" spans="5:5" x14ac:dyDescent="0.25">
      <c r="E26738"/>
    </row>
    <row r="26739" spans="5:5" x14ac:dyDescent="0.25">
      <c r="E26739"/>
    </row>
    <row r="26740" spans="5:5" x14ac:dyDescent="0.25">
      <c r="E26740"/>
    </row>
    <row r="26741" spans="5:5" x14ac:dyDescent="0.25">
      <c r="E26741"/>
    </row>
    <row r="26742" spans="5:5" x14ac:dyDescent="0.25">
      <c r="E26742"/>
    </row>
    <row r="26743" spans="5:5" x14ac:dyDescent="0.25">
      <c r="E26743"/>
    </row>
    <row r="26744" spans="5:5" x14ac:dyDescent="0.25">
      <c r="E26744"/>
    </row>
    <row r="26745" spans="5:5" x14ac:dyDescent="0.25">
      <c r="E26745"/>
    </row>
    <row r="26746" spans="5:5" x14ac:dyDescent="0.25">
      <c r="E26746"/>
    </row>
    <row r="26747" spans="5:5" x14ac:dyDescent="0.25">
      <c r="E26747"/>
    </row>
    <row r="26748" spans="5:5" x14ac:dyDescent="0.25">
      <c r="E26748"/>
    </row>
    <row r="26749" spans="5:5" x14ac:dyDescent="0.25">
      <c r="E26749"/>
    </row>
    <row r="26750" spans="5:5" x14ac:dyDescent="0.25">
      <c r="E26750"/>
    </row>
    <row r="26751" spans="5:5" x14ac:dyDescent="0.25">
      <c r="E26751"/>
    </row>
    <row r="26752" spans="5:5" x14ac:dyDescent="0.25">
      <c r="E26752"/>
    </row>
    <row r="26753" spans="5:5" x14ac:dyDescent="0.25">
      <c r="E26753"/>
    </row>
    <row r="26754" spans="5:5" x14ac:dyDescent="0.25">
      <c r="E26754"/>
    </row>
    <row r="26755" spans="5:5" x14ac:dyDescent="0.25">
      <c r="E26755"/>
    </row>
    <row r="26756" spans="5:5" x14ac:dyDescent="0.25">
      <c r="E26756"/>
    </row>
    <row r="26757" spans="5:5" x14ac:dyDescent="0.25">
      <c r="E26757"/>
    </row>
    <row r="26758" spans="5:5" x14ac:dyDescent="0.25">
      <c r="E26758"/>
    </row>
    <row r="26759" spans="5:5" x14ac:dyDescent="0.25">
      <c r="E26759"/>
    </row>
    <row r="26760" spans="5:5" x14ac:dyDescent="0.25">
      <c r="E26760"/>
    </row>
    <row r="26761" spans="5:5" x14ac:dyDescent="0.25">
      <c r="E26761"/>
    </row>
    <row r="26762" spans="5:5" x14ac:dyDescent="0.25">
      <c r="E26762"/>
    </row>
    <row r="26763" spans="5:5" x14ac:dyDescent="0.25">
      <c r="E26763"/>
    </row>
    <row r="26764" spans="5:5" x14ac:dyDescent="0.25">
      <c r="E26764"/>
    </row>
    <row r="26765" spans="5:5" x14ac:dyDescent="0.25">
      <c r="E26765"/>
    </row>
    <row r="26766" spans="5:5" x14ac:dyDescent="0.25">
      <c r="E26766"/>
    </row>
    <row r="26767" spans="5:5" x14ac:dyDescent="0.25">
      <c r="E26767"/>
    </row>
    <row r="26768" spans="5:5" x14ac:dyDescent="0.25">
      <c r="E26768"/>
    </row>
    <row r="26769" spans="5:5" x14ac:dyDescent="0.25">
      <c r="E26769"/>
    </row>
    <row r="26770" spans="5:5" x14ac:dyDescent="0.25">
      <c r="E26770"/>
    </row>
    <row r="26771" spans="5:5" x14ac:dyDescent="0.25">
      <c r="E26771"/>
    </row>
    <row r="26772" spans="5:5" x14ac:dyDescent="0.25">
      <c r="E26772"/>
    </row>
    <row r="26773" spans="5:5" x14ac:dyDescent="0.25">
      <c r="E26773"/>
    </row>
    <row r="26774" spans="5:5" x14ac:dyDescent="0.25">
      <c r="E26774"/>
    </row>
    <row r="26775" spans="5:5" x14ac:dyDescent="0.25">
      <c r="E26775"/>
    </row>
    <row r="26776" spans="5:5" x14ac:dyDescent="0.25">
      <c r="E26776"/>
    </row>
    <row r="26777" spans="5:5" x14ac:dyDescent="0.25">
      <c r="E26777"/>
    </row>
    <row r="26778" spans="5:5" x14ac:dyDescent="0.25">
      <c r="E26778"/>
    </row>
    <row r="26779" spans="5:5" x14ac:dyDescent="0.25">
      <c r="E26779"/>
    </row>
    <row r="26780" spans="5:5" x14ac:dyDescent="0.25">
      <c r="E26780"/>
    </row>
    <row r="26781" spans="5:5" x14ac:dyDescent="0.25">
      <c r="E26781"/>
    </row>
    <row r="26782" spans="5:5" x14ac:dyDescent="0.25">
      <c r="E26782"/>
    </row>
    <row r="26783" spans="5:5" x14ac:dyDescent="0.25">
      <c r="E26783"/>
    </row>
    <row r="26784" spans="5:5" x14ac:dyDescent="0.25">
      <c r="E26784"/>
    </row>
    <row r="26785" spans="5:5" x14ac:dyDescent="0.25">
      <c r="E26785"/>
    </row>
    <row r="26786" spans="5:5" x14ac:dyDescent="0.25">
      <c r="E26786"/>
    </row>
    <row r="26787" spans="5:5" x14ac:dyDescent="0.25">
      <c r="E26787"/>
    </row>
    <row r="26788" spans="5:5" x14ac:dyDescent="0.25">
      <c r="E26788"/>
    </row>
    <row r="26789" spans="5:5" x14ac:dyDescent="0.25">
      <c r="E26789"/>
    </row>
    <row r="26790" spans="5:5" x14ac:dyDescent="0.25">
      <c r="E26790"/>
    </row>
    <row r="26791" spans="5:5" x14ac:dyDescent="0.25">
      <c r="E26791"/>
    </row>
    <row r="26792" spans="5:5" x14ac:dyDescent="0.25">
      <c r="E26792"/>
    </row>
    <row r="26793" spans="5:5" x14ac:dyDescent="0.25">
      <c r="E26793"/>
    </row>
    <row r="26794" spans="5:5" x14ac:dyDescent="0.25">
      <c r="E26794"/>
    </row>
    <row r="26795" spans="5:5" x14ac:dyDescent="0.25">
      <c r="E26795"/>
    </row>
    <row r="26796" spans="5:5" x14ac:dyDescent="0.25">
      <c r="E26796"/>
    </row>
    <row r="26797" spans="5:5" x14ac:dyDescent="0.25">
      <c r="E26797"/>
    </row>
    <row r="26798" spans="5:5" x14ac:dyDescent="0.25">
      <c r="E26798"/>
    </row>
    <row r="26799" spans="5:5" x14ac:dyDescent="0.25">
      <c r="E26799"/>
    </row>
    <row r="26800" spans="5:5" x14ac:dyDescent="0.25">
      <c r="E26800"/>
    </row>
    <row r="26801" spans="5:5" x14ac:dyDescent="0.25">
      <c r="E26801"/>
    </row>
    <row r="26802" spans="5:5" x14ac:dyDescent="0.25">
      <c r="E26802"/>
    </row>
    <row r="26803" spans="5:5" x14ac:dyDescent="0.25">
      <c r="E26803"/>
    </row>
    <row r="26804" spans="5:5" x14ac:dyDescent="0.25">
      <c r="E26804"/>
    </row>
    <row r="26805" spans="5:5" x14ac:dyDescent="0.25">
      <c r="E26805"/>
    </row>
    <row r="26806" spans="5:5" x14ac:dyDescent="0.25">
      <c r="E26806"/>
    </row>
    <row r="26807" spans="5:5" x14ac:dyDescent="0.25">
      <c r="E26807"/>
    </row>
    <row r="26808" spans="5:5" x14ac:dyDescent="0.25">
      <c r="E26808"/>
    </row>
    <row r="26809" spans="5:5" x14ac:dyDescent="0.25">
      <c r="E26809"/>
    </row>
    <row r="26810" spans="5:5" x14ac:dyDescent="0.25">
      <c r="E26810"/>
    </row>
    <row r="26811" spans="5:5" x14ac:dyDescent="0.25">
      <c r="E26811"/>
    </row>
    <row r="26812" spans="5:5" x14ac:dyDescent="0.25">
      <c r="E26812"/>
    </row>
    <row r="26813" spans="5:5" x14ac:dyDescent="0.25">
      <c r="E26813"/>
    </row>
    <row r="26814" spans="5:5" x14ac:dyDescent="0.25">
      <c r="E26814"/>
    </row>
    <row r="26815" spans="5:5" x14ac:dyDescent="0.25">
      <c r="E26815"/>
    </row>
    <row r="26816" spans="5:5" x14ac:dyDescent="0.25">
      <c r="E26816"/>
    </row>
    <row r="26817" spans="5:5" x14ac:dyDescent="0.25">
      <c r="E26817"/>
    </row>
    <row r="26818" spans="5:5" x14ac:dyDescent="0.25">
      <c r="E26818"/>
    </row>
    <row r="26819" spans="5:5" x14ac:dyDescent="0.25">
      <c r="E26819"/>
    </row>
    <row r="26820" spans="5:5" x14ac:dyDescent="0.25">
      <c r="E26820"/>
    </row>
    <row r="26821" spans="5:5" x14ac:dyDescent="0.25">
      <c r="E26821"/>
    </row>
    <row r="26822" spans="5:5" x14ac:dyDescent="0.25">
      <c r="E26822"/>
    </row>
    <row r="26823" spans="5:5" x14ac:dyDescent="0.25">
      <c r="E26823"/>
    </row>
    <row r="26824" spans="5:5" x14ac:dyDescent="0.25">
      <c r="E26824"/>
    </row>
    <row r="26825" spans="5:5" x14ac:dyDescent="0.25">
      <c r="E26825"/>
    </row>
    <row r="26826" spans="5:5" x14ac:dyDescent="0.25">
      <c r="E26826"/>
    </row>
    <row r="26827" spans="5:5" x14ac:dyDescent="0.25">
      <c r="E26827"/>
    </row>
    <row r="26828" spans="5:5" x14ac:dyDescent="0.25">
      <c r="E26828"/>
    </row>
    <row r="26829" spans="5:5" x14ac:dyDescent="0.25">
      <c r="E26829"/>
    </row>
    <row r="26830" spans="5:5" x14ac:dyDescent="0.25">
      <c r="E26830"/>
    </row>
    <row r="26831" spans="5:5" x14ac:dyDescent="0.25">
      <c r="E26831"/>
    </row>
    <row r="26832" spans="5:5" x14ac:dyDescent="0.25">
      <c r="E26832"/>
    </row>
    <row r="26833" spans="5:5" x14ac:dyDescent="0.25">
      <c r="E26833"/>
    </row>
    <row r="26834" spans="5:5" x14ac:dyDescent="0.25">
      <c r="E26834"/>
    </row>
    <row r="26835" spans="5:5" x14ac:dyDescent="0.25">
      <c r="E26835"/>
    </row>
    <row r="26836" spans="5:5" x14ac:dyDescent="0.25">
      <c r="E26836"/>
    </row>
    <row r="26837" spans="5:5" x14ac:dyDescent="0.25">
      <c r="E26837"/>
    </row>
    <row r="26838" spans="5:5" x14ac:dyDescent="0.25">
      <c r="E26838"/>
    </row>
    <row r="26839" spans="5:5" x14ac:dyDescent="0.25">
      <c r="E26839"/>
    </row>
    <row r="26840" spans="5:5" x14ac:dyDescent="0.25">
      <c r="E26840"/>
    </row>
    <row r="26841" spans="5:5" x14ac:dyDescent="0.25">
      <c r="E26841"/>
    </row>
    <row r="26842" spans="5:5" x14ac:dyDescent="0.25">
      <c r="E26842"/>
    </row>
    <row r="26843" spans="5:5" x14ac:dyDescent="0.25">
      <c r="E26843"/>
    </row>
    <row r="26844" spans="5:5" x14ac:dyDescent="0.25">
      <c r="E26844"/>
    </row>
    <row r="26845" spans="5:5" x14ac:dyDescent="0.25">
      <c r="E26845"/>
    </row>
    <row r="26846" spans="5:5" x14ac:dyDescent="0.25">
      <c r="E26846"/>
    </row>
    <row r="26847" spans="5:5" x14ac:dyDescent="0.25">
      <c r="E26847"/>
    </row>
    <row r="26848" spans="5:5" x14ac:dyDescent="0.25">
      <c r="E26848"/>
    </row>
    <row r="26849" spans="5:5" x14ac:dyDescent="0.25">
      <c r="E26849"/>
    </row>
    <row r="26850" spans="5:5" x14ac:dyDescent="0.25">
      <c r="E26850"/>
    </row>
    <row r="26851" spans="5:5" x14ac:dyDescent="0.25">
      <c r="E26851"/>
    </row>
    <row r="26852" spans="5:5" x14ac:dyDescent="0.25">
      <c r="E26852"/>
    </row>
    <row r="26853" spans="5:5" x14ac:dyDescent="0.25">
      <c r="E26853"/>
    </row>
    <row r="26854" spans="5:5" x14ac:dyDescent="0.25">
      <c r="E26854"/>
    </row>
    <row r="26855" spans="5:5" x14ac:dyDescent="0.25">
      <c r="E26855"/>
    </row>
    <row r="26856" spans="5:5" x14ac:dyDescent="0.25">
      <c r="E26856"/>
    </row>
    <row r="26857" spans="5:5" x14ac:dyDescent="0.25">
      <c r="E26857"/>
    </row>
    <row r="26858" spans="5:5" x14ac:dyDescent="0.25">
      <c r="E26858"/>
    </row>
    <row r="26859" spans="5:5" x14ac:dyDescent="0.25">
      <c r="E26859"/>
    </row>
    <row r="26860" spans="5:5" x14ac:dyDescent="0.25">
      <c r="E26860"/>
    </row>
    <row r="26861" spans="5:5" x14ac:dyDescent="0.25">
      <c r="E26861"/>
    </row>
    <row r="26862" spans="5:5" x14ac:dyDescent="0.25">
      <c r="E26862"/>
    </row>
    <row r="26863" spans="5:5" x14ac:dyDescent="0.25">
      <c r="E26863"/>
    </row>
    <row r="26864" spans="5:5" x14ac:dyDescent="0.25">
      <c r="E26864"/>
    </row>
    <row r="26865" spans="5:5" x14ac:dyDescent="0.25">
      <c r="E26865"/>
    </row>
    <row r="26866" spans="5:5" x14ac:dyDescent="0.25">
      <c r="E26866"/>
    </row>
    <row r="26867" spans="5:5" x14ac:dyDescent="0.25">
      <c r="E26867"/>
    </row>
    <row r="26868" spans="5:5" x14ac:dyDescent="0.25">
      <c r="E26868"/>
    </row>
    <row r="26869" spans="5:5" x14ac:dyDescent="0.25">
      <c r="E26869"/>
    </row>
    <row r="26870" spans="5:5" x14ac:dyDescent="0.25">
      <c r="E26870"/>
    </row>
    <row r="26871" spans="5:5" x14ac:dyDescent="0.25">
      <c r="E26871"/>
    </row>
    <row r="26872" spans="5:5" x14ac:dyDescent="0.25">
      <c r="E26872"/>
    </row>
    <row r="26873" spans="5:5" x14ac:dyDescent="0.25">
      <c r="E26873"/>
    </row>
    <row r="26874" spans="5:5" x14ac:dyDescent="0.25">
      <c r="E26874"/>
    </row>
    <row r="26875" spans="5:5" x14ac:dyDescent="0.25">
      <c r="E26875"/>
    </row>
    <row r="26876" spans="5:5" x14ac:dyDescent="0.25">
      <c r="E26876"/>
    </row>
    <row r="26877" spans="5:5" x14ac:dyDescent="0.25">
      <c r="E26877"/>
    </row>
    <row r="26878" spans="5:5" x14ac:dyDescent="0.25">
      <c r="E26878"/>
    </row>
    <row r="26879" spans="5:5" x14ac:dyDescent="0.25">
      <c r="E26879"/>
    </row>
    <row r="26880" spans="5:5" x14ac:dyDescent="0.25">
      <c r="E26880"/>
    </row>
    <row r="26881" spans="5:5" x14ac:dyDescent="0.25">
      <c r="E26881"/>
    </row>
    <row r="26882" spans="5:5" x14ac:dyDescent="0.25">
      <c r="E26882"/>
    </row>
    <row r="26883" spans="5:5" x14ac:dyDescent="0.25">
      <c r="E26883"/>
    </row>
    <row r="26884" spans="5:5" x14ac:dyDescent="0.25">
      <c r="E26884"/>
    </row>
    <row r="26885" spans="5:5" x14ac:dyDescent="0.25">
      <c r="E26885"/>
    </row>
    <row r="26886" spans="5:5" x14ac:dyDescent="0.25">
      <c r="E26886"/>
    </row>
    <row r="26887" spans="5:5" x14ac:dyDescent="0.25">
      <c r="E26887"/>
    </row>
    <row r="26888" spans="5:5" x14ac:dyDescent="0.25">
      <c r="E26888"/>
    </row>
    <row r="26889" spans="5:5" x14ac:dyDescent="0.25">
      <c r="E26889"/>
    </row>
    <row r="26890" spans="5:5" x14ac:dyDescent="0.25">
      <c r="E26890"/>
    </row>
    <row r="26891" spans="5:5" x14ac:dyDescent="0.25">
      <c r="E26891"/>
    </row>
    <row r="26892" spans="5:5" x14ac:dyDescent="0.25">
      <c r="E26892"/>
    </row>
    <row r="26893" spans="5:5" x14ac:dyDescent="0.25">
      <c r="E26893"/>
    </row>
    <row r="26894" spans="5:5" x14ac:dyDescent="0.25">
      <c r="E26894"/>
    </row>
    <row r="26895" spans="5:5" x14ac:dyDescent="0.25">
      <c r="E26895"/>
    </row>
    <row r="26896" spans="5:5" x14ac:dyDescent="0.25">
      <c r="E26896"/>
    </row>
    <row r="26897" spans="5:5" x14ac:dyDescent="0.25">
      <c r="E26897"/>
    </row>
    <row r="26898" spans="5:5" x14ac:dyDescent="0.25">
      <c r="E26898"/>
    </row>
    <row r="26899" spans="5:5" x14ac:dyDescent="0.25">
      <c r="E26899"/>
    </row>
    <row r="26900" spans="5:5" x14ac:dyDescent="0.25">
      <c r="E26900"/>
    </row>
    <row r="26901" spans="5:5" x14ac:dyDescent="0.25">
      <c r="E26901"/>
    </row>
    <row r="26902" spans="5:5" x14ac:dyDescent="0.25">
      <c r="E26902"/>
    </row>
    <row r="26903" spans="5:5" x14ac:dyDescent="0.25">
      <c r="E26903"/>
    </row>
    <row r="26904" spans="5:5" x14ac:dyDescent="0.25">
      <c r="E26904"/>
    </row>
    <row r="26905" spans="5:5" x14ac:dyDescent="0.25">
      <c r="E26905"/>
    </row>
    <row r="26906" spans="5:5" x14ac:dyDescent="0.25">
      <c r="E26906"/>
    </row>
    <row r="26907" spans="5:5" x14ac:dyDescent="0.25">
      <c r="E26907"/>
    </row>
    <row r="26908" spans="5:5" x14ac:dyDescent="0.25">
      <c r="E26908"/>
    </row>
    <row r="26909" spans="5:5" x14ac:dyDescent="0.25">
      <c r="E26909"/>
    </row>
    <row r="26910" spans="5:5" x14ac:dyDescent="0.25">
      <c r="E26910"/>
    </row>
    <row r="26911" spans="5:5" x14ac:dyDescent="0.25">
      <c r="E26911"/>
    </row>
    <row r="26912" spans="5:5" x14ac:dyDescent="0.25">
      <c r="E26912"/>
    </row>
    <row r="26913" spans="5:5" x14ac:dyDescent="0.25">
      <c r="E26913"/>
    </row>
    <row r="26914" spans="5:5" x14ac:dyDescent="0.25">
      <c r="E26914"/>
    </row>
    <row r="26915" spans="5:5" x14ac:dyDescent="0.25">
      <c r="E26915"/>
    </row>
    <row r="26916" spans="5:5" x14ac:dyDescent="0.25">
      <c r="E26916"/>
    </row>
    <row r="26917" spans="5:5" x14ac:dyDescent="0.25">
      <c r="E26917"/>
    </row>
    <row r="26918" spans="5:5" x14ac:dyDescent="0.25">
      <c r="E26918"/>
    </row>
    <row r="26919" spans="5:5" x14ac:dyDescent="0.25">
      <c r="E26919"/>
    </row>
    <row r="26920" spans="5:5" x14ac:dyDescent="0.25">
      <c r="E26920"/>
    </row>
    <row r="26921" spans="5:5" x14ac:dyDescent="0.25">
      <c r="E26921"/>
    </row>
    <row r="26922" spans="5:5" x14ac:dyDescent="0.25">
      <c r="E26922"/>
    </row>
    <row r="26923" spans="5:5" x14ac:dyDescent="0.25">
      <c r="E26923"/>
    </row>
    <row r="26924" spans="5:5" x14ac:dyDescent="0.25">
      <c r="E26924"/>
    </row>
    <row r="26925" spans="5:5" x14ac:dyDescent="0.25">
      <c r="E26925"/>
    </row>
    <row r="26926" spans="5:5" x14ac:dyDescent="0.25">
      <c r="E26926"/>
    </row>
    <row r="26927" spans="5:5" x14ac:dyDescent="0.25">
      <c r="E26927"/>
    </row>
    <row r="26928" spans="5:5" x14ac:dyDescent="0.25">
      <c r="E26928"/>
    </row>
    <row r="26929" spans="5:5" x14ac:dyDescent="0.25">
      <c r="E26929"/>
    </row>
    <row r="26930" spans="5:5" x14ac:dyDescent="0.25">
      <c r="E26930"/>
    </row>
    <row r="26931" spans="5:5" x14ac:dyDescent="0.25">
      <c r="E26931"/>
    </row>
    <row r="26932" spans="5:5" x14ac:dyDescent="0.25">
      <c r="E26932"/>
    </row>
    <row r="26933" spans="5:5" x14ac:dyDescent="0.25">
      <c r="E26933"/>
    </row>
    <row r="26934" spans="5:5" x14ac:dyDescent="0.25">
      <c r="E26934"/>
    </row>
    <row r="26935" spans="5:5" x14ac:dyDescent="0.25">
      <c r="E26935"/>
    </row>
    <row r="26936" spans="5:5" x14ac:dyDescent="0.25">
      <c r="E26936"/>
    </row>
    <row r="26937" spans="5:5" x14ac:dyDescent="0.25">
      <c r="E26937"/>
    </row>
    <row r="26938" spans="5:5" x14ac:dyDescent="0.25">
      <c r="E26938"/>
    </row>
    <row r="26939" spans="5:5" x14ac:dyDescent="0.25">
      <c r="E26939"/>
    </row>
    <row r="26940" spans="5:5" x14ac:dyDescent="0.25">
      <c r="E26940"/>
    </row>
    <row r="26941" spans="5:5" x14ac:dyDescent="0.25">
      <c r="E26941"/>
    </row>
    <row r="26942" spans="5:5" x14ac:dyDescent="0.25">
      <c r="E26942"/>
    </row>
    <row r="26943" spans="5:5" x14ac:dyDescent="0.25">
      <c r="E26943"/>
    </row>
    <row r="26944" spans="5:5" x14ac:dyDescent="0.25">
      <c r="E26944"/>
    </row>
    <row r="26945" spans="5:5" x14ac:dyDescent="0.25">
      <c r="E26945"/>
    </row>
    <row r="26946" spans="5:5" x14ac:dyDescent="0.25">
      <c r="E26946"/>
    </row>
    <row r="26947" spans="5:5" x14ac:dyDescent="0.25">
      <c r="E26947"/>
    </row>
    <row r="26948" spans="5:5" x14ac:dyDescent="0.25">
      <c r="E26948"/>
    </row>
    <row r="26949" spans="5:5" x14ac:dyDescent="0.25">
      <c r="E26949"/>
    </row>
    <row r="26950" spans="5:5" x14ac:dyDescent="0.25">
      <c r="E26950"/>
    </row>
    <row r="26951" spans="5:5" x14ac:dyDescent="0.25">
      <c r="E26951"/>
    </row>
    <row r="26952" spans="5:5" x14ac:dyDescent="0.25">
      <c r="E26952"/>
    </row>
    <row r="26953" spans="5:5" x14ac:dyDescent="0.25">
      <c r="E26953"/>
    </row>
    <row r="26954" spans="5:5" x14ac:dyDescent="0.25">
      <c r="E26954"/>
    </row>
    <row r="26955" spans="5:5" x14ac:dyDescent="0.25">
      <c r="E26955"/>
    </row>
    <row r="26956" spans="5:5" x14ac:dyDescent="0.25">
      <c r="E26956"/>
    </row>
    <row r="26957" spans="5:5" x14ac:dyDescent="0.25">
      <c r="E26957"/>
    </row>
    <row r="26958" spans="5:5" x14ac:dyDescent="0.25">
      <c r="E26958"/>
    </row>
    <row r="26959" spans="5:5" x14ac:dyDescent="0.25">
      <c r="E26959"/>
    </row>
    <row r="26960" spans="5:5" x14ac:dyDescent="0.25">
      <c r="E26960"/>
    </row>
    <row r="26961" spans="5:5" x14ac:dyDescent="0.25">
      <c r="E26961"/>
    </row>
    <row r="26962" spans="5:5" x14ac:dyDescent="0.25">
      <c r="E26962"/>
    </row>
    <row r="26963" spans="5:5" x14ac:dyDescent="0.25">
      <c r="E26963"/>
    </row>
    <row r="26964" spans="5:5" x14ac:dyDescent="0.25">
      <c r="E26964"/>
    </row>
    <row r="26965" spans="5:5" x14ac:dyDescent="0.25">
      <c r="E26965"/>
    </row>
    <row r="26966" spans="5:5" x14ac:dyDescent="0.25">
      <c r="E26966"/>
    </row>
    <row r="26967" spans="5:5" x14ac:dyDescent="0.25">
      <c r="E26967"/>
    </row>
    <row r="26968" spans="5:5" x14ac:dyDescent="0.25">
      <c r="E26968"/>
    </row>
    <row r="26969" spans="5:5" x14ac:dyDescent="0.25">
      <c r="E26969"/>
    </row>
    <row r="26970" spans="5:5" x14ac:dyDescent="0.25">
      <c r="E26970"/>
    </row>
    <row r="26971" spans="5:5" x14ac:dyDescent="0.25">
      <c r="E26971"/>
    </row>
    <row r="26972" spans="5:5" x14ac:dyDescent="0.25">
      <c r="E26972"/>
    </row>
    <row r="26973" spans="5:5" x14ac:dyDescent="0.25">
      <c r="E26973"/>
    </row>
    <row r="26974" spans="5:5" x14ac:dyDescent="0.25">
      <c r="E26974"/>
    </row>
    <row r="26975" spans="5:5" x14ac:dyDescent="0.25">
      <c r="E26975"/>
    </row>
    <row r="26976" spans="5:5" x14ac:dyDescent="0.25">
      <c r="E26976"/>
    </row>
    <row r="26977" spans="5:5" x14ac:dyDescent="0.25">
      <c r="E26977"/>
    </row>
    <row r="26978" spans="5:5" x14ac:dyDescent="0.25">
      <c r="E26978"/>
    </row>
    <row r="26979" spans="5:5" x14ac:dyDescent="0.25">
      <c r="E26979"/>
    </row>
    <row r="26980" spans="5:5" x14ac:dyDescent="0.25">
      <c r="E26980"/>
    </row>
    <row r="26981" spans="5:5" x14ac:dyDescent="0.25">
      <c r="E26981"/>
    </row>
    <row r="26982" spans="5:5" x14ac:dyDescent="0.25">
      <c r="E26982"/>
    </row>
    <row r="26983" spans="5:5" x14ac:dyDescent="0.25">
      <c r="E26983"/>
    </row>
    <row r="26984" spans="5:5" x14ac:dyDescent="0.25">
      <c r="E26984"/>
    </row>
    <row r="26985" spans="5:5" x14ac:dyDescent="0.25">
      <c r="E26985"/>
    </row>
    <row r="26986" spans="5:5" x14ac:dyDescent="0.25">
      <c r="E26986"/>
    </row>
    <row r="26987" spans="5:5" x14ac:dyDescent="0.25">
      <c r="E26987"/>
    </row>
    <row r="26988" spans="5:5" x14ac:dyDescent="0.25">
      <c r="E26988"/>
    </row>
    <row r="26989" spans="5:5" x14ac:dyDescent="0.25">
      <c r="E26989"/>
    </row>
    <row r="26990" spans="5:5" x14ac:dyDescent="0.25">
      <c r="E26990"/>
    </row>
    <row r="26991" spans="5:5" x14ac:dyDescent="0.25">
      <c r="E26991"/>
    </row>
    <row r="26992" spans="5:5" x14ac:dyDescent="0.25">
      <c r="E26992"/>
    </row>
    <row r="26993" spans="5:5" x14ac:dyDescent="0.25">
      <c r="E26993"/>
    </row>
    <row r="26994" spans="5:5" x14ac:dyDescent="0.25">
      <c r="E26994"/>
    </row>
    <row r="26995" spans="5:5" x14ac:dyDescent="0.25">
      <c r="E26995"/>
    </row>
    <row r="26996" spans="5:5" x14ac:dyDescent="0.25">
      <c r="E26996"/>
    </row>
    <row r="26997" spans="5:5" x14ac:dyDescent="0.25">
      <c r="E26997"/>
    </row>
    <row r="26998" spans="5:5" x14ac:dyDescent="0.25">
      <c r="E26998"/>
    </row>
    <row r="26999" spans="5:5" x14ac:dyDescent="0.25">
      <c r="E26999"/>
    </row>
    <row r="27000" spans="5:5" x14ac:dyDescent="0.25">
      <c r="E27000"/>
    </row>
    <row r="27001" spans="5:5" x14ac:dyDescent="0.25">
      <c r="E27001"/>
    </row>
    <row r="27002" spans="5:5" x14ac:dyDescent="0.25">
      <c r="E27002"/>
    </row>
    <row r="27003" spans="5:5" x14ac:dyDescent="0.25">
      <c r="E27003"/>
    </row>
    <row r="27004" spans="5:5" x14ac:dyDescent="0.25">
      <c r="E27004"/>
    </row>
    <row r="27005" spans="5:5" x14ac:dyDescent="0.25">
      <c r="E27005"/>
    </row>
    <row r="27006" spans="5:5" x14ac:dyDescent="0.25">
      <c r="E27006"/>
    </row>
    <row r="27007" spans="5:5" x14ac:dyDescent="0.25">
      <c r="E27007"/>
    </row>
    <row r="27008" spans="5:5" x14ac:dyDescent="0.25">
      <c r="E27008"/>
    </row>
    <row r="27009" spans="5:5" x14ac:dyDescent="0.25">
      <c r="E27009"/>
    </row>
    <row r="27010" spans="5:5" x14ac:dyDescent="0.25">
      <c r="E27010"/>
    </row>
    <row r="27011" spans="5:5" x14ac:dyDescent="0.25">
      <c r="E27011"/>
    </row>
    <row r="27012" spans="5:5" x14ac:dyDescent="0.25">
      <c r="E27012"/>
    </row>
    <row r="27013" spans="5:5" x14ac:dyDescent="0.25">
      <c r="E27013"/>
    </row>
    <row r="27014" spans="5:5" x14ac:dyDescent="0.25">
      <c r="E27014"/>
    </row>
    <row r="27015" spans="5:5" x14ac:dyDescent="0.25">
      <c r="E27015"/>
    </row>
    <row r="27016" spans="5:5" x14ac:dyDescent="0.25">
      <c r="E27016"/>
    </row>
    <row r="27017" spans="5:5" x14ac:dyDescent="0.25">
      <c r="E27017"/>
    </row>
    <row r="27018" spans="5:5" x14ac:dyDescent="0.25">
      <c r="E27018"/>
    </row>
    <row r="27019" spans="5:5" x14ac:dyDescent="0.25">
      <c r="E27019"/>
    </row>
    <row r="27020" spans="5:5" x14ac:dyDescent="0.25">
      <c r="E27020"/>
    </row>
    <row r="27021" spans="5:5" x14ac:dyDescent="0.25">
      <c r="E27021"/>
    </row>
    <row r="27022" spans="5:5" x14ac:dyDescent="0.25">
      <c r="E27022"/>
    </row>
    <row r="27023" spans="5:5" x14ac:dyDescent="0.25">
      <c r="E27023"/>
    </row>
    <row r="27024" spans="5:5" x14ac:dyDescent="0.25">
      <c r="E27024"/>
    </row>
    <row r="27025" spans="5:5" x14ac:dyDescent="0.25">
      <c r="E27025"/>
    </row>
    <row r="27026" spans="5:5" x14ac:dyDescent="0.25">
      <c r="E27026"/>
    </row>
    <row r="27027" spans="5:5" x14ac:dyDescent="0.25">
      <c r="E27027"/>
    </row>
    <row r="27028" spans="5:5" x14ac:dyDescent="0.25">
      <c r="E27028"/>
    </row>
    <row r="27029" spans="5:5" x14ac:dyDescent="0.25">
      <c r="E27029"/>
    </row>
    <row r="27030" spans="5:5" x14ac:dyDescent="0.25">
      <c r="E27030"/>
    </row>
    <row r="27031" spans="5:5" x14ac:dyDescent="0.25">
      <c r="E27031"/>
    </row>
    <row r="27032" spans="5:5" x14ac:dyDescent="0.25">
      <c r="E27032"/>
    </row>
    <row r="27033" spans="5:5" x14ac:dyDescent="0.25">
      <c r="E27033"/>
    </row>
    <row r="27034" spans="5:5" x14ac:dyDescent="0.25">
      <c r="E27034"/>
    </row>
    <row r="27035" spans="5:5" x14ac:dyDescent="0.25">
      <c r="E27035"/>
    </row>
    <row r="27036" spans="5:5" x14ac:dyDescent="0.25">
      <c r="E27036"/>
    </row>
    <row r="27037" spans="5:5" x14ac:dyDescent="0.25">
      <c r="E27037"/>
    </row>
    <row r="27038" spans="5:5" x14ac:dyDescent="0.25">
      <c r="E27038"/>
    </row>
    <row r="27039" spans="5:5" x14ac:dyDescent="0.25">
      <c r="E27039"/>
    </row>
    <row r="27040" spans="5:5" x14ac:dyDescent="0.25">
      <c r="E27040"/>
    </row>
    <row r="27041" spans="5:5" x14ac:dyDescent="0.25">
      <c r="E27041"/>
    </row>
    <row r="27042" spans="5:5" x14ac:dyDescent="0.25">
      <c r="E27042"/>
    </row>
    <row r="27043" spans="5:5" x14ac:dyDescent="0.25">
      <c r="E27043"/>
    </row>
    <row r="27044" spans="5:5" x14ac:dyDescent="0.25">
      <c r="E27044"/>
    </row>
    <row r="27045" spans="5:5" x14ac:dyDescent="0.25">
      <c r="E27045"/>
    </row>
    <row r="27046" spans="5:5" x14ac:dyDescent="0.25">
      <c r="E27046"/>
    </row>
    <row r="27047" spans="5:5" x14ac:dyDescent="0.25">
      <c r="E27047"/>
    </row>
    <row r="27048" spans="5:5" x14ac:dyDescent="0.25">
      <c r="E27048"/>
    </row>
    <row r="27049" spans="5:5" x14ac:dyDescent="0.25">
      <c r="E27049"/>
    </row>
    <row r="27050" spans="5:5" x14ac:dyDescent="0.25">
      <c r="E27050"/>
    </row>
    <row r="27051" spans="5:5" x14ac:dyDescent="0.25">
      <c r="E27051"/>
    </row>
    <row r="27052" spans="5:5" x14ac:dyDescent="0.25">
      <c r="E27052"/>
    </row>
    <row r="27053" spans="5:5" x14ac:dyDescent="0.25">
      <c r="E27053"/>
    </row>
    <row r="27054" spans="5:5" x14ac:dyDescent="0.25">
      <c r="E27054"/>
    </row>
    <row r="27055" spans="5:5" x14ac:dyDescent="0.25">
      <c r="E27055"/>
    </row>
    <row r="27056" spans="5:5" x14ac:dyDescent="0.25">
      <c r="E27056"/>
    </row>
    <row r="27057" spans="5:5" x14ac:dyDescent="0.25">
      <c r="E27057"/>
    </row>
    <row r="27058" spans="5:5" x14ac:dyDescent="0.25">
      <c r="E27058"/>
    </row>
    <row r="27059" spans="5:5" x14ac:dyDescent="0.25">
      <c r="E27059"/>
    </row>
    <row r="27060" spans="5:5" x14ac:dyDescent="0.25">
      <c r="E27060"/>
    </row>
    <row r="27061" spans="5:5" x14ac:dyDescent="0.25">
      <c r="E27061"/>
    </row>
    <row r="27062" spans="5:5" x14ac:dyDescent="0.25">
      <c r="E27062"/>
    </row>
    <row r="27063" spans="5:5" x14ac:dyDescent="0.25">
      <c r="E27063"/>
    </row>
    <row r="27064" spans="5:5" x14ac:dyDescent="0.25">
      <c r="E27064"/>
    </row>
    <row r="27065" spans="5:5" x14ac:dyDescent="0.25">
      <c r="E27065"/>
    </row>
    <row r="27066" spans="5:5" x14ac:dyDescent="0.25">
      <c r="E27066"/>
    </row>
    <row r="27067" spans="5:5" x14ac:dyDescent="0.25">
      <c r="E27067"/>
    </row>
    <row r="27068" spans="5:5" x14ac:dyDescent="0.25">
      <c r="E27068"/>
    </row>
    <row r="27069" spans="5:5" x14ac:dyDescent="0.25">
      <c r="E27069"/>
    </row>
    <row r="27070" spans="5:5" x14ac:dyDescent="0.25">
      <c r="E27070"/>
    </row>
    <row r="27071" spans="5:5" x14ac:dyDescent="0.25">
      <c r="E27071"/>
    </row>
    <row r="27072" spans="5:5" x14ac:dyDescent="0.25">
      <c r="E27072"/>
    </row>
    <row r="27073" spans="5:5" x14ac:dyDescent="0.25">
      <c r="E27073"/>
    </row>
    <row r="27074" spans="5:5" x14ac:dyDescent="0.25">
      <c r="E27074"/>
    </row>
    <row r="27075" spans="5:5" x14ac:dyDescent="0.25">
      <c r="E27075"/>
    </row>
    <row r="27076" spans="5:5" x14ac:dyDescent="0.25">
      <c r="E27076"/>
    </row>
    <row r="27077" spans="5:5" x14ac:dyDescent="0.25">
      <c r="E27077"/>
    </row>
    <row r="27078" spans="5:5" x14ac:dyDescent="0.25">
      <c r="E27078"/>
    </row>
    <row r="27079" spans="5:5" x14ac:dyDescent="0.25">
      <c r="E27079"/>
    </row>
    <row r="27080" spans="5:5" x14ac:dyDescent="0.25">
      <c r="E27080"/>
    </row>
    <row r="27081" spans="5:5" x14ac:dyDescent="0.25">
      <c r="E27081"/>
    </row>
    <row r="27082" spans="5:5" x14ac:dyDescent="0.25">
      <c r="E27082"/>
    </row>
    <row r="27083" spans="5:5" x14ac:dyDescent="0.25">
      <c r="E27083"/>
    </row>
    <row r="27084" spans="5:5" x14ac:dyDescent="0.25">
      <c r="E27084"/>
    </row>
    <row r="27085" spans="5:5" x14ac:dyDescent="0.25">
      <c r="E27085"/>
    </row>
    <row r="27086" spans="5:5" x14ac:dyDescent="0.25">
      <c r="E27086"/>
    </row>
    <row r="27087" spans="5:5" x14ac:dyDescent="0.25">
      <c r="E27087"/>
    </row>
    <row r="27088" spans="5:5" x14ac:dyDescent="0.25">
      <c r="E27088"/>
    </row>
    <row r="27089" spans="5:5" x14ac:dyDescent="0.25">
      <c r="E27089"/>
    </row>
    <row r="27090" spans="5:5" x14ac:dyDescent="0.25">
      <c r="E27090"/>
    </row>
    <row r="27091" spans="5:5" x14ac:dyDescent="0.25">
      <c r="E27091"/>
    </row>
    <row r="27092" spans="5:5" x14ac:dyDescent="0.25">
      <c r="E27092"/>
    </row>
    <row r="27093" spans="5:5" x14ac:dyDescent="0.25">
      <c r="E27093"/>
    </row>
    <row r="27094" spans="5:5" x14ac:dyDescent="0.25">
      <c r="E27094"/>
    </row>
    <row r="27095" spans="5:5" x14ac:dyDescent="0.25">
      <c r="E27095"/>
    </row>
    <row r="27096" spans="5:5" x14ac:dyDescent="0.25">
      <c r="E27096"/>
    </row>
    <row r="27097" spans="5:5" x14ac:dyDescent="0.25">
      <c r="E27097"/>
    </row>
    <row r="27098" spans="5:5" x14ac:dyDescent="0.25">
      <c r="E27098"/>
    </row>
    <row r="27099" spans="5:5" x14ac:dyDescent="0.25">
      <c r="E27099"/>
    </row>
    <row r="27100" spans="5:5" x14ac:dyDescent="0.25">
      <c r="E27100"/>
    </row>
    <row r="27101" spans="5:5" x14ac:dyDescent="0.25">
      <c r="E27101"/>
    </row>
    <row r="27102" spans="5:5" x14ac:dyDescent="0.25">
      <c r="E27102"/>
    </row>
    <row r="27103" spans="5:5" x14ac:dyDescent="0.25">
      <c r="E27103"/>
    </row>
    <row r="27104" spans="5:5" x14ac:dyDescent="0.25">
      <c r="E27104"/>
    </row>
    <row r="27105" spans="5:5" x14ac:dyDescent="0.25">
      <c r="E27105"/>
    </row>
    <row r="27106" spans="5:5" x14ac:dyDescent="0.25">
      <c r="E27106"/>
    </row>
    <row r="27107" spans="5:5" x14ac:dyDescent="0.25">
      <c r="E27107"/>
    </row>
    <row r="27108" spans="5:5" x14ac:dyDescent="0.25">
      <c r="E27108"/>
    </row>
    <row r="27109" spans="5:5" x14ac:dyDescent="0.25">
      <c r="E27109"/>
    </row>
    <row r="27110" spans="5:5" x14ac:dyDescent="0.25">
      <c r="E27110"/>
    </row>
    <row r="27111" spans="5:5" x14ac:dyDescent="0.25">
      <c r="E27111"/>
    </row>
    <row r="27112" spans="5:5" x14ac:dyDescent="0.25">
      <c r="E27112"/>
    </row>
    <row r="27113" spans="5:5" x14ac:dyDescent="0.25">
      <c r="E27113"/>
    </row>
    <row r="27114" spans="5:5" x14ac:dyDescent="0.25">
      <c r="E27114"/>
    </row>
    <row r="27115" spans="5:5" x14ac:dyDescent="0.25">
      <c r="E27115"/>
    </row>
    <row r="27116" spans="5:5" x14ac:dyDescent="0.25">
      <c r="E27116"/>
    </row>
    <row r="27117" spans="5:5" x14ac:dyDescent="0.25">
      <c r="E27117"/>
    </row>
    <row r="27118" spans="5:5" x14ac:dyDescent="0.25">
      <c r="E27118"/>
    </row>
    <row r="27119" spans="5:5" x14ac:dyDescent="0.25">
      <c r="E27119"/>
    </row>
    <row r="27120" spans="5:5" x14ac:dyDescent="0.25">
      <c r="E27120"/>
    </row>
    <row r="27121" spans="5:5" x14ac:dyDescent="0.25">
      <c r="E27121"/>
    </row>
    <row r="27122" spans="5:5" x14ac:dyDescent="0.25">
      <c r="E27122"/>
    </row>
    <row r="27123" spans="5:5" x14ac:dyDescent="0.25">
      <c r="E27123"/>
    </row>
    <row r="27124" spans="5:5" x14ac:dyDescent="0.25">
      <c r="E27124"/>
    </row>
    <row r="27125" spans="5:5" x14ac:dyDescent="0.25">
      <c r="E27125"/>
    </row>
    <row r="27126" spans="5:5" x14ac:dyDescent="0.25">
      <c r="E27126"/>
    </row>
    <row r="27127" spans="5:5" x14ac:dyDescent="0.25">
      <c r="E27127"/>
    </row>
    <row r="27128" spans="5:5" x14ac:dyDescent="0.25">
      <c r="E27128"/>
    </row>
    <row r="27129" spans="5:5" x14ac:dyDescent="0.25">
      <c r="E27129"/>
    </row>
    <row r="27130" spans="5:5" x14ac:dyDescent="0.25">
      <c r="E27130"/>
    </row>
    <row r="27131" spans="5:5" x14ac:dyDescent="0.25">
      <c r="E27131"/>
    </row>
    <row r="27132" spans="5:5" x14ac:dyDescent="0.25">
      <c r="E27132"/>
    </row>
    <row r="27133" spans="5:5" x14ac:dyDescent="0.25">
      <c r="E27133"/>
    </row>
    <row r="27134" spans="5:5" x14ac:dyDescent="0.25">
      <c r="E27134"/>
    </row>
    <row r="27135" spans="5:5" x14ac:dyDescent="0.25">
      <c r="E27135"/>
    </row>
    <row r="27136" spans="5:5" x14ac:dyDescent="0.25">
      <c r="E27136"/>
    </row>
    <row r="27137" spans="5:5" x14ac:dyDescent="0.25">
      <c r="E27137"/>
    </row>
    <row r="27138" spans="5:5" x14ac:dyDescent="0.25">
      <c r="E27138"/>
    </row>
    <row r="27139" spans="5:5" x14ac:dyDescent="0.25">
      <c r="E27139"/>
    </row>
    <row r="27140" spans="5:5" x14ac:dyDescent="0.25">
      <c r="E27140"/>
    </row>
    <row r="27141" spans="5:5" x14ac:dyDescent="0.25">
      <c r="E27141"/>
    </row>
    <row r="27142" spans="5:5" x14ac:dyDescent="0.25">
      <c r="E27142"/>
    </row>
    <row r="27143" spans="5:5" x14ac:dyDescent="0.25">
      <c r="E27143"/>
    </row>
    <row r="27144" spans="5:5" x14ac:dyDescent="0.25">
      <c r="E27144"/>
    </row>
    <row r="27145" spans="5:5" x14ac:dyDescent="0.25">
      <c r="E27145"/>
    </row>
    <row r="27146" spans="5:5" x14ac:dyDescent="0.25">
      <c r="E27146"/>
    </row>
    <row r="27147" spans="5:5" x14ac:dyDescent="0.25">
      <c r="E27147"/>
    </row>
    <row r="27148" spans="5:5" x14ac:dyDescent="0.25">
      <c r="E27148"/>
    </row>
    <row r="27149" spans="5:5" x14ac:dyDescent="0.25">
      <c r="E27149"/>
    </row>
    <row r="27150" spans="5:5" x14ac:dyDescent="0.25">
      <c r="E27150"/>
    </row>
    <row r="27151" spans="5:5" x14ac:dyDescent="0.25">
      <c r="E27151"/>
    </row>
    <row r="27152" spans="5:5" x14ac:dyDescent="0.25">
      <c r="E27152"/>
    </row>
    <row r="27153" spans="5:5" x14ac:dyDescent="0.25">
      <c r="E27153"/>
    </row>
    <row r="27154" spans="5:5" x14ac:dyDescent="0.25">
      <c r="E27154"/>
    </row>
    <row r="27155" spans="5:5" x14ac:dyDescent="0.25">
      <c r="E27155"/>
    </row>
    <row r="27156" spans="5:5" x14ac:dyDescent="0.25">
      <c r="E27156"/>
    </row>
    <row r="27157" spans="5:5" x14ac:dyDescent="0.25">
      <c r="E27157"/>
    </row>
    <row r="27158" spans="5:5" x14ac:dyDescent="0.25">
      <c r="E27158"/>
    </row>
    <row r="27159" spans="5:5" x14ac:dyDescent="0.25">
      <c r="E27159"/>
    </row>
    <row r="27160" spans="5:5" x14ac:dyDescent="0.25">
      <c r="E27160"/>
    </row>
    <row r="27161" spans="5:5" x14ac:dyDescent="0.25">
      <c r="E27161"/>
    </row>
    <row r="27162" spans="5:5" x14ac:dyDescent="0.25">
      <c r="E27162"/>
    </row>
    <row r="27163" spans="5:5" x14ac:dyDescent="0.25">
      <c r="E27163"/>
    </row>
    <row r="27164" spans="5:5" x14ac:dyDescent="0.25">
      <c r="E27164"/>
    </row>
    <row r="27165" spans="5:5" x14ac:dyDescent="0.25">
      <c r="E27165"/>
    </row>
    <row r="27166" spans="5:5" x14ac:dyDescent="0.25">
      <c r="E27166"/>
    </row>
    <row r="27167" spans="5:5" x14ac:dyDescent="0.25">
      <c r="E27167"/>
    </row>
    <row r="27168" spans="5:5" x14ac:dyDescent="0.25">
      <c r="E27168"/>
    </row>
    <row r="27169" spans="5:5" x14ac:dyDescent="0.25">
      <c r="E27169"/>
    </row>
    <row r="27170" spans="5:5" x14ac:dyDescent="0.25">
      <c r="E27170"/>
    </row>
    <row r="27171" spans="5:5" x14ac:dyDescent="0.25">
      <c r="E27171"/>
    </row>
    <row r="27172" spans="5:5" x14ac:dyDescent="0.25">
      <c r="E27172"/>
    </row>
    <row r="27173" spans="5:5" x14ac:dyDescent="0.25">
      <c r="E27173"/>
    </row>
    <row r="27174" spans="5:5" x14ac:dyDescent="0.25">
      <c r="E27174"/>
    </row>
    <row r="27175" spans="5:5" x14ac:dyDescent="0.25">
      <c r="E27175"/>
    </row>
    <row r="27176" spans="5:5" x14ac:dyDescent="0.25">
      <c r="E27176"/>
    </row>
    <row r="27177" spans="5:5" x14ac:dyDescent="0.25">
      <c r="E27177"/>
    </row>
    <row r="27178" spans="5:5" x14ac:dyDescent="0.25">
      <c r="E27178"/>
    </row>
    <row r="27179" spans="5:5" x14ac:dyDescent="0.25">
      <c r="E27179"/>
    </row>
    <row r="27180" spans="5:5" x14ac:dyDescent="0.25">
      <c r="E27180"/>
    </row>
    <row r="27181" spans="5:5" x14ac:dyDescent="0.25">
      <c r="E27181"/>
    </row>
    <row r="27182" spans="5:5" x14ac:dyDescent="0.25">
      <c r="E27182"/>
    </row>
    <row r="27183" spans="5:5" x14ac:dyDescent="0.25">
      <c r="E27183"/>
    </row>
    <row r="27184" spans="5:5" x14ac:dyDescent="0.25">
      <c r="E27184"/>
    </row>
    <row r="27185" spans="5:5" x14ac:dyDescent="0.25">
      <c r="E27185"/>
    </row>
    <row r="27186" spans="5:5" x14ac:dyDescent="0.25">
      <c r="E27186"/>
    </row>
    <row r="27187" spans="5:5" x14ac:dyDescent="0.25">
      <c r="E27187"/>
    </row>
    <row r="27188" spans="5:5" x14ac:dyDescent="0.25">
      <c r="E27188"/>
    </row>
    <row r="27189" spans="5:5" x14ac:dyDescent="0.25">
      <c r="E27189"/>
    </row>
    <row r="27190" spans="5:5" x14ac:dyDescent="0.25">
      <c r="E27190"/>
    </row>
    <row r="27191" spans="5:5" x14ac:dyDescent="0.25">
      <c r="E27191"/>
    </row>
    <row r="27192" spans="5:5" x14ac:dyDescent="0.25">
      <c r="E27192"/>
    </row>
    <row r="27193" spans="5:5" x14ac:dyDescent="0.25">
      <c r="E27193"/>
    </row>
    <row r="27194" spans="5:5" x14ac:dyDescent="0.25">
      <c r="E27194"/>
    </row>
    <row r="27195" spans="5:5" x14ac:dyDescent="0.25">
      <c r="E27195"/>
    </row>
    <row r="27196" spans="5:5" x14ac:dyDescent="0.25">
      <c r="E27196"/>
    </row>
    <row r="27197" spans="5:5" x14ac:dyDescent="0.25">
      <c r="E27197"/>
    </row>
    <row r="27198" spans="5:5" x14ac:dyDescent="0.25">
      <c r="E27198"/>
    </row>
    <row r="27199" spans="5:5" x14ac:dyDescent="0.25">
      <c r="E27199"/>
    </row>
    <row r="27200" spans="5:5" x14ac:dyDescent="0.25">
      <c r="E27200"/>
    </row>
    <row r="27201" spans="5:5" x14ac:dyDescent="0.25">
      <c r="E27201"/>
    </row>
    <row r="27202" spans="5:5" x14ac:dyDescent="0.25">
      <c r="E27202"/>
    </row>
    <row r="27203" spans="5:5" x14ac:dyDescent="0.25">
      <c r="E27203"/>
    </row>
    <row r="27204" spans="5:5" x14ac:dyDescent="0.25">
      <c r="E27204"/>
    </row>
    <row r="27205" spans="5:5" x14ac:dyDescent="0.25">
      <c r="E27205"/>
    </row>
    <row r="27206" spans="5:5" x14ac:dyDescent="0.25">
      <c r="E27206"/>
    </row>
    <row r="27207" spans="5:5" x14ac:dyDescent="0.25">
      <c r="E27207"/>
    </row>
    <row r="27208" spans="5:5" x14ac:dyDescent="0.25">
      <c r="E27208"/>
    </row>
    <row r="27209" spans="5:5" x14ac:dyDescent="0.25">
      <c r="E27209"/>
    </row>
    <row r="27210" spans="5:5" x14ac:dyDescent="0.25">
      <c r="E27210"/>
    </row>
    <row r="27211" spans="5:5" x14ac:dyDescent="0.25">
      <c r="E27211"/>
    </row>
    <row r="27212" spans="5:5" x14ac:dyDescent="0.25">
      <c r="E27212"/>
    </row>
    <row r="27213" spans="5:5" x14ac:dyDescent="0.25">
      <c r="E27213"/>
    </row>
    <row r="27214" spans="5:5" x14ac:dyDescent="0.25">
      <c r="E27214"/>
    </row>
    <row r="27215" spans="5:5" x14ac:dyDescent="0.25">
      <c r="E27215"/>
    </row>
    <row r="27216" spans="5:5" x14ac:dyDescent="0.25">
      <c r="E27216"/>
    </row>
    <row r="27217" spans="5:5" x14ac:dyDescent="0.25">
      <c r="E27217"/>
    </row>
    <row r="27218" spans="5:5" x14ac:dyDescent="0.25">
      <c r="E27218"/>
    </row>
    <row r="27219" spans="5:5" x14ac:dyDescent="0.25">
      <c r="E27219"/>
    </row>
    <row r="27220" spans="5:5" x14ac:dyDescent="0.25">
      <c r="E27220"/>
    </row>
    <row r="27221" spans="5:5" x14ac:dyDescent="0.25">
      <c r="E27221"/>
    </row>
    <row r="27222" spans="5:5" x14ac:dyDescent="0.25">
      <c r="E27222"/>
    </row>
    <row r="27223" spans="5:5" x14ac:dyDescent="0.25">
      <c r="E27223"/>
    </row>
    <row r="27224" spans="5:5" x14ac:dyDescent="0.25">
      <c r="E27224"/>
    </row>
    <row r="27225" spans="5:5" x14ac:dyDescent="0.25">
      <c r="E27225"/>
    </row>
    <row r="27226" spans="5:5" x14ac:dyDescent="0.25">
      <c r="E27226"/>
    </row>
    <row r="27227" spans="5:5" x14ac:dyDescent="0.25">
      <c r="E27227"/>
    </row>
    <row r="27228" spans="5:5" x14ac:dyDescent="0.25">
      <c r="E27228"/>
    </row>
    <row r="27229" spans="5:5" x14ac:dyDescent="0.25">
      <c r="E27229"/>
    </row>
    <row r="27230" spans="5:5" x14ac:dyDescent="0.25">
      <c r="E27230"/>
    </row>
    <row r="27231" spans="5:5" x14ac:dyDescent="0.25">
      <c r="E27231"/>
    </row>
    <row r="27232" spans="5:5" x14ac:dyDescent="0.25">
      <c r="E27232"/>
    </row>
    <row r="27233" spans="5:5" x14ac:dyDescent="0.25">
      <c r="E27233"/>
    </row>
    <row r="27234" spans="5:5" x14ac:dyDescent="0.25">
      <c r="E27234"/>
    </row>
    <row r="27235" spans="5:5" x14ac:dyDescent="0.25">
      <c r="E27235"/>
    </row>
    <row r="27236" spans="5:5" x14ac:dyDescent="0.25">
      <c r="E27236"/>
    </row>
    <row r="27237" spans="5:5" x14ac:dyDescent="0.25">
      <c r="E27237"/>
    </row>
    <row r="27238" spans="5:5" x14ac:dyDescent="0.25">
      <c r="E27238"/>
    </row>
    <row r="27239" spans="5:5" x14ac:dyDescent="0.25">
      <c r="E27239"/>
    </row>
    <row r="27240" spans="5:5" x14ac:dyDescent="0.25">
      <c r="E27240"/>
    </row>
    <row r="27241" spans="5:5" x14ac:dyDescent="0.25">
      <c r="E27241"/>
    </row>
    <row r="27242" spans="5:5" x14ac:dyDescent="0.25">
      <c r="E27242"/>
    </row>
    <row r="27243" spans="5:5" x14ac:dyDescent="0.25">
      <c r="E27243"/>
    </row>
    <row r="27244" spans="5:5" x14ac:dyDescent="0.25">
      <c r="E27244"/>
    </row>
    <row r="27245" spans="5:5" x14ac:dyDescent="0.25">
      <c r="E27245"/>
    </row>
    <row r="27246" spans="5:5" x14ac:dyDescent="0.25">
      <c r="E27246"/>
    </row>
    <row r="27247" spans="5:5" x14ac:dyDescent="0.25">
      <c r="E27247"/>
    </row>
    <row r="27248" spans="5:5" x14ac:dyDescent="0.25">
      <c r="E27248"/>
    </row>
    <row r="27249" spans="5:5" x14ac:dyDescent="0.25">
      <c r="E27249"/>
    </row>
    <row r="27250" spans="5:5" x14ac:dyDescent="0.25">
      <c r="E27250"/>
    </row>
    <row r="27251" spans="5:5" x14ac:dyDescent="0.25">
      <c r="E27251"/>
    </row>
    <row r="27252" spans="5:5" x14ac:dyDescent="0.25">
      <c r="E27252"/>
    </row>
    <row r="27253" spans="5:5" x14ac:dyDescent="0.25">
      <c r="E27253"/>
    </row>
    <row r="27254" spans="5:5" x14ac:dyDescent="0.25">
      <c r="E27254"/>
    </row>
    <row r="27255" spans="5:5" x14ac:dyDescent="0.25">
      <c r="E27255"/>
    </row>
    <row r="27256" spans="5:5" x14ac:dyDescent="0.25">
      <c r="E27256"/>
    </row>
    <row r="27257" spans="5:5" x14ac:dyDescent="0.25">
      <c r="E27257"/>
    </row>
    <row r="27258" spans="5:5" x14ac:dyDescent="0.25">
      <c r="E27258"/>
    </row>
    <row r="27259" spans="5:5" x14ac:dyDescent="0.25">
      <c r="E27259"/>
    </row>
    <row r="27260" spans="5:5" x14ac:dyDescent="0.25">
      <c r="E27260"/>
    </row>
    <row r="27261" spans="5:5" x14ac:dyDescent="0.25">
      <c r="E27261"/>
    </row>
    <row r="27262" spans="5:5" x14ac:dyDescent="0.25">
      <c r="E27262"/>
    </row>
    <row r="27263" spans="5:5" x14ac:dyDescent="0.25">
      <c r="E27263"/>
    </row>
    <row r="27264" spans="5:5" x14ac:dyDescent="0.25">
      <c r="E27264"/>
    </row>
    <row r="27265" spans="5:5" x14ac:dyDescent="0.25">
      <c r="E27265"/>
    </row>
    <row r="27266" spans="5:5" x14ac:dyDescent="0.25">
      <c r="E27266"/>
    </row>
    <row r="27267" spans="5:5" x14ac:dyDescent="0.25">
      <c r="E27267"/>
    </row>
    <row r="27268" spans="5:5" x14ac:dyDescent="0.25">
      <c r="E27268"/>
    </row>
    <row r="27269" spans="5:5" x14ac:dyDescent="0.25">
      <c r="E27269"/>
    </row>
    <row r="27270" spans="5:5" x14ac:dyDescent="0.25">
      <c r="E27270"/>
    </row>
    <row r="27271" spans="5:5" x14ac:dyDescent="0.25">
      <c r="E27271"/>
    </row>
    <row r="27272" spans="5:5" x14ac:dyDescent="0.25">
      <c r="E27272"/>
    </row>
    <row r="27273" spans="5:5" x14ac:dyDescent="0.25">
      <c r="E27273"/>
    </row>
    <row r="27274" spans="5:5" x14ac:dyDescent="0.25">
      <c r="E27274"/>
    </row>
    <row r="27275" spans="5:5" x14ac:dyDescent="0.25">
      <c r="E27275"/>
    </row>
    <row r="27276" spans="5:5" x14ac:dyDescent="0.25">
      <c r="E27276"/>
    </row>
    <row r="27277" spans="5:5" x14ac:dyDescent="0.25">
      <c r="E27277"/>
    </row>
    <row r="27278" spans="5:5" x14ac:dyDescent="0.25">
      <c r="E27278"/>
    </row>
    <row r="27279" spans="5:5" x14ac:dyDescent="0.25">
      <c r="E27279"/>
    </row>
    <row r="27280" spans="5:5" x14ac:dyDescent="0.25">
      <c r="E27280"/>
    </row>
    <row r="27281" spans="5:5" x14ac:dyDescent="0.25">
      <c r="E27281"/>
    </row>
    <row r="27282" spans="5:5" x14ac:dyDescent="0.25">
      <c r="E27282"/>
    </row>
    <row r="27283" spans="5:5" x14ac:dyDescent="0.25">
      <c r="E27283"/>
    </row>
    <row r="27284" spans="5:5" x14ac:dyDescent="0.25">
      <c r="E27284"/>
    </row>
    <row r="27285" spans="5:5" x14ac:dyDescent="0.25">
      <c r="E27285"/>
    </row>
    <row r="27286" spans="5:5" x14ac:dyDescent="0.25">
      <c r="E27286"/>
    </row>
    <row r="27287" spans="5:5" x14ac:dyDescent="0.25">
      <c r="E27287"/>
    </row>
    <row r="27288" spans="5:5" x14ac:dyDescent="0.25">
      <c r="E27288"/>
    </row>
    <row r="27289" spans="5:5" x14ac:dyDescent="0.25">
      <c r="E27289"/>
    </row>
    <row r="27290" spans="5:5" x14ac:dyDescent="0.25">
      <c r="E27290"/>
    </row>
    <row r="27291" spans="5:5" x14ac:dyDescent="0.25">
      <c r="E27291"/>
    </row>
    <row r="27292" spans="5:5" x14ac:dyDescent="0.25">
      <c r="E27292"/>
    </row>
    <row r="27293" spans="5:5" x14ac:dyDescent="0.25">
      <c r="E27293"/>
    </row>
    <row r="27294" spans="5:5" x14ac:dyDescent="0.25">
      <c r="E27294"/>
    </row>
    <row r="27295" spans="5:5" x14ac:dyDescent="0.25">
      <c r="E27295"/>
    </row>
    <row r="27296" spans="5:5" x14ac:dyDescent="0.25">
      <c r="E27296"/>
    </row>
    <row r="27297" spans="5:5" x14ac:dyDescent="0.25">
      <c r="E27297"/>
    </row>
    <row r="27298" spans="5:5" x14ac:dyDescent="0.25">
      <c r="E27298"/>
    </row>
    <row r="27299" spans="5:5" x14ac:dyDescent="0.25">
      <c r="E27299"/>
    </row>
    <row r="27300" spans="5:5" x14ac:dyDescent="0.25">
      <c r="E27300"/>
    </row>
    <row r="27301" spans="5:5" x14ac:dyDescent="0.25">
      <c r="E27301"/>
    </row>
    <row r="27302" spans="5:5" x14ac:dyDescent="0.25">
      <c r="E27302"/>
    </row>
    <row r="27303" spans="5:5" x14ac:dyDescent="0.25">
      <c r="E27303"/>
    </row>
    <row r="27304" spans="5:5" x14ac:dyDescent="0.25">
      <c r="E27304"/>
    </row>
    <row r="27305" spans="5:5" x14ac:dyDescent="0.25">
      <c r="E27305"/>
    </row>
    <row r="27306" spans="5:5" x14ac:dyDescent="0.25">
      <c r="E27306"/>
    </row>
    <row r="27307" spans="5:5" x14ac:dyDescent="0.25">
      <c r="E27307"/>
    </row>
    <row r="27308" spans="5:5" x14ac:dyDescent="0.25">
      <c r="E27308"/>
    </row>
    <row r="27309" spans="5:5" x14ac:dyDescent="0.25">
      <c r="E27309"/>
    </row>
    <row r="27310" spans="5:5" x14ac:dyDescent="0.25">
      <c r="E27310"/>
    </row>
    <row r="27311" spans="5:5" x14ac:dyDescent="0.25">
      <c r="E27311"/>
    </row>
    <row r="27312" spans="5:5" x14ac:dyDescent="0.25">
      <c r="E27312"/>
    </row>
    <row r="27313" spans="5:5" x14ac:dyDescent="0.25">
      <c r="E27313"/>
    </row>
    <row r="27314" spans="5:5" x14ac:dyDescent="0.25">
      <c r="E27314"/>
    </row>
    <row r="27315" spans="5:5" x14ac:dyDescent="0.25">
      <c r="E27315"/>
    </row>
    <row r="27316" spans="5:5" x14ac:dyDescent="0.25">
      <c r="E27316"/>
    </row>
    <row r="27317" spans="5:5" x14ac:dyDescent="0.25">
      <c r="E27317"/>
    </row>
    <row r="27318" spans="5:5" x14ac:dyDescent="0.25">
      <c r="E27318"/>
    </row>
    <row r="27319" spans="5:5" x14ac:dyDescent="0.25">
      <c r="E27319"/>
    </row>
    <row r="27320" spans="5:5" x14ac:dyDescent="0.25">
      <c r="E27320"/>
    </row>
    <row r="27321" spans="5:5" x14ac:dyDescent="0.25">
      <c r="E27321"/>
    </row>
    <row r="27322" spans="5:5" x14ac:dyDescent="0.25">
      <c r="E27322"/>
    </row>
    <row r="27323" spans="5:5" x14ac:dyDescent="0.25">
      <c r="E27323"/>
    </row>
    <row r="27324" spans="5:5" x14ac:dyDescent="0.25">
      <c r="E27324"/>
    </row>
    <row r="27325" spans="5:5" x14ac:dyDescent="0.25">
      <c r="E27325"/>
    </row>
    <row r="27326" spans="5:5" x14ac:dyDescent="0.25">
      <c r="E27326"/>
    </row>
    <row r="27327" spans="5:5" x14ac:dyDescent="0.25">
      <c r="E27327"/>
    </row>
    <row r="27328" spans="5:5" x14ac:dyDescent="0.25">
      <c r="E27328"/>
    </row>
    <row r="27329" spans="5:5" x14ac:dyDescent="0.25">
      <c r="E27329"/>
    </row>
    <row r="27330" spans="5:5" x14ac:dyDescent="0.25">
      <c r="E27330"/>
    </row>
    <row r="27331" spans="5:5" x14ac:dyDescent="0.25">
      <c r="E27331"/>
    </row>
    <row r="27332" spans="5:5" x14ac:dyDescent="0.25">
      <c r="E27332"/>
    </row>
    <row r="27333" spans="5:5" x14ac:dyDescent="0.25">
      <c r="E27333"/>
    </row>
    <row r="27334" spans="5:5" x14ac:dyDescent="0.25">
      <c r="E27334"/>
    </row>
    <row r="27335" spans="5:5" x14ac:dyDescent="0.25">
      <c r="E27335"/>
    </row>
    <row r="27336" spans="5:5" x14ac:dyDescent="0.25">
      <c r="E27336"/>
    </row>
    <row r="27337" spans="5:5" x14ac:dyDescent="0.25">
      <c r="E27337"/>
    </row>
    <row r="27338" spans="5:5" x14ac:dyDescent="0.25">
      <c r="E27338"/>
    </row>
    <row r="27339" spans="5:5" x14ac:dyDescent="0.25">
      <c r="E27339"/>
    </row>
    <row r="27340" spans="5:5" x14ac:dyDescent="0.25">
      <c r="E27340"/>
    </row>
    <row r="27341" spans="5:5" x14ac:dyDescent="0.25">
      <c r="E27341"/>
    </row>
    <row r="27342" spans="5:5" x14ac:dyDescent="0.25">
      <c r="E27342"/>
    </row>
    <row r="27343" spans="5:5" x14ac:dyDescent="0.25">
      <c r="E27343"/>
    </row>
    <row r="27344" spans="5:5" x14ac:dyDescent="0.25">
      <c r="E27344"/>
    </row>
    <row r="27345" spans="5:5" x14ac:dyDescent="0.25">
      <c r="E27345"/>
    </row>
    <row r="27346" spans="5:5" x14ac:dyDescent="0.25">
      <c r="E27346"/>
    </row>
    <row r="27347" spans="5:5" x14ac:dyDescent="0.25">
      <c r="E27347"/>
    </row>
    <row r="27348" spans="5:5" x14ac:dyDescent="0.25">
      <c r="E27348"/>
    </row>
    <row r="27349" spans="5:5" x14ac:dyDescent="0.25">
      <c r="E27349"/>
    </row>
    <row r="27350" spans="5:5" x14ac:dyDescent="0.25">
      <c r="E27350"/>
    </row>
    <row r="27351" spans="5:5" x14ac:dyDescent="0.25">
      <c r="E27351"/>
    </row>
    <row r="27352" spans="5:5" x14ac:dyDescent="0.25">
      <c r="E27352"/>
    </row>
    <row r="27353" spans="5:5" x14ac:dyDescent="0.25">
      <c r="E27353"/>
    </row>
    <row r="27354" spans="5:5" x14ac:dyDescent="0.25">
      <c r="E27354"/>
    </row>
    <row r="27355" spans="5:5" x14ac:dyDescent="0.25">
      <c r="E27355"/>
    </row>
    <row r="27356" spans="5:5" x14ac:dyDescent="0.25">
      <c r="E27356"/>
    </row>
    <row r="27357" spans="5:5" x14ac:dyDescent="0.25">
      <c r="E27357"/>
    </row>
    <row r="27358" spans="5:5" x14ac:dyDescent="0.25">
      <c r="E27358"/>
    </row>
    <row r="27359" spans="5:5" x14ac:dyDescent="0.25">
      <c r="E27359"/>
    </row>
    <row r="27360" spans="5:5" x14ac:dyDescent="0.25">
      <c r="E27360"/>
    </row>
    <row r="27361" spans="5:5" x14ac:dyDescent="0.25">
      <c r="E27361"/>
    </row>
    <row r="27362" spans="5:5" x14ac:dyDescent="0.25">
      <c r="E27362"/>
    </row>
    <row r="27363" spans="5:5" x14ac:dyDescent="0.25">
      <c r="E27363"/>
    </row>
    <row r="27364" spans="5:5" x14ac:dyDescent="0.25">
      <c r="E27364"/>
    </row>
    <row r="27365" spans="5:5" x14ac:dyDescent="0.25">
      <c r="E27365"/>
    </row>
    <row r="27366" spans="5:5" x14ac:dyDescent="0.25">
      <c r="E27366"/>
    </row>
    <row r="27367" spans="5:5" x14ac:dyDescent="0.25">
      <c r="E27367"/>
    </row>
    <row r="27368" spans="5:5" x14ac:dyDescent="0.25">
      <c r="E27368"/>
    </row>
    <row r="27369" spans="5:5" x14ac:dyDescent="0.25">
      <c r="E27369"/>
    </row>
    <row r="27370" spans="5:5" x14ac:dyDescent="0.25">
      <c r="E27370"/>
    </row>
    <row r="27371" spans="5:5" x14ac:dyDescent="0.25">
      <c r="E27371"/>
    </row>
    <row r="27372" spans="5:5" x14ac:dyDescent="0.25">
      <c r="E27372"/>
    </row>
    <row r="27373" spans="5:5" x14ac:dyDescent="0.25">
      <c r="E27373"/>
    </row>
    <row r="27374" spans="5:5" x14ac:dyDescent="0.25">
      <c r="E27374"/>
    </row>
    <row r="27375" spans="5:5" x14ac:dyDescent="0.25">
      <c r="E27375"/>
    </row>
    <row r="27376" spans="5:5" x14ac:dyDescent="0.25">
      <c r="E27376"/>
    </row>
    <row r="27377" spans="5:5" x14ac:dyDescent="0.25">
      <c r="E27377"/>
    </row>
    <row r="27378" spans="5:5" x14ac:dyDescent="0.25">
      <c r="E27378"/>
    </row>
    <row r="27379" spans="5:5" x14ac:dyDescent="0.25">
      <c r="E27379"/>
    </row>
    <row r="27380" spans="5:5" x14ac:dyDescent="0.25">
      <c r="E27380"/>
    </row>
    <row r="27381" spans="5:5" x14ac:dyDescent="0.25">
      <c r="E27381"/>
    </row>
    <row r="27382" spans="5:5" x14ac:dyDescent="0.25">
      <c r="E27382"/>
    </row>
    <row r="27383" spans="5:5" x14ac:dyDescent="0.25">
      <c r="E27383"/>
    </row>
    <row r="27384" spans="5:5" x14ac:dyDescent="0.25">
      <c r="E27384"/>
    </row>
    <row r="27385" spans="5:5" x14ac:dyDescent="0.25">
      <c r="E27385"/>
    </row>
    <row r="27386" spans="5:5" x14ac:dyDescent="0.25">
      <c r="E27386"/>
    </row>
    <row r="27387" spans="5:5" x14ac:dyDescent="0.25">
      <c r="E27387"/>
    </row>
    <row r="27388" spans="5:5" x14ac:dyDescent="0.25">
      <c r="E27388"/>
    </row>
    <row r="27389" spans="5:5" x14ac:dyDescent="0.25">
      <c r="E27389"/>
    </row>
    <row r="27390" spans="5:5" x14ac:dyDescent="0.25">
      <c r="E27390"/>
    </row>
    <row r="27391" spans="5:5" x14ac:dyDescent="0.25">
      <c r="E27391"/>
    </row>
    <row r="27392" spans="5:5" x14ac:dyDescent="0.25">
      <c r="E27392"/>
    </row>
    <row r="27393" spans="5:5" x14ac:dyDescent="0.25">
      <c r="E27393"/>
    </row>
    <row r="27394" spans="5:5" x14ac:dyDescent="0.25">
      <c r="E27394"/>
    </row>
    <row r="27395" spans="5:5" x14ac:dyDescent="0.25">
      <c r="E27395"/>
    </row>
    <row r="27396" spans="5:5" x14ac:dyDescent="0.25">
      <c r="E27396"/>
    </row>
    <row r="27397" spans="5:5" x14ac:dyDescent="0.25">
      <c r="E27397"/>
    </row>
    <row r="27398" spans="5:5" x14ac:dyDescent="0.25">
      <c r="E27398"/>
    </row>
    <row r="27399" spans="5:5" x14ac:dyDescent="0.25">
      <c r="E27399"/>
    </row>
    <row r="27400" spans="5:5" x14ac:dyDescent="0.25">
      <c r="E27400"/>
    </row>
    <row r="27401" spans="5:5" x14ac:dyDescent="0.25">
      <c r="E27401"/>
    </row>
    <row r="27402" spans="5:5" x14ac:dyDescent="0.25">
      <c r="E27402"/>
    </row>
    <row r="27403" spans="5:5" x14ac:dyDescent="0.25">
      <c r="E27403"/>
    </row>
    <row r="27404" spans="5:5" x14ac:dyDescent="0.25">
      <c r="E27404"/>
    </row>
    <row r="27405" spans="5:5" x14ac:dyDescent="0.25">
      <c r="E27405"/>
    </row>
    <row r="27406" spans="5:5" x14ac:dyDescent="0.25">
      <c r="E27406"/>
    </row>
    <row r="27407" spans="5:5" x14ac:dyDescent="0.25">
      <c r="E27407"/>
    </row>
    <row r="27408" spans="5:5" x14ac:dyDescent="0.25">
      <c r="E27408"/>
    </row>
    <row r="27409" spans="5:5" x14ac:dyDescent="0.25">
      <c r="E27409"/>
    </row>
    <row r="27410" spans="5:5" x14ac:dyDescent="0.25">
      <c r="E27410"/>
    </row>
    <row r="27411" spans="5:5" x14ac:dyDescent="0.25">
      <c r="E27411"/>
    </row>
    <row r="27412" spans="5:5" x14ac:dyDescent="0.25">
      <c r="E27412"/>
    </row>
    <row r="27413" spans="5:5" x14ac:dyDescent="0.25">
      <c r="E27413"/>
    </row>
    <row r="27414" spans="5:5" x14ac:dyDescent="0.25">
      <c r="E27414"/>
    </row>
    <row r="27415" spans="5:5" x14ac:dyDescent="0.25">
      <c r="E27415"/>
    </row>
    <row r="27416" spans="5:5" x14ac:dyDescent="0.25">
      <c r="E27416"/>
    </row>
    <row r="27417" spans="5:5" x14ac:dyDescent="0.25">
      <c r="E27417"/>
    </row>
    <row r="27418" spans="5:5" x14ac:dyDescent="0.25">
      <c r="E27418"/>
    </row>
    <row r="27419" spans="5:5" x14ac:dyDescent="0.25">
      <c r="E27419"/>
    </row>
    <row r="27420" spans="5:5" x14ac:dyDescent="0.25">
      <c r="E27420"/>
    </row>
    <row r="27421" spans="5:5" x14ac:dyDescent="0.25">
      <c r="E27421"/>
    </row>
    <row r="27422" spans="5:5" x14ac:dyDescent="0.25">
      <c r="E27422"/>
    </row>
    <row r="27423" spans="5:5" x14ac:dyDescent="0.25">
      <c r="E27423"/>
    </row>
    <row r="27424" spans="5:5" x14ac:dyDescent="0.25">
      <c r="E27424"/>
    </row>
    <row r="27425" spans="5:5" x14ac:dyDescent="0.25">
      <c r="E27425"/>
    </row>
    <row r="27426" spans="5:5" x14ac:dyDescent="0.25">
      <c r="E27426"/>
    </row>
    <row r="27427" spans="5:5" x14ac:dyDescent="0.25">
      <c r="E27427"/>
    </row>
    <row r="27428" spans="5:5" x14ac:dyDescent="0.25">
      <c r="E27428"/>
    </row>
    <row r="27429" spans="5:5" x14ac:dyDescent="0.25">
      <c r="E27429"/>
    </row>
    <row r="27430" spans="5:5" x14ac:dyDescent="0.25">
      <c r="E27430"/>
    </row>
    <row r="27431" spans="5:5" x14ac:dyDescent="0.25">
      <c r="E27431"/>
    </row>
    <row r="27432" spans="5:5" x14ac:dyDescent="0.25">
      <c r="E27432"/>
    </row>
    <row r="27433" spans="5:5" x14ac:dyDescent="0.25">
      <c r="E27433"/>
    </row>
    <row r="27434" spans="5:5" x14ac:dyDescent="0.25">
      <c r="E27434"/>
    </row>
    <row r="27435" spans="5:5" x14ac:dyDescent="0.25">
      <c r="E27435"/>
    </row>
    <row r="27436" spans="5:5" x14ac:dyDescent="0.25">
      <c r="E27436"/>
    </row>
    <row r="27437" spans="5:5" x14ac:dyDescent="0.25">
      <c r="E27437"/>
    </row>
    <row r="27438" spans="5:5" x14ac:dyDescent="0.25">
      <c r="E27438"/>
    </row>
    <row r="27439" spans="5:5" x14ac:dyDescent="0.25">
      <c r="E27439"/>
    </row>
    <row r="27440" spans="5:5" x14ac:dyDescent="0.25">
      <c r="E27440"/>
    </row>
    <row r="27441" spans="5:5" x14ac:dyDescent="0.25">
      <c r="E27441"/>
    </row>
    <row r="27442" spans="5:5" x14ac:dyDescent="0.25">
      <c r="E27442"/>
    </row>
    <row r="27443" spans="5:5" x14ac:dyDescent="0.25">
      <c r="E27443"/>
    </row>
    <row r="27444" spans="5:5" x14ac:dyDescent="0.25">
      <c r="E27444"/>
    </row>
    <row r="27445" spans="5:5" x14ac:dyDescent="0.25">
      <c r="E27445"/>
    </row>
    <row r="27446" spans="5:5" x14ac:dyDescent="0.25">
      <c r="E27446"/>
    </row>
    <row r="27447" spans="5:5" x14ac:dyDescent="0.25">
      <c r="E27447"/>
    </row>
    <row r="27448" spans="5:5" x14ac:dyDescent="0.25">
      <c r="E27448"/>
    </row>
    <row r="27449" spans="5:5" x14ac:dyDescent="0.25">
      <c r="E27449"/>
    </row>
    <row r="27450" spans="5:5" x14ac:dyDescent="0.25">
      <c r="E27450"/>
    </row>
    <row r="27451" spans="5:5" x14ac:dyDescent="0.25">
      <c r="E27451"/>
    </row>
    <row r="27452" spans="5:5" x14ac:dyDescent="0.25">
      <c r="E27452"/>
    </row>
    <row r="27453" spans="5:5" x14ac:dyDescent="0.25">
      <c r="E27453"/>
    </row>
    <row r="27454" spans="5:5" x14ac:dyDescent="0.25">
      <c r="E27454"/>
    </row>
    <row r="27455" spans="5:5" x14ac:dyDescent="0.25">
      <c r="E27455"/>
    </row>
    <row r="27456" spans="5:5" x14ac:dyDescent="0.25">
      <c r="E27456"/>
    </row>
    <row r="27457" spans="5:5" x14ac:dyDescent="0.25">
      <c r="E27457"/>
    </row>
    <row r="27458" spans="5:5" x14ac:dyDescent="0.25">
      <c r="E27458"/>
    </row>
    <row r="27459" spans="5:5" x14ac:dyDescent="0.25">
      <c r="E27459"/>
    </row>
    <row r="27460" spans="5:5" x14ac:dyDescent="0.25">
      <c r="E27460"/>
    </row>
    <row r="27461" spans="5:5" x14ac:dyDescent="0.25">
      <c r="E27461"/>
    </row>
    <row r="27462" spans="5:5" x14ac:dyDescent="0.25">
      <c r="E27462"/>
    </row>
    <row r="27463" spans="5:5" x14ac:dyDescent="0.25">
      <c r="E27463"/>
    </row>
    <row r="27464" spans="5:5" x14ac:dyDescent="0.25">
      <c r="E27464"/>
    </row>
    <row r="27465" spans="5:5" x14ac:dyDescent="0.25">
      <c r="E27465"/>
    </row>
    <row r="27466" spans="5:5" x14ac:dyDescent="0.25">
      <c r="E27466"/>
    </row>
    <row r="27467" spans="5:5" x14ac:dyDescent="0.25">
      <c r="E27467"/>
    </row>
    <row r="27468" spans="5:5" x14ac:dyDescent="0.25">
      <c r="E27468"/>
    </row>
    <row r="27469" spans="5:5" x14ac:dyDescent="0.25">
      <c r="E27469"/>
    </row>
    <row r="27470" spans="5:5" x14ac:dyDescent="0.25">
      <c r="E27470"/>
    </row>
    <row r="27471" spans="5:5" x14ac:dyDescent="0.25">
      <c r="E27471"/>
    </row>
    <row r="27472" spans="5:5" x14ac:dyDescent="0.25">
      <c r="E27472"/>
    </row>
    <row r="27473" spans="5:5" x14ac:dyDescent="0.25">
      <c r="E27473"/>
    </row>
    <row r="27474" spans="5:5" x14ac:dyDescent="0.25">
      <c r="E27474"/>
    </row>
    <row r="27475" spans="5:5" x14ac:dyDescent="0.25">
      <c r="E27475"/>
    </row>
    <row r="27476" spans="5:5" x14ac:dyDescent="0.25">
      <c r="E27476"/>
    </row>
    <row r="27477" spans="5:5" x14ac:dyDescent="0.25">
      <c r="E27477"/>
    </row>
    <row r="27478" spans="5:5" x14ac:dyDescent="0.25">
      <c r="E27478"/>
    </row>
    <row r="27479" spans="5:5" x14ac:dyDescent="0.25">
      <c r="E27479"/>
    </row>
    <row r="27480" spans="5:5" x14ac:dyDescent="0.25">
      <c r="E27480"/>
    </row>
    <row r="27481" spans="5:5" x14ac:dyDescent="0.25">
      <c r="E27481"/>
    </row>
    <row r="27482" spans="5:5" x14ac:dyDescent="0.25">
      <c r="E27482"/>
    </row>
    <row r="27483" spans="5:5" x14ac:dyDescent="0.25">
      <c r="E27483"/>
    </row>
    <row r="27484" spans="5:5" x14ac:dyDescent="0.25">
      <c r="E27484"/>
    </row>
    <row r="27485" spans="5:5" x14ac:dyDescent="0.25">
      <c r="E27485"/>
    </row>
    <row r="27486" spans="5:5" x14ac:dyDescent="0.25">
      <c r="E27486"/>
    </row>
    <row r="27487" spans="5:5" x14ac:dyDescent="0.25">
      <c r="E27487"/>
    </row>
    <row r="27488" spans="5:5" x14ac:dyDescent="0.25">
      <c r="E27488"/>
    </row>
    <row r="27489" spans="5:5" x14ac:dyDescent="0.25">
      <c r="E27489"/>
    </row>
    <row r="27490" spans="5:5" x14ac:dyDescent="0.25">
      <c r="E27490"/>
    </row>
    <row r="27491" spans="5:5" x14ac:dyDescent="0.25">
      <c r="E27491"/>
    </row>
    <row r="27492" spans="5:5" x14ac:dyDescent="0.25">
      <c r="E27492"/>
    </row>
    <row r="27493" spans="5:5" x14ac:dyDescent="0.25">
      <c r="E27493"/>
    </row>
    <row r="27494" spans="5:5" x14ac:dyDescent="0.25">
      <c r="E27494"/>
    </row>
    <row r="27495" spans="5:5" x14ac:dyDescent="0.25">
      <c r="E27495"/>
    </row>
    <row r="27496" spans="5:5" x14ac:dyDescent="0.25">
      <c r="E27496"/>
    </row>
    <row r="27497" spans="5:5" x14ac:dyDescent="0.25">
      <c r="E27497"/>
    </row>
    <row r="27498" spans="5:5" x14ac:dyDescent="0.25">
      <c r="E27498"/>
    </row>
    <row r="27499" spans="5:5" x14ac:dyDescent="0.25">
      <c r="E27499"/>
    </row>
    <row r="27500" spans="5:5" x14ac:dyDescent="0.25">
      <c r="E27500"/>
    </row>
    <row r="27501" spans="5:5" x14ac:dyDescent="0.25">
      <c r="E27501"/>
    </row>
    <row r="27502" spans="5:5" x14ac:dyDescent="0.25">
      <c r="E27502"/>
    </row>
    <row r="27503" spans="5:5" x14ac:dyDescent="0.25">
      <c r="E27503"/>
    </row>
    <row r="27504" spans="5:5" x14ac:dyDescent="0.25">
      <c r="E27504"/>
    </row>
    <row r="27505" spans="5:5" x14ac:dyDescent="0.25">
      <c r="E27505"/>
    </row>
    <row r="27506" spans="5:5" x14ac:dyDescent="0.25">
      <c r="E27506"/>
    </row>
    <row r="27507" spans="5:5" x14ac:dyDescent="0.25">
      <c r="E27507"/>
    </row>
    <row r="27508" spans="5:5" x14ac:dyDescent="0.25">
      <c r="E27508"/>
    </row>
    <row r="27509" spans="5:5" x14ac:dyDescent="0.25">
      <c r="E27509"/>
    </row>
    <row r="27510" spans="5:5" x14ac:dyDescent="0.25">
      <c r="E27510"/>
    </row>
    <row r="27511" spans="5:5" x14ac:dyDescent="0.25">
      <c r="E27511"/>
    </row>
    <row r="27512" spans="5:5" x14ac:dyDescent="0.25">
      <c r="E27512"/>
    </row>
    <row r="27513" spans="5:5" x14ac:dyDescent="0.25">
      <c r="E27513"/>
    </row>
    <row r="27514" spans="5:5" x14ac:dyDescent="0.25">
      <c r="E27514"/>
    </row>
    <row r="27515" spans="5:5" x14ac:dyDescent="0.25">
      <c r="E27515"/>
    </row>
    <row r="27516" spans="5:5" x14ac:dyDescent="0.25">
      <c r="E27516"/>
    </row>
    <row r="27517" spans="5:5" x14ac:dyDescent="0.25">
      <c r="E27517"/>
    </row>
    <row r="27518" spans="5:5" x14ac:dyDescent="0.25">
      <c r="E27518"/>
    </row>
    <row r="27519" spans="5:5" x14ac:dyDescent="0.25">
      <c r="E27519"/>
    </row>
    <row r="27520" spans="5:5" x14ac:dyDescent="0.25">
      <c r="E27520"/>
    </row>
    <row r="27521" spans="5:5" x14ac:dyDescent="0.25">
      <c r="E27521"/>
    </row>
    <row r="27522" spans="5:5" x14ac:dyDescent="0.25">
      <c r="E27522"/>
    </row>
    <row r="27523" spans="5:5" x14ac:dyDescent="0.25">
      <c r="E27523"/>
    </row>
    <row r="27524" spans="5:5" x14ac:dyDescent="0.25">
      <c r="E27524"/>
    </row>
    <row r="27525" spans="5:5" x14ac:dyDescent="0.25">
      <c r="E27525"/>
    </row>
    <row r="27526" spans="5:5" x14ac:dyDescent="0.25">
      <c r="E27526"/>
    </row>
    <row r="27527" spans="5:5" x14ac:dyDescent="0.25">
      <c r="E27527"/>
    </row>
    <row r="27528" spans="5:5" x14ac:dyDescent="0.25">
      <c r="E27528"/>
    </row>
    <row r="27529" spans="5:5" x14ac:dyDescent="0.25">
      <c r="E27529"/>
    </row>
    <row r="27530" spans="5:5" x14ac:dyDescent="0.25">
      <c r="E27530"/>
    </row>
    <row r="27531" spans="5:5" x14ac:dyDescent="0.25">
      <c r="E27531"/>
    </row>
    <row r="27532" spans="5:5" x14ac:dyDescent="0.25">
      <c r="E27532"/>
    </row>
    <row r="27533" spans="5:5" x14ac:dyDescent="0.25">
      <c r="E27533"/>
    </row>
    <row r="27534" spans="5:5" x14ac:dyDescent="0.25">
      <c r="E27534"/>
    </row>
    <row r="27535" spans="5:5" x14ac:dyDescent="0.25">
      <c r="E27535"/>
    </row>
    <row r="27536" spans="5:5" x14ac:dyDescent="0.25">
      <c r="E27536"/>
    </row>
    <row r="27537" spans="5:5" x14ac:dyDescent="0.25">
      <c r="E27537"/>
    </row>
    <row r="27538" spans="5:5" x14ac:dyDescent="0.25">
      <c r="E27538"/>
    </row>
    <row r="27539" spans="5:5" x14ac:dyDescent="0.25">
      <c r="E27539"/>
    </row>
    <row r="27540" spans="5:5" x14ac:dyDescent="0.25">
      <c r="E27540"/>
    </row>
    <row r="27541" spans="5:5" x14ac:dyDescent="0.25">
      <c r="E27541"/>
    </row>
    <row r="27542" spans="5:5" x14ac:dyDescent="0.25">
      <c r="E27542"/>
    </row>
    <row r="27543" spans="5:5" x14ac:dyDescent="0.25">
      <c r="E27543"/>
    </row>
    <row r="27544" spans="5:5" x14ac:dyDescent="0.25">
      <c r="E27544"/>
    </row>
    <row r="27545" spans="5:5" x14ac:dyDescent="0.25">
      <c r="E27545"/>
    </row>
    <row r="27546" spans="5:5" x14ac:dyDescent="0.25">
      <c r="E27546"/>
    </row>
    <row r="27547" spans="5:5" x14ac:dyDescent="0.25">
      <c r="E27547"/>
    </row>
    <row r="27548" spans="5:5" x14ac:dyDescent="0.25">
      <c r="E27548"/>
    </row>
    <row r="27549" spans="5:5" x14ac:dyDescent="0.25">
      <c r="E27549"/>
    </row>
    <row r="27550" spans="5:5" x14ac:dyDescent="0.25">
      <c r="E27550"/>
    </row>
    <row r="27551" spans="5:5" x14ac:dyDescent="0.25">
      <c r="E27551"/>
    </row>
    <row r="27552" spans="5:5" x14ac:dyDescent="0.25">
      <c r="E27552"/>
    </row>
    <row r="27553" spans="5:5" x14ac:dyDescent="0.25">
      <c r="E27553"/>
    </row>
    <row r="27554" spans="5:5" x14ac:dyDescent="0.25">
      <c r="E27554"/>
    </row>
    <row r="27555" spans="5:5" x14ac:dyDescent="0.25">
      <c r="E27555"/>
    </row>
    <row r="27556" spans="5:5" x14ac:dyDescent="0.25">
      <c r="E27556"/>
    </row>
    <row r="27557" spans="5:5" x14ac:dyDescent="0.25">
      <c r="E27557"/>
    </row>
    <row r="27558" spans="5:5" x14ac:dyDescent="0.25">
      <c r="E27558"/>
    </row>
    <row r="27559" spans="5:5" x14ac:dyDescent="0.25">
      <c r="E27559"/>
    </row>
    <row r="27560" spans="5:5" x14ac:dyDescent="0.25">
      <c r="E27560"/>
    </row>
    <row r="27561" spans="5:5" x14ac:dyDescent="0.25">
      <c r="E27561"/>
    </row>
    <row r="27562" spans="5:5" x14ac:dyDescent="0.25">
      <c r="E27562"/>
    </row>
    <row r="27563" spans="5:5" x14ac:dyDescent="0.25">
      <c r="E27563"/>
    </row>
    <row r="27564" spans="5:5" x14ac:dyDescent="0.25">
      <c r="E27564"/>
    </row>
    <row r="27565" spans="5:5" x14ac:dyDescent="0.25">
      <c r="E27565"/>
    </row>
    <row r="27566" spans="5:5" x14ac:dyDescent="0.25">
      <c r="E27566"/>
    </row>
    <row r="27567" spans="5:5" x14ac:dyDescent="0.25">
      <c r="E27567"/>
    </row>
    <row r="27568" spans="5:5" x14ac:dyDescent="0.25">
      <c r="E27568"/>
    </row>
    <row r="27569" spans="5:5" x14ac:dyDescent="0.25">
      <c r="E27569"/>
    </row>
    <row r="27570" spans="5:5" x14ac:dyDescent="0.25">
      <c r="E27570"/>
    </row>
    <row r="27571" spans="5:5" x14ac:dyDescent="0.25">
      <c r="E27571"/>
    </row>
    <row r="27572" spans="5:5" x14ac:dyDescent="0.25">
      <c r="E27572"/>
    </row>
    <row r="27573" spans="5:5" x14ac:dyDescent="0.25">
      <c r="E27573"/>
    </row>
    <row r="27574" spans="5:5" x14ac:dyDescent="0.25">
      <c r="E27574"/>
    </row>
    <row r="27575" spans="5:5" x14ac:dyDescent="0.25">
      <c r="E27575"/>
    </row>
    <row r="27576" spans="5:5" x14ac:dyDescent="0.25">
      <c r="E27576"/>
    </row>
    <row r="27577" spans="5:5" x14ac:dyDescent="0.25">
      <c r="E27577"/>
    </row>
    <row r="27578" spans="5:5" x14ac:dyDescent="0.25">
      <c r="E27578"/>
    </row>
    <row r="27579" spans="5:5" x14ac:dyDescent="0.25">
      <c r="E27579"/>
    </row>
    <row r="27580" spans="5:5" x14ac:dyDescent="0.25">
      <c r="E27580"/>
    </row>
    <row r="27581" spans="5:5" x14ac:dyDescent="0.25">
      <c r="E27581"/>
    </row>
    <row r="27582" spans="5:5" x14ac:dyDescent="0.25">
      <c r="E27582"/>
    </row>
    <row r="27583" spans="5:5" x14ac:dyDescent="0.25">
      <c r="E27583"/>
    </row>
    <row r="27584" spans="5:5" x14ac:dyDescent="0.25">
      <c r="E27584"/>
    </row>
    <row r="27585" spans="5:5" x14ac:dyDescent="0.25">
      <c r="E27585"/>
    </row>
    <row r="27586" spans="5:5" x14ac:dyDescent="0.25">
      <c r="E27586"/>
    </row>
    <row r="27587" spans="5:5" x14ac:dyDescent="0.25">
      <c r="E27587"/>
    </row>
    <row r="27588" spans="5:5" x14ac:dyDescent="0.25">
      <c r="E27588"/>
    </row>
    <row r="27589" spans="5:5" x14ac:dyDescent="0.25">
      <c r="E27589"/>
    </row>
    <row r="27590" spans="5:5" x14ac:dyDescent="0.25">
      <c r="E27590"/>
    </row>
    <row r="27591" spans="5:5" x14ac:dyDescent="0.25">
      <c r="E27591"/>
    </row>
    <row r="27592" spans="5:5" x14ac:dyDescent="0.25">
      <c r="E27592"/>
    </row>
    <row r="27593" spans="5:5" x14ac:dyDescent="0.25">
      <c r="E27593"/>
    </row>
    <row r="27594" spans="5:5" x14ac:dyDescent="0.25">
      <c r="E27594"/>
    </row>
    <row r="27595" spans="5:5" x14ac:dyDescent="0.25">
      <c r="E27595"/>
    </row>
    <row r="27596" spans="5:5" x14ac:dyDescent="0.25">
      <c r="E27596"/>
    </row>
    <row r="27597" spans="5:5" x14ac:dyDescent="0.25">
      <c r="E27597"/>
    </row>
    <row r="27598" spans="5:5" x14ac:dyDescent="0.25">
      <c r="E27598"/>
    </row>
    <row r="27599" spans="5:5" x14ac:dyDescent="0.25">
      <c r="E27599"/>
    </row>
    <row r="27600" spans="5:5" x14ac:dyDescent="0.25">
      <c r="E27600"/>
    </row>
    <row r="27601" spans="5:5" x14ac:dyDescent="0.25">
      <c r="E27601"/>
    </row>
    <row r="27602" spans="5:5" x14ac:dyDescent="0.25">
      <c r="E27602"/>
    </row>
    <row r="27603" spans="5:5" x14ac:dyDescent="0.25">
      <c r="E27603"/>
    </row>
    <row r="27604" spans="5:5" x14ac:dyDescent="0.25">
      <c r="E27604"/>
    </row>
    <row r="27605" spans="5:5" x14ac:dyDescent="0.25">
      <c r="E27605"/>
    </row>
    <row r="27606" spans="5:5" x14ac:dyDescent="0.25">
      <c r="E27606"/>
    </row>
    <row r="27607" spans="5:5" x14ac:dyDescent="0.25">
      <c r="E27607"/>
    </row>
    <row r="27608" spans="5:5" x14ac:dyDescent="0.25">
      <c r="E27608"/>
    </row>
    <row r="27609" spans="5:5" x14ac:dyDescent="0.25">
      <c r="E27609"/>
    </row>
    <row r="27610" spans="5:5" x14ac:dyDescent="0.25">
      <c r="E27610"/>
    </row>
    <row r="27611" spans="5:5" x14ac:dyDescent="0.25">
      <c r="E27611"/>
    </row>
    <row r="27612" spans="5:5" x14ac:dyDescent="0.25">
      <c r="E27612"/>
    </row>
    <row r="27613" spans="5:5" x14ac:dyDescent="0.25">
      <c r="E27613"/>
    </row>
    <row r="27614" spans="5:5" x14ac:dyDescent="0.25">
      <c r="E27614"/>
    </row>
    <row r="27615" spans="5:5" x14ac:dyDescent="0.25">
      <c r="E27615"/>
    </row>
    <row r="27616" spans="5:5" x14ac:dyDescent="0.25">
      <c r="E27616"/>
    </row>
    <row r="27617" spans="5:5" x14ac:dyDescent="0.25">
      <c r="E27617"/>
    </row>
    <row r="27618" spans="5:5" x14ac:dyDescent="0.25">
      <c r="E27618"/>
    </row>
    <row r="27619" spans="5:5" x14ac:dyDescent="0.25">
      <c r="E27619"/>
    </row>
    <row r="27620" spans="5:5" x14ac:dyDescent="0.25">
      <c r="E27620"/>
    </row>
    <row r="27621" spans="5:5" x14ac:dyDescent="0.25">
      <c r="E27621"/>
    </row>
    <row r="27622" spans="5:5" x14ac:dyDescent="0.25">
      <c r="E27622"/>
    </row>
    <row r="27623" spans="5:5" x14ac:dyDescent="0.25">
      <c r="E27623"/>
    </row>
    <row r="27624" spans="5:5" x14ac:dyDescent="0.25">
      <c r="E27624"/>
    </row>
    <row r="27625" spans="5:5" x14ac:dyDescent="0.25">
      <c r="E27625"/>
    </row>
    <row r="27626" spans="5:5" x14ac:dyDescent="0.25">
      <c r="E27626"/>
    </row>
    <row r="27627" spans="5:5" x14ac:dyDescent="0.25">
      <c r="E27627"/>
    </row>
    <row r="27628" spans="5:5" x14ac:dyDescent="0.25">
      <c r="E27628"/>
    </row>
    <row r="27629" spans="5:5" x14ac:dyDescent="0.25">
      <c r="E27629"/>
    </row>
    <row r="27630" spans="5:5" x14ac:dyDescent="0.25">
      <c r="E27630"/>
    </row>
    <row r="27631" spans="5:5" x14ac:dyDescent="0.25">
      <c r="E27631"/>
    </row>
    <row r="27632" spans="5:5" x14ac:dyDescent="0.25">
      <c r="E27632"/>
    </row>
    <row r="27633" spans="5:5" x14ac:dyDescent="0.25">
      <c r="E27633"/>
    </row>
    <row r="27634" spans="5:5" x14ac:dyDescent="0.25">
      <c r="E27634"/>
    </row>
    <row r="27635" spans="5:5" x14ac:dyDescent="0.25">
      <c r="E27635"/>
    </row>
    <row r="27636" spans="5:5" x14ac:dyDescent="0.25">
      <c r="E27636"/>
    </row>
    <row r="27637" spans="5:5" x14ac:dyDescent="0.25">
      <c r="E27637"/>
    </row>
    <row r="27638" spans="5:5" x14ac:dyDescent="0.25">
      <c r="E27638"/>
    </row>
    <row r="27639" spans="5:5" x14ac:dyDescent="0.25">
      <c r="E27639"/>
    </row>
    <row r="27640" spans="5:5" x14ac:dyDescent="0.25">
      <c r="E27640"/>
    </row>
    <row r="27641" spans="5:5" x14ac:dyDescent="0.25">
      <c r="E27641"/>
    </row>
    <row r="27642" spans="5:5" x14ac:dyDescent="0.25">
      <c r="E27642"/>
    </row>
    <row r="27643" spans="5:5" x14ac:dyDescent="0.25">
      <c r="E27643"/>
    </row>
    <row r="27644" spans="5:5" x14ac:dyDescent="0.25">
      <c r="E27644"/>
    </row>
    <row r="27645" spans="5:5" x14ac:dyDescent="0.25">
      <c r="E27645"/>
    </row>
    <row r="27646" spans="5:5" x14ac:dyDescent="0.25">
      <c r="E27646"/>
    </row>
    <row r="27647" spans="5:5" x14ac:dyDescent="0.25">
      <c r="E27647"/>
    </row>
    <row r="27648" spans="5:5" x14ac:dyDescent="0.25">
      <c r="E27648"/>
    </row>
    <row r="27649" spans="5:5" x14ac:dyDescent="0.25">
      <c r="E27649"/>
    </row>
    <row r="27650" spans="5:5" x14ac:dyDescent="0.25">
      <c r="E27650"/>
    </row>
    <row r="27651" spans="5:5" x14ac:dyDescent="0.25">
      <c r="E27651"/>
    </row>
    <row r="27652" spans="5:5" x14ac:dyDescent="0.25">
      <c r="E27652"/>
    </row>
    <row r="27653" spans="5:5" x14ac:dyDescent="0.25">
      <c r="E27653"/>
    </row>
    <row r="27654" spans="5:5" x14ac:dyDescent="0.25">
      <c r="E27654"/>
    </row>
    <row r="27655" spans="5:5" x14ac:dyDescent="0.25">
      <c r="E27655"/>
    </row>
    <row r="27656" spans="5:5" x14ac:dyDescent="0.25">
      <c r="E27656"/>
    </row>
    <row r="27657" spans="5:5" x14ac:dyDescent="0.25">
      <c r="E27657"/>
    </row>
    <row r="27658" spans="5:5" x14ac:dyDescent="0.25">
      <c r="E27658"/>
    </row>
    <row r="27659" spans="5:5" x14ac:dyDescent="0.25">
      <c r="E27659"/>
    </row>
    <row r="27660" spans="5:5" x14ac:dyDescent="0.25">
      <c r="E27660"/>
    </row>
    <row r="27661" spans="5:5" x14ac:dyDescent="0.25">
      <c r="E27661"/>
    </row>
    <row r="27662" spans="5:5" x14ac:dyDescent="0.25">
      <c r="E27662"/>
    </row>
    <row r="27663" spans="5:5" x14ac:dyDescent="0.25">
      <c r="E27663"/>
    </row>
    <row r="27664" spans="5:5" x14ac:dyDescent="0.25">
      <c r="E27664"/>
    </row>
    <row r="27665" spans="5:5" x14ac:dyDescent="0.25">
      <c r="E27665"/>
    </row>
    <row r="27666" spans="5:5" x14ac:dyDescent="0.25">
      <c r="E27666"/>
    </row>
    <row r="27667" spans="5:5" x14ac:dyDescent="0.25">
      <c r="E27667"/>
    </row>
    <row r="27668" spans="5:5" x14ac:dyDescent="0.25">
      <c r="E27668"/>
    </row>
    <row r="27669" spans="5:5" x14ac:dyDescent="0.25">
      <c r="E27669"/>
    </row>
    <row r="27670" spans="5:5" x14ac:dyDescent="0.25">
      <c r="E27670"/>
    </row>
    <row r="27671" spans="5:5" x14ac:dyDescent="0.25">
      <c r="E27671"/>
    </row>
    <row r="27672" spans="5:5" x14ac:dyDescent="0.25">
      <c r="E27672"/>
    </row>
    <row r="27673" spans="5:5" x14ac:dyDescent="0.25">
      <c r="E27673"/>
    </row>
    <row r="27674" spans="5:5" x14ac:dyDescent="0.25">
      <c r="E27674"/>
    </row>
    <row r="27675" spans="5:5" x14ac:dyDescent="0.25">
      <c r="E27675"/>
    </row>
    <row r="27676" spans="5:5" x14ac:dyDescent="0.25">
      <c r="E27676"/>
    </row>
    <row r="27677" spans="5:5" x14ac:dyDescent="0.25">
      <c r="E27677"/>
    </row>
    <row r="27678" spans="5:5" x14ac:dyDescent="0.25">
      <c r="E27678"/>
    </row>
    <row r="27679" spans="5:5" x14ac:dyDescent="0.25">
      <c r="E27679"/>
    </row>
    <row r="27680" spans="5:5" x14ac:dyDescent="0.25">
      <c r="E27680"/>
    </row>
    <row r="27681" spans="5:5" x14ac:dyDescent="0.25">
      <c r="E27681"/>
    </row>
    <row r="27682" spans="5:5" x14ac:dyDescent="0.25">
      <c r="E27682"/>
    </row>
    <row r="27683" spans="5:5" x14ac:dyDescent="0.25">
      <c r="E27683"/>
    </row>
    <row r="27684" spans="5:5" x14ac:dyDescent="0.25">
      <c r="E27684"/>
    </row>
    <row r="27685" spans="5:5" x14ac:dyDescent="0.25">
      <c r="E27685"/>
    </row>
    <row r="27686" spans="5:5" x14ac:dyDescent="0.25">
      <c r="E27686"/>
    </row>
    <row r="27687" spans="5:5" x14ac:dyDescent="0.25">
      <c r="E27687"/>
    </row>
    <row r="27688" spans="5:5" x14ac:dyDescent="0.25">
      <c r="E27688"/>
    </row>
    <row r="27689" spans="5:5" x14ac:dyDescent="0.25">
      <c r="E27689"/>
    </row>
    <row r="27690" spans="5:5" x14ac:dyDescent="0.25">
      <c r="E27690"/>
    </row>
    <row r="27691" spans="5:5" x14ac:dyDescent="0.25">
      <c r="E27691"/>
    </row>
    <row r="27692" spans="5:5" x14ac:dyDescent="0.25">
      <c r="E27692"/>
    </row>
    <row r="27693" spans="5:5" x14ac:dyDescent="0.25">
      <c r="E27693"/>
    </row>
    <row r="27694" spans="5:5" x14ac:dyDescent="0.25">
      <c r="E27694"/>
    </row>
    <row r="27695" spans="5:5" x14ac:dyDescent="0.25">
      <c r="E27695"/>
    </row>
    <row r="27696" spans="5:5" x14ac:dyDescent="0.25">
      <c r="E27696"/>
    </row>
    <row r="27697" spans="5:5" x14ac:dyDescent="0.25">
      <c r="E27697"/>
    </row>
    <row r="27698" spans="5:5" x14ac:dyDescent="0.25">
      <c r="E27698"/>
    </row>
    <row r="27699" spans="5:5" x14ac:dyDescent="0.25">
      <c r="E27699"/>
    </row>
    <row r="27700" spans="5:5" x14ac:dyDescent="0.25">
      <c r="E27700"/>
    </row>
    <row r="27701" spans="5:5" x14ac:dyDescent="0.25">
      <c r="E27701"/>
    </row>
    <row r="27702" spans="5:5" x14ac:dyDescent="0.25">
      <c r="E27702"/>
    </row>
    <row r="27703" spans="5:5" x14ac:dyDescent="0.25">
      <c r="E27703"/>
    </row>
    <row r="27704" spans="5:5" x14ac:dyDescent="0.25">
      <c r="E27704"/>
    </row>
    <row r="27705" spans="5:5" x14ac:dyDescent="0.25">
      <c r="E27705"/>
    </row>
    <row r="27706" spans="5:5" x14ac:dyDescent="0.25">
      <c r="E27706"/>
    </row>
    <row r="27707" spans="5:5" x14ac:dyDescent="0.25">
      <c r="E27707"/>
    </row>
    <row r="27708" spans="5:5" x14ac:dyDescent="0.25">
      <c r="E27708"/>
    </row>
    <row r="27709" spans="5:5" x14ac:dyDescent="0.25">
      <c r="E27709"/>
    </row>
    <row r="27710" spans="5:5" x14ac:dyDescent="0.25">
      <c r="E27710"/>
    </row>
    <row r="27711" spans="5:5" x14ac:dyDescent="0.25">
      <c r="E27711"/>
    </row>
    <row r="27712" spans="5:5" x14ac:dyDescent="0.25">
      <c r="E27712"/>
    </row>
    <row r="27713" spans="5:5" x14ac:dyDescent="0.25">
      <c r="E27713"/>
    </row>
    <row r="27714" spans="5:5" x14ac:dyDescent="0.25">
      <c r="E27714"/>
    </row>
    <row r="27715" spans="5:5" x14ac:dyDescent="0.25">
      <c r="E27715"/>
    </row>
    <row r="27716" spans="5:5" x14ac:dyDescent="0.25">
      <c r="E27716"/>
    </row>
    <row r="27717" spans="5:5" x14ac:dyDescent="0.25">
      <c r="E27717"/>
    </row>
    <row r="27718" spans="5:5" x14ac:dyDescent="0.25">
      <c r="E27718"/>
    </row>
    <row r="27719" spans="5:5" x14ac:dyDescent="0.25">
      <c r="E27719"/>
    </row>
    <row r="27720" spans="5:5" x14ac:dyDescent="0.25">
      <c r="E27720"/>
    </row>
    <row r="27721" spans="5:5" x14ac:dyDescent="0.25">
      <c r="E27721"/>
    </row>
    <row r="27722" spans="5:5" x14ac:dyDescent="0.25">
      <c r="E27722"/>
    </row>
    <row r="27723" spans="5:5" x14ac:dyDescent="0.25">
      <c r="E27723"/>
    </row>
    <row r="27724" spans="5:5" x14ac:dyDescent="0.25">
      <c r="E27724"/>
    </row>
    <row r="27725" spans="5:5" x14ac:dyDescent="0.25">
      <c r="E27725"/>
    </row>
    <row r="27726" spans="5:5" x14ac:dyDescent="0.25">
      <c r="E27726"/>
    </row>
    <row r="27727" spans="5:5" x14ac:dyDescent="0.25">
      <c r="E27727"/>
    </row>
    <row r="27728" spans="5:5" x14ac:dyDescent="0.25">
      <c r="E27728"/>
    </row>
    <row r="27729" spans="5:5" x14ac:dyDescent="0.25">
      <c r="E27729"/>
    </row>
    <row r="27730" spans="5:5" x14ac:dyDescent="0.25">
      <c r="E27730"/>
    </row>
    <row r="27731" spans="5:5" x14ac:dyDescent="0.25">
      <c r="E27731"/>
    </row>
    <row r="27732" spans="5:5" x14ac:dyDescent="0.25">
      <c r="E27732"/>
    </row>
    <row r="27733" spans="5:5" x14ac:dyDescent="0.25">
      <c r="E27733"/>
    </row>
    <row r="27734" spans="5:5" x14ac:dyDescent="0.25">
      <c r="E27734"/>
    </row>
    <row r="27735" spans="5:5" x14ac:dyDescent="0.25">
      <c r="E27735"/>
    </row>
    <row r="27736" spans="5:5" x14ac:dyDescent="0.25">
      <c r="E27736"/>
    </row>
    <row r="27737" spans="5:5" x14ac:dyDescent="0.25">
      <c r="E27737"/>
    </row>
    <row r="27738" spans="5:5" x14ac:dyDescent="0.25">
      <c r="E27738"/>
    </row>
    <row r="27739" spans="5:5" x14ac:dyDescent="0.25">
      <c r="E27739"/>
    </row>
    <row r="27740" spans="5:5" x14ac:dyDescent="0.25">
      <c r="E27740"/>
    </row>
    <row r="27741" spans="5:5" x14ac:dyDescent="0.25">
      <c r="E27741"/>
    </row>
    <row r="27742" spans="5:5" x14ac:dyDescent="0.25">
      <c r="E27742"/>
    </row>
    <row r="27743" spans="5:5" x14ac:dyDescent="0.25">
      <c r="E27743"/>
    </row>
    <row r="27744" spans="5:5" x14ac:dyDescent="0.25">
      <c r="E27744"/>
    </row>
    <row r="27745" spans="5:5" x14ac:dyDescent="0.25">
      <c r="E27745"/>
    </row>
    <row r="27746" spans="5:5" x14ac:dyDescent="0.25">
      <c r="E27746"/>
    </row>
    <row r="27747" spans="5:5" x14ac:dyDescent="0.25">
      <c r="E27747"/>
    </row>
    <row r="27748" spans="5:5" x14ac:dyDescent="0.25">
      <c r="E27748"/>
    </row>
    <row r="27749" spans="5:5" x14ac:dyDescent="0.25">
      <c r="E27749"/>
    </row>
    <row r="27750" spans="5:5" x14ac:dyDescent="0.25">
      <c r="E27750"/>
    </row>
    <row r="27751" spans="5:5" x14ac:dyDescent="0.25">
      <c r="E27751"/>
    </row>
    <row r="27752" spans="5:5" x14ac:dyDescent="0.25">
      <c r="E27752"/>
    </row>
    <row r="27753" spans="5:5" x14ac:dyDescent="0.25">
      <c r="E27753"/>
    </row>
    <row r="27754" spans="5:5" x14ac:dyDescent="0.25">
      <c r="E27754"/>
    </row>
    <row r="27755" spans="5:5" x14ac:dyDescent="0.25">
      <c r="E27755"/>
    </row>
    <row r="27756" spans="5:5" x14ac:dyDescent="0.25">
      <c r="E27756"/>
    </row>
    <row r="27757" spans="5:5" x14ac:dyDescent="0.25">
      <c r="E27757"/>
    </row>
    <row r="27758" spans="5:5" x14ac:dyDescent="0.25">
      <c r="E27758"/>
    </row>
    <row r="27759" spans="5:5" x14ac:dyDescent="0.25">
      <c r="E27759"/>
    </row>
    <row r="27760" spans="5:5" x14ac:dyDescent="0.25">
      <c r="E27760"/>
    </row>
    <row r="27761" spans="5:5" x14ac:dyDescent="0.25">
      <c r="E27761"/>
    </row>
    <row r="27762" spans="5:5" x14ac:dyDescent="0.25">
      <c r="E27762"/>
    </row>
    <row r="27763" spans="5:5" x14ac:dyDescent="0.25">
      <c r="E27763"/>
    </row>
    <row r="27764" spans="5:5" x14ac:dyDescent="0.25">
      <c r="E27764"/>
    </row>
    <row r="27765" spans="5:5" x14ac:dyDescent="0.25">
      <c r="E27765"/>
    </row>
    <row r="27766" spans="5:5" x14ac:dyDescent="0.25">
      <c r="E27766"/>
    </row>
    <row r="27767" spans="5:5" x14ac:dyDescent="0.25">
      <c r="E27767"/>
    </row>
    <row r="27768" spans="5:5" x14ac:dyDescent="0.25">
      <c r="E27768"/>
    </row>
    <row r="27769" spans="5:5" x14ac:dyDescent="0.25">
      <c r="E27769"/>
    </row>
    <row r="27770" spans="5:5" x14ac:dyDescent="0.25">
      <c r="E27770"/>
    </row>
    <row r="27771" spans="5:5" x14ac:dyDescent="0.25">
      <c r="E27771"/>
    </row>
    <row r="27772" spans="5:5" x14ac:dyDescent="0.25">
      <c r="E27772"/>
    </row>
    <row r="27773" spans="5:5" x14ac:dyDescent="0.25">
      <c r="E27773"/>
    </row>
    <row r="27774" spans="5:5" x14ac:dyDescent="0.25">
      <c r="E27774"/>
    </row>
    <row r="27775" spans="5:5" x14ac:dyDescent="0.25">
      <c r="E27775"/>
    </row>
    <row r="27776" spans="5:5" x14ac:dyDescent="0.25">
      <c r="E27776"/>
    </row>
    <row r="27777" spans="5:5" x14ac:dyDescent="0.25">
      <c r="E27777"/>
    </row>
    <row r="27778" spans="5:5" x14ac:dyDescent="0.25">
      <c r="E27778"/>
    </row>
    <row r="27779" spans="5:5" x14ac:dyDescent="0.25">
      <c r="E27779"/>
    </row>
    <row r="27780" spans="5:5" x14ac:dyDescent="0.25">
      <c r="E27780"/>
    </row>
    <row r="27781" spans="5:5" x14ac:dyDescent="0.25">
      <c r="E27781"/>
    </row>
    <row r="27782" spans="5:5" x14ac:dyDescent="0.25">
      <c r="E27782"/>
    </row>
    <row r="27783" spans="5:5" x14ac:dyDescent="0.25">
      <c r="E27783"/>
    </row>
    <row r="27784" spans="5:5" x14ac:dyDescent="0.25">
      <c r="E27784"/>
    </row>
    <row r="27785" spans="5:5" x14ac:dyDescent="0.25">
      <c r="E27785"/>
    </row>
    <row r="27786" spans="5:5" x14ac:dyDescent="0.25">
      <c r="E27786"/>
    </row>
    <row r="27787" spans="5:5" x14ac:dyDescent="0.25">
      <c r="E27787"/>
    </row>
    <row r="27788" spans="5:5" x14ac:dyDescent="0.25">
      <c r="E27788"/>
    </row>
    <row r="27789" spans="5:5" x14ac:dyDescent="0.25">
      <c r="E27789"/>
    </row>
    <row r="27790" spans="5:5" x14ac:dyDescent="0.25">
      <c r="E27790"/>
    </row>
    <row r="27791" spans="5:5" x14ac:dyDescent="0.25">
      <c r="E27791"/>
    </row>
    <row r="27792" spans="5:5" x14ac:dyDescent="0.25">
      <c r="E27792"/>
    </row>
    <row r="27793" spans="5:5" x14ac:dyDescent="0.25">
      <c r="E27793"/>
    </row>
    <row r="27794" spans="5:5" x14ac:dyDescent="0.25">
      <c r="E27794"/>
    </row>
    <row r="27795" spans="5:5" x14ac:dyDescent="0.25">
      <c r="E27795"/>
    </row>
    <row r="27796" spans="5:5" x14ac:dyDescent="0.25">
      <c r="E27796"/>
    </row>
    <row r="27797" spans="5:5" x14ac:dyDescent="0.25">
      <c r="E27797"/>
    </row>
    <row r="27798" spans="5:5" x14ac:dyDescent="0.25">
      <c r="E27798"/>
    </row>
    <row r="27799" spans="5:5" x14ac:dyDescent="0.25">
      <c r="E27799"/>
    </row>
    <row r="27800" spans="5:5" x14ac:dyDescent="0.25">
      <c r="E27800"/>
    </row>
    <row r="27801" spans="5:5" x14ac:dyDescent="0.25">
      <c r="E27801"/>
    </row>
    <row r="27802" spans="5:5" x14ac:dyDescent="0.25">
      <c r="E27802"/>
    </row>
    <row r="27803" spans="5:5" x14ac:dyDescent="0.25">
      <c r="E27803"/>
    </row>
    <row r="27804" spans="5:5" x14ac:dyDescent="0.25">
      <c r="E27804"/>
    </row>
    <row r="27805" spans="5:5" x14ac:dyDescent="0.25">
      <c r="E27805"/>
    </row>
    <row r="27806" spans="5:5" x14ac:dyDescent="0.25">
      <c r="E27806"/>
    </row>
    <row r="27807" spans="5:5" x14ac:dyDescent="0.25">
      <c r="E27807"/>
    </row>
    <row r="27808" spans="5:5" x14ac:dyDescent="0.25">
      <c r="E27808"/>
    </row>
    <row r="27809" spans="5:5" x14ac:dyDescent="0.25">
      <c r="E27809"/>
    </row>
    <row r="27810" spans="5:5" x14ac:dyDescent="0.25">
      <c r="E27810"/>
    </row>
    <row r="27811" spans="5:5" x14ac:dyDescent="0.25">
      <c r="E27811"/>
    </row>
    <row r="27812" spans="5:5" x14ac:dyDescent="0.25">
      <c r="E27812"/>
    </row>
    <row r="27813" spans="5:5" x14ac:dyDescent="0.25">
      <c r="E27813"/>
    </row>
    <row r="27814" spans="5:5" x14ac:dyDescent="0.25">
      <c r="E27814"/>
    </row>
    <row r="27815" spans="5:5" x14ac:dyDescent="0.25">
      <c r="E27815"/>
    </row>
    <row r="27816" spans="5:5" x14ac:dyDescent="0.25">
      <c r="E27816"/>
    </row>
    <row r="27817" spans="5:5" x14ac:dyDescent="0.25">
      <c r="E27817"/>
    </row>
    <row r="27818" spans="5:5" x14ac:dyDescent="0.25">
      <c r="E27818"/>
    </row>
    <row r="27819" spans="5:5" x14ac:dyDescent="0.25">
      <c r="E27819"/>
    </row>
    <row r="27820" spans="5:5" x14ac:dyDescent="0.25">
      <c r="E27820"/>
    </row>
    <row r="27821" spans="5:5" x14ac:dyDescent="0.25">
      <c r="E27821"/>
    </row>
    <row r="27822" spans="5:5" x14ac:dyDescent="0.25">
      <c r="E27822"/>
    </row>
    <row r="27823" spans="5:5" x14ac:dyDescent="0.25">
      <c r="E27823"/>
    </row>
    <row r="27824" spans="5:5" x14ac:dyDescent="0.25">
      <c r="E27824"/>
    </row>
    <row r="27825" spans="5:5" x14ac:dyDescent="0.25">
      <c r="E27825"/>
    </row>
    <row r="27826" spans="5:5" x14ac:dyDescent="0.25">
      <c r="E27826"/>
    </row>
    <row r="27827" spans="5:5" x14ac:dyDescent="0.25">
      <c r="E27827"/>
    </row>
    <row r="27828" spans="5:5" x14ac:dyDescent="0.25">
      <c r="E27828"/>
    </row>
    <row r="27829" spans="5:5" x14ac:dyDescent="0.25">
      <c r="E27829"/>
    </row>
    <row r="27830" spans="5:5" x14ac:dyDescent="0.25">
      <c r="E27830"/>
    </row>
    <row r="27831" spans="5:5" x14ac:dyDescent="0.25">
      <c r="E27831"/>
    </row>
    <row r="27832" spans="5:5" x14ac:dyDescent="0.25">
      <c r="E27832"/>
    </row>
    <row r="27833" spans="5:5" x14ac:dyDescent="0.25">
      <c r="E27833"/>
    </row>
    <row r="27834" spans="5:5" x14ac:dyDescent="0.25">
      <c r="E27834"/>
    </row>
    <row r="27835" spans="5:5" x14ac:dyDescent="0.25">
      <c r="E27835"/>
    </row>
    <row r="27836" spans="5:5" x14ac:dyDescent="0.25">
      <c r="E27836"/>
    </row>
    <row r="27837" spans="5:5" x14ac:dyDescent="0.25">
      <c r="E27837"/>
    </row>
    <row r="27838" spans="5:5" x14ac:dyDescent="0.25">
      <c r="E27838"/>
    </row>
    <row r="27839" spans="5:5" x14ac:dyDescent="0.25">
      <c r="E27839"/>
    </row>
    <row r="27840" spans="5:5" x14ac:dyDescent="0.25">
      <c r="E27840"/>
    </row>
    <row r="27841" spans="5:5" x14ac:dyDescent="0.25">
      <c r="E27841"/>
    </row>
    <row r="27842" spans="5:5" x14ac:dyDescent="0.25">
      <c r="E27842"/>
    </row>
    <row r="27843" spans="5:5" x14ac:dyDescent="0.25">
      <c r="E27843"/>
    </row>
    <row r="27844" spans="5:5" x14ac:dyDescent="0.25">
      <c r="E27844"/>
    </row>
    <row r="27845" spans="5:5" x14ac:dyDescent="0.25">
      <c r="E27845"/>
    </row>
    <row r="27846" spans="5:5" x14ac:dyDescent="0.25">
      <c r="E27846"/>
    </row>
    <row r="27847" spans="5:5" x14ac:dyDescent="0.25">
      <c r="E27847"/>
    </row>
    <row r="27848" spans="5:5" x14ac:dyDescent="0.25">
      <c r="E27848"/>
    </row>
    <row r="27849" spans="5:5" x14ac:dyDescent="0.25">
      <c r="E27849"/>
    </row>
    <row r="27850" spans="5:5" x14ac:dyDescent="0.25">
      <c r="E27850"/>
    </row>
    <row r="27851" spans="5:5" x14ac:dyDescent="0.25">
      <c r="E27851"/>
    </row>
    <row r="27852" spans="5:5" x14ac:dyDescent="0.25">
      <c r="E27852"/>
    </row>
    <row r="27853" spans="5:5" x14ac:dyDescent="0.25">
      <c r="E27853"/>
    </row>
    <row r="27854" spans="5:5" x14ac:dyDescent="0.25">
      <c r="E27854"/>
    </row>
    <row r="27855" spans="5:5" x14ac:dyDescent="0.25">
      <c r="E27855"/>
    </row>
    <row r="27856" spans="5:5" x14ac:dyDescent="0.25">
      <c r="E27856"/>
    </row>
    <row r="27857" spans="5:5" x14ac:dyDescent="0.25">
      <c r="E27857"/>
    </row>
    <row r="27858" spans="5:5" x14ac:dyDescent="0.25">
      <c r="E27858"/>
    </row>
    <row r="27859" spans="5:5" x14ac:dyDescent="0.25">
      <c r="E27859"/>
    </row>
    <row r="27860" spans="5:5" x14ac:dyDescent="0.25">
      <c r="E27860"/>
    </row>
    <row r="27861" spans="5:5" x14ac:dyDescent="0.25">
      <c r="E27861"/>
    </row>
    <row r="27862" spans="5:5" x14ac:dyDescent="0.25">
      <c r="E27862"/>
    </row>
    <row r="27863" spans="5:5" x14ac:dyDescent="0.25">
      <c r="E27863"/>
    </row>
    <row r="27864" spans="5:5" x14ac:dyDescent="0.25">
      <c r="E27864"/>
    </row>
    <row r="27865" spans="5:5" x14ac:dyDescent="0.25">
      <c r="E27865"/>
    </row>
    <row r="27866" spans="5:5" x14ac:dyDescent="0.25">
      <c r="E27866"/>
    </row>
    <row r="27867" spans="5:5" x14ac:dyDescent="0.25">
      <c r="E27867"/>
    </row>
    <row r="27868" spans="5:5" x14ac:dyDescent="0.25">
      <c r="E27868"/>
    </row>
    <row r="27869" spans="5:5" x14ac:dyDescent="0.25">
      <c r="E27869"/>
    </row>
    <row r="27870" spans="5:5" x14ac:dyDescent="0.25">
      <c r="E27870"/>
    </row>
    <row r="27871" spans="5:5" x14ac:dyDescent="0.25">
      <c r="E27871"/>
    </row>
    <row r="27872" spans="5:5" x14ac:dyDescent="0.25">
      <c r="E27872"/>
    </row>
    <row r="27873" spans="5:5" x14ac:dyDescent="0.25">
      <c r="E27873"/>
    </row>
    <row r="27874" spans="5:5" x14ac:dyDescent="0.25">
      <c r="E27874"/>
    </row>
    <row r="27875" spans="5:5" x14ac:dyDescent="0.25">
      <c r="E27875"/>
    </row>
    <row r="27876" spans="5:5" x14ac:dyDescent="0.25">
      <c r="E27876"/>
    </row>
    <row r="27877" spans="5:5" x14ac:dyDescent="0.25">
      <c r="E27877"/>
    </row>
    <row r="27878" spans="5:5" x14ac:dyDescent="0.25">
      <c r="E27878"/>
    </row>
    <row r="27879" spans="5:5" x14ac:dyDescent="0.25">
      <c r="E27879"/>
    </row>
    <row r="27880" spans="5:5" x14ac:dyDescent="0.25">
      <c r="E27880"/>
    </row>
    <row r="27881" spans="5:5" x14ac:dyDescent="0.25">
      <c r="E27881"/>
    </row>
    <row r="27882" spans="5:5" x14ac:dyDescent="0.25">
      <c r="E27882"/>
    </row>
    <row r="27883" spans="5:5" x14ac:dyDescent="0.25">
      <c r="E27883"/>
    </row>
    <row r="27884" spans="5:5" x14ac:dyDescent="0.25">
      <c r="E27884"/>
    </row>
    <row r="27885" spans="5:5" x14ac:dyDescent="0.25">
      <c r="E27885"/>
    </row>
    <row r="27886" spans="5:5" x14ac:dyDescent="0.25">
      <c r="E27886"/>
    </row>
    <row r="27887" spans="5:5" x14ac:dyDescent="0.25">
      <c r="E27887"/>
    </row>
    <row r="27888" spans="5:5" x14ac:dyDescent="0.25">
      <c r="E27888"/>
    </row>
    <row r="27889" spans="5:5" x14ac:dyDescent="0.25">
      <c r="E27889"/>
    </row>
    <row r="27890" spans="5:5" x14ac:dyDescent="0.25">
      <c r="E27890"/>
    </row>
    <row r="27891" spans="5:5" x14ac:dyDescent="0.25">
      <c r="E27891"/>
    </row>
    <row r="27892" spans="5:5" x14ac:dyDescent="0.25">
      <c r="E27892"/>
    </row>
    <row r="27893" spans="5:5" x14ac:dyDescent="0.25">
      <c r="E27893"/>
    </row>
    <row r="27894" spans="5:5" x14ac:dyDescent="0.25">
      <c r="E27894"/>
    </row>
    <row r="27895" spans="5:5" x14ac:dyDescent="0.25">
      <c r="E27895"/>
    </row>
    <row r="27896" spans="5:5" x14ac:dyDescent="0.25">
      <c r="E27896"/>
    </row>
    <row r="27897" spans="5:5" x14ac:dyDescent="0.25">
      <c r="E27897"/>
    </row>
    <row r="27898" spans="5:5" x14ac:dyDescent="0.25">
      <c r="E27898"/>
    </row>
    <row r="27899" spans="5:5" x14ac:dyDescent="0.25">
      <c r="E27899"/>
    </row>
    <row r="27900" spans="5:5" x14ac:dyDescent="0.25">
      <c r="E27900"/>
    </row>
    <row r="27901" spans="5:5" x14ac:dyDescent="0.25">
      <c r="E27901"/>
    </row>
    <row r="27902" spans="5:5" x14ac:dyDescent="0.25">
      <c r="E27902"/>
    </row>
    <row r="27903" spans="5:5" x14ac:dyDescent="0.25">
      <c r="E27903"/>
    </row>
    <row r="27904" spans="5:5" x14ac:dyDescent="0.25">
      <c r="E27904"/>
    </row>
    <row r="27905" spans="5:5" x14ac:dyDescent="0.25">
      <c r="E27905"/>
    </row>
    <row r="27906" spans="5:5" x14ac:dyDescent="0.25">
      <c r="E27906"/>
    </row>
    <row r="27907" spans="5:5" x14ac:dyDescent="0.25">
      <c r="E27907"/>
    </row>
    <row r="27908" spans="5:5" x14ac:dyDescent="0.25">
      <c r="E27908"/>
    </row>
    <row r="27909" spans="5:5" x14ac:dyDescent="0.25">
      <c r="E27909"/>
    </row>
    <row r="27910" spans="5:5" x14ac:dyDescent="0.25">
      <c r="E27910"/>
    </row>
    <row r="27911" spans="5:5" x14ac:dyDescent="0.25">
      <c r="E27911"/>
    </row>
    <row r="27912" spans="5:5" x14ac:dyDescent="0.25">
      <c r="E27912"/>
    </row>
    <row r="27913" spans="5:5" x14ac:dyDescent="0.25">
      <c r="E27913"/>
    </row>
    <row r="27914" spans="5:5" x14ac:dyDescent="0.25">
      <c r="E27914"/>
    </row>
    <row r="27915" spans="5:5" x14ac:dyDescent="0.25">
      <c r="E27915"/>
    </row>
    <row r="27916" spans="5:5" x14ac:dyDescent="0.25">
      <c r="E27916"/>
    </row>
    <row r="27917" spans="5:5" x14ac:dyDescent="0.25">
      <c r="E27917"/>
    </row>
    <row r="27918" spans="5:5" x14ac:dyDescent="0.25">
      <c r="E27918"/>
    </row>
    <row r="27919" spans="5:5" x14ac:dyDescent="0.25">
      <c r="E27919"/>
    </row>
    <row r="27920" spans="5:5" x14ac:dyDescent="0.25">
      <c r="E27920"/>
    </row>
    <row r="27921" spans="5:5" x14ac:dyDescent="0.25">
      <c r="E27921"/>
    </row>
    <row r="27922" spans="5:5" x14ac:dyDescent="0.25">
      <c r="E27922"/>
    </row>
    <row r="27923" spans="5:5" x14ac:dyDescent="0.25">
      <c r="E27923"/>
    </row>
    <row r="27924" spans="5:5" x14ac:dyDescent="0.25">
      <c r="E27924"/>
    </row>
    <row r="27925" spans="5:5" x14ac:dyDescent="0.25">
      <c r="E27925"/>
    </row>
    <row r="27926" spans="5:5" x14ac:dyDescent="0.25">
      <c r="E27926"/>
    </row>
    <row r="27927" spans="5:5" x14ac:dyDescent="0.25">
      <c r="E27927"/>
    </row>
    <row r="27928" spans="5:5" x14ac:dyDescent="0.25">
      <c r="E27928"/>
    </row>
    <row r="27929" spans="5:5" x14ac:dyDescent="0.25">
      <c r="E27929"/>
    </row>
    <row r="27930" spans="5:5" x14ac:dyDescent="0.25">
      <c r="E27930"/>
    </row>
    <row r="27931" spans="5:5" x14ac:dyDescent="0.25">
      <c r="E27931"/>
    </row>
    <row r="27932" spans="5:5" x14ac:dyDescent="0.25">
      <c r="E27932"/>
    </row>
    <row r="27933" spans="5:5" x14ac:dyDescent="0.25">
      <c r="E27933"/>
    </row>
    <row r="27934" spans="5:5" x14ac:dyDescent="0.25">
      <c r="E27934"/>
    </row>
    <row r="27935" spans="5:5" x14ac:dyDescent="0.25">
      <c r="E27935"/>
    </row>
    <row r="27936" spans="5:5" x14ac:dyDescent="0.25">
      <c r="E27936"/>
    </row>
    <row r="27937" spans="5:5" x14ac:dyDescent="0.25">
      <c r="E27937"/>
    </row>
    <row r="27938" spans="5:5" x14ac:dyDescent="0.25">
      <c r="E27938"/>
    </row>
    <row r="27939" spans="5:5" x14ac:dyDescent="0.25">
      <c r="E27939"/>
    </row>
    <row r="27940" spans="5:5" x14ac:dyDescent="0.25">
      <c r="E27940"/>
    </row>
    <row r="27941" spans="5:5" x14ac:dyDescent="0.25">
      <c r="E27941"/>
    </row>
    <row r="27942" spans="5:5" x14ac:dyDescent="0.25">
      <c r="E27942"/>
    </row>
    <row r="27943" spans="5:5" x14ac:dyDescent="0.25">
      <c r="E27943"/>
    </row>
    <row r="27944" spans="5:5" x14ac:dyDescent="0.25">
      <c r="E27944"/>
    </row>
    <row r="27945" spans="5:5" x14ac:dyDescent="0.25">
      <c r="E27945"/>
    </row>
    <row r="27946" spans="5:5" x14ac:dyDescent="0.25">
      <c r="E27946"/>
    </row>
    <row r="27947" spans="5:5" x14ac:dyDescent="0.25">
      <c r="E27947"/>
    </row>
    <row r="27948" spans="5:5" x14ac:dyDescent="0.25">
      <c r="E27948"/>
    </row>
    <row r="27949" spans="5:5" x14ac:dyDescent="0.25">
      <c r="E27949"/>
    </row>
    <row r="27950" spans="5:5" x14ac:dyDescent="0.25">
      <c r="E27950"/>
    </row>
    <row r="27951" spans="5:5" x14ac:dyDescent="0.25">
      <c r="E27951"/>
    </row>
    <row r="27952" spans="5:5" x14ac:dyDescent="0.25">
      <c r="E27952"/>
    </row>
    <row r="27953" spans="5:5" x14ac:dyDescent="0.25">
      <c r="E27953"/>
    </row>
    <row r="27954" spans="5:5" x14ac:dyDescent="0.25">
      <c r="E27954"/>
    </row>
    <row r="27955" spans="5:5" x14ac:dyDescent="0.25">
      <c r="E27955"/>
    </row>
    <row r="27956" spans="5:5" x14ac:dyDescent="0.25">
      <c r="E27956"/>
    </row>
    <row r="27957" spans="5:5" x14ac:dyDescent="0.25">
      <c r="E27957"/>
    </row>
    <row r="27958" spans="5:5" x14ac:dyDescent="0.25">
      <c r="E27958"/>
    </row>
    <row r="27959" spans="5:5" x14ac:dyDescent="0.25">
      <c r="E27959"/>
    </row>
    <row r="27960" spans="5:5" x14ac:dyDescent="0.25">
      <c r="E27960"/>
    </row>
    <row r="27961" spans="5:5" x14ac:dyDescent="0.25">
      <c r="E27961"/>
    </row>
    <row r="27962" spans="5:5" x14ac:dyDescent="0.25">
      <c r="E27962"/>
    </row>
    <row r="27963" spans="5:5" x14ac:dyDescent="0.25">
      <c r="E27963"/>
    </row>
    <row r="27964" spans="5:5" x14ac:dyDescent="0.25">
      <c r="E27964"/>
    </row>
    <row r="27965" spans="5:5" x14ac:dyDescent="0.25">
      <c r="E27965"/>
    </row>
    <row r="27966" spans="5:5" x14ac:dyDescent="0.25">
      <c r="E27966"/>
    </row>
    <row r="27967" spans="5:5" x14ac:dyDescent="0.25">
      <c r="E27967"/>
    </row>
    <row r="27968" spans="5:5" x14ac:dyDescent="0.25">
      <c r="E27968"/>
    </row>
    <row r="27969" spans="5:5" x14ac:dyDescent="0.25">
      <c r="E27969"/>
    </row>
    <row r="27970" spans="5:5" x14ac:dyDescent="0.25">
      <c r="E27970"/>
    </row>
    <row r="27971" spans="5:5" x14ac:dyDescent="0.25">
      <c r="E27971"/>
    </row>
    <row r="27972" spans="5:5" x14ac:dyDescent="0.25">
      <c r="E27972"/>
    </row>
    <row r="27973" spans="5:5" x14ac:dyDescent="0.25">
      <c r="E27973"/>
    </row>
    <row r="27974" spans="5:5" x14ac:dyDescent="0.25">
      <c r="E27974"/>
    </row>
    <row r="27975" spans="5:5" x14ac:dyDescent="0.25">
      <c r="E27975"/>
    </row>
    <row r="27976" spans="5:5" x14ac:dyDescent="0.25">
      <c r="E27976"/>
    </row>
    <row r="27977" spans="5:5" x14ac:dyDescent="0.25">
      <c r="E27977"/>
    </row>
    <row r="27978" spans="5:5" x14ac:dyDescent="0.25">
      <c r="E27978"/>
    </row>
    <row r="27979" spans="5:5" x14ac:dyDescent="0.25">
      <c r="E27979"/>
    </row>
    <row r="27980" spans="5:5" x14ac:dyDescent="0.25">
      <c r="E27980"/>
    </row>
    <row r="27981" spans="5:5" x14ac:dyDescent="0.25">
      <c r="E27981"/>
    </row>
    <row r="27982" spans="5:5" x14ac:dyDescent="0.25">
      <c r="E27982"/>
    </row>
    <row r="27983" spans="5:5" x14ac:dyDescent="0.25">
      <c r="E27983"/>
    </row>
    <row r="27984" spans="5:5" x14ac:dyDescent="0.25">
      <c r="E27984"/>
    </row>
    <row r="27985" spans="5:5" x14ac:dyDescent="0.25">
      <c r="E27985"/>
    </row>
    <row r="27986" spans="5:5" x14ac:dyDescent="0.25">
      <c r="E27986"/>
    </row>
    <row r="27987" spans="5:5" x14ac:dyDescent="0.25">
      <c r="E27987"/>
    </row>
    <row r="27988" spans="5:5" x14ac:dyDescent="0.25">
      <c r="E27988"/>
    </row>
    <row r="27989" spans="5:5" x14ac:dyDescent="0.25">
      <c r="E27989"/>
    </row>
    <row r="27990" spans="5:5" x14ac:dyDescent="0.25">
      <c r="E27990"/>
    </row>
    <row r="27991" spans="5:5" x14ac:dyDescent="0.25">
      <c r="E27991"/>
    </row>
    <row r="27992" spans="5:5" x14ac:dyDescent="0.25">
      <c r="E27992"/>
    </row>
    <row r="27993" spans="5:5" x14ac:dyDescent="0.25">
      <c r="E27993"/>
    </row>
    <row r="27994" spans="5:5" x14ac:dyDescent="0.25">
      <c r="E27994"/>
    </row>
    <row r="27995" spans="5:5" x14ac:dyDescent="0.25">
      <c r="E27995"/>
    </row>
    <row r="27996" spans="5:5" x14ac:dyDescent="0.25">
      <c r="E27996"/>
    </row>
    <row r="27997" spans="5:5" x14ac:dyDescent="0.25">
      <c r="E27997"/>
    </row>
    <row r="27998" spans="5:5" x14ac:dyDescent="0.25">
      <c r="E27998"/>
    </row>
    <row r="27999" spans="5:5" x14ac:dyDescent="0.25">
      <c r="E27999"/>
    </row>
    <row r="28000" spans="5:5" x14ac:dyDescent="0.25">
      <c r="E28000"/>
    </row>
    <row r="28001" spans="5:5" x14ac:dyDescent="0.25">
      <c r="E28001"/>
    </row>
    <row r="28002" spans="5:5" x14ac:dyDescent="0.25">
      <c r="E28002"/>
    </row>
    <row r="28003" spans="5:5" x14ac:dyDescent="0.25">
      <c r="E28003"/>
    </row>
    <row r="28004" spans="5:5" x14ac:dyDescent="0.25">
      <c r="E28004"/>
    </row>
    <row r="28005" spans="5:5" x14ac:dyDescent="0.25">
      <c r="E28005"/>
    </row>
    <row r="28006" spans="5:5" x14ac:dyDescent="0.25">
      <c r="E28006"/>
    </row>
    <row r="28007" spans="5:5" x14ac:dyDescent="0.25">
      <c r="E28007"/>
    </row>
    <row r="28008" spans="5:5" x14ac:dyDescent="0.25">
      <c r="E28008"/>
    </row>
    <row r="28009" spans="5:5" x14ac:dyDescent="0.25">
      <c r="E28009"/>
    </row>
    <row r="28010" spans="5:5" x14ac:dyDescent="0.25">
      <c r="E28010"/>
    </row>
    <row r="28011" spans="5:5" x14ac:dyDescent="0.25">
      <c r="E28011"/>
    </row>
    <row r="28012" spans="5:5" x14ac:dyDescent="0.25">
      <c r="E28012"/>
    </row>
    <row r="28013" spans="5:5" x14ac:dyDescent="0.25">
      <c r="E28013"/>
    </row>
    <row r="28014" spans="5:5" x14ac:dyDescent="0.25">
      <c r="E28014"/>
    </row>
    <row r="28015" spans="5:5" x14ac:dyDescent="0.25">
      <c r="E28015"/>
    </row>
    <row r="28016" spans="5:5" x14ac:dyDescent="0.25">
      <c r="E28016"/>
    </row>
    <row r="28017" spans="5:5" x14ac:dyDescent="0.25">
      <c r="E28017"/>
    </row>
    <row r="28018" spans="5:5" x14ac:dyDescent="0.25">
      <c r="E28018"/>
    </row>
    <row r="28019" spans="5:5" x14ac:dyDescent="0.25">
      <c r="E28019"/>
    </row>
    <row r="28020" spans="5:5" x14ac:dyDescent="0.25">
      <c r="E28020"/>
    </row>
    <row r="28021" spans="5:5" x14ac:dyDescent="0.25">
      <c r="E28021"/>
    </row>
    <row r="28022" spans="5:5" x14ac:dyDescent="0.25">
      <c r="E28022"/>
    </row>
    <row r="28023" spans="5:5" x14ac:dyDescent="0.25">
      <c r="E28023"/>
    </row>
    <row r="28024" spans="5:5" x14ac:dyDescent="0.25">
      <c r="E28024"/>
    </row>
    <row r="28025" spans="5:5" x14ac:dyDescent="0.25">
      <c r="E28025"/>
    </row>
    <row r="28026" spans="5:5" x14ac:dyDescent="0.25">
      <c r="E28026"/>
    </row>
    <row r="28027" spans="5:5" x14ac:dyDescent="0.25">
      <c r="E28027"/>
    </row>
    <row r="28028" spans="5:5" x14ac:dyDescent="0.25">
      <c r="E28028"/>
    </row>
    <row r="28029" spans="5:5" x14ac:dyDescent="0.25">
      <c r="E28029"/>
    </row>
    <row r="28030" spans="5:5" x14ac:dyDescent="0.25">
      <c r="E28030"/>
    </row>
    <row r="28031" spans="5:5" x14ac:dyDescent="0.25">
      <c r="E28031"/>
    </row>
    <row r="28032" spans="5:5" x14ac:dyDescent="0.25">
      <c r="E28032"/>
    </row>
    <row r="28033" spans="5:5" x14ac:dyDescent="0.25">
      <c r="E28033"/>
    </row>
    <row r="28034" spans="5:5" x14ac:dyDescent="0.25">
      <c r="E28034"/>
    </row>
    <row r="28035" spans="5:5" x14ac:dyDescent="0.25">
      <c r="E28035"/>
    </row>
    <row r="28036" spans="5:5" x14ac:dyDescent="0.25">
      <c r="E28036"/>
    </row>
    <row r="28037" spans="5:5" x14ac:dyDescent="0.25">
      <c r="E28037"/>
    </row>
    <row r="28038" spans="5:5" x14ac:dyDescent="0.25">
      <c r="E28038"/>
    </row>
    <row r="28039" spans="5:5" x14ac:dyDescent="0.25">
      <c r="E28039"/>
    </row>
    <row r="28040" spans="5:5" x14ac:dyDescent="0.25">
      <c r="E28040"/>
    </row>
    <row r="28041" spans="5:5" x14ac:dyDescent="0.25">
      <c r="E28041"/>
    </row>
    <row r="28042" spans="5:5" x14ac:dyDescent="0.25">
      <c r="E28042"/>
    </row>
    <row r="28043" spans="5:5" x14ac:dyDescent="0.25">
      <c r="E28043"/>
    </row>
    <row r="28044" spans="5:5" x14ac:dyDescent="0.25">
      <c r="E28044"/>
    </row>
    <row r="28045" spans="5:5" x14ac:dyDescent="0.25">
      <c r="E28045"/>
    </row>
    <row r="28046" spans="5:5" x14ac:dyDescent="0.25">
      <c r="E28046"/>
    </row>
    <row r="28047" spans="5:5" x14ac:dyDescent="0.25">
      <c r="E28047"/>
    </row>
    <row r="28048" spans="5:5" x14ac:dyDescent="0.25">
      <c r="E28048"/>
    </row>
    <row r="28049" spans="5:5" x14ac:dyDescent="0.25">
      <c r="E28049"/>
    </row>
    <row r="28050" spans="5:5" x14ac:dyDescent="0.25">
      <c r="E28050"/>
    </row>
    <row r="28051" spans="5:5" x14ac:dyDescent="0.25">
      <c r="E28051"/>
    </row>
    <row r="28052" spans="5:5" x14ac:dyDescent="0.25">
      <c r="E28052"/>
    </row>
    <row r="28053" spans="5:5" x14ac:dyDescent="0.25">
      <c r="E28053"/>
    </row>
    <row r="28054" spans="5:5" x14ac:dyDescent="0.25">
      <c r="E28054"/>
    </row>
    <row r="28055" spans="5:5" x14ac:dyDescent="0.25">
      <c r="E28055"/>
    </row>
    <row r="28056" spans="5:5" x14ac:dyDescent="0.25">
      <c r="E28056"/>
    </row>
    <row r="28057" spans="5:5" x14ac:dyDescent="0.25">
      <c r="E28057"/>
    </row>
    <row r="28058" spans="5:5" x14ac:dyDescent="0.25">
      <c r="E28058"/>
    </row>
    <row r="28059" spans="5:5" x14ac:dyDescent="0.25">
      <c r="E28059"/>
    </row>
    <row r="28060" spans="5:5" x14ac:dyDescent="0.25">
      <c r="E28060"/>
    </row>
    <row r="28061" spans="5:5" x14ac:dyDescent="0.25">
      <c r="E28061"/>
    </row>
    <row r="28062" spans="5:5" x14ac:dyDescent="0.25">
      <c r="E28062"/>
    </row>
    <row r="28063" spans="5:5" x14ac:dyDescent="0.25">
      <c r="E28063"/>
    </row>
    <row r="28064" spans="5:5" x14ac:dyDescent="0.25">
      <c r="E28064"/>
    </row>
    <row r="28065" spans="5:5" x14ac:dyDescent="0.25">
      <c r="E28065"/>
    </row>
    <row r="28066" spans="5:5" x14ac:dyDescent="0.25">
      <c r="E28066"/>
    </row>
    <row r="28067" spans="5:5" x14ac:dyDescent="0.25">
      <c r="E28067"/>
    </row>
    <row r="28068" spans="5:5" x14ac:dyDescent="0.25">
      <c r="E28068"/>
    </row>
    <row r="28069" spans="5:5" x14ac:dyDescent="0.25">
      <c r="E28069"/>
    </row>
    <row r="28070" spans="5:5" x14ac:dyDescent="0.25">
      <c r="E28070"/>
    </row>
    <row r="28071" spans="5:5" x14ac:dyDescent="0.25">
      <c r="E28071"/>
    </row>
    <row r="28072" spans="5:5" x14ac:dyDescent="0.25">
      <c r="E28072"/>
    </row>
    <row r="28073" spans="5:5" x14ac:dyDescent="0.25">
      <c r="E28073"/>
    </row>
    <row r="28074" spans="5:5" x14ac:dyDescent="0.25">
      <c r="E28074"/>
    </row>
    <row r="28075" spans="5:5" x14ac:dyDescent="0.25">
      <c r="E28075"/>
    </row>
    <row r="28076" spans="5:5" x14ac:dyDescent="0.25">
      <c r="E28076"/>
    </row>
    <row r="28077" spans="5:5" x14ac:dyDescent="0.25">
      <c r="E28077"/>
    </row>
    <row r="28078" spans="5:5" x14ac:dyDescent="0.25">
      <c r="E28078"/>
    </row>
    <row r="28079" spans="5:5" x14ac:dyDescent="0.25">
      <c r="E28079"/>
    </row>
    <row r="28080" spans="5:5" x14ac:dyDescent="0.25">
      <c r="E28080"/>
    </row>
    <row r="28081" spans="5:5" x14ac:dyDescent="0.25">
      <c r="E28081"/>
    </row>
    <row r="28082" spans="5:5" x14ac:dyDescent="0.25">
      <c r="E28082"/>
    </row>
    <row r="28083" spans="5:5" x14ac:dyDescent="0.25">
      <c r="E28083"/>
    </row>
    <row r="28084" spans="5:5" x14ac:dyDescent="0.25">
      <c r="E28084"/>
    </row>
    <row r="28085" spans="5:5" x14ac:dyDescent="0.25">
      <c r="E28085"/>
    </row>
    <row r="28086" spans="5:5" x14ac:dyDescent="0.25">
      <c r="E28086"/>
    </row>
    <row r="28087" spans="5:5" x14ac:dyDescent="0.25">
      <c r="E28087"/>
    </row>
    <row r="28088" spans="5:5" x14ac:dyDescent="0.25">
      <c r="E28088"/>
    </row>
    <row r="28089" spans="5:5" x14ac:dyDescent="0.25">
      <c r="E28089"/>
    </row>
    <row r="28090" spans="5:5" x14ac:dyDescent="0.25">
      <c r="E28090"/>
    </row>
    <row r="28091" spans="5:5" x14ac:dyDescent="0.25">
      <c r="E28091"/>
    </row>
    <row r="28092" spans="5:5" x14ac:dyDescent="0.25">
      <c r="E28092"/>
    </row>
    <row r="28093" spans="5:5" x14ac:dyDescent="0.25">
      <c r="E28093"/>
    </row>
    <row r="28094" spans="5:5" x14ac:dyDescent="0.25">
      <c r="E28094"/>
    </row>
    <row r="28095" spans="5:5" x14ac:dyDescent="0.25">
      <c r="E28095"/>
    </row>
    <row r="28096" spans="5:5" x14ac:dyDescent="0.25">
      <c r="E28096"/>
    </row>
    <row r="28097" spans="5:5" x14ac:dyDescent="0.25">
      <c r="E28097"/>
    </row>
    <row r="28098" spans="5:5" x14ac:dyDescent="0.25">
      <c r="E28098"/>
    </row>
    <row r="28099" spans="5:5" x14ac:dyDescent="0.25">
      <c r="E28099"/>
    </row>
    <row r="28100" spans="5:5" x14ac:dyDescent="0.25">
      <c r="E28100"/>
    </row>
    <row r="28101" spans="5:5" x14ac:dyDescent="0.25">
      <c r="E28101"/>
    </row>
    <row r="28102" spans="5:5" x14ac:dyDescent="0.25">
      <c r="E28102"/>
    </row>
    <row r="28103" spans="5:5" x14ac:dyDescent="0.25">
      <c r="E28103"/>
    </row>
    <row r="28104" spans="5:5" x14ac:dyDescent="0.25">
      <c r="E28104"/>
    </row>
    <row r="28105" spans="5:5" x14ac:dyDescent="0.25">
      <c r="E28105"/>
    </row>
    <row r="28106" spans="5:5" x14ac:dyDescent="0.25">
      <c r="E28106"/>
    </row>
    <row r="28107" spans="5:5" x14ac:dyDescent="0.25">
      <c r="E28107"/>
    </row>
    <row r="28108" spans="5:5" x14ac:dyDescent="0.25">
      <c r="E28108"/>
    </row>
    <row r="28109" spans="5:5" x14ac:dyDescent="0.25">
      <c r="E28109"/>
    </row>
    <row r="28110" spans="5:5" x14ac:dyDescent="0.25">
      <c r="E28110"/>
    </row>
    <row r="28111" spans="5:5" x14ac:dyDescent="0.25">
      <c r="E28111"/>
    </row>
    <row r="28112" spans="5:5" x14ac:dyDescent="0.25">
      <c r="E28112"/>
    </row>
    <row r="28113" spans="5:5" x14ac:dyDescent="0.25">
      <c r="E28113"/>
    </row>
    <row r="28114" spans="5:5" x14ac:dyDescent="0.25">
      <c r="E28114"/>
    </row>
    <row r="28115" spans="5:5" x14ac:dyDescent="0.25">
      <c r="E28115"/>
    </row>
    <row r="28116" spans="5:5" x14ac:dyDescent="0.25">
      <c r="E28116"/>
    </row>
    <row r="28117" spans="5:5" x14ac:dyDescent="0.25">
      <c r="E28117"/>
    </row>
    <row r="28118" spans="5:5" x14ac:dyDescent="0.25">
      <c r="E28118"/>
    </row>
    <row r="28119" spans="5:5" x14ac:dyDescent="0.25">
      <c r="E28119"/>
    </row>
    <row r="28120" spans="5:5" x14ac:dyDescent="0.25">
      <c r="E28120"/>
    </row>
    <row r="28121" spans="5:5" x14ac:dyDescent="0.25">
      <c r="E28121"/>
    </row>
    <row r="28122" spans="5:5" x14ac:dyDescent="0.25">
      <c r="E28122"/>
    </row>
    <row r="28123" spans="5:5" x14ac:dyDescent="0.25">
      <c r="E28123"/>
    </row>
    <row r="28124" spans="5:5" x14ac:dyDescent="0.25">
      <c r="E28124"/>
    </row>
    <row r="28125" spans="5:5" x14ac:dyDescent="0.25">
      <c r="E28125"/>
    </row>
    <row r="28126" spans="5:5" x14ac:dyDescent="0.25">
      <c r="E28126"/>
    </row>
    <row r="28127" spans="5:5" x14ac:dyDescent="0.25">
      <c r="E28127"/>
    </row>
    <row r="28128" spans="5:5" x14ac:dyDescent="0.25">
      <c r="E28128"/>
    </row>
    <row r="28129" spans="5:5" x14ac:dyDescent="0.25">
      <c r="E28129"/>
    </row>
    <row r="28130" spans="5:5" x14ac:dyDescent="0.25">
      <c r="E28130"/>
    </row>
    <row r="28131" spans="5:5" x14ac:dyDescent="0.25">
      <c r="E28131"/>
    </row>
    <row r="28132" spans="5:5" x14ac:dyDescent="0.25">
      <c r="E28132"/>
    </row>
    <row r="28133" spans="5:5" x14ac:dyDescent="0.25">
      <c r="E28133"/>
    </row>
    <row r="28134" spans="5:5" x14ac:dyDescent="0.25">
      <c r="E28134"/>
    </row>
    <row r="28135" spans="5:5" x14ac:dyDescent="0.25">
      <c r="E28135"/>
    </row>
    <row r="28136" spans="5:5" x14ac:dyDescent="0.25">
      <c r="E28136"/>
    </row>
    <row r="28137" spans="5:5" x14ac:dyDescent="0.25">
      <c r="E28137"/>
    </row>
    <row r="28138" spans="5:5" x14ac:dyDescent="0.25">
      <c r="E28138"/>
    </row>
    <row r="28139" spans="5:5" x14ac:dyDescent="0.25">
      <c r="E28139"/>
    </row>
    <row r="28140" spans="5:5" x14ac:dyDescent="0.25">
      <c r="E28140"/>
    </row>
    <row r="28141" spans="5:5" x14ac:dyDescent="0.25">
      <c r="E28141"/>
    </row>
    <row r="28142" spans="5:5" x14ac:dyDescent="0.25">
      <c r="E28142"/>
    </row>
    <row r="28143" spans="5:5" x14ac:dyDescent="0.25">
      <c r="E28143"/>
    </row>
    <row r="28144" spans="5:5" x14ac:dyDescent="0.25">
      <c r="E28144"/>
    </row>
    <row r="28145" spans="5:5" x14ac:dyDescent="0.25">
      <c r="E28145"/>
    </row>
    <row r="28146" spans="5:5" x14ac:dyDescent="0.25">
      <c r="E28146"/>
    </row>
    <row r="28147" spans="5:5" x14ac:dyDescent="0.25">
      <c r="E28147"/>
    </row>
    <row r="28148" spans="5:5" x14ac:dyDescent="0.25">
      <c r="E28148"/>
    </row>
    <row r="28149" spans="5:5" x14ac:dyDescent="0.25">
      <c r="E28149"/>
    </row>
    <row r="28150" spans="5:5" x14ac:dyDescent="0.25">
      <c r="E28150"/>
    </row>
    <row r="28151" spans="5:5" x14ac:dyDescent="0.25">
      <c r="E28151"/>
    </row>
    <row r="28152" spans="5:5" x14ac:dyDescent="0.25">
      <c r="E28152"/>
    </row>
    <row r="28153" spans="5:5" x14ac:dyDescent="0.25">
      <c r="E28153"/>
    </row>
    <row r="28154" spans="5:5" x14ac:dyDescent="0.25">
      <c r="E28154"/>
    </row>
    <row r="28155" spans="5:5" x14ac:dyDescent="0.25">
      <c r="E28155"/>
    </row>
    <row r="28156" spans="5:5" x14ac:dyDescent="0.25">
      <c r="E28156"/>
    </row>
    <row r="28157" spans="5:5" x14ac:dyDescent="0.25">
      <c r="E28157"/>
    </row>
    <row r="28158" spans="5:5" x14ac:dyDescent="0.25">
      <c r="E28158"/>
    </row>
    <row r="28159" spans="5:5" x14ac:dyDescent="0.25">
      <c r="E28159"/>
    </row>
    <row r="28160" spans="5:5" x14ac:dyDescent="0.25">
      <c r="E28160"/>
    </row>
    <row r="28161" spans="5:5" x14ac:dyDescent="0.25">
      <c r="E28161"/>
    </row>
    <row r="28162" spans="5:5" x14ac:dyDescent="0.25">
      <c r="E28162"/>
    </row>
    <row r="28163" spans="5:5" x14ac:dyDescent="0.25">
      <c r="E28163"/>
    </row>
    <row r="28164" spans="5:5" x14ac:dyDescent="0.25">
      <c r="E28164"/>
    </row>
    <row r="28165" spans="5:5" x14ac:dyDescent="0.25">
      <c r="E28165"/>
    </row>
    <row r="28166" spans="5:5" x14ac:dyDescent="0.25">
      <c r="E28166"/>
    </row>
    <row r="28167" spans="5:5" x14ac:dyDescent="0.25">
      <c r="E28167"/>
    </row>
    <row r="28168" spans="5:5" x14ac:dyDescent="0.25">
      <c r="E28168"/>
    </row>
    <row r="28169" spans="5:5" x14ac:dyDescent="0.25">
      <c r="E28169"/>
    </row>
    <row r="28170" spans="5:5" x14ac:dyDescent="0.25">
      <c r="E28170"/>
    </row>
    <row r="28171" spans="5:5" x14ac:dyDescent="0.25">
      <c r="E28171"/>
    </row>
    <row r="28172" spans="5:5" x14ac:dyDescent="0.25">
      <c r="E28172"/>
    </row>
    <row r="28173" spans="5:5" x14ac:dyDescent="0.25">
      <c r="E28173"/>
    </row>
    <row r="28174" spans="5:5" x14ac:dyDescent="0.25">
      <c r="E28174"/>
    </row>
    <row r="28175" spans="5:5" x14ac:dyDescent="0.25">
      <c r="E28175"/>
    </row>
    <row r="28176" spans="5:5" x14ac:dyDescent="0.25">
      <c r="E28176"/>
    </row>
    <row r="28177" spans="5:5" x14ac:dyDescent="0.25">
      <c r="E28177"/>
    </row>
    <row r="28178" spans="5:5" x14ac:dyDescent="0.25">
      <c r="E28178"/>
    </row>
    <row r="28179" spans="5:5" x14ac:dyDescent="0.25">
      <c r="E28179"/>
    </row>
    <row r="28180" spans="5:5" x14ac:dyDescent="0.25">
      <c r="E28180"/>
    </row>
    <row r="28181" spans="5:5" x14ac:dyDescent="0.25">
      <c r="E28181"/>
    </row>
    <row r="28182" spans="5:5" x14ac:dyDescent="0.25">
      <c r="E28182"/>
    </row>
    <row r="28183" spans="5:5" x14ac:dyDescent="0.25">
      <c r="E28183"/>
    </row>
    <row r="28184" spans="5:5" x14ac:dyDescent="0.25">
      <c r="E28184"/>
    </row>
    <row r="28185" spans="5:5" x14ac:dyDescent="0.25">
      <c r="E28185"/>
    </row>
    <row r="28186" spans="5:5" x14ac:dyDescent="0.25">
      <c r="E28186"/>
    </row>
    <row r="28187" spans="5:5" x14ac:dyDescent="0.25">
      <c r="E28187"/>
    </row>
    <row r="28188" spans="5:5" x14ac:dyDescent="0.25">
      <c r="E28188"/>
    </row>
    <row r="28189" spans="5:5" x14ac:dyDescent="0.25">
      <c r="E28189"/>
    </row>
    <row r="28190" spans="5:5" x14ac:dyDescent="0.25">
      <c r="E28190"/>
    </row>
    <row r="28191" spans="5:5" x14ac:dyDescent="0.25">
      <c r="E28191"/>
    </row>
    <row r="28192" spans="5:5" x14ac:dyDescent="0.25">
      <c r="E28192"/>
    </row>
    <row r="28193" spans="5:5" x14ac:dyDescent="0.25">
      <c r="E28193"/>
    </row>
    <row r="28194" spans="5:5" x14ac:dyDescent="0.25">
      <c r="E28194"/>
    </row>
    <row r="28195" spans="5:5" x14ac:dyDescent="0.25">
      <c r="E28195"/>
    </row>
    <row r="28196" spans="5:5" x14ac:dyDescent="0.25">
      <c r="E28196"/>
    </row>
    <row r="28197" spans="5:5" x14ac:dyDescent="0.25">
      <c r="E28197"/>
    </row>
    <row r="28198" spans="5:5" x14ac:dyDescent="0.25">
      <c r="E28198"/>
    </row>
    <row r="28199" spans="5:5" x14ac:dyDescent="0.25">
      <c r="E28199"/>
    </row>
    <row r="28200" spans="5:5" x14ac:dyDescent="0.25">
      <c r="E28200"/>
    </row>
    <row r="28201" spans="5:5" x14ac:dyDescent="0.25">
      <c r="E28201"/>
    </row>
    <row r="28202" spans="5:5" x14ac:dyDescent="0.25">
      <c r="E28202"/>
    </row>
    <row r="28203" spans="5:5" x14ac:dyDescent="0.25">
      <c r="E28203"/>
    </row>
    <row r="28204" spans="5:5" x14ac:dyDescent="0.25">
      <c r="E28204"/>
    </row>
    <row r="28205" spans="5:5" x14ac:dyDescent="0.25">
      <c r="E28205"/>
    </row>
    <row r="28206" spans="5:5" x14ac:dyDescent="0.25">
      <c r="E28206"/>
    </row>
    <row r="28207" spans="5:5" x14ac:dyDescent="0.25">
      <c r="E28207"/>
    </row>
    <row r="28208" spans="5:5" x14ac:dyDescent="0.25">
      <c r="E28208"/>
    </row>
    <row r="28209" spans="5:5" x14ac:dyDescent="0.25">
      <c r="E28209"/>
    </row>
    <row r="28210" spans="5:5" x14ac:dyDescent="0.25">
      <c r="E28210"/>
    </row>
    <row r="28211" spans="5:5" x14ac:dyDescent="0.25">
      <c r="E28211"/>
    </row>
    <row r="28212" spans="5:5" x14ac:dyDescent="0.25">
      <c r="E28212"/>
    </row>
    <row r="28213" spans="5:5" x14ac:dyDescent="0.25">
      <c r="E28213"/>
    </row>
    <row r="28214" spans="5:5" x14ac:dyDescent="0.25">
      <c r="E28214"/>
    </row>
    <row r="28215" spans="5:5" x14ac:dyDescent="0.25">
      <c r="E28215"/>
    </row>
    <row r="28216" spans="5:5" x14ac:dyDescent="0.25">
      <c r="E28216"/>
    </row>
    <row r="28217" spans="5:5" x14ac:dyDescent="0.25">
      <c r="E28217"/>
    </row>
    <row r="28218" spans="5:5" x14ac:dyDescent="0.25">
      <c r="E28218"/>
    </row>
    <row r="28219" spans="5:5" x14ac:dyDescent="0.25">
      <c r="E28219"/>
    </row>
    <row r="28220" spans="5:5" x14ac:dyDescent="0.25">
      <c r="E28220"/>
    </row>
    <row r="28221" spans="5:5" x14ac:dyDescent="0.25">
      <c r="E28221"/>
    </row>
    <row r="28222" spans="5:5" x14ac:dyDescent="0.25">
      <c r="E28222"/>
    </row>
    <row r="28223" spans="5:5" x14ac:dyDescent="0.25">
      <c r="E28223"/>
    </row>
    <row r="28224" spans="5:5" x14ac:dyDescent="0.25">
      <c r="E28224"/>
    </row>
    <row r="28225" spans="5:5" x14ac:dyDescent="0.25">
      <c r="E28225"/>
    </row>
    <row r="28226" spans="5:5" x14ac:dyDescent="0.25">
      <c r="E28226"/>
    </row>
    <row r="28227" spans="5:5" x14ac:dyDescent="0.25">
      <c r="E28227"/>
    </row>
    <row r="28228" spans="5:5" x14ac:dyDescent="0.25">
      <c r="E28228"/>
    </row>
    <row r="28229" spans="5:5" x14ac:dyDescent="0.25">
      <c r="E28229"/>
    </row>
    <row r="28230" spans="5:5" x14ac:dyDescent="0.25">
      <c r="E28230"/>
    </row>
    <row r="28231" spans="5:5" x14ac:dyDescent="0.25">
      <c r="E28231"/>
    </row>
    <row r="28232" spans="5:5" x14ac:dyDescent="0.25">
      <c r="E28232"/>
    </row>
    <row r="28233" spans="5:5" x14ac:dyDescent="0.25">
      <c r="E28233"/>
    </row>
    <row r="28234" spans="5:5" x14ac:dyDescent="0.25">
      <c r="E28234"/>
    </row>
    <row r="28235" spans="5:5" x14ac:dyDescent="0.25">
      <c r="E28235"/>
    </row>
    <row r="28236" spans="5:5" x14ac:dyDescent="0.25">
      <c r="E28236"/>
    </row>
    <row r="28237" spans="5:5" x14ac:dyDescent="0.25">
      <c r="E28237"/>
    </row>
    <row r="28238" spans="5:5" x14ac:dyDescent="0.25">
      <c r="E28238"/>
    </row>
    <row r="28239" spans="5:5" x14ac:dyDescent="0.25">
      <c r="E28239"/>
    </row>
    <row r="28240" spans="5:5" x14ac:dyDescent="0.25">
      <c r="E28240"/>
    </row>
    <row r="28241" spans="5:5" x14ac:dyDescent="0.25">
      <c r="E28241"/>
    </row>
    <row r="28242" spans="5:5" x14ac:dyDescent="0.25">
      <c r="E28242"/>
    </row>
    <row r="28243" spans="5:5" x14ac:dyDescent="0.25">
      <c r="E28243"/>
    </row>
    <row r="28244" spans="5:5" x14ac:dyDescent="0.25">
      <c r="E28244"/>
    </row>
    <row r="28245" spans="5:5" x14ac:dyDescent="0.25">
      <c r="E28245"/>
    </row>
    <row r="28246" spans="5:5" x14ac:dyDescent="0.25">
      <c r="E28246"/>
    </row>
    <row r="28247" spans="5:5" x14ac:dyDescent="0.25">
      <c r="E28247"/>
    </row>
    <row r="28248" spans="5:5" x14ac:dyDescent="0.25">
      <c r="E28248"/>
    </row>
    <row r="28249" spans="5:5" x14ac:dyDescent="0.25">
      <c r="E28249"/>
    </row>
    <row r="28250" spans="5:5" x14ac:dyDescent="0.25">
      <c r="E28250"/>
    </row>
    <row r="28251" spans="5:5" x14ac:dyDescent="0.25">
      <c r="E28251"/>
    </row>
    <row r="28252" spans="5:5" x14ac:dyDescent="0.25">
      <c r="E28252"/>
    </row>
    <row r="28253" spans="5:5" x14ac:dyDescent="0.25">
      <c r="E28253"/>
    </row>
    <row r="28254" spans="5:5" x14ac:dyDescent="0.25">
      <c r="E28254"/>
    </row>
    <row r="28255" spans="5:5" x14ac:dyDescent="0.25">
      <c r="E28255"/>
    </row>
    <row r="28256" spans="5:5" x14ac:dyDescent="0.25">
      <c r="E28256"/>
    </row>
    <row r="28257" spans="5:5" x14ac:dyDescent="0.25">
      <c r="E28257"/>
    </row>
    <row r="28258" spans="5:5" x14ac:dyDescent="0.25">
      <c r="E28258"/>
    </row>
    <row r="28259" spans="5:5" x14ac:dyDescent="0.25">
      <c r="E28259"/>
    </row>
    <row r="28260" spans="5:5" x14ac:dyDescent="0.25">
      <c r="E28260"/>
    </row>
    <row r="28261" spans="5:5" x14ac:dyDescent="0.25">
      <c r="E28261"/>
    </row>
    <row r="28262" spans="5:5" x14ac:dyDescent="0.25">
      <c r="E28262"/>
    </row>
    <row r="28263" spans="5:5" x14ac:dyDescent="0.25">
      <c r="E28263"/>
    </row>
    <row r="28264" spans="5:5" x14ac:dyDescent="0.25">
      <c r="E28264"/>
    </row>
    <row r="28265" spans="5:5" x14ac:dyDescent="0.25">
      <c r="E28265"/>
    </row>
    <row r="28266" spans="5:5" x14ac:dyDescent="0.25">
      <c r="E28266"/>
    </row>
    <row r="28267" spans="5:5" x14ac:dyDescent="0.25">
      <c r="E28267"/>
    </row>
    <row r="28268" spans="5:5" x14ac:dyDescent="0.25">
      <c r="E28268"/>
    </row>
    <row r="28269" spans="5:5" x14ac:dyDescent="0.25">
      <c r="E28269"/>
    </row>
    <row r="28270" spans="5:5" x14ac:dyDescent="0.25">
      <c r="E28270"/>
    </row>
    <row r="28271" spans="5:5" x14ac:dyDescent="0.25">
      <c r="E28271"/>
    </row>
    <row r="28272" spans="5:5" x14ac:dyDescent="0.25">
      <c r="E28272"/>
    </row>
    <row r="28273" spans="5:5" x14ac:dyDescent="0.25">
      <c r="E28273"/>
    </row>
    <row r="28274" spans="5:5" x14ac:dyDescent="0.25">
      <c r="E28274"/>
    </row>
    <row r="28275" spans="5:5" x14ac:dyDescent="0.25">
      <c r="E28275"/>
    </row>
    <row r="28276" spans="5:5" x14ac:dyDescent="0.25">
      <c r="E28276"/>
    </row>
    <row r="28277" spans="5:5" x14ac:dyDescent="0.25">
      <c r="E28277"/>
    </row>
    <row r="28278" spans="5:5" x14ac:dyDescent="0.25">
      <c r="E28278"/>
    </row>
    <row r="28279" spans="5:5" x14ac:dyDescent="0.25">
      <c r="E28279"/>
    </row>
    <row r="28280" spans="5:5" x14ac:dyDescent="0.25">
      <c r="E28280"/>
    </row>
    <row r="28281" spans="5:5" x14ac:dyDescent="0.25">
      <c r="E28281"/>
    </row>
    <row r="28282" spans="5:5" x14ac:dyDescent="0.25">
      <c r="E28282"/>
    </row>
    <row r="28283" spans="5:5" x14ac:dyDescent="0.25">
      <c r="E28283"/>
    </row>
    <row r="28284" spans="5:5" x14ac:dyDescent="0.25">
      <c r="E28284"/>
    </row>
    <row r="28285" spans="5:5" x14ac:dyDescent="0.25">
      <c r="E28285"/>
    </row>
    <row r="28286" spans="5:5" x14ac:dyDescent="0.25">
      <c r="E28286"/>
    </row>
    <row r="28287" spans="5:5" x14ac:dyDescent="0.25">
      <c r="E28287"/>
    </row>
    <row r="28288" spans="5:5" x14ac:dyDescent="0.25">
      <c r="E28288"/>
    </row>
    <row r="28289" spans="5:5" x14ac:dyDescent="0.25">
      <c r="E28289"/>
    </row>
    <row r="28290" spans="5:5" x14ac:dyDescent="0.25">
      <c r="E28290"/>
    </row>
    <row r="28291" spans="5:5" x14ac:dyDescent="0.25">
      <c r="E28291"/>
    </row>
    <row r="28292" spans="5:5" x14ac:dyDescent="0.25">
      <c r="E28292"/>
    </row>
    <row r="28293" spans="5:5" x14ac:dyDescent="0.25">
      <c r="E28293"/>
    </row>
    <row r="28294" spans="5:5" x14ac:dyDescent="0.25">
      <c r="E28294"/>
    </row>
    <row r="28295" spans="5:5" x14ac:dyDescent="0.25">
      <c r="E28295"/>
    </row>
    <row r="28296" spans="5:5" x14ac:dyDescent="0.25">
      <c r="E28296"/>
    </row>
    <row r="28297" spans="5:5" x14ac:dyDescent="0.25">
      <c r="E28297"/>
    </row>
    <row r="28298" spans="5:5" x14ac:dyDescent="0.25">
      <c r="E28298"/>
    </row>
    <row r="28299" spans="5:5" x14ac:dyDescent="0.25">
      <c r="E28299"/>
    </row>
    <row r="28300" spans="5:5" x14ac:dyDescent="0.25">
      <c r="E28300"/>
    </row>
    <row r="28301" spans="5:5" x14ac:dyDescent="0.25">
      <c r="E28301"/>
    </row>
    <row r="28302" spans="5:5" x14ac:dyDescent="0.25">
      <c r="E28302"/>
    </row>
    <row r="28303" spans="5:5" x14ac:dyDescent="0.25">
      <c r="E28303"/>
    </row>
    <row r="28304" spans="5:5" x14ac:dyDescent="0.25">
      <c r="E28304"/>
    </row>
    <row r="28305" spans="5:5" x14ac:dyDescent="0.25">
      <c r="E28305"/>
    </row>
    <row r="28306" spans="5:5" x14ac:dyDescent="0.25">
      <c r="E28306"/>
    </row>
    <row r="28307" spans="5:5" x14ac:dyDescent="0.25">
      <c r="E28307"/>
    </row>
    <row r="28308" spans="5:5" x14ac:dyDescent="0.25">
      <c r="E28308"/>
    </row>
    <row r="28309" spans="5:5" x14ac:dyDescent="0.25">
      <c r="E28309"/>
    </row>
    <row r="28310" spans="5:5" x14ac:dyDescent="0.25">
      <c r="E28310"/>
    </row>
    <row r="28311" spans="5:5" x14ac:dyDescent="0.25">
      <c r="E28311"/>
    </row>
    <row r="28312" spans="5:5" x14ac:dyDescent="0.25">
      <c r="E28312"/>
    </row>
    <row r="28313" spans="5:5" x14ac:dyDescent="0.25">
      <c r="E28313"/>
    </row>
    <row r="28314" spans="5:5" x14ac:dyDescent="0.25">
      <c r="E28314"/>
    </row>
    <row r="28315" spans="5:5" x14ac:dyDescent="0.25">
      <c r="E28315"/>
    </row>
    <row r="28316" spans="5:5" x14ac:dyDescent="0.25">
      <c r="E28316"/>
    </row>
    <row r="28317" spans="5:5" x14ac:dyDescent="0.25">
      <c r="E28317"/>
    </row>
    <row r="28318" spans="5:5" x14ac:dyDescent="0.25">
      <c r="E28318"/>
    </row>
    <row r="28319" spans="5:5" x14ac:dyDescent="0.25">
      <c r="E28319"/>
    </row>
    <row r="28320" spans="5:5" x14ac:dyDescent="0.25">
      <c r="E28320"/>
    </row>
    <row r="28321" spans="5:5" x14ac:dyDescent="0.25">
      <c r="E28321"/>
    </row>
    <row r="28322" spans="5:5" x14ac:dyDescent="0.25">
      <c r="E28322"/>
    </row>
    <row r="28323" spans="5:5" x14ac:dyDescent="0.25">
      <c r="E28323"/>
    </row>
    <row r="28324" spans="5:5" x14ac:dyDescent="0.25">
      <c r="E28324"/>
    </row>
    <row r="28325" spans="5:5" x14ac:dyDescent="0.25">
      <c r="E28325"/>
    </row>
    <row r="28326" spans="5:5" x14ac:dyDescent="0.25">
      <c r="E28326"/>
    </row>
    <row r="28327" spans="5:5" x14ac:dyDescent="0.25">
      <c r="E28327"/>
    </row>
    <row r="28328" spans="5:5" x14ac:dyDescent="0.25">
      <c r="E28328"/>
    </row>
    <row r="28329" spans="5:5" x14ac:dyDescent="0.25">
      <c r="E28329"/>
    </row>
    <row r="28330" spans="5:5" x14ac:dyDescent="0.25">
      <c r="E28330"/>
    </row>
    <row r="28331" spans="5:5" x14ac:dyDescent="0.25">
      <c r="E28331"/>
    </row>
    <row r="28332" spans="5:5" x14ac:dyDescent="0.25">
      <c r="E28332"/>
    </row>
    <row r="28333" spans="5:5" x14ac:dyDescent="0.25">
      <c r="E28333"/>
    </row>
    <row r="28334" spans="5:5" x14ac:dyDescent="0.25">
      <c r="E28334"/>
    </row>
    <row r="28335" spans="5:5" x14ac:dyDescent="0.25">
      <c r="E28335"/>
    </row>
    <row r="28336" spans="5:5" x14ac:dyDescent="0.25">
      <c r="E28336"/>
    </row>
    <row r="28337" spans="5:5" x14ac:dyDescent="0.25">
      <c r="E28337"/>
    </row>
    <row r="28338" spans="5:5" x14ac:dyDescent="0.25">
      <c r="E28338"/>
    </row>
    <row r="28339" spans="5:5" x14ac:dyDescent="0.25">
      <c r="E28339"/>
    </row>
    <row r="28340" spans="5:5" x14ac:dyDescent="0.25">
      <c r="E28340"/>
    </row>
    <row r="28341" spans="5:5" x14ac:dyDescent="0.25">
      <c r="E28341"/>
    </row>
    <row r="28342" spans="5:5" x14ac:dyDescent="0.25">
      <c r="E28342"/>
    </row>
    <row r="28343" spans="5:5" x14ac:dyDescent="0.25">
      <c r="E28343"/>
    </row>
    <row r="28344" spans="5:5" x14ac:dyDescent="0.25">
      <c r="E28344"/>
    </row>
    <row r="28345" spans="5:5" x14ac:dyDescent="0.25">
      <c r="E28345"/>
    </row>
    <row r="28346" spans="5:5" x14ac:dyDescent="0.25">
      <c r="E28346"/>
    </row>
    <row r="28347" spans="5:5" x14ac:dyDescent="0.25">
      <c r="E28347"/>
    </row>
    <row r="28348" spans="5:5" x14ac:dyDescent="0.25">
      <c r="E28348"/>
    </row>
    <row r="28349" spans="5:5" x14ac:dyDescent="0.25">
      <c r="E28349"/>
    </row>
    <row r="28350" spans="5:5" x14ac:dyDescent="0.25">
      <c r="E28350"/>
    </row>
    <row r="28351" spans="5:5" x14ac:dyDescent="0.25">
      <c r="E28351"/>
    </row>
    <row r="28352" spans="5:5" x14ac:dyDescent="0.25">
      <c r="E28352"/>
    </row>
    <row r="28353" spans="5:5" x14ac:dyDescent="0.25">
      <c r="E28353"/>
    </row>
    <row r="28354" spans="5:5" x14ac:dyDescent="0.25">
      <c r="E28354"/>
    </row>
    <row r="28355" spans="5:5" x14ac:dyDescent="0.25">
      <c r="E28355"/>
    </row>
    <row r="28356" spans="5:5" x14ac:dyDescent="0.25">
      <c r="E28356"/>
    </row>
    <row r="28357" spans="5:5" x14ac:dyDescent="0.25">
      <c r="E28357"/>
    </row>
    <row r="28358" spans="5:5" x14ac:dyDescent="0.25">
      <c r="E28358"/>
    </row>
    <row r="28359" spans="5:5" x14ac:dyDescent="0.25">
      <c r="E28359"/>
    </row>
    <row r="28360" spans="5:5" x14ac:dyDescent="0.25">
      <c r="E28360"/>
    </row>
    <row r="28361" spans="5:5" x14ac:dyDescent="0.25">
      <c r="E28361"/>
    </row>
    <row r="28362" spans="5:5" x14ac:dyDescent="0.25">
      <c r="E28362"/>
    </row>
    <row r="28363" spans="5:5" x14ac:dyDescent="0.25">
      <c r="E28363"/>
    </row>
    <row r="28364" spans="5:5" x14ac:dyDescent="0.25">
      <c r="E28364"/>
    </row>
    <row r="28365" spans="5:5" x14ac:dyDescent="0.25">
      <c r="E28365"/>
    </row>
    <row r="28366" spans="5:5" x14ac:dyDescent="0.25">
      <c r="E28366"/>
    </row>
    <row r="28367" spans="5:5" x14ac:dyDescent="0.25">
      <c r="E28367"/>
    </row>
    <row r="28368" spans="5:5" x14ac:dyDescent="0.25">
      <c r="E28368"/>
    </row>
    <row r="28369" spans="5:5" x14ac:dyDescent="0.25">
      <c r="E28369"/>
    </row>
    <row r="28370" spans="5:5" x14ac:dyDescent="0.25">
      <c r="E28370"/>
    </row>
    <row r="28371" spans="5:5" x14ac:dyDescent="0.25">
      <c r="E28371"/>
    </row>
    <row r="28372" spans="5:5" x14ac:dyDescent="0.25">
      <c r="E28372"/>
    </row>
    <row r="28373" spans="5:5" x14ac:dyDescent="0.25">
      <c r="E28373"/>
    </row>
    <row r="28374" spans="5:5" x14ac:dyDescent="0.25">
      <c r="E28374"/>
    </row>
    <row r="28375" spans="5:5" x14ac:dyDescent="0.25">
      <c r="E28375"/>
    </row>
    <row r="28376" spans="5:5" x14ac:dyDescent="0.25">
      <c r="E28376"/>
    </row>
    <row r="28377" spans="5:5" x14ac:dyDescent="0.25">
      <c r="E28377"/>
    </row>
    <row r="28378" spans="5:5" x14ac:dyDescent="0.25">
      <c r="E28378"/>
    </row>
    <row r="28379" spans="5:5" x14ac:dyDescent="0.25">
      <c r="E28379"/>
    </row>
    <row r="28380" spans="5:5" x14ac:dyDescent="0.25">
      <c r="E28380"/>
    </row>
    <row r="28381" spans="5:5" x14ac:dyDescent="0.25">
      <c r="E28381"/>
    </row>
    <row r="28382" spans="5:5" x14ac:dyDescent="0.25">
      <c r="E28382"/>
    </row>
    <row r="28383" spans="5:5" x14ac:dyDescent="0.25">
      <c r="E28383"/>
    </row>
    <row r="28384" spans="5:5" x14ac:dyDescent="0.25">
      <c r="E28384"/>
    </row>
    <row r="28385" spans="5:5" x14ac:dyDescent="0.25">
      <c r="E28385"/>
    </row>
    <row r="28386" spans="5:5" x14ac:dyDescent="0.25">
      <c r="E28386"/>
    </row>
    <row r="28387" spans="5:5" x14ac:dyDescent="0.25">
      <c r="E28387"/>
    </row>
    <row r="28388" spans="5:5" x14ac:dyDescent="0.25">
      <c r="E28388"/>
    </row>
    <row r="28389" spans="5:5" x14ac:dyDescent="0.25">
      <c r="E28389"/>
    </row>
    <row r="28390" spans="5:5" x14ac:dyDescent="0.25">
      <c r="E28390"/>
    </row>
    <row r="28391" spans="5:5" x14ac:dyDescent="0.25">
      <c r="E28391"/>
    </row>
    <row r="28392" spans="5:5" x14ac:dyDescent="0.25">
      <c r="E28392"/>
    </row>
    <row r="28393" spans="5:5" x14ac:dyDescent="0.25">
      <c r="E28393"/>
    </row>
    <row r="28394" spans="5:5" x14ac:dyDescent="0.25">
      <c r="E28394"/>
    </row>
    <row r="28395" spans="5:5" x14ac:dyDescent="0.25">
      <c r="E28395"/>
    </row>
    <row r="28396" spans="5:5" x14ac:dyDescent="0.25">
      <c r="E28396"/>
    </row>
    <row r="28397" spans="5:5" x14ac:dyDescent="0.25">
      <c r="E28397"/>
    </row>
    <row r="28398" spans="5:5" x14ac:dyDescent="0.25">
      <c r="E28398"/>
    </row>
    <row r="28399" spans="5:5" x14ac:dyDescent="0.25">
      <c r="E28399"/>
    </row>
    <row r="28400" spans="5:5" x14ac:dyDescent="0.25">
      <c r="E28400"/>
    </row>
    <row r="28401" spans="5:5" x14ac:dyDescent="0.25">
      <c r="E28401"/>
    </row>
    <row r="28402" spans="5:5" x14ac:dyDescent="0.25">
      <c r="E28402"/>
    </row>
    <row r="28403" spans="5:5" x14ac:dyDescent="0.25">
      <c r="E28403"/>
    </row>
    <row r="28404" spans="5:5" x14ac:dyDescent="0.25">
      <c r="E28404"/>
    </row>
    <row r="28405" spans="5:5" x14ac:dyDescent="0.25">
      <c r="E28405"/>
    </row>
    <row r="28406" spans="5:5" x14ac:dyDescent="0.25">
      <c r="E28406"/>
    </row>
    <row r="28407" spans="5:5" x14ac:dyDescent="0.25">
      <c r="E28407"/>
    </row>
    <row r="28408" spans="5:5" x14ac:dyDescent="0.25">
      <c r="E28408"/>
    </row>
    <row r="28409" spans="5:5" x14ac:dyDescent="0.25">
      <c r="E28409"/>
    </row>
    <row r="28410" spans="5:5" x14ac:dyDescent="0.25">
      <c r="E28410"/>
    </row>
    <row r="28411" spans="5:5" x14ac:dyDescent="0.25">
      <c r="E28411"/>
    </row>
    <row r="28412" spans="5:5" x14ac:dyDescent="0.25">
      <c r="E28412"/>
    </row>
    <row r="28413" spans="5:5" x14ac:dyDescent="0.25">
      <c r="E28413"/>
    </row>
    <row r="28414" spans="5:5" x14ac:dyDescent="0.25">
      <c r="E28414"/>
    </row>
    <row r="28415" spans="5:5" x14ac:dyDescent="0.25">
      <c r="E28415"/>
    </row>
    <row r="28416" spans="5:5" x14ac:dyDescent="0.25">
      <c r="E28416"/>
    </row>
    <row r="28417" spans="5:5" x14ac:dyDescent="0.25">
      <c r="E28417"/>
    </row>
    <row r="28418" spans="5:5" x14ac:dyDescent="0.25">
      <c r="E28418"/>
    </row>
    <row r="28419" spans="5:5" x14ac:dyDescent="0.25">
      <c r="E28419"/>
    </row>
    <row r="28420" spans="5:5" x14ac:dyDescent="0.25">
      <c r="E28420"/>
    </row>
    <row r="28421" spans="5:5" x14ac:dyDescent="0.25">
      <c r="E28421"/>
    </row>
    <row r="28422" spans="5:5" x14ac:dyDescent="0.25">
      <c r="E28422"/>
    </row>
    <row r="28423" spans="5:5" x14ac:dyDescent="0.25">
      <c r="E28423"/>
    </row>
    <row r="28424" spans="5:5" x14ac:dyDescent="0.25">
      <c r="E28424"/>
    </row>
    <row r="28425" spans="5:5" x14ac:dyDescent="0.25">
      <c r="E28425"/>
    </row>
    <row r="28426" spans="5:5" x14ac:dyDescent="0.25">
      <c r="E28426"/>
    </row>
    <row r="28427" spans="5:5" x14ac:dyDescent="0.25">
      <c r="E28427"/>
    </row>
    <row r="28428" spans="5:5" x14ac:dyDescent="0.25">
      <c r="E28428"/>
    </row>
    <row r="28429" spans="5:5" x14ac:dyDescent="0.25">
      <c r="E28429"/>
    </row>
    <row r="28430" spans="5:5" x14ac:dyDescent="0.25">
      <c r="E28430"/>
    </row>
    <row r="28431" spans="5:5" x14ac:dyDescent="0.25">
      <c r="E28431"/>
    </row>
    <row r="28432" spans="5:5" x14ac:dyDescent="0.25">
      <c r="E28432"/>
    </row>
    <row r="28433" spans="5:5" x14ac:dyDescent="0.25">
      <c r="E28433"/>
    </row>
    <row r="28434" spans="5:5" x14ac:dyDescent="0.25">
      <c r="E28434"/>
    </row>
    <row r="28435" spans="5:5" x14ac:dyDescent="0.25">
      <c r="E28435"/>
    </row>
    <row r="28436" spans="5:5" x14ac:dyDescent="0.25">
      <c r="E28436"/>
    </row>
    <row r="28437" spans="5:5" x14ac:dyDescent="0.25">
      <c r="E28437"/>
    </row>
    <row r="28438" spans="5:5" x14ac:dyDescent="0.25">
      <c r="E28438"/>
    </row>
    <row r="28439" spans="5:5" x14ac:dyDescent="0.25">
      <c r="E28439"/>
    </row>
    <row r="28440" spans="5:5" x14ac:dyDescent="0.25">
      <c r="E28440"/>
    </row>
    <row r="28441" spans="5:5" x14ac:dyDescent="0.25">
      <c r="E28441"/>
    </row>
    <row r="28442" spans="5:5" x14ac:dyDescent="0.25">
      <c r="E28442"/>
    </row>
    <row r="28443" spans="5:5" x14ac:dyDescent="0.25">
      <c r="E28443"/>
    </row>
    <row r="28444" spans="5:5" x14ac:dyDescent="0.25">
      <c r="E28444"/>
    </row>
    <row r="28445" spans="5:5" x14ac:dyDescent="0.25">
      <c r="E28445"/>
    </row>
    <row r="28446" spans="5:5" x14ac:dyDescent="0.25">
      <c r="E28446"/>
    </row>
    <row r="28447" spans="5:5" x14ac:dyDescent="0.25">
      <c r="E28447"/>
    </row>
    <row r="28448" spans="5:5" x14ac:dyDescent="0.25">
      <c r="E28448"/>
    </row>
    <row r="28449" spans="5:5" x14ac:dyDescent="0.25">
      <c r="E28449"/>
    </row>
    <row r="28450" spans="5:5" x14ac:dyDescent="0.25">
      <c r="E28450"/>
    </row>
    <row r="28451" spans="5:5" x14ac:dyDescent="0.25">
      <c r="E28451"/>
    </row>
    <row r="28452" spans="5:5" x14ac:dyDescent="0.25">
      <c r="E28452"/>
    </row>
    <row r="28453" spans="5:5" x14ac:dyDescent="0.25">
      <c r="E28453"/>
    </row>
    <row r="28454" spans="5:5" x14ac:dyDescent="0.25">
      <c r="E28454"/>
    </row>
    <row r="28455" spans="5:5" x14ac:dyDescent="0.25">
      <c r="E28455"/>
    </row>
    <row r="28456" spans="5:5" x14ac:dyDescent="0.25">
      <c r="E28456"/>
    </row>
    <row r="28457" spans="5:5" x14ac:dyDescent="0.25">
      <c r="E28457"/>
    </row>
    <row r="28458" spans="5:5" x14ac:dyDescent="0.25">
      <c r="E28458"/>
    </row>
    <row r="28459" spans="5:5" x14ac:dyDescent="0.25">
      <c r="E28459"/>
    </row>
    <row r="28460" spans="5:5" x14ac:dyDescent="0.25">
      <c r="E28460"/>
    </row>
    <row r="28461" spans="5:5" x14ac:dyDescent="0.25">
      <c r="E28461"/>
    </row>
    <row r="28462" spans="5:5" x14ac:dyDescent="0.25">
      <c r="E28462"/>
    </row>
    <row r="28463" spans="5:5" x14ac:dyDescent="0.25">
      <c r="E28463"/>
    </row>
    <row r="28464" spans="5:5" x14ac:dyDescent="0.25">
      <c r="E28464"/>
    </row>
    <row r="28465" spans="5:5" x14ac:dyDescent="0.25">
      <c r="E28465"/>
    </row>
    <row r="28466" spans="5:5" x14ac:dyDescent="0.25">
      <c r="E28466"/>
    </row>
    <row r="28467" spans="5:5" x14ac:dyDescent="0.25">
      <c r="E28467"/>
    </row>
    <row r="28468" spans="5:5" x14ac:dyDescent="0.25">
      <c r="E28468"/>
    </row>
    <row r="28469" spans="5:5" x14ac:dyDescent="0.25">
      <c r="E28469"/>
    </row>
    <row r="28470" spans="5:5" x14ac:dyDescent="0.25">
      <c r="E28470"/>
    </row>
    <row r="28471" spans="5:5" x14ac:dyDescent="0.25">
      <c r="E28471"/>
    </row>
    <row r="28472" spans="5:5" x14ac:dyDescent="0.25">
      <c r="E28472"/>
    </row>
    <row r="28473" spans="5:5" x14ac:dyDescent="0.25">
      <c r="E28473"/>
    </row>
    <row r="28474" spans="5:5" x14ac:dyDescent="0.25">
      <c r="E28474"/>
    </row>
    <row r="28475" spans="5:5" x14ac:dyDescent="0.25">
      <c r="E28475"/>
    </row>
    <row r="28476" spans="5:5" x14ac:dyDescent="0.25">
      <c r="E28476"/>
    </row>
    <row r="28477" spans="5:5" x14ac:dyDescent="0.25">
      <c r="E28477"/>
    </row>
    <row r="28478" spans="5:5" x14ac:dyDescent="0.25">
      <c r="E28478"/>
    </row>
    <row r="28479" spans="5:5" x14ac:dyDescent="0.25">
      <c r="E28479"/>
    </row>
    <row r="28480" spans="5:5" x14ac:dyDescent="0.25">
      <c r="E28480"/>
    </row>
    <row r="28481" spans="5:5" x14ac:dyDescent="0.25">
      <c r="E28481"/>
    </row>
    <row r="28482" spans="5:5" x14ac:dyDescent="0.25">
      <c r="E28482"/>
    </row>
    <row r="28483" spans="5:5" x14ac:dyDescent="0.25">
      <c r="E28483"/>
    </row>
    <row r="28484" spans="5:5" x14ac:dyDescent="0.25">
      <c r="E28484"/>
    </row>
    <row r="28485" spans="5:5" x14ac:dyDescent="0.25">
      <c r="E28485"/>
    </row>
    <row r="28486" spans="5:5" x14ac:dyDescent="0.25">
      <c r="E28486"/>
    </row>
    <row r="28487" spans="5:5" x14ac:dyDescent="0.25">
      <c r="E28487"/>
    </row>
    <row r="28488" spans="5:5" x14ac:dyDescent="0.25">
      <c r="E28488"/>
    </row>
    <row r="28489" spans="5:5" x14ac:dyDescent="0.25">
      <c r="E28489"/>
    </row>
    <row r="28490" spans="5:5" x14ac:dyDescent="0.25">
      <c r="E28490"/>
    </row>
    <row r="28491" spans="5:5" x14ac:dyDescent="0.25">
      <c r="E28491"/>
    </row>
    <row r="28492" spans="5:5" x14ac:dyDescent="0.25">
      <c r="E28492"/>
    </row>
    <row r="28493" spans="5:5" x14ac:dyDescent="0.25">
      <c r="E28493"/>
    </row>
    <row r="28494" spans="5:5" x14ac:dyDescent="0.25">
      <c r="E28494"/>
    </row>
    <row r="28495" spans="5:5" x14ac:dyDescent="0.25">
      <c r="E28495"/>
    </row>
    <row r="28496" spans="5:5" x14ac:dyDescent="0.25">
      <c r="E28496"/>
    </row>
    <row r="28497" spans="5:5" x14ac:dyDescent="0.25">
      <c r="E28497"/>
    </row>
    <row r="28498" spans="5:5" x14ac:dyDescent="0.25">
      <c r="E28498"/>
    </row>
    <row r="28499" spans="5:5" x14ac:dyDescent="0.25">
      <c r="E28499"/>
    </row>
    <row r="28500" spans="5:5" x14ac:dyDescent="0.25">
      <c r="E28500"/>
    </row>
    <row r="28501" spans="5:5" x14ac:dyDescent="0.25">
      <c r="E28501"/>
    </row>
    <row r="28502" spans="5:5" x14ac:dyDescent="0.25">
      <c r="E28502"/>
    </row>
    <row r="28503" spans="5:5" x14ac:dyDescent="0.25">
      <c r="E28503"/>
    </row>
    <row r="28504" spans="5:5" x14ac:dyDescent="0.25">
      <c r="E28504"/>
    </row>
    <row r="28505" spans="5:5" x14ac:dyDescent="0.25">
      <c r="E28505"/>
    </row>
    <row r="28506" spans="5:5" x14ac:dyDescent="0.25">
      <c r="E28506"/>
    </row>
    <row r="28507" spans="5:5" x14ac:dyDescent="0.25">
      <c r="E28507"/>
    </row>
    <row r="28508" spans="5:5" x14ac:dyDescent="0.25">
      <c r="E28508"/>
    </row>
    <row r="28509" spans="5:5" x14ac:dyDescent="0.25">
      <c r="E28509"/>
    </row>
    <row r="28510" spans="5:5" x14ac:dyDescent="0.25">
      <c r="E28510"/>
    </row>
    <row r="28511" spans="5:5" x14ac:dyDescent="0.25">
      <c r="E28511"/>
    </row>
    <row r="28512" spans="5:5" x14ac:dyDescent="0.25">
      <c r="E28512"/>
    </row>
    <row r="28513" spans="5:5" x14ac:dyDescent="0.25">
      <c r="E28513"/>
    </row>
    <row r="28514" spans="5:5" x14ac:dyDescent="0.25">
      <c r="E28514"/>
    </row>
    <row r="28515" spans="5:5" x14ac:dyDescent="0.25">
      <c r="E28515"/>
    </row>
    <row r="28516" spans="5:5" x14ac:dyDescent="0.25">
      <c r="E28516"/>
    </row>
    <row r="28517" spans="5:5" x14ac:dyDescent="0.25">
      <c r="E28517"/>
    </row>
    <row r="28518" spans="5:5" x14ac:dyDescent="0.25">
      <c r="E28518"/>
    </row>
    <row r="28519" spans="5:5" x14ac:dyDescent="0.25">
      <c r="E28519"/>
    </row>
    <row r="28520" spans="5:5" x14ac:dyDescent="0.25">
      <c r="E28520"/>
    </row>
    <row r="28521" spans="5:5" x14ac:dyDescent="0.25">
      <c r="E28521"/>
    </row>
    <row r="28522" spans="5:5" x14ac:dyDescent="0.25">
      <c r="E28522"/>
    </row>
    <row r="28523" spans="5:5" x14ac:dyDescent="0.25">
      <c r="E28523"/>
    </row>
    <row r="28524" spans="5:5" x14ac:dyDescent="0.25">
      <c r="E28524"/>
    </row>
    <row r="28525" spans="5:5" x14ac:dyDescent="0.25">
      <c r="E28525"/>
    </row>
    <row r="28526" spans="5:5" x14ac:dyDescent="0.25">
      <c r="E28526"/>
    </row>
    <row r="28527" spans="5:5" x14ac:dyDescent="0.25">
      <c r="E28527"/>
    </row>
    <row r="28528" spans="5:5" x14ac:dyDescent="0.25">
      <c r="E28528"/>
    </row>
    <row r="28529" spans="5:5" x14ac:dyDescent="0.25">
      <c r="E28529"/>
    </row>
    <row r="28530" spans="5:5" x14ac:dyDescent="0.25">
      <c r="E28530"/>
    </row>
    <row r="28531" spans="5:5" x14ac:dyDescent="0.25">
      <c r="E28531"/>
    </row>
    <row r="28532" spans="5:5" x14ac:dyDescent="0.25">
      <c r="E28532"/>
    </row>
    <row r="28533" spans="5:5" x14ac:dyDescent="0.25">
      <c r="E28533"/>
    </row>
    <row r="28534" spans="5:5" x14ac:dyDescent="0.25">
      <c r="E28534"/>
    </row>
    <row r="28535" spans="5:5" x14ac:dyDescent="0.25">
      <c r="E28535"/>
    </row>
    <row r="28536" spans="5:5" x14ac:dyDescent="0.25">
      <c r="E28536"/>
    </row>
    <row r="28537" spans="5:5" x14ac:dyDescent="0.25">
      <c r="E28537"/>
    </row>
    <row r="28538" spans="5:5" x14ac:dyDescent="0.25">
      <c r="E28538"/>
    </row>
    <row r="28539" spans="5:5" x14ac:dyDescent="0.25">
      <c r="E28539"/>
    </row>
    <row r="28540" spans="5:5" x14ac:dyDescent="0.25">
      <c r="E28540"/>
    </row>
    <row r="28541" spans="5:5" x14ac:dyDescent="0.25">
      <c r="E28541"/>
    </row>
    <row r="28542" spans="5:5" x14ac:dyDescent="0.25">
      <c r="E28542"/>
    </row>
    <row r="28543" spans="5:5" x14ac:dyDescent="0.25">
      <c r="E28543"/>
    </row>
    <row r="28544" spans="5:5" x14ac:dyDescent="0.25">
      <c r="E28544"/>
    </row>
    <row r="28545" spans="5:5" x14ac:dyDescent="0.25">
      <c r="E28545"/>
    </row>
    <row r="28546" spans="5:5" x14ac:dyDescent="0.25">
      <c r="E28546"/>
    </row>
    <row r="28547" spans="5:5" x14ac:dyDescent="0.25">
      <c r="E28547"/>
    </row>
    <row r="28548" spans="5:5" x14ac:dyDescent="0.25">
      <c r="E28548"/>
    </row>
    <row r="28549" spans="5:5" x14ac:dyDescent="0.25">
      <c r="E28549"/>
    </row>
    <row r="28550" spans="5:5" x14ac:dyDescent="0.25">
      <c r="E28550"/>
    </row>
    <row r="28551" spans="5:5" x14ac:dyDescent="0.25">
      <c r="E28551"/>
    </row>
    <row r="28552" spans="5:5" x14ac:dyDescent="0.25">
      <c r="E28552"/>
    </row>
    <row r="28553" spans="5:5" x14ac:dyDescent="0.25">
      <c r="E28553"/>
    </row>
    <row r="28554" spans="5:5" x14ac:dyDescent="0.25">
      <c r="E28554"/>
    </row>
    <row r="28555" spans="5:5" x14ac:dyDescent="0.25">
      <c r="E28555"/>
    </row>
    <row r="28556" spans="5:5" x14ac:dyDescent="0.25">
      <c r="E28556"/>
    </row>
    <row r="28557" spans="5:5" x14ac:dyDescent="0.25">
      <c r="E28557"/>
    </row>
    <row r="28558" spans="5:5" x14ac:dyDescent="0.25">
      <c r="E28558"/>
    </row>
    <row r="28559" spans="5:5" x14ac:dyDescent="0.25">
      <c r="E28559"/>
    </row>
    <row r="28560" spans="5:5" x14ac:dyDescent="0.25">
      <c r="E28560"/>
    </row>
    <row r="28561" spans="5:5" x14ac:dyDescent="0.25">
      <c r="E28561"/>
    </row>
    <row r="28562" spans="5:5" x14ac:dyDescent="0.25">
      <c r="E28562"/>
    </row>
    <row r="28563" spans="5:5" x14ac:dyDescent="0.25">
      <c r="E28563"/>
    </row>
    <row r="28564" spans="5:5" x14ac:dyDescent="0.25">
      <c r="E28564"/>
    </row>
    <row r="28565" spans="5:5" x14ac:dyDescent="0.25">
      <c r="E28565"/>
    </row>
    <row r="28566" spans="5:5" x14ac:dyDescent="0.25">
      <c r="E28566"/>
    </row>
    <row r="28567" spans="5:5" x14ac:dyDescent="0.25">
      <c r="E28567"/>
    </row>
    <row r="28568" spans="5:5" x14ac:dyDescent="0.25">
      <c r="E28568"/>
    </row>
    <row r="28569" spans="5:5" x14ac:dyDescent="0.25">
      <c r="E28569"/>
    </row>
    <row r="28570" spans="5:5" x14ac:dyDescent="0.25">
      <c r="E28570"/>
    </row>
    <row r="28571" spans="5:5" x14ac:dyDescent="0.25">
      <c r="E28571"/>
    </row>
    <row r="28572" spans="5:5" x14ac:dyDescent="0.25">
      <c r="E28572"/>
    </row>
    <row r="28573" spans="5:5" x14ac:dyDescent="0.25">
      <c r="E28573"/>
    </row>
    <row r="28574" spans="5:5" x14ac:dyDescent="0.25">
      <c r="E28574"/>
    </row>
    <row r="28575" spans="5:5" x14ac:dyDescent="0.25">
      <c r="E28575"/>
    </row>
    <row r="28576" spans="5:5" x14ac:dyDescent="0.25">
      <c r="E28576"/>
    </row>
    <row r="28577" spans="5:5" x14ac:dyDescent="0.25">
      <c r="E28577"/>
    </row>
    <row r="28578" spans="5:5" x14ac:dyDescent="0.25">
      <c r="E28578"/>
    </row>
    <row r="28579" spans="5:5" x14ac:dyDescent="0.25">
      <c r="E28579"/>
    </row>
    <row r="28580" spans="5:5" x14ac:dyDescent="0.25">
      <c r="E28580"/>
    </row>
    <row r="28581" spans="5:5" x14ac:dyDescent="0.25">
      <c r="E28581"/>
    </row>
    <row r="28582" spans="5:5" x14ac:dyDescent="0.25">
      <c r="E28582"/>
    </row>
    <row r="28583" spans="5:5" x14ac:dyDescent="0.25">
      <c r="E28583"/>
    </row>
    <row r="28584" spans="5:5" x14ac:dyDescent="0.25">
      <c r="E28584"/>
    </row>
    <row r="28585" spans="5:5" x14ac:dyDescent="0.25">
      <c r="E28585"/>
    </row>
    <row r="28586" spans="5:5" x14ac:dyDescent="0.25">
      <c r="E28586"/>
    </row>
    <row r="28587" spans="5:5" x14ac:dyDescent="0.25">
      <c r="E28587"/>
    </row>
    <row r="28588" spans="5:5" x14ac:dyDescent="0.25">
      <c r="E28588"/>
    </row>
    <row r="28589" spans="5:5" x14ac:dyDescent="0.25">
      <c r="E28589"/>
    </row>
    <row r="28590" spans="5:5" x14ac:dyDescent="0.25">
      <c r="E28590"/>
    </row>
    <row r="28591" spans="5:5" x14ac:dyDescent="0.25">
      <c r="E28591"/>
    </row>
    <row r="28592" spans="5:5" x14ac:dyDescent="0.25">
      <c r="E28592"/>
    </row>
    <row r="28593" spans="5:5" x14ac:dyDescent="0.25">
      <c r="E28593"/>
    </row>
    <row r="28594" spans="5:5" x14ac:dyDescent="0.25">
      <c r="E28594"/>
    </row>
    <row r="28595" spans="5:5" x14ac:dyDescent="0.25">
      <c r="E28595"/>
    </row>
    <row r="28596" spans="5:5" x14ac:dyDescent="0.25">
      <c r="E28596"/>
    </row>
    <row r="28597" spans="5:5" x14ac:dyDescent="0.25">
      <c r="E28597"/>
    </row>
    <row r="28598" spans="5:5" x14ac:dyDescent="0.25">
      <c r="E28598"/>
    </row>
    <row r="28599" spans="5:5" x14ac:dyDescent="0.25">
      <c r="E28599"/>
    </row>
    <row r="28600" spans="5:5" x14ac:dyDescent="0.25">
      <c r="E28600"/>
    </row>
    <row r="28601" spans="5:5" x14ac:dyDescent="0.25">
      <c r="E28601"/>
    </row>
    <row r="28602" spans="5:5" x14ac:dyDescent="0.25">
      <c r="E28602"/>
    </row>
    <row r="28603" spans="5:5" x14ac:dyDescent="0.25">
      <c r="E28603"/>
    </row>
    <row r="28604" spans="5:5" x14ac:dyDescent="0.25">
      <c r="E28604"/>
    </row>
    <row r="28605" spans="5:5" x14ac:dyDescent="0.25">
      <c r="E28605"/>
    </row>
    <row r="28606" spans="5:5" x14ac:dyDescent="0.25">
      <c r="E28606"/>
    </row>
    <row r="28607" spans="5:5" x14ac:dyDescent="0.25">
      <c r="E28607"/>
    </row>
    <row r="28608" spans="5:5" x14ac:dyDescent="0.25">
      <c r="E28608"/>
    </row>
    <row r="28609" spans="5:5" x14ac:dyDescent="0.25">
      <c r="E28609"/>
    </row>
    <row r="28610" spans="5:5" x14ac:dyDescent="0.25">
      <c r="E28610"/>
    </row>
    <row r="28611" spans="5:5" x14ac:dyDescent="0.25">
      <c r="E28611"/>
    </row>
    <row r="28612" spans="5:5" x14ac:dyDescent="0.25">
      <c r="E28612"/>
    </row>
    <row r="28613" spans="5:5" x14ac:dyDescent="0.25">
      <c r="E28613"/>
    </row>
    <row r="28614" spans="5:5" x14ac:dyDescent="0.25">
      <c r="E28614"/>
    </row>
    <row r="28615" spans="5:5" x14ac:dyDescent="0.25">
      <c r="E28615"/>
    </row>
    <row r="28616" spans="5:5" x14ac:dyDescent="0.25">
      <c r="E28616"/>
    </row>
    <row r="28617" spans="5:5" x14ac:dyDescent="0.25">
      <c r="E28617"/>
    </row>
    <row r="28618" spans="5:5" x14ac:dyDescent="0.25">
      <c r="E28618"/>
    </row>
    <row r="28619" spans="5:5" x14ac:dyDescent="0.25">
      <c r="E28619"/>
    </row>
    <row r="28620" spans="5:5" x14ac:dyDescent="0.25">
      <c r="E28620"/>
    </row>
    <row r="28621" spans="5:5" x14ac:dyDescent="0.25">
      <c r="E28621"/>
    </row>
    <row r="28622" spans="5:5" x14ac:dyDescent="0.25">
      <c r="E28622"/>
    </row>
    <row r="28623" spans="5:5" x14ac:dyDescent="0.25">
      <c r="E28623"/>
    </row>
    <row r="28624" spans="5:5" x14ac:dyDescent="0.25">
      <c r="E28624"/>
    </row>
    <row r="28625" spans="5:5" x14ac:dyDescent="0.25">
      <c r="E28625"/>
    </row>
    <row r="28626" spans="5:5" x14ac:dyDescent="0.25">
      <c r="E28626"/>
    </row>
    <row r="28627" spans="5:5" x14ac:dyDescent="0.25">
      <c r="E28627"/>
    </row>
    <row r="28628" spans="5:5" x14ac:dyDescent="0.25">
      <c r="E28628"/>
    </row>
    <row r="28629" spans="5:5" x14ac:dyDescent="0.25">
      <c r="E28629"/>
    </row>
    <row r="28630" spans="5:5" x14ac:dyDescent="0.25">
      <c r="E28630"/>
    </row>
    <row r="28631" spans="5:5" x14ac:dyDescent="0.25">
      <c r="E28631"/>
    </row>
    <row r="28632" spans="5:5" x14ac:dyDescent="0.25">
      <c r="E28632"/>
    </row>
    <row r="28633" spans="5:5" x14ac:dyDescent="0.25">
      <c r="E28633"/>
    </row>
    <row r="28634" spans="5:5" x14ac:dyDescent="0.25">
      <c r="E28634"/>
    </row>
    <row r="28635" spans="5:5" x14ac:dyDescent="0.25">
      <c r="E28635"/>
    </row>
    <row r="28636" spans="5:5" x14ac:dyDescent="0.25">
      <c r="E28636"/>
    </row>
    <row r="28637" spans="5:5" x14ac:dyDescent="0.25">
      <c r="E28637"/>
    </row>
    <row r="28638" spans="5:5" x14ac:dyDescent="0.25">
      <c r="E28638"/>
    </row>
    <row r="28639" spans="5:5" x14ac:dyDescent="0.25">
      <c r="E28639"/>
    </row>
    <row r="28640" spans="5:5" x14ac:dyDescent="0.25">
      <c r="E28640"/>
    </row>
    <row r="28641" spans="5:5" x14ac:dyDescent="0.25">
      <c r="E28641"/>
    </row>
    <row r="28642" spans="5:5" x14ac:dyDescent="0.25">
      <c r="E28642"/>
    </row>
    <row r="28643" spans="5:5" x14ac:dyDescent="0.25">
      <c r="E28643"/>
    </row>
    <row r="28644" spans="5:5" x14ac:dyDescent="0.25">
      <c r="E28644"/>
    </row>
    <row r="28645" spans="5:5" x14ac:dyDescent="0.25">
      <c r="E28645"/>
    </row>
    <row r="28646" spans="5:5" x14ac:dyDescent="0.25">
      <c r="E28646"/>
    </row>
    <row r="28647" spans="5:5" x14ac:dyDescent="0.25">
      <c r="E28647"/>
    </row>
    <row r="28648" spans="5:5" x14ac:dyDescent="0.25">
      <c r="E28648"/>
    </row>
    <row r="28649" spans="5:5" x14ac:dyDescent="0.25">
      <c r="E28649"/>
    </row>
    <row r="28650" spans="5:5" x14ac:dyDescent="0.25">
      <c r="E28650"/>
    </row>
    <row r="28651" spans="5:5" x14ac:dyDescent="0.25">
      <c r="E28651"/>
    </row>
    <row r="28652" spans="5:5" x14ac:dyDescent="0.25">
      <c r="E28652"/>
    </row>
    <row r="28653" spans="5:5" x14ac:dyDescent="0.25">
      <c r="E28653"/>
    </row>
    <row r="28654" spans="5:5" x14ac:dyDescent="0.25">
      <c r="E28654"/>
    </row>
    <row r="28655" spans="5:5" x14ac:dyDescent="0.25">
      <c r="E28655"/>
    </row>
    <row r="28656" spans="5:5" x14ac:dyDescent="0.25">
      <c r="E28656"/>
    </row>
    <row r="28657" spans="5:5" x14ac:dyDescent="0.25">
      <c r="E28657"/>
    </row>
    <row r="28658" spans="5:5" x14ac:dyDescent="0.25">
      <c r="E28658"/>
    </row>
    <row r="28659" spans="5:5" x14ac:dyDescent="0.25">
      <c r="E28659"/>
    </row>
    <row r="28660" spans="5:5" x14ac:dyDescent="0.25">
      <c r="E28660"/>
    </row>
    <row r="28661" spans="5:5" x14ac:dyDescent="0.25">
      <c r="E28661"/>
    </row>
    <row r="28662" spans="5:5" x14ac:dyDescent="0.25">
      <c r="E28662"/>
    </row>
    <row r="28663" spans="5:5" x14ac:dyDescent="0.25">
      <c r="E28663"/>
    </row>
    <row r="28664" spans="5:5" x14ac:dyDescent="0.25">
      <c r="E28664"/>
    </row>
    <row r="28665" spans="5:5" x14ac:dyDescent="0.25">
      <c r="E28665"/>
    </row>
    <row r="28666" spans="5:5" x14ac:dyDescent="0.25">
      <c r="E28666"/>
    </row>
    <row r="28667" spans="5:5" x14ac:dyDescent="0.25">
      <c r="E28667"/>
    </row>
    <row r="28668" spans="5:5" x14ac:dyDescent="0.25">
      <c r="E28668"/>
    </row>
    <row r="28669" spans="5:5" x14ac:dyDescent="0.25">
      <c r="E28669"/>
    </row>
    <row r="28670" spans="5:5" x14ac:dyDescent="0.25">
      <c r="E28670"/>
    </row>
    <row r="28671" spans="5:5" x14ac:dyDescent="0.25">
      <c r="E28671"/>
    </row>
    <row r="28672" spans="5:5" x14ac:dyDescent="0.25">
      <c r="E28672"/>
    </row>
    <row r="28673" spans="5:5" x14ac:dyDescent="0.25">
      <c r="E28673"/>
    </row>
    <row r="28674" spans="5:5" x14ac:dyDescent="0.25">
      <c r="E28674"/>
    </row>
    <row r="28675" spans="5:5" x14ac:dyDescent="0.25">
      <c r="E28675"/>
    </row>
    <row r="28676" spans="5:5" x14ac:dyDescent="0.25">
      <c r="E28676"/>
    </row>
    <row r="28677" spans="5:5" x14ac:dyDescent="0.25">
      <c r="E28677"/>
    </row>
    <row r="28678" spans="5:5" x14ac:dyDescent="0.25">
      <c r="E28678"/>
    </row>
    <row r="28679" spans="5:5" x14ac:dyDescent="0.25">
      <c r="E28679"/>
    </row>
    <row r="28680" spans="5:5" x14ac:dyDescent="0.25">
      <c r="E28680"/>
    </row>
    <row r="28681" spans="5:5" x14ac:dyDescent="0.25">
      <c r="E28681"/>
    </row>
    <row r="28682" spans="5:5" x14ac:dyDescent="0.25">
      <c r="E28682"/>
    </row>
    <row r="28683" spans="5:5" x14ac:dyDescent="0.25">
      <c r="E28683"/>
    </row>
    <row r="28684" spans="5:5" x14ac:dyDescent="0.25">
      <c r="E28684"/>
    </row>
    <row r="28685" spans="5:5" x14ac:dyDescent="0.25">
      <c r="E28685"/>
    </row>
    <row r="28686" spans="5:5" x14ac:dyDescent="0.25">
      <c r="E28686"/>
    </row>
    <row r="28687" spans="5:5" x14ac:dyDescent="0.25">
      <c r="E28687"/>
    </row>
    <row r="28688" spans="5:5" x14ac:dyDescent="0.25">
      <c r="E28688"/>
    </row>
    <row r="28689" spans="5:5" x14ac:dyDescent="0.25">
      <c r="E28689"/>
    </row>
    <row r="28690" spans="5:5" x14ac:dyDescent="0.25">
      <c r="E28690"/>
    </row>
    <row r="28691" spans="5:5" x14ac:dyDescent="0.25">
      <c r="E28691"/>
    </row>
    <row r="28692" spans="5:5" x14ac:dyDescent="0.25">
      <c r="E28692"/>
    </row>
    <row r="28693" spans="5:5" x14ac:dyDescent="0.25">
      <c r="E28693"/>
    </row>
    <row r="28694" spans="5:5" x14ac:dyDescent="0.25">
      <c r="E28694"/>
    </row>
    <row r="28695" spans="5:5" x14ac:dyDescent="0.25">
      <c r="E28695"/>
    </row>
    <row r="28696" spans="5:5" x14ac:dyDescent="0.25">
      <c r="E28696"/>
    </row>
    <row r="28697" spans="5:5" x14ac:dyDescent="0.25">
      <c r="E28697"/>
    </row>
    <row r="28698" spans="5:5" x14ac:dyDescent="0.25">
      <c r="E28698"/>
    </row>
    <row r="28699" spans="5:5" x14ac:dyDescent="0.25">
      <c r="E28699"/>
    </row>
    <row r="28700" spans="5:5" x14ac:dyDescent="0.25">
      <c r="E28700"/>
    </row>
    <row r="28701" spans="5:5" x14ac:dyDescent="0.25">
      <c r="E28701"/>
    </row>
    <row r="28702" spans="5:5" x14ac:dyDescent="0.25">
      <c r="E28702"/>
    </row>
    <row r="28703" spans="5:5" x14ac:dyDescent="0.25">
      <c r="E28703"/>
    </row>
    <row r="28704" spans="5:5" x14ac:dyDescent="0.25">
      <c r="E28704"/>
    </row>
    <row r="28705" spans="5:5" x14ac:dyDescent="0.25">
      <c r="E28705"/>
    </row>
    <row r="28706" spans="5:5" x14ac:dyDescent="0.25">
      <c r="E28706"/>
    </row>
    <row r="28707" spans="5:5" x14ac:dyDescent="0.25">
      <c r="E28707"/>
    </row>
    <row r="28708" spans="5:5" x14ac:dyDescent="0.25">
      <c r="E28708"/>
    </row>
    <row r="28709" spans="5:5" x14ac:dyDescent="0.25">
      <c r="E28709"/>
    </row>
    <row r="28710" spans="5:5" x14ac:dyDescent="0.25">
      <c r="E28710"/>
    </row>
    <row r="28711" spans="5:5" x14ac:dyDescent="0.25">
      <c r="E28711"/>
    </row>
    <row r="28712" spans="5:5" x14ac:dyDescent="0.25">
      <c r="E28712"/>
    </row>
    <row r="28713" spans="5:5" x14ac:dyDescent="0.25">
      <c r="E28713"/>
    </row>
    <row r="28714" spans="5:5" x14ac:dyDescent="0.25">
      <c r="E28714"/>
    </row>
    <row r="28715" spans="5:5" x14ac:dyDescent="0.25">
      <c r="E28715"/>
    </row>
    <row r="28716" spans="5:5" x14ac:dyDescent="0.25">
      <c r="E28716"/>
    </row>
    <row r="28717" spans="5:5" x14ac:dyDescent="0.25">
      <c r="E28717"/>
    </row>
    <row r="28718" spans="5:5" x14ac:dyDescent="0.25">
      <c r="E28718"/>
    </row>
    <row r="28719" spans="5:5" x14ac:dyDescent="0.25">
      <c r="E28719"/>
    </row>
    <row r="28720" spans="5:5" x14ac:dyDescent="0.25">
      <c r="E28720"/>
    </row>
    <row r="28721" spans="5:5" x14ac:dyDescent="0.25">
      <c r="E28721"/>
    </row>
    <row r="28722" spans="5:5" x14ac:dyDescent="0.25">
      <c r="E28722"/>
    </row>
    <row r="28723" spans="5:5" x14ac:dyDescent="0.25">
      <c r="E28723"/>
    </row>
    <row r="28724" spans="5:5" x14ac:dyDescent="0.25">
      <c r="E28724"/>
    </row>
    <row r="28725" spans="5:5" x14ac:dyDescent="0.25">
      <c r="E28725"/>
    </row>
    <row r="28726" spans="5:5" x14ac:dyDescent="0.25">
      <c r="E28726"/>
    </row>
    <row r="28727" spans="5:5" x14ac:dyDescent="0.25">
      <c r="E28727"/>
    </row>
    <row r="28728" spans="5:5" x14ac:dyDescent="0.25">
      <c r="E28728"/>
    </row>
    <row r="28729" spans="5:5" x14ac:dyDescent="0.25">
      <c r="E28729"/>
    </row>
    <row r="28730" spans="5:5" x14ac:dyDescent="0.25">
      <c r="E28730"/>
    </row>
    <row r="28731" spans="5:5" x14ac:dyDescent="0.25">
      <c r="E28731"/>
    </row>
    <row r="28732" spans="5:5" x14ac:dyDescent="0.25">
      <c r="E28732"/>
    </row>
    <row r="28733" spans="5:5" x14ac:dyDescent="0.25">
      <c r="E28733"/>
    </row>
    <row r="28734" spans="5:5" x14ac:dyDescent="0.25">
      <c r="E28734"/>
    </row>
    <row r="28735" spans="5:5" x14ac:dyDescent="0.25">
      <c r="E28735"/>
    </row>
    <row r="28736" spans="5:5" x14ac:dyDescent="0.25">
      <c r="E28736"/>
    </row>
    <row r="28737" spans="5:5" x14ac:dyDescent="0.25">
      <c r="E28737"/>
    </row>
    <row r="28738" spans="5:5" x14ac:dyDescent="0.25">
      <c r="E28738"/>
    </row>
    <row r="28739" spans="5:5" x14ac:dyDescent="0.25">
      <c r="E28739"/>
    </row>
    <row r="28740" spans="5:5" x14ac:dyDescent="0.25">
      <c r="E28740"/>
    </row>
    <row r="28741" spans="5:5" x14ac:dyDescent="0.25">
      <c r="E28741"/>
    </row>
    <row r="28742" spans="5:5" x14ac:dyDescent="0.25">
      <c r="E28742"/>
    </row>
    <row r="28743" spans="5:5" x14ac:dyDescent="0.25">
      <c r="E28743"/>
    </row>
    <row r="28744" spans="5:5" x14ac:dyDescent="0.25">
      <c r="E28744"/>
    </row>
    <row r="28745" spans="5:5" x14ac:dyDescent="0.25">
      <c r="E28745"/>
    </row>
    <row r="28746" spans="5:5" x14ac:dyDescent="0.25">
      <c r="E28746"/>
    </row>
    <row r="28747" spans="5:5" x14ac:dyDescent="0.25">
      <c r="E28747"/>
    </row>
    <row r="28748" spans="5:5" x14ac:dyDescent="0.25">
      <c r="E28748"/>
    </row>
    <row r="28749" spans="5:5" x14ac:dyDescent="0.25">
      <c r="E28749"/>
    </row>
    <row r="28750" spans="5:5" x14ac:dyDescent="0.25">
      <c r="E28750"/>
    </row>
    <row r="28751" spans="5:5" x14ac:dyDescent="0.25">
      <c r="E28751"/>
    </row>
    <row r="28752" spans="5:5" x14ac:dyDescent="0.25">
      <c r="E28752"/>
    </row>
    <row r="28753" spans="5:5" x14ac:dyDescent="0.25">
      <c r="E28753"/>
    </row>
    <row r="28754" spans="5:5" x14ac:dyDescent="0.25">
      <c r="E28754"/>
    </row>
    <row r="28755" spans="5:5" x14ac:dyDescent="0.25">
      <c r="E28755"/>
    </row>
    <row r="28756" spans="5:5" x14ac:dyDescent="0.25">
      <c r="E28756"/>
    </row>
    <row r="28757" spans="5:5" x14ac:dyDescent="0.25">
      <c r="E28757"/>
    </row>
    <row r="28758" spans="5:5" x14ac:dyDescent="0.25">
      <c r="E28758"/>
    </row>
    <row r="28759" spans="5:5" x14ac:dyDescent="0.25">
      <c r="E28759"/>
    </row>
    <row r="28760" spans="5:5" x14ac:dyDescent="0.25">
      <c r="E28760"/>
    </row>
    <row r="28761" spans="5:5" x14ac:dyDescent="0.25">
      <c r="E28761"/>
    </row>
    <row r="28762" spans="5:5" x14ac:dyDescent="0.25">
      <c r="E28762"/>
    </row>
    <row r="28763" spans="5:5" x14ac:dyDescent="0.25">
      <c r="E28763"/>
    </row>
    <row r="28764" spans="5:5" x14ac:dyDescent="0.25">
      <c r="E28764"/>
    </row>
    <row r="28765" spans="5:5" x14ac:dyDescent="0.25">
      <c r="E28765"/>
    </row>
    <row r="28766" spans="5:5" x14ac:dyDescent="0.25">
      <c r="E28766"/>
    </row>
    <row r="28767" spans="5:5" x14ac:dyDescent="0.25">
      <c r="E28767"/>
    </row>
    <row r="28768" spans="5:5" x14ac:dyDescent="0.25">
      <c r="E28768"/>
    </row>
    <row r="28769" spans="5:5" x14ac:dyDescent="0.25">
      <c r="E28769"/>
    </row>
    <row r="28770" spans="5:5" x14ac:dyDescent="0.25">
      <c r="E28770"/>
    </row>
    <row r="28771" spans="5:5" x14ac:dyDescent="0.25">
      <c r="E28771"/>
    </row>
    <row r="28772" spans="5:5" x14ac:dyDescent="0.25">
      <c r="E28772"/>
    </row>
    <row r="28773" spans="5:5" x14ac:dyDescent="0.25">
      <c r="E28773"/>
    </row>
    <row r="28774" spans="5:5" x14ac:dyDescent="0.25">
      <c r="E28774"/>
    </row>
    <row r="28775" spans="5:5" x14ac:dyDescent="0.25">
      <c r="E28775"/>
    </row>
    <row r="28776" spans="5:5" x14ac:dyDescent="0.25">
      <c r="E28776"/>
    </row>
    <row r="28777" spans="5:5" x14ac:dyDescent="0.25">
      <c r="E28777"/>
    </row>
    <row r="28778" spans="5:5" x14ac:dyDescent="0.25">
      <c r="E28778"/>
    </row>
    <row r="28779" spans="5:5" x14ac:dyDescent="0.25">
      <c r="E28779"/>
    </row>
    <row r="28780" spans="5:5" x14ac:dyDescent="0.25">
      <c r="E28780"/>
    </row>
    <row r="28781" spans="5:5" x14ac:dyDescent="0.25">
      <c r="E28781"/>
    </row>
    <row r="28782" spans="5:5" x14ac:dyDescent="0.25">
      <c r="E28782"/>
    </row>
    <row r="28783" spans="5:5" x14ac:dyDescent="0.25">
      <c r="E28783"/>
    </row>
    <row r="28784" spans="5:5" x14ac:dyDescent="0.25">
      <c r="E28784"/>
    </row>
    <row r="28785" spans="5:5" x14ac:dyDescent="0.25">
      <c r="E28785"/>
    </row>
    <row r="28786" spans="5:5" x14ac:dyDescent="0.25">
      <c r="E28786"/>
    </row>
    <row r="28787" spans="5:5" x14ac:dyDescent="0.25">
      <c r="E28787"/>
    </row>
    <row r="28788" spans="5:5" x14ac:dyDescent="0.25">
      <c r="E28788"/>
    </row>
    <row r="28789" spans="5:5" x14ac:dyDescent="0.25">
      <c r="E28789"/>
    </row>
    <row r="28790" spans="5:5" x14ac:dyDescent="0.25">
      <c r="E28790"/>
    </row>
    <row r="28791" spans="5:5" x14ac:dyDescent="0.25">
      <c r="E28791"/>
    </row>
    <row r="28792" spans="5:5" x14ac:dyDescent="0.25">
      <c r="E28792"/>
    </row>
    <row r="28793" spans="5:5" x14ac:dyDescent="0.25">
      <c r="E28793"/>
    </row>
    <row r="28794" spans="5:5" x14ac:dyDescent="0.25">
      <c r="E28794"/>
    </row>
    <row r="28795" spans="5:5" x14ac:dyDescent="0.25">
      <c r="E28795"/>
    </row>
    <row r="28796" spans="5:5" x14ac:dyDescent="0.25">
      <c r="E28796"/>
    </row>
    <row r="28797" spans="5:5" x14ac:dyDescent="0.25">
      <c r="E28797"/>
    </row>
    <row r="28798" spans="5:5" x14ac:dyDescent="0.25">
      <c r="E28798"/>
    </row>
    <row r="28799" spans="5:5" x14ac:dyDescent="0.25">
      <c r="E28799"/>
    </row>
    <row r="28800" spans="5:5" x14ac:dyDescent="0.25">
      <c r="E28800"/>
    </row>
    <row r="28801" spans="5:5" x14ac:dyDescent="0.25">
      <c r="E28801"/>
    </row>
    <row r="28802" spans="5:5" x14ac:dyDescent="0.25">
      <c r="E28802"/>
    </row>
    <row r="28803" spans="5:5" x14ac:dyDescent="0.25">
      <c r="E28803"/>
    </row>
    <row r="28804" spans="5:5" x14ac:dyDescent="0.25">
      <c r="E28804"/>
    </row>
    <row r="28805" spans="5:5" x14ac:dyDescent="0.25">
      <c r="E28805"/>
    </row>
    <row r="28806" spans="5:5" x14ac:dyDescent="0.25">
      <c r="E28806"/>
    </row>
    <row r="28807" spans="5:5" x14ac:dyDescent="0.25">
      <c r="E28807"/>
    </row>
    <row r="28808" spans="5:5" x14ac:dyDescent="0.25">
      <c r="E28808"/>
    </row>
    <row r="28809" spans="5:5" x14ac:dyDescent="0.25">
      <c r="E28809"/>
    </row>
    <row r="28810" spans="5:5" x14ac:dyDescent="0.25">
      <c r="E28810"/>
    </row>
    <row r="28811" spans="5:5" x14ac:dyDescent="0.25">
      <c r="E28811"/>
    </row>
    <row r="28812" spans="5:5" x14ac:dyDescent="0.25">
      <c r="E28812"/>
    </row>
    <row r="28813" spans="5:5" x14ac:dyDescent="0.25">
      <c r="E28813"/>
    </row>
    <row r="28814" spans="5:5" x14ac:dyDescent="0.25">
      <c r="E28814"/>
    </row>
    <row r="28815" spans="5:5" x14ac:dyDescent="0.25">
      <c r="E28815"/>
    </row>
    <row r="28816" spans="5:5" x14ac:dyDescent="0.25">
      <c r="E28816"/>
    </row>
    <row r="28817" spans="5:5" x14ac:dyDescent="0.25">
      <c r="E28817"/>
    </row>
    <row r="28818" spans="5:5" x14ac:dyDescent="0.25">
      <c r="E28818"/>
    </row>
    <row r="28819" spans="5:5" x14ac:dyDescent="0.25">
      <c r="E28819"/>
    </row>
    <row r="28820" spans="5:5" x14ac:dyDescent="0.25">
      <c r="E28820"/>
    </row>
    <row r="28821" spans="5:5" x14ac:dyDescent="0.25">
      <c r="E28821"/>
    </row>
    <row r="28822" spans="5:5" x14ac:dyDescent="0.25">
      <c r="E28822"/>
    </row>
    <row r="28823" spans="5:5" x14ac:dyDescent="0.25">
      <c r="E28823"/>
    </row>
    <row r="28824" spans="5:5" x14ac:dyDescent="0.25">
      <c r="E28824"/>
    </row>
    <row r="28825" spans="5:5" x14ac:dyDescent="0.25">
      <c r="E28825"/>
    </row>
    <row r="28826" spans="5:5" x14ac:dyDescent="0.25">
      <c r="E28826"/>
    </row>
    <row r="28827" spans="5:5" x14ac:dyDescent="0.25">
      <c r="E28827"/>
    </row>
    <row r="28828" spans="5:5" x14ac:dyDescent="0.25">
      <c r="E28828"/>
    </row>
    <row r="28829" spans="5:5" x14ac:dyDescent="0.25">
      <c r="E28829"/>
    </row>
    <row r="28830" spans="5:5" x14ac:dyDescent="0.25">
      <c r="E28830"/>
    </row>
    <row r="28831" spans="5:5" x14ac:dyDescent="0.25">
      <c r="E28831"/>
    </row>
    <row r="28832" spans="5:5" x14ac:dyDescent="0.25">
      <c r="E28832"/>
    </row>
    <row r="28833" spans="5:5" x14ac:dyDescent="0.25">
      <c r="E28833"/>
    </row>
    <row r="28834" spans="5:5" x14ac:dyDescent="0.25">
      <c r="E28834"/>
    </row>
    <row r="28835" spans="5:5" x14ac:dyDescent="0.25">
      <c r="E28835"/>
    </row>
    <row r="28836" spans="5:5" x14ac:dyDescent="0.25">
      <c r="E28836"/>
    </row>
    <row r="28837" spans="5:5" x14ac:dyDescent="0.25">
      <c r="E28837"/>
    </row>
    <row r="28838" spans="5:5" x14ac:dyDescent="0.25">
      <c r="E28838"/>
    </row>
    <row r="28839" spans="5:5" x14ac:dyDescent="0.25">
      <c r="E28839"/>
    </row>
    <row r="28840" spans="5:5" x14ac:dyDescent="0.25">
      <c r="E28840"/>
    </row>
    <row r="28841" spans="5:5" x14ac:dyDescent="0.25">
      <c r="E28841"/>
    </row>
    <row r="28842" spans="5:5" x14ac:dyDescent="0.25">
      <c r="E28842"/>
    </row>
    <row r="28843" spans="5:5" x14ac:dyDescent="0.25">
      <c r="E28843"/>
    </row>
    <row r="28844" spans="5:5" x14ac:dyDescent="0.25">
      <c r="E28844"/>
    </row>
    <row r="28845" spans="5:5" x14ac:dyDescent="0.25">
      <c r="E28845"/>
    </row>
    <row r="28846" spans="5:5" x14ac:dyDescent="0.25">
      <c r="E28846"/>
    </row>
    <row r="28847" spans="5:5" x14ac:dyDescent="0.25">
      <c r="E28847"/>
    </row>
    <row r="28848" spans="5:5" x14ac:dyDescent="0.25">
      <c r="E28848"/>
    </row>
    <row r="28849" spans="5:5" x14ac:dyDescent="0.25">
      <c r="E28849"/>
    </row>
    <row r="28850" spans="5:5" x14ac:dyDescent="0.25">
      <c r="E28850"/>
    </row>
    <row r="28851" spans="5:5" x14ac:dyDescent="0.25">
      <c r="E28851"/>
    </row>
    <row r="28852" spans="5:5" x14ac:dyDescent="0.25">
      <c r="E28852"/>
    </row>
    <row r="28853" spans="5:5" x14ac:dyDescent="0.25">
      <c r="E28853"/>
    </row>
    <row r="28854" spans="5:5" x14ac:dyDescent="0.25">
      <c r="E28854"/>
    </row>
    <row r="28855" spans="5:5" x14ac:dyDescent="0.25">
      <c r="E28855"/>
    </row>
    <row r="28856" spans="5:5" x14ac:dyDescent="0.25">
      <c r="E28856"/>
    </row>
    <row r="28857" spans="5:5" x14ac:dyDescent="0.25">
      <c r="E28857"/>
    </row>
    <row r="28858" spans="5:5" x14ac:dyDescent="0.25">
      <c r="E28858"/>
    </row>
    <row r="28859" spans="5:5" x14ac:dyDescent="0.25">
      <c r="E28859"/>
    </row>
    <row r="28860" spans="5:5" x14ac:dyDescent="0.25">
      <c r="E28860"/>
    </row>
    <row r="28861" spans="5:5" x14ac:dyDescent="0.25">
      <c r="E28861"/>
    </row>
    <row r="28862" spans="5:5" x14ac:dyDescent="0.25">
      <c r="E28862"/>
    </row>
    <row r="28863" spans="5:5" x14ac:dyDescent="0.25">
      <c r="E28863"/>
    </row>
    <row r="28864" spans="5:5" x14ac:dyDescent="0.25">
      <c r="E28864"/>
    </row>
    <row r="28865" spans="5:5" x14ac:dyDescent="0.25">
      <c r="E28865"/>
    </row>
    <row r="28866" spans="5:5" x14ac:dyDescent="0.25">
      <c r="E28866"/>
    </row>
    <row r="28867" spans="5:5" x14ac:dyDescent="0.25">
      <c r="E28867"/>
    </row>
    <row r="28868" spans="5:5" x14ac:dyDescent="0.25">
      <c r="E28868"/>
    </row>
    <row r="28869" spans="5:5" x14ac:dyDescent="0.25">
      <c r="E28869"/>
    </row>
    <row r="28870" spans="5:5" x14ac:dyDescent="0.25">
      <c r="E28870"/>
    </row>
    <row r="28871" spans="5:5" x14ac:dyDescent="0.25">
      <c r="E28871"/>
    </row>
    <row r="28872" spans="5:5" x14ac:dyDescent="0.25">
      <c r="E28872"/>
    </row>
    <row r="28873" spans="5:5" x14ac:dyDescent="0.25">
      <c r="E28873"/>
    </row>
    <row r="28874" spans="5:5" x14ac:dyDescent="0.25">
      <c r="E28874"/>
    </row>
    <row r="28875" spans="5:5" x14ac:dyDescent="0.25">
      <c r="E28875"/>
    </row>
    <row r="28876" spans="5:5" x14ac:dyDescent="0.25">
      <c r="E28876"/>
    </row>
    <row r="28877" spans="5:5" x14ac:dyDescent="0.25">
      <c r="E28877"/>
    </row>
    <row r="28878" spans="5:5" x14ac:dyDescent="0.25">
      <c r="E28878"/>
    </row>
    <row r="28879" spans="5:5" x14ac:dyDescent="0.25">
      <c r="E28879"/>
    </row>
    <row r="28880" spans="5:5" x14ac:dyDescent="0.25">
      <c r="E28880"/>
    </row>
    <row r="28881" spans="5:5" x14ac:dyDescent="0.25">
      <c r="E28881"/>
    </row>
    <row r="28882" spans="5:5" x14ac:dyDescent="0.25">
      <c r="E28882"/>
    </row>
    <row r="28883" spans="5:5" x14ac:dyDescent="0.25">
      <c r="E28883"/>
    </row>
    <row r="28884" spans="5:5" x14ac:dyDescent="0.25">
      <c r="E28884"/>
    </row>
    <row r="28885" spans="5:5" x14ac:dyDescent="0.25">
      <c r="E28885"/>
    </row>
    <row r="28886" spans="5:5" x14ac:dyDescent="0.25">
      <c r="E28886"/>
    </row>
    <row r="28887" spans="5:5" x14ac:dyDescent="0.25">
      <c r="E28887"/>
    </row>
    <row r="28888" spans="5:5" x14ac:dyDescent="0.25">
      <c r="E28888"/>
    </row>
    <row r="28889" spans="5:5" x14ac:dyDescent="0.25">
      <c r="E28889"/>
    </row>
    <row r="28890" spans="5:5" x14ac:dyDescent="0.25">
      <c r="E28890"/>
    </row>
    <row r="28891" spans="5:5" x14ac:dyDescent="0.25">
      <c r="E28891"/>
    </row>
    <row r="28892" spans="5:5" x14ac:dyDescent="0.25">
      <c r="E28892"/>
    </row>
    <row r="28893" spans="5:5" x14ac:dyDescent="0.25">
      <c r="E28893"/>
    </row>
    <row r="28894" spans="5:5" x14ac:dyDescent="0.25">
      <c r="E28894"/>
    </row>
    <row r="28895" spans="5:5" x14ac:dyDescent="0.25">
      <c r="E28895"/>
    </row>
    <row r="28896" spans="5:5" x14ac:dyDescent="0.25">
      <c r="E28896"/>
    </row>
    <row r="28897" spans="5:5" x14ac:dyDescent="0.25">
      <c r="E28897"/>
    </row>
    <row r="28898" spans="5:5" x14ac:dyDescent="0.25">
      <c r="E28898"/>
    </row>
    <row r="28899" spans="5:5" x14ac:dyDescent="0.25">
      <c r="E28899"/>
    </row>
    <row r="28900" spans="5:5" x14ac:dyDescent="0.25">
      <c r="E28900"/>
    </row>
    <row r="28901" spans="5:5" x14ac:dyDescent="0.25">
      <c r="E28901"/>
    </row>
    <row r="28902" spans="5:5" x14ac:dyDescent="0.25">
      <c r="E28902"/>
    </row>
    <row r="28903" spans="5:5" x14ac:dyDescent="0.25">
      <c r="E28903"/>
    </row>
    <row r="28904" spans="5:5" x14ac:dyDescent="0.25">
      <c r="E28904"/>
    </row>
    <row r="28905" spans="5:5" x14ac:dyDescent="0.25">
      <c r="E28905"/>
    </row>
    <row r="28906" spans="5:5" x14ac:dyDescent="0.25">
      <c r="E28906"/>
    </row>
    <row r="28907" spans="5:5" x14ac:dyDescent="0.25">
      <c r="E28907"/>
    </row>
    <row r="28908" spans="5:5" x14ac:dyDescent="0.25">
      <c r="E28908"/>
    </row>
    <row r="28909" spans="5:5" x14ac:dyDescent="0.25">
      <c r="E28909"/>
    </row>
    <row r="28910" spans="5:5" x14ac:dyDescent="0.25">
      <c r="E28910"/>
    </row>
    <row r="28911" spans="5:5" x14ac:dyDescent="0.25">
      <c r="E28911"/>
    </row>
    <row r="28912" spans="5:5" x14ac:dyDescent="0.25">
      <c r="E28912"/>
    </row>
    <row r="28913" spans="5:5" x14ac:dyDescent="0.25">
      <c r="E28913"/>
    </row>
    <row r="28914" spans="5:5" x14ac:dyDescent="0.25">
      <c r="E28914"/>
    </row>
    <row r="28915" spans="5:5" x14ac:dyDescent="0.25">
      <c r="E28915"/>
    </row>
    <row r="28916" spans="5:5" x14ac:dyDescent="0.25">
      <c r="E28916"/>
    </row>
    <row r="28917" spans="5:5" x14ac:dyDescent="0.25">
      <c r="E28917"/>
    </row>
    <row r="28918" spans="5:5" x14ac:dyDescent="0.25">
      <c r="E28918"/>
    </row>
    <row r="28919" spans="5:5" x14ac:dyDescent="0.25">
      <c r="E28919"/>
    </row>
    <row r="28920" spans="5:5" x14ac:dyDescent="0.25">
      <c r="E28920"/>
    </row>
    <row r="28921" spans="5:5" x14ac:dyDescent="0.25">
      <c r="E28921"/>
    </row>
    <row r="28922" spans="5:5" x14ac:dyDescent="0.25">
      <c r="E28922"/>
    </row>
    <row r="28923" spans="5:5" x14ac:dyDescent="0.25">
      <c r="E28923"/>
    </row>
    <row r="28924" spans="5:5" x14ac:dyDescent="0.25">
      <c r="E28924"/>
    </row>
    <row r="28925" spans="5:5" x14ac:dyDescent="0.25">
      <c r="E28925"/>
    </row>
    <row r="28926" spans="5:5" x14ac:dyDescent="0.25">
      <c r="E28926"/>
    </row>
    <row r="28927" spans="5:5" x14ac:dyDescent="0.25">
      <c r="E28927"/>
    </row>
    <row r="28928" spans="5:5" x14ac:dyDescent="0.25">
      <c r="E28928"/>
    </row>
    <row r="28929" spans="5:5" x14ac:dyDescent="0.25">
      <c r="E28929"/>
    </row>
    <row r="28930" spans="5:5" x14ac:dyDescent="0.25">
      <c r="E28930"/>
    </row>
    <row r="28931" spans="5:5" x14ac:dyDescent="0.25">
      <c r="E28931"/>
    </row>
    <row r="28932" spans="5:5" x14ac:dyDescent="0.25">
      <c r="E28932"/>
    </row>
    <row r="28933" spans="5:5" x14ac:dyDescent="0.25">
      <c r="E28933"/>
    </row>
    <row r="28934" spans="5:5" x14ac:dyDescent="0.25">
      <c r="E28934"/>
    </row>
    <row r="28935" spans="5:5" x14ac:dyDescent="0.25">
      <c r="E28935"/>
    </row>
    <row r="28936" spans="5:5" x14ac:dyDescent="0.25">
      <c r="E28936"/>
    </row>
    <row r="28937" spans="5:5" x14ac:dyDescent="0.25">
      <c r="E28937"/>
    </row>
    <row r="28938" spans="5:5" x14ac:dyDescent="0.25">
      <c r="E28938"/>
    </row>
    <row r="28939" spans="5:5" x14ac:dyDescent="0.25">
      <c r="E28939"/>
    </row>
    <row r="28940" spans="5:5" x14ac:dyDescent="0.25">
      <c r="E28940"/>
    </row>
    <row r="28941" spans="5:5" x14ac:dyDescent="0.25">
      <c r="E28941"/>
    </row>
    <row r="28942" spans="5:5" x14ac:dyDescent="0.25">
      <c r="E28942"/>
    </row>
    <row r="28943" spans="5:5" x14ac:dyDescent="0.25">
      <c r="E28943"/>
    </row>
    <row r="28944" spans="5:5" x14ac:dyDescent="0.25">
      <c r="E28944"/>
    </row>
    <row r="28945" spans="5:5" x14ac:dyDescent="0.25">
      <c r="E28945"/>
    </row>
    <row r="28946" spans="5:5" x14ac:dyDescent="0.25">
      <c r="E28946"/>
    </row>
    <row r="28947" spans="5:5" x14ac:dyDescent="0.25">
      <c r="E28947"/>
    </row>
    <row r="28948" spans="5:5" x14ac:dyDescent="0.25">
      <c r="E28948"/>
    </row>
    <row r="28949" spans="5:5" x14ac:dyDescent="0.25">
      <c r="E28949"/>
    </row>
    <row r="28950" spans="5:5" x14ac:dyDescent="0.25">
      <c r="E28950"/>
    </row>
    <row r="28951" spans="5:5" x14ac:dyDescent="0.25">
      <c r="E28951"/>
    </row>
    <row r="28952" spans="5:5" x14ac:dyDescent="0.25">
      <c r="E28952"/>
    </row>
    <row r="28953" spans="5:5" x14ac:dyDescent="0.25">
      <c r="E28953"/>
    </row>
    <row r="28954" spans="5:5" x14ac:dyDescent="0.25">
      <c r="E28954"/>
    </row>
    <row r="28955" spans="5:5" x14ac:dyDescent="0.25">
      <c r="E28955"/>
    </row>
    <row r="28956" spans="5:5" x14ac:dyDescent="0.25">
      <c r="E28956"/>
    </row>
    <row r="28957" spans="5:5" x14ac:dyDescent="0.25">
      <c r="E28957"/>
    </row>
    <row r="28958" spans="5:5" x14ac:dyDescent="0.25">
      <c r="E28958"/>
    </row>
    <row r="28959" spans="5:5" x14ac:dyDescent="0.25">
      <c r="E28959"/>
    </row>
    <row r="28960" spans="5:5" x14ac:dyDescent="0.25">
      <c r="E28960"/>
    </row>
    <row r="28961" spans="5:5" x14ac:dyDescent="0.25">
      <c r="E28961"/>
    </row>
    <row r="28962" spans="5:5" x14ac:dyDescent="0.25">
      <c r="E28962"/>
    </row>
    <row r="28963" spans="5:5" x14ac:dyDescent="0.25">
      <c r="E28963"/>
    </row>
    <row r="28964" spans="5:5" x14ac:dyDescent="0.25">
      <c r="E28964"/>
    </row>
    <row r="28965" spans="5:5" x14ac:dyDescent="0.25">
      <c r="E28965"/>
    </row>
    <row r="28966" spans="5:5" x14ac:dyDescent="0.25">
      <c r="E28966"/>
    </row>
    <row r="28967" spans="5:5" x14ac:dyDescent="0.25">
      <c r="E28967"/>
    </row>
    <row r="28968" spans="5:5" x14ac:dyDescent="0.25">
      <c r="E28968"/>
    </row>
    <row r="28969" spans="5:5" x14ac:dyDescent="0.25">
      <c r="E28969"/>
    </row>
    <row r="28970" spans="5:5" x14ac:dyDescent="0.25">
      <c r="E28970"/>
    </row>
    <row r="28971" spans="5:5" x14ac:dyDescent="0.25">
      <c r="E28971"/>
    </row>
    <row r="28972" spans="5:5" x14ac:dyDescent="0.25">
      <c r="E28972"/>
    </row>
    <row r="28973" spans="5:5" x14ac:dyDescent="0.25">
      <c r="E28973"/>
    </row>
    <row r="28974" spans="5:5" x14ac:dyDescent="0.25">
      <c r="E28974"/>
    </row>
    <row r="28975" spans="5:5" x14ac:dyDescent="0.25">
      <c r="E28975"/>
    </row>
    <row r="28976" spans="5:5" x14ac:dyDescent="0.25">
      <c r="E28976"/>
    </row>
    <row r="28977" spans="5:5" x14ac:dyDescent="0.25">
      <c r="E28977"/>
    </row>
    <row r="28978" spans="5:5" x14ac:dyDescent="0.25">
      <c r="E28978"/>
    </row>
    <row r="28979" spans="5:5" x14ac:dyDescent="0.25">
      <c r="E28979"/>
    </row>
    <row r="28980" spans="5:5" x14ac:dyDescent="0.25">
      <c r="E28980"/>
    </row>
    <row r="28981" spans="5:5" x14ac:dyDescent="0.25">
      <c r="E28981"/>
    </row>
    <row r="28982" spans="5:5" x14ac:dyDescent="0.25">
      <c r="E28982"/>
    </row>
    <row r="28983" spans="5:5" x14ac:dyDescent="0.25">
      <c r="E28983"/>
    </row>
    <row r="28984" spans="5:5" x14ac:dyDescent="0.25">
      <c r="E28984"/>
    </row>
    <row r="28985" spans="5:5" x14ac:dyDescent="0.25">
      <c r="E28985"/>
    </row>
    <row r="28986" spans="5:5" x14ac:dyDescent="0.25">
      <c r="E28986"/>
    </row>
    <row r="28987" spans="5:5" x14ac:dyDescent="0.25">
      <c r="E28987"/>
    </row>
    <row r="28988" spans="5:5" x14ac:dyDescent="0.25">
      <c r="E28988"/>
    </row>
    <row r="28989" spans="5:5" x14ac:dyDescent="0.25">
      <c r="E28989"/>
    </row>
    <row r="28990" spans="5:5" x14ac:dyDescent="0.25">
      <c r="E28990"/>
    </row>
    <row r="28991" spans="5:5" x14ac:dyDescent="0.25">
      <c r="E28991"/>
    </row>
    <row r="28992" spans="5:5" x14ac:dyDescent="0.25">
      <c r="E28992"/>
    </row>
    <row r="28993" spans="5:5" x14ac:dyDescent="0.25">
      <c r="E28993"/>
    </row>
    <row r="28994" spans="5:5" x14ac:dyDescent="0.25">
      <c r="E28994"/>
    </row>
    <row r="28995" spans="5:5" x14ac:dyDescent="0.25">
      <c r="E28995"/>
    </row>
    <row r="28996" spans="5:5" x14ac:dyDescent="0.25">
      <c r="E28996"/>
    </row>
    <row r="28997" spans="5:5" x14ac:dyDescent="0.25">
      <c r="E28997"/>
    </row>
    <row r="28998" spans="5:5" x14ac:dyDescent="0.25">
      <c r="E28998"/>
    </row>
    <row r="28999" spans="5:5" x14ac:dyDescent="0.25">
      <c r="E28999"/>
    </row>
    <row r="29000" spans="5:5" x14ac:dyDescent="0.25">
      <c r="E29000"/>
    </row>
    <row r="29001" spans="5:5" x14ac:dyDescent="0.25">
      <c r="E29001"/>
    </row>
    <row r="29002" spans="5:5" x14ac:dyDescent="0.25">
      <c r="E29002"/>
    </row>
    <row r="29003" spans="5:5" x14ac:dyDescent="0.25">
      <c r="E29003"/>
    </row>
    <row r="29004" spans="5:5" x14ac:dyDescent="0.25">
      <c r="E29004"/>
    </row>
    <row r="29005" spans="5:5" x14ac:dyDescent="0.25">
      <c r="E29005"/>
    </row>
    <row r="29006" spans="5:5" x14ac:dyDescent="0.25">
      <c r="E29006"/>
    </row>
    <row r="29007" spans="5:5" x14ac:dyDescent="0.25">
      <c r="E29007"/>
    </row>
    <row r="29008" spans="5:5" x14ac:dyDescent="0.25">
      <c r="E29008"/>
    </row>
    <row r="29009" spans="5:5" x14ac:dyDescent="0.25">
      <c r="E29009"/>
    </row>
    <row r="29010" spans="5:5" x14ac:dyDescent="0.25">
      <c r="E29010"/>
    </row>
    <row r="29011" spans="5:5" x14ac:dyDescent="0.25">
      <c r="E29011"/>
    </row>
    <row r="29012" spans="5:5" x14ac:dyDescent="0.25">
      <c r="E29012"/>
    </row>
    <row r="29013" spans="5:5" x14ac:dyDescent="0.25">
      <c r="E29013"/>
    </row>
    <row r="29014" spans="5:5" x14ac:dyDescent="0.25">
      <c r="E29014"/>
    </row>
    <row r="29015" spans="5:5" x14ac:dyDescent="0.25">
      <c r="E29015"/>
    </row>
    <row r="29016" spans="5:5" x14ac:dyDescent="0.25">
      <c r="E29016"/>
    </row>
    <row r="29017" spans="5:5" x14ac:dyDescent="0.25">
      <c r="E29017"/>
    </row>
    <row r="29018" spans="5:5" x14ac:dyDescent="0.25">
      <c r="E29018"/>
    </row>
    <row r="29019" spans="5:5" x14ac:dyDescent="0.25">
      <c r="E29019"/>
    </row>
    <row r="29020" spans="5:5" x14ac:dyDescent="0.25">
      <c r="E29020"/>
    </row>
    <row r="29021" spans="5:5" x14ac:dyDescent="0.25">
      <c r="E29021"/>
    </row>
    <row r="29022" spans="5:5" x14ac:dyDescent="0.25">
      <c r="E29022"/>
    </row>
    <row r="29023" spans="5:5" x14ac:dyDescent="0.25">
      <c r="E29023"/>
    </row>
    <row r="29024" spans="5:5" x14ac:dyDescent="0.25">
      <c r="E29024"/>
    </row>
    <row r="29025" spans="5:5" x14ac:dyDescent="0.25">
      <c r="E29025"/>
    </row>
    <row r="29026" spans="5:5" x14ac:dyDescent="0.25">
      <c r="E29026"/>
    </row>
    <row r="29027" spans="5:5" x14ac:dyDescent="0.25">
      <c r="E29027"/>
    </row>
    <row r="29028" spans="5:5" x14ac:dyDescent="0.25">
      <c r="E29028"/>
    </row>
    <row r="29029" spans="5:5" x14ac:dyDescent="0.25">
      <c r="E29029"/>
    </row>
    <row r="29030" spans="5:5" x14ac:dyDescent="0.25">
      <c r="E29030"/>
    </row>
    <row r="29031" spans="5:5" x14ac:dyDescent="0.25">
      <c r="E29031"/>
    </row>
    <row r="29032" spans="5:5" x14ac:dyDescent="0.25">
      <c r="E29032"/>
    </row>
    <row r="29033" spans="5:5" x14ac:dyDescent="0.25">
      <c r="E29033"/>
    </row>
    <row r="29034" spans="5:5" x14ac:dyDescent="0.25">
      <c r="E29034"/>
    </row>
    <row r="29035" spans="5:5" x14ac:dyDescent="0.25">
      <c r="E29035"/>
    </row>
    <row r="29036" spans="5:5" x14ac:dyDescent="0.25">
      <c r="E29036"/>
    </row>
    <row r="29037" spans="5:5" x14ac:dyDescent="0.25">
      <c r="E29037"/>
    </row>
    <row r="29038" spans="5:5" x14ac:dyDescent="0.25">
      <c r="E29038"/>
    </row>
    <row r="29039" spans="5:5" x14ac:dyDescent="0.25">
      <c r="E29039"/>
    </row>
    <row r="29040" spans="5:5" x14ac:dyDescent="0.25">
      <c r="E29040"/>
    </row>
    <row r="29041" spans="5:5" x14ac:dyDescent="0.25">
      <c r="E29041"/>
    </row>
    <row r="29042" spans="5:5" x14ac:dyDescent="0.25">
      <c r="E29042"/>
    </row>
    <row r="29043" spans="5:5" x14ac:dyDescent="0.25">
      <c r="E29043"/>
    </row>
    <row r="29044" spans="5:5" x14ac:dyDescent="0.25">
      <c r="E29044"/>
    </row>
    <row r="29045" spans="5:5" x14ac:dyDescent="0.25">
      <c r="E29045"/>
    </row>
    <row r="29046" spans="5:5" x14ac:dyDescent="0.25">
      <c r="E29046"/>
    </row>
    <row r="29047" spans="5:5" x14ac:dyDescent="0.25">
      <c r="E29047"/>
    </row>
    <row r="29048" spans="5:5" x14ac:dyDescent="0.25">
      <c r="E29048"/>
    </row>
    <row r="29049" spans="5:5" x14ac:dyDescent="0.25">
      <c r="E29049"/>
    </row>
    <row r="29050" spans="5:5" x14ac:dyDescent="0.25">
      <c r="E29050"/>
    </row>
    <row r="29051" spans="5:5" x14ac:dyDescent="0.25">
      <c r="E29051"/>
    </row>
    <row r="29052" spans="5:5" x14ac:dyDescent="0.25">
      <c r="E29052"/>
    </row>
    <row r="29053" spans="5:5" x14ac:dyDescent="0.25">
      <c r="E29053"/>
    </row>
    <row r="29054" spans="5:5" x14ac:dyDescent="0.25">
      <c r="E29054"/>
    </row>
    <row r="29055" spans="5:5" x14ac:dyDescent="0.25">
      <c r="E29055"/>
    </row>
    <row r="29056" spans="5:5" x14ac:dyDescent="0.25">
      <c r="E29056"/>
    </row>
    <row r="29057" spans="5:5" x14ac:dyDescent="0.25">
      <c r="E29057"/>
    </row>
    <row r="29058" spans="5:5" x14ac:dyDescent="0.25">
      <c r="E29058"/>
    </row>
    <row r="29059" spans="5:5" x14ac:dyDescent="0.25">
      <c r="E29059"/>
    </row>
    <row r="29060" spans="5:5" x14ac:dyDescent="0.25">
      <c r="E29060"/>
    </row>
    <row r="29061" spans="5:5" x14ac:dyDescent="0.25">
      <c r="E29061"/>
    </row>
    <row r="29062" spans="5:5" x14ac:dyDescent="0.25">
      <c r="E29062"/>
    </row>
    <row r="29063" spans="5:5" x14ac:dyDescent="0.25">
      <c r="E29063"/>
    </row>
    <row r="29064" spans="5:5" x14ac:dyDescent="0.25">
      <c r="E29064"/>
    </row>
    <row r="29065" spans="5:5" x14ac:dyDescent="0.25">
      <c r="E29065"/>
    </row>
    <row r="29066" spans="5:5" x14ac:dyDescent="0.25">
      <c r="E29066"/>
    </row>
    <row r="29067" spans="5:5" x14ac:dyDescent="0.25">
      <c r="E29067"/>
    </row>
    <row r="29068" spans="5:5" x14ac:dyDescent="0.25">
      <c r="E29068"/>
    </row>
    <row r="29069" spans="5:5" x14ac:dyDescent="0.25">
      <c r="E29069"/>
    </row>
    <row r="29070" spans="5:5" x14ac:dyDescent="0.25">
      <c r="E29070"/>
    </row>
    <row r="29071" spans="5:5" x14ac:dyDescent="0.25">
      <c r="E29071"/>
    </row>
    <row r="29072" spans="5:5" x14ac:dyDescent="0.25">
      <c r="E29072"/>
    </row>
    <row r="29073" spans="5:5" x14ac:dyDescent="0.25">
      <c r="E29073"/>
    </row>
    <row r="29074" spans="5:5" x14ac:dyDescent="0.25">
      <c r="E29074"/>
    </row>
    <row r="29075" spans="5:5" x14ac:dyDescent="0.25">
      <c r="E29075"/>
    </row>
    <row r="29076" spans="5:5" x14ac:dyDescent="0.25">
      <c r="E29076"/>
    </row>
    <row r="29077" spans="5:5" x14ac:dyDescent="0.25">
      <c r="E29077"/>
    </row>
    <row r="29078" spans="5:5" x14ac:dyDescent="0.25">
      <c r="E29078"/>
    </row>
    <row r="29079" spans="5:5" x14ac:dyDescent="0.25">
      <c r="E29079"/>
    </row>
    <row r="29080" spans="5:5" x14ac:dyDescent="0.25">
      <c r="E29080"/>
    </row>
    <row r="29081" spans="5:5" x14ac:dyDescent="0.25">
      <c r="E29081"/>
    </row>
    <row r="29082" spans="5:5" x14ac:dyDescent="0.25">
      <c r="E29082"/>
    </row>
    <row r="29083" spans="5:5" x14ac:dyDescent="0.25">
      <c r="E29083"/>
    </row>
    <row r="29084" spans="5:5" x14ac:dyDescent="0.25">
      <c r="E29084"/>
    </row>
    <row r="29085" spans="5:5" x14ac:dyDescent="0.25">
      <c r="E29085"/>
    </row>
    <row r="29086" spans="5:5" x14ac:dyDescent="0.25">
      <c r="E29086"/>
    </row>
    <row r="29087" spans="5:5" x14ac:dyDescent="0.25">
      <c r="E29087"/>
    </row>
    <row r="29088" spans="5:5" x14ac:dyDescent="0.25">
      <c r="E29088"/>
    </row>
    <row r="29089" spans="5:5" x14ac:dyDescent="0.25">
      <c r="E29089"/>
    </row>
    <row r="29090" spans="5:5" x14ac:dyDescent="0.25">
      <c r="E29090"/>
    </row>
    <row r="29091" spans="5:5" x14ac:dyDescent="0.25">
      <c r="E29091"/>
    </row>
    <row r="29092" spans="5:5" x14ac:dyDescent="0.25">
      <c r="E29092"/>
    </row>
    <row r="29093" spans="5:5" x14ac:dyDescent="0.25">
      <c r="E29093"/>
    </row>
    <row r="29094" spans="5:5" x14ac:dyDescent="0.25">
      <c r="E29094"/>
    </row>
    <row r="29095" spans="5:5" x14ac:dyDescent="0.25">
      <c r="E29095"/>
    </row>
    <row r="29096" spans="5:5" x14ac:dyDescent="0.25">
      <c r="E29096"/>
    </row>
    <row r="29097" spans="5:5" x14ac:dyDescent="0.25">
      <c r="E29097"/>
    </row>
    <row r="29098" spans="5:5" x14ac:dyDescent="0.25">
      <c r="E29098"/>
    </row>
    <row r="29099" spans="5:5" x14ac:dyDescent="0.25">
      <c r="E29099"/>
    </row>
    <row r="29100" spans="5:5" x14ac:dyDescent="0.25">
      <c r="E29100"/>
    </row>
    <row r="29101" spans="5:5" x14ac:dyDescent="0.25">
      <c r="E29101"/>
    </row>
    <row r="29102" spans="5:5" x14ac:dyDescent="0.25">
      <c r="E29102"/>
    </row>
    <row r="29103" spans="5:5" x14ac:dyDescent="0.25">
      <c r="E29103"/>
    </row>
    <row r="29104" spans="5:5" x14ac:dyDescent="0.25">
      <c r="E29104"/>
    </row>
    <row r="29105" spans="5:5" x14ac:dyDescent="0.25">
      <c r="E29105"/>
    </row>
    <row r="29106" spans="5:5" x14ac:dyDescent="0.25">
      <c r="E29106"/>
    </row>
    <row r="29107" spans="5:5" x14ac:dyDescent="0.25">
      <c r="E29107"/>
    </row>
    <row r="29108" spans="5:5" x14ac:dyDescent="0.25">
      <c r="E29108"/>
    </row>
    <row r="29109" spans="5:5" x14ac:dyDescent="0.25">
      <c r="E29109"/>
    </row>
    <row r="29110" spans="5:5" x14ac:dyDescent="0.25">
      <c r="E29110"/>
    </row>
    <row r="29111" spans="5:5" x14ac:dyDescent="0.25">
      <c r="E29111"/>
    </row>
    <row r="29112" spans="5:5" x14ac:dyDescent="0.25">
      <c r="E29112"/>
    </row>
    <row r="29113" spans="5:5" x14ac:dyDescent="0.25">
      <c r="E29113"/>
    </row>
    <row r="29114" spans="5:5" x14ac:dyDescent="0.25">
      <c r="E29114"/>
    </row>
    <row r="29115" spans="5:5" x14ac:dyDescent="0.25">
      <c r="E29115"/>
    </row>
    <row r="29116" spans="5:5" x14ac:dyDescent="0.25">
      <c r="E29116"/>
    </row>
    <row r="29117" spans="5:5" x14ac:dyDescent="0.25">
      <c r="E29117"/>
    </row>
    <row r="29118" spans="5:5" x14ac:dyDescent="0.25">
      <c r="E29118"/>
    </row>
    <row r="29119" spans="5:5" x14ac:dyDescent="0.25">
      <c r="E29119"/>
    </row>
    <row r="29120" spans="5:5" x14ac:dyDescent="0.25">
      <c r="E29120"/>
    </row>
    <row r="29121" spans="5:5" x14ac:dyDescent="0.25">
      <c r="E29121"/>
    </row>
    <row r="29122" spans="5:5" x14ac:dyDescent="0.25">
      <c r="E29122"/>
    </row>
    <row r="29123" spans="5:5" x14ac:dyDescent="0.25">
      <c r="E29123"/>
    </row>
    <row r="29124" spans="5:5" x14ac:dyDescent="0.25">
      <c r="E29124"/>
    </row>
    <row r="29125" spans="5:5" x14ac:dyDescent="0.25">
      <c r="E29125"/>
    </row>
    <row r="29126" spans="5:5" x14ac:dyDescent="0.25">
      <c r="E29126"/>
    </row>
    <row r="29127" spans="5:5" x14ac:dyDescent="0.25">
      <c r="E29127"/>
    </row>
    <row r="29128" spans="5:5" x14ac:dyDescent="0.25">
      <c r="E29128"/>
    </row>
    <row r="29129" spans="5:5" x14ac:dyDescent="0.25">
      <c r="E29129"/>
    </row>
    <row r="29130" spans="5:5" x14ac:dyDescent="0.25">
      <c r="E29130"/>
    </row>
    <row r="29131" spans="5:5" x14ac:dyDescent="0.25">
      <c r="E29131"/>
    </row>
    <row r="29132" spans="5:5" x14ac:dyDescent="0.25">
      <c r="E29132"/>
    </row>
    <row r="29133" spans="5:5" x14ac:dyDescent="0.25">
      <c r="E29133"/>
    </row>
    <row r="29134" spans="5:5" x14ac:dyDescent="0.25">
      <c r="E29134"/>
    </row>
    <row r="29135" spans="5:5" x14ac:dyDescent="0.25">
      <c r="E29135"/>
    </row>
    <row r="29136" spans="5:5" x14ac:dyDescent="0.25">
      <c r="E29136"/>
    </row>
    <row r="29137" spans="5:5" x14ac:dyDescent="0.25">
      <c r="E29137"/>
    </row>
    <row r="29138" spans="5:5" x14ac:dyDescent="0.25">
      <c r="E29138"/>
    </row>
    <row r="29139" spans="5:5" x14ac:dyDescent="0.25">
      <c r="E29139"/>
    </row>
    <row r="29140" spans="5:5" x14ac:dyDescent="0.25">
      <c r="E29140"/>
    </row>
    <row r="29141" spans="5:5" x14ac:dyDescent="0.25">
      <c r="E29141"/>
    </row>
    <row r="29142" spans="5:5" x14ac:dyDescent="0.25">
      <c r="E29142"/>
    </row>
    <row r="29143" spans="5:5" x14ac:dyDescent="0.25">
      <c r="E29143"/>
    </row>
    <row r="29144" spans="5:5" x14ac:dyDescent="0.25">
      <c r="E29144"/>
    </row>
    <row r="29145" spans="5:5" x14ac:dyDescent="0.25">
      <c r="E29145"/>
    </row>
    <row r="29146" spans="5:5" x14ac:dyDescent="0.25">
      <c r="E29146"/>
    </row>
    <row r="29147" spans="5:5" x14ac:dyDescent="0.25">
      <c r="E29147"/>
    </row>
    <row r="29148" spans="5:5" x14ac:dyDescent="0.25">
      <c r="E29148"/>
    </row>
    <row r="29149" spans="5:5" x14ac:dyDescent="0.25">
      <c r="E29149"/>
    </row>
    <row r="29150" spans="5:5" x14ac:dyDescent="0.25">
      <c r="E29150"/>
    </row>
    <row r="29151" spans="5:5" x14ac:dyDescent="0.25">
      <c r="E29151"/>
    </row>
    <row r="29152" spans="5:5" x14ac:dyDescent="0.25">
      <c r="E29152"/>
    </row>
    <row r="29153" spans="5:5" x14ac:dyDescent="0.25">
      <c r="E29153"/>
    </row>
    <row r="29154" spans="5:5" x14ac:dyDescent="0.25">
      <c r="E29154"/>
    </row>
    <row r="29155" spans="5:5" x14ac:dyDescent="0.25">
      <c r="E29155"/>
    </row>
    <row r="29156" spans="5:5" x14ac:dyDescent="0.25">
      <c r="E29156"/>
    </row>
    <row r="29157" spans="5:5" x14ac:dyDescent="0.25">
      <c r="E29157"/>
    </row>
    <row r="29158" spans="5:5" x14ac:dyDescent="0.25">
      <c r="E29158"/>
    </row>
    <row r="29159" spans="5:5" x14ac:dyDescent="0.25">
      <c r="E29159"/>
    </row>
    <row r="29160" spans="5:5" x14ac:dyDescent="0.25">
      <c r="E29160"/>
    </row>
    <row r="29161" spans="5:5" x14ac:dyDescent="0.25">
      <c r="E29161"/>
    </row>
    <row r="29162" spans="5:5" x14ac:dyDescent="0.25">
      <c r="E29162"/>
    </row>
    <row r="29163" spans="5:5" x14ac:dyDescent="0.25">
      <c r="E29163"/>
    </row>
    <row r="29164" spans="5:5" x14ac:dyDescent="0.25">
      <c r="E29164"/>
    </row>
    <row r="29165" spans="5:5" x14ac:dyDescent="0.25">
      <c r="E29165"/>
    </row>
    <row r="29166" spans="5:5" x14ac:dyDescent="0.25">
      <c r="E29166"/>
    </row>
    <row r="29167" spans="5:5" x14ac:dyDescent="0.25">
      <c r="E29167"/>
    </row>
    <row r="29168" spans="5:5" x14ac:dyDescent="0.25">
      <c r="E29168"/>
    </row>
    <row r="29169" spans="5:5" x14ac:dyDescent="0.25">
      <c r="E29169"/>
    </row>
    <row r="29170" spans="5:5" x14ac:dyDescent="0.25">
      <c r="E29170"/>
    </row>
    <row r="29171" spans="5:5" x14ac:dyDescent="0.25">
      <c r="E29171"/>
    </row>
    <row r="29172" spans="5:5" x14ac:dyDescent="0.25">
      <c r="E29172"/>
    </row>
    <row r="29173" spans="5:5" x14ac:dyDescent="0.25">
      <c r="E29173"/>
    </row>
    <row r="29174" spans="5:5" x14ac:dyDescent="0.25">
      <c r="E29174"/>
    </row>
    <row r="29175" spans="5:5" x14ac:dyDescent="0.25">
      <c r="E29175"/>
    </row>
    <row r="29176" spans="5:5" x14ac:dyDescent="0.25">
      <c r="E29176"/>
    </row>
    <row r="29177" spans="5:5" x14ac:dyDescent="0.25">
      <c r="E29177"/>
    </row>
    <row r="29178" spans="5:5" x14ac:dyDescent="0.25">
      <c r="E29178"/>
    </row>
    <row r="29179" spans="5:5" x14ac:dyDescent="0.25">
      <c r="E29179"/>
    </row>
    <row r="29180" spans="5:5" x14ac:dyDescent="0.25">
      <c r="E29180"/>
    </row>
    <row r="29181" spans="5:5" x14ac:dyDescent="0.25">
      <c r="E29181"/>
    </row>
    <row r="29182" spans="5:5" x14ac:dyDescent="0.25">
      <c r="E29182"/>
    </row>
    <row r="29183" spans="5:5" x14ac:dyDescent="0.25">
      <c r="E29183"/>
    </row>
    <row r="29184" spans="5:5" x14ac:dyDescent="0.25">
      <c r="E29184"/>
    </row>
    <row r="29185" spans="5:5" x14ac:dyDescent="0.25">
      <c r="E29185"/>
    </row>
    <row r="29186" spans="5:5" x14ac:dyDescent="0.25">
      <c r="E29186"/>
    </row>
    <row r="29187" spans="5:5" x14ac:dyDescent="0.25">
      <c r="E29187"/>
    </row>
    <row r="29188" spans="5:5" x14ac:dyDescent="0.25">
      <c r="E29188"/>
    </row>
    <row r="29189" spans="5:5" x14ac:dyDescent="0.25">
      <c r="E29189"/>
    </row>
    <row r="29190" spans="5:5" x14ac:dyDescent="0.25">
      <c r="E29190"/>
    </row>
    <row r="29191" spans="5:5" x14ac:dyDescent="0.25">
      <c r="E29191"/>
    </row>
    <row r="29192" spans="5:5" x14ac:dyDescent="0.25">
      <c r="E29192"/>
    </row>
    <row r="29193" spans="5:5" x14ac:dyDescent="0.25">
      <c r="E29193"/>
    </row>
    <row r="29194" spans="5:5" x14ac:dyDescent="0.25">
      <c r="E29194"/>
    </row>
    <row r="29195" spans="5:5" x14ac:dyDescent="0.25">
      <c r="E29195"/>
    </row>
    <row r="29196" spans="5:5" x14ac:dyDescent="0.25">
      <c r="E29196"/>
    </row>
    <row r="29197" spans="5:5" x14ac:dyDescent="0.25">
      <c r="E29197"/>
    </row>
    <row r="29198" spans="5:5" x14ac:dyDescent="0.25">
      <c r="E29198"/>
    </row>
    <row r="29199" spans="5:5" x14ac:dyDescent="0.25">
      <c r="E29199"/>
    </row>
    <row r="29200" spans="5:5" x14ac:dyDescent="0.25">
      <c r="E29200"/>
    </row>
    <row r="29201" spans="5:5" x14ac:dyDescent="0.25">
      <c r="E29201"/>
    </row>
    <row r="29202" spans="5:5" x14ac:dyDescent="0.25">
      <c r="E29202"/>
    </row>
    <row r="29203" spans="5:5" x14ac:dyDescent="0.25">
      <c r="E29203"/>
    </row>
    <row r="29204" spans="5:5" x14ac:dyDescent="0.25">
      <c r="E29204"/>
    </row>
    <row r="29205" spans="5:5" x14ac:dyDescent="0.25">
      <c r="E29205"/>
    </row>
    <row r="29206" spans="5:5" x14ac:dyDescent="0.25">
      <c r="E29206"/>
    </row>
    <row r="29207" spans="5:5" x14ac:dyDescent="0.25">
      <c r="E29207"/>
    </row>
    <row r="29208" spans="5:5" x14ac:dyDescent="0.25">
      <c r="E29208"/>
    </row>
    <row r="29209" spans="5:5" x14ac:dyDescent="0.25">
      <c r="E29209"/>
    </row>
    <row r="29210" spans="5:5" x14ac:dyDescent="0.25">
      <c r="E29210"/>
    </row>
    <row r="29211" spans="5:5" x14ac:dyDescent="0.25">
      <c r="E29211"/>
    </row>
    <row r="29212" spans="5:5" x14ac:dyDescent="0.25">
      <c r="E29212"/>
    </row>
    <row r="29213" spans="5:5" x14ac:dyDescent="0.25">
      <c r="E29213"/>
    </row>
    <row r="29214" spans="5:5" x14ac:dyDescent="0.25">
      <c r="E29214"/>
    </row>
    <row r="29215" spans="5:5" x14ac:dyDescent="0.25">
      <c r="E29215"/>
    </row>
    <row r="29216" spans="5:5" x14ac:dyDescent="0.25">
      <c r="E29216"/>
    </row>
    <row r="29217" spans="5:5" x14ac:dyDescent="0.25">
      <c r="E29217"/>
    </row>
    <row r="29218" spans="5:5" x14ac:dyDescent="0.25">
      <c r="E29218"/>
    </row>
    <row r="29219" spans="5:5" x14ac:dyDescent="0.25">
      <c r="E29219"/>
    </row>
    <row r="29220" spans="5:5" x14ac:dyDescent="0.25">
      <c r="E29220"/>
    </row>
    <row r="29221" spans="5:5" x14ac:dyDescent="0.25">
      <c r="E29221"/>
    </row>
    <row r="29222" spans="5:5" x14ac:dyDescent="0.25">
      <c r="E29222"/>
    </row>
    <row r="29223" spans="5:5" x14ac:dyDescent="0.25">
      <c r="E29223"/>
    </row>
    <row r="29224" spans="5:5" x14ac:dyDescent="0.25">
      <c r="E29224"/>
    </row>
    <row r="29225" spans="5:5" x14ac:dyDescent="0.25">
      <c r="E29225"/>
    </row>
    <row r="29226" spans="5:5" x14ac:dyDescent="0.25">
      <c r="E29226"/>
    </row>
    <row r="29227" spans="5:5" x14ac:dyDescent="0.25">
      <c r="E29227"/>
    </row>
    <row r="29228" spans="5:5" x14ac:dyDescent="0.25">
      <c r="E29228"/>
    </row>
    <row r="29229" spans="5:5" x14ac:dyDescent="0.25">
      <c r="E29229"/>
    </row>
    <row r="29230" spans="5:5" x14ac:dyDescent="0.25">
      <c r="E29230"/>
    </row>
    <row r="29231" spans="5:5" x14ac:dyDescent="0.25">
      <c r="E29231"/>
    </row>
    <row r="29232" spans="5:5" x14ac:dyDescent="0.25">
      <c r="E29232"/>
    </row>
    <row r="29233" spans="5:5" x14ac:dyDescent="0.25">
      <c r="E29233"/>
    </row>
    <row r="29234" spans="5:5" x14ac:dyDescent="0.25">
      <c r="E29234"/>
    </row>
    <row r="29235" spans="5:5" x14ac:dyDescent="0.25">
      <c r="E29235"/>
    </row>
    <row r="29236" spans="5:5" x14ac:dyDescent="0.25">
      <c r="E29236"/>
    </row>
    <row r="29237" spans="5:5" x14ac:dyDescent="0.25">
      <c r="E29237"/>
    </row>
    <row r="29238" spans="5:5" x14ac:dyDescent="0.25">
      <c r="E29238"/>
    </row>
    <row r="29239" spans="5:5" x14ac:dyDescent="0.25">
      <c r="E29239"/>
    </row>
    <row r="29240" spans="5:5" x14ac:dyDescent="0.25">
      <c r="E29240"/>
    </row>
    <row r="29241" spans="5:5" x14ac:dyDescent="0.25">
      <c r="E29241"/>
    </row>
    <row r="29242" spans="5:5" x14ac:dyDescent="0.25">
      <c r="E29242"/>
    </row>
    <row r="29243" spans="5:5" x14ac:dyDescent="0.25">
      <c r="E29243"/>
    </row>
    <row r="29244" spans="5:5" x14ac:dyDescent="0.25">
      <c r="E29244"/>
    </row>
    <row r="29245" spans="5:5" x14ac:dyDescent="0.25">
      <c r="E29245"/>
    </row>
    <row r="29246" spans="5:5" x14ac:dyDescent="0.25">
      <c r="E29246"/>
    </row>
    <row r="29247" spans="5:5" x14ac:dyDescent="0.25">
      <c r="E29247"/>
    </row>
    <row r="29248" spans="5:5" x14ac:dyDescent="0.25">
      <c r="E29248"/>
    </row>
    <row r="29249" spans="5:5" x14ac:dyDescent="0.25">
      <c r="E29249"/>
    </row>
    <row r="29250" spans="5:5" x14ac:dyDescent="0.25">
      <c r="E29250"/>
    </row>
    <row r="29251" spans="5:5" x14ac:dyDescent="0.25">
      <c r="E29251"/>
    </row>
    <row r="29252" spans="5:5" x14ac:dyDescent="0.25">
      <c r="E29252"/>
    </row>
    <row r="29253" spans="5:5" x14ac:dyDescent="0.25">
      <c r="E29253"/>
    </row>
    <row r="29254" spans="5:5" x14ac:dyDescent="0.25">
      <c r="E29254"/>
    </row>
    <row r="29255" spans="5:5" x14ac:dyDescent="0.25">
      <c r="E29255"/>
    </row>
    <row r="29256" spans="5:5" x14ac:dyDescent="0.25">
      <c r="E29256"/>
    </row>
    <row r="29257" spans="5:5" x14ac:dyDescent="0.25">
      <c r="E29257"/>
    </row>
    <row r="29258" spans="5:5" x14ac:dyDescent="0.25">
      <c r="E29258"/>
    </row>
    <row r="29259" spans="5:5" x14ac:dyDescent="0.25">
      <c r="E29259"/>
    </row>
    <row r="29260" spans="5:5" x14ac:dyDescent="0.25">
      <c r="E29260"/>
    </row>
    <row r="29261" spans="5:5" x14ac:dyDescent="0.25">
      <c r="E29261"/>
    </row>
    <row r="29262" spans="5:5" x14ac:dyDescent="0.25">
      <c r="E29262"/>
    </row>
    <row r="29263" spans="5:5" x14ac:dyDescent="0.25">
      <c r="E29263"/>
    </row>
    <row r="29264" spans="5:5" x14ac:dyDescent="0.25">
      <c r="E29264"/>
    </row>
    <row r="29265" spans="5:5" x14ac:dyDescent="0.25">
      <c r="E29265"/>
    </row>
    <row r="29266" spans="5:5" x14ac:dyDescent="0.25">
      <c r="E29266"/>
    </row>
    <row r="29267" spans="5:5" x14ac:dyDescent="0.25">
      <c r="E29267"/>
    </row>
    <row r="29268" spans="5:5" x14ac:dyDescent="0.25">
      <c r="E29268"/>
    </row>
    <row r="29269" spans="5:5" x14ac:dyDescent="0.25">
      <c r="E29269"/>
    </row>
    <row r="29270" spans="5:5" x14ac:dyDescent="0.25">
      <c r="E29270"/>
    </row>
    <row r="29271" spans="5:5" x14ac:dyDescent="0.25">
      <c r="E29271"/>
    </row>
    <row r="29272" spans="5:5" x14ac:dyDescent="0.25">
      <c r="E29272"/>
    </row>
    <row r="29273" spans="5:5" x14ac:dyDescent="0.25">
      <c r="E29273"/>
    </row>
    <row r="29274" spans="5:5" x14ac:dyDescent="0.25">
      <c r="E29274"/>
    </row>
    <row r="29275" spans="5:5" x14ac:dyDescent="0.25">
      <c r="E29275"/>
    </row>
    <row r="29276" spans="5:5" x14ac:dyDescent="0.25">
      <c r="E29276"/>
    </row>
    <row r="29277" spans="5:5" x14ac:dyDescent="0.25">
      <c r="E29277"/>
    </row>
    <row r="29278" spans="5:5" x14ac:dyDescent="0.25">
      <c r="E29278"/>
    </row>
    <row r="29279" spans="5:5" x14ac:dyDescent="0.25">
      <c r="E29279"/>
    </row>
    <row r="29280" spans="5:5" x14ac:dyDescent="0.25">
      <c r="E29280"/>
    </row>
    <row r="29281" spans="5:5" x14ac:dyDescent="0.25">
      <c r="E29281"/>
    </row>
    <row r="29282" spans="5:5" x14ac:dyDescent="0.25">
      <c r="E29282"/>
    </row>
    <row r="29283" spans="5:5" x14ac:dyDescent="0.25">
      <c r="E29283"/>
    </row>
    <row r="29284" spans="5:5" x14ac:dyDescent="0.25">
      <c r="E29284"/>
    </row>
    <row r="29285" spans="5:5" x14ac:dyDescent="0.25">
      <c r="E29285"/>
    </row>
    <row r="29286" spans="5:5" x14ac:dyDescent="0.25">
      <c r="E29286"/>
    </row>
    <row r="29287" spans="5:5" x14ac:dyDescent="0.25">
      <c r="E29287"/>
    </row>
    <row r="29288" spans="5:5" x14ac:dyDescent="0.25">
      <c r="E29288"/>
    </row>
    <row r="29289" spans="5:5" x14ac:dyDescent="0.25">
      <c r="E29289"/>
    </row>
    <row r="29290" spans="5:5" x14ac:dyDescent="0.25">
      <c r="E29290"/>
    </row>
    <row r="29291" spans="5:5" x14ac:dyDescent="0.25">
      <c r="E29291"/>
    </row>
    <row r="29292" spans="5:5" x14ac:dyDescent="0.25">
      <c r="E29292"/>
    </row>
    <row r="29293" spans="5:5" x14ac:dyDescent="0.25">
      <c r="E29293"/>
    </row>
    <row r="29294" spans="5:5" x14ac:dyDescent="0.25">
      <c r="E29294"/>
    </row>
    <row r="29295" spans="5:5" x14ac:dyDescent="0.25">
      <c r="E29295"/>
    </row>
    <row r="29296" spans="5:5" x14ac:dyDescent="0.25">
      <c r="E29296"/>
    </row>
    <row r="29297" spans="5:5" x14ac:dyDescent="0.25">
      <c r="E29297"/>
    </row>
    <row r="29298" spans="5:5" x14ac:dyDescent="0.25">
      <c r="E29298"/>
    </row>
    <row r="29299" spans="5:5" x14ac:dyDescent="0.25">
      <c r="E29299"/>
    </row>
    <row r="29300" spans="5:5" x14ac:dyDescent="0.25">
      <c r="E29300"/>
    </row>
    <row r="29301" spans="5:5" x14ac:dyDescent="0.25">
      <c r="E29301"/>
    </row>
    <row r="29302" spans="5:5" x14ac:dyDescent="0.25">
      <c r="E29302"/>
    </row>
    <row r="29303" spans="5:5" x14ac:dyDescent="0.25">
      <c r="E29303"/>
    </row>
    <row r="29304" spans="5:5" x14ac:dyDescent="0.25">
      <c r="E29304"/>
    </row>
    <row r="29305" spans="5:5" x14ac:dyDescent="0.25">
      <c r="E29305"/>
    </row>
    <row r="29306" spans="5:5" x14ac:dyDescent="0.25">
      <c r="E29306"/>
    </row>
    <row r="29307" spans="5:5" x14ac:dyDescent="0.25">
      <c r="E29307"/>
    </row>
    <row r="29308" spans="5:5" x14ac:dyDescent="0.25">
      <c r="E29308"/>
    </row>
    <row r="29309" spans="5:5" x14ac:dyDescent="0.25">
      <c r="E29309"/>
    </row>
    <row r="29310" spans="5:5" x14ac:dyDescent="0.25">
      <c r="E29310"/>
    </row>
    <row r="29311" spans="5:5" x14ac:dyDescent="0.25">
      <c r="E29311"/>
    </row>
    <row r="29312" spans="5:5" x14ac:dyDescent="0.25">
      <c r="E29312"/>
    </row>
    <row r="29313" spans="5:5" x14ac:dyDescent="0.25">
      <c r="E29313"/>
    </row>
    <row r="29314" spans="5:5" x14ac:dyDescent="0.25">
      <c r="E29314"/>
    </row>
    <row r="29315" spans="5:5" x14ac:dyDescent="0.25">
      <c r="E29315"/>
    </row>
    <row r="29316" spans="5:5" x14ac:dyDescent="0.25">
      <c r="E29316"/>
    </row>
    <row r="29317" spans="5:5" x14ac:dyDescent="0.25">
      <c r="E29317"/>
    </row>
    <row r="29318" spans="5:5" x14ac:dyDescent="0.25">
      <c r="E29318"/>
    </row>
    <row r="29319" spans="5:5" x14ac:dyDescent="0.25">
      <c r="E29319"/>
    </row>
    <row r="29320" spans="5:5" x14ac:dyDescent="0.25">
      <c r="E29320"/>
    </row>
    <row r="29321" spans="5:5" x14ac:dyDescent="0.25">
      <c r="E29321"/>
    </row>
    <row r="29322" spans="5:5" x14ac:dyDescent="0.25">
      <c r="E29322"/>
    </row>
    <row r="29323" spans="5:5" x14ac:dyDescent="0.25">
      <c r="E29323"/>
    </row>
    <row r="29324" spans="5:5" x14ac:dyDescent="0.25">
      <c r="E29324"/>
    </row>
    <row r="29325" spans="5:5" x14ac:dyDescent="0.25">
      <c r="E29325"/>
    </row>
    <row r="29326" spans="5:5" x14ac:dyDescent="0.25">
      <c r="E29326"/>
    </row>
    <row r="29327" spans="5:5" x14ac:dyDescent="0.25">
      <c r="E29327"/>
    </row>
    <row r="29328" spans="5:5" x14ac:dyDescent="0.25">
      <c r="E29328"/>
    </row>
    <row r="29329" spans="5:5" x14ac:dyDescent="0.25">
      <c r="E29329"/>
    </row>
    <row r="29330" spans="5:5" x14ac:dyDescent="0.25">
      <c r="E29330"/>
    </row>
    <row r="29331" spans="5:5" x14ac:dyDescent="0.25">
      <c r="E29331"/>
    </row>
    <row r="29332" spans="5:5" x14ac:dyDescent="0.25">
      <c r="E29332"/>
    </row>
    <row r="29333" spans="5:5" x14ac:dyDescent="0.25">
      <c r="E29333"/>
    </row>
    <row r="29334" spans="5:5" x14ac:dyDescent="0.25">
      <c r="E29334"/>
    </row>
    <row r="29335" spans="5:5" x14ac:dyDescent="0.25">
      <c r="E29335"/>
    </row>
    <row r="29336" spans="5:5" x14ac:dyDescent="0.25">
      <c r="E29336"/>
    </row>
    <row r="29337" spans="5:5" x14ac:dyDescent="0.25">
      <c r="E29337"/>
    </row>
    <row r="29338" spans="5:5" x14ac:dyDescent="0.25">
      <c r="E29338"/>
    </row>
    <row r="29339" spans="5:5" x14ac:dyDescent="0.25">
      <c r="E29339"/>
    </row>
    <row r="29340" spans="5:5" x14ac:dyDescent="0.25">
      <c r="E29340"/>
    </row>
    <row r="29341" spans="5:5" x14ac:dyDescent="0.25">
      <c r="E29341"/>
    </row>
    <row r="29342" spans="5:5" x14ac:dyDescent="0.25">
      <c r="E29342"/>
    </row>
    <row r="29343" spans="5:5" x14ac:dyDescent="0.25">
      <c r="E29343"/>
    </row>
    <row r="29344" spans="5:5" x14ac:dyDescent="0.25">
      <c r="E29344"/>
    </row>
    <row r="29345" spans="5:5" x14ac:dyDescent="0.25">
      <c r="E29345"/>
    </row>
    <row r="29346" spans="5:5" x14ac:dyDescent="0.25">
      <c r="E29346"/>
    </row>
    <row r="29347" spans="5:5" x14ac:dyDescent="0.25">
      <c r="E29347"/>
    </row>
    <row r="29348" spans="5:5" x14ac:dyDescent="0.25">
      <c r="E29348"/>
    </row>
    <row r="29349" spans="5:5" x14ac:dyDescent="0.25">
      <c r="E29349"/>
    </row>
    <row r="29350" spans="5:5" x14ac:dyDescent="0.25">
      <c r="E29350"/>
    </row>
    <row r="29351" spans="5:5" x14ac:dyDescent="0.25">
      <c r="E29351"/>
    </row>
    <row r="29352" spans="5:5" x14ac:dyDescent="0.25">
      <c r="E29352"/>
    </row>
    <row r="29353" spans="5:5" x14ac:dyDescent="0.25">
      <c r="E29353"/>
    </row>
    <row r="29354" spans="5:5" x14ac:dyDescent="0.25">
      <c r="E29354"/>
    </row>
    <row r="29355" spans="5:5" x14ac:dyDescent="0.25">
      <c r="E29355"/>
    </row>
    <row r="29356" spans="5:5" x14ac:dyDescent="0.25">
      <c r="E29356"/>
    </row>
    <row r="29357" spans="5:5" x14ac:dyDescent="0.25">
      <c r="E29357"/>
    </row>
    <row r="29358" spans="5:5" x14ac:dyDescent="0.25">
      <c r="E29358"/>
    </row>
    <row r="29359" spans="5:5" x14ac:dyDescent="0.25">
      <c r="E29359"/>
    </row>
    <row r="29360" spans="5:5" x14ac:dyDescent="0.25">
      <c r="E29360"/>
    </row>
    <row r="29361" spans="5:5" x14ac:dyDescent="0.25">
      <c r="E29361"/>
    </row>
    <row r="29362" spans="5:5" x14ac:dyDescent="0.25">
      <c r="E29362"/>
    </row>
    <row r="29363" spans="5:5" x14ac:dyDescent="0.25">
      <c r="E29363"/>
    </row>
    <row r="29364" spans="5:5" x14ac:dyDescent="0.25">
      <c r="E29364"/>
    </row>
    <row r="29365" spans="5:5" x14ac:dyDescent="0.25">
      <c r="E29365"/>
    </row>
    <row r="29366" spans="5:5" x14ac:dyDescent="0.25">
      <c r="E29366"/>
    </row>
    <row r="29367" spans="5:5" x14ac:dyDescent="0.25">
      <c r="E29367"/>
    </row>
    <row r="29368" spans="5:5" x14ac:dyDescent="0.25">
      <c r="E29368"/>
    </row>
    <row r="29369" spans="5:5" x14ac:dyDescent="0.25">
      <c r="E29369"/>
    </row>
    <row r="29370" spans="5:5" x14ac:dyDescent="0.25">
      <c r="E29370"/>
    </row>
    <row r="29371" spans="5:5" x14ac:dyDescent="0.25">
      <c r="E29371"/>
    </row>
    <row r="29372" spans="5:5" x14ac:dyDescent="0.25">
      <c r="E29372"/>
    </row>
    <row r="29373" spans="5:5" x14ac:dyDescent="0.25">
      <c r="E29373"/>
    </row>
    <row r="29374" spans="5:5" x14ac:dyDescent="0.25">
      <c r="E29374"/>
    </row>
    <row r="29375" spans="5:5" x14ac:dyDescent="0.25">
      <c r="E29375"/>
    </row>
    <row r="29376" spans="5:5" x14ac:dyDescent="0.25">
      <c r="E29376"/>
    </row>
    <row r="29377" spans="5:5" x14ac:dyDescent="0.25">
      <c r="E29377"/>
    </row>
    <row r="29378" spans="5:5" x14ac:dyDescent="0.25">
      <c r="E29378"/>
    </row>
    <row r="29379" spans="5:5" x14ac:dyDescent="0.25">
      <c r="E29379"/>
    </row>
    <row r="29380" spans="5:5" x14ac:dyDescent="0.25">
      <c r="E29380"/>
    </row>
    <row r="29381" spans="5:5" x14ac:dyDescent="0.25">
      <c r="E29381"/>
    </row>
    <row r="29382" spans="5:5" x14ac:dyDescent="0.25">
      <c r="E29382"/>
    </row>
    <row r="29383" spans="5:5" x14ac:dyDescent="0.25">
      <c r="E29383"/>
    </row>
    <row r="29384" spans="5:5" x14ac:dyDescent="0.25">
      <c r="E29384"/>
    </row>
    <row r="29385" spans="5:5" x14ac:dyDescent="0.25">
      <c r="E29385"/>
    </row>
    <row r="29386" spans="5:5" x14ac:dyDescent="0.25">
      <c r="E29386"/>
    </row>
    <row r="29387" spans="5:5" x14ac:dyDescent="0.25">
      <c r="E29387"/>
    </row>
    <row r="29388" spans="5:5" x14ac:dyDescent="0.25">
      <c r="E29388"/>
    </row>
    <row r="29389" spans="5:5" x14ac:dyDescent="0.25">
      <c r="E29389"/>
    </row>
    <row r="29390" spans="5:5" x14ac:dyDescent="0.25">
      <c r="E29390"/>
    </row>
    <row r="29391" spans="5:5" x14ac:dyDescent="0.25">
      <c r="E29391"/>
    </row>
    <row r="29392" spans="5:5" x14ac:dyDescent="0.25">
      <c r="E29392"/>
    </row>
    <row r="29393" spans="5:5" x14ac:dyDescent="0.25">
      <c r="E29393"/>
    </row>
    <row r="29394" spans="5:5" x14ac:dyDescent="0.25">
      <c r="E29394"/>
    </row>
    <row r="29395" spans="5:5" x14ac:dyDescent="0.25">
      <c r="E29395"/>
    </row>
    <row r="29396" spans="5:5" x14ac:dyDescent="0.25">
      <c r="E29396"/>
    </row>
    <row r="29397" spans="5:5" x14ac:dyDescent="0.25">
      <c r="E29397"/>
    </row>
    <row r="29398" spans="5:5" x14ac:dyDescent="0.25">
      <c r="E29398"/>
    </row>
    <row r="29399" spans="5:5" x14ac:dyDescent="0.25">
      <c r="E29399"/>
    </row>
    <row r="29400" spans="5:5" x14ac:dyDescent="0.25">
      <c r="E29400"/>
    </row>
    <row r="29401" spans="5:5" x14ac:dyDescent="0.25">
      <c r="E29401"/>
    </row>
    <row r="29402" spans="5:5" x14ac:dyDescent="0.25">
      <c r="E29402"/>
    </row>
    <row r="29403" spans="5:5" x14ac:dyDescent="0.25">
      <c r="E29403"/>
    </row>
    <row r="29404" spans="5:5" x14ac:dyDescent="0.25">
      <c r="E29404"/>
    </row>
    <row r="29405" spans="5:5" x14ac:dyDescent="0.25">
      <c r="E29405"/>
    </row>
    <row r="29406" spans="5:5" x14ac:dyDescent="0.25">
      <c r="E29406"/>
    </row>
    <row r="29407" spans="5:5" x14ac:dyDescent="0.25">
      <c r="E29407"/>
    </row>
    <row r="29408" spans="5:5" x14ac:dyDescent="0.25">
      <c r="E29408"/>
    </row>
    <row r="29409" spans="5:5" x14ac:dyDescent="0.25">
      <c r="E29409"/>
    </row>
    <row r="29410" spans="5:5" x14ac:dyDescent="0.25">
      <c r="E29410"/>
    </row>
    <row r="29411" spans="5:5" x14ac:dyDescent="0.25">
      <c r="E29411"/>
    </row>
    <row r="29412" spans="5:5" x14ac:dyDescent="0.25">
      <c r="E29412"/>
    </row>
    <row r="29413" spans="5:5" x14ac:dyDescent="0.25">
      <c r="E29413"/>
    </row>
    <row r="29414" spans="5:5" x14ac:dyDescent="0.25">
      <c r="E29414"/>
    </row>
    <row r="29415" spans="5:5" x14ac:dyDescent="0.25">
      <c r="E29415"/>
    </row>
    <row r="29416" spans="5:5" x14ac:dyDescent="0.25">
      <c r="E29416"/>
    </row>
    <row r="29417" spans="5:5" x14ac:dyDescent="0.25">
      <c r="E29417"/>
    </row>
    <row r="29418" spans="5:5" x14ac:dyDescent="0.25">
      <c r="E29418"/>
    </row>
    <row r="29419" spans="5:5" x14ac:dyDescent="0.25">
      <c r="E29419"/>
    </row>
    <row r="29420" spans="5:5" x14ac:dyDescent="0.25">
      <c r="E29420"/>
    </row>
    <row r="29421" spans="5:5" x14ac:dyDescent="0.25">
      <c r="E29421"/>
    </row>
    <row r="29422" spans="5:5" x14ac:dyDescent="0.25">
      <c r="E29422"/>
    </row>
    <row r="29423" spans="5:5" x14ac:dyDescent="0.25">
      <c r="E29423"/>
    </row>
    <row r="29424" spans="5:5" x14ac:dyDescent="0.25">
      <c r="E29424"/>
    </row>
    <row r="29425" spans="5:5" x14ac:dyDescent="0.25">
      <c r="E29425"/>
    </row>
    <row r="29426" spans="5:5" x14ac:dyDescent="0.25">
      <c r="E29426"/>
    </row>
    <row r="29427" spans="5:5" x14ac:dyDescent="0.25">
      <c r="E29427"/>
    </row>
    <row r="29428" spans="5:5" x14ac:dyDescent="0.25">
      <c r="E29428"/>
    </row>
    <row r="29429" spans="5:5" x14ac:dyDescent="0.25">
      <c r="E29429"/>
    </row>
    <row r="29430" spans="5:5" x14ac:dyDescent="0.25">
      <c r="E29430"/>
    </row>
    <row r="29431" spans="5:5" x14ac:dyDescent="0.25">
      <c r="E29431"/>
    </row>
    <row r="29432" spans="5:5" x14ac:dyDescent="0.25">
      <c r="E29432"/>
    </row>
    <row r="29433" spans="5:5" x14ac:dyDescent="0.25">
      <c r="E29433"/>
    </row>
    <row r="29434" spans="5:5" x14ac:dyDescent="0.25">
      <c r="E29434"/>
    </row>
    <row r="29435" spans="5:5" x14ac:dyDescent="0.25">
      <c r="E29435"/>
    </row>
    <row r="29436" spans="5:5" x14ac:dyDescent="0.25">
      <c r="E29436"/>
    </row>
    <row r="29437" spans="5:5" x14ac:dyDescent="0.25">
      <c r="E29437"/>
    </row>
    <row r="29438" spans="5:5" x14ac:dyDescent="0.25">
      <c r="E29438"/>
    </row>
    <row r="29439" spans="5:5" x14ac:dyDescent="0.25">
      <c r="E29439"/>
    </row>
    <row r="29440" spans="5:5" x14ac:dyDescent="0.25">
      <c r="E29440"/>
    </row>
    <row r="29441" spans="5:5" x14ac:dyDescent="0.25">
      <c r="E29441"/>
    </row>
    <row r="29442" spans="5:5" x14ac:dyDescent="0.25">
      <c r="E29442"/>
    </row>
    <row r="29443" spans="5:5" x14ac:dyDescent="0.25">
      <c r="E29443"/>
    </row>
    <row r="29444" spans="5:5" x14ac:dyDescent="0.25">
      <c r="E29444"/>
    </row>
    <row r="29445" spans="5:5" x14ac:dyDescent="0.25">
      <c r="E29445"/>
    </row>
    <row r="29446" spans="5:5" x14ac:dyDescent="0.25">
      <c r="E29446"/>
    </row>
    <row r="29447" spans="5:5" x14ac:dyDescent="0.25">
      <c r="E29447"/>
    </row>
    <row r="29448" spans="5:5" x14ac:dyDescent="0.25">
      <c r="E29448"/>
    </row>
    <row r="29449" spans="5:5" x14ac:dyDescent="0.25">
      <c r="E29449"/>
    </row>
    <row r="29450" spans="5:5" x14ac:dyDescent="0.25">
      <c r="E29450"/>
    </row>
    <row r="29451" spans="5:5" x14ac:dyDescent="0.25">
      <c r="E29451"/>
    </row>
    <row r="29452" spans="5:5" x14ac:dyDescent="0.25">
      <c r="E29452"/>
    </row>
    <row r="29453" spans="5:5" x14ac:dyDescent="0.25">
      <c r="E29453"/>
    </row>
    <row r="29454" spans="5:5" x14ac:dyDescent="0.25">
      <c r="E29454"/>
    </row>
    <row r="29455" spans="5:5" x14ac:dyDescent="0.25">
      <c r="E29455"/>
    </row>
    <row r="29456" spans="5:5" x14ac:dyDescent="0.25">
      <c r="E29456"/>
    </row>
    <row r="29457" spans="5:5" x14ac:dyDescent="0.25">
      <c r="E29457"/>
    </row>
    <row r="29458" spans="5:5" x14ac:dyDescent="0.25">
      <c r="E29458"/>
    </row>
    <row r="29459" spans="5:5" x14ac:dyDescent="0.25">
      <c r="E29459"/>
    </row>
    <row r="29460" spans="5:5" x14ac:dyDescent="0.25">
      <c r="E29460"/>
    </row>
    <row r="29461" spans="5:5" x14ac:dyDescent="0.25">
      <c r="E29461"/>
    </row>
    <row r="29462" spans="5:5" x14ac:dyDescent="0.25">
      <c r="E29462"/>
    </row>
    <row r="29463" spans="5:5" x14ac:dyDescent="0.25">
      <c r="E29463"/>
    </row>
    <row r="29464" spans="5:5" x14ac:dyDescent="0.25">
      <c r="E29464"/>
    </row>
    <row r="29465" spans="5:5" x14ac:dyDescent="0.25">
      <c r="E29465"/>
    </row>
    <row r="29466" spans="5:5" x14ac:dyDescent="0.25">
      <c r="E29466"/>
    </row>
    <row r="29467" spans="5:5" x14ac:dyDescent="0.25">
      <c r="E29467"/>
    </row>
    <row r="29468" spans="5:5" x14ac:dyDescent="0.25">
      <c r="E29468"/>
    </row>
    <row r="29469" spans="5:5" x14ac:dyDescent="0.25">
      <c r="E29469"/>
    </row>
    <row r="29470" spans="5:5" x14ac:dyDescent="0.25">
      <c r="E29470"/>
    </row>
    <row r="29471" spans="5:5" x14ac:dyDescent="0.25">
      <c r="E29471"/>
    </row>
    <row r="29472" spans="5:5" x14ac:dyDescent="0.25">
      <c r="E29472"/>
    </row>
    <row r="29473" spans="5:5" x14ac:dyDescent="0.25">
      <c r="E29473"/>
    </row>
    <row r="29474" spans="5:5" x14ac:dyDescent="0.25">
      <c r="E29474"/>
    </row>
    <row r="29475" spans="5:5" x14ac:dyDescent="0.25">
      <c r="E29475"/>
    </row>
    <row r="29476" spans="5:5" x14ac:dyDescent="0.25">
      <c r="E29476"/>
    </row>
    <row r="29477" spans="5:5" x14ac:dyDescent="0.25">
      <c r="E29477"/>
    </row>
    <row r="29478" spans="5:5" x14ac:dyDescent="0.25">
      <c r="E29478"/>
    </row>
    <row r="29479" spans="5:5" x14ac:dyDescent="0.25">
      <c r="E29479"/>
    </row>
    <row r="29480" spans="5:5" x14ac:dyDescent="0.25">
      <c r="E29480"/>
    </row>
    <row r="29481" spans="5:5" x14ac:dyDescent="0.25">
      <c r="E29481"/>
    </row>
    <row r="29482" spans="5:5" x14ac:dyDescent="0.25">
      <c r="E29482"/>
    </row>
    <row r="29483" spans="5:5" x14ac:dyDescent="0.25">
      <c r="E29483"/>
    </row>
    <row r="29484" spans="5:5" x14ac:dyDescent="0.25">
      <c r="E29484"/>
    </row>
    <row r="29485" spans="5:5" x14ac:dyDescent="0.25">
      <c r="E29485"/>
    </row>
    <row r="29486" spans="5:5" x14ac:dyDescent="0.25">
      <c r="E29486"/>
    </row>
    <row r="29487" spans="5:5" x14ac:dyDescent="0.25">
      <c r="E29487"/>
    </row>
    <row r="29488" spans="5:5" x14ac:dyDescent="0.25">
      <c r="E29488"/>
    </row>
    <row r="29489" spans="5:5" x14ac:dyDescent="0.25">
      <c r="E29489"/>
    </row>
    <row r="29490" spans="5:5" x14ac:dyDescent="0.25">
      <c r="E29490"/>
    </row>
    <row r="29491" spans="5:5" x14ac:dyDescent="0.25">
      <c r="E29491"/>
    </row>
    <row r="29492" spans="5:5" x14ac:dyDescent="0.25">
      <c r="E29492"/>
    </row>
    <row r="29493" spans="5:5" x14ac:dyDescent="0.25">
      <c r="E29493"/>
    </row>
    <row r="29494" spans="5:5" x14ac:dyDescent="0.25">
      <c r="E29494"/>
    </row>
    <row r="29495" spans="5:5" x14ac:dyDescent="0.25">
      <c r="E29495"/>
    </row>
    <row r="29496" spans="5:5" x14ac:dyDescent="0.25">
      <c r="E29496"/>
    </row>
    <row r="29497" spans="5:5" x14ac:dyDescent="0.25">
      <c r="E29497"/>
    </row>
    <row r="29498" spans="5:5" x14ac:dyDescent="0.25">
      <c r="E29498"/>
    </row>
    <row r="29499" spans="5:5" x14ac:dyDescent="0.25">
      <c r="E29499"/>
    </row>
    <row r="29500" spans="5:5" x14ac:dyDescent="0.25">
      <c r="E29500"/>
    </row>
    <row r="29501" spans="5:5" x14ac:dyDescent="0.25">
      <c r="E29501"/>
    </row>
    <row r="29502" spans="5:5" x14ac:dyDescent="0.25">
      <c r="E29502"/>
    </row>
    <row r="29503" spans="5:5" x14ac:dyDescent="0.25">
      <c r="E29503"/>
    </row>
    <row r="29504" spans="5:5" x14ac:dyDescent="0.25">
      <c r="E29504"/>
    </row>
    <row r="29505" spans="5:5" x14ac:dyDescent="0.25">
      <c r="E29505"/>
    </row>
    <row r="29506" spans="5:5" x14ac:dyDescent="0.25">
      <c r="E29506"/>
    </row>
    <row r="29507" spans="5:5" x14ac:dyDescent="0.25">
      <c r="E29507"/>
    </row>
    <row r="29508" spans="5:5" x14ac:dyDescent="0.25">
      <c r="E29508"/>
    </row>
    <row r="29509" spans="5:5" x14ac:dyDescent="0.25">
      <c r="E29509"/>
    </row>
    <row r="29510" spans="5:5" x14ac:dyDescent="0.25">
      <c r="E29510"/>
    </row>
    <row r="29511" spans="5:5" x14ac:dyDescent="0.25">
      <c r="E29511"/>
    </row>
    <row r="29512" spans="5:5" x14ac:dyDescent="0.25">
      <c r="E29512"/>
    </row>
    <row r="29513" spans="5:5" x14ac:dyDescent="0.25">
      <c r="E29513"/>
    </row>
    <row r="29514" spans="5:5" x14ac:dyDescent="0.25">
      <c r="E29514"/>
    </row>
    <row r="29515" spans="5:5" x14ac:dyDescent="0.25">
      <c r="E29515"/>
    </row>
    <row r="29516" spans="5:5" x14ac:dyDescent="0.25">
      <c r="E29516"/>
    </row>
    <row r="29517" spans="5:5" x14ac:dyDescent="0.25">
      <c r="E29517"/>
    </row>
    <row r="29518" spans="5:5" x14ac:dyDescent="0.25">
      <c r="E29518"/>
    </row>
    <row r="29519" spans="5:5" x14ac:dyDescent="0.25">
      <c r="E29519"/>
    </row>
    <row r="29520" spans="5:5" x14ac:dyDescent="0.25">
      <c r="E29520"/>
    </row>
    <row r="29521" spans="5:5" x14ac:dyDescent="0.25">
      <c r="E29521"/>
    </row>
    <row r="29522" spans="5:5" x14ac:dyDescent="0.25">
      <c r="E29522"/>
    </row>
    <row r="29523" spans="5:5" x14ac:dyDescent="0.25">
      <c r="E29523"/>
    </row>
    <row r="29524" spans="5:5" x14ac:dyDescent="0.25">
      <c r="E29524"/>
    </row>
    <row r="29525" spans="5:5" x14ac:dyDescent="0.25">
      <c r="E29525"/>
    </row>
    <row r="29526" spans="5:5" x14ac:dyDescent="0.25">
      <c r="E29526"/>
    </row>
    <row r="29527" spans="5:5" x14ac:dyDescent="0.25">
      <c r="E29527"/>
    </row>
    <row r="29528" spans="5:5" x14ac:dyDescent="0.25">
      <c r="E29528"/>
    </row>
    <row r="29529" spans="5:5" x14ac:dyDescent="0.25">
      <c r="E29529"/>
    </row>
    <row r="29530" spans="5:5" x14ac:dyDescent="0.25">
      <c r="E29530"/>
    </row>
    <row r="29531" spans="5:5" x14ac:dyDescent="0.25">
      <c r="E29531"/>
    </row>
    <row r="29532" spans="5:5" x14ac:dyDescent="0.25">
      <c r="E29532"/>
    </row>
    <row r="29533" spans="5:5" x14ac:dyDescent="0.25">
      <c r="E29533"/>
    </row>
    <row r="29534" spans="5:5" x14ac:dyDescent="0.25">
      <c r="E29534"/>
    </row>
    <row r="29535" spans="5:5" x14ac:dyDescent="0.25">
      <c r="E29535"/>
    </row>
    <row r="29536" spans="5:5" x14ac:dyDescent="0.25">
      <c r="E29536"/>
    </row>
    <row r="29537" spans="5:5" x14ac:dyDescent="0.25">
      <c r="E29537"/>
    </row>
    <row r="29538" spans="5:5" x14ac:dyDescent="0.25">
      <c r="E29538"/>
    </row>
    <row r="29539" spans="5:5" x14ac:dyDescent="0.25">
      <c r="E29539"/>
    </row>
    <row r="29540" spans="5:5" x14ac:dyDescent="0.25">
      <c r="E29540"/>
    </row>
    <row r="29541" spans="5:5" x14ac:dyDescent="0.25">
      <c r="E29541"/>
    </row>
    <row r="29542" spans="5:5" x14ac:dyDescent="0.25">
      <c r="E29542"/>
    </row>
    <row r="29543" spans="5:5" x14ac:dyDescent="0.25">
      <c r="E29543"/>
    </row>
    <row r="29544" spans="5:5" x14ac:dyDescent="0.25">
      <c r="E29544"/>
    </row>
    <row r="29545" spans="5:5" x14ac:dyDescent="0.25">
      <c r="E29545"/>
    </row>
    <row r="29546" spans="5:5" x14ac:dyDescent="0.25">
      <c r="E29546"/>
    </row>
    <row r="29547" spans="5:5" x14ac:dyDescent="0.25">
      <c r="E29547"/>
    </row>
    <row r="29548" spans="5:5" x14ac:dyDescent="0.25">
      <c r="E29548"/>
    </row>
    <row r="29549" spans="5:5" x14ac:dyDescent="0.25">
      <c r="E29549"/>
    </row>
    <row r="29550" spans="5:5" x14ac:dyDescent="0.25">
      <c r="E29550"/>
    </row>
    <row r="29551" spans="5:5" x14ac:dyDescent="0.25">
      <c r="E29551"/>
    </row>
    <row r="29552" spans="5:5" x14ac:dyDescent="0.25">
      <c r="E29552"/>
    </row>
    <row r="29553" spans="5:5" x14ac:dyDescent="0.25">
      <c r="E29553"/>
    </row>
    <row r="29554" spans="5:5" x14ac:dyDescent="0.25">
      <c r="E29554"/>
    </row>
    <row r="29555" spans="5:5" x14ac:dyDescent="0.25">
      <c r="E29555"/>
    </row>
    <row r="29556" spans="5:5" x14ac:dyDescent="0.25">
      <c r="E29556"/>
    </row>
    <row r="29557" spans="5:5" x14ac:dyDescent="0.25">
      <c r="E29557"/>
    </row>
    <row r="29558" spans="5:5" x14ac:dyDescent="0.25">
      <c r="E29558"/>
    </row>
    <row r="29559" spans="5:5" x14ac:dyDescent="0.25">
      <c r="E29559"/>
    </row>
    <row r="29560" spans="5:5" x14ac:dyDescent="0.25">
      <c r="E29560"/>
    </row>
    <row r="29561" spans="5:5" x14ac:dyDescent="0.25">
      <c r="E29561"/>
    </row>
    <row r="29562" spans="5:5" x14ac:dyDescent="0.25">
      <c r="E29562"/>
    </row>
    <row r="29563" spans="5:5" x14ac:dyDescent="0.25">
      <c r="E29563"/>
    </row>
    <row r="29564" spans="5:5" x14ac:dyDescent="0.25">
      <c r="E29564"/>
    </row>
    <row r="29565" spans="5:5" x14ac:dyDescent="0.25">
      <c r="E29565"/>
    </row>
    <row r="29566" spans="5:5" x14ac:dyDescent="0.25">
      <c r="E29566"/>
    </row>
    <row r="29567" spans="5:5" x14ac:dyDescent="0.25">
      <c r="E29567"/>
    </row>
    <row r="29568" spans="5:5" x14ac:dyDescent="0.25">
      <c r="E29568"/>
    </row>
    <row r="29569" spans="5:5" x14ac:dyDescent="0.25">
      <c r="E29569"/>
    </row>
    <row r="29570" spans="5:5" x14ac:dyDescent="0.25">
      <c r="E29570"/>
    </row>
    <row r="29571" spans="5:5" x14ac:dyDescent="0.25">
      <c r="E29571"/>
    </row>
    <row r="29572" spans="5:5" x14ac:dyDescent="0.25">
      <c r="E29572"/>
    </row>
    <row r="29573" spans="5:5" x14ac:dyDescent="0.25">
      <c r="E29573"/>
    </row>
    <row r="29574" spans="5:5" x14ac:dyDescent="0.25">
      <c r="E29574"/>
    </row>
    <row r="29575" spans="5:5" x14ac:dyDescent="0.25">
      <c r="E29575"/>
    </row>
    <row r="29576" spans="5:5" x14ac:dyDescent="0.25">
      <c r="E29576"/>
    </row>
    <row r="29577" spans="5:5" x14ac:dyDescent="0.25">
      <c r="E29577"/>
    </row>
    <row r="29578" spans="5:5" x14ac:dyDescent="0.25">
      <c r="E29578"/>
    </row>
    <row r="29579" spans="5:5" x14ac:dyDescent="0.25">
      <c r="E29579"/>
    </row>
    <row r="29580" spans="5:5" x14ac:dyDescent="0.25">
      <c r="E29580"/>
    </row>
    <row r="29581" spans="5:5" x14ac:dyDescent="0.25">
      <c r="E29581"/>
    </row>
    <row r="29582" spans="5:5" x14ac:dyDescent="0.25">
      <c r="E29582"/>
    </row>
    <row r="29583" spans="5:5" x14ac:dyDescent="0.25">
      <c r="E29583"/>
    </row>
    <row r="29584" spans="5:5" x14ac:dyDescent="0.25">
      <c r="E29584"/>
    </row>
    <row r="29585" spans="5:5" x14ac:dyDescent="0.25">
      <c r="E29585"/>
    </row>
    <row r="29586" spans="5:5" x14ac:dyDescent="0.25">
      <c r="E29586"/>
    </row>
    <row r="29587" spans="5:5" x14ac:dyDescent="0.25">
      <c r="E29587"/>
    </row>
    <row r="29588" spans="5:5" x14ac:dyDescent="0.25">
      <c r="E29588"/>
    </row>
    <row r="29589" spans="5:5" x14ac:dyDescent="0.25">
      <c r="E29589"/>
    </row>
    <row r="29590" spans="5:5" x14ac:dyDescent="0.25">
      <c r="E29590"/>
    </row>
    <row r="29591" spans="5:5" x14ac:dyDescent="0.25">
      <c r="E29591"/>
    </row>
    <row r="29592" spans="5:5" x14ac:dyDescent="0.25">
      <c r="E29592"/>
    </row>
    <row r="29593" spans="5:5" x14ac:dyDescent="0.25">
      <c r="E29593"/>
    </row>
    <row r="29594" spans="5:5" x14ac:dyDescent="0.25">
      <c r="E29594"/>
    </row>
    <row r="29595" spans="5:5" x14ac:dyDescent="0.25">
      <c r="E29595"/>
    </row>
    <row r="29596" spans="5:5" x14ac:dyDescent="0.25">
      <c r="E29596"/>
    </row>
    <row r="29597" spans="5:5" x14ac:dyDescent="0.25">
      <c r="E29597"/>
    </row>
    <row r="29598" spans="5:5" x14ac:dyDescent="0.25">
      <c r="E29598"/>
    </row>
    <row r="29599" spans="5:5" x14ac:dyDescent="0.25">
      <c r="E29599"/>
    </row>
    <row r="29600" spans="5:5" x14ac:dyDescent="0.25">
      <c r="E29600"/>
    </row>
    <row r="29601" spans="5:5" x14ac:dyDescent="0.25">
      <c r="E29601"/>
    </row>
    <row r="29602" spans="5:5" x14ac:dyDescent="0.25">
      <c r="E29602"/>
    </row>
    <row r="29603" spans="5:5" x14ac:dyDescent="0.25">
      <c r="E29603"/>
    </row>
    <row r="29604" spans="5:5" x14ac:dyDescent="0.25">
      <c r="E29604"/>
    </row>
    <row r="29605" spans="5:5" x14ac:dyDescent="0.25">
      <c r="E29605"/>
    </row>
    <row r="29606" spans="5:5" x14ac:dyDescent="0.25">
      <c r="E29606"/>
    </row>
    <row r="29607" spans="5:5" x14ac:dyDescent="0.25">
      <c r="E29607"/>
    </row>
    <row r="29608" spans="5:5" x14ac:dyDescent="0.25">
      <c r="E29608"/>
    </row>
    <row r="29609" spans="5:5" x14ac:dyDescent="0.25">
      <c r="E29609"/>
    </row>
    <row r="29610" spans="5:5" x14ac:dyDescent="0.25">
      <c r="E29610"/>
    </row>
    <row r="29611" spans="5:5" x14ac:dyDescent="0.25">
      <c r="E29611"/>
    </row>
    <row r="29612" spans="5:5" x14ac:dyDescent="0.25">
      <c r="E29612"/>
    </row>
    <row r="29613" spans="5:5" x14ac:dyDescent="0.25">
      <c r="E29613"/>
    </row>
    <row r="29614" spans="5:5" x14ac:dyDescent="0.25">
      <c r="E29614"/>
    </row>
    <row r="29615" spans="5:5" x14ac:dyDescent="0.25">
      <c r="E29615"/>
    </row>
    <row r="29616" spans="5:5" x14ac:dyDescent="0.25">
      <c r="E29616"/>
    </row>
    <row r="29617" spans="5:5" x14ac:dyDescent="0.25">
      <c r="E29617"/>
    </row>
    <row r="29618" spans="5:5" x14ac:dyDescent="0.25">
      <c r="E29618"/>
    </row>
    <row r="29619" spans="5:5" x14ac:dyDescent="0.25">
      <c r="E29619"/>
    </row>
    <row r="29620" spans="5:5" x14ac:dyDescent="0.25">
      <c r="E29620"/>
    </row>
    <row r="29621" spans="5:5" x14ac:dyDescent="0.25">
      <c r="E29621"/>
    </row>
    <row r="29622" spans="5:5" x14ac:dyDescent="0.25">
      <c r="E29622"/>
    </row>
    <row r="29623" spans="5:5" x14ac:dyDescent="0.25">
      <c r="E29623"/>
    </row>
    <row r="29624" spans="5:5" x14ac:dyDescent="0.25">
      <c r="E29624"/>
    </row>
    <row r="29625" spans="5:5" x14ac:dyDescent="0.25">
      <c r="E29625"/>
    </row>
    <row r="29626" spans="5:5" x14ac:dyDescent="0.25">
      <c r="E29626"/>
    </row>
    <row r="29627" spans="5:5" x14ac:dyDescent="0.25">
      <c r="E29627"/>
    </row>
    <row r="29628" spans="5:5" x14ac:dyDescent="0.25">
      <c r="E29628"/>
    </row>
    <row r="29629" spans="5:5" x14ac:dyDescent="0.25">
      <c r="E29629"/>
    </row>
    <row r="29630" spans="5:5" x14ac:dyDescent="0.25">
      <c r="E29630"/>
    </row>
    <row r="29631" spans="5:5" x14ac:dyDescent="0.25">
      <c r="E29631"/>
    </row>
    <row r="29632" spans="5:5" x14ac:dyDescent="0.25">
      <c r="E29632"/>
    </row>
    <row r="29633" spans="5:5" x14ac:dyDescent="0.25">
      <c r="E29633"/>
    </row>
    <row r="29634" spans="5:5" x14ac:dyDescent="0.25">
      <c r="E29634"/>
    </row>
    <row r="29635" spans="5:5" x14ac:dyDescent="0.25">
      <c r="E29635"/>
    </row>
    <row r="29636" spans="5:5" x14ac:dyDescent="0.25">
      <c r="E29636"/>
    </row>
    <row r="29637" spans="5:5" x14ac:dyDescent="0.25">
      <c r="E29637"/>
    </row>
    <row r="29638" spans="5:5" x14ac:dyDescent="0.25">
      <c r="E29638"/>
    </row>
    <row r="29639" spans="5:5" x14ac:dyDescent="0.25">
      <c r="E29639"/>
    </row>
    <row r="29640" spans="5:5" x14ac:dyDescent="0.25">
      <c r="E29640"/>
    </row>
    <row r="29641" spans="5:5" x14ac:dyDescent="0.25">
      <c r="E29641"/>
    </row>
    <row r="29642" spans="5:5" x14ac:dyDescent="0.25">
      <c r="E29642"/>
    </row>
    <row r="29643" spans="5:5" x14ac:dyDescent="0.25">
      <c r="E29643"/>
    </row>
    <row r="29644" spans="5:5" x14ac:dyDescent="0.25">
      <c r="E29644"/>
    </row>
    <row r="29645" spans="5:5" x14ac:dyDescent="0.25">
      <c r="E29645"/>
    </row>
    <row r="29646" spans="5:5" x14ac:dyDescent="0.25">
      <c r="E29646"/>
    </row>
    <row r="29647" spans="5:5" x14ac:dyDescent="0.25">
      <c r="E29647"/>
    </row>
    <row r="29648" spans="5:5" x14ac:dyDescent="0.25">
      <c r="E29648"/>
    </row>
    <row r="29649" spans="5:5" x14ac:dyDescent="0.25">
      <c r="E29649"/>
    </row>
    <row r="29650" spans="5:5" x14ac:dyDescent="0.25">
      <c r="E29650"/>
    </row>
    <row r="29651" spans="5:5" x14ac:dyDescent="0.25">
      <c r="E29651"/>
    </row>
    <row r="29652" spans="5:5" x14ac:dyDescent="0.25">
      <c r="E29652"/>
    </row>
    <row r="29653" spans="5:5" x14ac:dyDescent="0.25">
      <c r="E29653"/>
    </row>
    <row r="29654" spans="5:5" x14ac:dyDescent="0.25">
      <c r="E29654"/>
    </row>
    <row r="29655" spans="5:5" x14ac:dyDescent="0.25">
      <c r="E29655"/>
    </row>
    <row r="29656" spans="5:5" x14ac:dyDescent="0.25">
      <c r="E29656"/>
    </row>
    <row r="29657" spans="5:5" x14ac:dyDescent="0.25">
      <c r="E29657"/>
    </row>
    <row r="29658" spans="5:5" x14ac:dyDescent="0.25">
      <c r="E29658"/>
    </row>
    <row r="29659" spans="5:5" x14ac:dyDescent="0.25">
      <c r="E29659"/>
    </row>
    <row r="29660" spans="5:5" x14ac:dyDescent="0.25">
      <c r="E29660"/>
    </row>
    <row r="29661" spans="5:5" x14ac:dyDescent="0.25">
      <c r="E29661"/>
    </row>
    <row r="29662" spans="5:5" x14ac:dyDescent="0.25">
      <c r="E29662"/>
    </row>
    <row r="29663" spans="5:5" x14ac:dyDescent="0.25">
      <c r="E29663"/>
    </row>
    <row r="29664" spans="5:5" x14ac:dyDescent="0.25">
      <c r="E29664"/>
    </row>
    <row r="29665" spans="5:5" x14ac:dyDescent="0.25">
      <c r="E29665"/>
    </row>
    <row r="29666" spans="5:5" x14ac:dyDescent="0.25">
      <c r="E29666"/>
    </row>
    <row r="29667" spans="5:5" x14ac:dyDescent="0.25">
      <c r="E29667"/>
    </row>
    <row r="29668" spans="5:5" x14ac:dyDescent="0.25">
      <c r="E29668"/>
    </row>
    <row r="29669" spans="5:5" x14ac:dyDescent="0.25">
      <c r="E29669"/>
    </row>
    <row r="29670" spans="5:5" x14ac:dyDescent="0.25">
      <c r="E29670"/>
    </row>
    <row r="29671" spans="5:5" x14ac:dyDescent="0.25">
      <c r="E29671"/>
    </row>
    <row r="29672" spans="5:5" x14ac:dyDescent="0.25">
      <c r="E29672"/>
    </row>
    <row r="29673" spans="5:5" x14ac:dyDescent="0.25">
      <c r="E29673"/>
    </row>
    <row r="29674" spans="5:5" x14ac:dyDescent="0.25">
      <c r="E29674"/>
    </row>
    <row r="29675" spans="5:5" x14ac:dyDescent="0.25">
      <c r="E29675"/>
    </row>
    <row r="29676" spans="5:5" x14ac:dyDescent="0.25">
      <c r="E29676"/>
    </row>
    <row r="29677" spans="5:5" x14ac:dyDescent="0.25">
      <c r="E29677"/>
    </row>
    <row r="29678" spans="5:5" x14ac:dyDescent="0.25">
      <c r="E29678"/>
    </row>
    <row r="29679" spans="5:5" x14ac:dyDescent="0.25">
      <c r="E29679"/>
    </row>
    <row r="29680" spans="5:5" x14ac:dyDescent="0.25">
      <c r="E29680"/>
    </row>
    <row r="29681" spans="5:5" x14ac:dyDescent="0.25">
      <c r="E29681"/>
    </row>
    <row r="29682" spans="5:5" x14ac:dyDescent="0.25">
      <c r="E29682"/>
    </row>
    <row r="29683" spans="5:5" x14ac:dyDescent="0.25">
      <c r="E29683"/>
    </row>
    <row r="29684" spans="5:5" x14ac:dyDescent="0.25">
      <c r="E29684"/>
    </row>
    <row r="29685" spans="5:5" x14ac:dyDescent="0.25">
      <c r="E29685"/>
    </row>
    <row r="29686" spans="5:5" x14ac:dyDescent="0.25">
      <c r="E29686"/>
    </row>
    <row r="29687" spans="5:5" x14ac:dyDescent="0.25">
      <c r="E29687"/>
    </row>
    <row r="29688" spans="5:5" x14ac:dyDescent="0.25">
      <c r="E29688"/>
    </row>
    <row r="29689" spans="5:5" x14ac:dyDescent="0.25">
      <c r="E29689"/>
    </row>
    <row r="29690" spans="5:5" x14ac:dyDescent="0.25">
      <c r="E29690"/>
    </row>
    <row r="29691" spans="5:5" x14ac:dyDescent="0.25">
      <c r="E29691"/>
    </row>
    <row r="29692" spans="5:5" x14ac:dyDescent="0.25">
      <c r="E29692"/>
    </row>
    <row r="29693" spans="5:5" x14ac:dyDescent="0.25">
      <c r="E29693"/>
    </row>
    <row r="29694" spans="5:5" x14ac:dyDescent="0.25">
      <c r="E29694"/>
    </row>
    <row r="29695" spans="5:5" x14ac:dyDescent="0.25">
      <c r="E29695"/>
    </row>
    <row r="29696" spans="5:5" x14ac:dyDescent="0.25">
      <c r="E29696"/>
    </row>
    <row r="29697" spans="5:5" x14ac:dyDescent="0.25">
      <c r="E29697"/>
    </row>
    <row r="29698" spans="5:5" x14ac:dyDescent="0.25">
      <c r="E29698"/>
    </row>
    <row r="29699" spans="5:5" x14ac:dyDescent="0.25">
      <c r="E29699"/>
    </row>
    <row r="29700" spans="5:5" x14ac:dyDescent="0.25">
      <c r="E29700"/>
    </row>
    <row r="29701" spans="5:5" x14ac:dyDescent="0.25">
      <c r="E29701"/>
    </row>
    <row r="29702" spans="5:5" x14ac:dyDescent="0.25">
      <c r="E29702"/>
    </row>
    <row r="29703" spans="5:5" x14ac:dyDescent="0.25">
      <c r="E29703"/>
    </row>
    <row r="29704" spans="5:5" x14ac:dyDescent="0.25">
      <c r="E29704"/>
    </row>
    <row r="29705" spans="5:5" x14ac:dyDescent="0.25">
      <c r="E29705"/>
    </row>
    <row r="29706" spans="5:5" x14ac:dyDescent="0.25">
      <c r="E29706"/>
    </row>
    <row r="29707" spans="5:5" x14ac:dyDescent="0.25">
      <c r="E29707"/>
    </row>
    <row r="29708" spans="5:5" x14ac:dyDescent="0.25">
      <c r="E29708"/>
    </row>
    <row r="29709" spans="5:5" x14ac:dyDescent="0.25">
      <c r="E29709"/>
    </row>
    <row r="29710" spans="5:5" x14ac:dyDescent="0.25">
      <c r="E29710"/>
    </row>
    <row r="29711" spans="5:5" x14ac:dyDescent="0.25">
      <c r="E29711"/>
    </row>
    <row r="29712" spans="5:5" x14ac:dyDescent="0.25">
      <c r="E29712"/>
    </row>
    <row r="29713" spans="5:5" x14ac:dyDescent="0.25">
      <c r="E29713"/>
    </row>
    <row r="29714" spans="5:5" x14ac:dyDescent="0.25">
      <c r="E29714"/>
    </row>
    <row r="29715" spans="5:5" x14ac:dyDescent="0.25">
      <c r="E29715"/>
    </row>
    <row r="29716" spans="5:5" x14ac:dyDescent="0.25">
      <c r="E29716"/>
    </row>
    <row r="29717" spans="5:5" x14ac:dyDescent="0.25">
      <c r="E29717"/>
    </row>
    <row r="29718" spans="5:5" x14ac:dyDescent="0.25">
      <c r="E29718"/>
    </row>
    <row r="29719" spans="5:5" x14ac:dyDescent="0.25">
      <c r="E29719"/>
    </row>
    <row r="29720" spans="5:5" x14ac:dyDescent="0.25">
      <c r="E29720"/>
    </row>
    <row r="29721" spans="5:5" x14ac:dyDescent="0.25">
      <c r="E29721"/>
    </row>
    <row r="29722" spans="5:5" x14ac:dyDescent="0.25">
      <c r="E29722"/>
    </row>
    <row r="29723" spans="5:5" x14ac:dyDescent="0.25">
      <c r="E29723"/>
    </row>
    <row r="29724" spans="5:5" x14ac:dyDescent="0.25">
      <c r="E29724"/>
    </row>
    <row r="29725" spans="5:5" x14ac:dyDescent="0.25">
      <c r="E29725"/>
    </row>
    <row r="29726" spans="5:5" x14ac:dyDescent="0.25">
      <c r="E29726"/>
    </row>
    <row r="29727" spans="5:5" x14ac:dyDescent="0.25">
      <c r="E29727"/>
    </row>
    <row r="29728" spans="5:5" x14ac:dyDescent="0.25">
      <c r="E29728"/>
    </row>
    <row r="29729" spans="5:5" x14ac:dyDescent="0.25">
      <c r="E29729"/>
    </row>
    <row r="29730" spans="5:5" x14ac:dyDescent="0.25">
      <c r="E29730"/>
    </row>
    <row r="29731" spans="5:5" x14ac:dyDescent="0.25">
      <c r="E29731"/>
    </row>
    <row r="29732" spans="5:5" x14ac:dyDescent="0.25">
      <c r="E29732"/>
    </row>
    <row r="29733" spans="5:5" x14ac:dyDescent="0.25">
      <c r="E29733"/>
    </row>
    <row r="29734" spans="5:5" x14ac:dyDescent="0.25">
      <c r="E29734"/>
    </row>
    <row r="29735" spans="5:5" x14ac:dyDescent="0.25">
      <c r="E29735"/>
    </row>
    <row r="29736" spans="5:5" x14ac:dyDescent="0.25">
      <c r="E29736"/>
    </row>
    <row r="29737" spans="5:5" x14ac:dyDescent="0.25">
      <c r="E29737"/>
    </row>
    <row r="29738" spans="5:5" x14ac:dyDescent="0.25">
      <c r="E29738"/>
    </row>
    <row r="29739" spans="5:5" x14ac:dyDescent="0.25">
      <c r="E29739"/>
    </row>
    <row r="29740" spans="5:5" x14ac:dyDescent="0.25">
      <c r="E29740"/>
    </row>
    <row r="29741" spans="5:5" x14ac:dyDescent="0.25">
      <c r="E29741"/>
    </row>
    <row r="29742" spans="5:5" x14ac:dyDescent="0.25">
      <c r="E29742"/>
    </row>
    <row r="29743" spans="5:5" x14ac:dyDescent="0.25">
      <c r="E29743"/>
    </row>
    <row r="29744" spans="5:5" x14ac:dyDescent="0.25">
      <c r="E29744"/>
    </row>
    <row r="29745" spans="5:5" x14ac:dyDescent="0.25">
      <c r="E29745"/>
    </row>
    <row r="29746" spans="5:5" x14ac:dyDescent="0.25">
      <c r="E29746"/>
    </row>
    <row r="29747" spans="5:5" x14ac:dyDescent="0.25">
      <c r="E29747"/>
    </row>
    <row r="29748" spans="5:5" x14ac:dyDescent="0.25">
      <c r="E29748"/>
    </row>
    <row r="29749" spans="5:5" x14ac:dyDescent="0.25">
      <c r="E29749"/>
    </row>
    <row r="29750" spans="5:5" x14ac:dyDescent="0.25">
      <c r="E29750"/>
    </row>
    <row r="29751" spans="5:5" x14ac:dyDescent="0.25">
      <c r="E29751"/>
    </row>
    <row r="29752" spans="5:5" x14ac:dyDescent="0.25">
      <c r="E29752"/>
    </row>
    <row r="29753" spans="5:5" x14ac:dyDescent="0.25">
      <c r="E29753"/>
    </row>
    <row r="29754" spans="5:5" x14ac:dyDescent="0.25">
      <c r="E29754"/>
    </row>
    <row r="29755" spans="5:5" x14ac:dyDescent="0.25">
      <c r="E29755"/>
    </row>
    <row r="29756" spans="5:5" x14ac:dyDescent="0.25">
      <c r="E29756"/>
    </row>
    <row r="29757" spans="5:5" x14ac:dyDescent="0.25">
      <c r="E29757"/>
    </row>
    <row r="29758" spans="5:5" x14ac:dyDescent="0.25">
      <c r="E29758"/>
    </row>
    <row r="29759" spans="5:5" x14ac:dyDescent="0.25">
      <c r="E29759"/>
    </row>
    <row r="29760" spans="5:5" x14ac:dyDescent="0.25">
      <c r="E29760"/>
    </row>
    <row r="29761" spans="5:5" x14ac:dyDescent="0.25">
      <c r="E29761"/>
    </row>
    <row r="29762" spans="5:5" x14ac:dyDescent="0.25">
      <c r="E29762"/>
    </row>
    <row r="29763" spans="5:5" x14ac:dyDescent="0.25">
      <c r="E29763"/>
    </row>
    <row r="29764" spans="5:5" x14ac:dyDescent="0.25">
      <c r="E29764"/>
    </row>
    <row r="29765" spans="5:5" x14ac:dyDescent="0.25">
      <c r="E29765"/>
    </row>
    <row r="29766" spans="5:5" x14ac:dyDescent="0.25">
      <c r="E29766"/>
    </row>
    <row r="29767" spans="5:5" x14ac:dyDescent="0.25">
      <c r="E29767"/>
    </row>
    <row r="29768" spans="5:5" x14ac:dyDescent="0.25">
      <c r="E29768"/>
    </row>
    <row r="29769" spans="5:5" x14ac:dyDescent="0.25">
      <c r="E29769"/>
    </row>
    <row r="29770" spans="5:5" x14ac:dyDescent="0.25">
      <c r="E29770"/>
    </row>
    <row r="29771" spans="5:5" x14ac:dyDescent="0.25">
      <c r="E29771"/>
    </row>
    <row r="29772" spans="5:5" x14ac:dyDescent="0.25">
      <c r="E29772"/>
    </row>
    <row r="29773" spans="5:5" x14ac:dyDescent="0.25">
      <c r="E29773"/>
    </row>
    <row r="29774" spans="5:5" x14ac:dyDescent="0.25">
      <c r="E29774"/>
    </row>
    <row r="29775" spans="5:5" x14ac:dyDescent="0.25">
      <c r="E29775"/>
    </row>
    <row r="29776" spans="5:5" x14ac:dyDescent="0.25">
      <c r="E29776"/>
    </row>
    <row r="29777" spans="5:5" x14ac:dyDescent="0.25">
      <c r="E29777"/>
    </row>
    <row r="29778" spans="5:5" x14ac:dyDescent="0.25">
      <c r="E29778"/>
    </row>
    <row r="29779" spans="5:5" x14ac:dyDescent="0.25">
      <c r="E29779"/>
    </row>
    <row r="29780" spans="5:5" x14ac:dyDescent="0.25">
      <c r="E29780"/>
    </row>
    <row r="29781" spans="5:5" x14ac:dyDescent="0.25">
      <c r="E29781"/>
    </row>
    <row r="29782" spans="5:5" x14ac:dyDescent="0.25">
      <c r="E29782"/>
    </row>
    <row r="29783" spans="5:5" x14ac:dyDescent="0.25">
      <c r="E29783"/>
    </row>
    <row r="29784" spans="5:5" x14ac:dyDescent="0.25">
      <c r="E29784"/>
    </row>
    <row r="29785" spans="5:5" x14ac:dyDescent="0.25">
      <c r="E29785"/>
    </row>
    <row r="29786" spans="5:5" x14ac:dyDescent="0.25">
      <c r="E29786"/>
    </row>
    <row r="29787" spans="5:5" x14ac:dyDescent="0.25">
      <c r="E29787"/>
    </row>
    <row r="29788" spans="5:5" x14ac:dyDescent="0.25">
      <c r="E29788"/>
    </row>
    <row r="29789" spans="5:5" x14ac:dyDescent="0.25">
      <c r="E29789"/>
    </row>
    <row r="29790" spans="5:5" x14ac:dyDescent="0.25">
      <c r="E29790"/>
    </row>
    <row r="29791" spans="5:5" x14ac:dyDescent="0.25">
      <c r="E29791"/>
    </row>
    <row r="29792" spans="5:5" x14ac:dyDescent="0.25">
      <c r="E29792"/>
    </row>
    <row r="29793" spans="5:5" x14ac:dyDescent="0.25">
      <c r="E29793"/>
    </row>
    <row r="29794" spans="5:5" x14ac:dyDescent="0.25">
      <c r="E29794"/>
    </row>
    <row r="29795" spans="5:5" x14ac:dyDescent="0.25">
      <c r="E29795"/>
    </row>
    <row r="29796" spans="5:5" x14ac:dyDescent="0.25">
      <c r="E29796"/>
    </row>
    <row r="29797" spans="5:5" x14ac:dyDescent="0.25">
      <c r="E29797"/>
    </row>
    <row r="29798" spans="5:5" x14ac:dyDescent="0.25">
      <c r="E29798"/>
    </row>
    <row r="29799" spans="5:5" x14ac:dyDescent="0.25">
      <c r="E29799"/>
    </row>
    <row r="29800" spans="5:5" x14ac:dyDescent="0.25">
      <c r="E29800"/>
    </row>
    <row r="29801" spans="5:5" x14ac:dyDescent="0.25">
      <c r="E29801"/>
    </row>
    <row r="29802" spans="5:5" x14ac:dyDescent="0.25">
      <c r="E29802"/>
    </row>
    <row r="29803" spans="5:5" x14ac:dyDescent="0.25">
      <c r="E29803"/>
    </row>
    <row r="29804" spans="5:5" x14ac:dyDescent="0.25">
      <c r="E29804"/>
    </row>
    <row r="29805" spans="5:5" x14ac:dyDescent="0.25">
      <c r="E29805"/>
    </row>
    <row r="29806" spans="5:5" x14ac:dyDescent="0.25">
      <c r="E29806"/>
    </row>
    <row r="29807" spans="5:5" x14ac:dyDescent="0.25">
      <c r="E29807"/>
    </row>
    <row r="29808" spans="5:5" x14ac:dyDescent="0.25">
      <c r="E29808"/>
    </row>
    <row r="29809" spans="5:5" x14ac:dyDescent="0.25">
      <c r="E29809"/>
    </row>
    <row r="29810" spans="5:5" x14ac:dyDescent="0.25">
      <c r="E29810"/>
    </row>
    <row r="29811" spans="5:5" x14ac:dyDescent="0.25">
      <c r="E29811"/>
    </row>
    <row r="29812" spans="5:5" x14ac:dyDescent="0.25">
      <c r="E29812"/>
    </row>
    <row r="29813" spans="5:5" x14ac:dyDescent="0.25">
      <c r="E29813"/>
    </row>
    <row r="29814" spans="5:5" x14ac:dyDescent="0.25">
      <c r="E29814"/>
    </row>
    <row r="29815" spans="5:5" x14ac:dyDescent="0.25">
      <c r="E29815"/>
    </row>
    <row r="29816" spans="5:5" x14ac:dyDescent="0.25">
      <c r="E29816"/>
    </row>
    <row r="29817" spans="5:5" x14ac:dyDescent="0.25">
      <c r="E29817"/>
    </row>
    <row r="29818" spans="5:5" x14ac:dyDescent="0.25">
      <c r="E29818"/>
    </row>
    <row r="29819" spans="5:5" x14ac:dyDescent="0.25">
      <c r="E29819"/>
    </row>
    <row r="29820" spans="5:5" x14ac:dyDescent="0.25">
      <c r="E29820"/>
    </row>
    <row r="29821" spans="5:5" x14ac:dyDescent="0.25">
      <c r="E29821"/>
    </row>
    <row r="29822" spans="5:5" x14ac:dyDescent="0.25">
      <c r="E29822"/>
    </row>
    <row r="29823" spans="5:5" x14ac:dyDescent="0.25">
      <c r="E29823"/>
    </row>
    <row r="29824" spans="5:5" x14ac:dyDescent="0.25">
      <c r="E29824"/>
    </row>
    <row r="29825" spans="5:5" x14ac:dyDescent="0.25">
      <c r="E29825"/>
    </row>
    <row r="29826" spans="5:5" x14ac:dyDescent="0.25">
      <c r="E29826"/>
    </row>
    <row r="29827" spans="5:5" x14ac:dyDescent="0.25">
      <c r="E29827"/>
    </row>
    <row r="29828" spans="5:5" x14ac:dyDescent="0.25">
      <c r="E29828"/>
    </row>
    <row r="29829" spans="5:5" x14ac:dyDescent="0.25">
      <c r="E29829"/>
    </row>
    <row r="29830" spans="5:5" x14ac:dyDescent="0.25">
      <c r="E29830"/>
    </row>
    <row r="29831" spans="5:5" x14ac:dyDescent="0.25">
      <c r="E29831"/>
    </row>
    <row r="29832" spans="5:5" x14ac:dyDescent="0.25">
      <c r="E29832"/>
    </row>
    <row r="29833" spans="5:5" x14ac:dyDescent="0.25">
      <c r="E29833"/>
    </row>
    <row r="29834" spans="5:5" x14ac:dyDescent="0.25">
      <c r="E29834"/>
    </row>
    <row r="29835" spans="5:5" x14ac:dyDescent="0.25">
      <c r="E29835"/>
    </row>
    <row r="29836" spans="5:5" x14ac:dyDescent="0.25">
      <c r="E29836"/>
    </row>
    <row r="29837" spans="5:5" x14ac:dyDescent="0.25">
      <c r="E29837"/>
    </row>
    <row r="29838" spans="5:5" x14ac:dyDescent="0.25">
      <c r="E29838"/>
    </row>
    <row r="29839" spans="5:5" x14ac:dyDescent="0.25">
      <c r="E29839"/>
    </row>
    <row r="29840" spans="5:5" x14ac:dyDescent="0.25">
      <c r="E29840"/>
    </row>
    <row r="29841" spans="5:5" x14ac:dyDescent="0.25">
      <c r="E29841"/>
    </row>
    <row r="29842" spans="5:5" x14ac:dyDescent="0.25">
      <c r="E29842"/>
    </row>
    <row r="29843" spans="5:5" x14ac:dyDescent="0.25">
      <c r="E29843"/>
    </row>
    <row r="29844" spans="5:5" x14ac:dyDescent="0.25">
      <c r="E29844"/>
    </row>
    <row r="29845" spans="5:5" x14ac:dyDescent="0.25">
      <c r="E29845"/>
    </row>
    <row r="29846" spans="5:5" x14ac:dyDescent="0.25">
      <c r="E29846"/>
    </row>
    <row r="29847" spans="5:5" x14ac:dyDescent="0.25">
      <c r="E29847"/>
    </row>
    <row r="29848" spans="5:5" x14ac:dyDescent="0.25">
      <c r="E29848"/>
    </row>
    <row r="29849" spans="5:5" x14ac:dyDescent="0.25">
      <c r="E29849"/>
    </row>
    <row r="29850" spans="5:5" x14ac:dyDescent="0.25">
      <c r="E29850"/>
    </row>
    <row r="29851" spans="5:5" x14ac:dyDescent="0.25">
      <c r="E29851"/>
    </row>
    <row r="29852" spans="5:5" x14ac:dyDescent="0.25">
      <c r="E29852"/>
    </row>
    <row r="29853" spans="5:5" x14ac:dyDescent="0.25">
      <c r="E29853"/>
    </row>
    <row r="29854" spans="5:5" x14ac:dyDescent="0.25">
      <c r="E29854"/>
    </row>
    <row r="29855" spans="5:5" x14ac:dyDescent="0.25">
      <c r="E29855"/>
    </row>
    <row r="29856" spans="5:5" x14ac:dyDescent="0.25">
      <c r="E29856"/>
    </row>
    <row r="29857" spans="5:5" x14ac:dyDescent="0.25">
      <c r="E29857"/>
    </row>
    <row r="29858" spans="5:5" x14ac:dyDescent="0.25">
      <c r="E29858"/>
    </row>
    <row r="29859" spans="5:5" x14ac:dyDescent="0.25">
      <c r="E29859"/>
    </row>
    <row r="29860" spans="5:5" x14ac:dyDescent="0.25">
      <c r="E29860"/>
    </row>
    <row r="29861" spans="5:5" x14ac:dyDescent="0.25">
      <c r="E29861"/>
    </row>
    <row r="29862" spans="5:5" x14ac:dyDescent="0.25">
      <c r="E29862"/>
    </row>
    <row r="29863" spans="5:5" x14ac:dyDescent="0.25">
      <c r="E29863"/>
    </row>
    <row r="29864" spans="5:5" x14ac:dyDescent="0.25">
      <c r="E29864"/>
    </row>
    <row r="29865" spans="5:5" x14ac:dyDescent="0.25">
      <c r="E29865"/>
    </row>
    <row r="29866" spans="5:5" x14ac:dyDescent="0.25">
      <c r="E29866"/>
    </row>
    <row r="29867" spans="5:5" x14ac:dyDescent="0.25">
      <c r="E29867"/>
    </row>
    <row r="29868" spans="5:5" x14ac:dyDescent="0.25">
      <c r="E29868"/>
    </row>
    <row r="29869" spans="5:5" x14ac:dyDescent="0.25">
      <c r="E29869"/>
    </row>
    <row r="29870" spans="5:5" x14ac:dyDescent="0.25">
      <c r="E29870"/>
    </row>
    <row r="29871" spans="5:5" x14ac:dyDescent="0.25">
      <c r="E29871"/>
    </row>
    <row r="29872" spans="5:5" x14ac:dyDescent="0.25">
      <c r="E29872"/>
    </row>
    <row r="29873" spans="5:5" x14ac:dyDescent="0.25">
      <c r="E29873"/>
    </row>
    <row r="29874" spans="5:5" x14ac:dyDescent="0.25">
      <c r="E29874"/>
    </row>
    <row r="29875" spans="5:5" x14ac:dyDescent="0.25">
      <c r="E29875"/>
    </row>
    <row r="29876" spans="5:5" x14ac:dyDescent="0.25">
      <c r="E29876"/>
    </row>
    <row r="29877" spans="5:5" x14ac:dyDescent="0.25">
      <c r="E29877"/>
    </row>
    <row r="29878" spans="5:5" x14ac:dyDescent="0.25">
      <c r="E29878"/>
    </row>
    <row r="29879" spans="5:5" x14ac:dyDescent="0.25">
      <c r="E29879"/>
    </row>
    <row r="29880" spans="5:5" x14ac:dyDescent="0.25">
      <c r="E29880"/>
    </row>
    <row r="29881" spans="5:5" x14ac:dyDescent="0.25">
      <c r="E29881"/>
    </row>
    <row r="29882" spans="5:5" x14ac:dyDescent="0.25">
      <c r="E29882"/>
    </row>
    <row r="29883" spans="5:5" x14ac:dyDescent="0.25">
      <c r="E29883"/>
    </row>
    <row r="29884" spans="5:5" x14ac:dyDescent="0.25">
      <c r="E29884"/>
    </row>
    <row r="29885" spans="5:5" x14ac:dyDescent="0.25">
      <c r="E29885"/>
    </row>
    <row r="29886" spans="5:5" x14ac:dyDescent="0.25">
      <c r="E29886"/>
    </row>
    <row r="29887" spans="5:5" x14ac:dyDescent="0.25">
      <c r="E29887"/>
    </row>
    <row r="29888" spans="5:5" x14ac:dyDescent="0.25">
      <c r="E29888"/>
    </row>
    <row r="29889" spans="5:5" x14ac:dyDescent="0.25">
      <c r="E29889"/>
    </row>
    <row r="29890" spans="5:5" x14ac:dyDescent="0.25">
      <c r="E29890"/>
    </row>
    <row r="29891" spans="5:5" x14ac:dyDescent="0.25">
      <c r="E29891"/>
    </row>
    <row r="29892" spans="5:5" x14ac:dyDescent="0.25">
      <c r="E29892"/>
    </row>
    <row r="29893" spans="5:5" x14ac:dyDescent="0.25">
      <c r="E29893"/>
    </row>
    <row r="29894" spans="5:5" x14ac:dyDescent="0.25">
      <c r="E29894"/>
    </row>
    <row r="29895" spans="5:5" x14ac:dyDescent="0.25">
      <c r="E29895"/>
    </row>
    <row r="29896" spans="5:5" x14ac:dyDescent="0.25">
      <c r="E29896"/>
    </row>
    <row r="29897" spans="5:5" x14ac:dyDescent="0.25">
      <c r="E29897"/>
    </row>
    <row r="29898" spans="5:5" x14ac:dyDescent="0.25">
      <c r="E29898"/>
    </row>
    <row r="29899" spans="5:5" x14ac:dyDescent="0.25">
      <c r="E29899"/>
    </row>
    <row r="29900" spans="5:5" x14ac:dyDescent="0.25">
      <c r="E29900"/>
    </row>
    <row r="29901" spans="5:5" x14ac:dyDescent="0.25">
      <c r="E29901"/>
    </row>
    <row r="29902" spans="5:5" x14ac:dyDescent="0.25">
      <c r="E29902"/>
    </row>
    <row r="29903" spans="5:5" x14ac:dyDescent="0.25">
      <c r="E29903"/>
    </row>
    <row r="29904" spans="5:5" x14ac:dyDescent="0.25">
      <c r="E29904"/>
    </row>
    <row r="29905" spans="5:5" x14ac:dyDescent="0.25">
      <c r="E29905"/>
    </row>
    <row r="29906" spans="5:5" x14ac:dyDescent="0.25">
      <c r="E29906"/>
    </row>
    <row r="29907" spans="5:5" x14ac:dyDescent="0.25">
      <c r="E29907"/>
    </row>
    <row r="29908" spans="5:5" x14ac:dyDescent="0.25">
      <c r="E29908"/>
    </row>
    <row r="29909" spans="5:5" x14ac:dyDescent="0.25">
      <c r="E29909"/>
    </row>
    <row r="29910" spans="5:5" x14ac:dyDescent="0.25">
      <c r="E29910"/>
    </row>
    <row r="29911" spans="5:5" x14ac:dyDescent="0.25">
      <c r="E29911"/>
    </row>
    <row r="29912" spans="5:5" x14ac:dyDescent="0.25">
      <c r="E29912"/>
    </row>
    <row r="29913" spans="5:5" x14ac:dyDescent="0.25">
      <c r="E29913"/>
    </row>
    <row r="29914" spans="5:5" x14ac:dyDescent="0.25">
      <c r="E29914"/>
    </row>
    <row r="29915" spans="5:5" x14ac:dyDescent="0.25">
      <c r="E29915"/>
    </row>
    <row r="29916" spans="5:5" x14ac:dyDescent="0.25">
      <c r="E29916"/>
    </row>
    <row r="29917" spans="5:5" x14ac:dyDescent="0.25">
      <c r="E29917"/>
    </row>
    <row r="29918" spans="5:5" x14ac:dyDescent="0.25">
      <c r="E29918"/>
    </row>
    <row r="29919" spans="5:5" x14ac:dyDescent="0.25">
      <c r="E29919"/>
    </row>
    <row r="29920" spans="5:5" x14ac:dyDescent="0.25">
      <c r="E29920"/>
    </row>
    <row r="29921" spans="5:5" x14ac:dyDescent="0.25">
      <c r="E29921"/>
    </row>
    <row r="29922" spans="5:5" x14ac:dyDescent="0.25">
      <c r="E29922"/>
    </row>
    <row r="29923" spans="5:5" x14ac:dyDescent="0.25">
      <c r="E29923"/>
    </row>
    <row r="29924" spans="5:5" x14ac:dyDescent="0.25">
      <c r="E29924"/>
    </row>
    <row r="29925" spans="5:5" x14ac:dyDescent="0.25">
      <c r="E29925"/>
    </row>
    <row r="29926" spans="5:5" x14ac:dyDescent="0.25">
      <c r="E29926"/>
    </row>
    <row r="29927" spans="5:5" x14ac:dyDescent="0.25">
      <c r="E29927"/>
    </row>
    <row r="29928" spans="5:5" x14ac:dyDescent="0.25">
      <c r="E29928"/>
    </row>
    <row r="29929" spans="5:5" x14ac:dyDescent="0.25">
      <c r="E29929"/>
    </row>
    <row r="29930" spans="5:5" x14ac:dyDescent="0.25">
      <c r="E29930"/>
    </row>
    <row r="29931" spans="5:5" x14ac:dyDescent="0.25">
      <c r="E29931"/>
    </row>
    <row r="29932" spans="5:5" x14ac:dyDescent="0.25">
      <c r="E29932"/>
    </row>
    <row r="29933" spans="5:5" x14ac:dyDescent="0.25">
      <c r="E29933"/>
    </row>
    <row r="29934" spans="5:5" x14ac:dyDescent="0.25">
      <c r="E29934"/>
    </row>
    <row r="29935" spans="5:5" x14ac:dyDescent="0.25">
      <c r="E29935"/>
    </row>
    <row r="29936" spans="5:5" x14ac:dyDescent="0.25">
      <c r="E29936"/>
    </row>
    <row r="29937" spans="5:5" x14ac:dyDescent="0.25">
      <c r="E29937"/>
    </row>
    <row r="29938" spans="5:5" x14ac:dyDescent="0.25">
      <c r="E29938"/>
    </row>
    <row r="29939" spans="5:5" x14ac:dyDescent="0.25">
      <c r="E29939"/>
    </row>
    <row r="29940" spans="5:5" x14ac:dyDescent="0.25">
      <c r="E29940"/>
    </row>
    <row r="29941" spans="5:5" x14ac:dyDescent="0.25">
      <c r="E29941"/>
    </row>
    <row r="29942" spans="5:5" x14ac:dyDescent="0.25">
      <c r="E29942"/>
    </row>
    <row r="29943" spans="5:5" x14ac:dyDescent="0.25">
      <c r="E29943"/>
    </row>
    <row r="29944" spans="5:5" x14ac:dyDescent="0.25">
      <c r="E29944"/>
    </row>
    <row r="29945" spans="5:5" x14ac:dyDescent="0.25">
      <c r="E29945"/>
    </row>
    <row r="29946" spans="5:5" x14ac:dyDescent="0.25">
      <c r="E29946"/>
    </row>
    <row r="29947" spans="5:5" x14ac:dyDescent="0.25">
      <c r="E29947"/>
    </row>
    <row r="29948" spans="5:5" x14ac:dyDescent="0.25">
      <c r="E29948"/>
    </row>
    <row r="29949" spans="5:5" x14ac:dyDescent="0.25">
      <c r="E29949"/>
    </row>
    <row r="29950" spans="5:5" x14ac:dyDescent="0.25">
      <c r="E29950"/>
    </row>
    <row r="29951" spans="5:5" x14ac:dyDescent="0.25">
      <c r="E29951"/>
    </row>
    <row r="29952" spans="5:5" x14ac:dyDescent="0.25">
      <c r="E29952"/>
    </row>
    <row r="29953" spans="5:5" x14ac:dyDescent="0.25">
      <c r="E29953"/>
    </row>
    <row r="29954" spans="5:5" x14ac:dyDescent="0.25">
      <c r="E29954"/>
    </row>
    <row r="29955" spans="5:5" x14ac:dyDescent="0.25">
      <c r="E29955"/>
    </row>
    <row r="29956" spans="5:5" x14ac:dyDescent="0.25">
      <c r="E29956"/>
    </row>
    <row r="29957" spans="5:5" x14ac:dyDescent="0.25">
      <c r="E29957"/>
    </row>
    <row r="29958" spans="5:5" x14ac:dyDescent="0.25">
      <c r="E29958"/>
    </row>
    <row r="29959" spans="5:5" x14ac:dyDescent="0.25">
      <c r="E29959"/>
    </row>
    <row r="29960" spans="5:5" x14ac:dyDescent="0.25">
      <c r="E29960"/>
    </row>
    <row r="29961" spans="5:5" x14ac:dyDescent="0.25">
      <c r="E29961"/>
    </row>
    <row r="29962" spans="5:5" x14ac:dyDescent="0.25">
      <c r="E29962"/>
    </row>
    <row r="29963" spans="5:5" x14ac:dyDescent="0.25">
      <c r="E29963"/>
    </row>
    <row r="29964" spans="5:5" x14ac:dyDescent="0.25">
      <c r="E29964"/>
    </row>
    <row r="29965" spans="5:5" x14ac:dyDescent="0.25">
      <c r="E29965"/>
    </row>
    <row r="29966" spans="5:5" x14ac:dyDescent="0.25">
      <c r="E29966"/>
    </row>
    <row r="29967" spans="5:5" x14ac:dyDescent="0.25">
      <c r="E29967"/>
    </row>
    <row r="29968" spans="5:5" x14ac:dyDescent="0.25">
      <c r="E29968"/>
    </row>
    <row r="29969" spans="5:5" x14ac:dyDescent="0.25">
      <c r="E29969"/>
    </row>
    <row r="29970" spans="5:5" x14ac:dyDescent="0.25">
      <c r="E29970"/>
    </row>
    <row r="29971" spans="5:5" x14ac:dyDescent="0.25">
      <c r="E29971"/>
    </row>
    <row r="29972" spans="5:5" x14ac:dyDescent="0.25">
      <c r="E29972"/>
    </row>
    <row r="29973" spans="5:5" x14ac:dyDescent="0.25">
      <c r="E29973"/>
    </row>
    <row r="29974" spans="5:5" x14ac:dyDescent="0.25">
      <c r="E29974"/>
    </row>
    <row r="29975" spans="5:5" x14ac:dyDescent="0.25">
      <c r="E29975"/>
    </row>
    <row r="29976" spans="5:5" x14ac:dyDescent="0.25">
      <c r="E29976"/>
    </row>
    <row r="29977" spans="5:5" x14ac:dyDescent="0.25">
      <c r="E29977"/>
    </row>
    <row r="29978" spans="5:5" x14ac:dyDescent="0.25">
      <c r="E29978"/>
    </row>
    <row r="29979" spans="5:5" x14ac:dyDescent="0.25">
      <c r="E29979"/>
    </row>
    <row r="29980" spans="5:5" x14ac:dyDescent="0.25">
      <c r="E29980"/>
    </row>
    <row r="29981" spans="5:5" x14ac:dyDescent="0.25">
      <c r="E29981"/>
    </row>
    <row r="29982" spans="5:5" x14ac:dyDescent="0.25">
      <c r="E29982"/>
    </row>
    <row r="29983" spans="5:5" x14ac:dyDescent="0.25">
      <c r="E29983"/>
    </row>
    <row r="29984" spans="5:5" x14ac:dyDescent="0.25">
      <c r="E29984"/>
    </row>
    <row r="29985" spans="5:5" x14ac:dyDescent="0.25">
      <c r="E29985"/>
    </row>
    <row r="29986" spans="5:5" x14ac:dyDescent="0.25">
      <c r="E29986"/>
    </row>
    <row r="29987" spans="5:5" x14ac:dyDescent="0.25">
      <c r="E29987"/>
    </row>
    <row r="29988" spans="5:5" x14ac:dyDescent="0.25">
      <c r="E29988"/>
    </row>
    <row r="29989" spans="5:5" x14ac:dyDescent="0.25">
      <c r="E29989"/>
    </row>
    <row r="29990" spans="5:5" x14ac:dyDescent="0.25">
      <c r="E29990"/>
    </row>
    <row r="29991" spans="5:5" x14ac:dyDescent="0.25">
      <c r="E29991"/>
    </row>
    <row r="29992" spans="5:5" x14ac:dyDescent="0.25">
      <c r="E29992"/>
    </row>
    <row r="29993" spans="5:5" x14ac:dyDescent="0.25">
      <c r="E29993"/>
    </row>
    <row r="29994" spans="5:5" x14ac:dyDescent="0.25">
      <c r="E29994"/>
    </row>
    <row r="29995" spans="5:5" x14ac:dyDescent="0.25">
      <c r="E29995"/>
    </row>
    <row r="29996" spans="5:5" x14ac:dyDescent="0.25">
      <c r="E29996"/>
    </row>
    <row r="29997" spans="5:5" x14ac:dyDescent="0.25">
      <c r="E29997"/>
    </row>
    <row r="29998" spans="5:5" x14ac:dyDescent="0.25">
      <c r="E29998"/>
    </row>
    <row r="29999" spans="5:5" x14ac:dyDescent="0.25">
      <c r="E29999"/>
    </row>
    <row r="30000" spans="5:5" x14ac:dyDescent="0.25">
      <c r="E30000"/>
    </row>
    <row r="30001" spans="5:5" x14ac:dyDescent="0.25">
      <c r="E30001"/>
    </row>
    <row r="30002" spans="5:5" x14ac:dyDescent="0.25">
      <c r="E30002"/>
    </row>
    <row r="30003" spans="5:5" x14ac:dyDescent="0.25">
      <c r="E30003"/>
    </row>
    <row r="30004" spans="5:5" x14ac:dyDescent="0.25">
      <c r="E30004"/>
    </row>
    <row r="30005" spans="5:5" x14ac:dyDescent="0.25">
      <c r="E30005"/>
    </row>
    <row r="30006" spans="5:5" x14ac:dyDescent="0.25">
      <c r="E30006"/>
    </row>
    <row r="30007" spans="5:5" x14ac:dyDescent="0.25">
      <c r="E30007"/>
    </row>
    <row r="30008" spans="5:5" x14ac:dyDescent="0.25">
      <c r="E30008"/>
    </row>
    <row r="30009" spans="5:5" x14ac:dyDescent="0.25">
      <c r="E30009"/>
    </row>
    <row r="30010" spans="5:5" x14ac:dyDescent="0.25">
      <c r="E30010"/>
    </row>
    <row r="30011" spans="5:5" x14ac:dyDescent="0.25">
      <c r="E30011"/>
    </row>
    <row r="30012" spans="5:5" x14ac:dyDescent="0.25">
      <c r="E30012"/>
    </row>
    <row r="30013" spans="5:5" x14ac:dyDescent="0.25">
      <c r="E30013"/>
    </row>
    <row r="30014" spans="5:5" x14ac:dyDescent="0.25">
      <c r="E30014"/>
    </row>
    <row r="30015" spans="5:5" x14ac:dyDescent="0.25">
      <c r="E30015"/>
    </row>
    <row r="30016" spans="5:5" x14ac:dyDescent="0.25">
      <c r="E30016"/>
    </row>
    <row r="30017" spans="5:5" x14ac:dyDescent="0.25">
      <c r="E30017"/>
    </row>
    <row r="30018" spans="5:5" x14ac:dyDescent="0.25">
      <c r="E30018"/>
    </row>
    <row r="30019" spans="5:5" x14ac:dyDescent="0.25">
      <c r="E30019"/>
    </row>
    <row r="30020" spans="5:5" x14ac:dyDescent="0.25">
      <c r="E30020"/>
    </row>
    <row r="30021" spans="5:5" x14ac:dyDescent="0.25">
      <c r="E30021"/>
    </row>
    <row r="30022" spans="5:5" x14ac:dyDescent="0.25">
      <c r="E30022"/>
    </row>
    <row r="30023" spans="5:5" x14ac:dyDescent="0.25">
      <c r="E30023"/>
    </row>
    <row r="30024" spans="5:5" x14ac:dyDescent="0.25">
      <c r="E30024"/>
    </row>
    <row r="30025" spans="5:5" x14ac:dyDescent="0.25">
      <c r="E30025"/>
    </row>
    <row r="30026" spans="5:5" x14ac:dyDescent="0.25">
      <c r="E30026"/>
    </row>
    <row r="30027" spans="5:5" x14ac:dyDescent="0.25">
      <c r="E30027"/>
    </row>
    <row r="30028" spans="5:5" x14ac:dyDescent="0.25">
      <c r="E30028"/>
    </row>
    <row r="30029" spans="5:5" x14ac:dyDescent="0.25">
      <c r="E30029"/>
    </row>
    <row r="30030" spans="5:5" x14ac:dyDescent="0.25">
      <c r="E30030"/>
    </row>
    <row r="30031" spans="5:5" x14ac:dyDescent="0.25">
      <c r="E30031"/>
    </row>
    <row r="30032" spans="5:5" x14ac:dyDescent="0.25">
      <c r="E30032"/>
    </row>
    <row r="30033" spans="5:5" x14ac:dyDescent="0.25">
      <c r="E30033"/>
    </row>
    <row r="30034" spans="5:5" x14ac:dyDescent="0.25">
      <c r="E30034"/>
    </row>
    <row r="30035" spans="5:5" x14ac:dyDescent="0.25">
      <c r="E30035"/>
    </row>
    <row r="30036" spans="5:5" x14ac:dyDescent="0.25">
      <c r="E30036"/>
    </row>
    <row r="30037" spans="5:5" x14ac:dyDescent="0.25">
      <c r="E30037"/>
    </row>
    <row r="30038" spans="5:5" x14ac:dyDescent="0.25">
      <c r="E30038"/>
    </row>
    <row r="30039" spans="5:5" x14ac:dyDescent="0.25">
      <c r="E30039"/>
    </row>
    <row r="30040" spans="5:5" x14ac:dyDescent="0.25">
      <c r="E30040"/>
    </row>
    <row r="30041" spans="5:5" x14ac:dyDescent="0.25">
      <c r="E30041"/>
    </row>
    <row r="30042" spans="5:5" x14ac:dyDescent="0.25">
      <c r="E30042"/>
    </row>
    <row r="30043" spans="5:5" x14ac:dyDescent="0.25">
      <c r="E30043"/>
    </row>
    <row r="30044" spans="5:5" x14ac:dyDescent="0.25">
      <c r="E30044"/>
    </row>
    <row r="30045" spans="5:5" x14ac:dyDescent="0.25">
      <c r="E30045"/>
    </row>
    <row r="30046" spans="5:5" x14ac:dyDescent="0.25">
      <c r="E30046"/>
    </row>
    <row r="30047" spans="5:5" x14ac:dyDescent="0.25">
      <c r="E30047"/>
    </row>
    <row r="30048" spans="5:5" x14ac:dyDescent="0.25">
      <c r="E30048"/>
    </row>
    <row r="30049" spans="5:5" x14ac:dyDescent="0.25">
      <c r="E30049"/>
    </row>
    <row r="30050" spans="5:5" x14ac:dyDescent="0.25">
      <c r="E30050"/>
    </row>
    <row r="30051" spans="5:5" x14ac:dyDescent="0.25">
      <c r="E30051"/>
    </row>
    <row r="30052" spans="5:5" x14ac:dyDescent="0.25">
      <c r="E30052"/>
    </row>
    <row r="30053" spans="5:5" x14ac:dyDescent="0.25">
      <c r="E30053"/>
    </row>
    <row r="30054" spans="5:5" x14ac:dyDescent="0.25">
      <c r="E30054"/>
    </row>
    <row r="30055" spans="5:5" x14ac:dyDescent="0.25">
      <c r="E30055"/>
    </row>
    <row r="30056" spans="5:5" x14ac:dyDescent="0.25">
      <c r="E30056"/>
    </row>
    <row r="30057" spans="5:5" x14ac:dyDescent="0.25">
      <c r="E30057"/>
    </row>
    <row r="30058" spans="5:5" x14ac:dyDescent="0.25">
      <c r="E30058"/>
    </row>
    <row r="30059" spans="5:5" x14ac:dyDescent="0.25">
      <c r="E30059"/>
    </row>
    <row r="30060" spans="5:5" x14ac:dyDescent="0.25">
      <c r="E30060"/>
    </row>
    <row r="30061" spans="5:5" x14ac:dyDescent="0.25">
      <c r="E30061"/>
    </row>
    <row r="30062" spans="5:5" x14ac:dyDescent="0.25">
      <c r="E30062"/>
    </row>
    <row r="30063" spans="5:5" x14ac:dyDescent="0.25">
      <c r="E30063"/>
    </row>
    <row r="30064" spans="5:5" x14ac:dyDescent="0.25">
      <c r="E30064"/>
    </row>
    <row r="30065" spans="5:5" x14ac:dyDescent="0.25">
      <c r="E30065"/>
    </row>
    <row r="30066" spans="5:5" x14ac:dyDescent="0.25">
      <c r="E30066"/>
    </row>
    <row r="30067" spans="5:5" x14ac:dyDescent="0.25">
      <c r="E30067"/>
    </row>
    <row r="30068" spans="5:5" x14ac:dyDescent="0.25">
      <c r="E30068"/>
    </row>
    <row r="30069" spans="5:5" x14ac:dyDescent="0.25">
      <c r="E30069"/>
    </row>
    <row r="30070" spans="5:5" x14ac:dyDescent="0.25">
      <c r="E30070"/>
    </row>
    <row r="30071" spans="5:5" x14ac:dyDescent="0.25">
      <c r="E30071"/>
    </row>
    <row r="30072" spans="5:5" x14ac:dyDescent="0.25">
      <c r="E30072"/>
    </row>
    <row r="30073" spans="5:5" x14ac:dyDescent="0.25">
      <c r="E30073"/>
    </row>
    <row r="30074" spans="5:5" x14ac:dyDescent="0.25">
      <c r="E30074"/>
    </row>
    <row r="30075" spans="5:5" x14ac:dyDescent="0.25">
      <c r="E30075"/>
    </row>
    <row r="30076" spans="5:5" x14ac:dyDescent="0.25">
      <c r="E30076"/>
    </row>
    <row r="30077" spans="5:5" x14ac:dyDescent="0.25">
      <c r="E30077"/>
    </row>
    <row r="30078" spans="5:5" x14ac:dyDescent="0.25">
      <c r="E30078"/>
    </row>
    <row r="30079" spans="5:5" x14ac:dyDescent="0.25">
      <c r="E30079"/>
    </row>
    <row r="30080" spans="5:5" x14ac:dyDescent="0.25">
      <c r="E30080"/>
    </row>
    <row r="30081" spans="5:5" x14ac:dyDescent="0.25">
      <c r="E30081"/>
    </row>
    <row r="30082" spans="5:5" x14ac:dyDescent="0.25">
      <c r="E30082"/>
    </row>
    <row r="30083" spans="5:5" x14ac:dyDescent="0.25">
      <c r="E30083"/>
    </row>
    <row r="30084" spans="5:5" x14ac:dyDescent="0.25">
      <c r="E30084"/>
    </row>
    <row r="30085" spans="5:5" x14ac:dyDescent="0.25">
      <c r="E30085"/>
    </row>
    <row r="30086" spans="5:5" x14ac:dyDescent="0.25">
      <c r="E30086"/>
    </row>
    <row r="30087" spans="5:5" x14ac:dyDescent="0.25">
      <c r="E30087"/>
    </row>
    <row r="30088" spans="5:5" x14ac:dyDescent="0.25">
      <c r="E30088"/>
    </row>
    <row r="30089" spans="5:5" x14ac:dyDescent="0.25">
      <c r="E30089"/>
    </row>
    <row r="30090" spans="5:5" x14ac:dyDescent="0.25">
      <c r="E30090"/>
    </row>
    <row r="30091" spans="5:5" x14ac:dyDescent="0.25">
      <c r="E30091"/>
    </row>
    <row r="30092" spans="5:5" x14ac:dyDescent="0.25">
      <c r="E30092"/>
    </row>
    <row r="30093" spans="5:5" x14ac:dyDescent="0.25">
      <c r="E30093"/>
    </row>
    <row r="30094" spans="5:5" x14ac:dyDescent="0.25">
      <c r="E30094"/>
    </row>
    <row r="30095" spans="5:5" x14ac:dyDescent="0.25">
      <c r="E30095"/>
    </row>
    <row r="30096" spans="5:5" x14ac:dyDescent="0.25">
      <c r="E30096"/>
    </row>
    <row r="30097" spans="5:5" x14ac:dyDescent="0.25">
      <c r="E30097"/>
    </row>
    <row r="30098" spans="5:5" x14ac:dyDescent="0.25">
      <c r="E30098"/>
    </row>
    <row r="30099" spans="5:5" x14ac:dyDescent="0.25">
      <c r="E30099"/>
    </row>
    <row r="30100" spans="5:5" x14ac:dyDescent="0.25">
      <c r="E30100"/>
    </row>
    <row r="30101" spans="5:5" x14ac:dyDescent="0.25">
      <c r="E30101"/>
    </row>
    <row r="30102" spans="5:5" x14ac:dyDescent="0.25">
      <c r="E30102"/>
    </row>
    <row r="30103" spans="5:5" x14ac:dyDescent="0.25">
      <c r="E30103"/>
    </row>
    <row r="30104" spans="5:5" x14ac:dyDescent="0.25">
      <c r="E30104"/>
    </row>
    <row r="30105" spans="5:5" x14ac:dyDescent="0.25">
      <c r="E30105"/>
    </row>
    <row r="30106" spans="5:5" x14ac:dyDescent="0.25">
      <c r="E30106"/>
    </row>
    <row r="30107" spans="5:5" x14ac:dyDescent="0.25">
      <c r="E30107"/>
    </row>
    <row r="30108" spans="5:5" x14ac:dyDescent="0.25">
      <c r="E30108"/>
    </row>
    <row r="30109" spans="5:5" x14ac:dyDescent="0.25">
      <c r="E30109"/>
    </row>
    <row r="30110" spans="5:5" x14ac:dyDescent="0.25">
      <c r="E30110"/>
    </row>
    <row r="30111" spans="5:5" x14ac:dyDescent="0.25">
      <c r="E30111"/>
    </row>
    <row r="30112" spans="5:5" x14ac:dyDescent="0.25">
      <c r="E30112"/>
    </row>
    <row r="30113" spans="5:5" x14ac:dyDescent="0.25">
      <c r="E30113"/>
    </row>
    <row r="30114" spans="5:5" x14ac:dyDescent="0.25">
      <c r="E30114"/>
    </row>
    <row r="30115" spans="5:5" x14ac:dyDescent="0.25">
      <c r="E30115"/>
    </row>
    <row r="30116" spans="5:5" x14ac:dyDescent="0.25">
      <c r="E30116"/>
    </row>
    <row r="30117" spans="5:5" x14ac:dyDescent="0.25">
      <c r="E30117"/>
    </row>
    <row r="30118" spans="5:5" x14ac:dyDescent="0.25">
      <c r="E30118"/>
    </row>
    <row r="30119" spans="5:5" x14ac:dyDescent="0.25">
      <c r="E30119"/>
    </row>
    <row r="30120" spans="5:5" x14ac:dyDescent="0.25">
      <c r="E30120"/>
    </row>
    <row r="30121" spans="5:5" x14ac:dyDescent="0.25">
      <c r="E30121"/>
    </row>
    <row r="30122" spans="5:5" x14ac:dyDescent="0.25">
      <c r="E30122"/>
    </row>
    <row r="30123" spans="5:5" x14ac:dyDescent="0.25">
      <c r="E30123"/>
    </row>
    <row r="30124" spans="5:5" x14ac:dyDescent="0.25">
      <c r="E30124"/>
    </row>
    <row r="30125" spans="5:5" x14ac:dyDescent="0.25">
      <c r="E30125"/>
    </row>
    <row r="30126" spans="5:5" x14ac:dyDescent="0.25">
      <c r="E30126"/>
    </row>
    <row r="30127" spans="5:5" x14ac:dyDescent="0.25">
      <c r="E30127"/>
    </row>
    <row r="30128" spans="5:5" x14ac:dyDescent="0.25">
      <c r="E30128"/>
    </row>
    <row r="30129" spans="5:5" x14ac:dyDescent="0.25">
      <c r="E30129"/>
    </row>
    <row r="30130" spans="5:5" x14ac:dyDescent="0.25">
      <c r="E30130"/>
    </row>
    <row r="30131" spans="5:5" x14ac:dyDescent="0.25">
      <c r="E30131"/>
    </row>
    <row r="30132" spans="5:5" x14ac:dyDescent="0.25">
      <c r="E30132"/>
    </row>
    <row r="30133" spans="5:5" x14ac:dyDescent="0.25">
      <c r="E30133"/>
    </row>
    <row r="30134" spans="5:5" x14ac:dyDescent="0.25">
      <c r="E30134"/>
    </row>
    <row r="30135" spans="5:5" x14ac:dyDescent="0.25">
      <c r="E30135"/>
    </row>
    <row r="30136" spans="5:5" x14ac:dyDescent="0.25">
      <c r="E30136"/>
    </row>
    <row r="30137" spans="5:5" x14ac:dyDescent="0.25">
      <c r="E30137"/>
    </row>
    <row r="30138" spans="5:5" x14ac:dyDescent="0.25">
      <c r="E30138"/>
    </row>
    <row r="30139" spans="5:5" x14ac:dyDescent="0.25">
      <c r="E30139"/>
    </row>
    <row r="30140" spans="5:5" x14ac:dyDescent="0.25">
      <c r="E30140"/>
    </row>
    <row r="30141" spans="5:5" x14ac:dyDescent="0.25">
      <c r="E30141"/>
    </row>
    <row r="30142" spans="5:5" x14ac:dyDescent="0.25">
      <c r="E30142"/>
    </row>
    <row r="30143" spans="5:5" x14ac:dyDescent="0.25">
      <c r="E30143"/>
    </row>
    <row r="30144" spans="5:5" x14ac:dyDescent="0.25">
      <c r="E30144"/>
    </row>
    <row r="30145" spans="5:5" x14ac:dyDescent="0.25">
      <c r="E30145"/>
    </row>
    <row r="30146" spans="5:5" x14ac:dyDescent="0.25">
      <c r="E30146"/>
    </row>
    <row r="30147" spans="5:5" x14ac:dyDescent="0.25">
      <c r="E30147"/>
    </row>
    <row r="30148" spans="5:5" x14ac:dyDescent="0.25">
      <c r="E30148"/>
    </row>
    <row r="30149" spans="5:5" x14ac:dyDescent="0.25">
      <c r="E30149"/>
    </row>
    <row r="30150" spans="5:5" x14ac:dyDescent="0.25">
      <c r="E30150"/>
    </row>
    <row r="30151" spans="5:5" x14ac:dyDescent="0.25">
      <c r="E30151"/>
    </row>
    <row r="30152" spans="5:5" x14ac:dyDescent="0.25">
      <c r="E30152"/>
    </row>
    <row r="30153" spans="5:5" x14ac:dyDescent="0.25">
      <c r="E30153"/>
    </row>
    <row r="30154" spans="5:5" x14ac:dyDescent="0.25">
      <c r="E30154"/>
    </row>
    <row r="30155" spans="5:5" x14ac:dyDescent="0.25">
      <c r="E30155"/>
    </row>
    <row r="30156" spans="5:5" x14ac:dyDescent="0.25">
      <c r="E30156"/>
    </row>
    <row r="30157" spans="5:5" x14ac:dyDescent="0.25">
      <c r="E30157"/>
    </row>
    <row r="30158" spans="5:5" x14ac:dyDescent="0.25">
      <c r="E30158"/>
    </row>
    <row r="30159" spans="5:5" x14ac:dyDescent="0.25">
      <c r="E30159"/>
    </row>
    <row r="30160" spans="5:5" x14ac:dyDescent="0.25">
      <c r="E30160"/>
    </row>
    <row r="30161" spans="5:5" x14ac:dyDescent="0.25">
      <c r="E30161"/>
    </row>
    <row r="30162" spans="5:5" x14ac:dyDescent="0.25">
      <c r="E30162"/>
    </row>
    <row r="30163" spans="5:5" x14ac:dyDescent="0.25">
      <c r="E30163"/>
    </row>
    <row r="30164" spans="5:5" x14ac:dyDescent="0.25">
      <c r="E30164"/>
    </row>
    <row r="30165" spans="5:5" x14ac:dyDescent="0.25">
      <c r="E30165"/>
    </row>
    <row r="30166" spans="5:5" x14ac:dyDescent="0.25">
      <c r="E30166"/>
    </row>
    <row r="30167" spans="5:5" x14ac:dyDescent="0.25">
      <c r="E30167"/>
    </row>
    <row r="30168" spans="5:5" x14ac:dyDescent="0.25">
      <c r="E30168"/>
    </row>
    <row r="30169" spans="5:5" x14ac:dyDescent="0.25">
      <c r="E30169"/>
    </row>
    <row r="30170" spans="5:5" x14ac:dyDescent="0.25">
      <c r="E30170"/>
    </row>
    <row r="30171" spans="5:5" x14ac:dyDescent="0.25">
      <c r="E30171"/>
    </row>
    <row r="30172" spans="5:5" x14ac:dyDescent="0.25">
      <c r="E30172"/>
    </row>
    <row r="30173" spans="5:5" x14ac:dyDescent="0.25">
      <c r="E30173"/>
    </row>
    <row r="30174" spans="5:5" x14ac:dyDescent="0.25">
      <c r="E30174"/>
    </row>
    <row r="30175" spans="5:5" x14ac:dyDescent="0.25">
      <c r="E30175"/>
    </row>
    <row r="30176" spans="5:5" x14ac:dyDescent="0.25">
      <c r="E30176"/>
    </row>
    <row r="30177" spans="5:5" x14ac:dyDescent="0.25">
      <c r="E30177"/>
    </row>
    <row r="30178" spans="5:5" x14ac:dyDescent="0.25">
      <c r="E30178"/>
    </row>
    <row r="30179" spans="5:5" x14ac:dyDescent="0.25">
      <c r="E30179"/>
    </row>
    <row r="30180" spans="5:5" x14ac:dyDescent="0.25">
      <c r="E30180"/>
    </row>
    <row r="30181" spans="5:5" x14ac:dyDescent="0.25">
      <c r="E30181"/>
    </row>
    <row r="30182" spans="5:5" x14ac:dyDescent="0.25">
      <c r="E30182"/>
    </row>
    <row r="30183" spans="5:5" x14ac:dyDescent="0.25">
      <c r="E30183"/>
    </row>
    <row r="30184" spans="5:5" x14ac:dyDescent="0.25">
      <c r="E30184"/>
    </row>
    <row r="30185" spans="5:5" x14ac:dyDescent="0.25">
      <c r="E30185"/>
    </row>
    <row r="30186" spans="5:5" x14ac:dyDescent="0.25">
      <c r="E30186"/>
    </row>
    <row r="30187" spans="5:5" x14ac:dyDescent="0.25">
      <c r="E30187"/>
    </row>
    <row r="30188" spans="5:5" x14ac:dyDescent="0.25">
      <c r="E30188"/>
    </row>
    <row r="30189" spans="5:5" x14ac:dyDescent="0.25">
      <c r="E30189"/>
    </row>
    <row r="30190" spans="5:5" x14ac:dyDescent="0.25">
      <c r="E30190"/>
    </row>
    <row r="30191" spans="5:5" x14ac:dyDescent="0.25">
      <c r="E30191"/>
    </row>
    <row r="30192" spans="5:5" x14ac:dyDescent="0.25">
      <c r="E30192"/>
    </row>
    <row r="30193" spans="5:5" x14ac:dyDescent="0.25">
      <c r="E30193"/>
    </row>
    <row r="30194" spans="5:5" x14ac:dyDescent="0.25">
      <c r="E30194"/>
    </row>
    <row r="30195" spans="5:5" x14ac:dyDescent="0.25">
      <c r="E30195"/>
    </row>
    <row r="30196" spans="5:5" x14ac:dyDescent="0.25">
      <c r="E30196"/>
    </row>
    <row r="30197" spans="5:5" x14ac:dyDescent="0.25">
      <c r="E30197"/>
    </row>
    <row r="30198" spans="5:5" x14ac:dyDescent="0.25">
      <c r="E30198"/>
    </row>
    <row r="30199" spans="5:5" x14ac:dyDescent="0.25">
      <c r="E30199"/>
    </row>
    <row r="30200" spans="5:5" x14ac:dyDescent="0.25">
      <c r="E30200"/>
    </row>
    <row r="30201" spans="5:5" x14ac:dyDescent="0.25">
      <c r="E30201"/>
    </row>
    <row r="30202" spans="5:5" x14ac:dyDescent="0.25">
      <c r="E30202"/>
    </row>
    <row r="30203" spans="5:5" x14ac:dyDescent="0.25">
      <c r="E30203"/>
    </row>
    <row r="30204" spans="5:5" x14ac:dyDescent="0.25">
      <c r="E30204"/>
    </row>
    <row r="30205" spans="5:5" x14ac:dyDescent="0.25">
      <c r="E30205"/>
    </row>
    <row r="30206" spans="5:5" x14ac:dyDescent="0.25">
      <c r="E30206"/>
    </row>
    <row r="30207" spans="5:5" x14ac:dyDescent="0.25">
      <c r="E30207"/>
    </row>
    <row r="30208" spans="5:5" x14ac:dyDescent="0.25">
      <c r="E30208"/>
    </row>
    <row r="30209" spans="5:5" x14ac:dyDescent="0.25">
      <c r="E30209"/>
    </row>
    <row r="30210" spans="5:5" x14ac:dyDescent="0.25">
      <c r="E30210"/>
    </row>
    <row r="30211" spans="5:5" x14ac:dyDescent="0.25">
      <c r="E30211"/>
    </row>
    <row r="30212" spans="5:5" x14ac:dyDescent="0.25">
      <c r="E30212"/>
    </row>
    <row r="30213" spans="5:5" x14ac:dyDescent="0.25">
      <c r="E30213"/>
    </row>
    <row r="30214" spans="5:5" x14ac:dyDescent="0.25">
      <c r="E30214"/>
    </row>
    <row r="30215" spans="5:5" x14ac:dyDescent="0.25">
      <c r="E30215"/>
    </row>
    <row r="30216" spans="5:5" x14ac:dyDescent="0.25">
      <c r="E30216"/>
    </row>
    <row r="30217" spans="5:5" x14ac:dyDescent="0.25">
      <c r="E30217"/>
    </row>
    <row r="30218" spans="5:5" x14ac:dyDescent="0.25">
      <c r="E30218"/>
    </row>
    <row r="30219" spans="5:5" x14ac:dyDescent="0.25">
      <c r="E30219"/>
    </row>
    <row r="30220" spans="5:5" x14ac:dyDescent="0.25">
      <c r="E30220"/>
    </row>
    <row r="30221" spans="5:5" x14ac:dyDescent="0.25">
      <c r="E30221"/>
    </row>
    <row r="30222" spans="5:5" x14ac:dyDescent="0.25">
      <c r="E30222"/>
    </row>
    <row r="30223" spans="5:5" x14ac:dyDescent="0.25">
      <c r="E30223"/>
    </row>
    <row r="30224" spans="5:5" x14ac:dyDescent="0.25">
      <c r="E30224"/>
    </row>
    <row r="30225" spans="5:5" x14ac:dyDescent="0.25">
      <c r="E30225"/>
    </row>
    <row r="30226" spans="5:5" x14ac:dyDescent="0.25">
      <c r="E30226"/>
    </row>
    <row r="30227" spans="5:5" x14ac:dyDescent="0.25">
      <c r="E30227"/>
    </row>
    <row r="30228" spans="5:5" x14ac:dyDescent="0.25">
      <c r="E30228"/>
    </row>
    <row r="30229" spans="5:5" x14ac:dyDescent="0.25">
      <c r="E30229"/>
    </row>
    <row r="30230" spans="5:5" x14ac:dyDescent="0.25">
      <c r="E30230"/>
    </row>
    <row r="30231" spans="5:5" x14ac:dyDescent="0.25">
      <c r="E30231"/>
    </row>
    <row r="30232" spans="5:5" x14ac:dyDescent="0.25">
      <c r="E30232"/>
    </row>
    <row r="30233" spans="5:5" x14ac:dyDescent="0.25">
      <c r="E30233"/>
    </row>
    <row r="30234" spans="5:5" x14ac:dyDescent="0.25">
      <c r="E30234"/>
    </row>
    <row r="30235" spans="5:5" x14ac:dyDescent="0.25">
      <c r="E30235"/>
    </row>
    <row r="30236" spans="5:5" x14ac:dyDescent="0.25">
      <c r="E30236"/>
    </row>
    <row r="30237" spans="5:5" x14ac:dyDescent="0.25">
      <c r="E30237"/>
    </row>
    <row r="30238" spans="5:5" x14ac:dyDescent="0.25">
      <c r="E30238"/>
    </row>
    <row r="30239" spans="5:5" x14ac:dyDescent="0.25">
      <c r="E30239"/>
    </row>
    <row r="30240" spans="5:5" x14ac:dyDescent="0.25">
      <c r="E30240"/>
    </row>
    <row r="30241" spans="5:5" x14ac:dyDescent="0.25">
      <c r="E30241"/>
    </row>
    <row r="30242" spans="5:5" x14ac:dyDescent="0.25">
      <c r="E30242"/>
    </row>
    <row r="30243" spans="5:5" x14ac:dyDescent="0.25">
      <c r="E30243"/>
    </row>
    <row r="30244" spans="5:5" x14ac:dyDescent="0.25">
      <c r="E30244"/>
    </row>
    <row r="30245" spans="5:5" x14ac:dyDescent="0.25">
      <c r="E30245"/>
    </row>
    <row r="30246" spans="5:5" x14ac:dyDescent="0.25">
      <c r="E30246"/>
    </row>
    <row r="30247" spans="5:5" x14ac:dyDescent="0.25">
      <c r="E30247"/>
    </row>
    <row r="30248" spans="5:5" x14ac:dyDescent="0.25">
      <c r="E30248"/>
    </row>
    <row r="30249" spans="5:5" x14ac:dyDescent="0.25">
      <c r="E30249"/>
    </row>
    <row r="30250" spans="5:5" x14ac:dyDescent="0.25">
      <c r="E30250"/>
    </row>
    <row r="30251" spans="5:5" x14ac:dyDescent="0.25">
      <c r="E30251"/>
    </row>
    <row r="30252" spans="5:5" x14ac:dyDescent="0.25">
      <c r="E30252"/>
    </row>
    <row r="30253" spans="5:5" x14ac:dyDescent="0.25">
      <c r="E30253"/>
    </row>
    <row r="30254" spans="5:5" x14ac:dyDescent="0.25">
      <c r="E30254"/>
    </row>
    <row r="30255" spans="5:5" x14ac:dyDescent="0.25">
      <c r="E30255"/>
    </row>
    <row r="30256" spans="5:5" x14ac:dyDescent="0.25">
      <c r="E30256"/>
    </row>
    <row r="30257" spans="5:5" x14ac:dyDescent="0.25">
      <c r="E30257"/>
    </row>
    <row r="30258" spans="5:5" x14ac:dyDescent="0.25">
      <c r="E30258"/>
    </row>
    <row r="30259" spans="5:5" x14ac:dyDescent="0.25">
      <c r="E30259"/>
    </row>
    <row r="30260" spans="5:5" x14ac:dyDescent="0.25">
      <c r="E30260"/>
    </row>
    <row r="30261" spans="5:5" x14ac:dyDescent="0.25">
      <c r="E30261"/>
    </row>
    <row r="30262" spans="5:5" x14ac:dyDescent="0.25">
      <c r="E30262"/>
    </row>
    <row r="30263" spans="5:5" x14ac:dyDescent="0.25">
      <c r="E30263"/>
    </row>
    <row r="30264" spans="5:5" x14ac:dyDescent="0.25">
      <c r="E30264"/>
    </row>
    <row r="30265" spans="5:5" x14ac:dyDescent="0.25">
      <c r="E30265"/>
    </row>
    <row r="30266" spans="5:5" x14ac:dyDescent="0.25">
      <c r="E30266"/>
    </row>
    <row r="30267" spans="5:5" x14ac:dyDescent="0.25">
      <c r="E30267"/>
    </row>
    <row r="30268" spans="5:5" x14ac:dyDescent="0.25">
      <c r="E30268"/>
    </row>
    <row r="30269" spans="5:5" x14ac:dyDescent="0.25">
      <c r="E30269"/>
    </row>
    <row r="30270" spans="5:5" x14ac:dyDescent="0.25">
      <c r="E30270"/>
    </row>
    <row r="30271" spans="5:5" x14ac:dyDescent="0.25">
      <c r="E30271"/>
    </row>
    <row r="30272" spans="5:5" x14ac:dyDescent="0.25">
      <c r="E30272"/>
    </row>
    <row r="30273" spans="5:5" x14ac:dyDescent="0.25">
      <c r="E30273"/>
    </row>
    <row r="30274" spans="5:5" x14ac:dyDescent="0.25">
      <c r="E30274"/>
    </row>
    <row r="30275" spans="5:5" x14ac:dyDescent="0.25">
      <c r="E30275"/>
    </row>
    <row r="30276" spans="5:5" x14ac:dyDescent="0.25">
      <c r="E30276"/>
    </row>
    <row r="30277" spans="5:5" x14ac:dyDescent="0.25">
      <c r="E30277"/>
    </row>
    <row r="30278" spans="5:5" x14ac:dyDescent="0.25">
      <c r="E30278"/>
    </row>
    <row r="30279" spans="5:5" x14ac:dyDescent="0.25">
      <c r="E30279"/>
    </row>
    <row r="30280" spans="5:5" x14ac:dyDescent="0.25">
      <c r="E30280"/>
    </row>
    <row r="30281" spans="5:5" x14ac:dyDescent="0.25">
      <c r="E30281"/>
    </row>
    <row r="30282" spans="5:5" x14ac:dyDescent="0.25">
      <c r="E30282"/>
    </row>
    <row r="30283" spans="5:5" x14ac:dyDescent="0.25">
      <c r="E30283"/>
    </row>
    <row r="30284" spans="5:5" x14ac:dyDescent="0.25">
      <c r="E30284"/>
    </row>
    <row r="30285" spans="5:5" x14ac:dyDescent="0.25">
      <c r="E30285"/>
    </row>
    <row r="30286" spans="5:5" x14ac:dyDescent="0.25">
      <c r="E30286"/>
    </row>
    <row r="30287" spans="5:5" x14ac:dyDescent="0.25">
      <c r="E30287"/>
    </row>
    <row r="30288" spans="5:5" x14ac:dyDescent="0.25">
      <c r="E30288"/>
    </row>
    <row r="30289" spans="5:5" x14ac:dyDescent="0.25">
      <c r="E30289"/>
    </row>
    <row r="30290" spans="5:5" x14ac:dyDescent="0.25">
      <c r="E30290"/>
    </row>
    <row r="30291" spans="5:5" x14ac:dyDescent="0.25">
      <c r="E30291"/>
    </row>
    <row r="30292" spans="5:5" x14ac:dyDescent="0.25">
      <c r="E30292"/>
    </row>
    <row r="30293" spans="5:5" x14ac:dyDescent="0.25">
      <c r="E30293"/>
    </row>
    <row r="30294" spans="5:5" x14ac:dyDescent="0.25">
      <c r="E30294"/>
    </row>
    <row r="30295" spans="5:5" x14ac:dyDescent="0.25">
      <c r="E30295"/>
    </row>
    <row r="30296" spans="5:5" x14ac:dyDescent="0.25">
      <c r="E30296"/>
    </row>
    <row r="30297" spans="5:5" x14ac:dyDescent="0.25">
      <c r="E30297"/>
    </row>
    <row r="30298" spans="5:5" x14ac:dyDescent="0.25">
      <c r="E30298"/>
    </row>
    <row r="30299" spans="5:5" x14ac:dyDescent="0.25">
      <c r="E30299"/>
    </row>
    <row r="30300" spans="5:5" x14ac:dyDescent="0.25">
      <c r="E30300"/>
    </row>
    <row r="30301" spans="5:5" x14ac:dyDescent="0.25">
      <c r="E30301"/>
    </row>
    <row r="30302" spans="5:5" x14ac:dyDescent="0.25">
      <c r="E30302"/>
    </row>
    <row r="30303" spans="5:5" x14ac:dyDescent="0.25">
      <c r="E30303"/>
    </row>
    <row r="30304" spans="5:5" x14ac:dyDescent="0.25">
      <c r="E30304"/>
    </row>
    <row r="30305" spans="5:5" x14ac:dyDescent="0.25">
      <c r="E30305"/>
    </row>
    <row r="30306" spans="5:5" x14ac:dyDescent="0.25">
      <c r="E30306"/>
    </row>
    <row r="30307" spans="5:5" x14ac:dyDescent="0.25">
      <c r="E30307"/>
    </row>
    <row r="30308" spans="5:5" x14ac:dyDescent="0.25">
      <c r="E30308"/>
    </row>
    <row r="30309" spans="5:5" x14ac:dyDescent="0.25">
      <c r="E30309"/>
    </row>
    <row r="30310" spans="5:5" x14ac:dyDescent="0.25">
      <c r="E30310"/>
    </row>
    <row r="30311" spans="5:5" x14ac:dyDescent="0.25">
      <c r="E30311"/>
    </row>
    <row r="30312" spans="5:5" x14ac:dyDescent="0.25">
      <c r="E30312"/>
    </row>
    <row r="30313" spans="5:5" x14ac:dyDescent="0.25">
      <c r="E30313"/>
    </row>
    <row r="30314" spans="5:5" x14ac:dyDescent="0.25">
      <c r="E30314"/>
    </row>
    <row r="30315" spans="5:5" x14ac:dyDescent="0.25">
      <c r="E30315"/>
    </row>
    <row r="30316" spans="5:5" x14ac:dyDescent="0.25">
      <c r="E30316"/>
    </row>
    <row r="30317" spans="5:5" x14ac:dyDescent="0.25">
      <c r="E30317"/>
    </row>
    <row r="30318" spans="5:5" x14ac:dyDescent="0.25">
      <c r="E30318"/>
    </row>
    <row r="30319" spans="5:5" x14ac:dyDescent="0.25">
      <c r="E30319"/>
    </row>
    <row r="30320" spans="5:5" x14ac:dyDescent="0.25">
      <c r="E30320"/>
    </row>
    <row r="30321" spans="5:5" x14ac:dyDescent="0.25">
      <c r="E30321"/>
    </row>
    <row r="30322" spans="5:5" x14ac:dyDescent="0.25">
      <c r="E30322"/>
    </row>
    <row r="30323" spans="5:5" x14ac:dyDescent="0.25">
      <c r="E30323"/>
    </row>
    <row r="30324" spans="5:5" x14ac:dyDescent="0.25">
      <c r="E30324"/>
    </row>
    <row r="30325" spans="5:5" x14ac:dyDescent="0.25">
      <c r="E30325"/>
    </row>
    <row r="30326" spans="5:5" x14ac:dyDescent="0.25">
      <c r="E30326"/>
    </row>
    <row r="30327" spans="5:5" x14ac:dyDescent="0.25">
      <c r="E30327"/>
    </row>
    <row r="30328" spans="5:5" x14ac:dyDescent="0.25">
      <c r="E30328"/>
    </row>
    <row r="30329" spans="5:5" x14ac:dyDescent="0.25">
      <c r="E30329"/>
    </row>
    <row r="30330" spans="5:5" x14ac:dyDescent="0.25">
      <c r="E30330"/>
    </row>
    <row r="30331" spans="5:5" x14ac:dyDescent="0.25">
      <c r="E30331"/>
    </row>
    <row r="30332" spans="5:5" x14ac:dyDescent="0.25">
      <c r="E30332"/>
    </row>
    <row r="30333" spans="5:5" x14ac:dyDescent="0.25">
      <c r="E30333"/>
    </row>
    <row r="30334" spans="5:5" x14ac:dyDescent="0.25">
      <c r="E30334"/>
    </row>
    <row r="30335" spans="5:5" x14ac:dyDescent="0.25">
      <c r="E30335"/>
    </row>
    <row r="30336" spans="5:5" x14ac:dyDescent="0.25">
      <c r="E30336"/>
    </row>
    <row r="30337" spans="5:5" x14ac:dyDescent="0.25">
      <c r="E30337"/>
    </row>
    <row r="30338" spans="5:5" x14ac:dyDescent="0.25">
      <c r="E30338"/>
    </row>
    <row r="30339" spans="5:5" x14ac:dyDescent="0.25">
      <c r="E30339"/>
    </row>
    <row r="30340" spans="5:5" x14ac:dyDescent="0.25">
      <c r="E30340"/>
    </row>
    <row r="30341" spans="5:5" x14ac:dyDescent="0.25">
      <c r="E30341"/>
    </row>
    <row r="30342" spans="5:5" x14ac:dyDescent="0.25">
      <c r="E30342"/>
    </row>
    <row r="30343" spans="5:5" x14ac:dyDescent="0.25">
      <c r="E30343"/>
    </row>
    <row r="30344" spans="5:5" x14ac:dyDescent="0.25">
      <c r="E30344"/>
    </row>
    <row r="30345" spans="5:5" x14ac:dyDescent="0.25">
      <c r="E30345"/>
    </row>
    <row r="30346" spans="5:5" x14ac:dyDescent="0.25">
      <c r="E30346"/>
    </row>
    <row r="30347" spans="5:5" x14ac:dyDescent="0.25">
      <c r="E30347"/>
    </row>
    <row r="30348" spans="5:5" x14ac:dyDescent="0.25">
      <c r="E30348"/>
    </row>
    <row r="30349" spans="5:5" x14ac:dyDescent="0.25">
      <c r="E30349"/>
    </row>
    <row r="30350" spans="5:5" x14ac:dyDescent="0.25">
      <c r="E30350"/>
    </row>
    <row r="30351" spans="5:5" x14ac:dyDescent="0.25">
      <c r="E30351"/>
    </row>
    <row r="30352" spans="5:5" x14ac:dyDescent="0.25">
      <c r="E30352"/>
    </row>
    <row r="30353" spans="5:5" x14ac:dyDescent="0.25">
      <c r="E30353"/>
    </row>
    <row r="30354" spans="5:5" x14ac:dyDescent="0.25">
      <c r="E30354"/>
    </row>
    <row r="30355" spans="5:5" x14ac:dyDescent="0.25">
      <c r="E30355"/>
    </row>
    <row r="30356" spans="5:5" x14ac:dyDescent="0.25">
      <c r="E30356"/>
    </row>
    <row r="30357" spans="5:5" x14ac:dyDescent="0.25">
      <c r="E30357"/>
    </row>
    <row r="30358" spans="5:5" x14ac:dyDescent="0.25">
      <c r="E30358"/>
    </row>
    <row r="30359" spans="5:5" x14ac:dyDescent="0.25">
      <c r="E30359"/>
    </row>
    <row r="30360" spans="5:5" x14ac:dyDescent="0.25">
      <c r="E30360"/>
    </row>
    <row r="30361" spans="5:5" x14ac:dyDescent="0.25">
      <c r="E30361"/>
    </row>
    <row r="30362" spans="5:5" x14ac:dyDescent="0.25">
      <c r="E30362"/>
    </row>
    <row r="30363" spans="5:5" x14ac:dyDescent="0.25">
      <c r="E30363"/>
    </row>
    <row r="30364" spans="5:5" x14ac:dyDescent="0.25">
      <c r="E30364"/>
    </row>
    <row r="30365" spans="5:5" x14ac:dyDescent="0.25">
      <c r="E30365"/>
    </row>
    <row r="30366" spans="5:5" x14ac:dyDescent="0.25">
      <c r="E30366"/>
    </row>
    <row r="30367" spans="5:5" x14ac:dyDescent="0.25">
      <c r="E30367"/>
    </row>
    <row r="30368" spans="5:5" x14ac:dyDescent="0.25">
      <c r="E30368"/>
    </row>
    <row r="30369" spans="5:5" x14ac:dyDescent="0.25">
      <c r="E30369"/>
    </row>
    <row r="30370" spans="5:5" x14ac:dyDescent="0.25">
      <c r="E30370"/>
    </row>
    <row r="30371" spans="5:5" x14ac:dyDescent="0.25">
      <c r="E30371"/>
    </row>
    <row r="30372" spans="5:5" x14ac:dyDescent="0.25">
      <c r="E30372"/>
    </row>
    <row r="30373" spans="5:5" x14ac:dyDescent="0.25">
      <c r="E30373"/>
    </row>
    <row r="30374" spans="5:5" x14ac:dyDescent="0.25">
      <c r="E30374"/>
    </row>
    <row r="30375" spans="5:5" x14ac:dyDescent="0.25">
      <c r="E30375"/>
    </row>
    <row r="30376" spans="5:5" x14ac:dyDescent="0.25">
      <c r="E30376"/>
    </row>
    <row r="30377" spans="5:5" x14ac:dyDescent="0.25">
      <c r="E30377"/>
    </row>
    <row r="30378" spans="5:5" x14ac:dyDescent="0.25">
      <c r="E30378"/>
    </row>
    <row r="30379" spans="5:5" x14ac:dyDescent="0.25">
      <c r="E30379"/>
    </row>
    <row r="30380" spans="5:5" x14ac:dyDescent="0.25">
      <c r="E30380"/>
    </row>
    <row r="30381" spans="5:5" x14ac:dyDescent="0.25">
      <c r="E30381"/>
    </row>
    <row r="30382" spans="5:5" x14ac:dyDescent="0.25">
      <c r="E30382"/>
    </row>
    <row r="30383" spans="5:5" x14ac:dyDescent="0.25">
      <c r="E30383"/>
    </row>
    <row r="30384" spans="5:5" x14ac:dyDescent="0.25">
      <c r="E30384"/>
    </row>
    <row r="30385" spans="5:5" x14ac:dyDescent="0.25">
      <c r="E30385"/>
    </row>
    <row r="30386" spans="5:5" x14ac:dyDescent="0.25">
      <c r="E30386"/>
    </row>
    <row r="30387" spans="5:5" x14ac:dyDescent="0.25">
      <c r="E30387"/>
    </row>
    <row r="30388" spans="5:5" x14ac:dyDescent="0.25">
      <c r="E30388"/>
    </row>
    <row r="30389" spans="5:5" x14ac:dyDescent="0.25">
      <c r="E30389"/>
    </row>
    <row r="30390" spans="5:5" x14ac:dyDescent="0.25">
      <c r="E30390"/>
    </row>
    <row r="30391" spans="5:5" x14ac:dyDescent="0.25">
      <c r="E30391"/>
    </row>
    <row r="30392" spans="5:5" x14ac:dyDescent="0.25">
      <c r="E30392"/>
    </row>
    <row r="30393" spans="5:5" x14ac:dyDescent="0.25">
      <c r="E30393"/>
    </row>
    <row r="30394" spans="5:5" x14ac:dyDescent="0.25">
      <c r="E30394"/>
    </row>
    <row r="30395" spans="5:5" x14ac:dyDescent="0.25">
      <c r="E30395"/>
    </row>
    <row r="30396" spans="5:5" x14ac:dyDescent="0.25">
      <c r="E30396"/>
    </row>
    <row r="30397" spans="5:5" x14ac:dyDescent="0.25">
      <c r="E30397"/>
    </row>
    <row r="30398" spans="5:5" x14ac:dyDescent="0.25">
      <c r="E30398"/>
    </row>
    <row r="30399" spans="5:5" x14ac:dyDescent="0.25">
      <c r="E30399"/>
    </row>
    <row r="30400" spans="5:5" x14ac:dyDescent="0.25">
      <c r="E30400"/>
    </row>
    <row r="30401" spans="5:5" x14ac:dyDescent="0.25">
      <c r="E30401"/>
    </row>
    <row r="30402" spans="5:5" x14ac:dyDescent="0.25">
      <c r="E30402"/>
    </row>
    <row r="30403" spans="5:5" x14ac:dyDescent="0.25">
      <c r="E30403"/>
    </row>
    <row r="30404" spans="5:5" x14ac:dyDescent="0.25">
      <c r="E30404"/>
    </row>
    <row r="30405" spans="5:5" x14ac:dyDescent="0.25">
      <c r="E30405"/>
    </row>
    <row r="30406" spans="5:5" x14ac:dyDescent="0.25">
      <c r="E30406"/>
    </row>
    <row r="30407" spans="5:5" x14ac:dyDescent="0.25">
      <c r="E30407"/>
    </row>
    <row r="30408" spans="5:5" x14ac:dyDescent="0.25">
      <c r="E30408"/>
    </row>
    <row r="30409" spans="5:5" x14ac:dyDescent="0.25">
      <c r="E30409"/>
    </row>
    <row r="30410" spans="5:5" x14ac:dyDescent="0.25">
      <c r="E30410"/>
    </row>
    <row r="30411" spans="5:5" x14ac:dyDescent="0.25">
      <c r="E30411"/>
    </row>
    <row r="30412" spans="5:5" x14ac:dyDescent="0.25">
      <c r="E30412"/>
    </row>
    <row r="30413" spans="5:5" x14ac:dyDescent="0.25">
      <c r="E30413"/>
    </row>
    <row r="30414" spans="5:5" x14ac:dyDescent="0.25">
      <c r="E30414"/>
    </row>
    <row r="30415" spans="5:5" x14ac:dyDescent="0.25">
      <c r="E30415"/>
    </row>
    <row r="30416" spans="5:5" x14ac:dyDescent="0.25">
      <c r="E30416"/>
    </row>
    <row r="30417" spans="5:5" x14ac:dyDescent="0.25">
      <c r="E30417"/>
    </row>
    <row r="30418" spans="5:5" x14ac:dyDescent="0.25">
      <c r="E30418"/>
    </row>
    <row r="30419" spans="5:5" x14ac:dyDescent="0.25">
      <c r="E30419"/>
    </row>
    <row r="30420" spans="5:5" x14ac:dyDescent="0.25">
      <c r="E30420"/>
    </row>
    <row r="30421" spans="5:5" x14ac:dyDescent="0.25">
      <c r="E30421"/>
    </row>
    <row r="30422" spans="5:5" x14ac:dyDescent="0.25">
      <c r="E30422"/>
    </row>
    <row r="30423" spans="5:5" x14ac:dyDescent="0.25">
      <c r="E30423"/>
    </row>
    <row r="30424" spans="5:5" x14ac:dyDescent="0.25">
      <c r="E30424"/>
    </row>
    <row r="30425" spans="5:5" x14ac:dyDescent="0.25">
      <c r="E30425"/>
    </row>
    <row r="30426" spans="5:5" x14ac:dyDescent="0.25">
      <c r="E30426"/>
    </row>
    <row r="30427" spans="5:5" x14ac:dyDescent="0.25">
      <c r="E30427"/>
    </row>
    <row r="30428" spans="5:5" x14ac:dyDescent="0.25">
      <c r="E30428"/>
    </row>
    <row r="30429" spans="5:5" x14ac:dyDescent="0.25">
      <c r="E30429"/>
    </row>
    <row r="30430" spans="5:5" x14ac:dyDescent="0.25">
      <c r="E30430"/>
    </row>
    <row r="30431" spans="5:5" x14ac:dyDescent="0.25">
      <c r="E30431"/>
    </row>
    <row r="30432" spans="5:5" x14ac:dyDescent="0.25">
      <c r="E30432"/>
    </row>
    <row r="30433" spans="5:5" x14ac:dyDescent="0.25">
      <c r="E30433"/>
    </row>
    <row r="30434" spans="5:5" x14ac:dyDescent="0.25">
      <c r="E30434"/>
    </row>
    <row r="30435" spans="5:5" x14ac:dyDescent="0.25">
      <c r="E30435"/>
    </row>
    <row r="30436" spans="5:5" x14ac:dyDescent="0.25">
      <c r="E30436"/>
    </row>
    <row r="30437" spans="5:5" x14ac:dyDescent="0.25">
      <c r="E30437"/>
    </row>
    <row r="30438" spans="5:5" x14ac:dyDescent="0.25">
      <c r="E30438"/>
    </row>
    <row r="30439" spans="5:5" x14ac:dyDescent="0.25">
      <c r="E30439"/>
    </row>
    <row r="30440" spans="5:5" x14ac:dyDescent="0.25">
      <c r="E30440"/>
    </row>
    <row r="30441" spans="5:5" x14ac:dyDescent="0.25">
      <c r="E30441"/>
    </row>
    <row r="30442" spans="5:5" x14ac:dyDescent="0.25">
      <c r="E30442"/>
    </row>
    <row r="30443" spans="5:5" x14ac:dyDescent="0.25">
      <c r="E30443"/>
    </row>
    <row r="30444" spans="5:5" x14ac:dyDescent="0.25">
      <c r="E30444"/>
    </row>
    <row r="30445" spans="5:5" x14ac:dyDescent="0.25">
      <c r="E30445"/>
    </row>
    <row r="30446" spans="5:5" x14ac:dyDescent="0.25">
      <c r="E30446"/>
    </row>
    <row r="30447" spans="5:5" x14ac:dyDescent="0.25">
      <c r="E30447"/>
    </row>
    <row r="30448" spans="5:5" x14ac:dyDescent="0.25">
      <c r="E30448"/>
    </row>
    <row r="30449" spans="5:5" x14ac:dyDescent="0.25">
      <c r="E30449"/>
    </row>
    <row r="30450" spans="5:5" x14ac:dyDescent="0.25">
      <c r="E30450"/>
    </row>
    <row r="30451" spans="5:5" x14ac:dyDescent="0.25">
      <c r="E30451"/>
    </row>
    <row r="30452" spans="5:5" x14ac:dyDescent="0.25">
      <c r="E30452"/>
    </row>
    <row r="30453" spans="5:5" x14ac:dyDescent="0.25">
      <c r="E30453"/>
    </row>
    <row r="30454" spans="5:5" x14ac:dyDescent="0.25">
      <c r="E30454"/>
    </row>
    <row r="30455" spans="5:5" x14ac:dyDescent="0.25">
      <c r="E30455"/>
    </row>
    <row r="30456" spans="5:5" x14ac:dyDescent="0.25">
      <c r="E30456"/>
    </row>
    <row r="30457" spans="5:5" x14ac:dyDescent="0.25">
      <c r="E30457"/>
    </row>
    <row r="30458" spans="5:5" x14ac:dyDescent="0.25">
      <c r="E30458"/>
    </row>
    <row r="30459" spans="5:5" x14ac:dyDescent="0.25">
      <c r="E30459"/>
    </row>
    <row r="30460" spans="5:5" x14ac:dyDescent="0.25">
      <c r="E30460"/>
    </row>
    <row r="30461" spans="5:5" x14ac:dyDescent="0.25">
      <c r="E30461"/>
    </row>
    <row r="30462" spans="5:5" x14ac:dyDescent="0.25">
      <c r="E30462"/>
    </row>
    <row r="30463" spans="5:5" x14ac:dyDescent="0.25">
      <c r="E30463"/>
    </row>
    <row r="30464" spans="5:5" x14ac:dyDescent="0.25">
      <c r="E30464"/>
    </row>
    <row r="30465" spans="5:5" x14ac:dyDescent="0.25">
      <c r="E30465"/>
    </row>
    <row r="30466" spans="5:5" x14ac:dyDescent="0.25">
      <c r="E30466"/>
    </row>
    <row r="30467" spans="5:5" x14ac:dyDescent="0.25">
      <c r="E30467"/>
    </row>
    <row r="30468" spans="5:5" x14ac:dyDescent="0.25">
      <c r="E30468"/>
    </row>
    <row r="30469" spans="5:5" x14ac:dyDescent="0.25">
      <c r="E30469"/>
    </row>
    <row r="30470" spans="5:5" x14ac:dyDescent="0.25">
      <c r="E30470"/>
    </row>
    <row r="30471" spans="5:5" x14ac:dyDescent="0.25">
      <c r="E30471"/>
    </row>
    <row r="30472" spans="5:5" x14ac:dyDescent="0.25">
      <c r="E30472"/>
    </row>
    <row r="30473" spans="5:5" x14ac:dyDescent="0.25">
      <c r="E30473"/>
    </row>
    <row r="30474" spans="5:5" x14ac:dyDescent="0.25">
      <c r="E30474"/>
    </row>
    <row r="30475" spans="5:5" x14ac:dyDescent="0.25">
      <c r="E30475"/>
    </row>
    <row r="30476" spans="5:5" x14ac:dyDescent="0.25">
      <c r="E30476"/>
    </row>
    <row r="30477" spans="5:5" x14ac:dyDescent="0.25">
      <c r="E30477"/>
    </row>
    <row r="30478" spans="5:5" x14ac:dyDescent="0.25">
      <c r="E30478"/>
    </row>
    <row r="30479" spans="5:5" x14ac:dyDescent="0.25">
      <c r="E30479"/>
    </row>
    <row r="30480" spans="5:5" x14ac:dyDescent="0.25">
      <c r="E30480"/>
    </row>
    <row r="30481" spans="5:5" x14ac:dyDescent="0.25">
      <c r="E30481"/>
    </row>
    <row r="30482" spans="5:5" x14ac:dyDescent="0.25">
      <c r="E30482"/>
    </row>
    <row r="30483" spans="5:5" x14ac:dyDescent="0.25">
      <c r="E30483"/>
    </row>
    <row r="30484" spans="5:5" x14ac:dyDescent="0.25">
      <c r="E30484"/>
    </row>
    <row r="30485" spans="5:5" x14ac:dyDescent="0.25">
      <c r="E30485"/>
    </row>
    <row r="30486" spans="5:5" x14ac:dyDescent="0.25">
      <c r="E30486"/>
    </row>
    <row r="30487" spans="5:5" x14ac:dyDescent="0.25">
      <c r="E30487"/>
    </row>
    <row r="30488" spans="5:5" x14ac:dyDescent="0.25">
      <c r="E30488"/>
    </row>
    <row r="30489" spans="5:5" x14ac:dyDescent="0.25">
      <c r="E30489"/>
    </row>
    <row r="30490" spans="5:5" x14ac:dyDescent="0.25">
      <c r="E30490"/>
    </row>
    <row r="30491" spans="5:5" x14ac:dyDescent="0.25">
      <c r="E30491"/>
    </row>
    <row r="30492" spans="5:5" x14ac:dyDescent="0.25">
      <c r="E30492"/>
    </row>
    <row r="30493" spans="5:5" x14ac:dyDescent="0.25">
      <c r="E30493"/>
    </row>
    <row r="30494" spans="5:5" x14ac:dyDescent="0.25">
      <c r="E30494"/>
    </row>
    <row r="30495" spans="5:5" x14ac:dyDescent="0.25">
      <c r="E30495"/>
    </row>
    <row r="30496" spans="5:5" x14ac:dyDescent="0.25">
      <c r="E30496"/>
    </row>
    <row r="30497" spans="5:5" x14ac:dyDescent="0.25">
      <c r="E30497"/>
    </row>
    <row r="30498" spans="5:5" x14ac:dyDescent="0.25">
      <c r="E30498"/>
    </row>
    <row r="30499" spans="5:5" x14ac:dyDescent="0.25">
      <c r="E30499"/>
    </row>
    <row r="30500" spans="5:5" x14ac:dyDescent="0.25">
      <c r="E30500"/>
    </row>
    <row r="30501" spans="5:5" x14ac:dyDescent="0.25">
      <c r="E30501"/>
    </row>
    <row r="30502" spans="5:5" x14ac:dyDescent="0.25">
      <c r="E30502"/>
    </row>
    <row r="30503" spans="5:5" x14ac:dyDescent="0.25">
      <c r="E30503"/>
    </row>
    <row r="30504" spans="5:5" x14ac:dyDescent="0.25">
      <c r="E30504"/>
    </row>
    <row r="30505" spans="5:5" x14ac:dyDescent="0.25">
      <c r="E30505"/>
    </row>
    <row r="30506" spans="5:5" x14ac:dyDescent="0.25">
      <c r="E30506"/>
    </row>
    <row r="30507" spans="5:5" x14ac:dyDescent="0.25">
      <c r="E30507"/>
    </row>
    <row r="30508" spans="5:5" x14ac:dyDescent="0.25">
      <c r="E30508"/>
    </row>
    <row r="30509" spans="5:5" x14ac:dyDescent="0.25">
      <c r="E30509"/>
    </row>
    <row r="30510" spans="5:5" x14ac:dyDescent="0.25">
      <c r="E30510"/>
    </row>
    <row r="30511" spans="5:5" x14ac:dyDescent="0.25">
      <c r="E30511"/>
    </row>
    <row r="30512" spans="5:5" x14ac:dyDescent="0.25">
      <c r="E30512"/>
    </row>
    <row r="30513" spans="5:5" x14ac:dyDescent="0.25">
      <c r="E30513"/>
    </row>
    <row r="30514" spans="5:5" x14ac:dyDescent="0.25">
      <c r="E30514"/>
    </row>
    <row r="30515" spans="5:5" x14ac:dyDescent="0.25">
      <c r="E30515"/>
    </row>
    <row r="30516" spans="5:5" x14ac:dyDescent="0.25">
      <c r="E30516"/>
    </row>
    <row r="30517" spans="5:5" x14ac:dyDescent="0.25">
      <c r="E30517"/>
    </row>
    <row r="30518" spans="5:5" x14ac:dyDescent="0.25">
      <c r="E30518"/>
    </row>
    <row r="30519" spans="5:5" x14ac:dyDescent="0.25">
      <c r="E30519"/>
    </row>
    <row r="30520" spans="5:5" x14ac:dyDescent="0.25">
      <c r="E30520"/>
    </row>
    <row r="30521" spans="5:5" x14ac:dyDescent="0.25">
      <c r="E30521"/>
    </row>
    <row r="30522" spans="5:5" x14ac:dyDescent="0.25">
      <c r="E30522"/>
    </row>
    <row r="30523" spans="5:5" x14ac:dyDescent="0.25">
      <c r="E30523"/>
    </row>
    <row r="30524" spans="5:5" x14ac:dyDescent="0.25">
      <c r="E30524"/>
    </row>
    <row r="30525" spans="5:5" x14ac:dyDescent="0.25">
      <c r="E30525"/>
    </row>
    <row r="30526" spans="5:5" x14ac:dyDescent="0.25">
      <c r="E30526"/>
    </row>
    <row r="30527" spans="5:5" x14ac:dyDescent="0.25">
      <c r="E30527"/>
    </row>
    <row r="30528" spans="5:5" x14ac:dyDescent="0.25">
      <c r="E30528"/>
    </row>
    <row r="30529" spans="5:5" x14ac:dyDescent="0.25">
      <c r="E30529"/>
    </row>
    <row r="30530" spans="5:5" x14ac:dyDescent="0.25">
      <c r="E30530"/>
    </row>
    <row r="30531" spans="5:5" x14ac:dyDescent="0.25">
      <c r="E30531"/>
    </row>
    <row r="30532" spans="5:5" x14ac:dyDescent="0.25">
      <c r="E30532"/>
    </row>
    <row r="30533" spans="5:5" x14ac:dyDescent="0.25">
      <c r="E30533"/>
    </row>
    <row r="30534" spans="5:5" x14ac:dyDescent="0.25">
      <c r="E30534"/>
    </row>
    <row r="30535" spans="5:5" x14ac:dyDescent="0.25">
      <c r="E30535"/>
    </row>
    <row r="30536" spans="5:5" x14ac:dyDescent="0.25">
      <c r="E30536"/>
    </row>
    <row r="30537" spans="5:5" x14ac:dyDescent="0.25">
      <c r="E30537"/>
    </row>
    <row r="30538" spans="5:5" x14ac:dyDescent="0.25">
      <c r="E30538"/>
    </row>
    <row r="30539" spans="5:5" x14ac:dyDescent="0.25">
      <c r="E30539"/>
    </row>
    <row r="30540" spans="5:5" x14ac:dyDescent="0.25">
      <c r="E30540"/>
    </row>
    <row r="30541" spans="5:5" x14ac:dyDescent="0.25">
      <c r="E30541"/>
    </row>
    <row r="30542" spans="5:5" x14ac:dyDescent="0.25">
      <c r="E30542"/>
    </row>
    <row r="30543" spans="5:5" x14ac:dyDescent="0.25">
      <c r="E30543"/>
    </row>
    <row r="30544" spans="5:5" x14ac:dyDescent="0.25">
      <c r="E30544"/>
    </row>
    <row r="30545" spans="5:5" x14ac:dyDescent="0.25">
      <c r="E30545"/>
    </row>
    <row r="30546" spans="5:5" x14ac:dyDescent="0.25">
      <c r="E30546"/>
    </row>
    <row r="30547" spans="5:5" x14ac:dyDescent="0.25">
      <c r="E30547"/>
    </row>
    <row r="30548" spans="5:5" x14ac:dyDescent="0.25">
      <c r="E30548"/>
    </row>
    <row r="30549" spans="5:5" x14ac:dyDescent="0.25">
      <c r="E30549"/>
    </row>
    <row r="30550" spans="5:5" x14ac:dyDescent="0.25">
      <c r="E30550"/>
    </row>
    <row r="30551" spans="5:5" x14ac:dyDescent="0.25">
      <c r="E30551"/>
    </row>
    <row r="30552" spans="5:5" x14ac:dyDescent="0.25">
      <c r="E30552"/>
    </row>
    <row r="30553" spans="5:5" x14ac:dyDescent="0.25">
      <c r="E30553"/>
    </row>
    <row r="30554" spans="5:5" x14ac:dyDescent="0.25">
      <c r="E30554"/>
    </row>
    <row r="30555" spans="5:5" x14ac:dyDescent="0.25">
      <c r="E30555"/>
    </row>
    <row r="30556" spans="5:5" x14ac:dyDescent="0.25">
      <c r="E30556"/>
    </row>
    <row r="30557" spans="5:5" x14ac:dyDescent="0.25">
      <c r="E30557"/>
    </row>
    <row r="30558" spans="5:5" x14ac:dyDescent="0.25">
      <c r="E30558"/>
    </row>
    <row r="30559" spans="5:5" x14ac:dyDescent="0.25">
      <c r="E30559"/>
    </row>
    <row r="30560" spans="5:5" x14ac:dyDescent="0.25">
      <c r="E30560"/>
    </row>
    <row r="30561" spans="5:5" x14ac:dyDescent="0.25">
      <c r="E30561"/>
    </row>
    <row r="30562" spans="5:5" x14ac:dyDescent="0.25">
      <c r="E30562"/>
    </row>
    <row r="30563" spans="5:5" x14ac:dyDescent="0.25">
      <c r="E30563"/>
    </row>
    <row r="30564" spans="5:5" x14ac:dyDescent="0.25">
      <c r="E30564"/>
    </row>
    <row r="30565" spans="5:5" x14ac:dyDescent="0.25">
      <c r="E30565"/>
    </row>
    <row r="30566" spans="5:5" x14ac:dyDescent="0.25">
      <c r="E30566"/>
    </row>
    <row r="30567" spans="5:5" x14ac:dyDescent="0.25">
      <c r="E30567"/>
    </row>
    <row r="30568" spans="5:5" x14ac:dyDescent="0.25">
      <c r="E30568"/>
    </row>
    <row r="30569" spans="5:5" x14ac:dyDescent="0.25">
      <c r="E30569"/>
    </row>
    <row r="30570" spans="5:5" x14ac:dyDescent="0.25">
      <c r="E30570"/>
    </row>
    <row r="30571" spans="5:5" x14ac:dyDescent="0.25">
      <c r="E30571"/>
    </row>
    <row r="30572" spans="5:5" x14ac:dyDescent="0.25">
      <c r="E30572"/>
    </row>
    <row r="30573" spans="5:5" x14ac:dyDescent="0.25">
      <c r="E30573"/>
    </row>
    <row r="30574" spans="5:5" x14ac:dyDescent="0.25">
      <c r="E30574"/>
    </row>
    <row r="30575" spans="5:5" x14ac:dyDescent="0.25">
      <c r="E30575"/>
    </row>
    <row r="30576" spans="5:5" x14ac:dyDescent="0.25">
      <c r="E30576"/>
    </row>
    <row r="30577" spans="5:5" x14ac:dyDescent="0.25">
      <c r="E30577"/>
    </row>
    <row r="30578" spans="5:5" x14ac:dyDescent="0.25">
      <c r="E30578"/>
    </row>
    <row r="30579" spans="5:5" x14ac:dyDescent="0.25">
      <c r="E30579"/>
    </row>
    <row r="30580" spans="5:5" x14ac:dyDescent="0.25">
      <c r="E30580"/>
    </row>
    <row r="30581" spans="5:5" x14ac:dyDescent="0.25">
      <c r="E30581"/>
    </row>
    <row r="30582" spans="5:5" x14ac:dyDescent="0.25">
      <c r="E30582"/>
    </row>
    <row r="30583" spans="5:5" x14ac:dyDescent="0.25">
      <c r="E30583"/>
    </row>
    <row r="30584" spans="5:5" x14ac:dyDescent="0.25">
      <c r="E30584"/>
    </row>
    <row r="30585" spans="5:5" x14ac:dyDescent="0.25">
      <c r="E30585"/>
    </row>
    <row r="30586" spans="5:5" x14ac:dyDescent="0.25">
      <c r="E30586"/>
    </row>
    <row r="30587" spans="5:5" x14ac:dyDescent="0.25">
      <c r="E30587"/>
    </row>
    <row r="30588" spans="5:5" x14ac:dyDescent="0.25">
      <c r="E30588"/>
    </row>
    <row r="30589" spans="5:5" x14ac:dyDescent="0.25">
      <c r="E30589"/>
    </row>
    <row r="30590" spans="5:5" x14ac:dyDescent="0.25">
      <c r="E30590"/>
    </row>
    <row r="30591" spans="5:5" x14ac:dyDescent="0.25">
      <c r="E30591"/>
    </row>
    <row r="30592" spans="5:5" x14ac:dyDescent="0.25">
      <c r="E30592"/>
    </row>
    <row r="30593" spans="5:5" x14ac:dyDescent="0.25">
      <c r="E30593"/>
    </row>
    <row r="30594" spans="5:5" x14ac:dyDescent="0.25">
      <c r="E30594"/>
    </row>
    <row r="30595" spans="5:5" x14ac:dyDescent="0.25">
      <c r="E30595"/>
    </row>
    <row r="30596" spans="5:5" x14ac:dyDescent="0.25">
      <c r="E30596"/>
    </row>
    <row r="30597" spans="5:5" x14ac:dyDescent="0.25">
      <c r="E30597"/>
    </row>
    <row r="30598" spans="5:5" x14ac:dyDescent="0.25">
      <c r="E30598"/>
    </row>
    <row r="30599" spans="5:5" x14ac:dyDescent="0.25">
      <c r="E30599"/>
    </row>
    <row r="30600" spans="5:5" x14ac:dyDescent="0.25">
      <c r="E30600"/>
    </row>
    <row r="30601" spans="5:5" x14ac:dyDescent="0.25">
      <c r="E30601"/>
    </row>
    <row r="30602" spans="5:5" x14ac:dyDescent="0.25">
      <c r="E30602"/>
    </row>
    <row r="30603" spans="5:5" x14ac:dyDescent="0.25">
      <c r="E30603"/>
    </row>
    <row r="30604" spans="5:5" x14ac:dyDescent="0.25">
      <c r="E30604"/>
    </row>
    <row r="30605" spans="5:5" x14ac:dyDescent="0.25">
      <c r="E30605"/>
    </row>
    <row r="30606" spans="5:5" x14ac:dyDescent="0.25">
      <c r="E30606"/>
    </row>
    <row r="30607" spans="5:5" x14ac:dyDescent="0.25">
      <c r="E30607"/>
    </row>
    <row r="30608" spans="5:5" x14ac:dyDescent="0.25">
      <c r="E30608"/>
    </row>
    <row r="30609" spans="5:5" x14ac:dyDescent="0.25">
      <c r="E30609"/>
    </row>
    <row r="30610" spans="5:5" x14ac:dyDescent="0.25">
      <c r="E30610"/>
    </row>
    <row r="30611" spans="5:5" x14ac:dyDescent="0.25">
      <c r="E30611"/>
    </row>
    <row r="30612" spans="5:5" x14ac:dyDescent="0.25">
      <c r="E30612"/>
    </row>
    <row r="30613" spans="5:5" x14ac:dyDescent="0.25">
      <c r="E30613"/>
    </row>
    <row r="30614" spans="5:5" x14ac:dyDescent="0.25">
      <c r="E30614"/>
    </row>
    <row r="30615" spans="5:5" x14ac:dyDescent="0.25">
      <c r="E30615"/>
    </row>
    <row r="30616" spans="5:5" x14ac:dyDescent="0.25">
      <c r="E30616"/>
    </row>
    <row r="30617" spans="5:5" x14ac:dyDescent="0.25">
      <c r="E30617"/>
    </row>
    <row r="30618" spans="5:5" x14ac:dyDescent="0.25">
      <c r="E30618"/>
    </row>
    <row r="30619" spans="5:5" x14ac:dyDescent="0.25">
      <c r="E30619"/>
    </row>
    <row r="30620" spans="5:5" x14ac:dyDescent="0.25">
      <c r="E30620"/>
    </row>
    <row r="30621" spans="5:5" x14ac:dyDescent="0.25">
      <c r="E30621"/>
    </row>
    <row r="30622" spans="5:5" x14ac:dyDescent="0.25">
      <c r="E30622"/>
    </row>
    <row r="30623" spans="5:5" x14ac:dyDescent="0.25">
      <c r="E30623"/>
    </row>
    <row r="30624" spans="5:5" x14ac:dyDescent="0.25">
      <c r="E30624"/>
    </row>
    <row r="30625" spans="5:5" x14ac:dyDescent="0.25">
      <c r="E30625"/>
    </row>
    <row r="30626" spans="5:5" x14ac:dyDescent="0.25">
      <c r="E30626"/>
    </row>
    <row r="30627" spans="5:5" x14ac:dyDescent="0.25">
      <c r="E30627"/>
    </row>
    <row r="30628" spans="5:5" x14ac:dyDescent="0.25">
      <c r="E30628"/>
    </row>
    <row r="30629" spans="5:5" x14ac:dyDescent="0.25">
      <c r="E30629"/>
    </row>
    <row r="30630" spans="5:5" x14ac:dyDescent="0.25">
      <c r="E30630"/>
    </row>
    <row r="30631" spans="5:5" x14ac:dyDescent="0.25">
      <c r="E30631"/>
    </row>
    <row r="30632" spans="5:5" x14ac:dyDescent="0.25">
      <c r="E30632"/>
    </row>
    <row r="30633" spans="5:5" x14ac:dyDescent="0.25">
      <c r="E30633"/>
    </row>
    <row r="30634" spans="5:5" x14ac:dyDescent="0.25">
      <c r="E30634"/>
    </row>
    <row r="30635" spans="5:5" x14ac:dyDescent="0.25">
      <c r="E30635"/>
    </row>
    <row r="30636" spans="5:5" x14ac:dyDescent="0.25">
      <c r="E30636"/>
    </row>
    <row r="30637" spans="5:5" x14ac:dyDescent="0.25">
      <c r="E30637"/>
    </row>
    <row r="30638" spans="5:5" x14ac:dyDescent="0.25">
      <c r="E30638"/>
    </row>
    <row r="30639" spans="5:5" x14ac:dyDescent="0.25">
      <c r="E30639"/>
    </row>
    <row r="30640" spans="5:5" x14ac:dyDescent="0.25">
      <c r="E30640"/>
    </row>
    <row r="30641" spans="5:5" x14ac:dyDescent="0.25">
      <c r="E30641"/>
    </row>
    <row r="30642" spans="5:5" x14ac:dyDescent="0.25">
      <c r="E30642"/>
    </row>
    <row r="30643" spans="5:5" x14ac:dyDescent="0.25">
      <c r="E30643"/>
    </row>
    <row r="30644" spans="5:5" x14ac:dyDescent="0.25">
      <c r="E30644"/>
    </row>
    <row r="30645" spans="5:5" x14ac:dyDescent="0.25">
      <c r="E30645"/>
    </row>
    <row r="30646" spans="5:5" x14ac:dyDescent="0.25">
      <c r="E30646"/>
    </row>
    <row r="30647" spans="5:5" x14ac:dyDescent="0.25">
      <c r="E30647"/>
    </row>
    <row r="30648" spans="5:5" x14ac:dyDescent="0.25">
      <c r="E30648"/>
    </row>
    <row r="30649" spans="5:5" x14ac:dyDescent="0.25">
      <c r="E30649"/>
    </row>
    <row r="30650" spans="5:5" x14ac:dyDescent="0.25">
      <c r="E30650"/>
    </row>
    <row r="30651" spans="5:5" x14ac:dyDescent="0.25">
      <c r="E30651"/>
    </row>
    <row r="30652" spans="5:5" x14ac:dyDescent="0.25">
      <c r="E30652"/>
    </row>
    <row r="30653" spans="5:5" x14ac:dyDescent="0.25">
      <c r="E30653"/>
    </row>
    <row r="30654" spans="5:5" x14ac:dyDescent="0.25">
      <c r="E30654"/>
    </row>
    <row r="30655" spans="5:5" x14ac:dyDescent="0.25">
      <c r="E30655"/>
    </row>
    <row r="30656" spans="5:5" x14ac:dyDescent="0.25">
      <c r="E30656"/>
    </row>
    <row r="30657" spans="5:5" x14ac:dyDescent="0.25">
      <c r="E30657"/>
    </row>
    <row r="30658" spans="5:5" x14ac:dyDescent="0.25">
      <c r="E30658"/>
    </row>
    <row r="30659" spans="5:5" x14ac:dyDescent="0.25">
      <c r="E30659"/>
    </row>
    <row r="30660" spans="5:5" x14ac:dyDescent="0.25">
      <c r="E30660"/>
    </row>
    <row r="30661" spans="5:5" x14ac:dyDescent="0.25">
      <c r="E30661"/>
    </row>
    <row r="30662" spans="5:5" x14ac:dyDescent="0.25">
      <c r="E30662"/>
    </row>
    <row r="30663" spans="5:5" x14ac:dyDescent="0.25">
      <c r="E30663"/>
    </row>
    <row r="30664" spans="5:5" x14ac:dyDescent="0.25">
      <c r="E30664"/>
    </row>
    <row r="30665" spans="5:5" x14ac:dyDescent="0.25">
      <c r="E30665"/>
    </row>
    <row r="30666" spans="5:5" x14ac:dyDescent="0.25">
      <c r="E30666"/>
    </row>
    <row r="30667" spans="5:5" x14ac:dyDescent="0.25">
      <c r="E30667"/>
    </row>
    <row r="30668" spans="5:5" x14ac:dyDescent="0.25">
      <c r="E30668"/>
    </row>
    <row r="30669" spans="5:5" x14ac:dyDescent="0.25">
      <c r="E30669"/>
    </row>
    <row r="30670" spans="5:5" x14ac:dyDescent="0.25">
      <c r="E30670"/>
    </row>
    <row r="30671" spans="5:5" x14ac:dyDescent="0.25">
      <c r="E30671"/>
    </row>
    <row r="30672" spans="5:5" x14ac:dyDescent="0.25">
      <c r="E30672"/>
    </row>
    <row r="30673" spans="5:5" x14ac:dyDescent="0.25">
      <c r="E30673"/>
    </row>
    <row r="30674" spans="5:5" x14ac:dyDescent="0.25">
      <c r="E30674"/>
    </row>
    <row r="30675" spans="5:5" x14ac:dyDescent="0.25">
      <c r="E30675"/>
    </row>
    <row r="30676" spans="5:5" x14ac:dyDescent="0.25">
      <c r="E30676"/>
    </row>
    <row r="30677" spans="5:5" x14ac:dyDescent="0.25">
      <c r="E30677"/>
    </row>
    <row r="30678" spans="5:5" x14ac:dyDescent="0.25">
      <c r="E30678"/>
    </row>
    <row r="30679" spans="5:5" x14ac:dyDescent="0.25">
      <c r="E30679"/>
    </row>
    <row r="30680" spans="5:5" x14ac:dyDescent="0.25">
      <c r="E30680"/>
    </row>
    <row r="30681" spans="5:5" x14ac:dyDescent="0.25">
      <c r="E30681"/>
    </row>
    <row r="30682" spans="5:5" x14ac:dyDescent="0.25">
      <c r="E30682"/>
    </row>
    <row r="30683" spans="5:5" x14ac:dyDescent="0.25">
      <c r="E30683"/>
    </row>
    <row r="30684" spans="5:5" x14ac:dyDescent="0.25">
      <c r="E30684"/>
    </row>
    <row r="30685" spans="5:5" x14ac:dyDescent="0.25">
      <c r="E30685"/>
    </row>
    <row r="30686" spans="5:5" x14ac:dyDescent="0.25">
      <c r="E30686"/>
    </row>
    <row r="30687" spans="5:5" x14ac:dyDescent="0.25">
      <c r="E30687"/>
    </row>
    <row r="30688" spans="5:5" x14ac:dyDescent="0.25">
      <c r="E30688"/>
    </row>
    <row r="30689" spans="5:5" x14ac:dyDescent="0.25">
      <c r="E30689"/>
    </row>
    <row r="30690" spans="5:5" x14ac:dyDescent="0.25">
      <c r="E30690"/>
    </row>
    <row r="30691" spans="5:5" x14ac:dyDescent="0.25">
      <c r="E30691"/>
    </row>
    <row r="30692" spans="5:5" x14ac:dyDescent="0.25">
      <c r="E30692"/>
    </row>
    <row r="30693" spans="5:5" x14ac:dyDescent="0.25">
      <c r="E30693"/>
    </row>
    <row r="30694" spans="5:5" x14ac:dyDescent="0.25">
      <c r="E30694"/>
    </row>
    <row r="30695" spans="5:5" x14ac:dyDescent="0.25">
      <c r="E30695"/>
    </row>
    <row r="30696" spans="5:5" x14ac:dyDescent="0.25">
      <c r="E30696"/>
    </row>
    <row r="30697" spans="5:5" x14ac:dyDescent="0.25">
      <c r="E30697"/>
    </row>
    <row r="30698" spans="5:5" x14ac:dyDescent="0.25">
      <c r="E30698"/>
    </row>
    <row r="30699" spans="5:5" x14ac:dyDescent="0.25">
      <c r="E30699"/>
    </row>
    <row r="30700" spans="5:5" x14ac:dyDescent="0.25">
      <c r="E30700"/>
    </row>
    <row r="30701" spans="5:5" x14ac:dyDescent="0.25">
      <c r="E30701"/>
    </row>
    <row r="30702" spans="5:5" x14ac:dyDescent="0.25">
      <c r="E30702"/>
    </row>
    <row r="30703" spans="5:5" x14ac:dyDescent="0.25">
      <c r="E30703"/>
    </row>
    <row r="30704" spans="5:5" x14ac:dyDescent="0.25">
      <c r="E30704"/>
    </row>
    <row r="30705" spans="5:5" x14ac:dyDescent="0.25">
      <c r="E30705"/>
    </row>
    <row r="30706" spans="5:5" x14ac:dyDescent="0.25">
      <c r="E30706"/>
    </row>
    <row r="30707" spans="5:5" x14ac:dyDescent="0.25">
      <c r="E30707"/>
    </row>
    <row r="30708" spans="5:5" x14ac:dyDescent="0.25">
      <c r="E30708"/>
    </row>
    <row r="30709" spans="5:5" x14ac:dyDescent="0.25">
      <c r="E30709"/>
    </row>
    <row r="30710" spans="5:5" x14ac:dyDescent="0.25">
      <c r="E30710"/>
    </row>
    <row r="30711" spans="5:5" x14ac:dyDescent="0.25">
      <c r="E30711"/>
    </row>
    <row r="30712" spans="5:5" x14ac:dyDescent="0.25">
      <c r="E30712"/>
    </row>
    <row r="30713" spans="5:5" x14ac:dyDescent="0.25">
      <c r="E30713"/>
    </row>
    <row r="30714" spans="5:5" x14ac:dyDescent="0.25">
      <c r="E30714"/>
    </row>
    <row r="30715" spans="5:5" x14ac:dyDescent="0.25">
      <c r="E30715"/>
    </row>
    <row r="30716" spans="5:5" x14ac:dyDescent="0.25">
      <c r="E30716"/>
    </row>
    <row r="30717" spans="5:5" x14ac:dyDescent="0.25">
      <c r="E30717"/>
    </row>
    <row r="30718" spans="5:5" x14ac:dyDescent="0.25">
      <c r="E30718"/>
    </row>
    <row r="30719" spans="5:5" x14ac:dyDescent="0.25">
      <c r="E30719"/>
    </row>
    <row r="30720" spans="5:5" x14ac:dyDescent="0.25">
      <c r="E30720"/>
    </row>
    <row r="30721" spans="5:5" x14ac:dyDescent="0.25">
      <c r="E30721"/>
    </row>
    <row r="30722" spans="5:5" x14ac:dyDescent="0.25">
      <c r="E30722"/>
    </row>
    <row r="30723" spans="5:5" x14ac:dyDescent="0.25">
      <c r="E30723"/>
    </row>
    <row r="30724" spans="5:5" x14ac:dyDescent="0.25">
      <c r="E30724"/>
    </row>
    <row r="30725" spans="5:5" x14ac:dyDescent="0.25">
      <c r="E30725"/>
    </row>
    <row r="30726" spans="5:5" x14ac:dyDescent="0.25">
      <c r="E30726"/>
    </row>
    <row r="30727" spans="5:5" x14ac:dyDescent="0.25">
      <c r="E30727"/>
    </row>
    <row r="30728" spans="5:5" x14ac:dyDescent="0.25">
      <c r="E30728"/>
    </row>
    <row r="30729" spans="5:5" x14ac:dyDescent="0.25">
      <c r="E30729"/>
    </row>
    <row r="30730" spans="5:5" x14ac:dyDescent="0.25">
      <c r="E30730"/>
    </row>
    <row r="30731" spans="5:5" x14ac:dyDescent="0.25">
      <c r="E30731"/>
    </row>
    <row r="30732" spans="5:5" x14ac:dyDescent="0.25">
      <c r="E30732"/>
    </row>
    <row r="30733" spans="5:5" x14ac:dyDescent="0.25">
      <c r="E30733"/>
    </row>
    <row r="30734" spans="5:5" x14ac:dyDescent="0.25">
      <c r="E30734"/>
    </row>
    <row r="30735" spans="5:5" x14ac:dyDescent="0.25">
      <c r="E30735"/>
    </row>
    <row r="30736" spans="5:5" x14ac:dyDescent="0.25">
      <c r="E30736"/>
    </row>
    <row r="30737" spans="5:5" x14ac:dyDescent="0.25">
      <c r="E30737"/>
    </row>
    <row r="30738" spans="5:5" x14ac:dyDescent="0.25">
      <c r="E30738"/>
    </row>
    <row r="30739" spans="5:5" x14ac:dyDescent="0.25">
      <c r="E30739"/>
    </row>
    <row r="30740" spans="5:5" x14ac:dyDescent="0.25">
      <c r="E30740"/>
    </row>
    <row r="30741" spans="5:5" x14ac:dyDescent="0.25">
      <c r="E30741"/>
    </row>
    <row r="30742" spans="5:5" x14ac:dyDescent="0.25">
      <c r="E30742"/>
    </row>
    <row r="30743" spans="5:5" x14ac:dyDescent="0.25">
      <c r="E30743"/>
    </row>
    <row r="30744" spans="5:5" x14ac:dyDescent="0.25">
      <c r="E30744"/>
    </row>
    <row r="30745" spans="5:5" x14ac:dyDescent="0.25">
      <c r="E30745"/>
    </row>
    <row r="30746" spans="5:5" x14ac:dyDescent="0.25">
      <c r="E30746"/>
    </row>
    <row r="30747" spans="5:5" x14ac:dyDescent="0.25">
      <c r="E30747"/>
    </row>
    <row r="30748" spans="5:5" x14ac:dyDescent="0.25">
      <c r="E30748"/>
    </row>
    <row r="30749" spans="5:5" x14ac:dyDescent="0.25">
      <c r="E30749"/>
    </row>
    <row r="30750" spans="5:5" x14ac:dyDescent="0.25">
      <c r="E30750"/>
    </row>
    <row r="30751" spans="5:5" x14ac:dyDescent="0.25">
      <c r="E30751"/>
    </row>
    <row r="30752" spans="5:5" x14ac:dyDescent="0.25">
      <c r="E30752"/>
    </row>
    <row r="30753" spans="5:5" x14ac:dyDescent="0.25">
      <c r="E30753"/>
    </row>
    <row r="30754" spans="5:5" x14ac:dyDescent="0.25">
      <c r="E30754"/>
    </row>
    <row r="30755" spans="5:5" x14ac:dyDescent="0.25">
      <c r="E30755"/>
    </row>
    <row r="30756" spans="5:5" x14ac:dyDescent="0.25">
      <c r="E30756"/>
    </row>
    <row r="30757" spans="5:5" x14ac:dyDescent="0.25">
      <c r="E30757"/>
    </row>
    <row r="30758" spans="5:5" x14ac:dyDescent="0.25">
      <c r="E30758"/>
    </row>
    <row r="30759" spans="5:5" x14ac:dyDescent="0.25">
      <c r="E30759"/>
    </row>
    <row r="30760" spans="5:5" x14ac:dyDescent="0.25">
      <c r="E30760"/>
    </row>
    <row r="30761" spans="5:5" x14ac:dyDescent="0.25">
      <c r="E30761"/>
    </row>
    <row r="30762" spans="5:5" x14ac:dyDescent="0.25">
      <c r="E30762"/>
    </row>
    <row r="30763" spans="5:5" x14ac:dyDescent="0.25">
      <c r="E30763"/>
    </row>
    <row r="30764" spans="5:5" x14ac:dyDescent="0.25">
      <c r="E30764"/>
    </row>
    <row r="30765" spans="5:5" x14ac:dyDescent="0.25">
      <c r="E30765"/>
    </row>
    <row r="30766" spans="5:5" x14ac:dyDescent="0.25">
      <c r="E30766"/>
    </row>
    <row r="30767" spans="5:5" x14ac:dyDescent="0.25">
      <c r="E30767"/>
    </row>
    <row r="30768" spans="5:5" x14ac:dyDescent="0.25">
      <c r="E30768"/>
    </row>
    <row r="30769" spans="5:5" x14ac:dyDescent="0.25">
      <c r="E30769"/>
    </row>
    <row r="30770" spans="5:5" x14ac:dyDescent="0.25">
      <c r="E30770"/>
    </row>
    <row r="30771" spans="5:5" x14ac:dyDescent="0.25">
      <c r="E30771"/>
    </row>
    <row r="30772" spans="5:5" x14ac:dyDescent="0.25">
      <c r="E30772"/>
    </row>
    <row r="30773" spans="5:5" x14ac:dyDescent="0.25">
      <c r="E30773"/>
    </row>
    <row r="30774" spans="5:5" x14ac:dyDescent="0.25">
      <c r="E30774"/>
    </row>
    <row r="30775" spans="5:5" x14ac:dyDescent="0.25">
      <c r="E30775"/>
    </row>
    <row r="30776" spans="5:5" x14ac:dyDescent="0.25">
      <c r="E30776"/>
    </row>
    <row r="30777" spans="5:5" x14ac:dyDescent="0.25">
      <c r="E30777"/>
    </row>
    <row r="30778" spans="5:5" x14ac:dyDescent="0.25">
      <c r="E30778"/>
    </row>
    <row r="30779" spans="5:5" x14ac:dyDescent="0.25">
      <c r="E30779"/>
    </row>
    <row r="30780" spans="5:5" x14ac:dyDescent="0.25">
      <c r="E30780"/>
    </row>
    <row r="30781" spans="5:5" x14ac:dyDescent="0.25">
      <c r="E30781"/>
    </row>
    <row r="30782" spans="5:5" x14ac:dyDescent="0.25">
      <c r="E30782"/>
    </row>
    <row r="30783" spans="5:5" x14ac:dyDescent="0.25">
      <c r="E30783"/>
    </row>
    <row r="30784" spans="5:5" x14ac:dyDescent="0.25">
      <c r="E30784"/>
    </row>
    <row r="30785" spans="5:5" x14ac:dyDescent="0.25">
      <c r="E30785"/>
    </row>
    <row r="30786" spans="5:5" x14ac:dyDescent="0.25">
      <c r="E30786"/>
    </row>
    <row r="30787" spans="5:5" x14ac:dyDescent="0.25">
      <c r="E30787"/>
    </row>
    <row r="30788" spans="5:5" x14ac:dyDescent="0.25">
      <c r="E30788"/>
    </row>
    <row r="30789" spans="5:5" x14ac:dyDescent="0.25">
      <c r="E30789"/>
    </row>
    <row r="30790" spans="5:5" x14ac:dyDescent="0.25">
      <c r="E30790"/>
    </row>
    <row r="30791" spans="5:5" x14ac:dyDescent="0.25">
      <c r="E30791"/>
    </row>
    <row r="30792" spans="5:5" x14ac:dyDescent="0.25">
      <c r="E30792"/>
    </row>
    <row r="30793" spans="5:5" x14ac:dyDescent="0.25">
      <c r="E30793"/>
    </row>
    <row r="30794" spans="5:5" x14ac:dyDescent="0.25">
      <c r="E30794"/>
    </row>
    <row r="30795" spans="5:5" x14ac:dyDescent="0.25">
      <c r="E30795"/>
    </row>
    <row r="30796" spans="5:5" x14ac:dyDescent="0.25">
      <c r="E30796"/>
    </row>
    <row r="30797" spans="5:5" x14ac:dyDescent="0.25">
      <c r="E30797"/>
    </row>
    <row r="30798" spans="5:5" x14ac:dyDescent="0.25">
      <c r="E30798"/>
    </row>
    <row r="30799" spans="5:5" x14ac:dyDescent="0.25">
      <c r="E30799"/>
    </row>
    <row r="30800" spans="5:5" x14ac:dyDescent="0.25">
      <c r="E30800"/>
    </row>
    <row r="30801" spans="5:5" x14ac:dyDescent="0.25">
      <c r="E30801"/>
    </row>
    <row r="30802" spans="5:5" x14ac:dyDescent="0.25">
      <c r="E30802"/>
    </row>
    <row r="30803" spans="5:5" x14ac:dyDescent="0.25">
      <c r="E30803"/>
    </row>
    <row r="30804" spans="5:5" x14ac:dyDescent="0.25">
      <c r="E30804"/>
    </row>
    <row r="30805" spans="5:5" x14ac:dyDescent="0.25">
      <c r="E30805"/>
    </row>
    <row r="30806" spans="5:5" x14ac:dyDescent="0.25">
      <c r="E30806"/>
    </row>
    <row r="30807" spans="5:5" x14ac:dyDescent="0.25">
      <c r="E30807"/>
    </row>
    <row r="30808" spans="5:5" x14ac:dyDescent="0.25">
      <c r="E30808"/>
    </row>
    <row r="30809" spans="5:5" x14ac:dyDescent="0.25">
      <c r="E30809"/>
    </row>
    <row r="30810" spans="5:5" x14ac:dyDescent="0.25">
      <c r="E30810"/>
    </row>
    <row r="30811" spans="5:5" x14ac:dyDescent="0.25">
      <c r="E30811"/>
    </row>
    <row r="30812" spans="5:5" x14ac:dyDescent="0.25">
      <c r="E30812"/>
    </row>
    <row r="30813" spans="5:5" x14ac:dyDescent="0.25">
      <c r="E30813"/>
    </row>
    <row r="30814" spans="5:5" x14ac:dyDescent="0.25">
      <c r="E30814"/>
    </row>
    <row r="30815" spans="5:5" x14ac:dyDescent="0.25">
      <c r="E30815"/>
    </row>
    <row r="30816" spans="5:5" x14ac:dyDescent="0.25">
      <c r="E30816"/>
    </row>
    <row r="30817" spans="5:5" x14ac:dyDescent="0.25">
      <c r="E30817"/>
    </row>
    <row r="30818" spans="5:5" x14ac:dyDescent="0.25">
      <c r="E30818"/>
    </row>
    <row r="30819" spans="5:5" x14ac:dyDescent="0.25">
      <c r="E30819"/>
    </row>
    <row r="30820" spans="5:5" x14ac:dyDescent="0.25">
      <c r="E30820"/>
    </row>
    <row r="30821" spans="5:5" x14ac:dyDescent="0.25">
      <c r="E30821"/>
    </row>
    <row r="30822" spans="5:5" x14ac:dyDescent="0.25">
      <c r="E30822"/>
    </row>
    <row r="30823" spans="5:5" x14ac:dyDescent="0.25">
      <c r="E30823"/>
    </row>
    <row r="30824" spans="5:5" x14ac:dyDescent="0.25">
      <c r="E30824"/>
    </row>
    <row r="30825" spans="5:5" x14ac:dyDescent="0.25">
      <c r="E30825"/>
    </row>
    <row r="30826" spans="5:5" x14ac:dyDescent="0.25">
      <c r="E30826"/>
    </row>
    <row r="30827" spans="5:5" x14ac:dyDescent="0.25">
      <c r="E30827"/>
    </row>
    <row r="30828" spans="5:5" x14ac:dyDescent="0.25">
      <c r="E30828"/>
    </row>
    <row r="30829" spans="5:5" x14ac:dyDescent="0.25">
      <c r="E30829"/>
    </row>
    <row r="30830" spans="5:5" x14ac:dyDescent="0.25">
      <c r="E30830"/>
    </row>
    <row r="30831" spans="5:5" x14ac:dyDescent="0.25">
      <c r="E30831"/>
    </row>
    <row r="30832" spans="5:5" x14ac:dyDescent="0.25">
      <c r="E30832"/>
    </row>
    <row r="30833" spans="5:5" x14ac:dyDescent="0.25">
      <c r="E30833"/>
    </row>
    <row r="30834" spans="5:5" x14ac:dyDescent="0.25">
      <c r="E30834"/>
    </row>
    <row r="30835" spans="5:5" x14ac:dyDescent="0.25">
      <c r="E30835"/>
    </row>
    <row r="30836" spans="5:5" x14ac:dyDescent="0.25">
      <c r="E30836"/>
    </row>
    <row r="30837" spans="5:5" x14ac:dyDescent="0.25">
      <c r="E30837"/>
    </row>
    <row r="30838" spans="5:5" x14ac:dyDescent="0.25">
      <c r="E30838"/>
    </row>
    <row r="30839" spans="5:5" x14ac:dyDescent="0.25">
      <c r="E30839"/>
    </row>
    <row r="30840" spans="5:5" x14ac:dyDescent="0.25">
      <c r="E30840"/>
    </row>
    <row r="30841" spans="5:5" x14ac:dyDescent="0.25">
      <c r="E30841"/>
    </row>
    <row r="30842" spans="5:5" x14ac:dyDescent="0.25">
      <c r="E30842"/>
    </row>
    <row r="30843" spans="5:5" x14ac:dyDescent="0.25">
      <c r="E30843"/>
    </row>
    <row r="30844" spans="5:5" x14ac:dyDescent="0.25">
      <c r="E30844"/>
    </row>
    <row r="30845" spans="5:5" x14ac:dyDescent="0.25">
      <c r="E30845"/>
    </row>
    <row r="30846" spans="5:5" x14ac:dyDescent="0.25">
      <c r="E30846"/>
    </row>
    <row r="30847" spans="5:5" x14ac:dyDescent="0.25">
      <c r="E30847"/>
    </row>
    <row r="30848" spans="5:5" x14ac:dyDescent="0.25">
      <c r="E30848"/>
    </row>
    <row r="30849" spans="5:5" x14ac:dyDescent="0.25">
      <c r="E30849"/>
    </row>
    <row r="30850" spans="5:5" x14ac:dyDescent="0.25">
      <c r="E30850"/>
    </row>
    <row r="30851" spans="5:5" x14ac:dyDescent="0.25">
      <c r="E30851"/>
    </row>
    <row r="30852" spans="5:5" x14ac:dyDescent="0.25">
      <c r="E30852"/>
    </row>
    <row r="30853" spans="5:5" x14ac:dyDescent="0.25">
      <c r="E30853"/>
    </row>
    <row r="30854" spans="5:5" x14ac:dyDescent="0.25">
      <c r="E30854"/>
    </row>
    <row r="30855" spans="5:5" x14ac:dyDescent="0.25">
      <c r="E30855"/>
    </row>
    <row r="30856" spans="5:5" x14ac:dyDescent="0.25">
      <c r="E30856"/>
    </row>
    <row r="30857" spans="5:5" x14ac:dyDescent="0.25">
      <c r="E30857"/>
    </row>
    <row r="30858" spans="5:5" x14ac:dyDescent="0.25">
      <c r="E30858"/>
    </row>
    <row r="30859" spans="5:5" x14ac:dyDescent="0.25">
      <c r="E30859"/>
    </row>
    <row r="30860" spans="5:5" x14ac:dyDescent="0.25">
      <c r="E30860"/>
    </row>
    <row r="30861" spans="5:5" x14ac:dyDescent="0.25">
      <c r="E30861"/>
    </row>
    <row r="30862" spans="5:5" x14ac:dyDescent="0.25">
      <c r="E30862"/>
    </row>
    <row r="30863" spans="5:5" x14ac:dyDescent="0.25">
      <c r="E30863"/>
    </row>
    <row r="30864" spans="5:5" x14ac:dyDescent="0.25">
      <c r="E30864"/>
    </row>
    <row r="30865" spans="5:5" x14ac:dyDescent="0.25">
      <c r="E30865"/>
    </row>
    <row r="30866" spans="5:5" x14ac:dyDescent="0.25">
      <c r="E30866"/>
    </row>
    <row r="30867" spans="5:5" x14ac:dyDescent="0.25">
      <c r="E30867"/>
    </row>
    <row r="30868" spans="5:5" x14ac:dyDescent="0.25">
      <c r="E30868"/>
    </row>
    <row r="30869" spans="5:5" x14ac:dyDescent="0.25">
      <c r="E30869"/>
    </row>
    <row r="30870" spans="5:5" x14ac:dyDescent="0.25">
      <c r="E30870"/>
    </row>
    <row r="30871" spans="5:5" x14ac:dyDescent="0.25">
      <c r="E30871"/>
    </row>
    <row r="30872" spans="5:5" x14ac:dyDescent="0.25">
      <c r="E30872"/>
    </row>
    <row r="30873" spans="5:5" x14ac:dyDescent="0.25">
      <c r="E30873"/>
    </row>
    <row r="30874" spans="5:5" x14ac:dyDescent="0.25">
      <c r="E30874"/>
    </row>
    <row r="30875" spans="5:5" x14ac:dyDescent="0.25">
      <c r="E30875"/>
    </row>
    <row r="30876" spans="5:5" x14ac:dyDescent="0.25">
      <c r="E30876"/>
    </row>
    <row r="30877" spans="5:5" x14ac:dyDescent="0.25">
      <c r="E30877"/>
    </row>
    <row r="30878" spans="5:5" x14ac:dyDescent="0.25">
      <c r="E30878"/>
    </row>
    <row r="30879" spans="5:5" x14ac:dyDescent="0.25">
      <c r="E30879"/>
    </row>
    <row r="30880" spans="5:5" x14ac:dyDescent="0.25">
      <c r="E30880"/>
    </row>
    <row r="30881" spans="5:5" x14ac:dyDescent="0.25">
      <c r="E30881"/>
    </row>
    <row r="30882" spans="5:5" x14ac:dyDescent="0.25">
      <c r="E30882"/>
    </row>
    <row r="30883" spans="5:5" x14ac:dyDescent="0.25">
      <c r="E30883"/>
    </row>
    <row r="30884" spans="5:5" x14ac:dyDescent="0.25">
      <c r="E30884"/>
    </row>
    <row r="30885" spans="5:5" x14ac:dyDescent="0.25">
      <c r="E30885"/>
    </row>
    <row r="30886" spans="5:5" x14ac:dyDescent="0.25">
      <c r="E30886"/>
    </row>
    <row r="30887" spans="5:5" x14ac:dyDescent="0.25">
      <c r="E30887"/>
    </row>
    <row r="30888" spans="5:5" x14ac:dyDescent="0.25">
      <c r="E30888"/>
    </row>
    <row r="30889" spans="5:5" x14ac:dyDescent="0.25">
      <c r="E30889"/>
    </row>
    <row r="30890" spans="5:5" x14ac:dyDescent="0.25">
      <c r="E30890"/>
    </row>
    <row r="30891" spans="5:5" x14ac:dyDescent="0.25">
      <c r="E30891"/>
    </row>
    <row r="30892" spans="5:5" x14ac:dyDescent="0.25">
      <c r="E30892"/>
    </row>
    <row r="30893" spans="5:5" x14ac:dyDescent="0.25">
      <c r="E30893"/>
    </row>
    <row r="30894" spans="5:5" x14ac:dyDescent="0.25">
      <c r="E30894"/>
    </row>
    <row r="30895" spans="5:5" x14ac:dyDescent="0.25">
      <c r="E30895"/>
    </row>
    <row r="30896" spans="5:5" x14ac:dyDescent="0.25">
      <c r="E30896"/>
    </row>
    <row r="30897" spans="5:5" x14ac:dyDescent="0.25">
      <c r="E30897"/>
    </row>
    <row r="30898" spans="5:5" x14ac:dyDescent="0.25">
      <c r="E30898"/>
    </row>
    <row r="30899" spans="5:5" x14ac:dyDescent="0.25">
      <c r="E30899"/>
    </row>
    <row r="30900" spans="5:5" x14ac:dyDescent="0.25">
      <c r="E30900"/>
    </row>
    <row r="30901" spans="5:5" x14ac:dyDescent="0.25">
      <c r="E30901"/>
    </row>
    <row r="30902" spans="5:5" x14ac:dyDescent="0.25">
      <c r="E30902"/>
    </row>
    <row r="30903" spans="5:5" x14ac:dyDescent="0.25">
      <c r="E30903"/>
    </row>
    <row r="30904" spans="5:5" x14ac:dyDescent="0.25">
      <c r="E30904"/>
    </row>
    <row r="30905" spans="5:5" x14ac:dyDescent="0.25">
      <c r="E30905"/>
    </row>
    <row r="30906" spans="5:5" x14ac:dyDescent="0.25">
      <c r="E30906"/>
    </row>
    <row r="30907" spans="5:5" x14ac:dyDescent="0.25">
      <c r="E30907"/>
    </row>
    <row r="30908" spans="5:5" x14ac:dyDescent="0.25">
      <c r="E30908"/>
    </row>
    <row r="30909" spans="5:5" x14ac:dyDescent="0.25">
      <c r="E30909"/>
    </row>
    <row r="30910" spans="5:5" x14ac:dyDescent="0.25">
      <c r="E30910"/>
    </row>
    <row r="30911" spans="5:5" x14ac:dyDescent="0.25">
      <c r="E30911"/>
    </row>
    <row r="30912" spans="5:5" x14ac:dyDescent="0.25">
      <c r="E30912"/>
    </row>
    <row r="30913" spans="5:5" x14ac:dyDescent="0.25">
      <c r="E30913"/>
    </row>
    <row r="30914" spans="5:5" x14ac:dyDescent="0.25">
      <c r="E30914"/>
    </row>
    <row r="30915" spans="5:5" x14ac:dyDescent="0.25">
      <c r="E30915"/>
    </row>
    <row r="30916" spans="5:5" x14ac:dyDescent="0.25">
      <c r="E30916"/>
    </row>
    <row r="30917" spans="5:5" x14ac:dyDescent="0.25">
      <c r="E30917"/>
    </row>
    <row r="30918" spans="5:5" x14ac:dyDescent="0.25">
      <c r="E30918"/>
    </row>
    <row r="30919" spans="5:5" x14ac:dyDescent="0.25">
      <c r="E30919"/>
    </row>
    <row r="30920" spans="5:5" x14ac:dyDescent="0.25">
      <c r="E30920"/>
    </row>
    <row r="30921" spans="5:5" x14ac:dyDescent="0.25">
      <c r="E30921"/>
    </row>
    <row r="30922" spans="5:5" x14ac:dyDescent="0.25">
      <c r="E30922"/>
    </row>
    <row r="30923" spans="5:5" x14ac:dyDescent="0.25">
      <c r="E30923"/>
    </row>
    <row r="30924" spans="5:5" x14ac:dyDescent="0.25">
      <c r="E30924"/>
    </row>
    <row r="30925" spans="5:5" x14ac:dyDescent="0.25">
      <c r="E30925"/>
    </row>
    <row r="30926" spans="5:5" x14ac:dyDescent="0.25">
      <c r="E30926"/>
    </row>
    <row r="30927" spans="5:5" x14ac:dyDescent="0.25">
      <c r="E30927"/>
    </row>
    <row r="30928" spans="5:5" x14ac:dyDescent="0.25">
      <c r="E30928"/>
    </row>
    <row r="30929" spans="5:5" x14ac:dyDescent="0.25">
      <c r="E30929"/>
    </row>
    <row r="30930" spans="5:5" x14ac:dyDescent="0.25">
      <c r="E30930"/>
    </row>
    <row r="30931" spans="5:5" x14ac:dyDescent="0.25">
      <c r="E30931"/>
    </row>
    <row r="30932" spans="5:5" x14ac:dyDescent="0.25">
      <c r="E30932"/>
    </row>
    <row r="30933" spans="5:5" x14ac:dyDescent="0.25">
      <c r="E30933"/>
    </row>
    <row r="30934" spans="5:5" x14ac:dyDescent="0.25">
      <c r="E30934"/>
    </row>
    <row r="30935" spans="5:5" x14ac:dyDescent="0.25">
      <c r="E30935"/>
    </row>
    <row r="30936" spans="5:5" x14ac:dyDescent="0.25">
      <c r="E30936"/>
    </row>
    <row r="30937" spans="5:5" x14ac:dyDescent="0.25">
      <c r="E30937"/>
    </row>
    <row r="30938" spans="5:5" x14ac:dyDescent="0.25">
      <c r="E30938"/>
    </row>
    <row r="30939" spans="5:5" x14ac:dyDescent="0.25">
      <c r="E30939"/>
    </row>
    <row r="30940" spans="5:5" x14ac:dyDescent="0.25">
      <c r="E30940"/>
    </row>
    <row r="30941" spans="5:5" x14ac:dyDescent="0.25">
      <c r="E30941"/>
    </row>
    <row r="30942" spans="5:5" x14ac:dyDescent="0.25">
      <c r="E30942"/>
    </row>
    <row r="30943" spans="5:5" x14ac:dyDescent="0.25">
      <c r="E30943"/>
    </row>
    <row r="30944" spans="5:5" x14ac:dyDescent="0.25">
      <c r="E30944"/>
    </row>
    <row r="30945" spans="5:5" x14ac:dyDescent="0.25">
      <c r="E30945"/>
    </row>
    <row r="30946" spans="5:5" x14ac:dyDescent="0.25">
      <c r="E30946"/>
    </row>
    <row r="30947" spans="5:5" x14ac:dyDescent="0.25">
      <c r="E30947"/>
    </row>
    <row r="30948" spans="5:5" x14ac:dyDescent="0.25">
      <c r="E30948"/>
    </row>
    <row r="30949" spans="5:5" x14ac:dyDescent="0.25">
      <c r="E30949"/>
    </row>
    <row r="30950" spans="5:5" x14ac:dyDescent="0.25">
      <c r="E30950"/>
    </row>
    <row r="30951" spans="5:5" x14ac:dyDescent="0.25">
      <c r="E30951"/>
    </row>
    <row r="30952" spans="5:5" x14ac:dyDescent="0.25">
      <c r="E30952"/>
    </row>
    <row r="30953" spans="5:5" x14ac:dyDescent="0.25">
      <c r="E30953"/>
    </row>
    <row r="30954" spans="5:5" x14ac:dyDescent="0.25">
      <c r="E30954"/>
    </row>
    <row r="30955" spans="5:5" x14ac:dyDescent="0.25">
      <c r="E30955"/>
    </row>
    <row r="30956" spans="5:5" x14ac:dyDescent="0.25">
      <c r="E30956"/>
    </row>
    <row r="30957" spans="5:5" x14ac:dyDescent="0.25">
      <c r="E30957"/>
    </row>
    <row r="30958" spans="5:5" x14ac:dyDescent="0.25">
      <c r="E30958"/>
    </row>
    <row r="30959" spans="5:5" x14ac:dyDescent="0.25">
      <c r="E30959"/>
    </row>
    <row r="30960" spans="5:5" x14ac:dyDescent="0.25">
      <c r="E30960"/>
    </row>
    <row r="30961" spans="5:5" x14ac:dyDescent="0.25">
      <c r="E30961"/>
    </row>
    <row r="30962" spans="5:5" x14ac:dyDescent="0.25">
      <c r="E30962"/>
    </row>
    <row r="30963" spans="5:5" x14ac:dyDescent="0.25">
      <c r="E30963"/>
    </row>
    <row r="30964" spans="5:5" x14ac:dyDescent="0.25">
      <c r="E30964"/>
    </row>
    <row r="30965" spans="5:5" x14ac:dyDescent="0.25">
      <c r="E30965"/>
    </row>
    <row r="30966" spans="5:5" x14ac:dyDescent="0.25">
      <c r="E30966"/>
    </row>
    <row r="30967" spans="5:5" x14ac:dyDescent="0.25">
      <c r="E30967"/>
    </row>
    <row r="30968" spans="5:5" x14ac:dyDescent="0.25">
      <c r="E30968"/>
    </row>
    <row r="30969" spans="5:5" x14ac:dyDescent="0.25">
      <c r="E30969"/>
    </row>
    <row r="30970" spans="5:5" x14ac:dyDescent="0.25">
      <c r="E30970"/>
    </row>
    <row r="30971" spans="5:5" x14ac:dyDescent="0.25">
      <c r="E30971"/>
    </row>
    <row r="30972" spans="5:5" x14ac:dyDescent="0.25">
      <c r="E30972"/>
    </row>
    <row r="30973" spans="5:5" x14ac:dyDescent="0.25">
      <c r="E30973"/>
    </row>
    <row r="30974" spans="5:5" x14ac:dyDescent="0.25">
      <c r="E30974"/>
    </row>
    <row r="30975" spans="5:5" x14ac:dyDescent="0.25">
      <c r="E30975"/>
    </row>
    <row r="30976" spans="5:5" x14ac:dyDescent="0.25">
      <c r="E30976"/>
    </row>
    <row r="30977" spans="5:5" x14ac:dyDescent="0.25">
      <c r="E30977"/>
    </row>
    <row r="30978" spans="5:5" x14ac:dyDescent="0.25">
      <c r="E30978"/>
    </row>
    <row r="30979" spans="5:5" x14ac:dyDescent="0.25">
      <c r="E30979"/>
    </row>
    <row r="30980" spans="5:5" x14ac:dyDescent="0.25">
      <c r="E30980"/>
    </row>
    <row r="30981" spans="5:5" x14ac:dyDescent="0.25">
      <c r="E30981"/>
    </row>
    <row r="30982" spans="5:5" x14ac:dyDescent="0.25">
      <c r="E30982"/>
    </row>
    <row r="30983" spans="5:5" x14ac:dyDescent="0.25">
      <c r="E30983"/>
    </row>
    <row r="30984" spans="5:5" x14ac:dyDescent="0.25">
      <c r="E30984"/>
    </row>
    <row r="30985" spans="5:5" x14ac:dyDescent="0.25">
      <c r="E30985"/>
    </row>
    <row r="30986" spans="5:5" x14ac:dyDescent="0.25">
      <c r="E30986"/>
    </row>
    <row r="30987" spans="5:5" x14ac:dyDescent="0.25">
      <c r="E30987"/>
    </row>
    <row r="30988" spans="5:5" x14ac:dyDescent="0.25">
      <c r="E30988"/>
    </row>
    <row r="30989" spans="5:5" x14ac:dyDescent="0.25">
      <c r="E30989"/>
    </row>
    <row r="30990" spans="5:5" x14ac:dyDescent="0.25">
      <c r="E30990"/>
    </row>
    <row r="30991" spans="5:5" x14ac:dyDescent="0.25">
      <c r="E30991"/>
    </row>
    <row r="30992" spans="5:5" x14ac:dyDescent="0.25">
      <c r="E30992"/>
    </row>
    <row r="30993" spans="5:5" x14ac:dyDescent="0.25">
      <c r="E30993"/>
    </row>
    <row r="30994" spans="5:5" x14ac:dyDescent="0.25">
      <c r="E30994"/>
    </row>
    <row r="30995" spans="5:5" x14ac:dyDescent="0.25">
      <c r="E30995"/>
    </row>
    <row r="30996" spans="5:5" x14ac:dyDescent="0.25">
      <c r="E30996"/>
    </row>
    <row r="30997" spans="5:5" x14ac:dyDescent="0.25">
      <c r="E30997"/>
    </row>
    <row r="30998" spans="5:5" x14ac:dyDescent="0.25">
      <c r="E30998"/>
    </row>
    <row r="30999" spans="5:5" x14ac:dyDescent="0.25">
      <c r="E30999"/>
    </row>
    <row r="31000" spans="5:5" x14ac:dyDescent="0.25">
      <c r="E31000"/>
    </row>
    <row r="31001" spans="5:5" x14ac:dyDescent="0.25">
      <c r="E31001"/>
    </row>
    <row r="31002" spans="5:5" x14ac:dyDescent="0.25">
      <c r="E31002"/>
    </row>
    <row r="31003" spans="5:5" x14ac:dyDescent="0.25">
      <c r="E31003"/>
    </row>
    <row r="31004" spans="5:5" x14ac:dyDescent="0.25">
      <c r="E31004"/>
    </row>
    <row r="31005" spans="5:5" x14ac:dyDescent="0.25">
      <c r="E31005"/>
    </row>
    <row r="31006" spans="5:5" x14ac:dyDescent="0.25">
      <c r="E31006"/>
    </row>
    <row r="31007" spans="5:5" x14ac:dyDescent="0.25">
      <c r="E31007"/>
    </row>
    <row r="31008" spans="5:5" x14ac:dyDescent="0.25">
      <c r="E31008"/>
    </row>
    <row r="31009" spans="5:5" x14ac:dyDescent="0.25">
      <c r="E31009"/>
    </row>
    <row r="31010" spans="5:5" x14ac:dyDescent="0.25">
      <c r="E31010"/>
    </row>
    <row r="31011" spans="5:5" x14ac:dyDescent="0.25">
      <c r="E31011"/>
    </row>
    <row r="31012" spans="5:5" x14ac:dyDescent="0.25">
      <c r="E31012"/>
    </row>
    <row r="31013" spans="5:5" x14ac:dyDescent="0.25">
      <c r="E31013"/>
    </row>
    <row r="31014" spans="5:5" x14ac:dyDescent="0.25">
      <c r="E31014"/>
    </row>
    <row r="31015" spans="5:5" x14ac:dyDescent="0.25">
      <c r="E31015"/>
    </row>
    <row r="31016" spans="5:5" x14ac:dyDescent="0.25">
      <c r="E31016"/>
    </row>
    <row r="31017" spans="5:5" x14ac:dyDescent="0.25">
      <c r="E31017"/>
    </row>
    <row r="31018" spans="5:5" x14ac:dyDescent="0.25">
      <c r="E31018"/>
    </row>
    <row r="31019" spans="5:5" x14ac:dyDescent="0.25">
      <c r="E31019"/>
    </row>
    <row r="31020" spans="5:5" x14ac:dyDescent="0.25">
      <c r="E31020"/>
    </row>
    <row r="31021" spans="5:5" x14ac:dyDescent="0.25">
      <c r="E31021"/>
    </row>
    <row r="31022" spans="5:5" x14ac:dyDescent="0.25">
      <c r="E31022"/>
    </row>
    <row r="31023" spans="5:5" x14ac:dyDescent="0.25">
      <c r="E31023"/>
    </row>
    <row r="31024" spans="5:5" x14ac:dyDescent="0.25">
      <c r="E31024"/>
    </row>
    <row r="31025" spans="5:5" x14ac:dyDescent="0.25">
      <c r="E31025"/>
    </row>
    <row r="31026" spans="5:5" x14ac:dyDescent="0.25">
      <c r="E31026"/>
    </row>
    <row r="31027" spans="5:5" x14ac:dyDescent="0.25">
      <c r="E31027"/>
    </row>
    <row r="31028" spans="5:5" x14ac:dyDescent="0.25">
      <c r="E31028"/>
    </row>
    <row r="31029" spans="5:5" x14ac:dyDescent="0.25">
      <c r="E31029"/>
    </row>
    <row r="31030" spans="5:5" x14ac:dyDescent="0.25">
      <c r="E31030"/>
    </row>
    <row r="31031" spans="5:5" x14ac:dyDescent="0.25">
      <c r="E31031"/>
    </row>
    <row r="31032" spans="5:5" x14ac:dyDescent="0.25">
      <c r="E31032"/>
    </row>
    <row r="31033" spans="5:5" x14ac:dyDescent="0.25">
      <c r="E31033"/>
    </row>
    <row r="31034" spans="5:5" x14ac:dyDescent="0.25">
      <c r="E31034"/>
    </row>
    <row r="31035" spans="5:5" x14ac:dyDescent="0.25">
      <c r="E31035"/>
    </row>
    <row r="31036" spans="5:5" x14ac:dyDescent="0.25">
      <c r="E31036"/>
    </row>
    <row r="31037" spans="5:5" x14ac:dyDescent="0.25">
      <c r="E31037"/>
    </row>
    <row r="31038" spans="5:5" x14ac:dyDescent="0.25">
      <c r="E31038"/>
    </row>
    <row r="31039" spans="5:5" x14ac:dyDescent="0.25">
      <c r="E31039"/>
    </row>
    <row r="31040" spans="5:5" x14ac:dyDescent="0.25">
      <c r="E31040"/>
    </row>
    <row r="31041" spans="5:5" x14ac:dyDescent="0.25">
      <c r="E31041"/>
    </row>
    <row r="31042" spans="5:5" x14ac:dyDescent="0.25">
      <c r="E31042"/>
    </row>
    <row r="31043" spans="5:5" x14ac:dyDescent="0.25">
      <c r="E31043"/>
    </row>
    <row r="31044" spans="5:5" x14ac:dyDescent="0.25">
      <c r="E31044"/>
    </row>
    <row r="31045" spans="5:5" x14ac:dyDescent="0.25">
      <c r="E31045"/>
    </row>
    <row r="31046" spans="5:5" x14ac:dyDescent="0.25">
      <c r="E31046"/>
    </row>
    <row r="31047" spans="5:5" x14ac:dyDescent="0.25">
      <c r="E31047"/>
    </row>
    <row r="31048" spans="5:5" x14ac:dyDescent="0.25">
      <c r="E31048"/>
    </row>
    <row r="31049" spans="5:5" x14ac:dyDescent="0.25">
      <c r="E31049"/>
    </row>
    <row r="31050" spans="5:5" x14ac:dyDescent="0.25">
      <c r="E31050"/>
    </row>
    <row r="31051" spans="5:5" x14ac:dyDescent="0.25">
      <c r="E31051"/>
    </row>
    <row r="31052" spans="5:5" x14ac:dyDescent="0.25">
      <c r="E31052"/>
    </row>
    <row r="31053" spans="5:5" x14ac:dyDescent="0.25">
      <c r="E31053"/>
    </row>
    <row r="31054" spans="5:5" x14ac:dyDescent="0.25">
      <c r="E31054"/>
    </row>
    <row r="31055" spans="5:5" x14ac:dyDescent="0.25">
      <c r="E31055"/>
    </row>
    <row r="31056" spans="5:5" x14ac:dyDescent="0.25">
      <c r="E31056"/>
    </row>
    <row r="31057" spans="5:5" x14ac:dyDescent="0.25">
      <c r="E31057"/>
    </row>
    <row r="31058" spans="5:5" x14ac:dyDescent="0.25">
      <c r="E31058"/>
    </row>
    <row r="31059" spans="5:5" x14ac:dyDescent="0.25">
      <c r="E31059"/>
    </row>
    <row r="31060" spans="5:5" x14ac:dyDescent="0.25">
      <c r="E31060"/>
    </row>
    <row r="31061" spans="5:5" x14ac:dyDescent="0.25">
      <c r="E31061"/>
    </row>
    <row r="31062" spans="5:5" x14ac:dyDescent="0.25">
      <c r="E31062"/>
    </row>
    <row r="31063" spans="5:5" x14ac:dyDescent="0.25">
      <c r="E31063"/>
    </row>
    <row r="31064" spans="5:5" x14ac:dyDescent="0.25">
      <c r="E31064"/>
    </row>
    <row r="31065" spans="5:5" x14ac:dyDescent="0.25">
      <c r="E31065"/>
    </row>
    <row r="31066" spans="5:5" x14ac:dyDescent="0.25">
      <c r="E31066"/>
    </row>
    <row r="31067" spans="5:5" x14ac:dyDescent="0.25">
      <c r="E31067"/>
    </row>
    <row r="31068" spans="5:5" x14ac:dyDescent="0.25">
      <c r="E31068"/>
    </row>
    <row r="31069" spans="5:5" x14ac:dyDescent="0.25">
      <c r="E31069"/>
    </row>
    <row r="31070" spans="5:5" x14ac:dyDescent="0.25">
      <c r="E31070"/>
    </row>
    <row r="31071" spans="5:5" x14ac:dyDescent="0.25">
      <c r="E31071"/>
    </row>
    <row r="31072" spans="5:5" x14ac:dyDescent="0.25">
      <c r="E31072"/>
    </row>
    <row r="31073" spans="5:5" x14ac:dyDescent="0.25">
      <c r="E31073"/>
    </row>
    <row r="31074" spans="5:5" x14ac:dyDescent="0.25">
      <c r="E31074"/>
    </row>
    <row r="31075" spans="5:5" x14ac:dyDescent="0.25">
      <c r="E31075"/>
    </row>
    <row r="31076" spans="5:5" x14ac:dyDescent="0.25">
      <c r="E31076"/>
    </row>
    <row r="31077" spans="5:5" x14ac:dyDescent="0.25">
      <c r="E31077"/>
    </row>
    <row r="31078" spans="5:5" x14ac:dyDescent="0.25">
      <c r="E31078"/>
    </row>
    <row r="31079" spans="5:5" x14ac:dyDescent="0.25">
      <c r="E31079"/>
    </row>
    <row r="31080" spans="5:5" x14ac:dyDescent="0.25">
      <c r="E31080"/>
    </row>
    <row r="31081" spans="5:5" x14ac:dyDescent="0.25">
      <c r="E31081"/>
    </row>
    <row r="31082" spans="5:5" x14ac:dyDescent="0.25">
      <c r="E31082"/>
    </row>
    <row r="31083" spans="5:5" x14ac:dyDescent="0.25">
      <c r="E31083"/>
    </row>
    <row r="31084" spans="5:5" x14ac:dyDescent="0.25">
      <c r="E31084"/>
    </row>
    <row r="31085" spans="5:5" x14ac:dyDescent="0.25">
      <c r="E31085"/>
    </row>
    <row r="31086" spans="5:5" x14ac:dyDescent="0.25">
      <c r="E31086"/>
    </row>
    <row r="31087" spans="5:5" x14ac:dyDescent="0.25">
      <c r="E31087"/>
    </row>
    <row r="31088" spans="5:5" x14ac:dyDescent="0.25">
      <c r="E31088"/>
    </row>
    <row r="31089" spans="5:5" x14ac:dyDescent="0.25">
      <c r="E31089"/>
    </row>
    <row r="31090" spans="5:5" x14ac:dyDescent="0.25">
      <c r="E31090"/>
    </row>
    <row r="31091" spans="5:5" x14ac:dyDescent="0.25">
      <c r="E31091"/>
    </row>
    <row r="31092" spans="5:5" x14ac:dyDescent="0.25">
      <c r="E31092"/>
    </row>
    <row r="31093" spans="5:5" x14ac:dyDescent="0.25">
      <c r="E31093"/>
    </row>
    <row r="31094" spans="5:5" x14ac:dyDescent="0.25">
      <c r="E31094"/>
    </row>
    <row r="31095" spans="5:5" x14ac:dyDescent="0.25">
      <c r="E31095"/>
    </row>
    <row r="31096" spans="5:5" x14ac:dyDescent="0.25">
      <c r="E31096"/>
    </row>
    <row r="31097" spans="5:5" x14ac:dyDescent="0.25">
      <c r="E31097"/>
    </row>
    <row r="31098" spans="5:5" x14ac:dyDescent="0.25">
      <c r="E31098"/>
    </row>
    <row r="31099" spans="5:5" x14ac:dyDescent="0.25">
      <c r="E31099"/>
    </row>
    <row r="31100" spans="5:5" x14ac:dyDescent="0.25">
      <c r="E31100"/>
    </row>
    <row r="31101" spans="5:5" x14ac:dyDescent="0.25">
      <c r="E31101"/>
    </row>
    <row r="31102" spans="5:5" x14ac:dyDescent="0.25">
      <c r="E31102"/>
    </row>
    <row r="31103" spans="5:5" x14ac:dyDescent="0.25">
      <c r="E31103"/>
    </row>
    <row r="31104" spans="5:5" x14ac:dyDescent="0.25">
      <c r="E31104"/>
    </row>
    <row r="31105" spans="5:5" x14ac:dyDescent="0.25">
      <c r="E31105"/>
    </row>
    <row r="31106" spans="5:5" x14ac:dyDescent="0.25">
      <c r="E31106"/>
    </row>
    <row r="31107" spans="5:5" x14ac:dyDescent="0.25">
      <c r="E31107"/>
    </row>
    <row r="31108" spans="5:5" x14ac:dyDescent="0.25">
      <c r="E31108"/>
    </row>
    <row r="31109" spans="5:5" x14ac:dyDescent="0.25">
      <c r="E31109"/>
    </row>
    <row r="31110" spans="5:5" x14ac:dyDescent="0.25">
      <c r="E31110"/>
    </row>
    <row r="31111" spans="5:5" x14ac:dyDescent="0.25">
      <c r="E31111"/>
    </row>
    <row r="31112" spans="5:5" x14ac:dyDescent="0.25">
      <c r="E31112"/>
    </row>
    <row r="31113" spans="5:5" x14ac:dyDescent="0.25">
      <c r="E31113"/>
    </row>
    <row r="31114" spans="5:5" x14ac:dyDescent="0.25">
      <c r="E31114"/>
    </row>
    <row r="31115" spans="5:5" x14ac:dyDescent="0.25">
      <c r="E31115"/>
    </row>
    <row r="31116" spans="5:5" x14ac:dyDescent="0.25">
      <c r="E31116"/>
    </row>
    <row r="31117" spans="5:5" x14ac:dyDescent="0.25">
      <c r="E31117"/>
    </row>
    <row r="31118" spans="5:5" x14ac:dyDescent="0.25">
      <c r="E31118"/>
    </row>
    <row r="31119" spans="5:5" x14ac:dyDescent="0.25">
      <c r="E31119"/>
    </row>
    <row r="31120" spans="5:5" x14ac:dyDescent="0.25">
      <c r="E31120"/>
    </row>
    <row r="31121" spans="5:5" x14ac:dyDescent="0.25">
      <c r="E31121"/>
    </row>
    <row r="31122" spans="5:5" x14ac:dyDescent="0.25">
      <c r="E31122"/>
    </row>
    <row r="31123" spans="5:5" x14ac:dyDescent="0.25">
      <c r="E31123"/>
    </row>
    <row r="31124" spans="5:5" x14ac:dyDescent="0.25">
      <c r="E31124"/>
    </row>
    <row r="31125" spans="5:5" x14ac:dyDescent="0.25">
      <c r="E31125"/>
    </row>
    <row r="31126" spans="5:5" x14ac:dyDescent="0.25">
      <c r="E31126"/>
    </row>
    <row r="31127" spans="5:5" x14ac:dyDescent="0.25">
      <c r="E31127"/>
    </row>
    <row r="31128" spans="5:5" x14ac:dyDescent="0.25">
      <c r="E31128"/>
    </row>
    <row r="31129" spans="5:5" x14ac:dyDescent="0.25">
      <c r="E31129"/>
    </row>
    <row r="31130" spans="5:5" x14ac:dyDescent="0.25">
      <c r="E31130"/>
    </row>
    <row r="31131" spans="5:5" x14ac:dyDescent="0.25">
      <c r="E31131"/>
    </row>
    <row r="31132" spans="5:5" x14ac:dyDescent="0.25">
      <c r="E31132"/>
    </row>
    <row r="31133" spans="5:5" x14ac:dyDescent="0.25">
      <c r="E31133"/>
    </row>
    <row r="31134" spans="5:5" x14ac:dyDescent="0.25">
      <c r="E31134"/>
    </row>
    <row r="31135" spans="5:5" x14ac:dyDescent="0.25">
      <c r="E31135"/>
    </row>
    <row r="31136" spans="5:5" x14ac:dyDescent="0.25">
      <c r="E31136"/>
    </row>
    <row r="31137" spans="5:5" x14ac:dyDescent="0.25">
      <c r="E31137"/>
    </row>
    <row r="31138" spans="5:5" x14ac:dyDescent="0.25">
      <c r="E31138"/>
    </row>
    <row r="31139" spans="5:5" x14ac:dyDescent="0.25">
      <c r="E31139"/>
    </row>
    <row r="31140" spans="5:5" x14ac:dyDescent="0.25">
      <c r="E31140"/>
    </row>
    <row r="31141" spans="5:5" x14ac:dyDescent="0.25">
      <c r="E31141"/>
    </row>
    <row r="31142" spans="5:5" x14ac:dyDescent="0.25">
      <c r="E31142"/>
    </row>
    <row r="31143" spans="5:5" x14ac:dyDescent="0.25">
      <c r="E31143"/>
    </row>
    <row r="31144" spans="5:5" x14ac:dyDescent="0.25">
      <c r="E31144"/>
    </row>
    <row r="31145" spans="5:5" x14ac:dyDescent="0.25">
      <c r="E31145"/>
    </row>
    <row r="31146" spans="5:5" x14ac:dyDescent="0.25">
      <c r="E31146"/>
    </row>
    <row r="31147" spans="5:5" x14ac:dyDescent="0.25">
      <c r="E31147"/>
    </row>
    <row r="31148" spans="5:5" x14ac:dyDescent="0.25">
      <c r="E31148"/>
    </row>
    <row r="31149" spans="5:5" x14ac:dyDescent="0.25">
      <c r="E31149"/>
    </row>
    <row r="31150" spans="5:5" x14ac:dyDescent="0.25">
      <c r="E31150"/>
    </row>
    <row r="31151" spans="5:5" x14ac:dyDescent="0.25">
      <c r="E31151"/>
    </row>
    <row r="31152" spans="5:5" x14ac:dyDescent="0.25">
      <c r="E31152"/>
    </row>
    <row r="31153" spans="5:5" x14ac:dyDescent="0.25">
      <c r="E31153"/>
    </row>
    <row r="31154" spans="5:5" x14ac:dyDescent="0.25">
      <c r="E31154"/>
    </row>
    <row r="31155" spans="5:5" x14ac:dyDescent="0.25">
      <c r="E31155"/>
    </row>
    <row r="31156" spans="5:5" x14ac:dyDescent="0.25">
      <c r="E31156"/>
    </row>
    <row r="31157" spans="5:5" x14ac:dyDescent="0.25">
      <c r="E31157"/>
    </row>
    <row r="31158" spans="5:5" x14ac:dyDescent="0.25">
      <c r="E31158"/>
    </row>
    <row r="31159" spans="5:5" x14ac:dyDescent="0.25">
      <c r="E31159"/>
    </row>
    <row r="31160" spans="5:5" x14ac:dyDescent="0.25">
      <c r="E31160"/>
    </row>
    <row r="31161" spans="5:5" x14ac:dyDescent="0.25">
      <c r="E31161"/>
    </row>
    <row r="31162" spans="5:5" x14ac:dyDescent="0.25">
      <c r="E31162"/>
    </row>
    <row r="31163" spans="5:5" x14ac:dyDescent="0.25">
      <c r="E31163"/>
    </row>
    <row r="31164" spans="5:5" x14ac:dyDescent="0.25">
      <c r="E31164"/>
    </row>
    <row r="31165" spans="5:5" x14ac:dyDescent="0.25">
      <c r="E31165"/>
    </row>
    <row r="31166" spans="5:5" x14ac:dyDescent="0.25">
      <c r="E31166"/>
    </row>
    <row r="31167" spans="5:5" x14ac:dyDescent="0.25">
      <c r="E31167"/>
    </row>
    <row r="31168" spans="5:5" x14ac:dyDescent="0.25">
      <c r="E31168"/>
    </row>
    <row r="31169" spans="5:5" x14ac:dyDescent="0.25">
      <c r="E31169"/>
    </row>
    <row r="31170" spans="5:5" x14ac:dyDescent="0.25">
      <c r="E31170"/>
    </row>
    <row r="31171" spans="5:5" x14ac:dyDescent="0.25">
      <c r="E31171"/>
    </row>
    <row r="31172" spans="5:5" x14ac:dyDescent="0.25">
      <c r="E31172"/>
    </row>
    <row r="31173" spans="5:5" x14ac:dyDescent="0.25">
      <c r="E31173"/>
    </row>
    <row r="31174" spans="5:5" x14ac:dyDescent="0.25">
      <c r="E31174"/>
    </row>
    <row r="31175" spans="5:5" x14ac:dyDescent="0.25">
      <c r="E31175"/>
    </row>
    <row r="31176" spans="5:5" x14ac:dyDescent="0.25">
      <c r="E31176"/>
    </row>
    <row r="31177" spans="5:5" x14ac:dyDescent="0.25">
      <c r="E31177"/>
    </row>
    <row r="31178" spans="5:5" x14ac:dyDescent="0.25">
      <c r="E31178"/>
    </row>
    <row r="31179" spans="5:5" x14ac:dyDescent="0.25">
      <c r="E31179"/>
    </row>
    <row r="31180" spans="5:5" x14ac:dyDescent="0.25">
      <c r="E31180"/>
    </row>
    <row r="31181" spans="5:5" x14ac:dyDescent="0.25">
      <c r="E31181"/>
    </row>
    <row r="31182" spans="5:5" x14ac:dyDescent="0.25">
      <c r="E31182"/>
    </row>
    <row r="31183" spans="5:5" x14ac:dyDescent="0.25">
      <c r="E31183"/>
    </row>
    <row r="31184" spans="5:5" x14ac:dyDescent="0.25">
      <c r="E31184"/>
    </row>
    <row r="31185" spans="5:5" x14ac:dyDescent="0.25">
      <c r="E31185"/>
    </row>
    <row r="31186" spans="5:5" x14ac:dyDescent="0.25">
      <c r="E31186"/>
    </row>
    <row r="31187" spans="5:5" x14ac:dyDescent="0.25">
      <c r="E31187"/>
    </row>
    <row r="31188" spans="5:5" x14ac:dyDescent="0.25">
      <c r="E31188"/>
    </row>
    <row r="31189" spans="5:5" x14ac:dyDescent="0.25">
      <c r="E31189"/>
    </row>
    <row r="31190" spans="5:5" x14ac:dyDescent="0.25">
      <c r="E31190"/>
    </row>
    <row r="31191" spans="5:5" x14ac:dyDescent="0.25">
      <c r="E31191"/>
    </row>
    <row r="31192" spans="5:5" x14ac:dyDescent="0.25">
      <c r="E31192"/>
    </row>
    <row r="31193" spans="5:5" x14ac:dyDescent="0.25">
      <c r="E31193"/>
    </row>
    <row r="31194" spans="5:5" x14ac:dyDescent="0.25">
      <c r="E31194"/>
    </row>
    <row r="31195" spans="5:5" x14ac:dyDescent="0.25">
      <c r="E31195"/>
    </row>
    <row r="31196" spans="5:5" x14ac:dyDescent="0.25">
      <c r="E31196"/>
    </row>
    <row r="31197" spans="5:5" x14ac:dyDescent="0.25">
      <c r="E31197"/>
    </row>
    <row r="31198" spans="5:5" x14ac:dyDescent="0.25">
      <c r="E31198"/>
    </row>
    <row r="31199" spans="5:5" x14ac:dyDescent="0.25">
      <c r="E31199"/>
    </row>
    <row r="31200" spans="5:5" x14ac:dyDescent="0.25">
      <c r="E31200"/>
    </row>
    <row r="31201" spans="5:5" x14ac:dyDescent="0.25">
      <c r="E31201"/>
    </row>
    <row r="31202" spans="5:5" x14ac:dyDescent="0.25">
      <c r="E31202"/>
    </row>
    <row r="31203" spans="5:5" x14ac:dyDescent="0.25">
      <c r="E31203"/>
    </row>
    <row r="31204" spans="5:5" x14ac:dyDescent="0.25">
      <c r="E31204"/>
    </row>
    <row r="31205" spans="5:5" x14ac:dyDescent="0.25">
      <c r="E31205"/>
    </row>
    <row r="31206" spans="5:5" x14ac:dyDescent="0.25">
      <c r="E31206"/>
    </row>
    <row r="31207" spans="5:5" x14ac:dyDescent="0.25">
      <c r="E31207"/>
    </row>
    <row r="31208" spans="5:5" x14ac:dyDescent="0.25">
      <c r="E31208"/>
    </row>
    <row r="31209" spans="5:5" x14ac:dyDescent="0.25">
      <c r="E31209"/>
    </row>
    <row r="31210" spans="5:5" x14ac:dyDescent="0.25">
      <c r="E31210"/>
    </row>
    <row r="31211" spans="5:5" x14ac:dyDescent="0.25">
      <c r="E31211"/>
    </row>
    <row r="31212" spans="5:5" x14ac:dyDescent="0.25">
      <c r="E31212"/>
    </row>
    <row r="31213" spans="5:5" x14ac:dyDescent="0.25">
      <c r="E31213"/>
    </row>
    <row r="31214" spans="5:5" x14ac:dyDescent="0.25">
      <c r="E31214"/>
    </row>
    <row r="31215" spans="5:5" x14ac:dyDescent="0.25">
      <c r="E31215"/>
    </row>
    <row r="31216" spans="5:5" x14ac:dyDescent="0.25">
      <c r="E31216"/>
    </row>
    <row r="31217" spans="5:5" x14ac:dyDescent="0.25">
      <c r="E31217"/>
    </row>
    <row r="31218" spans="5:5" x14ac:dyDescent="0.25">
      <c r="E31218"/>
    </row>
    <row r="31219" spans="5:5" x14ac:dyDescent="0.25">
      <c r="E31219"/>
    </row>
    <row r="31220" spans="5:5" x14ac:dyDescent="0.25">
      <c r="E31220"/>
    </row>
    <row r="31221" spans="5:5" x14ac:dyDescent="0.25">
      <c r="E31221"/>
    </row>
    <row r="31222" spans="5:5" x14ac:dyDescent="0.25">
      <c r="E31222"/>
    </row>
    <row r="31223" spans="5:5" x14ac:dyDescent="0.25">
      <c r="E31223"/>
    </row>
    <row r="31224" spans="5:5" x14ac:dyDescent="0.25">
      <c r="E31224"/>
    </row>
    <row r="31225" spans="5:5" x14ac:dyDescent="0.25">
      <c r="E31225"/>
    </row>
    <row r="31226" spans="5:5" x14ac:dyDescent="0.25">
      <c r="E31226"/>
    </row>
    <row r="31227" spans="5:5" x14ac:dyDescent="0.25">
      <c r="E31227"/>
    </row>
    <row r="31228" spans="5:5" x14ac:dyDescent="0.25">
      <c r="E31228"/>
    </row>
    <row r="31229" spans="5:5" x14ac:dyDescent="0.25">
      <c r="E31229"/>
    </row>
    <row r="31230" spans="5:5" x14ac:dyDescent="0.25">
      <c r="E31230"/>
    </row>
    <row r="31231" spans="5:5" x14ac:dyDescent="0.25">
      <c r="E31231"/>
    </row>
    <row r="31232" spans="5:5" x14ac:dyDescent="0.25">
      <c r="E31232"/>
    </row>
    <row r="31233" spans="5:5" x14ac:dyDescent="0.25">
      <c r="E31233"/>
    </row>
    <row r="31234" spans="5:5" x14ac:dyDescent="0.25">
      <c r="E31234"/>
    </row>
    <row r="31235" spans="5:5" x14ac:dyDescent="0.25">
      <c r="E31235"/>
    </row>
    <row r="31236" spans="5:5" x14ac:dyDescent="0.25">
      <c r="E31236"/>
    </row>
    <row r="31237" spans="5:5" x14ac:dyDescent="0.25">
      <c r="E31237"/>
    </row>
    <row r="31238" spans="5:5" x14ac:dyDescent="0.25">
      <c r="E31238"/>
    </row>
    <row r="31239" spans="5:5" x14ac:dyDescent="0.25">
      <c r="E31239"/>
    </row>
    <row r="31240" spans="5:5" x14ac:dyDescent="0.25">
      <c r="E31240"/>
    </row>
    <row r="31241" spans="5:5" x14ac:dyDescent="0.25">
      <c r="E31241"/>
    </row>
    <row r="31242" spans="5:5" x14ac:dyDescent="0.25">
      <c r="E31242"/>
    </row>
    <row r="31243" spans="5:5" x14ac:dyDescent="0.25">
      <c r="E31243"/>
    </row>
    <row r="31244" spans="5:5" x14ac:dyDescent="0.25">
      <c r="E31244"/>
    </row>
    <row r="31245" spans="5:5" x14ac:dyDescent="0.25">
      <c r="E31245"/>
    </row>
    <row r="31246" spans="5:5" x14ac:dyDescent="0.25">
      <c r="E31246"/>
    </row>
    <row r="31247" spans="5:5" x14ac:dyDescent="0.25">
      <c r="E31247"/>
    </row>
    <row r="31248" spans="5:5" x14ac:dyDescent="0.25">
      <c r="E31248"/>
    </row>
    <row r="31249" spans="5:5" x14ac:dyDescent="0.25">
      <c r="E31249"/>
    </row>
    <row r="31250" spans="5:5" x14ac:dyDescent="0.25">
      <c r="E31250"/>
    </row>
    <row r="31251" spans="5:5" x14ac:dyDescent="0.25">
      <c r="E31251"/>
    </row>
    <row r="31252" spans="5:5" x14ac:dyDescent="0.25">
      <c r="E31252"/>
    </row>
    <row r="31253" spans="5:5" x14ac:dyDescent="0.25">
      <c r="E31253"/>
    </row>
    <row r="31254" spans="5:5" x14ac:dyDescent="0.25">
      <c r="E31254"/>
    </row>
    <row r="31255" spans="5:5" x14ac:dyDescent="0.25">
      <c r="E31255"/>
    </row>
    <row r="31256" spans="5:5" x14ac:dyDescent="0.25">
      <c r="E31256"/>
    </row>
    <row r="31257" spans="5:5" x14ac:dyDescent="0.25">
      <c r="E31257"/>
    </row>
    <row r="31258" spans="5:5" x14ac:dyDescent="0.25">
      <c r="E31258"/>
    </row>
    <row r="31259" spans="5:5" x14ac:dyDescent="0.25">
      <c r="E31259"/>
    </row>
    <row r="31260" spans="5:5" x14ac:dyDescent="0.25">
      <c r="E31260"/>
    </row>
    <row r="31261" spans="5:5" x14ac:dyDescent="0.25">
      <c r="E31261"/>
    </row>
    <row r="31262" spans="5:5" x14ac:dyDescent="0.25">
      <c r="E31262"/>
    </row>
    <row r="31263" spans="5:5" x14ac:dyDescent="0.25">
      <c r="E31263"/>
    </row>
    <row r="31264" spans="5:5" x14ac:dyDescent="0.25">
      <c r="E31264"/>
    </row>
    <row r="31265" spans="5:5" x14ac:dyDescent="0.25">
      <c r="E31265"/>
    </row>
    <row r="31266" spans="5:5" x14ac:dyDescent="0.25">
      <c r="E31266"/>
    </row>
    <row r="31267" spans="5:5" x14ac:dyDescent="0.25">
      <c r="E31267"/>
    </row>
    <row r="31268" spans="5:5" x14ac:dyDescent="0.25">
      <c r="E31268"/>
    </row>
    <row r="31269" spans="5:5" x14ac:dyDescent="0.25">
      <c r="E31269"/>
    </row>
    <row r="31270" spans="5:5" x14ac:dyDescent="0.25">
      <c r="E31270"/>
    </row>
    <row r="31271" spans="5:5" x14ac:dyDescent="0.25">
      <c r="E31271"/>
    </row>
    <row r="31272" spans="5:5" x14ac:dyDescent="0.25">
      <c r="E31272"/>
    </row>
    <row r="31273" spans="5:5" x14ac:dyDescent="0.25">
      <c r="E31273"/>
    </row>
    <row r="31274" spans="5:5" x14ac:dyDescent="0.25">
      <c r="E31274"/>
    </row>
    <row r="31275" spans="5:5" x14ac:dyDescent="0.25">
      <c r="E31275"/>
    </row>
    <row r="31276" spans="5:5" x14ac:dyDescent="0.25">
      <c r="E31276"/>
    </row>
    <row r="31277" spans="5:5" x14ac:dyDescent="0.25">
      <c r="E31277"/>
    </row>
    <row r="31278" spans="5:5" x14ac:dyDescent="0.25">
      <c r="E31278"/>
    </row>
    <row r="31279" spans="5:5" x14ac:dyDescent="0.25">
      <c r="E31279"/>
    </row>
    <row r="31280" spans="5:5" x14ac:dyDescent="0.25">
      <c r="E31280"/>
    </row>
    <row r="31281" spans="5:5" x14ac:dyDescent="0.25">
      <c r="E31281"/>
    </row>
    <row r="31282" spans="5:5" x14ac:dyDescent="0.25">
      <c r="E31282"/>
    </row>
    <row r="31283" spans="5:5" x14ac:dyDescent="0.25">
      <c r="E31283"/>
    </row>
    <row r="31284" spans="5:5" x14ac:dyDescent="0.25">
      <c r="E31284"/>
    </row>
    <row r="31285" spans="5:5" x14ac:dyDescent="0.25">
      <c r="E31285"/>
    </row>
    <row r="31286" spans="5:5" x14ac:dyDescent="0.25">
      <c r="E31286"/>
    </row>
    <row r="31287" spans="5:5" x14ac:dyDescent="0.25">
      <c r="E31287"/>
    </row>
    <row r="31288" spans="5:5" x14ac:dyDescent="0.25">
      <c r="E31288"/>
    </row>
    <row r="31289" spans="5:5" x14ac:dyDescent="0.25">
      <c r="E31289"/>
    </row>
    <row r="31290" spans="5:5" x14ac:dyDescent="0.25">
      <c r="E31290"/>
    </row>
    <row r="31291" spans="5:5" x14ac:dyDescent="0.25">
      <c r="E31291"/>
    </row>
    <row r="31292" spans="5:5" x14ac:dyDescent="0.25">
      <c r="E31292"/>
    </row>
    <row r="31293" spans="5:5" x14ac:dyDescent="0.25">
      <c r="E31293"/>
    </row>
    <row r="31294" spans="5:5" x14ac:dyDescent="0.25">
      <c r="E31294"/>
    </row>
    <row r="31295" spans="5:5" x14ac:dyDescent="0.25">
      <c r="E31295"/>
    </row>
    <row r="31296" spans="5:5" x14ac:dyDescent="0.25">
      <c r="E31296"/>
    </row>
    <row r="31297" spans="5:5" x14ac:dyDescent="0.25">
      <c r="E31297"/>
    </row>
    <row r="31298" spans="5:5" x14ac:dyDescent="0.25">
      <c r="E31298"/>
    </row>
    <row r="31299" spans="5:5" x14ac:dyDescent="0.25">
      <c r="E31299"/>
    </row>
    <row r="31300" spans="5:5" x14ac:dyDescent="0.25">
      <c r="E31300"/>
    </row>
    <row r="31301" spans="5:5" x14ac:dyDescent="0.25">
      <c r="E31301"/>
    </row>
    <row r="31302" spans="5:5" x14ac:dyDescent="0.25">
      <c r="E31302"/>
    </row>
    <row r="31303" spans="5:5" x14ac:dyDescent="0.25">
      <c r="E31303"/>
    </row>
    <row r="31304" spans="5:5" x14ac:dyDescent="0.25">
      <c r="E31304"/>
    </row>
    <row r="31305" spans="5:5" x14ac:dyDescent="0.25">
      <c r="E31305"/>
    </row>
    <row r="31306" spans="5:5" x14ac:dyDescent="0.25">
      <c r="E31306"/>
    </row>
    <row r="31307" spans="5:5" x14ac:dyDescent="0.25">
      <c r="E31307"/>
    </row>
    <row r="31308" spans="5:5" x14ac:dyDescent="0.25">
      <c r="E31308"/>
    </row>
    <row r="31309" spans="5:5" x14ac:dyDescent="0.25">
      <c r="E31309"/>
    </row>
    <row r="31310" spans="5:5" x14ac:dyDescent="0.25">
      <c r="E31310"/>
    </row>
    <row r="31311" spans="5:5" x14ac:dyDescent="0.25">
      <c r="E31311"/>
    </row>
    <row r="31312" spans="5:5" x14ac:dyDescent="0.25">
      <c r="E31312"/>
    </row>
    <row r="31313" spans="5:5" x14ac:dyDescent="0.25">
      <c r="E31313"/>
    </row>
    <row r="31314" spans="5:5" x14ac:dyDescent="0.25">
      <c r="E31314"/>
    </row>
    <row r="31315" spans="5:5" x14ac:dyDescent="0.25">
      <c r="E31315"/>
    </row>
    <row r="31316" spans="5:5" x14ac:dyDescent="0.25">
      <c r="E31316"/>
    </row>
    <row r="31317" spans="5:5" x14ac:dyDescent="0.25">
      <c r="E31317"/>
    </row>
    <row r="31318" spans="5:5" x14ac:dyDescent="0.25">
      <c r="E31318"/>
    </row>
    <row r="31319" spans="5:5" x14ac:dyDescent="0.25">
      <c r="E31319"/>
    </row>
    <row r="31320" spans="5:5" x14ac:dyDescent="0.25">
      <c r="E31320"/>
    </row>
    <row r="31321" spans="5:5" x14ac:dyDescent="0.25">
      <c r="E31321"/>
    </row>
    <row r="31322" spans="5:5" x14ac:dyDescent="0.25">
      <c r="E31322"/>
    </row>
    <row r="31323" spans="5:5" x14ac:dyDescent="0.25">
      <c r="E31323"/>
    </row>
    <row r="31324" spans="5:5" x14ac:dyDescent="0.25">
      <c r="E31324"/>
    </row>
    <row r="31325" spans="5:5" x14ac:dyDescent="0.25">
      <c r="E31325"/>
    </row>
    <row r="31326" spans="5:5" x14ac:dyDescent="0.25">
      <c r="E31326"/>
    </row>
    <row r="31327" spans="5:5" x14ac:dyDescent="0.25">
      <c r="E31327"/>
    </row>
    <row r="31328" spans="5:5" x14ac:dyDescent="0.25">
      <c r="E31328"/>
    </row>
    <row r="31329" spans="5:5" x14ac:dyDescent="0.25">
      <c r="E31329"/>
    </row>
    <row r="31330" spans="5:5" x14ac:dyDescent="0.25">
      <c r="E31330"/>
    </row>
    <row r="31331" spans="5:5" x14ac:dyDescent="0.25">
      <c r="E31331"/>
    </row>
    <row r="31332" spans="5:5" x14ac:dyDescent="0.25">
      <c r="E31332"/>
    </row>
    <row r="31333" spans="5:5" x14ac:dyDescent="0.25">
      <c r="E31333"/>
    </row>
    <row r="31334" spans="5:5" x14ac:dyDescent="0.25">
      <c r="E31334"/>
    </row>
    <row r="31335" spans="5:5" x14ac:dyDescent="0.25">
      <c r="E31335"/>
    </row>
    <row r="31336" spans="5:5" x14ac:dyDescent="0.25">
      <c r="E31336"/>
    </row>
    <row r="31337" spans="5:5" x14ac:dyDescent="0.25">
      <c r="E31337"/>
    </row>
    <row r="31338" spans="5:5" x14ac:dyDescent="0.25">
      <c r="E31338"/>
    </row>
    <row r="31339" spans="5:5" x14ac:dyDescent="0.25">
      <c r="E31339"/>
    </row>
    <row r="31340" spans="5:5" x14ac:dyDescent="0.25">
      <c r="E31340"/>
    </row>
    <row r="31341" spans="5:5" x14ac:dyDescent="0.25">
      <c r="E31341"/>
    </row>
    <row r="31342" spans="5:5" x14ac:dyDescent="0.25">
      <c r="E31342"/>
    </row>
    <row r="31343" spans="5:5" x14ac:dyDescent="0.25">
      <c r="E31343"/>
    </row>
    <row r="31344" spans="5:5" x14ac:dyDescent="0.25">
      <c r="E31344"/>
    </row>
    <row r="31345" spans="5:5" x14ac:dyDescent="0.25">
      <c r="E31345"/>
    </row>
    <row r="31346" spans="5:5" x14ac:dyDescent="0.25">
      <c r="E31346"/>
    </row>
    <row r="31347" spans="5:5" x14ac:dyDescent="0.25">
      <c r="E31347"/>
    </row>
    <row r="31348" spans="5:5" x14ac:dyDescent="0.25">
      <c r="E31348"/>
    </row>
    <row r="31349" spans="5:5" x14ac:dyDescent="0.25">
      <c r="E31349"/>
    </row>
    <row r="31350" spans="5:5" x14ac:dyDescent="0.25">
      <c r="E31350"/>
    </row>
    <row r="31351" spans="5:5" x14ac:dyDescent="0.25">
      <c r="E31351"/>
    </row>
    <row r="31352" spans="5:5" x14ac:dyDescent="0.25">
      <c r="E31352"/>
    </row>
    <row r="31353" spans="5:5" x14ac:dyDescent="0.25">
      <c r="E31353"/>
    </row>
    <row r="31354" spans="5:5" x14ac:dyDescent="0.25">
      <c r="E31354"/>
    </row>
    <row r="31355" spans="5:5" x14ac:dyDescent="0.25">
      <c r="E31355"/>
    </row>
    <row r="31356" spans="5:5" x14ac:dyDescent="0.25">
      <c r="E31356"/>
    </row>
    <row r="31357" spans="5:5" x14ac:dyDescent="0.25">
      <c r="E31357"/>
    </row>
    <row r="31358" spans="5:5" x14ac:dyDescent="0.25">
      <c r="E31358"/>
    </row>
    <row r="31359" spans="5:5" x14ac:dyDescent="0.25">
      <c r="E31359"/>
    </row>
    <row r="31360" spans="5:5" x14ac:dyDescent="0.25">
      <c r="E31360"/>
    </row>
    <row r="31361" spans="5:5" x14ac:dyDescent="0.25">
      <c r="E31361"/>
    </row>
    <row r="31362" spans="5:5" x14ac:dyDescent="0.25">
      <c r="E31362"/>
    </row>
    <row r="31363" spans="5:5" x14ac:dyDescent="0.25">
      <c r="E31363"/>
    </row>
    <row r="31364" spans="5:5" x14ac:dyDescent="0.25">
      <c r="E31364"/>
    </row>
    <row r="31365" spans="5:5" x14ac:dyDescent="0.25">
      <c r="E31365"/>
    </row>
    <row r="31366" spans="5:5" x14ac:dyDescent="0.25">
      <c r="E31366"/>
    </row>
    <row r="31367" spans="5:5" x14ac:dyDescent="0.25">
      <c r="E31367"/>
    </row>
    <row r="31368" spans="5:5" x14ac:dyDescent="0.25">
      <c r="E31368"/>
    </row>
    <row r="31369" spans="5:5" x14ac:dyDescent="0.25">
      <c r="E31369"/>
    </row>
    <row r="31370" spans="5:5" x14ac:dyDescent="0.25">
      <c r="E31370"/>
    </row>
    <row r="31371" spans="5:5" x14ac:dyDescent="0.25">
      <c r="E31371"/>
    </row>
    <row r="31372" spans="5:5" x14ac:dyDescent="0.25">
      <c r="E31372"/>
    </row>
    <row r="31373" spans="5:5" x14ac:dyDescent="0.25">
      <c r="E31373"/>
    </row>
    <row r="31374" spans="5:5" x14ac:dyDescent="0.25">
      <c r="E31374"/>
    </row>
    <row r="31375" spans="5:5" x14ac:dyDescent="0.25">
      <c r="E31375"/>
    </row>
    <row r="31376" spans="5:5" x14ac:dyDescent="0.25">
      <c r="E31376"/>
    </row>
    <row r="31377" spans="5:5" x14ac:dyDescent="0.25">
      <c r="E31377"/>
    </row>
    <row r="31378" spans="5:5" x14ac:dyDescent="0.25">
      <c r="E31378"/>
    </row>
    <row r="31379" spans="5:5" x14ac:dyDescent="0.25">
      <c r="E31379"/>
    </row>
    <row r="31380" spans="5:5" x14ac:dyDescent="0.25">
      <c r="E31380"/>
    </row>
    <row r="31381" spans="5:5" x14ac:dyDescent="0.25">
      <c r="E31381"/>
    </row>
    <row r="31382" spans="5:5" x14ac:dyDescent="0.25">
      <c r="E31382"/>
    </row>
    <row r="31383" spans="5:5" x14ac:dyDescent="0.25">
      <c r="E31383"/>
    </row>
    <row r="31384" spans="5:5" x14ac:dyDescent="0.25">
      <c r="E31384"/>
    </row>
    <row r="31385" spans="5:5" x14ac:dyDescent="0.25">
      <c r="E31385"/>
    </row>
    <row r="31386" spans="5:5" x14ac:dyDescent="0.25">
      <c r="E31386"/>
    </row>
    <row r="31387" spans="5:5" x14ac:dyDescent="0.25">
      <c r="E31387"/>
    </row>
    <row r="31388" spans="5:5" x14ac:dyDescent="0.25">
      <c r="E31388"/>
    </row>
    <row r="31389" spans="5:5" x14ac:dyDescent="0.25">
      <c r="E31389"/>
    </row>
    <row r="31390" spans="5:5" x14ac:dyDescent="0.25">
      <c r="E31390"/>
    </row>
    <row r="31391" spans="5:5" x14ac:dyDescent="0.25">
      <c r="E31391"/>
    </row>
    <row r="31392" spans="5:5" x14ac:dyDescent="0.25">
      <c r="E31392"/>
    </row>
    <row r="31393" spans="5:5" x14ac:dyDescent="0.25">
      <c r="E31393"/>
    </row>
    <row r="31394" spans="5:5" x14ac:dyDescent="0.25">
      <c r="E31394"/>
    </row>
    <row r="31395" spans="5:5" x14ac:dyDescent="0.25">
      <c r="E31395"/>
    </row>
    <row r="31396" spans="5:5" x14ac:dyDescent="0.25">
      <c r="E31396"/>
    </row>
    <row r="31397" spans="5:5" x14ac:dyDescent="0.25">
      <c r="E31397"/>
    </row>
    <row r="31398" spans="5:5" x14ac:dyDescent="0.25">
      <c r="E31398"/>
    </row>
    <row r="31399" spans="5:5" x14ac:dyDescent="0.25">
      <c r="E31399"/>
    </row>
    <row r="31400" spans="5:5" x14ac:dyDescent="0.25">
      <c r="E31400"/>
    </row>
    <row r="31401" spans="5:5" x14ac:dyDescent="0.25">
      <c r="E31401"/>
    </row>
    <row r="31402" spans="5:5" x14ac:dyDescent="0.25">
      <c r="E31402"/>
    </row>
    <row r="31403" spans="5:5" x14ac:dyDescent="0.25">
      <c r="E31403"/>
    </row>
    <row r="31404" spans="5:5" x14ac:dyDescent="0.25">
      <c r="E31404"/>
    </row>
    <row r="31405" spans="5:5" x14ac:dyDescent="0.25">
      <c r="E31405"/>
    </row>
    <row r="31406" spans="5:5" x14ac:dyDescent="0.25">
      <c r="E31406"/>
    </row>
    <row r="31407" spans="5:5" x14ac:dyDescent="0.25">
      <c r="E31407"/>
    </row>
    <row r="31408" spans="5:5" x14ac:dyDescent="0.25">
      <c r="E31408"/>
    </row>
    <row r="31409" spans="5:5" x14ac:dyDescent="0.25">
      <c r="E31409"/>
    </row>
    <row r="31410" spans="5:5" x14ac:dyDescent="0.25">
      <c r="E31410"/>
    </row>
    <row r="31411" spans="5:5" x14ac:dyDescent="0.25">
      <c r="E31411"/>
    </row>
    <row r="31412" spans="5:5" x14ac:dyDescent="0.25">
      <c r="E31412"/>
    </row>
    <row r="31413" spans="5:5" x14ac:dyDescent="0.25">
      <c r="E31413"/>
    </row>
    <row r="31414" spans="5:5" x14ac:dyDescent="0.25">
      <c r="E31414"/>
    </row>
    <row r="31415" spans="5:5" x14ac:dyDescent="0.25">
      <c r="E31415"/>
    </row>
    <row r="31416" spans="5:5" x14ac:dyDescent="0.25">
      <c r="E31416"/>
    </row>
    <row r="31417" spans="5:5" x14ac:dyDescent="0.25">
      <c r="E31417"/>
    </row>
    <row r="31418" spans="5:5" x14ac:dyDescent="0.25">
      <c r="E31418"/>
    </row>
    <row r="31419" spans="5:5" x14ac:dyDescent="0.25">
      <c r="E31419"/>
    </row>
    <row r="31420" spans="5:5" x14ac:dyDescent="0.25">
      <c r="E31420"/>
    </row>
    <row r="31421" spans="5:5" x14ac:dyDescent="0.25">
      <c r="E31421"/>
    </row>
    <row r="31422" spans="5:5" x14ac:dyDescent="0.25">
      <c r="E31422"/>
    </row>
    <row r="31423" spans="5:5" x14ac:dyDescent="0.25">
      <c r="E31423"/>
    </row>
    <row r="31424" spans="5:5" x14ac:dyDescent="0.25">
      <c r="E31424"/>
    </row>
    <row r="31425" spans="5:5" x14ac:dyDescent="0.25">
      <c r="E31425"/>
    </row>
    <row r="31426" spans="5:5" x14ac:dyDescent="0.25">
      <c r="E31426"/>
    </row>
    <row r="31427" spans="5:5" x14ac:dyDescent="0.25">
      <c r="E31427"/>
    </row>
    <row r="31428" spans="5:5" x14ac:dyDescent="0.25">
      <c r="E31428"/>
    </row>
    <row r="31429" spans="5:5" x14ac:dyDescent="0.25">
      <c r="E31429"/>
    </row>
    <row r="31430" spans="5:5" x14ac:dyDescent="0.25">
      <c r="E31430"/>
    </row>
    <row r="31431" spans="5:5" x14ac:dyDescent="0.25">
      <c r="E31431"/>
    </row>
    <row r="31432" spans="5:5" x14ac:dyDescent="0.25">
      <c r="E31432"/>
    </row>
    <row r="31433" spans="5:5" x14ac:dyDescent="0.25">
      <c r="E31433"/>
    </row>
    <row r="31434" spans="5:5" x14ac:dyDescent="0.25">
      <c r="E31434"/>
    </row>
    <row r="31435" spans="5:5" x14ac:dyDescent="0.25">
      <c r="E31435"/>
    </row>
    <row r="31436" spans="5:5" x14ac:dyDescent="0.25">
      <c r="E31436"/>
    </row>
    <row r="31437" spans="5:5" x14ac:dyDescent="0.25">
      <c r="E31437"/>
    </row>
    <row r="31438" spans="5:5" x14ac:dyDescent="0.25">
      <c r="E31438"/>
    </row>
    <row r="31439" spans="5:5" x14ac:dyDescent="0.25">
      <c r="E31439"/>
    </row>
    <row r="31440" spans="5:5" x14ac:dyDescent="0.25">
      <c r="E31440"/>
    </row>
    <row r="31441" spans="5:5" x14ac:dyDescent="0.25">
      <c r="E31441"/>
    </row>
    <row r="31442" spans="5:5" x14ac:dyDescent="0.25">
      <c r="E31442"/>
    </row>
    <row r="31443" spans="5:5" x14ac:dyDescent="0.25">
      <c r="E31443"/>
    </row>
    <row r="31444" spans="5:5" x14ac:dyDescent="0.25">
      <c r="E31444"/>
    </row>
    <row r="31445" spans="5:5" x14ac:dyDescent="0.25">
      <c r="E31445"/>
    </row>
    <row r="31446" spans="5:5" x14ac:dyDescent="0.25">
      <c r="E31446"/>
    </row>
    <row r="31447" spans="5:5" x14ac:dyDescent="0.25">
      <c r="E31447"/>
    </row>
    <row r="31448" spans="5:5" x14ac:dyDescent="0.25">
      <c r="E31448"/>
    </row>
    <row r="31449" spans="5:5" x14ac:dyDescent="0.25">
      <c r="E31449"/>
    </row>
    <row r="31450" spans="5:5" x14ac:dyDescent="0.25">
      <c r="E31450"/>
    </row>
    <row r="31451" spans="5:5" x14ac:dyDescent="0.25">
      <c r="E31451"/>
    </row>
    <row r="31452" spans="5:5" x14ac:dyDescent="0.25">
      <c r="E31452"/>
    </row>
    <row r="31453" spans="5:5" x14ac:dyDescent="0.25">
      <c r="E31453"/>
    </row>
    <row r="31454" spans="5:5" x14ac:dyDescent="0.25">
      <c r="E31454"/>
    </row>
    <row r="31455" spans="5:5" x14ac:dyDescent="0.25">
      <c r="E31455"/>
    </row>
    <row r="31456" spans="5:5" x14ac:dyDescent="0.25">
      <c r="E31456"/>
    </row>
    <row r="31457" spans="5:5" x14ac:dyDescent="0.25">
      <c r="E31457"/>
    </row>
    <row r="31458" spans="5:5" x14ac:dyDescent="0.25">
      <c r="E31458"/>
    </row>
    <row r="31459" spans="5:5" x14ac:dyDescent="0.25">
      <c r="E31459"/>
    </row>
    <row r="31460" spans="5:5" x14ac:dyDescent="0.25">
      <c r="E31460"/>
    </row>
    <row r="31461" spans="5:5" x14ac:dyDescent="0.25">
      <c r="E31461"/>
    </row>
    <row r="31462" spans="5:5" x14ac:dyDescent="0.25">
      <c r="E31462"/>
    </row>
    <row r="31463" spans="5:5" x14ac:dyDescent="0.25">
      <c r="E31463"/>
    </row>
    <row r="31464" spans="5:5" x14ac:dyDescent="0.25">
      <c r="E31464"/>
    </row>
    <row r="31465" spans="5:5" x14ac:dyDescent="0.25">
      <c r="E31465"/>
    </row>
    <row r="31466" spans="5:5" x14ac:dyDescent="0.25">
      <c r="E31466"/>
    </row>
    <row r="31467" spans="5:5" x14ac:dyDescent="0.25">
      <c r="E31467"/>
    </row>
    <row r="31468" spans="5:5" x14ac:dyDescent="0.25">
      <c r="E31468"/>
    </row>
    <row r="31469" spans="5:5" x14ac:dyDescent="0.25">
      <c r="E31469"/>
    </row>
    <row r="31470" spans="5:5" x14ac:dyDescent="0.25">
      <c r="E31470"/>
    </row>
    <row r="31471" spans="5:5" x14ac:dyDescent="0.25">
      <c r="E31471"/>
    </row>
    <row r="31472" spans="5:5" x14ac:dyDescent="0.25">
      <c r="E31472"/>
    </row>
    <row r="31473" spans="5:5" x14ac:dyDescent="0.25">
      <c r="E31473"/>
    </row>
    <row r="31474" spans="5:5" x14ac:dyDescent="0.25">
      <c r="E31474"/>
    </row>
    <row r="31475" spans="5:5" x14ac:dyDescent="0.25">
      <c r="E31475"/>
    </row>
    <row r="31476" spans="5:5" x14ac:dyDescent="0.25">
      <c r="E31476"/>
    </row>
    <row r="31477" spans="5:5" x14ac:dyDescent="0.25">
      <c r="E31477"/>
    </row>
    <row r="31478" spans="5:5" x14ac:dyDescent="0.25">
      <c r="E31478"/>
    </row>
    <row r="31479" spans="5:5" x14ac:dyDescent="0.25">
      <c r="E31479"/>
    </row>
    <row r="31480" spans="5:5" x14ac:dyDescent="0.25">
      <c r="E31480"/>
    </row>
    <row r="31481" spans="5:5" x14ac:dyDescent="0.25">
      <c r="E31481"/>
    </row>
    <row r="31482" spans="5:5" x14ac:dyDescent="0.25">
      <c r="E31482"/>
    </row>
    <row r="31483" spans="5:5" x14ac:dyDescent="0.25">
      <c r="E31483"/>
    </row>
    <row r="31484" spans="5:5" x14ac:dyDescent="0.25">
      <c r="E31484"/>
    </row>
    <row r="31485" spans="5:5" x14ac:dyDescent="0.25">
      <c r="E31485"/>
    </row>
    <row r="31486" spans="5:5" x14ac:dyDescent="0.25">
      <c r="E31486"/>
    </row>
    <row r="31487" spans="5:5" x14ac:dyDescent="0.25">
      <c r="E31487"/>
    </row>
    <row r="31488" spans="5:5" x14ac:dyDescent="0.25">
      <c r="E31488"/>
    </row>
    <row r="31489" spans="5:5" x14ac:dyDescent="0.25">
      <c r="E31489"/>
    </row>
    <row r="31490" spans="5:5" x14ac:dyDescent="0.25">
      <c r="E31490"/>
    </row>
    <row r="31491" spans="5:5" x14ac:dyDescent="0.25">
      <c r="E31491"/>
    </row>
    <row r="31492" spans="5:5" x14ac:dyDescent="0.25">
      <c r="E31492"/>
    </row>
    <row r="31493" spans="5:5" x14ac:dyDescent="0.25">
      <c r="E31493"/>
    </row>
    <row r="31494" spans="5:5" x14ac:dyDescent="0.25">
      <c r="E31494"/>
    </row>
    <row r="31495" spans="5:5" x14ac:dyDescent="0.25">
      <c r="E31495"/>
    </row>
    <row r="31496" spans="5:5" x14ac:dyDescent="0.25">
      <c r="E31496"/>
    </row>
    <row r="31497" spans="5:5" x14ac:dyDescent="0.25">
      <c r="E31497"/>
    </row>
    <row r="31498" spans="5:5" x14ac:dyDescent="0.25">
      <c r="E31498"/>
    </row>
    <row r="31499" spans="5:5" x14ac:dyDescent="0.25">
      <c r="E31499"/>
    </row>
    <row r="31500" spans="5:5" x14ac:dyDescent="0.25">
      <c r="E31500"/>
    </row>
    <row r="31501" spans="5:5" x14ac:dyDescent="0.25">
      <c r="E31501"/>
    </row>
    <row r="31502" spans="5:5" x14ac:dyDescent="0.25">
      <c r="E31502"/>
    </row>
    <row r="31503" spans="5:5" x14ac:dyDescent="0.25">
      <c r="E31503"/>
    </row>
    <row r="31504" spans="5:5" x14ac:dyDescent="0.25">
      <c r="E31504"/>
    </row>
    <row r="31505" spans="5:5" x14ac:dyDescent="0.25">
      <c r="E31505"/>
    </row>
    <row r="31506" spans="5:5" x14ac:dyDescent="0.25">
      <c r="E31506"/>
    </row>
    <row r="31507" spans="5:5" x14ac:dyDescent="0.25">
      <c r="E31507"/>
    </row>
    <row r="31508" spans="5:5" x14ac:dyDescent="0.25">
      <c r="E31508"/>
    </row>
    <row r="31509" spans="5:5" x14ac:dyDescent="0.25">
      <c r="E31509"/>
    </row>
    <row r="31510" spans="5:5" x14ac:dyDescent="0.25">
      <c r="E31510"/>
    </row>
    <row r="31511" spans="5:5" x14ac:dyDescent="0.25">
      <c r="E31511"/>
    </row>
    <row r="31512" spans="5:5" x14ac:dyDescent="0.25">
      <c r="E31512"/>
    </row>
    <row r="31513" spans="5:5" x14ac:dyDescent="0.25">
      <c r="E31513"/>
    </row>
    <row r="31514" spans="5:5" x14ac:dyDescent="0.25">
      <c r="E31514"/>
    </row>
    <row r="31515" spans="5:5" x14ac:dyDescent="0.25">
      <c r="E31515"/>
    </row>
    <row r="31516" spans="5:5" x14ac:dyDescent="0.25">
      <c r="E31516"/>
    </row>
    <row r="31517" spans="5:5" x14ac:dyDescent="0.25">
      <c r="E31517"/>
    </row>
    <row r="31518" spans="5:5" x14ac:dyDescent="0.25">
      <c r="E31518"/>
    </row>
    <row r="31519" spans="5:5" x14ac:dyDescent="0.25">
      <c r="E31519"/>
    </row>
    <row r="31520" spans="5:5" x14ac:dyDescent="0.25">
      <c r="E31520"/>
    </row>
    <row r="31521" spans="5:5" x14ac:dyDescent="0.25">
      <c r="E31521"/>
    </row>
    <row r="31522" spans="5:5" x14ac:dyDescent="0.25">
      <c r="E31522"/>
    </row>
    <row r="31523" spans="5:5" x14ac:dyDescent="0.25">
      <c r="E31523"/>
    </row>
    <row r="31524" spans="5:5" x14ac:dyDescent="0.25">
      <c r="E31524"/>
    </row>
    <row r="31525" spans="5:5" x14ac:dyDescent="0.25">
      <c r="E31525"/>
    </row>
    <row r="31526" spans="5:5" x14ac:dyDescent="0.25">
      <c r="E31526"/>
    </row>
    <row r="31527" spans="5:5" x14ac:dyDescent="0.25">
      <c r="E31527"/>
    </row>
    <row r="31528" spans="5:5" x14ac:dyDescent="0.25">
      <c r="E31528"/>
    </row>
    <row r="31529" spans="5:5" x14ac:dyDescent="0.25">
      <c r="E31529"/>
    </row>
    <row r="31530" spans="5:5" x14ac:dyDescent="0.25">
      <c r="E31530"/>
    </row>
    <row r="31531" spans="5:5" x14ac:dyDescent="0.25">
      <c r="E31531"/>
    </row>
    <row r="31532" spans="5:5" x14ac:dyDescent="0.25">
      <c r="E31532"/>
    </row>
    <row r="31533" spans="5:5" x14ac:dyDescent="0.25">
      <c r="E31533"/>
    </row>
    <row r="31534" spans="5:5" x14ac:dyDescent="0.25">
      <c r="E31534"/>
    </row>
    <row r="31535" spans="5:5" x14ac:dyDescent="0.25">
      <c r="E31535"/>
    </row>
    <row r="31536" spans="5:5" x14ac:dyDescent="0.25">
      <c r="E31536"/>
    </row>
    <row r="31537" spans="5:5" x14ac:dyDescent="0.25">
      <c r="E31537"/>
    </row>
    <row r="31538" spans="5:5" x14ac:dyDescent="0.25">
      <c r="E31538"/>
    </row>
    <row r="31539" spans="5:5" x14ac:dyDescent="0.25">
      <c r="E31539"/>
    </row>
    <row r="31540" spans="5:5" x14ac:dyDescent="0.25">
      <c r="E31540"/>
    </row>
    <row r="31541" spans="5:5" x14ac:dyDescent="0.25">
      <c r="E31541"/>
    </row>
    <row r="31542" spans="5:5" x14ac:dyDescent="0.25">
      <c r="E31542"/>
    </row>
    <row r="31543" spans="5:5" x14ac:dyDescent="0.25">
      <c r="E31543"/>
    </row>
    <row r="31544" spans="5:5" x14ac:dyDescent="0.25">
      <c r="E31544"/>
    </row>
    <row r="31545" spans="5:5" x14ac:dyDescent="0.25">
      <c r="E31545"/>
    </row>
    <row r="31546" spans="5:5" x14ac:dyDescent="0.25">
      <c r="E31546"/>
    </row>
    <row r="31547" spans="5:5" x14ac:dyDescent="0.25">
      <c r="E31547"/>
    </row>
    <row r="31548" spans="5:5" x14ac:dyDescent="0.25">
      <c r="E31548"/>
    </row>
    <row r="31549" spans="5:5" x14ac:dyDescent="0.25">
      <c r="E31549"/>
    </row>
    <row r="31550" spans="5:5" x14ac:dyDescent="0.25">
      <c r="E31550"/>
    </row>
    <row r="31551" spans="5:5" x14ac:dyDescent="0.25">
      <c r="E31551"/>
    </row>
    <row r="31552" spans="5:5" x14ac:dyDescent="0.25">
      <c r="E31552"/>
    </row>
    <row r="31553" spans="5:5" x14ac:dyDescent="0.25">
      <c r="E31553"/>
    </row>
    <row r="31554" spans="5:5" x14ac:dyDescent="0.25">
      <c r="E31554"/>
    </row>
    <row r="31555" spans="5:5" x14ac:dyDescent="0.25">
      <c r="E31555"/>
    </row>
    <row r="31556" spans="5:5" x14ac:dyDescent="0.25">
      <c r="E31556"/>
    </row>
    <row r="31557" spans="5:5" x14ac:dyDescent="0.25">
      <c r="E31557"/>
    </row>
    <row r="31558" spans="5:5" x14ac:dyDescent="0.25">
      <c r="E31558"/>
    </row>
    <row r="31559" spans="5:5" x14ac:dyDescent="0.25">
      <c r="E31559"/>
    </row>
    <row r="31560" spans="5:5" x14ac:dyDescent="0.25">
      <c r="E31560"/>
    </row>
    <row r="31561" spans="5:5" x14ac:dyDescent="0.25">
      <c r="E31561"/>
    </row>
    <row r="31562" spans="5:5" x14ac:dyDescent="0.25">
      <c r="E31562"/>
    </row>
    <row r="31563" spans="5:5" x14ac:dyDescent="0.25">
      <c r="E31563"/>
    </row>
    <row r="31564" spans="5:5" x14ac:dyDescent="0.25">
      <c r="E31564"/>
    </row>
    <row r="31565" spans="5:5" x14ac:dyDescent="0.25">
      <c r="E31565"/>
    </row>
    <row r="31566" spans="5:5" x14ac:dyDescent="0.25">
      <c r="E31566"/>
    </row>
    <row r="31567" spans="5:5" x14ac:dyDescent="0.25">
      <c r="E31567"/>
    </row>
    <row r="31568" spans="5:5" x14ac:dyDescent="0.25">
      <c r="E31568"/>
    </row>
    <row r="31569" spans="5:5" x14ac:dyDescent="0.25">
      <c r="E31569"/>
    </row>
    <row r="31570" spans="5:5" x14ac:dyDescent="0.25">
      <c r="E31570"/>
    </row>
    <row r="31571" spans="5:5" x14ac:dyDescent="0.25">
      <c r="E31571"/>
    </row>
    <row r="31572" spans="5:5" x14ac:dyDescent="0.25">
      <c r="E31572"/>
    </row>
    <row r="31573" spans="5:5" x14ac:dyDescent="0.25">
      <c r="E31573"/>
    </row>
    <row r="31574" spans="5:5" x14ac:dyDescent="0.25">
      <c r="E31574"/>
    </row>
    <row r="31575" spans="5:5" x14ac:dyDescent="0.25">
      <c r="E31575"/>
    </row>
    <row r="31576" spans="5:5" x14ac:dyDescent="0.25">
      <c r="E31576"/>
    </row>
    <row r="31577" spans="5:5" x14ac:dyDescent="0.25">
      <c r="E31577"/>
    </row>
    <row r="31578" spans="5:5" x14ac:dyDescent="0.25">
      <c r="E31578"/>
    </row>
    <row r="31579" spans="5:5" x14ac:dyDescent="0.25">
      <c r="E31579"/>
    </row>
    <row r="31580" spans="5:5" x14ac:dyDescent="0.25">
      <c r="E31580"/>
    </row>
    <row r="31581" spans="5:5" x14ac:dyDescent="0.25">
      <c r="E31581"/>
    </row>
    <row r="31582" spans="5:5" x14ac:dyDescent="0.25">
      <c r="E31582"/>
    </row>
    <row r="31583" spans="5:5" x14ac:dyDescent="0.25">
      <c r="E31583"/>
    </row>
    <row r="31584" spans="5:5" x14ac:dyDescent="0.25">
      <c r="E31584"/>
    </row>
    <row r="31585" spans="5:5" x14ac:dyDescent="0.25">
      <c r="E31585"/>
    </row>
    <row r="31586" spans="5:5" x14ac:dyDescent="0.25">
      <c r="E31586"/>
    </row>
    <row r="31587" spans="5:5" x14ac:dyDescent="0.25">
      <c r="E31587"/>
    </row>
    <row r="31588" spans="5:5" x14ac:dyDescent="0.25">
      <c r="E31588"/>
    </row>
    <row r="31589" spans="5:5" x14ac:dyDescent="0.25">
      <c r="E31589"/>
    </row>
    <row r="31590" spans="5:5" x14ac:dyDescent="0.25">
      <c r="E31590"/>
    </row>
    <row r="31591" spans="5:5" x14ac:dyDescent="0.25">
      <c r="E31591"/>
    </row>
    <row r="31592" spans="5:5" x14ac:dyDescent="0.25">
      <c r="E31592"/>
    </row>
    <row r="31593" spans="5:5" x14ac:dyDescent="0.25">
      <c r="E31593"/>
    </row>
    <row r="31594" spans="5:5" x14ac:dyDescent="0.25">
      <c r="E31594"/>
    </row>
    <row r="31595" spans="5:5" x14ac:dyDescent="0.25">
      <c r="E31595"/>
    </row>
    <row r="31596" spans="5:5" x14ac:dyDescent="0.25">
      <c r="E31596"/>
    </row>
    <row r="31597" spans="5:5" x14ac:dyDescent="0.25">
      <c r="E31597"/>
    </row>
    <row r="31598" spans="5:5" x14ac:dyDescent="0.25">
      <c r="E31598"/>
    </row>
    <row r="31599" spans="5:5" x14ac:dyDescent="0.25">
      <c r="E31599"/>
    </row>
    <row r="31600" spans="5:5" x14ac:dyDescent="0.25">
      <c r="E31600"/>
    </row>
    <row r="31601" spans="5:5" x14ac:dyDescent="0.25">
      <c r="E31601"/>
    </row>
    <row r="31602" spans="5:5" x14ac:dyDescent="0.25">
      <c r="E31602"/>
    </row>
    <row r="31603" spans="5:5" x14ac:dyDescent="0.25">
      <c r="E31603"/>
    </row>
    <row r="31604" spans="5:5" x14ac:dyDescent="0.25">
      <c r="E31604"/>
    </row>
    <row r="31605" spans="5:5" x14ac:dyDescent="0.25">
      <c r="E31605"/>
    </row>
    <row r="31606" spans="5:5" x14ac:dyDescent="0.25">
      <c r="E31606"/>
    </row>
    <row r="31607" spans="5:5" x14ac:dyDescent="0.25">
      <c r="E31607"/>
    </row>
    <row r="31608" spans="5:5" x14ac:dyDescent="0.25">
      <c r="E31608"/>
    </row>
    <row r="31609" spans="5:5" x14ac:dyDescent="0.25">
      <c r="E31609"/>
    </row>
    <row r="31610" spans="5:5" x14ac:dyDescent="0.25">
      <c r="E31610"/>
    </row>
    <row r="31611" spans="5:5" x14ac:dyDescent="0.25">
      <c r="E31611"/>
    </row>
    <row r="31612" spans="5:5" x14ac:dyDescent="0.25">
      <c r="E31612"/>
    </row>
    <row r="31613" spans="5:5" x14ac:dyDescent="0.25">
      <c r="E31613"/>
    </row>
    <row r="31614" spans="5:5" x14ac:dyDescent="0.25">
      <c r="E31614"/>
    </row>
    <row r="31615" spans="5:5" x14ac:dyDescent="0.25">
      <c r="E31615"/>
    </row>
    <row r="31616" spans="5:5" x14ac:dyDescent="0.25">
      <c r="E31616"/>
    </row>
    <row r="31617" spans="5:5" x14ac:dyDescent="0.25">
      <c r="E31617"/>
    </row>
    <row r="31618" spans="5:5" x14ac:dyDescent="0.25">
      <c r="E31618"/>
    </row>
    <row r="31619" spans="5:5" x14ac:dyDescent="0.25">
      <c r="E31619"/>
    </row>
    <row r="31620" spans="5:5" x14ac:dyDescent="0.25">
      <c r="E31620"/>
    </row>
    <row r="31621" spans="5:5" x14ac:dyDescent="0.25">
      <c r="E31621"/>
    </row>
    <row r="31622" spans="5:5" x14ac:dyDescent="0.25">
      <c r="E31622"/>
    </row>
    <row r="31623" spans="5:5" x14ac:dyDescent="0.25">
      <c r="E31623"/>
    </row>
    <row r="31624" spans="5:5" x14ac:dyDescent="0.25">
      <c r="E31624"/>
    </row>
    <row r="31625" spans="5:5" x14ac:dyDescent="0.25">
      <c r="E31625"/>
    </row>
    <row r="31626" spans="5:5" x14ac:dyDescent="0.25">
      <c r="E31626"/>
    </row>
    <row r="31627" spans="5:5" x14ac:dyDescent="0.25">
      <c r="E31627"/>
    </row>
    <row r="31628" spans="5:5" x14ac:dyDescent="0.25">
      <c r="E31628"/>
    </row>
    <row r="31629" spans="5:5" x14ac:dyDescent="0.25">
      <c r="E31629"/>
    </row>
    <row r="31630" spans="5:5" x14ac:dyDescent="0.25">
      <c r="E31630"/>
    </row>
    <row r="31631" spans="5:5" x14ac:dyDescent="0.25">
      <c r="E31631"/>
    </row>
    <row r="31632" spans="5:5" x14ac:dyDescent="0.25">
      <c r="E31632"/>
    </row>
    <row r="31633" spans="5:5" x14ac:dyDescent="0.25">
      <c r="E31633"/>
    </row>
    <row r="31634" spans="5:5" x14ac:dyDescent="0.25">
      <c r="E31634"/>
    </row>
    <row r="31635" spans="5:5" x14ac:dyDescent="0.25">
      <c r="E31635"/>
    </row>
    <row r="31636" spans="5:5" x14ac:dyDescent="0.25">
      <c r="E31636"/>
    </row>
    <row r="31637" spans="5:5" x14ac:dyDescent="0.25">
      <c r="E31637"/>
    </row>
    <row r="31638" spans="5:5" x14ac:dyDescent="0.25">
      <c r="E31638"/>
    </row>
    <row r="31639" spans="5:5" x14ac:dyDescent="0.25">
      <c r="E31639"/>
    </row>
    <row r="31640" spans="5:5" x14ac:dyDescent="0.25">
      <c r="E31640"/>
    </row>
    <row r="31641" spans="5:5" x14ac:dyDescent="0.25">
      <c r="E31641"/>
    </row>
    <row r="31642" spans="5:5" x14ac:dyDescent="0.25">
      <c r="E31642"/>
    </row>
    <row r="31643" spans="5:5" x14ac:dyDescent="0.25">
      <c r="E31643"/>
    </row>
    <row r="31644" spans="5:5" x14ac:dyDescent="0.25">
      <c r="E31644"/>
    </row>
    <row r="31645" spans="5:5" x14ac:dyDescent="0.25">
      <c r="E31645"/>
    </row>
    <row r="31646" spans="5:5" x14ac:dyDescent="0.25">
      <c r="E31646"/>
    </row>
    <row r="31647" spans="5:5" x14ac:dyDescent="0.25">
      <c r="E31647"/>
    </row>
    <row r="31648" spans="5:5" x14ac:dyDescent="0.25">
      <c r="E31648"/>
    </row>
    <row r="31649" spans="5:5" x14ac:dyDescent="0.25">
      <c r="E31649"/>
    </row>
    <row r="31650" spans="5:5" x14ac:dyDescent="0.25">
      <c r="E31650"/>
    </row>
    <row r="31651" spans="5:5" x14ac:dyDescent="0.25">
      <c r="E31651"/>
    </row>
    <row r="31652" spans="5:5" x14ac:dyDescent="0.25">
      <c r="E31652"/>
    </row>
    <row r="31653" spans="5:5" x14ac:dyDescent="0.25">
      <c r="E31653"/>
    </row>
    <row r="31654" spans="5:5" x14ac:dyDescent="0.25">
      <c r="E31654"/>
    </row>
    <row r="31655" spans="5:5" x14ac:dyDescent="0.25">
      <c r="E31655"/>
    </row>
    <row r="31656" spans="5:5" x14ac:dyDescent="0.25">
      <c r="E31656"/>
    </row>
    <row r="31657" spans="5:5" x14ac:dyDescent="0.25">
      <c r="E31657"/>
    </row>
    <row r="31658" spans="5:5" x14ac:dyDescent="0.25">
      <c r="E31658"/>
    </row>
    <row r="31659" spans="5:5" x14ac:dyDescent="0.25">
      <c r="E31659"/>
    </row>
    <row r="31660" spans="5:5" x14ac:dyDescent="0.25">
      <c r="E31660"/>
    </row>
    <row r="31661" spans="5:5" x14ac:dyDescent="0.25">
      <c r="E31661"/>
    </row>
    <row r="31662" spans="5:5" x14ac:dyDescent="0.25">
      <c r="E31662"/>
    </row>
    <row r="31663" spans="5:5" x14ac:dyDescent="0.25">
      <c r="E31663"/>
    </row>
    <row r="31664" spans="5:5" x14ac:dyDescent="0.25">
      <c r="E31664"/>
    </row>
    <row r="31665" spans="5:5" x14ac:dyDescent="0.25">
      <c r="E31665"/>
    </row>
    <row r="31666" spans="5:5" x14ac:dyDescent="0.25">
      <c r="E31666"/>
    </row>
    <row r="31667" spans="5:5" x14ac:dyDescent="0.25">
      <c r="E31667"/>
    </row>
    <row r="31668" spans="5:5" x14ac:dyDescent="0.25">
      <c r="E31668"/>
    </row>
    <row r="31669" spans="5:5" x14ac:dyDescent="0.25">
      <c r="E31669"/>
    </row>
    <row r="31670" spans="5:5" x14ac:dyDescent="0.25">
      <c r="E31670"/>
    </row>
    <row r="31671" spans="5:5" x14ac:dyDescent="0.25">
      <c r="E31671"/>
    </row>
    <row r="31672" spans="5:5" x14ac:dyDescent="0.25">
      <c r="E31672"/>
    </row>
    <row r="31673" spans="5:5" x14ac:dyDescent="0.25">
      <c r="E31673"/>
    </row>
    <row r="31674" spans="5:5" x14ac:dyDescent="0.25">
      <c r="E31674"/>
    </row>
    <row r="31675" spans="5:5" x14ac:dyDescent="0.25">
      <c r="E31675"/>
    </row>
    <row r="31676" spans="5:5" x14ac:dyDescent="0.25">
      <c r="E31676"/>
    </row>
    <row r="31677" spans="5:5" x14ac:dyDescent="0.25">
      <c r="E31677"/>
    </row>
    <row r="31678" spans="5:5" x14ac:dyDescent="0.25">
      <c r="E31678"/>
    </row>
    <row r="31679" spans="5:5" x14ac:dyDescent="0.25">
      <c r="E31679"/>
    </row>
    <row r="31680" spans="5:5" x14ac:dyDescent="0.25">
      <c r="E31680"/>
    </row>
    <row r="31681" spans="5:5" x14ac:dyDescent="0.25">
      <c r="E31681"/>
    </row>
    <row r="31682" spans="5:5" x14ac:dyDescent="0.25">
      <c r="E31682"/>
    </row>
    <row r="31683" spans="5:5" x14ac:dyDescent="0.25">
      <c r="E31683"/>
    </row>
    <row r="31684" spans="5:5" x14ac:dyDescent="0.25">
      <c r="E31684"/>
    </row>
    <row r="31685" spans="5:5" x14ac:dyDescent="0.25">
      <c r="E31685"/>
    </row>
    <row r="31686" spans="5:5" x14ac:dyDescent="0.25">
      <c r="E31686"/>
    </row>
    <row r="31687" spans="5:5" x14ac:dyDescent="0.25">
      <c r="E31687"/>
    </row>
    <row r="31688" spans="5:5" x14ac:dyDescent="0.25">
      <c r="E31688"/>
    </row>
    <row r="31689" spans="5:5" x14ac:dyDescent="0.25">
      <c r="E31689"/>
    </row>
    <row r="31690" spans="5:5" x14ac:dyDescent="0.25">
      <c r="E31690"/>
    </row>
    <row r="31691" spans="5:5" x14ac:dyDescent="0.25">
      <c r="E31691"/>
    </row>
    <row r="31692" spans="5:5" x14ac:dyDescent="0.25">
      <c r="E31692"/>
    </row>
    <row r="31693" spans="5:5" x14ac:dyDescent="0.25">
      <c r="E31693"/>
    </row>
    <row r="31694" spans="5:5" x14ac:dyDescent="0.25">
      <c r="E31694"/>
    </row>
    <row r="31695" spans="5:5" x14ac:dyDescent="0.25">
      <c r="E31695"/>
    </row>
    <row r="31696" spans="5:5" x14ac:dyDescent="0.25">
      <c r="E31696"/>
    </row>
    <row r="31697" spans="5:5" x14ac:dyDescent="0.25">
      <c r="E31697"/>
    </row>
    <row r="31698" spans="5:5" x14ac:dyDescent="0.25">
      <c r="E31698"/>
    </row>
    <row r="31699" spans="5:5" x14ac:dyDescent="0.25">
      <c r="E31699"/>
    </row>
    <row r="31700" spans="5:5" x14ac:dyDescent="0.25">
      <c r="E31700"/>
    </row>
    <row r="31701" spans="5:5" x14ac:dyDescent="0.25">
      <c r="E31701"/>
    </row>
    <row r="31702" spans="5:5" x14ac:dyDescent="0.25">
      <c r="E31702"/>
    </row>
    <row r="31703" spans="5:5" x14ac:dyDescent="0.25">
      <c r="E31703"/>
    </row>
    <row r="31704" spans="5:5" x14ac:dyDescent="0.25">
      <c r="E31704"/>
    </row>
    <row r="31705" spans="5:5" x14ac:dyDescent="0.25">
      <c r="E31705"/>
    </row>
    <row r="31706" spans="5:5" x14ac:dyDescent="0.25">
      <c r="E31706"/>
    </row>
    <row r="31707" spans="5:5" x14ac:dyDescent="0.25">
      <c r="E31707"/>
    </row>
    <row r="31708" spans="5:5" x14ac:dyDescent="0.25">
      <c r="E31708"/>
    </row>
    <row r="31709" spans="5:5" x14ac:dyDescent="0.25">
      <c r="E31709"/>
    </row>
    <row r="31710" spans="5:5" x14ac:dyDescent="0.25">
      <c r="E31710"/>
    </row>
    <row r="31711" spans="5:5" x14ac:dyDescent="0.25">
      <c r="E31711"/>
    </row>
    <row r="31712" spans="5:5" x14ac:dyDescent="0.25">
      <c r="E31712"/>
    </row>
    <row r="31713" spans="5:5" x14ac:dyDescent="0.25">
      <c r="E31713"/>
    </row>
    <row r="31714" spans="5:5" x14ac:dyDescent="0.25">
      <c r="E31714"/>
    </row>
    <row r="31715" spans="5:5" x14ac:dyDescent="0.25">
      <c r="E31715"/>
    </row>
    <row r="31716" spans="5:5" x14ac:dyDescent="0.25">
      <c r="E31716"/>
    </row>
    <row r="31717" spans="5:5" x14ac:dyDescent="0.25">
      <c r="E31717"/>
    </row>
    <row r="31718" spans="5:5" x14ac:dyDescent="0.25">
      <c r="E31718"/>
    </row>
    <row r="31719" spans="5:5" x14ac:dyDescent="0.25">
      <c r="E31719"/>
    </row>
    <row r="31720" spans="5:5" x14ac:dyDescent="0.25">
      <c r="E31720"/>
    </row>
    <row r="31721" spans="5:5" x14ac:dyDescent="0.25">
      <c r="E31721"/>
    </row>
    <row r="31722" spans="5:5" x14ac:dyDescent="0.25">
      <c r="E31722"/>
    </row>
    <row r="31723" spans="5:5" x14ac:dyDescent="0.25">
      <c r="E31723"/>
    </row>
    <row r="31724" spans="5:5" x14ac:dyDescent="0.25">
      <c r="E31724"/>
    </row>
    <row r="31725" spans="5:5" x14ac:dyDescent="0.25">
      <c r="E31725"/>
    </row>
    <row r="31726" spans="5:5" x14ac:dyDescent="0.25">
      <c r="E31726"/>
    </row>
    <row r="31727" spans="5:5" x14ac:dyDescent="0.25">
      <c r="E31727"/>
    </row>
    <row r="31728" spans="5:5" x14ac:dyDescent="0.25">
      <c r="E31728"/>
    </row>
    <row r="31729" spans="5:5" x14ac:dyDescent="0.25">
      <c r="E31729"/>
    </row>
    <row r="31730" spans="5:5" x14ac:dyDescent="0.25">
      <c r="E31730"/>
    </row>
    <row r="31731" spans="5:5" x14ac:dyDescent="0.25">
      <c r="E31731"/>
    </row>
    <row r="31732" spans="5:5" x14ac:dyDescent="0.25">
      <c r="E31732"/>
    </row>
    <row r="31733" spans="5:5" x14ac:dyDescent="0.25">
      <c r="E31733"/>
    </row>
    <row r="31734" spans="5:5" x14ac:dyDescent="0.25">
      <c r="E31734"/>
    </row>
    <row r="31735" spans="5:5" x14ac:dyDescent="0.25">
      <c r="E31735"/>
    </row>
    <row r="31736" spans="5:5" x14ac:dyDescent="0.25">
      <c r="E31736"/>
    </row>
    <row r="31737" spans="5:5" x14ac:dyDescent="0.25">
      <c r="E31737"/>
    </row>
    <row r="31738" spans="5:5" x14ac:dyDescent="0.25">
      <c r="E31738"/>
    </row>
    <row r="31739" spans="5:5" x14ac:dyDescent="0.25">
      <c r="E31739"/>
    </row>
    <row r="31740" spans="5:5" x14ac:dyDescent="0.25">
      <c r="E31740"/>
    </row>
    <row r="31741" spans="5:5" x14ac:dyDescent="0.25">
      <c r="E31741"/>
    </row>
    <row r="31742" spans="5:5" x14ac:dyDescent="0.25">
      <c r="E31742"/>
    </row>
    <row r="31743" spans="5:5" x14ac:dyDescent="0.25">
      <c r="E31743"/>
    </row>
    <row r="31744" spans="5:5" x14ac:dyDescent="0.25">
      <c r="E31744"/>
    </row>
    <row r="31745" spans="5:5" x14ac:dyDescent="0.25">
      <c r="E31745"/>
    </row>
    <row r="31746" spans="5:5" x14ac:dyDescent="0.25">
      <c r="E31746"/>
    </row>
    <row r="31747" spans="5:5" x14ac:dyDescent="0.25">
      <c r="E31747"/>
    </row>
    <row r="31748" spans="5:5" x14ac:dyDescent="0.25">
      <c r="E31748"/>
    </row>
    <row r="31749" spans="5:5" x14ac:dyDescent="0.25">
      <c r="E31749"/>
    </row>
    <row r="31750" spans="5:5" x14ac:dyDescent="0.25">
      <c r="E31750"/>
    </row>
    <row r="31751" spans="5:5" x14ac:dyDescent="0.25">
      <c r="E31751"/>
    </row>
    <row r="31752" spans="5:5" x14ac:dyDescent="0.25">
      <c r="E31752"/>
    </row>
    <row r="31753" spans="5:5" x14ac:dyDescent="0.25">
      <c r="E31753"/>
    </row>
    <row r="31754" spans="5:5" x14ac:dyDescent="0.25">
      <c r="E31754"/>
    </row>
    <row r="31755" spans="5:5" x14ac:dyDescent="0.25">
      <c r="E31755"/>
    </row>
    <row r="31756" spans="5:5" x14ac:dyDescent="0.25">
      <c r="E31756"/>
    </row>
    <row r="31757" spans="5:5" x14ac:dyDescent="0.25">
      <c r="E31757"/>
    </row>
    <row r="31758" spans="5:5" x14ac:dyDescent="0.25">
      <c r="E31758"/>
    </row>
    <row r="31759" spans="5:5" x14ac:dyDescent="0.25">
      <c r="E31759"/>
    </row>
    <row r="31760" spans="5:5" x14ac:dyDescent="0.25">
      <c r="E31760"/>
    </row>
    <row r="31761" spans="5:5" x14ac:dyDescent="0.25">
      <c r="E31761"/>
    </row>
    <row r="31762" spans="5:5" x14ac:dyDescent="0.25">
      <c r="E31762"/>
    </row>
    <row r="31763" spans="5:5" x14ac:dyDescent="0.25">
      <c r="E31763"/>
    </row>
    <row r="31764" spans="5:5" x14ac:dyDescent="0.25">
      <c r="E31764"/>
    </row>
    <row r="31765" spans="5:5" x14ac:dyDescent="0.25">
      <c r="E31765"/>
    </row>
    <row r="31766" spans="5:5" x14ac:dyDescent="0.25">
      <c r="E31766"/>
    </row>
    <row r="31767" spans="5:5" x14ac:dyDescent="0.25">
      <c r="E31767"/>
    </row>
    <row r="31768" spans="5:5" x14ac:dyDescent="0.25">
      <c r="E31768"/>
    </row>
    <row r="31769" spans="5:5" x14ac:dyDescent="0.25">
      <c r="E31769"/>
    </row>
    <row r="31770" spans="5:5" x14ac:dyDescent="0.25">
      <c r="E31770"/>
    </row>
    <row r="31771" spans="5:5" x14ac:dyDescent="0.25">
      <c r="E31771"/>
    </row>
    <row r="31772" spans="5:5" x14ac:dyDescent="0.25">
      <c r="E31772"/>
    </row>
    <row r="31773" spans="5:5" x14ac:dyDescent="0.25">
      <c r="E31773"/>
    </row>
    <row r="31774" spans="5:5" x14ac:dyDescent="0.25">
      <c r="E31774"/>
    </row>
    <row r="31775" spans="5:5" x14ac:dyDescent="0.25">
      <c r="E31775"/>
    </row>
    <row r="31776" spans="5:5" x14ac:dyDescent="0.25">
      <c r="E31776"/>
    </row>
    <row r="31777" spans="5:5" x14ac:dyDescent="0.25">
      <c r="E31777"/>
    </row>
    <row r="31778" spans="5:5" x14ac:dyDescent="0.25">
      <c r="E31778"/>
    </row>
    <row r="31779" spans="5:5" x14ac:dyDescent="0.25">
      <c r="E31779"/>
    </row>
    <row r="31780" spans="5:5" x14ac:dyDescent="0.25">
      <c r="E31780"/>
    </row>
    <row r="31781" spans="5:5" x14ac:dyDescent="0.25">
      <c r="E31781"/>
    </row>
    <row r="31782" spans="5:5" x14ac:dyDescent="0.25">
      <c r="E31782"/>
    </row>
    <row r="31783" spans="5:5" x14ac:dyDescent="0.25">
      <c r="E31783"/>
    </row>
    <row r="31784" spans="5:5" x14ac:dyDescent="0.25">
      <c r="E31784"/>
    </row>
    <row r="31785" spans="5:5" x14ac:dyDescent="0.25">
      <c r="E31785"/>
    </row>
    <row r="31786" spans="5:5" x14ac:dyDescent="0.25">
      <c r="E31786"/>
    </row>
    <row r="31787" spans="5:5" x14ac:dyDescent="0.25">
      <c r="E31787"/>
    </row>
    <row r="31788" spans="5:5" x14ac:dyDescent="0.25">
      <c r="E31788"/>
    </row>
    <row r="31789" spans="5:5" x14ac:dyDescent="0.25">
      <c r="E31789"/>
    </row>
    <row r="31790" spans="5:5" x14ac:dyDescent="0.25">
      <c r="E31790"/>
    </row>
    <row r="31791" spans="5:5" x14ac:dyDescent="0.25">
      <c r="E31791"/>
    </row>
    <row r="31792" spans="5:5" x14ac:dyDescent="0.25">
      <c r="E31792"/>
    </row>
    <row r="31793" spans="5:5" x14ac:dyDescent="0.25">
      <c r="E31793"/>
    </row>
    <row r="31794" spans="5:5" x14ac:dyDescent="0.25">
      <c r="E31794"/>
    </row>
    <row r="31795" spans="5:5" x14ac:dyDescent="0.25">
      <c r="E31795"/>
    </row>
    <row r="31796" spans="5:5" x14ac:dyDescent="0.25">
      <c r="E31796"/>
    </row>
    <row r="31797" spans="5:5" x14ac:dyDescent="0.25">
      <c r="E31797"/>
    </row>
    <row r="31798" spans="5:5" x14ac:dyDescent="0.25">
      <c r="E31798"/>
    </row>
    <row r="31799" spans="5:5" x14ac:dyDescent="0.25">
      <c r="E31799"/>
    </row>
    <row r="31800" spans="5:5" x14ac:dyDescent="0.25">
      <c r="E31800"/>
    </row>
    <row r="31801" spans="5:5" x14ac:dyDescent="0.25">
      <c r="E31801"/>
    </row>
    <row r="31802" spans="5:5" x14ac:dyDescent="0.25">
      <c r="E31802"/>
    </row>
    <row r="31803" spans="5:5" x14ac:dyDescent="0.25">
      <c r="E31803"/>
    </row>
    <row r="31804" spans="5:5" x14ac:dyDescent="0.25">
      <c r="E31804"/>
    </row>
    <row r="31805" spans="5:5" x14ac:dyDescent="0.25">
      <c r="E31805"/>
    </row>
    <row r="31806" spans="5:5" x14ac:dyDescent="0.25">
      <c r="E31806"/>
    </row>
    <row r="31807" spans="5:5" x14ac:dyDescent="0.25">
      <c r="E31807"/>
    </row>
    <row r="31808" spans="5:5" x14ac:dyDescent="0.25">
      <c r="E31808"/>
    </row>
    <row r="31809" spans="5:5" x14ac:dyDescent="0.25">
      <c r="E31809"/>
    </row>
    <row r="31810" spans="5:5" x14ac:dyDescent="0.25">
      <c r="E31810"/>
    </row>
    <row r="31811" spans="5:5" x14ac:dyDescent="0.25">
      <c r="E31811"/>
    </row>
    <row r="31812" spans="5:5" x14ac:dyDescent="0.25">
      <c r="E31812"/>
    </row>
    <row r="31813" spans="5:5" x14ac:dyDescent="0.25">
      <c r="E31813"/>
    </row>
    <row r="31814" spans="5:5" x14ac:dyDescent="0.25">
      <c r="E31814"/>
    </row>
    <row r="31815" spans="5:5" x14ac:dyDescent="0.25">
      <c r="E31815"/>
    </row>
    <row r="31816" spans="5:5" x14ac:dyDescent="0.25">
      <c r="E31816"/>
    </row>
    <row r="31817" spans="5:5" x14ac:dyDescent="0.25">
      <c r="E31817"/>
    </row>
    <row r="31818" spans="5:5" x14ac:dyDescent="0.25">
      <c r="E31818"/>
    </row>
    <row r="31819" spans="5:5" x14ac:dyDescent="0.25">
      <c r="E31819"/>
    </row>
    <row r="31820" spans="5:5" x14ac:dyDescent="0.25">
      <c r="E31820"/>
    </row>
    <row r="31821" spans="5:5" x14ac:dyDescent="0.25">
      <c r="E31821"/>
    </row>
    <row r="31822" spans="5:5" x14ac:dyDescent="0.25">
      <c r="E31822"/>
    </row>
    <row r="31823" spans="5:5" x14ac:dyDescent="0.25">
      <c r="E31823"/>
    </row>
    <row r="31824" spans="5:5" x14ac:dyDescent="0.25">
      <c r="E31824"/>
    </row>
    <row r="31825" spans="5:5" x14ac:dyDescent="0.25">
      <c r="E31825"/>
    </row>
    <row r="31826" spans="5:5" x14ac:dyDescent="0.25">
      <c r="E31826"/>
    </row>
    <row r="31827" spans="5:5" x14ac:dyDescent="0.25">
      <c r="E31827"/>
    </row>
    <row r="31828" spans="5:5" x14ac:dyDescent="0.25">
      <c r="E31828"/>
    </row>
    <row r="31829" spans="5:5" x14ac:dyDescent="0.25">
      <c r="E31829"/>
    </row>
    <row r="31830" spans="5:5" x14ac:dyDescent="0.25">
      <c r="E31830"/>
    </row>
    <row r="31831" spans="5:5" x14ac:dyDescent="0.25">
      <c r="E31831"/>
    </row>
    <row r="31832" spans="5:5" x14ac:dyDescent="0.25">
      <c r="E31832"/>
    </row>
    <row r="31833" spans="5:5" x14ac:dyDescent="0.25">
      <c r="E31833"/>
    </row>
    <row r="31834" spans="5:5" x14ac:dyDescent="0.25">
      <c r="E31834"/>
    </row>
    <row r="31835" spans="5:5" x14ac:dyDescent="0.25">
      <c r="E31835"/>
    </row>
    <row r="31836" spans="5:5" x14ac:dyDescent="0.25">
      <c r="E31836"/>
    </row>
    <row r="31837" spans="5:5" x14ac:dyDescent="0.25">
      <c r="E31837"/>
    </row>
    <row r="31838" spans="5:5" x14ac:dyDescent="0.25">
      <c r="E31838"/>
    </row>
    <row r="31839" spans="5:5" x14ac:dyDescent="0.25">
      <c r="E31839"/>
    </row>
    <row r="31840" spans="5:5" x14ac:dyDescent="0.25">
      <c r="E31840"/>
    </row>
    <row r="31841" spans="5:5" x14ac:dyDescent="0.25">
      <c r="E31841"/>
    </row>
    <row r="31842" spans="5:5" x14ac:dyDescent="0.25">
      <c r="E31842"/>
    </row>
    <row r="31843" spans="5:5" x14ac:dyDescent="0.25">
      <c r="E31843"/>
    </row>
    <row r="31844" spans="5:5" x14ac:dyDescent="0.25">
      <c r="E31844"/>
    </row>
    <row r="31845" spans="5:5" x14ac:dyDescent="0.25">
      <c r="E31845"/>
    </row>
    <row r="31846" spans="5:5" x14ac:dyDescent="0.25">
      <c r="E31846"/>
    </row>
    <row r="31847" spans="5:5" x14ac:dyDescent="0.25">
      <c r="E31847"/>
    </row>
    <row r="31848" spans="5:5" x14ac:dyDescent="0.25">
      <c r="E31848"/>
    </row>
    <row r="31849" spans="5:5" x14ac:dyDescent="0.25">
      <c r="E31849"/>
    </row>
    <row r="31850" spans="5:5" x14ac:dyDescent="0.25">
      <c r="E31850"/>
    </row>
    <row r="31851" spans="5:5" x14ac:dyDescent="0.25">
      <c r="E31851"/>
    </row>
    <row r="31852" spans="5:5" x14ac:dyDescent="0.25">
      <c r="E31852"/>
    </row>
    <row r="31853" spans="5:5" x14ac:dyDescent="0.25">
      <c r="E31853"/>
    </row>
    <row r="31854" spans="5:5" x14ac:dyDescent="0.25">
      <c r="E31854"/>
    </row>
    <row r="31855" spans="5:5" x14ac:dyDescent="0.25">
      <c r="E31855"/>
    </row>
    <row r="31856" spans="5:5" x14ac:dyDescent="0.25">
      <c r="E31856"/>
    </row>
    <row r="31857" spans="5:5" x14ac:dyDescent="0.25">
      <c r="E31857"/>
    </row>
    <row r="31858" spans="5:5" x14ac:dyDescent="0.25">
      <c r="E31858"/>
    </row>
    <row r="31859" spans="5:5" x14ac:dyDescent="0.25">
      <c r="E31859"/>
    </row>
    <row r="31860" spans="5:5" x14ac:dyDescent="0.25">
      <c r="E31860"/>
    </row>
    <row r="31861" spans="5:5" x14ac:dyDescent="0.25">
      <c r="E31861"/>
    </row>
    <row r="31862" spans="5:5" x14ac:dyDescent="0.25">
      <c r="E31862"/>
    </row>
    <row r="31863" spans="5:5" x14ac:dyDescent="0.25">
      <c r="E31863"/>
    </row>
    <row r="31864" spans="5:5" x14ac:dyDescent="0.25">
      <c r="E31864"/>
    </row>
    <row r="31865" spans="5:5" x14ac:dyDescent="0.25">
      <c r="E31865"/>
    </row>
    <row r="31866" spans="5:5" x14ac:dyDescent="0.25">
      <c r="E31866"/>
    </row>
    <row r="31867" spans="5:5" x14ac:dyDescent="0.25">
      <c r="E31867"/>
    </row>
    <row r="31868" spans="5:5" x14ac:dyDescent="0.25">
      <c r="E31868"/>
    </row>
    <row r="31869" spans="5:5" x14ac:dyDescent="0.25">
      <c r="E31869"/>
    </row>
    <row r="31870" spans="5:5" x14ac:dyDescent="0.25">
      <c r="E31870"/>
    </row>
    <row r="31871" spans="5:5" x14ac:dyDescent="0.25">
      <c r="E31871"/>
    </row>
    <row r="31872" spans="5:5" x14ac:dyDescent="0.25">
      <c r="E31872"/>
    </row>
    <row r="31873" spans="5:5" x14ac:dyDescent="0.25">
      <c r="E31873"/>
    </row>
    <row r="31874" spans="5:5" x14ac:dyDescent="0.25">
      <c r="E31874"/>
    </row>
    <row r="31875" spans="5:5" x14ac:dyDescent="0.25">
      <c r="E31875"/>
    </row>
    <row r="31876" spans="5:5" x14ac:dyDescent="0.25">
      <c r="E31876"/>
    </row>
    <row r="31877" spans="5:5" x14ac:dyDescent="0.25">
      <c r="E31877"/>
    </row>
    <row r="31878" spans="5:5" x14ac:dyDescent="0.25">
      <c r="E31878"/>
    </row>
    <row r="31879" spans="5:5" x14ac:dyDescent="0.25">
      <c r="E31879"/>
    </row>
    <row r="31880" spans="5:5" x14ac:dyDescent="0.25">
      <c r="E31880"/>
    </row>
    <row r="31881" spans="5:5" x14ac:dyDescent="0.25">
      <c r="E31881"/>
    </row>
    <row r="31882" spans="5:5" x14ac:dyDescent="0.25">
      <c r="E31882"/>
    </row>
    <row r="31883" spans="5:5" x14ac:dyDescent="0.25">
      <c r="E31883"/>
    </row>
    <row r="31884" spans="5:5" x14ac:dyDescent="0.25">
      <c r="E31884"/>
    </row>
    <row r="31885" spans="5:5" x14ac:dyDescent="0.25">
      <c r="E31885"/>
    </row>
    <row r="31886" spans="5:5" x14ac:dyDescent="0.25">
      <c r="E31886"/>
    </row>
    <row r="31887" spans="5:5" x14ac:dyDescent="0.25">
      <c r="E31887"/>
    </row>
    <row r="31888" spans="5:5" x14ac:dyDescent="0.25">
      <c r="E31888"/>
    </row>
    <row r="31889" spans="5:5" x14ac:dyDescent="0.25">
      <c r="E31889"/>
    </row>
    <row r="31890" spans="5:5" x14ac:dyDescent="0.25">
      <c r="E31890"/>
    </row>
    <row r="31891" spans="5:5" x14ac:dyDescent="0.25">
      <c r="E31891"/>
    </row>
    <row r="31892" spans="5:5" x14ac:dyDescent="0.25">
      <c r="E31892"/>
    </row>
    <row r="31893" spans="5:5" x14ac:dyDescent="0.25">
      <c r="E31893"/>
    </row>
    <row r="31894" spans="5:5" x14ac:dyDescent="0.25">
      <c r="E31894"/>
    </row>
    <row r="31895" spans="5:5" x14ac:dyDescent="0.25">
      <c r="E31895"/>
    </row>
    <row r="31896" spans="5:5" x14ac:dyDescent="0.25">
      <c r="E31896"/>
    </row>
    <row r="31897" spans="5:5" x14ac:dyDescent="0.25">
      <c r="E31897"/>
    </row>
    <row r="31898" spans="5:5" x14ac:dyDescent="0.25">
      <c r="E31898"/>
    </row>
    <row r="31899" spans="5:5" x14ac:dyDescent="0.25">
      <c r="E31899"/>
    </row>
    <row r="31900" spans="5:5" x14ac:dyDescent="0.25">
      <c r="E31900"/>
    </row>
    <row r="31901" spans="5:5" x14ac:dyDescent="0.25">
      <c r="E31901"/>
    </row>
    <row r="31902" spans="5:5" x14ac:dyDescent="0.25">
      <c r="E31902"/>
    </row>
    <row r="31903" spans="5:5" x14ac:dyDescent="0.25">
      <c r="E31903"/>
    </row>
    <row r="31904" spans="5:5" x14ac:dyDescent="0.25">
      <c r="E31904"/>
    </row>
    <row r="31905" spans="5:5" x14ac:dyDescent="0.25">
      <c r="E31905"/>
    </row>
    <row r="31906" spans="5:5" x14ac:dyDescent="0.25">
      <c r="E31906"/>
    </row>
    <row r="31907" spans="5:5" x14ac:dyDescent="0.25">
      <c r="E31907"/>
    </row>
    <row r="31908" spans="5:5" x14ac:dyDescent="0.25">
      <c r="E31908"/>
    </row>
    <row r="31909" spans="5:5" x14ac:dyDescent="0.25">
      <c r="E31909"/>
    </row>
    <row r="31910" spans="5:5" x14ac:dyDescent="0.25">
      <c r="E31910"/>
    </row>
    <row r="31911" spans="5:5" x14ac:dyDescent="0.25">
      <c r="E31911"/>
    </row>
    <row r="31912" spans="5:5" x14ac:dyDescent="0.25">
      <c r="E31912"/>
    </row>
    <row r="31913" spans="5:5" x14ac:dyDescent="0.25">
      <c r="E31913"/>
    </row>
    <row r="31914" spans="5:5" x14ac:dyDescent="0.25">
      <c r="E31914"/>
    </row>
    <row r="31915" spans="5:5" x14ac:dyDescent="0.25">
      <c r="E31915"/>
    </row>
    <row r="31916" spans="5:5" x14ac:dyDescent="0.25">
      <c r="E31916"/>
    </row>
    <row r="31917" spans="5:5" x14ac:dyDescent="0.25">
      <c r="E31917"/>
    </row>
    <row r="31918" spans="5:5" x14ac:dyDescent="0.25">
      <c r="E31918"/>
    </row>
    <row r="31919" spans="5:5" x14ac:dyDescent="0.25">
      <c r="E31919"/>
    </row>
    <row r="31920" spans="5:5" x14ac:dyDescent="0.25">
      <c r="E31920"/>
    </row>
    <row r="31921" spans="5:5" x14ac:dyDescent="0.25">
      <c r="E31921"/>
    </row>
    <row r="31922" spans="5:5" x14ac:dyDescent="0.25">
      <c r="E31922"/>
    </row>
    <row r="31923" spans="5:5" x14ac:dyDescent="0.25">
      <c r="E31923"/>
    </row>
    <row r="31924" spans="5:5" x14ac:dyDescent="0.25">
      <c r="E31924"/>
    </row>
    <row r="31925" spans="5:5" x14ac:dyDescent="0.25">
      <c r="E31925"/>
    </row>
    <row r="31926" spans="5:5" x14ac:dyDescent="0.25">
      <c r="E31926"/>
    </row>
    <row r="31927" spans="5:5" x14ac:dyDescent="0.25">
      <c r="E31927"/>
    </row>
    <row r="31928" spans="5:5" x14ac:dyDescent="0.25">
      <c r="E31928"/>
    </row>
    <row r="31929" spans="5:5" x14ac:dyDescent="0.25">
      <c r="E31929"/>
    </row>
    <row r="31930" spans="5:5" x14ac:dyDescent="0.25">
      <c r="E31930"/>
    </row>
    <row r="31931" spans="5:5" x14ac:dyDescent="0.25">
      <c r="E31931"/>
    </row>
    <row r="31932" spans="5:5" x14ac:dyDescent="0.25">
      <c r="E31932"/>
    </row>
    <row r="31933" spans="5:5" x14ac:dyDescent="0.25">
      <c r="E31933"/>
    </row>
    <row r="31934" spans="5:5" x14ac:dyDescent="0.25">
      <c r="E31934"/>
    </row>
    <row r="31935" spans="5:5" x14ac:dyDescent="0.25">
      <c r="E31935"/>
    </row>
    <row r="31936" spans="5:5" x14ac:dyDescent="0.25">
      <c r="E31936"/>
    </row>
    <row r="31937" spans="5:5" x14ac:dyDescent="0.25">
      <c r="E31937"/>
    </row>
    <row r="31938" spans="5:5" x14ac:dyDescent="0.25">
      <c r="E31938"/>
    </row>
    <row r="31939" spans="5:5" x14ac:dyDescent="0.25">
      <c r="E31939"/>
    </row>
    <row r="31940" spans="5:5" x14ac:dyDescent="0.25">
      <c r="E31940"/>
    </row>
    <row r="31941" spans="5:5" x14ac:dyDescent="0.25">
      <c r="E31941"/>
    </row>
    <row r="31942" spans="5:5" x14ac:dyDescent="0.25">
      <c r="E31942"/>
    </row>
    <row r="31943" spans="5:5" x14ac:dyDescent="0.25">
      <c r="E31943"/>
    </row>
    <row r="31944" spans="5:5" x14ac:dyDescent="0.25">
      <c r="E31944"/>
    </row>
    <row r="31945" spans="5:5" x14ac:dyDescent="0.25">
      <c r="E31945"/>
    </row>
    <row r="31946" spans="5:5" x14ac:dyDescent="0.25">
      <c r="E31946"/>
    </row>
    <row r="31947" spans="5:5" x14ac:dyDescent="0.25">
      <c r="E31947"/>
    </row>
    <row r="31948" spans="5:5" x14ac:dyDescent="0.25">
      <c r="E31948"/>
    </row>
    <row r="31949" spans="5:5" x14ac:dyDescent="0.25">
      <c r="E31949"/>
    </row>
    <row r="31950" spans="5:5" x14ac:dyDescent="0.25">
      <c r="E31950"/>
    </row>
    <row r="31951" spans="5:5" x14ac:dyDescent="0.25">
      <c r="E31951"/>
    </row>
    <row r="31952" spans="5:5" x14ac:dyDescent="0.25">
      <c r="E31952"/>
    </row>
    <row r="31953" spans="5:5" x14ac:dyDescent="0.25">
      <c r="E31953"/>
    </row>
    <row r="31954" spans="5:5" x14ac:dyDescent="0.25">
      <c r="E31954"/>
    </row>
    <row r="31955" spans="5:5" x14ac:dyDescent="0.25">
      <c r="E31955"/>
    </row>
    <row r="31956" spans="5:5" x14ac:dyDescent="0.25">
      <c r="E31956"/>
    </row>
    <row r="31957" spans="5:5" x14ac:dyDescent="0.25">
      <c r="E31957"/>
    </row>
    <row r="31958" spans="5:5" x14ac:dyDescent="0.25">
      <c r="E31958"/>
    </row>
    <row r="31959" spans="5:5" x14ac:dyDescent="0.25">
      <c r="E31959"/>
    </row>
    <row r="31960" spans="5:5" x14ac:dyDescent="0.25">
      <c r="E31960"/>
    </row>
    <row r="31961" spans="5:5" x14ac:dyDescent="0.25">
      <c r="E31961"/>
    </row>
    <row r="31962" spans="5:5" x14ac:dyDescent="0.25">
      <c r="E31962"/>
    </row>
    <row r="31963" spans="5:5" x14ac:dyDescent="0.25">
      <c r="E31963"/>
    </row>
    <row r="31964" spans="5:5" x14ac:dyDescent="0.25">
      <c r="E31964"/>
    </row>
    <row r="31965" spans="5:5" x14ac:dyDescent="0.25">
      <c r="E31965"/>
    </row>
    <row r="31966" spans="5:5" x14ac:dyDescent="0.25">
      <c r="E31966"/>
    </row>
    <row r="31967" spans="5:5" x14ac:dyDescent="0.25">
      <c r="E31967"/>
    </row>
    <row r="31968" spans="5:5" x14ac:dyDescent="0.25">
      <c r="E31968"/>
    </row>
    <row r="31969" spans="5:5" x14ac:dyDescent="0.25">
      <c r="E31969"/>
    </row>
    <row r="31970" spans="5:5" x14ac:dyDescent="0.25">
      <c r="E31970"/>
    </row>
    <row r="31971" spans="5:5" x14ac:dyDescent="0.25">
      <c r="E31971"/>
    </row>
    <row r="31972" spans="5:5" x14ac:dyDescent="0.25">
      <c r="E31972"/>
    </row>
    <row r="31973" spans="5:5" x14ac:dyDescent="0.25">
      <c r="E31973"/>
    </row>
    <row r="31974" spans="5:5" x14ac:dyDescent="0.25">
      <c r="E31974"/>
    </row>
    <row r="31975" spans="5:5" x14ac:dyDescent="0.25">
      <c r="E31975"/>
    </row>
    <row r="31976" spans="5:5" x14ac:dyDescent="0.25">
      <c r="E31976"/>
    </row>
    <row r="31977" spans="5:5" x14ac:dyDescent="0.25">
      <c r="E31977"/>
    </row>
    <row r="31978" spans="5:5" x14ac:dyDescent="0.25">
      <c r="E31978"/>
    </row>
    <row r="31979" spans="5:5" x14ac:dyDescent="0.25">
      <c r="E31979"/>
    </row>
    <row r="31980" spans="5:5" x14ac:dyDescent="0.25">
      <c r="E31980"/>
    </row>
    <row r="31981" spans="5:5" x14ac:dyDescent="0.25">
      <c r="E31981"/>
    </row>
    <row r="31982" spans="5:5" x14ac:dyDescent="0.25">
      <c r="E31982"/>
    </row>
    <row r="31983" spans="5:5" x14ac:dyDescent="0.25">
      <c r="E31983"/>
    </row>
    <row r="31984" spans="5:5" x14ac:dyDescent="0.25">
      <c r="E31984"/>
    </row>
    <row r="31985" spans="5:5" x14ac:dyDescent="0.25">
      <c r="E31985"/>
    </row>
    <row r="31986" spans="5:5" x14ac:dyDescent="0.25">
      <c r="E31986"/>
    </row>
    <row r="31987" spans="5:5" x14ac:dyDescent="0.25">
      <c r="E31987"/>
    </row>
    <row r="31988" spans="5:5" x14ac:dyDescent="0.25">
      <c r="E31988"/>
    </row>
    <row r="31989" spans="5:5" x14ac:dyDescent="0.25">
      <c r="E31989"/>
    </row>
    <row r="31990" spans="5:5" x14ac:dyDescent="0.25">
      <c r="E31990"/>
    </row>
    <row r="31991" spans="5:5" x14ac:dyDescent="0.25">
      <c r="E31991"/>
    </row>
    <row r="31992" spans="5:5" x14ac:dyDescent="0.25">
      <c r="E31992"/>
    </row>
    <row r="31993" spans="5:5" x14ac:dyDescent="0.25">
      <c r="E31993"/>
    </row>
    <row r="31994" spans="5:5" x14ac:dyDescent="0.25">
      <c r="E31994"/>
    </row>
    <row r="31995" spans="5:5" x14ac:dyDescent="0.25">
      <c r="E31995"/>
    </row>
    <row r="31996" spans="5:5" x14ac:dyDescent="0.25">
      <c r="E31996"/>
    </row>
    <row r="31997" spans="5:5" x14ac:dyDescent="0.25">
      <c r="E31997"/>
    </row>
    <row r="31998" spans="5:5" x14ac:dyDescent="0.25">
      <c r="E31998"/>
    </row>
    <row r="31999" spans="5:5" x14ac:dyDescent="0.25">
      <c r="E31999"/>
    </row>
    <row r="32000" spans="5:5" x14ac:dyDescent="0.25">
      <c r="E32000"/>
    </row>
    <row r="32001" spans="5:5" x14ac:dyDescent="0.25">
      <c r="E32001"/>
    </row>
    <row r="32002" spans="5:5" x14ac:dyDescent="0.25">
      <c r="E32002"/>
    </row>
    <row r="32003" spans="5:5" x14ac:dyDescent="0.25">
      <c r="E32003"/>
    </row>
    <row r="32004" spans="5:5" x14ac:dyDescent="0.25">
      <c r="E32004"/>
    </row>
    <row r="32005" spans="5:5" x14ac:dyDescent="0.25">
      <c r="E32005"/>
    </row>
    <row r="32006" spans="5:5" x14ac:dyDescent="0.25">
      <c r="E32006"/>
    </row>
    <row r="32007" spans="5:5" x14ac:dyDescent="0.25">
      <c r="E32007"/>
    </row>
    <row r="32008" spans="5:5" x14ac:dyDescent="0.25">
      <c r="E32008"/>
    </row>
    <row r="32009" spans="5:5" x14ac:dyDescent="0.25">
      <c r="E32009"/>
    </row>
    <row r="32010" spans="5:5" x14ac:dyDescent="0.25">
      <c r="E32010"/>
    </row>
    <row r="32011" spans="5:5" x14ac:dyDescent="0.25">
      <c r="E32011"/>
    </row>
    <row r="32012" spans="5:5" x14ac:dyDescent="0.25">
      <c r="E32012"/>
    </row>
    <row r="32013" spans="5:5" x14ac:dyDescent="0.25">
      <c r="E32013"/>
    </row>
    <row r="32014" spans="5:5" x14ac:dyDescent="0.25">
      <c r="E32014"/>
    </row>
    <row r="32015" spans="5:5" x14ac:dyDescent="0.25">
      <c r="E32015"/>
    </row>
    <row r="32016" spans="5:5" x14ac:dyDescent="0.25">
      <c r="E32016"/>
    </row>
    <row r="32017" spans="5:5" x14ac:dyDescent="0.25">
      <c r="E32017"/>
    </row>
    <row r="32018" spans="5:5" x14ac:dyDescent="0.25">
      <c r="E32018"/>
    </row>
    <row r="32019" spans="5:5" x14ac:dyDescent="0.25">
      <c r="E32019"/>
    </row>
    <row r="32020" spans="5:5" x14ac:dyDescent="0.25">
      <c r="E32020"/>
    </row>
    <row r="32021" spans="5:5" x14ac:dyDescent="0.25">
      <c r="E32021"/>
    </row>
    <row r="32022" spans="5:5" x14ac:dyDescent="0.25">
      <c r="E32022"/>
    </row>
    <row r="32023" spans="5:5" x14ac:dyDescent="0.25">
      <c r="E32023"/>
    </row>
    <row r="32024" spans="5:5" x14ac:dyDescent="0.25">
      <c r="E32024"/>
    </row>
    <row r="32025" spans="5:5" x14ac:dyDescent="0.25">
      <c r="E32025"/>
    </row>
    <row r="32026" spans="5:5" x14ac:dyDescent="0.25">
      <c r="E32026"/>
    </row>
    <row r="32027" spans="5:5" x14ac:dyDescent="0.25">
      <c r="E32027"/>
    </row>
    <row r="32028" spans="5:5" x14ac:dyDescent="0.25">
      <c r="E32028"/>
    </row>
    <row r="32029" spans="5:5" x14ac:dyDescent="0.25">
      <c r="E32029"/>
    </row>
    <row r="32030" spans="5:5" x14ac:dyDescent="0.25">
      <c r="E32030"/>
    </row>
    <row r="32031" spans="5:5" x14ac:dyDescent="0.25">
      <c r="E32031"/>
    </row>
    <row r="32032" spans="5:5" x14ac:dyDescent="0.25">
      <c r="E32032"/>
    </row>
    <row r="32033" spans="5:5" x14ac:dyDescent="0.25">
      <c r="E32033"/>
    </row>
    <row r="32034" spans="5:5" x14ac:dyDescent="0.25">
      <c r="E32034"/>
    </row>
    <row r="32035" spans="5:5" x14ac:dyDescent="0.25">
      <c r="E32035"/>
    </row>
    <row r="32036" spans="5:5" x14ac:dyDescent="0.25">
      <c r="E32036"/>
    </row>
    <row r="32037" spans="5:5" x14ac:dyDescent="0.25">
      <c r="E32037"/>
    </row>
    <row r="32038" spans="5:5" x14ac:dyDescent="0.25">
      <c r="E32038"/>
    </row>
    <row r="32039" spans="5:5" x14ac:dyDescent="0.25">
      <c r="E32039"/>
    </row>
    <row r="32040" spans="5:5" x14ac:dyDescent="0.25">
      <c r="E32040"/>
    </row>
    <row r="32041" spans="5:5" x14ac:dyDescent="0.25">
      <c r="E32041"/>
    </row>
    <row r="32042" spans="5:5" x14ac:dyDescent="0.25">
      <c r="E32042"/>
    </row>
    <row r="32043" spans="5:5" x14ac:dyDescent="0.25">
      <c r="E32043"/>
    </row>
    <row r="32044" spans="5:5" x14ac:dyDescent="0.25">
      <c r="E32044"/>
    </row>
    <row r="32045" spans="5:5" x14ac:dyDescent="0.25">
      <c r="E32045"/>
    </row>
    <row r="32046" spans="5:5" x14ac:dyDescent="0.25">
      <c r="E32046"/>
    </row>
    <row r="32047" spans="5:5" x14ac:dyDescent="0.25">
      <c r="E32047"/>
    </row>
    <row r="32048" spans="5:5" x14ac:dyDescent="0.25">
      <c r="E32048"/>
    </row>
    <row r="32049" spans="5:5" x14ac:dyDescent="0.25">
      <c r="E32049"/>
    </row>
    <row r="32050" spans="5:5" x14ac:dyDescent="0.25">
      <c r="E32050"/>
    </row>
    <row r="32051" spans="5:5" x14ac:dyDescent="0.25">
      <c r="E32051"/>
    </row>
    <row r="32052" spans="5:5" x14ac:dyDescent="0.25">
      <c r="E32052"/>
    </row>
    <row r="32053" spans="5:5" x14ac:dyDescent="0.25">
      <c r="E32053"/>
    </row>
    <row r="32054" spans="5:5" x14ac:dyDescent="0.25">
      <c r="E32054"/>
    </row>
    <row r="32055" spans="5:5" x14ac:dyDescent="0.25">
      <c r="E32055"/>
    </row>
    <row r="32056" spans="5:5" x14ac:dyDescent="0.25">
      <c r="E32056"/>
    </row>
    <row r="32057" spans="5:5" x14ac:dyDescent="0.25">
      <c r="E32057"/>
    </row>
    <row r="32058" spans="5:5" x14ac:dyDescent="0.25">
      <c r="E32058"/>
    </row>
    <row r="32059" spans="5:5" x14ac:dyDescent="0.25">
      <c r="E32059"/>
    </row>
    <row r="32060" spans="5:5" x14ac:dyDescent="0.25">
      <c r="E32060"/>
    </row>
    <row r="32061" spans="5:5" x14ac:dyDescent="0.25">
      <c r="E32061"/>
    </row>
    <row r="32062" spans="5:5" x14ac:dyDescent="0.25">
      <c r="E32062"/>
    </row>
    <row r="32063" spans="5:5" x14ac:dyDescent="0.25">
      <c r="E32063"/>
    </row>
    <row r="32064" spans="5:5" x14ac:dyDescent="0.25">
      <c r="E32064"/>
    </row>
    <row r="32065" spans="5:5" x14ac:dyDescent="0.25">
      <c r="E32065"/>
    </row>
    <row r="32066" spans="5:5" x14ac:dyDescent="0.25">
      <c r="E32066"/>
    </row>
    <row r="32067" spans="5:5" x14ac:dyDescent="0.25">
      <c r="E32067"/>
    </row>
    <row r="32068" spans="5:5" x14ac:dyDescent="0.25">
      <c r="E32068"/>
    </row>
    <row r="32069" spans="5:5" x14ac:dyDescent="0.25">
      <c r="E32069"/>
    </row>
    <row r="32070" spans="5:5" x14ac:dyDescent="0.25">
      <c r="E32070"/>
    </row>
    <row r="32071" spans="5:5" x14ac:dyDescent="0.25">
      <c r="E32071"/>
    </row>
    <row r="32072" spans="5:5" x14ac:dyDescent="0.25">
      <c r="E32072"/>
    </row>
    <row r="32073" spans="5:5" x14ac:dyDescent="0.25">
      <c r="E32073"/>
    </row>
    <row r="32074" spans="5:5" x14ac:dyDescent="0.25">
      <c r="E32074"/>
    </row>
    <row r="32075" spans="5:5" x14ac:dyDescent="0.25">
      <c r="E32075"/>
    </row>
    <row r="32076" spans="5:5" x14ac:dyDescent="0.25">
      <c r="E32076"/>
    </row>
    <row r="32077" spans="5:5" x14ac:dyDescent="0.25">
      <c r="E32077"/>
    </row>
    <row r="32078" spans="5:5" x14ac:dyDescent="0.25">
      <c r="E32078"/>
    </row>
    <row r="32079" spans="5:5" x14ac:dyDescent="0.25">
      <c r="E32079"/>
    </row>
    <row r="32080" spans="5:5" x14ac:dyDescent="0.25">
      <c r="E32080"/>
    </row>
    <row r="32081" spans="5:5" x14ac:dyDescent="0.25">
      <c r="E32081"/>
    </row>
    <row r="32082" spans="5:5" x14ac:dyDescent="0.25">
      <c r="E32082"/>
    </row>
    <row r="32083" spans="5:5" x14ac:dyDescent="0.25">
      <c r="E32083"/>
    </row>
    <row r="32084" spans="5:5" x14ac:dyDescent="0.25">
      <c r="E32084"/>
    </row>
    <row r="32085" spans="5:5" x14ac:dyDescent="0.25">
      <c r="E32085"/>
    </row>
    <row r="32086" spans="5:5" x14ac:dyDescent="0.25">
      <c r="E32086"/>
    </row>
    <row r="32087" spans="5:5" x14ac:dyDescent="0.25">
      <c r="E32087"/>
    </row>
    <row r="32088" spans="5:5" x14ac:dyDescent="0.25">
      <c r="E32088"/>
    </row>
    <row r="32089" spans="5:5" x14ac:dyDescent="0.25">
      <c r="E32089"/>
    </row>
    <row r="32090" spans="5:5" x14ac:dyDescent="0.25">
      <c r="E32090"/>
    </row>
    <row r="32091" spans="5:5" x14ac:dyDescent="0.25">
      <c r="E32091"/>
    </row>
    <row r="32092" spans="5:5" x14ac:dyDescent="0.25">
      <c r="E32092"/>
    </row>
    <row r="32093" spans="5:5" x14ac:dyDescent="0.25">
      <c r="E32093"/>
    </row>
    <row r="32094" spans="5:5" x14ac:dyDescent="0.25">
      <c r="E32094"/>
    </row>
    <row r="32095" spans="5:5" x14ac:dyDescent="0.25">
      <c r="E32095"/>
    </row>
    <row r="32096" spans="5:5" x14ac:dyDescent="0.25">
      <c r="E32096"/>
    </row>
    <row r="32097" spans="5:5" x14ac:dyDescent="0.25">
      <c r="E32097"/>
    </row>
    <row r="32098" spans="5:5" x14ac:dyDescent="0.25">
      <c r="E32098"/>
    </row>
    <row r="32099" spans="5:5" x14ac:dyDescent="0.25">
      <c r="E32099"/>
    </row>
    <row r="32100" spans="5:5" x14ac:dyDescent="0.25">
      <c r="E32100"/>
    </row>
    <row r="32101" spans="5:5" x14ac:dyDescent="0.25">
      <c r="E32101"/>
    </row>
    <row r="32102" spans="5:5" x14ac:dyDescent="0.25">
      <c r="E32102"/>
    </row>
    <row r="32103" spans="5:5" x14ac:dyDescent="0.25">
      <c r="E32103"/>
    </row>
    <row r="32104" spans="5:5" x14ac:dyDescent="0.25">
      <c r="E32104"/>
    </row>
    <row r="32105" spans="5:5" x14ac:dyDescent="0.25">
      <c r="E32105"/>
    </row>
    <row r="32106" spans="5:5" x14ac:dyDescent="0.25">
      <c r="E32106"/>
    </row>
    <row r="32107" spans="5:5" x14ac:dyDescent="0.25">
      <c r="E32107"/>
    </row>
    <row r="32108" spans="5:5" x14ac:dyDescent="0.25">
      <c r="E32108"/>
    </row>
    <row r="32109" spans="5:5" x14ac:dyDescent="0.25">
      <c r="E32109"/>
    </row>
    <row r="32110" spans="5:5" x14ac:dyDescent="0.25">
      <c r="E32110"/>
    </row>
    <row r="32111" spans="5:5" x14ac:dyDescent="0.25">
      <c r="E32111"/>
    </row>
    <row r="32112" spans="5:5" x14ac:dyDescent="0.25">
      <c r="E32112"/>
    </row>
    <row r="32113" spans="5:5" x14ac:dyDescent="0.25">
      <c r="E32113"/>
    </row>
    <row r="32114" spans="5:5" x14ac:dyDescent="0.25">
      <c r="E32114"/>
    </row>
    <row r="32115" spans="5:5" x14ac:dyDescent="0.25">
      <c r="E32115"/>
    </row>
    <row r="32116" spans="5:5" x14ac:dyDescent="0.25">
      <c r="E32116"/>
    </row>
    <row r="32117" spans="5:5" x14ac:dyDescent="0.25">
      <c r="E32117"/>
    </row>
    <row r="32118" spans="5:5" x14ac:dyDescent="0.25">
      <c r="E32118"/>
    </row>
    <row r="32119" spans="5:5" x14ac:dyDescent="0.25">
      <c r="E32119"/>
    </row>
    <row r="32120" spans="5:5" x14ac:dyDescent="0.25">
      <c r="E32120"/>
    </row>
    <row r="32121" spans="5:5" x14ac:dyDescent="0.25">
      <c r="E32121"/>
    </row>
    <row r="32122" spans="5:5" x14ac:dyDescent="0.25">
      <c r="E32122"/>
    </row>
    <row r="32123" spans="5:5" x14ac:dyDescent="0.25">
      <c r="E32123"/>
    </row>
    <row r="32124" spans="5:5" x14ac:dyDescent="0.25">
      <c r="E32124"/>
    </row>
    <row r="32125" spans="5:5" x14ac:dyDescent="0.25">
      <c r="E32125"/>
    </row>
    <row r="32126" spans="5:5" x14ac:dyDescent="0.25">
      <c r="E32126"/>
    </row>
    <row r="32127" spans="5:5" x14ac:dyDescent="0.25">
      <c r="E32127"/>
    </row>
    <row r="32128" spans="5:5" x14ac:dyDescent="0.25">
      <c r="E32128"/>
    </row>
    <row r="32129" spans="5:5" x14ac:dyDescent="0.25">
      <c r="E32129"/>
    </row>
    <row r="32130" spans="5:5" x14ac:dyDescent="0.25">
      <c r="E32130"/>
    </row>
    <row r="32131" spans="5:5" x14ac:dyDescent="0.25">
      <c r="E32131"/>
    </row>
    <row r="32132" spans="5:5" x14ac:dyDescent="0.25">
      <c r="E32132"/>
    </row>
    <row r="32133" spans="5:5" x14ac:dyDescent="0.25">
      <c r="E32133"/>
    </row>
    <row r="32134" spans="5:5" x14ac:dyDescent="0.25">
      <c r="E32134"/>
    </row>
    <row r="32135" spans="5:5" x14ac:dyDescent="0.25">
      <c r="E32135"/>
    </row>
    <row r="32136" spans="5:5" x14ac:dyDescent="0.25">
      <c r="E32136"/>
    </row>
    <row r="32137" spans="5:5" x14ac:dyDescent="0.25">
      <c r="E32137"/>
    </row>
    <row r="32138" spans="5:5" x14ac:dyDescent="0.25">
      <c r="E32138"/>
    </row>
    <row r="32139" spans="5:5" x14ac:dyDescent="0.25">
      <c r="E32139"/>
    </row>
    <row r="32140" spans="5:5" x14ac:dyDescent="0.25">
      <c r="E32140"/>
    </row>
    <row r="32141" spans="5:5" x14ac:dyDescent="0.25">
      <c r="E32141"/>
    </row>
    <row r="32142" spans="5:5" x14ac:dyDescent="0.25">
      <c r="E32142"/>
    </row>
    <row r="32143" spans="5:5" x14ac:dyDescent="0.25">
      <c r="E32143"/>
    </row>
    <row r="32144" spans="5:5" x14ac:dyDescent="0.25">
      <c r="E32144"/>
    </row>
    <row r="32145" spans="5:5" x14ac:dyDescent="0.25">
      <c r="E32145"/>
    </row>
    <row r="32146" spans="5:5" x14ac:dyDescent="0.25">
      <c r="E32146"/>
    </row>
    <row r="32147" spans="5:5" x14ac:dyDescent="0.25">
      <c r="E32147"/>
    </row>
    <row r="32148" spans="5:5" x14ac:dyDescent="0.25">
      <c r="E32148"/>
    </row>
    <row r="32149" spans="5:5" x14ac:dyDescent="0.25">
      <c r="E32149"/>
    </row>
    <row r="32150" spans="5:5" x14ac:dyDescent="0.25">
      <c r="E32150"/>
    </row>
    <row r="32151" spans="5:5" x14ac:dyDescent="0.25">
      <c r="E32151"/>
    </row>
    <row r="32152" spans="5:5" x14ac:dyDescent="0.25">
      <c r="E32152"/>
    </row>
    <row r="32153" spans="5:5" x14ac:dyDescent="0.25">
      <c r="E32153"/>
    </row>
    <row r="32154" spans="5:5" x14ac:dyDescent="0.25">
      <c r="E32154"/>
    </row>
    <row r="32155" spans="5:5" x14ac:dyDescent="0.25">
      <c r="E32155"/>
    </row>
    <row r="32156" spans="5:5" x14ac:dyDescent="0.25">
      <c r="E32156"/>
    </row>
    <row r="32157" spans="5:5" x14ac:dyDescent="0.25">
      <c r="E32157"/>
    </row>
    <row r="32158" spans="5:5" x14ac:dyDescent="0.25">
      <c r="E32158"/>
    </row>
    <row r="32159" spans="5:5" x14ac:dyDescent="0.25">
      <c r="E32159"/>
    </row>
    <row r="32160" spans="5:5" x14ac:dyDescent="0.25">
      <c r="E32160"/>
    </row>
    <row r="32161" spans="5:5" x14ac:dyDescent="0.25">
      <c r="E32161"/>
    </row>
    <row r="32162" spans="5:5" x14ac:dyDescent="0.25">
      <c r="E32162"/>
    </row>
    <row r="32163" spans="5:5" x14ac:dyDescent="0.25">
      <c r="E32163"/>
    </row>
    <row r="32164" spans="5:5" x14ac:dyDescent="0.25">
      <c r="E32164"/>
    </row>
    <row r="32165" spans="5:5" x14ac:dyDescent="0.25">
      <c r="E32165"/>
    </row>
    <row r="32166" spans="5:5" x14ac:dyDescent="0.25">
      <c r="E32166"/>
    </row>
    <row r="32167" spans="5:5" x14ac:dyDescent="0.25">
      <c r="E32167"/>
    </row>
    <row r="32168" spans="5:5" x14ac:dyDescent="0.25">
      <c r="E32168"/>
    </row>
    <row r="32169" spans="5:5" x14ac:dyDescent="0.25">
      <c r="E32169"/>
    </row>
    <row r="32170" spans="5:5" x14ac:dyDescent="0.25">
      <c r="E32170"/>
    </row>
    <row r="32171" spans="5:5" x14ac:dyDescent="0.25">
      <c r="E32171"/>
    </row>
    <row r="32172" spans="5:5" x14ac:dyDescent="0.25">
      <c r="E32172"/>
    </row>
    <row r="32173" spans="5:5" x14ac:dyDescent="0.25">
      <c r="E32173"/>
    </row>
    <row r="32174" spans="5:5" x14ac:dyDescent="0.25">
      <c r="E32174"/>
    </row>
    <row r="32175" spans="5:5" x14ac:dyDescent="0.25">
      <c r="E32175"/>
    </row>
    <row r="32176" spans="5:5" x14ac:dyDescent="0.25">
      <c r="E32176"/>
    </row>
    <row r="32177" spans="5:5" x14ac:dyDescent="0.25">
      <c r="E32177"/>
    </row>
    <row r="32178" spans="5:5" x14ac:dyDescent="0.25">
      <c r="E32178"/>
    </row>
    <row r="32179" spans="5:5" x14ac:dyDescent="0.25">
      <c r="E32179"/>
    </row>
    <row r="32180" spans="5:5" x14ac:dyDescent="0.25">
      <c r="E32180"/>
    </row>
    <row r="32181" spans="5:5" x14ac:dyDescent="0.25">
      <c r="E32181"/>
    </row>
    <row r="32182" spans="5:5" x14ac:dyDescent="0.25">
      <c r="E32182"/>
    </row>
    <row r="32183" spans="5:5" x14ac:dyDescent="0.25">
      <c r="E32183"/>
    </row>
    <row r="32184" spans="5:5" x14ac:dyDescent="0.25">
      <c r="E32184"/>
    </row>
    <row r="32185" spans="5:5" x14ac:dyDescent="0.25">
      <c r="E32185"/>
    </row>
    <row r="32186" spans="5:5" x14ac:dyDescent="0.25">
      <c r="E32186"/>
    </row>
    <row r="32187" spans="5:5" x14ac:dyDescent="0.25">
      <c r="E32187"/>
    </row>
    <row r="32188" spans="5:5" x14ac:dyDescent="0.25">
      <c r="E32188"/>
    </row>
    <row r="32189" spans="5:5" x14ac:dyDescent="0.25">
      <c r="E32189"/>
    </row>
    <row r="32190" spans="5:5" x14ac:dyDescent="0.25">
      <c r="E32190"/>
    </row>
    <row r="32191" spans="5:5" x14ac:dyDescent="0.25">
      <c r="E32191"/>
    </row>
    <row r="32192" spans="5:5" x14ac:dyDescent="0.25">
      <c r="E32192"/>
    </row>
    <row r="32193" spans="5:5" x14ac:dyDescent="0.25">
      <c r="E32193"/>
    </row>
    <row r="32194" spans="5:5" x14ac:dyDescent="0.25">
      <c r="E32194"/>
    </row>
    <row r="32195" spans="5:5" x14ac:dyDescent="0.25">
      <c r="E32195"/>
    </row>
    <row r="32196" spans="5:5" x14ac:dyDescent="0.25">
      <c r="E32196"/>
    </row>
    <row r="32197" spans="5:5" x14ac:dyDescent="0.25">
      <c r="E32197"/>
    </row>
    <row r="32198" spans="5:5" x14ac:dyDescent="0.25">
      <c r="E32198"/>
    </row>
    <row r="32199" spans="5:5" x14ac:dyDescent="0.25">
      <c r="E32199"/>
    </row>
    <row r="32200" spans="5:5" x14ac:dyDescent="0.25">
      <c r="E32200"/>
    </row>
    <row r="32201" spans="5:5" x14ac:dyDescent="0.25">
      <c r="E32201"/>
    </row>
    <row r="32202" spans="5:5" x14ac:dyDescent="0.25">
      <c r="E32202"/>
    </row>
    <row r="32203" spans="5:5" x14ac:dyDescent="0.25">
      <c r="E32203"/>
    </row>
    <row r="32204" spans="5:5" x14ac:dyDescent="0.25">
      <c r="E32204"/>
    </row>
    <row r="32205" spans="5:5" x14ac:dyDescent="0.25">
      <c r="E32205"/>
    </row>
    <row r="32206" spans="5:5" x14ac:dyDescent="0.25">
      <c r="E32206"/>
    </row>
    <row r="32207" spans="5:5" x14ac:dyDescent="0.25">
      <c r="E32207"/>
    </row>
    <row r="32208" spans="5:5" x14ac:dyDescent="0.25">
      <c r="E32208"/>
    </row>
    <row r="32209" spans="5:5" x14ac:dyDescent="0.25">
      <c r="E32209"/>
    </row>
    <row r="32210" spans="5:5" x14ac:dyDescent="0.25">
      <c r="E32210"/>
    </row>
    <row r="32211" spans="5:5" x14ac:dyDescent="0.25">
      <c r="E32211"/>
    </row>
    <row r="32212" spans="5:5" x14ac:dyDescent="0.25">
      <c r="E32212"/>
    </row>
    <row r="32213" spans="5:5" x14ac:dyDescent="0.25">
      <c r="E32213"/>
    </row>
    <row r="32214" spans="5:5" x14ac:dyDescent="0.25">
      <c r="E32214"/>
    </row>
    <row r="32215" spans="5:5" x14ac:dyDescent="0.25">
      <c r="E32215"/>
    </row>
    <row r="32216" spans="5:5" x14ac:dyDescent="0.25">
      <c r="E32216"/>
    </row>
    <row r="32217" spans="5:5" x14ac:dyDescent="0.25">
      <c r="E32217"/>
    </row>
    <row r="32218" spans="5:5" x14ac:dyDescent="0.25">
      <c r="E32218"/>
    </row>
    <row r="32219" spans="5:5" x14ac:dyDescent="0.25">
      <c r="E32219"/>
    </row>
    <row r="32220" spans="5:5" x14ac:dyDescent="0.25">
      <c r="E32220"/>
    </row>
    <row r="32221" spans="5:5" x14ac:dyDescent="0.25">
      <c r="E32221"/>
    </row>
    <row r="32222" spans="5:5" x14ac:dyDescent="0.25">
      <c r="E32222"/>
    </row>
    <row r="32223" spans="5:5" x14ac:dyDescent="0.25">
      <c r="E32223"/>
    </row>
    <row r="32224" spans="5:5" x14ac:dyDescent="0.25">
      <c r="E32224"/>
    </row>
    <row r="32225" spans="5:5" x14ac:dyDescent="0.25">
      <c r="E32225"/>
    </row>
    <row r="32226" spans="5:5" x14ac:dyDescent="0.25">
      <c r="E32226"/>
    </row>
    <row r="32227" spans="5:5" x14ac:dyDescent="0.25">
      <c r="E32227"/>
    </row>
    <row r="32228" spans="5:5" x14ac:dyDescent="0.25">
      <c r="E32228"/>
    </row>
    <row r="32229" spans="5:5" x14ac:dyDescent="0.25">
      <c r="E32229"/>
    </row>
    <row r="32230" spans="5:5" x14ac:dyDescent="0.25">
      <c r="E32230"/>
    </row>
    <row r="32231" spans="5:5" x14ac:dyDescent="0.25">
      <c r="E32231"/>
    </row>
    <row r="32232" spans="5:5" x14ac:dyDescent="0.25">
      <c r="E32232"/>
    </row>
    <row r="32233" spans="5:5" x14ac:dyDescent="0.25">
      <c r="E32233"/>
    </row>
    <row r="32234" spans="5:5" x14ac:dyDescent="0.25">
      <c r="E32234"/>
    </row>
    <row r="32235" spans="5:5" x14ac:dyDescent="0.25">
      <c r="E32235"/>
    </row>
    <row r="32236" spans="5:5" x14ac:dyDescent="0.25">
      <c r="E32236"/>
    </row>
    <row r="32237" spans="5:5" x14ac:dyDescent="0.25">
      <c r="E32237"/>
    </row>
    <row r="32238" spans="5:5" x14ac:dyDescent="0.25">
      <c r="E32238"/>
    </row>
    <row r="32239" spans="5:5" x14ac:dyDescent="0.25">
      <c r="E32239"/>
    </row>
    <row r="32240" spans="5:5" x14ac:dyDescent="0.25">
      <c r="E32240"/>
    </row>
    <row r="32241" spans="5:5" x14ac:dyDescent="0.25">
      <c r="E32241"/>
    </row>
    <row r="32242" spans="5:5" x14ac:dyDescent="0.25">
      <c r="E32242"/>
    </row>
    <row r="32243" spans="5:5" x14ac:dyDescent="0.25">
      <c r="E32243"/>
    </row>
    <row r="32244" spans="5:5" x14ac:dyDescent="0.25">
      <c r="E32244"/>
    </row>
    <row r="32245" spans="5:5" x14ac:dyDescent="0.25">
      <c r="E32245"/>
    </row>
    <row r="32246" spans="5:5" x14ac:dyDescent="0.25">
      <c r="E32246"/>
    </row>
    <row r="32247" spans="5:5" x14ac:dyDescent="0.25">
      <c r="E32247"/>
    </row>
    <row r="32248" spans="5:5" x14ac:dyDescent="0.25">
      <c r="E32248"/>
    </row>
    <row r="32249" spans="5:5" x14ac:dyDescent="0.25">
      <c r="E32249"/>
    </row>
    <row r="32250" spans="5:5" x14ac:dyDescent="0.25">
      <c r="E32250"/>
    </row>
    <row r="32251" spans="5:5" x14ac:dyDescent="0.25">
      <c r="E32251"/>
    </row>
    <row r="32252" spans="5:5" x14ac:dyDescent="0.25">
      <c r="E32252"/>
    </row>
    <row r="32253" spans="5:5" x14ac:dyDescent="0.25">
      <c r="E32253"/>
    </row>
    <row r="32254" spans="5:5" x14ac:dyDescent="0.25">
      <c r="E32254"/>
    </row>
    <row r="32255" spans="5:5" x14ac:dyDescent="0.25">
      <c r="E32255"/>
    </row>
    <row r="32256" spans="5:5" x14ac:dyDescent="0.25">
      <c r="E32256"/>
    </row>
    <row r="32257" spans="5:5" x14ac:dyDescent="0.25">
      <c r="E32257"/>
    </row>
    <row r="32258" spans="5:5" x14ac:dyDescent="0.25">
      <c r="E32258"/>
    </row>
    <row r="32259" spans="5:5" x14ac:dyDescent="0.25">
      <c r="E32259"/>
    </row>
    <row r="32260" spans="5:5" x14ac:dyDescent="0.25">
      <c r="E32260"/>
    </row>
    <row r="32261" spans="5:5" x14ac:dyDescent="0.25">
      <c r="E32261"/>
    </row>
    <row r="32262" spans="5:5" x14ac:dyDescent="0.25">
      <c r="E32262"/>
    </row>
    <row r="32263" spans="5:5" x14ac:dyDescent="0.25">
      <c r="E32263"/>
    </row>
    <row r="32264" spans="5:5" x14ac:dyDescent="0.25">
      <c r="E32264"/>
    </row>
    <row r="32265" spans="5:5" x14ac:dyDescent="0.25">
      <c r="E32265"/>
    </row>
    <row r="32266" spans="5:5" x14ac:dyDescent="0.25">
      <c r="E32266"/>
    </row>
    <row r="32267" spans="5:5" x14ac:dyDescent="0.25">
      <c r="E32267"/>
    </row>
    <row r="32268" spans="5:5" x14ac:dyDescent="0.25">
      <c r="E32268"/>
    </row>
    <row r="32269" spans="5:5" x14ac:dyDescent="0.25">
      <c r="E32269"/>
    </row>
    <row r="32270" spans="5:5" x14ac:dyDescent="0.25">
      <c r="E32270"/>
    </row>
    <row r="32271" spans="5:5" x14ac:dyDescent="0.25">
      <c r="E32271"/>
    </row>
    <row r="32272" spans="5:5" x14ac:dyDescent="0.25">
      <c r="E32272"/>
    </row>
    <row r="32273" spans="5:5" x14ac:dyDescent="0.25">
      <c r="E32273"/>
    </row>
    <row r="32274" spans="5:5" x14ac:dyDescent="0.25">
      <c r="E32274"/>
    </row>
    <row r="32275" spans="5:5" x14ac:dyDescent="0.25">
      <c r="E32275"/>
    </row>
    <row r="32276" spans="5:5" x14ac:dyDescent="0.25">
      <c r="E32276"/>
    </row>
    <row r="32277" spans="5:5" x14ac:dyDescent="0.25">
      <c r="E32277"/>
    </row>
    <row r="32278" spans="5:5" x14ac:dyDescent="0.25">
      <c r="E32278"/>
    </row>
    <row r="32279" spans="5:5" x14ac:dyDescent="0.25">
      <c r="E32279"/>
    </row>
    <row r="32280" spans="5:5" x14ac:dyDescent="0.25">
      <c r="E32280"/>
    </row>
    <row r="32281" spans="5:5" x14ac:dyDescent="0.25">
      <c r="E32281"/>
    </row>
    <row r="32282" spans="5:5" x14ac:dyDescent="0.25">
      <c r="E32282"/>
    </row>
    <row r="32283" spans="5:5" x14ac:dyDescent="0.25">
      <c r="E32283"/>
    </row>
    <row r="32284" spans="5:5" x14ac:dyDescent="0.25">
      <c r="E32284"/>
    </row>
    <row r="32285" spans="5:5" x14ac:dyDescent="0.25">
      <c r="E32285"/>
    </row>
    <row r="32286" spans="5:5" x14ac:dyDescent="0.25">
      <c r="E32286"/>
    </row>
    <row r="32287" spans="5:5" x14ac:dyDescent="0.25">
      <c r="E32287"/>
    </row>
    <row r="32288" spans="5:5" x14ac:dyDescent="0.25">
      <c r="E32288"/>
    </row>
    <row r="32289" spans="5:5" x14ac:dyDescent="0.25">
      <c r="E32289"/>
    </row>
    <row r="32290" spans="5:5" x14ac:dyDescent="0.25">
      <c r="E32290"/>
    </row>
    <row r="32291" spans="5:5" x14ac:dyDescent="0.25">
      <c r="E32291"/>
    </row>
    <row r="32292" spans="5:5" x14ac:dyDescent="0.25">
      <c r="E32292"/>
    </row>
    <row r="32293" spans="5:5" x14ac:dyDescent="0.25">
      <c r="E32293"/>
    </row>
    <row r="32294" spans="5:5" x14ac:dyDescent="0.25">
      <c r="E32294"/>
    </row>
    <row r="32295" spans="5:5" x14ac:dyDescent="0.25">
      <c r="E32295"/>
    </row>
    <row r="32296" spans="5:5" x14ac:dyDescent="0.25">
      <c r="E32296"/>
    </row>
    <row r="32297" spans="5:5" x14ac:dyDescent="0.25">
      <c r="E32297"/>
    </row>
    <row r="32298" spans="5:5" x14ac:dyDescent="0.25">
      <c r="E32298"/>
    </row>
    <row r="32299" spans="5:5" x14ac:dyDescent="0.25">
      <c r="E32299"/>
    </row>
    <row r="32300" spans="5:5" x14ac:dyDescent="0.25">
      <c r="E32300"/>
    </row>
    <row r="32301" spans="5:5" x14ac:dyDescent="0.25">
      <c r="E32301"/>
    </row>
    <row r="32302" spans="5:5" x14ac:dyDescent="0.25">
      <c r="E32302"/>
    </row>
    <row r="32303" spans="5:5" x14ac:dyDescent="0.25">
      <c r="E32303"/>
    </row>
    <row r="32304" spans="5:5" x14ac:dyDescent="0.25">
      <c r="E32304"/>
    </row>
    <row r="32305" spans="5:5" x14ac:dyDescent="0.25">
      <c r="E32305"/>
    </row>
    <row r="32306" spans="5:5" x14ac:dyDescent="0.25">
      <c r="E32306"/>
    </row>
    <row r="32307" spans="5:5" x14ac:dyDescent="0.25">
      <c r="E32307"/>
    </row>
    <row r="32308" spans="5:5" x14ac:dyDescent="0.25">
      <c r="E32308"/>
    </row>
    <row r="32309" spans="5:5" x14ac:dyDescent="0.25">
      <c r="E32309"/>
    </row>
    <row r="32310" spans="5:5" x14ac:dyDescent="0.25">
      <c r="E32310"/>
    </row>
    <row r="32311" spans="5:5" x14ac:dyDescent="0.25">
      <c r="E32311"/>
    </row>
    <row r="32312" spans="5:5" x14ac:dyDescent="0.25">
      <c r="E32312"/>
    </row>
    <row r="32313" spans="5:5" x14ac:dyDescent="0.25">
      <c r="E32313"/>
    </row>
    <row r="32314" spans="5:5" x14ac:dyDescent="0.25">
      <c r="E32314"/>
    </row>
    <row r="32315" spans="5:5" x14ac:dyDescent="0.25">
      <c r="E32315"/>
    </row>
    <row r="32316" spans="5:5" x14ac:dyDescent="0.25">
      <c r="E32316"/>
    </row>
    <row r="32317" spans="5:5" x14ac:dyDescent="0.25">
      <c r="E32317"/>
    </row>
    <row r="32318" spans="5:5" x14ac:dyDescent="0.25">
      <c r="E32318"/>
    </row>
    <row r="32319" spans="5:5" x14ac:dyDescent="0.25">
      <c r="E32319"/>
    </row>
    <row r="32320" spans="5:5" x14ac:dyDescent="0.25">
      <c r="E32320"/>
    </row>
    <row r="32321" spans="5:5" x14ac:dyDescent="0.25">
      <c r="E32321"/>
    </row>
    <row r="32322" spans="5:5" x14ac:dyDescent="0.25">
      <c r="E32322"/>
    </row>
    <row r="32323" spans="5:5" x14ac:dyDescent="0.25">
      <c r="E32323"/>
    </row>
    <row r="32324" spans="5:5" x14ac:dyDescent="0.25">
      <c r="E32324"/>
    </row>
    <row r="32325" spans="5:5" x14ac:dyDescent="0.25">
      <c r="E32325"/>
    </row>
    <row r="32326" spans="5:5" x14ac:dyDescent="0.25">
      <c r="E32326"/>
    </row>
    <row r="32327" spans="5:5" x14ac:dyDescent="0.25">
      <c r="E32327"/>
    </row>
    <row r="32328" spans="5:5" x14ac:dyDescent="0.25">
      <c r="E32328"/>
    </row>
    <row r="32329" spans="5:5" x14ac:dyDescent="0.25">
      <c r="E32329"/>
    </row>
    <row r="32330" spans="5:5" x14ac:dyDescent="0.25">
      <c r="E32330"/>
    </row>
    <row r="32331" spans="5:5" x14ac:dyDescent="0.25">
      <c r="E32331"/>
    </row>
    <row r="32332" spans="5:5" x14ac:dyDescent="0.25">
      <c r="E32332"/>
    </row>
    <row r="32333" spans="5:5" x14ac:dyDescent="0.25">
      <c r="E32333"/>
    </row>
    <row r="32334" spans="5:5" x14ac:dyDescent="0.25">
      <c r="E32334"/>
    </row>
    <row r="32335" spans="5:5" x14ac:dyDescent="0.25">
      <c r="E32335"/>
    </row>
    <row r="32336" spans="5:5" x14ac:dyDescent="0.25">
      <c r="E32336"/>
    </row>
    <row r="32337" spans="5:5" x14ac:dyDescent="0.25">
      <c r="E32337"/>
    </row>
    <row r="32338" spans="5:5" x14ac:dyDescent="0.25">
      <c r="E32338"/>
    </row>
    <row r="32339" spans="5:5" x14ac:dyDescent="0.25">
      <c r="E32339"/>
    </row>
    <row r="32340" spans="5:5" x14ac:dyDescent="0.25">
      <c r="E32340"/>
    </row>
    <row r="32341" spans="5:5" x14ac:dyDescent="0.25">
      <c r="E32341"/>
    </row>
    <row r="32342" spans="5:5" x14ac:dyDescent="0.25">
      <c r="E32342"/>
    </row>
    <row r="32343" spans="5:5" x14ac:dyDescent="0.25">
      <c r="E32343"/>
    </row>
    <row r="32344" spans="5:5" x14ac:dyDescent="0.25">
      <c r="E32344"/>
    </row>
    <row r="32345" spans="5:5" x14ac:dyDescent="0.25">
      <c r="E32345"/>
    </row>
    <row r="32346" spans="5:5" x14ac:dyDescent="0.25">
      <c r="E32346"/>
    </row>
    <row r="32347" spans="5:5" x14ac:dyDescent="0.25">
      <c r="E32347"/>
    </row>
    <row r="32348" spans="5:5" x14ac:dyDescent="0.25">
      <c r="E32348"/>
    </row>
    <row r="32349" spans="5:5" x14ac:dyDescent="0.25">
      <c r="E32349"/>
    </row>
    <row r="32350" spans="5:5" x14ac:dyDescent="0.25">
      <c r="E32350"/>
    </row>
    <row r="32351" spans="5:5" x14ac:dyDescent="0.25">
      <c r="E32351"/>
    </row>
    <row r="32352" spans="5:5" x14ac:dyDescent="0.25">
      <c r="E32352"/>
    </row>
    <row r="32353" spans="5:5" x14ac:dyDescent="0.25">
      <c r="E32353"/>
    </row>
    <row r="32354" spans="5:5" x14ac:dyDescent="0.25">
      <c r="E32354"/>
    </row>
    <row r="32355" spans="5:5" x14ac:dyDescent="0.25">
      <c r="E32355"/>
    </row>
    <row r="32356" spans="5:5" x14ac:dyDescent="0.25">
      <c r="E32356"/>
    </row>
    <row r="32357" spans="5:5" x14ac:dyDescent="0.25">
      <c r="E32357"/>
    </row>
    <row r="32358" spans="5:5" x14ac:dyDescent="0.25">
      <c r="E32358"/>
    </row>
    <row r="32359" spans="5:5" x14ac:dyDescent="0.25">
      <c r="E32359"/>
    </row>
    <row r="32360" spans="5:5" x14ac:dyDescent="0.25">
      <c r="E32360"/>
    </row>
    <row r="32361" spans="5:5" x14ac:dyDescent="0.25">
      <c r="E32361"/>
    </row>
    <row r="32362" spans="5:5" x14ac:dyDescent="0.25">
      <c r="E32362"/>
    </row>
    <row r="32363" spans="5:5" x14ac:dyDescent="0.25">
      <c r="E32363"/>
    </row>
    <row r="32364" spans="5:5" x14ac:dyDescent="0.25">
      <c r="E32364"/>
    </row>
    <row r="32365" spans="5:5" x14ac:dyDescent="0.25">
      <c r="E32365"/>
    </row>
    <row r="32366" spans="5:5" x14ac:dyDescent="0.25">
      <c r="E32366"/>
    </row>
    <row r="32367" spans="5:5" x14ac:dyDescent="0.25">
      <c r="E32367"/>
    </row>
    <row r="32368" spans="5:5" x14ac:dyDescent="0.25">
      <c r="E32368"/>
    </row>
    <row r="32369" spans="5:5" x14ac:dyDescent="0.25">
      <c r="E32369"/>
    </row>
    <row r="32370" spans="5:5" x14ac:dyDescent="0.25">
      <c r="E32370"/>
    </row>
    <row r="32371" spans="5:5" x14ac:dyDescent="0.25">
      <c r="E32371"/>
    </row>
    <row r="32372" spans="5:5" x14ac:dyDescent="0.25">
      <c r="E32372"/>
    </row>
    <row r="32373" spans="5:5" x14ac:dyDescent="0.25">
      <c r="E32373"/>
    </row>
    <row r="32374" spans="5:5" x14ac:dyDescent="0.25">
      <c r="E32374"/>
    </row>
    <row r="32375" spans="5:5" x14ac:dyDescent="0.25">
      <c r="E32375"/>
    </row>
    <row r="32376" spans="5:5" x14ac:dyDescent="0.25">
      <c r="E32376"/>
    </row>
    <row r="32377" spans="5:5" x14ac:dyDescent="0.25">
      <c r="E32377"/>
    </row>
    <row r="32378" spans="5:5" x14ac:dyDescent="0.25">
      <c r="E32378"/>
    </row>
    <row r="32379" spans="5:5" x14ac:dyDescent="0.25">
      <c r="E32379"/>
    </row>
    <row r="32380" spans="5:5" x14ac:dyDescent="0.25">
      <c r="E32380"/>
    </row>
    <row r="32381" spans="5:5" x14ac:dyDescent="0.25">
      <c r="E32381"/>
    </row>
    <row r="32382" spans="5:5" x14ac:dyDescent="0.25">
      <c r="E32382"/>
    </row>
    <row r="32383" spans="5:5" x14ac:dyDescent="0.25">
      <c r="E32383"/>
    </row>
    <row r="32384" spans="5:5" x14ac:dyDescent="0.25">
      <c r="E32384"/>
    </row>
    <row r="32385" spans="5:5" x14ac:dyDescent="0.25">
      <c r="E32385"/>
    </row>
    <row r="32386" spans="5:5" x14ac:dyDescent="0.25">
      <c r="E32386"/>
    </row>
    <row r="32387" spans="5:5" x14ac:dyDescent="0.25">
      <c r="E32387"/>
    </row>
    <row r="32388" spans="5:5" x14ac:dyDescent="0.25">
      <c r="E32388"/>
    </row>
    <row r="32389" spans="5:5" x14ac:dyDescent="0.25">
      <c r="E32389"/>
    </row>
    <row r="32390" spans="5:5" x14ac:dyDescent="0.25">
      <c r="E32390"/>
    </row>
    <row r="32391" spans="5:5" x14ac:dyDescent="0.25">
      <c r="E32391"/>
    </row>
    <row r="32392" spans="5:5" x14ac:dyDescent="0.25">
      <c r="E32392"/>
    </row>
    <row r="32393" spans="5:5" x14ac:dyDescent="0.25">
      <c r="E32393"/>
    </row>
    <row r="32394" spans="5:5" x14ac:dyDescent="0.25">
      <c r="E32394"/>
    </row>
    <row r="32395" spans="5:5" x14ac:dyDescent="0.25">
      <c r="E32395"/>
    </row>
    <row r="32396" spans="5:5" x14ac:dyDescent="0.25">
      <c r="E32396"/>
    </row>
    <row r="32397" spans="5:5" x14ac:dyDescent="0.25">
      <c r="E32397"/>
    </row>
    <row r="32398" spans="5:5" x14ac:dyDescent="0.25">
      <c r="E32398"/>
    </row>
    <row r="32399" spans="5:5" x14ac:dyDescent="0.25">
      <c r="E32399"/>
    </row>
    <row r="32400" spans="5:5" x14ac:dyDescent="0.25">
      <c r="E32400"/>
    </row>
    <row r="32401" spans="5:5" x14ac:dyDescent="0.25">
      <c r="E32401"/>
    </row>
    <row r="32402" spans="5:5" x14ac:dyDescent="0.25">
      <c r="E32402"/>
    </row>
    <row r="32403" spans="5:5" x14ac:dyDescent="0.25">
      <c r="E32403"/>
    </row>
    <row r="32404" spans="5:5" x14ac:dyDescent="0.25">
      <c r="E32404"/>
    </row>
    <row r="32405" spans="5:5" x14ac:dyDescent="0.25">
      <c r="E32405"/>
    </row>
    <row r="32406" spans="5:5" x14ac:dyDescent="0.25">
      <c r="E32406"/>
    </row>
    <row r="32407" spans="5:5" x14ac:dyDescent="0.25">
      <c r="E32407"/>
    </row>
    <row r="32408" spans="5:5" x14ac:dyDescent="0.25">
      <c r="E32408"/>
    </row>
    <row r="32409" spans="5:5" x14ac:dyDescent="0.25">
      <c r="E32409"/>
    </row>
    <row r="32410" spans="5:5" x14ac:dyDescent="0.25">
      <c r="E32410"/>
    </row>
    <row r="32411" spans="5:5" x14ac:dyDescent="0.25">
      <c r="E32411"/>
    </row>
    <row r="32412" spans="5:5" x14ac:dyDescent="0.25">
      <c r="E32412"/>
    </row>
    <row r="32413" spans="5:5" x14ac:dyDescent="0.25">
      <c r="E32413"/>
    </row>
    <row r="32414" spans="5:5" x14ac:dyDescent="0.25">
      <c r="E32414"/>
    </row>
    <row r="32415" spans="5:5" x14ac:dyDescent="0.25">
      <c r="E32415"/>
    </row>
    <row r="32416" spans="5:5" x14ac:dyDescent="0.25">
      <c r="E32416"/>
    </row>
    <row r="32417" spans="5:5" x14ac:dyDescent="0.25">
      <c r="E32417"/>
    </row>
    <row r="32418" spans="5:5" x14ac:dyDescent="0.25">
      <c r="E32418"/>
    </row>
    <row r="32419" spans="5:5" x14ac:dyDescent="0.25">
      <c r="E32419"/>
    </row>
    <row r="32420" spans="5:5" x14ac:dyDescent="0.25">
      <c r="E32420"/>
    </row>
    <row r="32421" spans="5:5" x14ac:dyDescent="0.25">
      <c r="E32421"/>
    </row>
    <row r="32422" spans="5:5" x14ac:dyDescent="0.25">
      <c r="E32422"/>
    </row>
    <row r="32423" spans="5:5" x14ac:dyDescent="0.25">
      <c r="E32423"/>
    </row>
    <row r="32424" spans="5:5" x14ac:dyDescent="0.25">
      <c r="E32424"/>
    </row>
    <row r="32425" spans="5:5" x14ac:dyDescent="0.25">
      <c r="E32425"/>
    </row>
    <row r="32426" spans="5:5" x14ac:dyDescent="0.25">
      <c r="E32426"/>
    </row>
    <row r="32427" spans="5:5" x14ac:dyDescent="0.25">
      <c r="E32427"/>
    </row>
    <row r="32428" spans="5:5" x14ac:dyDescent="0.25">
      <c r="E32428"/>
    </row>
    <row r="32429" spans="5:5" x14ac:dyDescent="0.25">
      <c r="E32429"/>
    </row>
    <row r="32430" spans="5:5" x14ac:dyDescent="0.25">
      <c r="E32430"/>
    </row>
    <row r="32431" spans="5:5" x14ac:dyDescent="0.25">
      <c r="E32431"/>
    </row>
    <row r="32432" spans="5:5" x14ac:dyDescent="0.25">
      <c r="E32432"/>
    </row>
    <row r="32433" spans="5:5" x14ac:dyDescent="0.25">
      <c r="E32433"/>
    </row>
    <row r="32434" spans="5:5" x14ac:dyDescent="0.25">
      <c r="E32434"/>
    </row>
    <row r="32435" spans="5:5" x14ac:dyDescent="0.25">
      <c r="E32435"/>
    </row>
    <row r="32436" spans="5:5" x14ac:dyDescent="0.25">
      <c r="E32436"/>
    </row>
    <row r="32437" spans="5:5" x14ac:dyDescent="0.25">
      <c r="E32437"/>
    </row>
    <row r="32438" spans="5:5" x14ac:dyDescent="0.25">
      <c r="E32438"/>
    </row>
    <row r="32439" spans="5:5" x14ac:dyDescent="0.25">
      <c r="E32439"/>
    </row>
    <row r="32440" spans="5:5" x14ac:dyDescent="0.25">
      <c r="E32440"/>
    </row>
    <row r="32441" spans="5:5" x14ac:dyDescent="0.25">
      <c r="E32441"/>
    </row>
    <row r="32442" spans="5:5" x14ac:dyDescent="0.25">
      <c r="E32442"/>
    </row>
    <row r="32443" spans="5:5" x14ac:dyDescent="0.25">
      <c r="E32443"/>
    </row>
    <row r="32444" spans="5:5" x14ac:dyDescent="0.25">
      <c r="E32444"/>
    </row>
    <row r="32445" spans="5:5" x14ac:dyDescent="0.25">
      <c r="E32445"/>
    </row>
    <row r="32446" spans="5:5" x14ac:dyDescent="0.25">
      <c r="E32446"/>
    </row>
    <row r="32447" spans="5:5" x14ac:dyDescent="0.25">
      <c r="E32447"/>
    </row>
    <row r="32448" spans="5:5" x14ac:dyDescent="0.25">
      <c r="E32448"/>
    </row>
    <row r="32449" spans="5:5" x14ac:dyDescent="0.25">
      <c r="E32449"/>
    </row>
    <row r="32450" spans="5:5" x14ac:dyDescent="0.25">
      <c r="E32450"/>
    </row>
    <row r="32451" spans="5:5" x14ac:dyDescent="0.25">
      <c r="E32451"/>
    </row>
    <row r="32452" spans="5:5" x14ac:dyDescent="0.25">
      <c r="E32452"/>
    </row>
    <row r="32453" spans="5:5" x14ac:dyDescent="0.25">
      <c r="E32453"/>
    </row>
    <row r="32454" spans="5:5" x14ac:dyDescent="0.25">
      <c r="E32454"/>
    </row>
    <row r="32455" spans="5:5" x14ac:dyDescent="0.25">
      <c r="E32455"/>
    </row>
    <row r="32456" spans="5:5" x14ac:dyDescent="0.25">
      <c r="E32456"/>
    </row>
    <row r="32457" spans="5:5" x14ac:dyDescent="0.25">
      <c r="E32457"/>
    </row>
    <row r="32458" spans="5:5" x14ac:dyDescent="0.25">
      <c r="E32458"/>
    </row>
    <row r="32459" spans="5:5" x14ac:dyDescent="0.25">
      <c r="E32459"/>
    </row>
    <row r="32460" spans="5:5" x14ac:dyDescent="0.25">
      <c r="E32460"/>
    </row>
    <row r="32461" spans="5:5" x14ac:dyDescent="0.25">
      <c r="E32461"/>
    </row>
    <row r="32462" spans="5:5" x14ac:dyDescent="0.25">
      <c r="E32462"/>
    </row>
    <row r="32463" spans="5:5" x14ac:dyDescent="0.25">
      <c r="E32463"/>
    </row>
    <row r="32464" spans="5:5" x14ac:dyDescent="0.25">
      <c r="E32464"/>
    </row>
    <row r="32465" spans="5:5" x14ac:dyDescent="0.25">
      <c r="E32465"/>
    </row>
    <row r="32466" spans="5:5" x14ac:dyDescent="0.25">
      <c r="E32466"/>
    </row>
    <row r="32467" spans="5:5" x14ac:dyDescent="0.25">
      <c r="E32467"/>
    </row>
    <row r="32468" spans="5:5" x14ac:dyDescent="0.25">
      <c r="E32468"/>
    </row>
    <row r="32469" spans="5:5" x14ac:dyDescent="0.25">
      <c r="E32469"/>
    </row>
    <row r="32470" spans="5:5" x14ac:dyDescent="0.25">
      <c r="E32470"/>
    </row>
    <row r="32471" spans="5:5" x14ac:dyDescent="0.25">
      <c r="E32471"/>
    </row>
    <row r="32472" spans="5:5" x14ac:dyDescent="0.25">
      <c r="E32472"/>
    </row>
    <row r="32473" spans="5:5" x14ac:dyDescent="0.25">
      <c r="E32473"/>
    </row>
    <row r="32474" spans="5:5" x14ac:dyDescent="0.25">
      <c r="E32474"/>
    </row>
    <row r="32475" spans="5:5" x14ac:dyDescent="0.25">
      <c r="E32475"/>
    </row>
    <row r="32476" spans="5:5" x14ac:dyDescent="0.25">
      <c r="E32476"/>
    </row>
    <row r="32477" spans="5:5" x14ac:dyDescent="0.25">
      <c r="E32477"/>
    </row>
    <row r="32478" spans="5:5" x14ac:dyDescent="0.25">
      <c r="E32478"/>
    </row>
    <row r="32479" spans="5:5" x14ac:dyDescent="0.25">
      <c r="E32479"/>
    </row>
    <row r="32480" spans="5:5" x14ac:dyDescent="0.25">
      <c r="E32480"/>
    </row>
    <row r="32481" spans="5:5" x14ac:dyDescent="0.25">
      <c r="E32481"/>
    </row>
    <row r="32482" spans="5:5" x14ac:dyDescent="0.25">
      <c r="E32482"/>
    </row>
    <row r="32483" spans="5:5" x14ac:dyDescent="0.25">
      <c r="E32483"/>
    </row>
    <row r="32484" spans="5:5" x14ac:dyDescent="0.25">
      <c r="E32484"/>
    </row>
    <row r="32485" spans="5:5" x14ac:dyDescent="0.25">
      <c r="E32485"/>
    </row>
    <row r="32486" spans="5:5" x14ac:dyDescent="0.25">
      <c r="E32486"/>
    </row>
    <row r="32487" spans="5:5" x14ac:dyDescent="0.25">
      <c r="E32487"/>
    </row>
    <row r="32488" spans="5:5" x14ac:dyDescent="0.25">
      <c r="E32488"/>
    </row>
    <row r="32489" spans="5:5" x14ac:dyDescent="0.25">
      <c r="E32489"/>
    </row>
    <row r="32490" spans="5:5" x14ac:dyDescent="0.25">
      <c r="E32490"/>
    </row>
    <row r="32491" spans="5:5" x14ac:dyDescent="0.25">
      <c r="E32491"/>
    </row>
    <row r="32492" spans="5:5" x14ac:dyDescent="0.25">
      <c r="E32492"/>
    </row>
    <row r="32493" spans="5:5" x14ac:dyDescent="0.25">
      <c r="E32493"/>
    </row>
    <row r="32494" spans="5:5" x14ac:dyDescent="0.25">
      <c r="E32494"/>
    </row>
    <row r="32495" spans="5:5" x14ac:dyDescent="0.25">
      <c r="E32495"/>
    </row>
    <row r="32496" spans="5:5" x14ac:dyDescent="0.25">
      <c r="E32496"/>
    </row>
    <row r="32497" spans="5:5" x14ac:dyDescent="0.25">
      <c r="E32497"/>
    </row>
    <row r="32498" spans="5:5" x14ac:dyDescent="0.25">
      <c r="E32498"/>
    </row>
    <row r="32499" spans="5:5" x14ac:dyDescent="0.25">
      <c r="E32499"/>
    </row>
    <row r="32500" spans="5:5" x14ac:dyDescent="0.25">
      <c r="E32500"/>
    </row>
    <row r="32501" spans="5:5" x14ac:dyDescent="0.25">
      <c r="E32501"/>
    </row>
    <row r="32502" spans="5:5" x14ac:dyDescent="0.25">
      <c r="E32502"/>
    </row>
    <row r="32503" spans="5:5" x14ac:dyDescent="0.25">
      <c r="E32503"/>
    </row>
    <row r="32504" spans="5:5" x14ac:dyDescent="0.25">
      <c r="E32504"/>
    </row>
    <row r="32505" spans="5:5" x14ac:dyDescent="0.25">
      <c r="E32505"/>
    </row>
    <row r="32506" spans="5:5" x14ac:dyDescent="0.25">
      <c r="E32506"/>
    </row>
    <row r="32507" spans="5:5" x14ac:dyDescent="0.25">
      <c r="E32507"/>
    </row>
    <row r="32508" spans="5:5" x14ac:dyDescent="0.25">
      <c r="E32508"/>
    </row>
    <row r="32509" spans="5:5" x14ac:dyDescent="0.25">
      <c r="E32509"/>
    </row>
    <row r="32510" spans="5:5" x14ac:dyDescent="0.25">
      <c r="E32510"/>
    </row>
    <row r="32511" spans="5:5" x14ac:dyDescent="0.25">
      <c r="E32511"/>
    </row>
    <row r="32512" spans="5:5" x14ac:dyDescent="0.25">
      <c r="E32512"/>
    </row>
    <row r="32513" spans="5:5" x14ac:dyDescent="0.25">
      <c r="E32513"/>
    </row>
    <row r="32514" spans="5:5" x14ac:dyDescent="0.25">
      <c r="E32514"/>
    </row>
    <row r="32515" spans="5:5" x14ac:dyDescent="0.25">
      <c r="E32515"/>
    </row>
    <row r="32516" spans="5:5" x14ac:dyDescent="0.25">
      <c r="E32516"/>
    </row>
    <row r="32517" spans="5:5" x14ac:dyDescent="0.25">
      <c r="E32517"/>
    </row>
    <row r="32518" spans="5:5" x14ac:dyDescent="0.25">
      <c r="E32518"/>
    </row>
    <row r="32519" spans="5:5" x14ac:dyDescent="0.25">
      <c r="E32519"/>
    </row>
    <row r="32520" spans="5:5" x14ac:dyDescent="0.25">
      <c r="E32520"/>
    </row>
    <row r="32521" spans="5:5" x14ac:dyDescent="0.25">
      <c r="E32521"/>
    </row>
    <row r="32522" spans="5:5" x14ac:dyDescent="0.25">
      <c r="E32522"/>
    </row>
    <row r="32523" spans="5:5" x14ac:dyDescent="0.25">
      <c r="E32523"/>
    </row>
    <row r="32524" spans="5:5" x14ac:dyDescent="0.25">
      <c r="E32524"/>
    </row>
    <row r="32525" spans="5:5" x14ac:dyDescent="0.25">
      <c r="E32525"/>
    </row>
    <row r="32526" spans="5:5" x14ac:dyDescent="0.25">
      <c r="E32526"/>
    </row>
    <row r="32527" spans="5:5" x14ac:dyDescent="0.25">
      <c r="E32527"/>
    </row>
    <row r="32528" spans="5:5" x14ac:dyDescent="0.25">
      <c r="E32528"/>
    </row>
    <row r="32529" spans="5:5" x14ac:dyDescent="0.25">
      <c r="E32529"/>
    </row>
    <row r="32530" spans="5:5" x14ac:dyDescent="0.25">
      <c r="E32530"/>
    </row>
    <row r="32531" spans="5:5" x14ac:dyDescent="0.25">
      <c r="E32531"/>
    </row>
    <row r="32532" spans="5:5" x14ac:dyDescent="0.25">
      <c r="E32532"/>
    </row>
    <row r="32533" spans="5:5" x14ac:dyDescent="0.25">
      <c r="E32533"/>
    </row>
    <row r="32534" spans="5:5" x14ac:dyDescent="0.25">
      <c r="E32534"/>
    </row>
    <row r="32535" spans="5:5" x14ac:dyDescent="0.25">
      <c r="E32535"/>
    </row>
    <row r="32536" spans="5:5" x14ac:dyDescent="0.25">
      <c r="E32536"/>
    </row>
    <row r="32537" spans="5:5" x14ac:dyDescent="0.25">
      <c r="E32537"/>
    </row>
    <row r="32538" spans="5:5" x14ac:dyDescent="0.25">
      <c r="E32538"/>
    </row>
    <row r="32539" spans="5:5" x14ac:dyDescent="0.25">
      <c r="E32539"/>
    </row>
    <row r="32540" spans="5:5" x14ac:dyDescent="0.25">
      <c r="E32540"/>
    </row>
    <row r="32541" spans="5:5" x14ac:dyDescent="0.25">
      <c r="E32541"/>
    </row>
    <row r="32542" spans="5:5" x14ac:dyDescent="0.25">
      <c r="E32542"/>
    </row>
    <row r="32543" spans="5:5" x14ac:dyDescent="0.25">
      <c r="E32543"/>
    </row>
    <row r="32544" spans="5:5" x14ac:dyDescent="0.25">
      <c r="E32544"/>
    </row>
    <row r="32545" spans="5:5" x14ac:dyDescent="0.25">
      <c r="E32545"/>
    </row>
    <row r="32546" spans="5:5" x14ac:dyDescent="0.25">
      <c r="E32546"/>
    </row>
    <row r="32547" spans="5:5" x14ac:dyDescent="0.25">
      <c r="E32547"/>
    </row>
    <row r="32548" spans="5:5" x14ac:dyDescent="0.25">
      <c r="E32548"/>
    </row>
    <row r="32549" spans="5:5" x14ac:dyDescent="0.25">
      <c r="E32549"/>
    </row>
    <row r="32550" spans="5:5" x14ac:dyDescent="0.25">
      <c r="E32550"/>
    </row>
    <row r="32551" spans="5:5" x14ac:dyDescent="0.25">
      <c r="E32551"/>
    </row>
    <row r="32552" spans="5:5" x14ac:dyDescent="0.25">
      <c r="E32552"/>
    </row>
    <row r="32553" spans="5:5" x14ac:dyDescent="0.25">
      <c r="E32553"/>
    </row>
    <row r="32554" spans="5:5" x14ac:dyDescent="0.25">
      <c r="E32554"/>
    </row>
    <row r="32555" spans="5:5" x14ac:dyDescent="0.25">
      <c r="E32555"/>
    </row>
    <row r="32556" spans="5:5" x14ac:dyDescent="0.25">
      <c r="E32556"/>
    </row>
    <row r="32557" spans="5:5" x14ac:dyDescent="0.25">
      <c r="E32557"/>
    </row>
    <row r="32558" spans="5:5" x14ac:dyDescent="0.25">
      <c r="E32558"/>
    </row>
    <row r="32559" spans="5:5" x14ac:dyDescent="0.25">
      <c r="E32559"/>
    </row>
    <row r="32560" spans="5:5" x14ac:dyDescent="0.25">
      <c r="E32560"/>
    </row>
    <row r="32561" spans="5:5" x14ac:dyDescent="0.25">
      <c r="E32561"/>
    </row>
    <row r="32562" spans="5:5" x14ac:dyDescent="0.25">
      <c r="E32562"/>
    </row>
    <row r="32563" spans="5:5" x14ac:dyDescent="0.25">
      <c r="E32563"/>
    </row>
    <row r="32564" spans="5:5" x14ac:dyDescent="0.25">
      <c r="E32564"/>
    </row>
    <row r="32565" spans="5:5" x14ac:dyDescent="0.25">
      <c r="E32565"/>
    </row>
    <row r="32566" spans="5:5" x14ac:dyDescent="0.25">
      <c r="E32566"/>
    </row>
    <row r="32567" spans="5:5" x14ac:dyDescent="0.25">
      <c r="E32567"/>
    </row>
    <row r="32568" spans="5:5" x14ac:dyDescent="0.25">
      <c r="E32568"/>
    </row>
    <row r="32569" spans="5:5" x14ac:dyDescent="0.25">
      <c r="E32569"/>
    </row>
    <row r="32570" spans="5:5" x14ac:dyDescent="0.25">
      <c r="E32570"/>
    </row>
    <row r="32571" spans="5:5" x14ac:dyDescent="0.25">
      <c r="E32571"/>
    </row>
    <row r="32572" spans="5:5" x14ac:dyDescent="0.25">
      <c r="E32572"/>
    </row>
    <row r="32573" spans="5:5" x14ac:dyDescent="0.25">
      <c r="E32573"/>
    </row>
    <row r="32574" spans="5:5" x14ac:dyDescent="0.25">
      <c r="E32574"/>
    </row>
    <row r="32575" spans="5:5" x14ac:dyDescent="0.25">
      <c r="E32575"/>
    </row>
    <row r="32576" spans="5:5" x14ac:dyDescent="0.25">
      <c r="E32576"/>
    </row>
    <row r="32577" spans="5:5" x14ac:dyDescent="0.25">
      <c r="E32577"/>
    </row>
    <row r="32578" spans="5:5" x14ac:dyDescent="0.25">
      <c r="E32578"/>
    </row>
    <row r="32579" spans="5:5" x14ac:dyDescent="0.25">
      <c r="E32579"/>
    </row>
    <row r="32580" spans="5:5" x14ac:dyDescent="0.25">
      <c r="E32580"/>
    </row>
    <row r="32581" spans="5:5" x14ac:dyDescent="0.25">
      <c r="E32581"/>
    </row>
    <row r="32582" spans="5:5" x14ac:dyDescent="0.25">
      <c r="E32582"/>
    </row>
    <row r="32583" spans="5:5" x14ac:dyDescent="0.25">
      <c r="E32583"/>
    </row>
    <row r="32584" spans="5:5" x14ac:dyDescent="0.25">
      <c r="E32584"/>
    </row>
    <row r="32585" spans="5:5" x14ac:dyDescent="0.25">
      <c r="E32585"/>
    </row>
    <row r="32586" spans="5:5" x14ac:dyDescent="0.25">
      <c r="E32586"/>
    </row>
    <row r="32587" spans="5:5" x14ac:dyDescent="0.25">
      <c r="E32587"/>
    </row>
    <row r="32588" spans="5:5" x14ac:dyDescent="0.25">
      <c r="E32588"/>
    </row>
    <row r="32589" spans="5:5" x14ac:dyDescent="0.25">
      <c r="E32589"/>
    </row>
    <row r="32590" spans="5:5" x14ac:dyDescent="0.25">
      <c r="E32590"/>
    </row>
    <row r="32591" spans="5:5" x14ac:dyDescent="0.25">
      <c r="E32591"/>
    </row>
    <row r="32592" spans="5:5" x14ac:dyDescent="0.25">
      <c r="E32592"/>
    </row>
    <row r="32593" spans="5:5" x14ac:dyDescent="0.25">
      <c r="E32593"/>
    </row>
    <row r="32594" spans="5:5" x14ac:dyDescent="0.25">
      <c r="E32594"/>
    </row>
    <row r="32595" spans="5:5" x14ac:dyDescent="0.25">
      <c r="E32595"/>
    </row>
    <row r="32596" spans="5:5" x14ac:dyDescent="0.25">
      <c r="E32596"/>
    </row>
    <row r="32597" spans="5:5" x14ac:dyDescent="0.25">
      <c r="E32597"/>
    </row>
    <row r="32598" spans="5:5" x14ac:dyDescent="0.25">
      <c r="E32598"/>
    </row>
    <row r="32599" spans="5:5" x14ac:dyDescent="0.25">
      <c r="E32599"/>
    </row>
    <row r="32600" spans="5:5" x14ac:dyDescent="0.25">
      <c r="E32600"/>
    </row>
    <row r="32601" spans="5:5" x14ac:dyDescent="0.25">
      <c r="E32601"/>
    </row>
    <row r="32602" spans="5:5" x14ac:dyDescent="0.25">
      <c r="E32602"/>
    </row>
    <row r="32603" spans="5:5" x14ac:dyDescent="0.25">
      <c r="E32603"/>
    </row>
    <row r="32604" spans="5:5" x14ac:dyDescent="0.25">
      <c r="E32604"/>
    </row>
    <row r="32605" spans="5:5" x14ac:dyDescent="0.25">
      <c r="E32605"/>
    </row>
    <row r="32606" spans="5:5" x14ac:dyDescent="0.25">
      <c r="E32606"/>
    </row>
    <row r="32607" spans="5:5" x14ac:dyDescent="0.25">
      <c r="E32607"/>
    </row>
    <row r="32608" spans="5:5" x14ac:dyDescent="0.25">
      <c r="E32608"/>
    </row>
    <row r="32609" spans="5:5" x14ac:dyDescent="0.25">
      <c r="E32609"/>
    </row>
    <row r="32610" spans="5:5" x14ac:dyDescent="0.25">
      <c r="E32610"/>
    </row>
    <row r="32611" spans="5:5" x14ac:dyDescent="0.25">
      <c r="E32611"/>
    </row>
    <row r="32612" spans="5:5" x14ac:dyDescent="0.25">
      <c r="E32612"/>
    </row>
    <row r="32613" spans="5:5" x14ac:dyDescent="0.25">
      <c r="E32613"/>
    </row>
    <row r="32614" spans="5:5" x14ac:dyDescent="0.25">
      <c r="E32614"/>
    </row>
    <row r="32615" spans="5:5" x14ac:dyDescent="0.25">
      <c r="E32615"/>
    </row>
    <row r="32616" spans="5:5" x14ac:dyDescent="0.25">
      <c r="E32616"/>
    </row>
    <row r="32617" spans="5:5" x14ac:dyDescent="0.25">
      <c r="E32617"/>
    </row>
    <row r="32618" spans="5:5" x14ac:dyDescent="0.25">
      <c r="E32618"/>
    </row>
    <row r="32619" spans="5:5" x14ac:dyDescent="0.25">
      <c r="E32619"/>
    </row>
    <row r="32620" spans="5:5" x14ac:dyDescent="0.25">
      <c r="E32620"/>
    </row>
    <row r="32621" spans="5:5" x14ac:dyDescent="0.25">
      <c r="E32621"/>
    </row>
    <row r="32622" spans="5:5" x14ac:dyDescent="0.25">
      <c r="E32622"/>
    </row>
    <row r="32623" spans="5:5" x14ac:dyDescent="0.25">
      <c r="E32623"/>
    </row>
    <row r="32624" spans="5:5" x14ac:dyDescent="0.25">
      <c r="E32624"/>
    </row>
    <row r="32625" spans="5:5" x14ac:dyDescent="0.25">
      <c r="E32625"/>
    </row>
    <row r="32626" spans="5:5" x14ac:dyDescent="0.25">
      <c r="E32626"/>
    </row>
    <row r="32627" spans="5:5" x14ac:dyDescent="0.25">
      <c r="E32627"/>
    </row>
    <row r="32628" spans="5:5" x14ac:dyDescent="0.25">
      <c r="E32628"/>
    </row>
    <row r="32629" spans="5:5" x14ac:dyDescent="0.25">
      <c r="E32629"/>
    </row>
    <row r="32630" spans="5:5" x14ac:dyDescent="0.25">
      <c r="E32630"/>
    </row>
    <row r="32631" spans="5:5" x14ac:dyDescent="0.25">
      <c r="E32631"/>
    </row>
    <row r="32632" spans="5:5" x14ac:dyDescent="0.25">
      <c r="E32632"/>
    </row>
    <row r="32633" spans="5:5" x14ac:dyDescent="0.25">
      <c r="E32633"/>
    </row>
    <row r="32634" spans="5:5" x14ac:dyDescent="0.25">
      <c r="E32634"/>
    </row>
    <row r="32635" spans="5:5" x14ac:dyDescent="0.25">
      <c r="E32635"/>
    </row>
    <row r="32636" spans="5:5" x14ac:dyDescent="0.25">
      <c r="E32636"/>
    </row>
    <row r="32637" spans="5:5" x14ac:dyDescent="0.25">
      <c r="E32637"/>
    </row>
    <row r="32638" spans="5:5" x14ac:dyDescent="0.25">
      <c r="E32638"/>
    </row>
    <row r="32639" spans="5:5" x14ac:dyDescent="0.25">
      <c r="E32639"/>
    </row>
    <row r="32640" spans="5:5" x14ac:dyDescent="0.25">
      <c r="E32640"/>
    </row>
    <row r="32641" spans="5:5" x14ac:dyDescent="0.25">
      <c r="E32641"/>
    </row>
    <row r="32642" spans="5:5" x14ac:dyDescent="0.25">
      <c r="E32642"/>
    </row>
    <row r="32643" spans="5:5" x14ac:dyDescent="0.25">
      <c r="E32643"/>
    </row>
    <row r="32644" spans="5:5" x14ac:dyDescent="0.25">
      <c r="E32644"/>
    </row>
    <row r="32645" spans="5:5" x14ac:dyDescent="0.25">
      <c r="E32645"/>
    </row>
    <row r="32646" spans="5:5" x14ac:dyDescent="0.25">
      <c r="E32646"/>
    </row>
    <row r="32647" spans="5:5" x14ac:dyDescent="0.25">
      <c r="E32647"/>
    </row>
    <row r="32648" spans="5:5" x14ac:dyDescent="0.25">
      <c r="E32648"/>
    </row>
    <row r="32649" spans="5:5" x14ac:dyDescent="0.25">
      <c r="E32649"/>
    </row>
    <row r="32650" spans="5:5" x14ac:dyDescent="0.25">
      <c r="E32650"/>
    </row>
    <row r="32651" spans="5:5" x14ac:dyDescent="0.25">
      <c r="E32651"/>
    </row>
    <row r="32652" spans="5:5" x14ac:dyDescent="0.25">
      <c r="E32652"/>
    </row>
    <row r="32653" spans="5:5" x14ac:dyDescent="0.25">
      <c r="E32653"/>
    </row>
    <row r="32654" spans="5:5" x14ac:dyDescent="0.25">
      <c r="E32654"/>
    </row>
    <row r="32655" spans="5:5" x14ac:dyDescent="0.25">
      <c r="E32655"/>
    </row>
    <row r="32656" spans="5:5" x14ac:dyDescent="0.25">
      <c r="E32656"/>
    </row>
    <row r="32657" spans="5:5" x14ac:dyDescent="0.25">
      <c r="E32657"/>
    </row>
    <row r="32658" spans="5:5" x14ac:dyDescent="0.25">
      <c r="E32658"/>
    </row>
    <row r="32659" spans="5:5" x14ac:dyDescent="0.25">
      <c r="E32659"/>
    </row>
    <row r="32660" spans="5:5" x14ac:dyDescent="0.25">
      <c r="E32660"/>
    </row>
    <row r="32661" spans="5:5" x14ac:dyDescent="0.25">
      <c r="E32661"/>
    </row>
    <row r="32662" spans="5:5" x14ac:dyDescent="0.25">
      <c r="E32662"/>
    </row>
    <row r="32663" spans="5:5" x14ac:dyDescent="0.25">
      <c r="E32663"/>
    </row>
    <row r="32664" spans="5:5" x14ac:dyDescent="0.25">
      <c r="E32664"/>
    </row>
    <row r="32665" spans="5:5" x14ac:dyDescent="0.25">
      <c r="E32665"/>
    </row>
    <row r="32666" spans="5:5" x14ac:dyDescent="0.25">
      <c r="E32666"/>
    </row>
    <row r="32667" spans="5:5" x14ac:dyDescent="0.25">
      <c r="E32667"/>
    </row>
    <row r="32668" spans="5:5" x14ac:dyDescent="0.25">
      <c r="E32668"/>
    </row>
    <row r="32669" spans="5:5" x14ac:dyDescent="0.25">
      <c r="E32669"/>
    </row>
    <row r="32670" spans="5:5" x14ac:dyDescent="0.25">
      <c r="E32670"/>
    </row>
    <row r="32671" spans="5:5" x14ac:dyDescent="0.25">
      <c r="E32671"/>
    </row>
    <row r="32672" spans="5:5" x14ac:dyDescent="0.25">
      <c r="E32672"/>
    </row>
    <row r="32673" spans="5:5" x14ac:dyDescent="0.25">
      <c r="E32673"/>
    </row>
    <row r="32674" spans="5:5" x14ac:dyDescent="0.25">
      <c r="E32674"/>
    </row>
    <row r="32675" spans="5:5" x14ac:dyDescent="0.25">
      <c r="E32675"/>
    </row>
    <row r="32676" spans="5:5" x14ac:dyDescent="0.25">
      <c r="E32676"/>
    </row>
    <row r="32677" spans="5:5" x14ac:dyDescent="0.25">
      <c r="E32677"/>
    </row>
    <row r="32678" spans="5:5" x14ac:dyDescent="0.25">
      <c r="E32678"/>
    </row>
    <row r="32679" spans="5:5" x14ac:dyDescent="0.25">
      <c r="E32679"/>
    </row>
    <row r="32680" spans="5:5" x14ac:dyDescent="0.25">
      <c r="E32680"/>
    </row>
    <row r="32681" spans="5:5" x14ac:dyDescent="0.25">
      <c r="E32681"/>
    </row>
    <row r="32682" spans="5:5" x14ac:dyDescent="0.25">
      <c r="E32682"/>
    </row>
    <row r="32683" spans="5:5" x14ac:dyDescent="0.25">
      <c r="E32683"/>
    </row>
    <row r="32684" spans="5:5" x14ac:dyDescent="0.25">
      <c r="E32684"/>
    </row>
    <row r="32685" spans="5:5" x14ac:dyDescent="0.25">
      <c r="E32685"/>
    </row>
    <row r="32686" spans="5:5" x14ac:dyDescent="0.25">
      <c r="E32686"/>
    </row>
    <row r="32687" spans="5:5" x14ac:dyDescent="0.25">
      <c r="E32687"/>
    </row>
    <row r="32688" spans="5:5" x14ac:dyDescent="0.25">
      <c r="E32688"/>
    </row>
    <row r="32689" spans="5:5" x14ac:dyDescent="0.25">
      <c r="E32689"/>
    </row>
    <row r="32690" spans="5:5" x14ac:dyDescent="0.25">
      <c r="E32690"/>
    </row>
    <row r="32691" spans="5:5" x14ac:dyDescent="0.25">
      <c r="E32691"/>
    </row>
    <row r="32692" spans="5:5" x14ac:dyDescent="0.25">
      <c r="E32692"/>
    </row>
    <row r="32693" spans="5:5" x14ac:dyDescent="0.25">
      <c r="E32693"/>
    </row>
    <row r="32694" spans="5:5" x14ac:dyDescent="0.25">
      <c r="E32694"/>
    </row>
    <row r="32695" spans="5:5" x14ac:dyDescent="0.25">
      <c r="E32695"/>
    </row>
    <row r="32696" spans="5:5" x14ac:dyDescent="0.25">
      <c r="E32696"/>
    </row>
    <row r="32697" spans="5:5" x14ac:dyDescent="0.25">
      <c r="E32697"/>
    </row>
    <row r="32698" spans="5:5" x14ac:dyDescent="0.25">
      <c r="E32698"/>
    </row>
    <row r="32699" spans="5:5" x14ac:dyDescent="0.25">
      <c r="E32699"/>
    </row>
    <row r="32700" spans="5:5" x14ac:dyDescent="0.25">
      <c r="E32700"/>
    </row>
    <row r="32701" spans="5:5" x14ac:dyDescent="0.25">
      <c r="E32701"/>
    </row>
    <row r="32702" spans="5:5" x14ac:dyDescent="0.25">
      <c r="E32702"/>
    </row>
    <row r="32703" spans="5:5" x14ac:dyDescent="0.25">
      <c r="E32703"/>
    </row>
    <row r="32704" spans="5:5" x14ac:dyDescent="0.25">
      <c r="E32704"/>
    </row>
    <row r="32705" spans="5:5" x14ac:dyDescent="0.25">
      <c r="E32705"/>
    </row>
    <row r="32706" spans="5:5" x14ac:dyDescent="0.25">
      <c r="E32706"/>
    </row>
    <row r="32707" spans="5:5" x14ac:dyDescent="0.25">
      <c r="E32707"/>
    </row>
    <row r="32708" spans="5:5" x14ac:dyDescent="0.25">
      <c r="E32708"/>
    </row>
    <row r="32709" spans="5:5" x14ac:dyDescent="0.25">
      <c r="E32709"/>
    </row>
    <row r="32710" spans="5:5" x14ac:dyDescent="0.25">
      <c r="E32710"/>
    </row>
    <row r="32711" spans="5:5" x14ac:dyDescent="0.25">
      <c r="E32711"/>
    </row>
    <row r="32712" spans="5:5" x14ac:dyDescent="0.25">
      <c r="E32712"/>
    </row>
    <row r="32713" spans="5:5" x14ac:dyDescent="0.25">
      <c r="E32713"/>
    </row>
    <row r="32714" spans="5:5" x14ac:dyDescent="0.25">
      <c r="E32714"/>
    </row>
    <row r="32715" spans="5:5" x14ac:dyDescent="0.25">
      <c r="E32715"/>
    </row>
    <row r="32716" spans="5:5" x14ac:dyDescent="0.25">
      <c r="E32716"/>
    </row>
    <row r="32717" spans="5:5" x14ac:dyDescent="0.25">
      <c r="E32717"/>
    </row>
    <row r="32718" spans="5:5" x14ac:dyDescent="0.25">
      <c r="E32718"/>
    </row>
    <row r="32719" spans="5:5" x14ac:dyDescent="0.25">
      <c r="E32719"/>
    </row>
    <row r="32720" spans="5:5" x14ac:dyDescent="0.25">
      <c r="E32720"/>
    </row>
    <row r="32721" spans="5:5" x14ac:dyDescent="0.25">
      <c r="E32721"/>
    </row>
    <row r="32722" spans="5:5" x14ac:dyDescent="0.25">
      <c r="E32722"/>
    </row>
    <row r="32723" spans="5:5" x14ac:dyDescent="0.25">
      <c r="E32723"/>
    </row>
    <row r="32724" spans="5:5" x14ac:dyDescent="0.25">
      <c r="E32724"/>
    </row>
    <row r="32725" spans="5:5" x14ac:dyDescent="0.25">
      <c r="E32725"/>
    </row>
    <row r="32726" spans="5:5" x14ac:dyDescent="0.25">
      <c r="E32726"/>
    </row>
    <row r="32727" spans="5:5" x14ac:dyDescent="0.25">
      <c r="E32727"/>
    </row>
    <row r="32728" spans="5:5" x14ac:dyDescent="0.25">
      <c r="E32728"/>
    </row>
    <row r="32729" spans="5:5" x14ac:dyDescent="0.25">
      <c r="E32729"/>
    </row>
    <row r="32730" spans="5:5" x14ac:dyDescent="0.25">
      <c r="E32730"/>
    </row>
    <row r="32731" spans="5:5" x14ac:dyDescent="0.25">
      <c r="E32731"/>
    </row>
    <row r="32732" spans="5:5" x14ac:dyDescent="0.25">
      <c r="E32732"/>
    </row>
    <row r="32733" spans="5:5" x14ac:dyDescent="0.25">
      <c r="E32733"/>
    </row>
    <row r="32734" spans="5:5" x14ac:dyDescent="0.25">
      <c r="E32734"/>
    </row>
    <row r="32735" spans="5:5" x14ac:dyDescent="0.25">
      <c r="E32735"/>
    </row>
    <row r="32736" spans="5:5" x14ac:dyDescent="0.25">
      <c r="E32736"/>
    </row>
    <row r="32737" spans="5:5" x14ac:dyDescent="0.25">
      <c r="E32737"/>
    </row>
    <row r="32738" spans="5:5" x14ac:dyDescent="0.25">
      <c r="E32738"/>
    </row>
    <row r="32739" spans="5:5" x14ac:dyDescent="0.25">
      <c r="E32739"/>
    </row>
    <row r="32740" spans="5:5" x14ac:dyDescent="0.25">
      <c r="E32740"/>
    </row>
    <row r="32741" spans="5:5" x14ac:dyDescent="0.25">
      <c r="E32741"/>
    </row>
    <row r="32742" spans="5:5" x14ac:dyDescent="0.25">
      <c r="E32742"/>
    </row>
    <row r="32743" spans="5:5" x14ac:dyDescent="0.25">
      <c r="E32743"/>
    </row>
    <row r="32744" spans="5:5" x14ac:dyDescent="0.25">
      <c r="E32744"/>
    </row>
    <row r="32745" spans="5:5" x14ac:dyDescent="0.25">
      <c r="E32745"/>
    </row>
    <row r="32746" spans="5:5" x14ac:dyDescent="0.25">
      <c r="E32746"/>
    </row>
    <row r="32747" spans="5:5" x14ac:dyDescent="0.25">
      <c r="E32747"/>
    </row>
    <row r="32748" spans="5:5" x14ac:dyDescent="0.25">
      <c r="E32748"/>
    </row>
    <row r="32749" spans="5:5" x14ac:dyDescent="0.25">
      <c r="E32749"/>
    </row>
    <row r="32750" spans="5:5" x14ac:dyDescent="0.25">
      <c r="E32750"/>
    </row>
    <row r="32751" spans="5:5" x14ac:dyDescent="0.25">
      <c r="E32751"/>
    </row>
    <row r="32752" spans="5:5" x14ac:dyDescent="0.25">
      <c r="E32752"/>
    </row>
    <row r="32753" spans="5:5" x14ac:dyDescent="0.25">
      <c r="E32753"/>
    </row>
    <row r="32754" spans="5:5" x14ac:dyDescent="0.25">
      <c r="E32754"/>
    </row>
    <row r="32755" spans="5:5" x14ac:dyDescent="0.25">
      <c r="E32755"/>
    </row>
    <row r="32756" spans="5:5" x14ac:dyDescent="0.25">
      <c r="E32756"/>
    </row>
    <row r="32757" spans="5:5" x14ac:dyDescent="0.25">
      <c r="E32757"/>
    </row>
    <row r="32758" spans="5:5" x14ac:dyDescent="0.25">
      <c r="E32758"/>
    </row>
    <row r="32759" spans="5:5" x14ac:dyDescent="0.25">
      <c r="E32759"/>
    </row>
    <row r="32760" spans="5:5" x14ac:dyDescent="0.25">
      <c r="E32760"/>
    </row>
    <row r="32761" spans="5:5" x14ac:dyDescent="0.25">
      <c r="E32761"/>
    </row>
    <row r="32762" spans="5:5" x14ac:dyDescent="0.25">
      <c r="E32762"/>
    </row>
    <row r="32763" spans="5:5" x14ac:dyDescent="0.25">
      <c r="E32763"/>
    </row>
    <row r="32764" spans="5:5" x14ac:dyDescent="0.25">
      <c r="E32764"/>
    </row>
    <row r="32765" spans="5:5" x14ac:dyDescent="0.25">
      <c r="E32765"/>
    </row>
    <row r="32766" spans="5:5" x14ac:dyDescent="0.25">
      <c r="E32766"/>
    </row>
    <row r="32767" spans="5:5" x14ac:dyDescent="0.25">
      <c r="E32767"/>
    </row>
    <row r="32768" spans="5:5" x14ac:dyDescent="0.25">
      <c r="E32768"/>
    </row>
    <row r="32769" spans="5:5" x14ac:dyDescent="0.25">
      <c r="E32769"/>
    </row>
    <row r="32770" spans="5:5" x14ac:dyDescent="0.25">
      <c r="E32770"/>
    </row>
    <row r="32771" spans="5:5" x14ac:dyDescent="0.25">
      <c r="E32771"/>
    </row>
    <row r="32772" spans="5:5" x14ac:dyDescent="0.25">
      <c r="E32772"/>
    </row>
    <row r="32773" spans="5:5" x14ac:dyDescent="0.25">
      <c r="E32773"/>
    </row>
    <row r="32774" spans="5:5" x14ac:dyDescent="0.25">
      <c r="E32774"/>
    </row>
    <row r="32775" spans="5:5" x14ac:dyDescent="0.25">
      <c r="E32775"/>
    </row>
    <row r="32776" spans="5:5" x14ac:dyDescent="0.25">
      <c r="E32776"/>
    </row>
    <row r="32777" spans="5:5" x14ac:dyDescent="0.25">
      <c r="E32777"/>
    </row>
    <row r="32778" spans="5:5" x14ac:dyDescent="0.25">
      <c r="E32778"/>
    </row>
    <row r="32779" spans="5:5" x14ac:dyDescent="0.25">
      <c r="E32779"/>
    </row>
    <row r="32780" spans="5:5" x14ac:dyDescent="0.25">
      <c r="E32780"/>
    </row>
    <row r="32781" spans="5:5" x14ac:dyDescent="0.25">
      <c r="E32781"/>
    </row>
    <row r="32782" spans="5:5" x14ac:dyDescent="0.25">
      <c r="E32782"/>
    </row>
    <row r="32783" spans="5:5" x14ac:dyDescent="0.25">
      <c r="E32783"/>
    </row>
    <row r="32784" spans="5:5" x14ac:dyDescent="0.25">
      <c r="E32784"/>
    </row>
    <row r="32785" spans="5:5" x14ac:dyDescent="0.25">
      <c r="E32785"/>
    </row>
    <row r="32786" spans="5:5" x14ac:dyDescent="0.25">
      <c r="E32786"/>
    </row>
    <row r="32787" spans="5:5" x14ac:dyDescent="0.25">
      <c r="E32787"/>
    </row>
    <row r="32788" spans="5:5" x14ac:dyDescent="0.25">
      <c r="E32788"/>
    </row>
    <row r="32789" spans="5:5" x14ac:dyDescent="0.25">
      <c r="E32789"/>
    </row>
    <row r="32790" spans="5:5" x14ac:dyDescent="0.25">
      <c r="E32790"/>
    </row>
    <row r="32791" spans="5:5" x14ac:dyDescent="0.25">
      <c r="E32791"/>
    </row>
    <row r="32792" spans="5:5" x14ac:dyDescent="0.25">
      <c r="E32792"/>
    </row>
    <row r="32793" spans="5:5" x14ac:dyDescent="0.25">
      <c r="E32793"/>
    </row>
    <row r="32794" spans="5:5" x14ac:dyDescent="0.25">
      <c r="E32794"/>
    </row>
    <row r="32795" spans="5:5" x14ac:dyDescent="0.25">
      <c r="E32795"/>
    </row>
    <row r="32796" spans="5:5" x14ac:dyDescent="0.25">
      <c r="E32796"/>
    </row>
    <row r="32797" spans="5:5" x14ac:dyDescent="0.25">
      <c r="E32797"/>
    </row>
    <row r="32798" spans="5:5" x14ac:dyDescent="0.25">
      <c r="E32798"/>
    </row>
    <row r="32799" spans="5:5" x14ac:dyDescent="0.25">
      <c r="E32799"/>
    </row>
    <row r="32800" spans="5:5" x14ac:dyDescent="0.25">
      <c r="E32800"/>
    </row>
    <row r="32801" spans="5:5" x14ac:dyDescent="0.25">
      <c r="E32801"/>
    </row>
    <row r="32802" spans="5:5" x14ac:dyDescent="0.25">
      <c r="E32802"/>
    </row>
    <row r="32803" spans="5:5" x14ac:dyDescent="0.25">
      <c r="E32803"/>
    </row>
    <row r="32804" spans="5:5" x14ac:dyDescent="0.25">
      <c r="E32804"/>
    </row>
    <row r="32805" spans="5:5" x14ac:dyDescent="0.25">
      <c r="E32805"/>
    </row>
    <row r="32806" spans="5:5" x14ac:dyDescent="0.25">
      <c r="E32806"/>
    </row>
    <row r="32807" spans="5:5" x14ac:dyDescent="0.25">
      <c r="E32807"/>
    </row>
    <row r="32808" spans="5:5" x14ac:dyDescent="0.25">
      <c r="E32808"/>
    </row>
    <row r="32809" spans="5:5" x14ac:dyDescent="0.25">
      <c r="E32809"/>
    </row>
    <row r="32810" spans="5:5" x14ac:dyDescent="0.25">
      <c r="E32810"/>
    </row>
    <row r="32811" spans="5:5" x14ac:dyDescent="0.25">
      <c r="E32811"/>
    </row>
    <row r="32812" spans="5:5" x14ac:dyDescent="0.25">
      <c r="E32812"/>
    </row>
    <row r="32813" spans="5:5" x14ac:dyDescent="0.25">
      <c r="E32813"/>
    </row>
    <row r="32814" spans="5:5" x14ac:dyDescent="0.25">
      <c r="E32814"/>
    </row>
    <row r="32815" spans="5:5" x14ac:dyDescent="0.25">
      <c r="E32815"/>
    </row>
    <row r="32816" spans="5:5" x14ac:dyDescent="0.25">
      <c r="E32816"/>
    </row>
    <row r="32817" spans="5:5" x14ac:dyDescent="0.25">
      <c r="E32817"/>
    </row>
    <row r="32818" spans="5:5" x14ac:dyDescent="0.25">
      <c r="E32818"/>
    </row>
    <row r="32819" spans="5:5" x14ac:dyDescent="0.25">
      <c r="E32819"/>
    </row>
    <row r="32820" spans="5:5" x14ac:dyDescent="0.25">
      <c r="E32820"/>
    </row>
    <row r="32821" spans="5:5" x14ac:dyDescent="0.25">
      <c r="E32821"/>
    </row>
    <row r="32822" spans="5:5" x14ac:dyDescent="0.25">
      <c r="E32822"/>
    </row>
    <row r="32823" spans="5:5" x14ac:dyDescent="0.25">
      <c r="E32823"/>
    </row>
    <row r="32824" spans="5:5" x14ac:dyDescent="0.25">
      <c r="E32824"/>
    </row>
    <row r="32825" spans="5:5" x14ac:dyDescent="0.25">
      <c r="E32825"/>
    </row>
    <row r="32826" spans="5:5" x14ac:dyDescent="0.25">
      <c r="E32826"/>
    </row>
    <row r="32827" spans="5:5" x14ac:dyDescent="0.25">
      <c r="E32827"/>
    </row>
    <row r="32828" spans="5:5" x14ac:dyDescent="0.25">
      <c r="E32828"/>
    </row>
    <row r="32829" spans="5:5" x14ac:dyDescent="0.25">
      <c r="E32829"/>
    </row>
    <row r="32830" spans="5:5" x14ac:dyDescent="0.25">
      <c r="E32830"/>
    </row>
    <row r="32831" spans="5:5" x14ac:dyDescent="0.25">
      <c r="E32831"/>
    </row>
    <row r="32832" spans="5:5" x14ac:dyDescent="0.25">
      <c r="E32832"/>
    </row>
    <row r="32833" spans="5:5" x14ac:dyDescent="0.25">
      <c r="E32833"/>
    </row>
    <row r="32834" spans="5:5" x14ac:dyDescent="0.25">
      <c r="E32834"/>
    </row>
    <row r="32835" spans="5:5" x14ac:dyDescent="0.25">
      <c r="E32835"/>
    </row>
    <row r="32836" spans="5:5" x14ac:dyDescent="0.25">
      <c r="E32836"/>
    </row>
    <row r="32837" spans="5:5" x14ac:dyDescent="0.25">
      <c r="E32837"/>
    </row>
    <row r="32838" spans="5:5" x14ac:dyDescent="0.25">
      <c r="E32838"/>
    </row>
    <row r="32839" spans="5:5" x14ac:dyDescent="0.25">
      <c r="E32839"/>
    </row>
    <row r="32840" spans="5:5" x14ac:dyDescent="0.25">
      <c r="E32840"/>
    </row>
    <row r="32841" spans="5:5" x14ac:dyDescent="0.25">
      <c r="E32841"/>
    </row>
    <row r="32842" spans="5:5" x14ac:dyDescent="0.25">
      <c r="E32842"/>
    </row>
    <row r="32843" spans="5:5" x14ac:dyDescent="0.25">
      <c r="E32843"/>
    </row>
    <row r="32844" spans="5:5" x14ac:dyDescent="0.25">
      <c r="E32844"/>
    </row>
    <row r="32845" spans="5:5" x14ac:dyDescent="0.25">
      <c r="E32845"/>
    </row>
    <row r="32846" spans="5:5" x14ac:dyDescent="0.25">
      <c r="E32846"/>
    </row>
    <row r="32847" spans="5:5" x14ac:dyDescent="0.25">
      <c r="E32847"/>
    </row>
    <row r="32848" spans="5:5" x14ac:dyDescent="0.25">
      <c r="E32848"/>
    </row>
    <row r="32849" spans="5:5" x14ac:dyDescent="0.25">
      <c r="E32849"/>
    </row>
    <row r="32850" spans="5:5" x14ac:dyDescent="0.25">
      <c r="E32850"/>
    </row>
    <row r="32851" spans="5:5" x14ac:dyDescent="0.25">
      <c r="E32851"/>
    </row>
    <row r="32852" spans="5:5" x14ac:dyDescent="0.25">
      <c r="E32852"/>
    </row>
    <row r="32853" spans="5:5" x14ac:dyDescent="0.25">
      <c r="E32853"/>
    </row>
    <row r="32854" spans="5:5" x14ac:dyDescent="0.25">
      <c r="E32854"/>
    </row>
    <row r="32855" spans="5:5" x14ac:dyDescent="0.25">
      <c r="E32855"/>
    </row>
    <row r="32856" spans="5:5" x14ac:dyDescent="0.25">
      <c r="E32856"/>
    </row>
    <row r="32857" spans="5:5" x14ac:dyDescent="0.25">
      <c r="E32857"/>
    </row>
    <row r="32858" spans="5:5" x14ac:dyDescent="0.25">
      <c r="E32858"/>
    </row>
    <row r="32859" spans="5:5" x14ac:dyDescent="0.25">
      <c r="E32859"/>
    </row>
    <row r="32860" spans="5:5" x14ac:dyDescent="0.25">
      <c r="E32860"/>
    </row>
    <row r="32861" spans="5:5" x14ac:dyDescent="0.25">
      <c r="E32861"/>
    </row>
    <row r="32862" spans="5:5" x14ac:dyDescent="0.25">
      <c r="E32862"/>
    </row>
    <row r="32863" spans="5:5" x14ac:dyDescent="0.25">
      <c r="E32863"/>
    </row>
    <row r="32864" spans="5:5" x14ac:dyDescent="0.25">
      <c r="E32864"/>
    </row>
    <row r="32865" spans="5:5" x14ac:dyDescent="0.25">
      <c r="E32865"/>
    </row>
    <row r="32866" spans="5:5" x14ac:dyDescent="0.25">
      <c r="E32866"/>
    </row>
    <row r="32867" spans="5:5" x14ac:dyDescent="0.25">
      <c r="E32867"/>
    </row>
    <row r="32868" spans="5:5" x14ac:dyDescent="0.25">
      <c r="E32868"/>
    </row>
    <row r="32869" spans="5:5" x14ac:dyDescent="0.25">
      <c r="E32869"/>
    </row>
    <row r="32870" spans="5:5" x14ac:dyDescent="0.25">
      <c r="E32870"/>
    </row>
    <row r="32871" spans="5:5" x14ac:dyDescent="0.25">
      <c r="E32871"/>
    </row>
    <row r="32872" spans="5:5" x14ac:dyDescent="0.25">
      <c r="E32872"/>
    </row>
    <row r="32873" spans="5:5" x14ac:dyDescent="0.25">
      <c r="E32873"/>
    </row>
    <row r="32874" spans="5:5" x14ac:dyDescent="0.25">
      <c r="E32874"/>
    </row>
    <row r="32875" spans="5:5" x14ac:dyDescent="0.25">
      <c r="E32875"/>
    </row>
    <row r="32876" spans="5:5" x14ac:dyDescent="0.25">
      <c r="E32876"/>
    </row>
    <row r="32877" spans="5:5" x14ac:dyDescent="0.25">
      <c r="E32877"/>
    </row>
    <row r="32878" spans="5:5" x14ac:dyDescent="0.25">
      <c r="E32878"/>
    </row>
    <row r="32879" spans="5:5" x14ac:dyDescent="0.25">
      <c r="E32879"/>
    </row>
    <row r="32880" spans="5:5" x14ac:dyDescent="0.25">
      <c r="E32880"/>
    </row>
    <row r="32881" spans="5:5" x14ac:dyDescent="0.25">
      <c r="E32881"/>
    </row>
    <row r="32882" spans="5:5" x14ac:dyDescent="0.25">
      <c r="E32882"/>
    </row>
    <row r="32883" spans="5:5" x14ac:dyDescent="0.25">
      <c r="E32883"/>
    </row>
    <row r="32884" spans="5:5" x14ac:dyDescent="0.25">
      <c r="E32884"/>
    </row>
    <row r="32885" spans="5:5" x14ac:dyDescent="0.25">
      <c r="E32885"/>
    </row>
    <row r="32886" spans="5:5" x14ac:dyDescent="0.25">
      <c r="E32886"/>
    </row>
    <row r="32887" spans="5:5" x14ac:dyDescent="0.25">
      <c r="E32887"/>
    </row>
    <row r="32888" spans="5:5" x14ac:dyDescent="0.25">
      <c r="E32888"/>
    </row>
    <row r="32889" spans="5:5" x14ac:dyDescent="0.25">
      <c r="E32889"/>
    </row>
    <row r="32890" spans="5:5" x14ac:dyDescent="0.25">
      <c r="E32890"/>
    </row>
    <row r="32891" spans="5:5" x14ac:dyDescent="0.25">
      <c r="E32891"/>
    </row>
    <row r="32892" spans="5:5" x14ac:dyDescent="0.25">
      <c r="E32892"/>
    </row>
    <row r="32893" spans="5:5" x14ac:dyDescent="0.25">
      <c r="E32893"/>
    </row>
    <row r="32894" spans="5:5" x14ac:dyDescent="0.25">
      <c r="E32894"/>
    </row>
    <row r="32895" spans="5:5" x14ac:dyDescent="0.25">
      <c r="E32895"/>
    </row>
    <row r="32896" spans="5:5" x14ac:dyDescent="0.25">
      <c r="E32896"/>
    </row>
    <row r="32897" spans="5:5" x14ac:dyDescent="0.25">
      <c r="E32897"/>
    </row>
    <row r="32898" spans="5:5" x14ac:dyDescent="0.25">
      <c r="E32898"/>
    </row>
    <row r="32899" spans="5:5" x14ac:dyDescent="0.25">
      <c r="E32899"/>
    </row>
    <row r="32900" spans="5:5" x14ac:dyDescent="0.25">
      <c r="E32900"/>
    </row>
    <row r="32901" spans="5:5" x14ac:dyDescent="0.25">
      <c r="E32901"/>
    </row>
    <row r="32902" spans="5:5" x14ac:dyDescent="0.25">
      <c r="E32902"/>
    </row>
    <row r="32903" spans="5:5" x14ac:dyDescent="0.25">
      <c r="E32903"/>
    </row>
    <row r="32904" spans="5:5" x14ac:dyDescent="0.25">
      <c r="E32904"/>
    </row>
    <row r="32905" spans="5:5" x14ac:dyDescent="0.25">
      <c r="E32905"/>
    </row>
    <row r="32906" spans="5:5" x14ac:dyDescent="0.25">
      <c r="E32906"/>
    </row>
    <row r="32907" spans="5:5" x14ac:dyDescent="0.25">
      <c r="E32907"/>
    </row>
    <row r="32908" spans="5:5" x14ac:dyDescent="0.25">
      <c r="E32908"/>
    </row>
    <row r="32909" spans="5:5" x14ac:dyDescent="0.25">
      <c r="E32909"/>
    </row>
    <row r="32910" spans="5:5" x14ac:dyDescent="0.25">
      <c r="E32910"/>
    </row>
    <row r="32911" spans="5:5" x14ac:dyDescent="0.25">
      <c r="E32911"/>
    </row>
    <row r="32912" spans="5:5" x14ac:dyDescent="0.25">
      <c r="E32912"/>
    </row>
    <row r="32913" spans="5:5" x14ac:dyDescent="0.25">
      <c r="E32913"/>
    </row>
    <row r="32914" spans="5:5" x14ac:dyDescent="0.25">
      <c r="E32914"/>
    </row>
    <row r="32915" spans="5:5" x14ac:dyDescent="0.25">
      <c r="E32915"/>
    </row>
    <row r="32916" spans="5:5" x14ac:dyDescent="0.25">
      <c r="E32916"/>
    </row>
    <row r="32917" spans="5:5" x14ac:dyDescent="0.25">
      <c r="E32917"/>
    </row>
    <row r="32918" spans="5:5" x14ac:dyDescent="0.25">
      <c r="E32918"/>
    </row>
    <row r="32919" spans="5:5" x14ac:dyDescent="0.25">
      <c r="E32919"/>
    </row>
    <row r="32920" spans="5:5" x14ac:dyDescent="0.25">
      <c r="E32920"/>
    </row>
    <row r="32921" spans="5:5" x14ac:dyDescent="0.25">
      <c r="E32921"/>
    </row>
    <row r="32922" spans="5:5" x14ac:dyDescent="0.25">
      <c r="E32922"/>
    </row>
    <row r="32923" spans="5:5" x14ac:dyDescent="0.25">
      <c r="E32923"/>
    </row>
    <row r="32924" spans="5:5" x14ac:dyDescent="0.25">
      <c r="E32924"/>
    </row>
    <row r="32925" spans="5:5" x14ac:dyDescent="0.25">
      <c r="E32925"/>
    </row>
    <row r="32926" spans="5:5" x14ac:dyDescent="0.25">
      <c r="E32926"/>
    </row>
    <row r="32927" spans="5:5" x14ac:dyDescent="0.25">
      <c r="E32927"/>
    </row>
    <row r="32928" spans="5:5" x14ac:dyDescent="0.25">
      <c r="E32928"/>
    </row>
    <row r="32929" spans="5:5" x14ac:dyDescent="0.25">
      <c r="E32929"/>
    </row>
    <row r="32930" spans="5:5" x14ac:dyDescent="0.25">
      <c r="E32930"/>
    </row>
    <row r="32931" spans="5:5" x14ac:dyDescent="0.25">
      <c r="E32931"/>
    </row>
    <row r="32932" spans="5:5" x14ac:dyDescent="0.25">
      <c r="E32932"/>
    </row>
    <row r="32933" spans="5:5" x14ac:dyDescent="0.25">
      <c r="E32933"/>
    </row>
    <row r="32934" spans="5:5" x14ac:dyDescent="0.25">
      <c r="E32934"/>
    </row>
    <row r="32935" spans="5:5" x14ac:dyDescent="0.25">
      <c r="E32935"/>
    </row>
    <row r="32936" spans="5:5" x14ac:dyDescent="0.25">
      <c r="E32936"/>
    </row>
    <row r="32937" spans="5:5" x14ac:dyDescent="0.25">
      <c r="E32937"/>
    </row>
    <row r="32938" spans="5:5" x14ac:dyDescent="0.25">
      <c r="E32938"/>
    </row>
    <row r="32939" spans="5:5" x14ac:dyDescent="0.25">
      <c r="E32939"/>
    </row>
    <row r="32940" spans="5:5" x14ac:dyDescent="0.25">
      <c r="E32940"/>
    </row>
    <row r="32941" spans="5:5" x14ac:dyDescent="0.25">
      <c r="E32941"/>
    </row>
    <row r="32942" spans="5:5" x14ac:dyDescent="0.25">
      <c r="E32942"/>
    </row>
    <row r="32943" spans="5:5" x14ac:dyDescent="0.25">
      <c r="E32943"/>
    </row>
    <row r="32944" spans="5:5" x14ac:dyDescent="0.25">
      <c r="E32944"/>
    </row>
    <row r="32945" spans="5:5" x14ac:dyDescent="0.25">
      <c r="E32945"/>
    </row>
    <row r="32946" spans="5:5" x14ac:dyDescent="0.25">
      <c r="E32946"/>
    </row>
    <row r="32947" spans="5:5" x14ac:dyDescent="0.25">
      <c r="E32947"/>
    </row>
    <row r="32948" spans="5:5" x14ac:dyDescent="0.25">
      <c r="E32948"/>
    </row>
    <row r="32949" spans="5:5" x14ac:dyDescent="0.25">
      <c r="E32949"/>
    </row>
    <row r="32950" spans="5:5" x14ac:dyDescent="0.25">
      <c r="E32950"/>
    </row>
    <row r="32951" spans="5:5" x14ac:dyDescent="0.25">
      <c r="E32951"/>
    </row>
    <row r="32952" spans="5:5" x14ac:dyDescent="0.25">
      <c r="E32952"/>
    </row>
    <row r="32953" spans="5:5" x14ac:dyDescent="0.25">
      <c r="E32953"/>
    </row>
    <row r="32954" spans="5:5" x14ac:dyDescent="0.25">
      <c r="E32954"/>
    </row>
    <row r="32955" spans="5:5" x14ac:dyDescent="0.25">
      <c r="E32955"/>
    </row>
    <row r="32956" spans="5:5" x14ac:dyDescent="0.25">
      <c r="E32956"/>
    </row>
    <row r="32957" spans="5:5" x14ac:dyDescent="0.25">
      <c r="E32957"/>
    </row>
    <row r="32958" spans="5:5" x14ac:dyDescent="0.25">
      <c r="E32958"/>
    </row>
    <row r="32959" spans="5:5" x14ac:dyDescent="0.25">
      <c r="E32959"/>
    </row>
    <row r="32960" spans="5:5" x14ac:dyDescent="0.25">
      <c r="E32960"/>
    </row>
    <row r="32961" spans="5:5" x14ac:dyDescent="0.25">
      <c r="E32961"/>
    </row>
    <row r="32962" spans="5:5" x14ac:dyDescent="0.25">
      <c r="E32962"/>
    </row>
    <row r="32963" spans="5:5" x14ac:dyDescent="0.25">
      <c r="E32963"/>
    </row>
    <row r="32964" spans="5:5" x14ac:dyDescent="0.25">
      <c r="E32964"/>
    </row>
    <row r="32965" spans="5:5" x14ac:dyDescent="0.25">
      <c r="E32965"/>
    </row>
    <row r="32966" spans="5:5" x14ac:dyDescent="0.25">
      <c r="E32966"/>
    </row>
    <row r="32967" spans="5:5" x14ac:dyDescent="0.25">
      <c r="E32967"/>
    </row>
    <row r="32968" spans="5:5" x14ac:dyDescent="0.25">
      <c r="E32968"/>
    </row>
    <row r="32969" spans="5:5" x14ac:dyDescent="0.25">
      <c r="E32969"/>
    </row>
    <row r="32970" spans="5:5" x14ac:dyDescent="0.25">
      <c r="E32970"/>
    </row>
    <row r="32971" spans="5:5" x14ac:dyDescent="0.25">
      <c r="E32971"/>
    </row>
    <row r="32972" spans="5:5" x14ac:dyDescent="0.25">
      <c r="E32972"/>
    </row>
    <row r="32973" spans="5:5" x14ac:dyDescent="0.25">
      <c r="E32973"/>
    </row>
    <row r="32974" spans="5:5" x14ac:dyDescent="0.25">
      <c r="E32974"/>
    </row>
    <row r="32975" spans="5:5" x14ac:dyDescent="0.25">
      <c r="E32975"/>
    </row>
    <row r="32976" spans="5:5" x14ac:dyDescent="0.25">
      <c r="E32976"/>
    </row>
    <row r="32977" spans="5:5" x14ac:dyDescent="0.25">
      <c r="E32977"/>
    </row>
    <row r="32978" spans="5:5" x14ac:dyDescent="0.25">
      <c r="E32978"/>
    </row>
    <row r="32979" spans="5:5" x14ac:dyDescent="0.25">
      <c r="E32979"/>
    </row>
    <row r="32980" spans="5:5" x14ac:dyDescent="0.25">
      <c r="E32980"/>
    </row>
    <row r="32981" spans="5:5" x14ac:dyDescent="0.25">
      <c r="E32981"/>
    </row>
    <row r="32982" spans="5:5" x14ac:dyDescent="0.25">
      <c r="E32982"/>
    </row>
    <row r="32983" spans="5:5" x14ac:dyDescent="0.25">
      <c r="E32983"/>
    </row>
    <row r="32984" spans="5:5" x14ac:dyDescent="0.25">
      <c r="E32984"/>
    </row>
    <row r="32985" spans="5:5" x14ac:dyDescent="0.25">
      <c r="E32985"/>
    </row>
    <row r="32986" spans="5:5" x14ac:dyDescent="0.25">
      <c r="E32986"/>
    </row>
    <row r="32987" spans="5:5" x14ac:dyDescent="0.25">
      <c r="E32987"/>
    </row>
    <row r="32988" spans="5:5" x14ac:dyDescent="0.25">
      <c r="E32988"/>
    </row>
    <row r="32989" spans="5:5" x14ac:dyDescent="0.25">
      <c r="E32989"/>
    </row>
    <row r="32990" spans="5:5" x14ac:dyDescent="0.25">
      <c r="E32990"/>
    </row>
    <row r="32991" spans="5:5" x14ac:dyDescent="0.25">
      <c r="E32991"/>
    </row>
    <row r="32992" spans="5:5" x14ac:dyDescent="0.25">
      <c r="E32992"/>
    </row>
    <row r="32993" spans="5:5" x14ac:dyDescent="0.25">
      <c r="E32993"/>
    </row>
    <row r="32994" spans="5:5" x14ac:dyDescent="0.25">
      <c r="E32994"/>
    </row>
    <row r="32995" spans="5:5" x14ac:dyDescent="0.25">
      <c r="E32995"/>
    </row>
    <row r="32996" spans="5:5" x14ac:dyDescent="0.25">
      <c r="E32996"/>
    </row>
    <row r="32997" spans="5:5" x14ac:dyDescent="0.25">
      <c r="E32997"/>
    </row>
    <row r="32998" spans="5:5" x14ac:dyDescent="0.25">
      <c r="E32998"/>
    </row>
    <row r="32999" spans="5:5" x14ac:dyDescent="0.25">
      <c r="E32999"/>
    </row>
    <row r="33000" spans="5:5" x14ac:dyDescent="0.25">
      <c r="E33000"/>
    </row>
    <row r="33001" spans="5:5" x14ac:dyDescent="0.25">
      <c r="E33001"/>
    </row>
    <row r="33002" spans="5:5" x14ac:dyDescent="0.25">
      <c r="E33002"/>
    </row>
    <row r="33003" spans="5:5" x14ac:dyDescent="0.25">
      <c r="E33003"/>
    </row>
    <row r="33004" spans="5:5" x14ac:dyDescent="0.25">
      <c r="E33004"/>
    </row>
    <row r="33005" spans="5:5" x14ac:dyDescent="0.25">
      <c r="E33005"/>
    </row>
    <row r="33006" spans="5:5" x14ac:dyDescent="0.25">
      <c r="E33006"/>
    </row>
    <row r="33007" spans="5:5" x14ac:dyDescent="0.25">
      <c r="E33007"/>
    </row>
    <row r="33008" spans="5:5" x14ac:dyDescent="0.25">
      <c r="E33008"/>
    </row>
    <row r="33009" spans="5:5" x14ac:dyDescent="0.25">
      <c r="E33009"/>
    </row>
    <row r="33010" spans="5:5" x14ac:dyDescent="0.25">
      <c r="E33010"/>
    </row>
    <row r="33011" spans="5:5" x14ac:dyDescent="0.25">
      <c r="E33011"/>
    </row>
    <row r="33012" spans="5:5" x14ac:dyDescent="0.25">
      <c r="E33012"/>
    </row>
    <row r="33013" spans="5:5" x14ac:dyDescent="0.25">
      <c r="E33013"/>
    </row>
    <row r="33014" spans="5:5" x14ac:dyDescent="0.25">
      <c r="E33014"/>
    </row>
    <row r="33015" spans="5:5" x14ac:dyDescent="0.25">
      <c r="E33015"/>
    </row>
    <row r="33016" spans="5:5" x14ac:dyDescent="0.25">
      <c r="E33016"/>
    </row>
    <row r="33017" spans="5:5" x14ac:dyDescent="0.25">
      <c r="E33017"/>
    </row>
    <row r="33018" spans="5:5" x14ac:dyDescent="0.25">
      <c r="E33018"/>
    </row>
    <row r="33019" spans="5:5" x14ac:dyDescent="0.25">
      <c r="E33019"/>
    </row>
    <row r="33020" spans="5:5" x14ac:dyDescent="0.25">
      <c r="E33020"/>
    </row>
    <row r="33021" spans="5:5" x14ac:dyDescent="0.25">
      <c r="E33021"/>
    </row>
    <row r="33022" spans="5:5" x14ac:dyDescent="0.25">
      <c r="E33022"/>
    </row>
    <row r="33023" spans="5:5" x14ac:dyDescent="0.25">
      <c r="E33023"/>
    </row>
    <row r="33024" spans="5:5" x14ac:dyDescent="0.25">
      <c r="E33024"/>
    </row>
    <row r="33025" spans="5:5" x14ac:dyDescent="0.25">
      <c r="E33025"/>
    </row>
    <row r="33026" spans="5:5" x14ac:dyDescent="0.25">
      <c r="E33026"/>
    </row>
    <row r="33027" spans="5:5" x14ac:dyDescent="0.25">
      <c r="E33027"/>
    </row>
    <row r="33028" spans="5:5" x14ac:dyDescent="0.25">
      <c r="E33028"/>
    </row>
    <row r="33029" spans="5:5" x14ac:dyDescent="0.25">
      <c r="E33029"/>
    </row>
    <row r="33030" spans="5:5" x14ac:dyDescent="0.25">
      <c r="E33030"/>
    </row>
    <row r="33031" spans="5:5" x14ac:dyDescent="0.25">
      <c r="E33031"/>
    </row>
    <row r="33032" spans="5:5" x14ac:dyDescent="0.25">
      <c r="E33032"/>
    </row>
    <row r="33033" spans="5:5" x14ac:dyDescent="0.25">
      <c r="E33033"/>
    </row>
    <row r="33034" spans="5:5" x14ac:dyDescent="0.25">
      <c r="E33034"/>
    </row>
    <row r="33035" spans="5:5" x14ac:dyDescent="0.25">
      <c r="E33035"/>
    </row>
    <row r="33036" spans="5:5" x14ac:dyDescent="0.25">
      <c r="E33036"/>
    </row>
    <row r="33037" spans="5:5" x14ac:dyDescent="0.25">
      <c r="E33037"/>
    </row>
    <row r="33038" spans="5:5" x14ac:dyDescent="0.25">
      <c r="E33038"/>
    </row>
    <row r="33039" spans="5:5" x14ac:dyDescent="0.25">
      <c r="E33039"/>
    </row>
    <row r="33040" spans="5:5" x14ac:dyDescent="0.25">
      <c r="E33040"/>
    </row>
    <row r="33041" spans="5:5" x14ac:dyDescent="0.25">
      <c r="E33041"/>
    </row>
    <row r="33042" spans="5:5" x14ac:dyDescent="0.25">
      <c r="E33042"/>
    </row>
    <row r="33043" spans="5:5" x14ac:dyDescent="0.25">
      <c r="E33043"/>
    </row>
    <row r="33044" spans="5:5" x14ac:dyDescent="0.25">
      <c r="E33044"/>
    </row>
    <row r="33045" spans="5:5" x14ac:dyDescent="0.25">
      <c r="E33045"/>
    </row>
    <row r="33046" spans="5:5" x14ac:dyDescent="0.25">
      <c r="E33046"/>
    </row>
    <row r="33047" spans="5:5" x14ac:dyDescent="0.25">
      <c r="E33047"/>
    </row>
    <row r="33048" spans="5:5" x14ac:dyDescent="0.25">
      <c r="E33048"/>
    </row>
    <row r="33049" spans="5:5" x14ac:dyDescent="0.25">
      <c r="E33049"/>
    </row>
    <row r="33050" spans="5:5" x14ac:dyDescent="0.25">
      <c r="E33050"/>
    </row>
    <row r="33051" spans="5:5" x14ac:dyDescent="0.25">
      <c r="E33051"/>
    </row>
    <row r="33052" spans="5:5" x14ac:dyDescent="0.25">
      <c r="E33052"/>
    </row>
    <row r="33053" spans="5:5" x14ac:dyDescent="0.25">
      <c r="E33053"/>
    </row>
    <row r="33054" spans="5:5" x14ac:dyDescent="0.25">
      <c r="E33054"/>
    </row>
    <row r="33055" spans="5:5" x14ac:dyDescent="0.25">
      <c r="E33055"/>
    </row>
    <row r="33056" spans="5:5" x14ac:dyDescent="0.25">
      <c r="E33056"/>
    </row>
    <row r="33057" spans="5:5" x14ac:dyDescent="0.25">
      <c r="E33057"/>
    </row>
    <row r="33058" spans="5:5" x14ac:dyDescent="0.25">
      <c r="E33058"/>
    </row>
    <row r="33059" spans="5:5" x14ac:dyDescent="0.25">
      <c r="E33059"/>
    </row>
    <row r="33060" spans="5:5" x14ac:dyDescent="0.25">
      <c r="E33060"/>
    </row>
    <row r="33061" spans="5:5" x14ac:dyDescent="0.25">
      <c r="E33061"/>
    </row>
    <row r="33062" spans="5:5" x14ac:dyDescent="0.25">
      <c r="E33062"/>
    </row>
    <row r="33063" spans="5:5" x14ac:dyDescent="0.25">
      <c r="E33063"/>
    </row>
    <row r="33064" spans="5:5" x14ac:dyDescent="0.25">
      <c r="E33064"/>
    </row>
    <row r="33065" spans="5:5" x14ac:dyDescent="0.25">
      <c r="E33065"/>
    </row>
    <row r="33066" spans="5:5" x14ac:dyDescent="0.25">
      <c r="E33066"/>
    </row>
    <row r="33067" spans="5:5" x14ac:dyDescent="0.25">
      <c r="E33067"/>
    </row>
    <row r="33068" spans="5:5" x14ac:dyDescent="0.25">
      <c r="E33068"/>
    </row>
    <row r="33069" spans="5:5" x14ac:dyDescent="0.25">
      <c r="E33069"/>
    </row>
    <row r="33070" spans="5:5" x14ac:dyDescent="0.25">
      <c r="E33070"/>
    </row>
    <row r="33071" spans="5:5" x14ac:dyDescent="0.25">
      <c r="E33071"/>
    </row>
    <row r="33072" spans="5:5" x14ac:dyDescent="0.25">
      <c r="E33072"/>
    </row>
    <row r="33073" spans="5:5" x14ac:dyDescent="0.25">
      <c r="E33073"/>
    </row>
    <row r="33074" spans="5:5" x14ac:dyDescent="0.25">
      <c r="E33074"/>
    </row>
    <row r="33075" spans="5:5" x14ac:dyDescent="0.25">
      <c r="E33075"/>
    </row>
    <row r="33076" spans="5:5" x14ac:dyDescent="0.25">
      <c r="E33076"/>
    </row>
    <row r="33077" spans="5:5" x14ac:dyDescent="0.25">
      <c r="E33077"/>
    </row>
    <row r="33078" spans="5:5" x14ac:dyDescent="0.25">
      <c r="E33078"/>
    </row>
    <row r="33079" spans="5:5" x14ac:dyDescent="0.25">
      <c r="E33079"/>
    </row>
    <row r="33080" spans="5:5" x14ac:dyDescent="0.25">
      <c r="E33080"/>
    </row>
    <row r="33081" spans="5:5" x14ac:dyDescent="0.25">
      <c r="E33081"/>
    </row>
    <row r="33082" spans="5:5" x14ac:dyDescent="0.25">
      <c r="E33082"/>
    </row>
    <row r="33083" spans="5:5" x14ac:dyDescent="0.25">
      <c r="E33083"/>
    </row>
    <row r="33084" spans="5:5" x14ac:dyDescent="0.25">
      <c r="E33084"/>
    </row>
    <row r="33085" spans="5:5" x14ac:dyDescent="0.25">
      <c r="E33085"/>
    </row>
    <row r="33086" spans="5:5" x14ac:dyDescent="0.25">
      <c r="E33086"/>
    </row>
    <row r="33087" spans="5:5" x14ac:dyDescent="0.25">
      <c r="E33087"/>
    </row>
    <row r="33088" spans="5:5" x14ac:dyDescent="0.25">
      <c r="E33088"/>
    </row>
    <row r="33089" spans="5:5" x14ac:dyDescent="0.25">
      <c r="E33089"/>
    </row>
    <row r="33090" spans="5:5" x14ac:dyDescent="0.25">
      <c r="E33090"/>
    </row>
    <row r="33091" spans="5:5" x14ac:dyDescent="0.25">
      <c r="E33091"/>
    </row>
    <row r="33092" spans="5:5" x14ac:dyDescent="0.25">
      <c r="E33092"/>
    </row>
    <row r="33093" spans="5:5" x14ac:dyDescent="0.25">
      <c r="E33093"/>
    </row>
    <row r="33094" spans="5:5" x14ac:dyDescent="0.25">
      <c r="E33094"/>
    </row>
    <row r="33095" spans="5:5" x14ac:dyDescent="0.25">
      <c r="E33095"/>
    </row>
    <row r="33096" spans="5:5" x14ac:dyDescent="0.25">
      <c r="E33096"/>
    </row>
    <row r="33097" spans="5:5" x14ac:dyDescent="0.25">
      <c r="E33097"/>
    </row>
    <row r="33098" spans="5:5" x14ac:dyDescent="0.25">
      <c r="E33098"/>
    </row>
    <row r="33099" spans="5:5" x14ac:dyDescent="0.25">
      <c r="E33099"/>
    </row>
    <row r="33100" spans="5:5" x14ac:dyDescent="0.25">
      <c r="E33100"/>
    </row>
    <row r="33101" spans="5:5" x14ac:dyDescent="0.25">
      <c r="E33101"/>
    </row>
    <row r="33102" spans="5:5" x14ac:dyDescent="0.25">
      <c r="E33102"/>
    </row>
    <row r="33103" spans="5:5" x14ac:dyDescent="0.25">
      <c r="E33103"/>
    </row>
    <row r="33104" spans="5:5" x14ac:dyDescent="0.25">
      <c r="E33104"/>
    </row>
    <row r="33105" spans="5:5" x14ac:dyDescent="0.25">
      <c r="E33105"/>
    </row>
    <row r="33106" spans="5:5" x14ac:dyDescent="0.25">
      <c r="E33106"/>
    </row>
    <row r="33107" spans="5:5" x14ac:dyDescent="0.25">
      <c r="E33107"/>
    </row>
    <row r="33108" spans="5:5" x14ac:dyDescent="0.25">
      <c r="E33108"/>
    </row>
    <row r="33109" spans="5:5" x14ac:dyDescent="0.25">
      <c r="E33109"/>
    </row>
    <row r="33110" spans="5:5" x14ac:dyDescent="0.25">
      <c r="E33110"/>
    </row>
    <row r="33111" spans="5:5" x14ac:dyDescent="0.25">
      <c r="E33111"/>
    </row>
    <row r="33112" spans="5:5" x14ac:dyDescent="0.25">
      <c r="E33112"/>
    </row>
    <row r="33113" spans="5:5" x14ac:dyDescent="0.25">
      <c r="E33113"/>
    </row>
    <row r="33114" spans="5:5" x14ac:dyDescent="0.25">
      <c r="E33114"/>
    </row>
    <row r="33115" spans="5:5" x14ac:dyDescent="0.25">
      <c r="E33115"/>
    </row>
    <row r="33116" spans="5:5" x14ac:dyDescent="0.25">
      <c r="E33116"/>
    </row>
    <row r="33117" spans="5:5" x14ac:dyDescent="0.25">
      <c r="E33117"/>
    </row>
    <row r="33118" spans="5:5" x14ac:dyDescent="0.25">
      <c r="E33118"/>
    </row>
    <row r="33119" spans="5:5" x14ac:dyDescent="0.25">
      <c r="E33119"/>
    </row>
    <row r="33120" spans="5:5" x14ac:dyDescent="0.25">
      <c r="E33120"/>
    </row>
    <row r="33121" spans="5:5" x14ac:dyDescent="0.25">
      <c r="E33121"/>
    </row>
    <row r="33122" spans="5:5" x14ac:dyDescent="0.25">
      <c r="E33122"/>
    </row>
    <row r="33123" spans="5:5" x14ac:dyDescent="0.25">
      <c r="E33123"/>
    </row>
    <row r="33124" spans="5:5" x14ac:dyDescent="0.25">
      <c r="E33124"/>
    </row>
    <row r="33125" spans="5:5" x14ac:dyDescent="0.25">
      <c r="E33125"/>
    </row>
    <row r="33126" spans="5:5" x14ac:dyDescent="0.25">
      <c r="E33126"/>
    </row>
    <row r="33127" spans="5:5" x14ac:dyDescent="0.25">
      <c r="E33127"/>
    </row>
    <row r="33128" spans="5:5" x14ac:dyDescent="0.25">
      <c r="E33128"/>
    </row>
    <row r="33129" spans="5:5" x14ac:dyDescent="0.25">
      <c r="E33129"/>
    </row>
    <row r="33130" spans="5:5" x14ac:dyDescent="0.25">
      <c r="E33130"/>
    </row>
    <row r="33131" spans="5:5" x14ac:dyDescent="0.25">
      <c r="E33131"/>
    </row>
    <row r="33132" spans="5:5" x14ac:dyDescent="0.25">
      <c r="E33132"/>
    </row>
    <row r="33133" spans="5:5" x14ac:dyDescent="0.25">
      <c r="E33133"/>
    </row>
    <row r="33134" spans="5:5" x14ac:dyDescent="0.25">
      <c r="E33134"/>
    </row>
    <row r="33135" spans="5:5" x14ac:dyDescent="0.25">
      <c r="E33135"/>
    </row>
    <row r="33136" spans="5:5" x14ac:dyDescent="0.25">
      <c r="E33136"/>
    </row>
    <row r="33137" spans="5:5" x14ac:dyDescent="0.25">
      <c r="E33137"/>
    </row>
    <row r="33138" spans="5:5" x14ac:dyDescent="0.25">
      <c r="E33138"/>
    </row>
    <row r="33139" spans="5:5" x14ac:dyDescent="0.25">
      <c r="E33139"/>
    </row>
    <row r="33140" spans="5:5" x14ac:dyDescent="0.25">
      <c r="E33140"/>
    </row>
    <row r="33141" spans="5:5" x14ac:dyDescent="0.25">
      <c r="E33141"/>
    </row>
    <row r="33142" spans="5:5" x14ac:dyDescent="0.25">
      <c r="E33142"/>
    </row>
    <row r="33143" spans="5:5" x14ac:dyDescent="0.25">
      <c r="E33143"/>
    </row>
    <row r="33144" spans="5:5" x14ac:dyDescent="0.25">
      <c r="E33144"/>
    </row>
    <row r="33145" spans="5:5" x14ac:dyDescent="0.25">
      <c r="E33145"/>
    </row>
    <row r="33146" spans="5:5" x14ac:dyDescent="0.25">
      <c r="E33146"/>
    </row>
    <row r="33147" spans="5:5" x14ac:dyDescent="0.25">
      <c r="E33147"/>
    </row>
    <row r="33148" spans="5:5" x14ac:dyDescent="0.25">
      <c r="E33148"/>
    </row>
    <row r="33149" spans="5:5" x14ac:dyDescent="0.25">
      <c r="E33149"/>
    </row>
    <row r="33150" spans="5:5" x14ac:dyDescent="0.25">
      <c r="E33150"/>
    </row>
    <row r="33151" spans="5:5" x14ac:dyDescent="0.25">
      <c r="E33151"/>
    </row>
    <row r="33152" spans="5:5" x14ac:dyDescent="0.25">
      <c r="E33152"/>
    </row>
    <row r="33153" spans="5:5" x14ac:dyDescent="0.25">
      <c r="E33153"/>
    </row>
    <row r="33154" spans="5:5" x14ac:dyDescent="0.25">
      <c r="E33154"/>
    </row>
    <row r="33155" spans="5:5" x14ac:dyDescent="0.25">
      <c r="E33155"/>
    </row>
    <row r="33156" spans="5:5" x14ac:dyDescent="0.25">
      <c r="E33156"/>
    </row>
    <row r="33157" spans="5:5" x14ac:dyDescent="0.25">
      <c r="E33157"/>
    </row>
    <row r="33158" spans="5:5" x14ac:dyDescent="0.25">
      <c r="E33158"/>
    </row>
    <row r="33159" spans="5:5" x14ac:dyDescent="0.25">
      <c r="E33159"/>
    </row>
    <row r="33160" spans="5:5" x14ac:dyDescent="0.25">
      <c r="E33160"/>
    </row>
    <row r="33161" spans="5:5" x14ac:dyDescent="0.25">
      <c r="E33161"/>
    </row>
    <row r="33162" spans="5:5" x14ac:dyDescent="0.25">
      <c r="E33162"/>
    </row>
    <row r="33163" spans="5:5" x14ac:dyDescent="0.25">
      <c r="E33163"/>
    </row>
    <row r="33164" spans="5:5" x14ac:dyDescent="0.25">
      <c r="E33164"/>
    </row>
    <row r="33165" spans="5:5" x14ac:dyDescent="0.25">
      <c r="E33165"/>
    </row>
    <row r="33166" spans="5:5" x14ac:dyDescent="0.25">
      <c r="E33166"/>
    </row>
    <row r="33167" spans="5:5" x14ac:dyDescent="0.25">
      <c r="E33167"/>
    </row>
    <row r="33168" spans="5:5" x14ac:dyDescent="0.25">
      <c r="E33168"/>
    </row>
    <row r="33169" spans="5:5" x14ac:dyDescent="0.25">
      <c r="E33169"/>
    </row>
    <row r="33170" spans="5:5" x14ac:dyDescent="0.25">
      <c r="E33170"/>
    </row>
    <row r="33171" spans="5:5" x14ac:dyDescent="0.25">
      <c r="E33171"/>
    </row>
    <row r="33172" spans="5:5" x14ac:dyDescent="0.25">
      <c r="E33172"/>
    </row>
    <row r="33173" spans="5:5" x14ac:dyDescent="0.25">
      <c r="E33173"/>
    </row>
    <row r="33174" spans="5:5" x14ac:dyDescent="0.25">
      <c r="E33174"/>
    </row>
    <row r="33175" spans="5:5" x14ac:dyDescent="0.25">
      <c r="E33175"/>
    </row>
    <row r="33176" spans="5:5" x14ac:dyDescent="0.25">
      <c r="E33176"/>
    </row>
    <row r="33177" spans="5:5" x14ac:dyDescent="0.25">
      <c r="E33177"/>
    </row>
    <row r="33178" spans="5:5" x14ac:dyDescent="0.25">
      <c r="E33178"/>
    </row>
    <row r="33179" spans="5:5" x14ac:dyDescent="0.25">
      <c r="E33179"/>
    </row>
    <row r="33180" spans="5:5" x14ac:dyDescent="0.25">
      <c r="E33180"/>
    </row>
    <row r="33181" spans="5:5" x14ac:dyDescent="0.25">
      <c r="E33181"/>
    </row>
    <row r="33182" spans="5:5" x14ac:dyDescent="0.25">
      <c r="E33182"/>
    </row>
    <row r="33183" spans="5:5" x14ac:dyDescent="0.25">
      <c r="E33183"/>
    </row>
    <row r="33184" spans="5:5" x14ac:dyDescent="0.25">
      <c r="E33184"/>
    </row>
    <row r="33185" spans="5:5" x14ac:dyDescent="0.25">
      <c r="E33185"/>
    </row>
    <row r="33186" spans="5:5" x14ac:dyDescent="0.25">
      <c r="E33186"/>
    </row>
    <row r="33187" spans="5:5" x14ac:dyDescent="0.25">
      <c r="E33187"/>
    </row>
    <row r="33188" spans="5:5" x14ac:dyDescent="0.25">
      <c r="E33188"/>
    </row>
    <row r="33189" spans="5:5" x14ac:dyDescent="0.25">
      <c r="E33189"/>
    </row>
    <row r="33190" spans="5:5" x14ac:dyDescent="0.25">
      <c r="E33190"/>
    </row>
    <row r="33191" spans="5:5" x14ac:dyDescent="0.25">
      <c r="E33191"/>
    </row>
    <row r="33192" spans="5:5" x14ac:dyDescent="0.25">
      <c r="E33192"/>
    </row>
    <row r="33193" spans="5:5" x14ac:dyDescent="0.25">
      <c r="E33193"/>
    </row>
    <row r="33194" spans="5:5" x14ac:dyDescent="0.25">
      <c r="E33194"/>
    </row>
    <row r="33195" spans="5:5" x14ac:dyDescent="0.25">
      <c r="E33195"/>
    </row>
    <row r="33196" spans="5:5" x14ac:dyDescent="0.25">
      <c r="E33196"/>
    </row>
    <row r="33197" spans="5:5" x14ac:dyDescent="0.25">
      <c r="E33197"/>
    </row>
    <row r="33198" spans="5:5" x14ac:dyDescent="0.25">
      <c r="E33198"/>
    </row>
    <row r="33199" spans="5:5" x14ac:dyDescent="0.25">
      <c r="E33199"/>
    </row>
    <row r="33200" spans="5:5" x14ac:dyDescent="0.25">
      <c r="E33200"/>
    </row>
    <row r="33201" spans="5:5" x14ac:dyDescent="0.25">
      <c r="E33201"/>
    </row>
    <row r="33202" spans="5:5" x14ac:dyDescent="0.25">
      <c r="E33202"/>
    </row>
    <row r="33203" spans="5:5" x14ac:dyDescent="0.25">
      <c r="E33203"/>
    </row>
    <row r="33204" spans="5:5" x14ac:dyDescent="0.25">
      <c r="E33204"/>
    </row>
    <row r="33205" spans="5:5" x14ac:dyDescent="0.25">
      <c r="E33205"/>
    </row>
    <row r="33206" spans="5:5" x14ac:dyDescent="0.25">
      <c r="E33206"/>
    </row>
    <row r="33207" spans="5:5" x14ac:dyDescent="0.25">
      <c r="E33207"/>
    </row>
    <row r="33208" spans="5:5" x14ac:dyDescent="0.25">
      <c r="E33208"/>
    </row>
    <row r="33209" spans="5:5" x14ac:dyDescent="0.25">
      <c r="E33209"/>
    </row>
    <row r="33210" spans="5:5" x14ac:dyDescent="0.25">
      <c r="E33210"/>
    </row>
    <row r="33211" spans="5:5" x14ac:dyDescent="0.25">
      <c r="E33211"/>
    </row>
    <row r="33212" spans="5:5" x14ac:dyDescent="0.25">
      <c r="E33212"/>
    </row>
    <row r="33213" spans="5:5" x14ac:dyDescent="0.25">
      <c r="E33213"/>
    </row>
    <row r="33214" spans="5:5" x14ac:dyDescent="0.25">
      <c r="E33214"/>
    </row>
    <row r="33215" spans="5:5" x14ac:dyDescent="0.25">
      <c r="E33215"/>
    </row>
    <row r="33216" spans="5:5" x14ac:dyDescent="0.25">
      <c r="E33216"/>
    </row>
    <row r="33217" spans="5:5" x14ac:dyDescent="0.25">
      <c r="E33217"/>
    </row>
    <row r="33218" spans="5:5" x14ac:dyDescent="0.25">
      <c r="E33218"/>
    </row>
    <row r="33219" spans="5:5" x14ac:dyDescent="0.25">
      <c r="E33219"/>
    </row>
    <row r="33220" spans="5:5" x14ac:dyDescent="0.25">
      <c r="E33220"/>
    </row>
    <row r="33221" spans="5:5" x14ac:dyDescent="0.25">
      <c r="E33221"/>
    </row>
    <row r="33222" spans="5:5" x14ac:dyDescent="0.25">
      <c r="E33222"/>
    </row>
    <row r="33223" spans="5:5" x14ac:dyDescent="0.25">
      <c r="E33223"/>
    </row>
    <row r="33224" spans="5:5" x14ac:dyDescent="0.25">
      <c r="E33224"/>
    </row>
    <row r="33225" spans="5:5" x14ac:dyDescent="0.25">
      <c r="E33225"/>
    </row>
    <row r="33226" spans="5:5" x14ac:dyDescent="0.25">
      <c r="E33226"/>
    </row>
    <row r="33227" spans="5:5" x14ac:dyDescent="0.25">
      <c r="E33227"/>
    </row>
    <row r="33228" spans="5:5" x14ac:dyDescent="0.25">
      <c r="E33228"/>
    </row>
    <row r="33229" spans="5:5" x14ac:dyDescent="0.25">
      <c r="E33229"/>
    </row>
    <row r="33230" spans="5:5" x14ac:dyDescent="0.25">
      <c r="E33230"/>
    </row>
    <row r="33231" spans="5:5" x14ac:dyDescent="0.25">
      <c r="E33231"/>
    </row>
    <row r="33232" spans="5:5" x14ac:dyDescent="0.25">
      <c r="E33232"/>
    </row>
    <row r="33233" spans="5:5" x14ac:dyDescent="0.25">
      <c r="E33233"/>
    </row>
    <row r="33234" spans="5:5" x14ac:dyDescent="0.25">
      <c r="E33234"/>
    </row>
    <row r="33235" spans="5:5" x14ac:dyDescent="0.25">
      <c r="E33235"/>
    </row>
    <row r="33236" spans="5:5" x14ac:dyDescent="0.25">
      <c r="E33236"/>
    </row>
    <row r="33237" spans="5:5" x14ac:dyDescent="0.25">
      <c r="E33237"/>
    </row>
    <row r="33238" spans="5:5" x14ac:dyDescent="0.25">
      <c r="E33238"/>
    </row>
    <row r="33239" spans="5:5" x14ac:dyDescent="0.25">
      <c r="E33239"/>
    </row>
    <row r="33240" spans="5:5" x14ac:dyDescent="0.25">
      <c r="E33240"/>
    </row>
    <row r="33241" spans="5:5" x14ac:dyDescent="0.25">
      <c r="E33241"/>
    </row>
    <row r="33242" spans="5:5" x14ac:dyDescent="0.25">
      <c r="E33242"/>
    </row>
    <row r="33243" spans="5:5" x14ac:dyDescent="0.25">
      <c r="E33243"/>
    </row>
    <row r="33244" spans="5:5" x14ac:dyDescent="0.25">
      <c r="E33244"/>
    </row>
    <row r="33245" spans="5:5" x14ac:dyDescent="0.25">
      <c r="E33245"/>
    </row>
    <row r="33246" spans="5:5" x14ac:dyDescent="0.25">
      <c r="E33246"/>
    </row>
    <row r="33247" spans="5:5" x14ac:dyDescent="0.25">
      <c r="E33247"/>
    </row>
    <row r="33248" spans="5:5" x14ac:dyDescent="0.25">
      <c r="E33248"/>
    </row>
    <row r="33249" spans="5:5" x14ac:dyDescent="0.25">
      <c r="E33249"/>
    </row>
    <row r="33250" spans="5:5" x14ac:dyDescent="0.25">
      <c r="E33250"/>
    </row>
    <row r="33251" spans="5:5" x14ac:dyDescent="0.25">
      <c r="E33251"/>
    </row>
    <row r="33252" spans="5:5" x14ac:dyDescent="0.25">
      <c r="E33252"/>
    </row>
    <row r="33253" spans="5:5" x14ac:dyDescent="0.25">
      <c r="E33253"/>
    </row>
    <row r="33254" spans="5:5" x14ac:dyDescent="0.25">
      <c r="E33254"/>
    </row>
    <row r="33255" spans="5:5" x14ac:dyDescent="0.25">
      <c r="E33255"/>
    </row>
    <row r="33256" spans="5:5" x14ac:dyDescent="0.25">
      <c r="E33256"/>
    </row>
    <row r="33257" spans="5:5" x14ac:dyDescent="0.25">
      <c r="E33257"/>
    </row>
    <row r="33258" spans="5:5" x14ac:dyDescent="0.25">
      <c r="E33258"/>
    </row>
    <row r="33259" spans="5:5" x14ac:dyDescent="0.25">
      <c r="E33259"/>
    </row>
    <row r="33260" spans="5:5" x14ac:dyDescent="0.25">
      <c r="E33260"/>
    </row>
    <row r="33261" spans="5:5" x14ac:dyDescent="0.25">
      <c r="E33261"/>
    </row>
    <row r="33262" spans="5:5" x14ac:dyDescent="0.25">
      <c r="E33262"/>
    </row>
    <row r="33263" spans="5:5" x14ac:dyDescent="0.25">
      <c r="E33263"/>
    </row>
    <row r="33264" spans="5:5" x14ac:dyDescent="0.25">
      <c r="E33264"/>
    </row>
    <row r="33265" spans="5:5" x14ac:dyDescent="0.25">
      <c r="E33265"/>
    </row>
    <row r="33266" spans="5:5" x14ac:dyDescent="0.25">
      <c r="E33266"/>
    </row>
    <row r="33267" spans="5:5" x14ac:dyDescent="0.25">
      <c r="E33267"/>
    </row>
    <row r="33268" spans="5:5" x14ac:dyDescent="0.25">
      <c r="E33268"/>
    </row>
    <row r="33269" spans="5:5" x14ac:dyDescent="0.25">
      <c r="E33269"/>
    </row>
    <row r="33270" spans="5:5" x14ac:dyDescent="0.25">
      <c r="E33270"/>
    </row>
    <row r="33271" spans="5:5" x14ac:dyDescent="0.25">
      <c r="E33271"/>
    </row>
    <row r="33272" spans="5:5" x14ac:dyDescent="0.25">
      <c r="E33272"/>
    </row>
    <row r="33273" spans="5:5" x14ac:dyDescent="0.25">
      <c r="E33273"/>
    </row>
    <row r="33274" spans="5:5" x14ac:dyDescent="0.25">
      <c r="E33274"/>
    </row>
    <row r="33275" spans="5:5" x14ac:dyDescent="0.25">
      <c r="E33275"/>
    </row>
    <row r="33276" spans="5:5" x14ac:dyDescent="0.25">
      <c r="E33276"/>
    </row>
    <row r="33277" spans="5:5" x14ac:dyDescent="0.25">
      <c r="E33277"/>
    </row>
    <row r="33278" spans="5:5" x14ac:dyDescent="0.25">
      <c r="E33278"/>
    </row>
    <row r="33279" spans="5:5" x14ac:dyDescent="0.25">
      <c r="E33279"/>
    </row>
    <row r="33280" spans="5:5" x14ac:dyDescent="0.25">
      <c r="E33280"/>
    </row>
    <row r="33281" spans="5:5" x14ac:dyDescent="0.25">
      <c r="E33281"/>
    </row>
    <row r="33282" spans="5:5" x14ac:dyDescent="0.25">
      <c r="E33282"/>
    </row>
    <row r="33283" spans="5:5" x14ac:dyDescent="0.25">
      <c r="E33283"/>
    </row>
    <row r="33284" spans="5:5" x14ac:dyDescent="0.25">
      <c r="E33284"/>
    </row>
    <row r="33285" spans="5:5" x14ac:dyDescent="0.25">
      <c r="E33285"/>
    </row>
    <row r="33286" spans="5:5" x14ac:dyDescent="0.25">
      <c r="E33286"/>
    </row>
    <row r="33287" spans="5:5" x14ac:dyDescent="0.25">
      <c r="E33287"/>
    </row>
    <row r="33288" spans="5:5" x14ac:dyDescent="0.25">
      <c r="E33288"/>
    </row>
    <row r="33289" spans="5:5" x14ac:dyDescent="0.25">
      <c r="E33289"/>
    </row>
    <row r="33290" spans="5:5" x14ac:dyDescent="0.25">
      <c r="E33290"/>
    </row>
    <row r="33291" spans="5:5" x14ac:dyDescent="0.25">
      <c r="E33291"/>
    </row>
    <row r="33292" spans="5:5" x14ac:dyDescent="0.25">
      <c r="E33292"/>
    </row>
    <row r="33293" spans="5:5" x14ac:dyDescent="0.25">
      <c r="E33293"/>
    </row>
    <row r="33294" spans="5:5" x14ac:dyDescent="0.25">
      <c r="E33294"/>
    </row>
    <row r="33295" spans="5:5" x14ac:dyDescent="0.25">
      <c r="E33295"/>
    </row>
    <row r="33296" spans="5:5" x14ac:dyDescent="0.25">
      <c r="E33296"/>
    </row>
    <row r="33297" spans="5:5" x14ac:dyDescent="0.25">
      <c r="E33297"/>
    </row>
    <row r="33298" spans="5:5" x14ac:dyDescent="0.25">
      <c r="E33298"/>
    </row>
    <row r="33299" spans="5:5" x14ac:dyDescent="0.25">
      <c r="E33299"/>
    </row>
    <row r="33300" spans="5:5" x14ac:dyDescent="0.25">
      <c r="E33300"/>
    </row>
    <row r="33301" spans="5:5" x14ac:dyDescent="0.25">
      <c r="E33301"/>
    </row>
    <row r="33302" spans="5:5" x14ac:dyDescent="0.25">
      <c r="E33302"/>
    </row>
    <row r="33303" spans="5:5" x14ac:dyDescent="0.25">
      <c r="E33303"/>
    </row>
    <row r="33304" spans="5:5" x14ac:dyDescent="0.25">
      <c r="E33304"/>
    </row>
    <row r="33305" spans="5:5" x14ac:dyDescent="0.25">
      <c r="E33305"/>
    </row>
    <row r="33306" spans="5:5" x14ac:dyDescent="0.25">
      <c r="E33306"/>
    </row>
    <row r="33307" spans="5:5" x14ac:dyDescent="0.25">
      <c r="E33307"/>
    </row>
    <row r="33308" spans="5:5" x14ac:dyDescent="0.25">
      <c r="E33308"/>
    </row>
    <row r="33309" spans="5:5" x14ac:dyDescent="0.25">
      <c r="E33309"/>
    </row>
    <row r="33310" spans="5:5" x14ac:dyDescent="0.25">
      <c r="E33310"/>
    </row>
    <row r="33311" spans="5:5" x14ac:dyDescent="0.25">
      <c r="E33311"/>
    </row>
    <row r="33312" spans="5:5" x14ac:dyDescent="0.25">
      <c r="E33312"/>
    </row>
    <row r="33313" spans="5:5" x14ac:dyDescent="0.25">
      <c r="E33313"/>
    </row>
    <row r="33314" spans="5:5" x14ac:dyDescent="0.25">
      <c r="E33314"/>
    </row>
    <row r="33315" spans="5:5" x14ac:dyDescent="0.25">
      <c r="E33315"/>
    </row>
    <row r="33316" spans="5:5" x14ac:dyDescent="0.25">
      <c r="E33316"/>
    </row>
    <row r="33317" spans="5:5" x14ac:dyDescent="0.25">
      <c r="E33317"/>
    </row>
    <row r="33318" spans="5:5" x14ac:dyDescent="0.25">
      <c r="E33318"/>
    </row>
    <row r="33319" spans="5:5" x14ac:dyDescent="0.25">
      <c r="E33319"/>
    </row>
    <row r="33320" spans="5:5" x14ac:dyDescent="0.25">
      <c r="E33320"/>
    </row>
    <row r="33321" spans="5:5" x14ac:dyDescent="0.25">
      <c r="E33321"/>
    </row>
    <row r="33322" spans="5:5" x14ac:dyDescent="0.25">
      <c r="E33322"/>
    </row>
    <row r="33323" spans="5:5" x14ac:dyDescent="0.25">
      <c r="E33323"/>
    </row>
    <row r="33324" spans="5:5" x14ac:dyDescent="0.25">
      <c r="E33324"/>
    </row>
    <row r="33325" spans="5:5" x14ac:dyDescent="0.25">
      <c r="E33325"/>
    </row>
    <row r="33326" spans="5:5" x14ac:dyDescent="0.25">
      <c r="E33326"/>
    </row>
    <row r="33327" spans="5:5" x14ac:dyDescent="0.25">
      <c r="E33327"/>
    </row>
    <row r="33328" spans="5:5" x14ac:dyDescent="0.25">
      <c r="E33328"/>
    </row>
    <row r="33329" spans="5:5" x14ac:dyDescent="0.25">
      <c r="E33329"/>
    </row>
    <row r="33330" spans="5:5" x14ac:dyDescent="0.25">
      <c r="E33330"/>
    </row>
    <row r="33331" spans="5:5" x14ac:dyDescent="0.25">
      <c r="E33331"/>
    </row>
    <row r="33332" spans="5:5" x14ac:dyDescent="0.25">
      <c r="E33332"/>
    </row>
    <row r="33333" spans="5:5" x14ac:dyDescent="0.25">
      <c r="E33333"/>
    </row>
    <row r="33334" spans="5:5" x14ac:dyDescent="0.25">
      <c r="E33334"/>
    </row>
    <row r="33335" spans="5:5" x14ac:dyDescent="0.25">
      <c r="E33335"/>
    </row>
    <row r="33336" spans="5:5" x14ac:dyDescent="0.25">
      <c r="E33336"/>
    </row>
    <row r="33337" spans="5:5" x14ac:dyDescent="0.25">
      <c r="E33337"/>
    </row>
    <row r="33338" spans="5:5" x14ac:dyDescent="0.25">
      <c r="E33338"/>
    </row>
    <row r="33339" spans="5:5" x14ac:dyDescent="0.25">
      <c r="E33339"/>
    </row>
    <row r="33340" spans="5:5" x14ac:dyDescent="0.25">
      <c r="E33340"/>
    </row>
    <row r="33341" spans="5:5" x14ac:dyDescent="0.25">
      <c r="E33341"/>
    </row>
    <row r="33342" spans="5:5" x14ac:dyDescent="0.25">
      <c r="E33342"/>
    </row>
    <row r="33343" spans="5:5" x14ac:dyDescent="0.25">
      <c r="E33343"/>
    </row>
    <row r="33344" spans="5:5" x14ac:dyDescent="0.25">
      <c r="E33344"/>
    </row>
    <row r="33345" spans="5:5" x14ac:dyDescent="0.25">
      <c r="E33345"/>
    </row>
    <row r="33346" spans="5:5" x14ac:dyDescent="0.25">
      <c r="E33346"/>
    </row>
    <row r="33347" spans="5:5" x14ac:dyDescent="0.25">
      <c r="E33347"/>
    </row>
    <row r="33348" spans="5:5" x14ac:dyDescent="0.25">
      <c r="E33348"/>
    </row>
    <row r="33349" spans="5:5" x14ac:dyDescent="0.25">
      <c r="E33349"/>
    </row>
    <row r="33350" spans="5:5" x14ac:dyDescent="0.25">
      <c r="E33350"/>
    </row>
    <row r="33351" spans="5:5" x14ac:dyDescent="0.25">
      <c r="E33351"/>
    </row>
    <row r="33352" spans="5:5" x14ac:dyDescent="0.25">
      <c r="E33352"/>
    </row>
    <row r="33353" spans="5:5" x14ac:dyDescent="0.25">
      <c r="E33353"/>
    </row>
    <row r="33354" spans="5:5" x14ac:dyDescent="0.25">
      <c r="E33354"/>
    </row>
    <row r="33355" spans="5:5" x14ac:dyDescent="0.25">
      <c r="E33355"/>
    </row>
    <row r="33356" spans="5:5" x14ac:dyDescent="0.25">
      <c r="E33356"/>
    </row>
    <row r="33357" spans="5:5" x14ac:dyDescent="0.25">
      <c r="E33357"/>
    </row>
    <row r="33358" spans="5:5" x14ac:dyDescent="0.25">
      <c r="E33358"/>
    </row>
    <row r="33359" spans="5:5" x14ac:dyDescent="0.25">
      <c r="E33359"/>
    </row>
    <row r="33360" spans="5:5" x14ac:dyDescent="0.25">
      <c r="E33360"/>
    </row>
    <row r="33361" spans="5:5" x14ac:dyDescent="0.25">
      <c r="E33361"/>
    </row>
    <row r="33362" spans="5:5" x14ac:dyDescent="0.25">
      <c r="E33362"/>
    </row>
    <row r="33363" spans="5:5" x14ac:dyDescent="0.25">
      <c r="E33363"/>
    </row>
    <row r="33364" spans="5:5" x14ac:dyDescent="0.25">
      <c r="E33364"/>
    </row>
    <row r="33365" spans="5:5" x14ac:dyDescent="0.25">
      <c r="E33365"/>
    </row>
    <row r="33366" spans="5:5" x14ac:dyDescent="0.25">
      <c r="E33366"/>
    </row>
    <row r="33367" spans="5:5" x14ac:dyDescent="0.25">
      <c r="E33367"/>
    </row>
    <row r="33368" spans="5:5" x14ac:dyDescent="0.25">
      <c r="E33368"/>
    </row>
    <row r="33369" spans="5:5" x14ac:dyDescent="0.25">
      <c r="E33369"/>
    </row>
    <row r="33370" spans="5:5" x14ac:dyDescent="0.25">
      <c r="E33370"/>
    </row>
    <row r="33371" spans="5:5" x14ac:dyDescent="0.25">
      <c r="E33371"/>
    </row>
    <row r="33372" spans="5:5" x14ac:dyDescent="0.25">
      <c r="E33372"/>
    </row>
    <row r="33373" spans="5:5" x14ac:dyDescent="0.25">
      <c r="E33373"/>
    </row>
    <row r="33374" spans="5:5" x14ac:dyDescent="0.25">
      <c r="E33374"/>
    </row>
    <row r="33375" spans="5:5" x14ac:dyDescent="0.25">
      <c r="E33375"/>
    </row>
    <row r="33376" spans="5:5" x14ac:dyDescent="0.25">
      <c r="E33376"/>
    </row>
    <row r="33377" spans="5:5" x14ac:dyDescent="0.25">
      <c r="E33377"/>
    </row>
    <row r="33378" spans="5:5" x14ac:dyDescent="0.25">
      <c r="E33378"/>
    </row>
    <row r="33379" spans="5:5" x14ac:dyDescent="0.25">
      <c r="E33379"/>
    </row>
    <row r="33380" spans="5:5" x14ac:dyDescent="0.25">
      <c r="E33380"/>
    </row>
    <row r="33381" spans="5:5" x14ac:dyDescent="0.25">
      <c r="E33381"/>
    </row>
    <row r="33382" spans="5:5" x14ac:dyDescent="0.25">
      <c r="E33382"/>
    </row>
    <row r="33383" spans="5:5" x14ac:dyDescent="0.25">
      <c r="E33383"/>
    </row>
    <row r="33384" spans="5:5" x14ac:dyDescent="0.25">
      <c r="E33384"/>
    </row>
    <row r="33385" spans="5:5" x14ac:dyDescent="0.25">
      <c r="E33385"/>
    </row>
    <row r="33386" spans="5:5" x14ac:dyDescent="0.25">
      <c r="E33386"/>
    </row>
    <row r="33387" spans="5:5" x14ac:dyDescent="0.25">
      <c r="E33387"/>
    </row>
    <row r="33388" spans="5:5" x14ac:dyDescent="0.25">
      <c r="E33388"/>
    </row>
    <row r="33389" spans="5:5" x14ac:dyDescent="0.25">
      <c r="E33389"/>
    </row>
    <row r="33390" spans="5:5" x14ac:dyDescent="0.25">
      <c r="E33390"/>
    </row>
    <row r="33391" spans="5:5" x14ac:dyDescent="0.25">
      <c r="E33391"/>
    </row>
    <row r="33392" spans="5:5" x14ac:dyDescent="0.25">
      <c r="E33392"/>
    </row>
    <row r="33393" spans="5:5" x14ac:dyDescent="0.25">
      <c r="E33393"/>
    </row>
    <row r="33394" spans="5:5" x14ac:dyDescent="0.25">
      <c r="E33394"/>
    </row>
    <row r="33395" spans="5:5" x14ac:dyDescent="0.25">
      <c r="E33395"/>
    </row>
    <row r="33396" spans="5:5" x14ac:dyDescent="0.25">
      <c r="E33396"/>
    </row>
    <row r="33397" spans="5:5" x14ac:dyDescent="0.25">
      <c r="E33397"/>
    </row>
    <row r="33398" spans="5:5" x14ac:dyDescent="0.25">
      <c r="E33398"/>
    </row>
    <row r="33399" spans="5:5" x14ac:dyDescent="0.25">
      <c r="E33399"/>
    </row>
    <row r="33400" spans="5:5" x14ac:dyDescent="0.25">
      <c r="E33400"/>
    </row>
    <row r="33401" spans="5:5" x14ac:dyDescent="0.25">
      <c r="E33401"/>
    </row>
    <row r="33402" spans="5:5" x14ac:dyDescent="0.25">
      <c r="E33402"/>
    </row>
    <row r="33403" spans="5:5" x14ac:dyDescent="0.25">
      <c r="E33403"/>
    </row>
    <row r="33404" spans="5:5" x14ac:dyDescent="0.25">
      <c r="E33404"/>
    </row>
    <row r="33405" spans="5:5" x14ac:dyDescent="0.25">
      <c r="E33405"/>
    </row>
    <row r="33406" spans="5:5" x14ac:dyDescent="0.25">
      <c r="E33406"/>
    </row>
    <row r="33407" spans="5:5" x14ac:dyDescent="0.25">
      <c r="E33407"/>
    </row>
    <row r="33408" spans="5:5" x14ac:dyDescent="0.25">
      <c r="E33408"/>
    </row>
    <row r="33409" spans="5:5" x14ac:dyDescent="0.25">
      <c r="E33409"/>
    </row>
    <row r="33410" spans="5:5" x14ac:dyDescent="0.25">
      <c r="E33410"/>
    </row>
    <row r="33411" spans="5:5" x14ac:dyDescent="0.25">
      <c r="E33411"/>
    </row>
    <row r="33412" spans="5:5" x14ac:dyDescent="0.25">
      <c r="E33412"/>
    </row>
    <row r="33413" spans="5:5" x14ac:dyDescent="0.25">
      <c r="E33413"/>
    </row>
    <row r="33414" spans="5:5" x14ac:dyDescent="0.25">
      <c r="E33414"/>
    </row>
    <row r="33415" spans="5:5" x14ac:dyDescent="0.25">
      <c r="E33415"/>
    </row>
    <row r="33416" spans="5:5" x14ac:dyDescent="0.25">
      <c r="E33416"/>
    </row>
    <row r="33417" spans="5:5" x14ac:dyDescent="0.25">
      <c r="E33417"/>
    </row>
    <row r="33418" spans="5:5" x14ac:dyDescent="0.25">
      <c r="E33418"/>
    </row>
    <row r="33419" spans="5:5" x14ac:dyDescent="0.25">
      <c r="E33419"/>
    </row>
    <row r="33420" spans="5:5" x14ac:dyDescent="0.25">
      <c r="E33420"/>
    </row>
    <row r="33421" spans="5:5" x14ac:dyDescent="0.25">
      <c r="E33421"/>
    </row>
    <row r="33422" spans="5:5" x14ac:dyDescent="0.25">
      <c r="E33422"/>
    </row>
    <row r="33423" spans="5:5" x14ac:dyDescent="0.25">
      <c r="E33423"/>
    </row>
    <row r="33424" spans="5:5" x14ac:dyDescent="0.25">
      <c r="E33424"/>
    </row>
    <row r="33425" spans="5:5" x14ac:dyDescent="0.25">
      <c r="E33425"/>
    </row>
    <row r="33426" spans="5:5" x14ac:dyDescent="0.25">
      <c r="E33426"/>
    </row>
    <row r="33427" spans="5:5" x14ac:dyDescent="0.25">
      <c r="E33427"/>
    </row>
    <row r="33428" spans="5:5" x14ac:dyDescent="0.25">
      <c r="E33428"/>
    </row>
    <row r="33429" spans="5:5" x14ac:dyDescent="0.25">
      <c r="E33429"/>
    </row>
    <row r="33430" spans="5:5" x14ac:dyDescent="0.25">
      <c r="E33430"/>
    </row>
    <row r="33431" spans="5:5" x14ac:dyDescent="0.25">
      <c r="E33431"/>
    </row>
    <row r="33432" spans="5:5" x14ac:dyDescent="0.25">
      <c r="E33432"/>
    </row>
    <row r="33433" spans="5:5" x14ac:dyDescent="0.25">
      <c r="E33433"/>
    </row>
    <row r="33434" spans="5:5" x14ac:dyDescent="0.25">
      <c r="E33434"/>
    </row>
    <row r="33435" spans="5:5" x14ac:dyDescent="0.25">
      <c r="E33435"/>
    </row>
    <row r="33436" spans="5:5" x14ac:dyDescent="0.25">
      <c r="E33436"/>
    </row>
    <row r="33437" spans="5:5" x14ac:dyDescent="0.25">
      <c r="E33437"/>
    </row>
    <row r="33438" spans="5:5" x14ac:dyDescent="0.25">
      <c r="E33438"/>
    </row>
    <row r="33439" spans="5:5" x14ac:dyDescent="0.25">
      <c r="E33439"/>
    </row>
    <row r="33440" spans="5:5" x14ac:dyDescent="0.25">
      <c r="E33440"/>
    </row>
    <row r="33441" spans="5:5" x14ac:dyDescent="0.25">
      <c r="E33441"/>
    </row>
    <row r="33442" spans="5:5" x14ac:dyDescent="0.25">
      <c r="E33442"/>
    </row>
    <row r="33443" spans="5:5" x14ac:dyDescent="0.25">
      <c r="E33443"/>
    </row>
    <row r="33444" spans="5:5" x14ac:dyDescent="0.25">
      <c r="E33444"/>
    </row>
    <row r="33445" spans="5:5" x14ac:dyDescent="0.25">
      <c r="E33445"/>
    </row>
    <row r="33446" spans="5:5" x14ac:dyDescent="0.25">
      <c r="E33446"/>
    </row>
    <row r="33447" spans="5:5" x14ac:dyDescent="0.25">
      <c r="E33447"/>
    </row>
    <row r="33448" spans="5:5" x14ac:dyDescent="0.25">
      <c r="E33448"/>
    </row>
    <row r="33449" spans="5:5" x14ac:dyDescent="0.25">
      <c r="E33449"/>
    </row>
    <row r="33450" spans="5:5" x14ac:dyDescent="0.25">
      <c r="E33450"/>
    </row>
    <row r="33451" spans="5:5" x14ac:dyDescent="0.25">
      <c r="E33451"/>
    </row>
    <row r="33452" spans="5:5" x14ac:dyDescent="0.25">
      <c r="E33452"/>
    </row>
    <row r="33453" spans="5:5" x14ac:dyDescent="0.25">
      <c r="E33453"/>
    </row>
    <row r="33454" spans="5:5" x14ac:dyDescent="0.25">
      <c r="E33454"/>
    </row>
    <row r="33455" spans="5:5" x14ac:dyDescent="0.25">
      <c r="E33455"/>
    </row>
    <row r="33456" spans="5:5" x14ac:dyDescent="0.25">
      <c r="E33456"/>
    </row>
    <row r="33457" spans="5:5" x14ac:dyDescent="0.25">
      <c r="E33457"/>
    </row>
    <row r="33458" spans="5:5" x14ac:dyDescent="0.25">
      <c r="E33458"/>
    </row>
    <row r="33459" spans="5:5" x14ac:dyDescent="0.25">
      <c r="E33459"/>
    </row>
    <row r="33460" spans="5:5" x14ac:dyDescent="0.25">
      <c r="E33460"/>
    </row>
    <row r="33461" spans="5:5" x14ac:dyDescent="0.25">
      <c r="E33461"/>
    </row>
    <row r="33462" spans="5:5" x14ac:dyDescent="0.25">
      <c r="E33462"/>
    </row>
    <row r="33463" spans="5:5" x14ac:dyDescent="0.25">
      <c r="E33463"/>
    </row>
    <row r="33464" spans="5:5" x14ac:dyDescent="0.25">
      <c r="E33464"/>
    </row>
    <row r="33465" spans="5:5" x14ac:dyDescent="0.25">
      <c r="E33465"/>
    </row>
    <row r="33466" spans="5:5" x14ac:dyDescent="0.25">
      <c r="E33466"/>
    </row>
    <row r="33467" spans="5:5" x14ac:dyDescent="0.25">
      <c r="E33467"/>
    </row>
    <row r="33468" spans="5:5" x14ac:dyDescent="0.25">
      <c r="E33468"/>
    </row>
    <row r="33469" spans="5:5" x14ac:dyDescent="0.25">
      <c r="E33469"/>
    </row>
    <row r="33470" spans="5:5" x14ac:dyDescent="0.25">
      <c r="E33470"/>
    </row>
    <row r="33471" spans="5:5" x14ac:dyDescent="0.25">
      <c r="E33471"/>
    </row>
    <row r="33472" spans="5:5" x14ac:dyDescent="0.25">
      <c r="E33472"/>
    </row>
    <row r="33473" spans="5:5" x14ac:dyDescent="0.25">
      <c r="E33473"/>
    </row>
    <row r="33474" spans="5:5" x14ac:dyDescent="0.25">
      <c r="E33474"/>
    </row>
    <row r="33475" spans="5:5" x14ac:dyDescent="0.25">
      <c r="E33475"/>
    </row>
    <row r="33476" spans="5:5" x14ac:dyDescent="0.25">
      <c r="E33476"/>
    </row>
    <row r="33477" spans="5:5" x14ac:dyDescent="0.25">
      <c r="E33477"/>
    </row>
    <row r="33478" spans="5:5" x14ac:dyDescent="0.25">
      <c r="E33478"/>
    </row>
    <row r="33479" spans="5:5" x14ac:dyDescent="0.25">
      <c r="E33479"/>
    </row>
    <row r="33480" spans="5:5" x14ac:dyDescent="0.25">
      <c r="E33480"/>
    </row>
    <row r="33481" spans="5:5" x14ac:dyDescent="0.25">
      <c r="E33481"/>
    </row>
    <row r="33482" spans="5:5" x14ac:dyDescent="0.25">
      <c r="E33482"/>
    </row>
    <row r="33483" spans="5:5" x14ac:dyDescent="0.25">
      <c r="E33483"/>
    </row>
    <row r="33484" spans="5:5" x14ac:dyDescent="0.25">
      <c r="E33484"/>
    </row>
    <row r="33485" spans="5:5" x14ac:dyDescent="0.25">
      <c r="E33485"/>
    </row>
    <row r="33486" spans="5:5" x14ac:dyDescent="0.25">
      <c r="E33486"/>
    </row>
    <row r="33487" spans="5:5" x14ac:dyDescent="0.25">
      <c r="E33487"/>
    </row>
    <row r="33488" spans="5:5" x14ac:dyDescent="0.25">
      <c r="E33488"/>
    </row>
    <row r="33489" spans="5:5" x14ac:dyDescent="0.25">
      <c r="E33489"/>
    </row>
    <row r="33490" spans="5:5" x14ac:dyDescent="0.25">
      <c r="E33490"/>
    </row>
    <row r="33491" spans="5:5" x14ac:dyDescent="0.25">
      <c r="E33491"/>
    </row>
    <row r="33492" spans="5:5" x14ac:dyDescent="0.25">
      <c r="E33492"/>
    </row>
    <row r="33493" spans="5:5" x14ac:dyDescent="0.25">
      <c r="E33493"/>
    </row>
    <row r="33494" spans="5:5" x14ac:dyDescent="0.25">
      <c r="E33494"/>
    </row>
    <row r="33495" spans="5:5" x14ac:dyDescent="0.25">
      <c r="E33495"/>
    </row>
    <row r="33496" spans="5:5" x14ac:dyDescent="0.25">
      <c r="E33496"/>
    </row>
    <row r="33497" spans="5:5" x14ac:dyDescent="0.25">
      <c r="E33497"/>
    </row>
    <row r="33498" spans="5:5" x14ac:dyDescent="0.25">
      <c r="E33498"/>
    </row>
    <row r="33499" spans="5:5" x14ac:dyDescent="0.25">
      <c r="E33499"/>
    </row>
    <row r="33500" spans="5:5" x14ac:dyDescent="0.25">
      <c r="E33500"/>
    </row>
    <row r="33501" spans="5:5" x14ac:dyDescent="0.25">
      <c r="E33501"/>
    </row>
    <row r="33502" spans="5:5" x14ac:dyDescent="0.25">
      <c r="E33502"/>
    </row>
    <row r="33503" spans="5:5" x14ac:dyDescent="0.25">
      <c r="E33503"/>
    </row>
    <row r="33504" spans="5:5" x14ac:dyDescent="0.25">
      <c r="E33504"/>
    </row>
    <row r="33505" spans="5:5" x14ac:dyDescent="0.25">
      <c r="E33505"/>
    </row>
    <row r="33506" spans="5:5" x14ac:dyDescent="0.25">
      <c r="E33506"/>
    </row>
    <row r="33507" spans="5:5" x14ac:dyDescent="0.25">
      <c r="E33507"/>
    </row>
    <row r="33508" spans="5:5" x14ac:dyDescent="0.25">
      <c r="E33508"/>
    </row>
    <row r="33509" spans="5:5" x14ac:dyDescent="0.25">
      <c r="E33509"/>
    </row>
    <row r="33510" spans="5:5" x14ac:dyDescent="0.25">
      <c r="E33510"/>
    </row>
    <row r="33511" spans="5:5" x14ac:dyDescent="0.25">
      <c r="E33511"/>
    </row>
    <row r="33512" spans="5:5" x14ac:dyDescent="0.25">
      <c r="E33512"/>
    </row>
    <row r="33513" spans="5:5" x14ac:dyDescent="0.25">
      <c r="E33513"/>
    </row>
    <row r="33514" spans="5:5" x14ac:dyDescent="0.25">
      <c r="E33514"/>
    </row>
    <row r="33515" spans="5:5" x14ac:dyDescent="0.25">
      <c r="E33515"/>
    </row>
    <row r="33516" spans="5:5" x14ac:dyDescent="0.25">
      <c r="E33516"/>
    </row>
    <row r="33517" spans="5:5" x14ac:dyDescent="0.25">
      <c r="E33517"/>
    </row>
    <row r="33518" spans="5:5" x14ac:dyDescent="0.25">
      <c r="E33518"/>
    </row>
    <row r="33519" spans="5:5" x14ac:dyDescent="0.25">
      <c r="E33519"/>
    </row>
    <row r="33520" spans="5:5" x14ac:dyDescent="0.25">
      <c r="E33520"/>
    </row>
    <row r="33521" spans="5:5" x14ac:dyDescent="0.25">
      <c r="E33521"/>
    </row>
    <row r="33522" spans="5:5" x14ac:dyDescent="0.25">
      <c r="E33522"/>
    </row>
    <row r="33523" spans="5:5" x14ac:dyDescent="0.25">
      <c r="E33523"/>
    </row>
    <row r="33524" spans="5:5" x14ac:dyDescent="0.25">
      <c r="E33524"/>
    </row>
    <row r="33525" spans="5:5" x14ac:dyDescent="0.25">
      <c r="E33525"/>
    </row>
    <row r="33526" spans="5:5" x14ac:dyDescent="0.25">
      <c r="E33526"/>
    </row>
    <row r="33527" spans="5:5" x14ac:dyDescent="0.25">
      <c r="E33527"/>
    </row>
    <row r="33528" spans="5:5" x14ac:dyDescent="0.25">
      <c r="E33528"/>
    </row>
    <row r="33529" spans="5:5" x14ac:dyDescent="0.25">
      <c r="E33529"/>
    </row>
    <row r="33530" spans="5:5" x14ac:dyDescent="0.25">
      <c r="E33530"/>
    </row>
    <row r="33531" spans="5:5" x14ac:dyDescent="0.25">
      <c r="E33531"/>
    </row>
    <row r="33532" spans="5:5" x14ac:dyDescent="0.25">
      <c r="E33532"/>
    </row>
    <row r="33533" spans="5:5" x14ac:dyDescent="0.25">
      <c r="E33533"/>
    </row>
    <row r="33534" spans="5:5" x14ac:dyDescent="0.25">
      <c r="E33534"/>
    </row>
    <row r="33535" spans="5:5" x14ac:dyDescent="0.25">
      <c r="E33535"/>
    </row>
    <row r="33536" spans="5:5" x14ac:dyDescent="0.25">
      <c r="E33536"/>
    </row>
    <row r="33537" spans="5:5" x14ac:dyDescent="0.25">
      <c r="E33537"/>
    </row>
    <row r="33538" spans="5:5" x14ac:dyDescent="0.25">
      <c r="E33538"/>
    </row>
    <row r="33539" spans="5:5" x14ac:dyDescent="0.25">
      <c r="E33539"/>
    </row>
    <row r="33540" spans="5:5" x14ac:dyDescent="0.25">
      <c r="E33540"/>
    </row>
    <row r="33541" spans="5:5" x14ac:dyDescent="0.25">
      <c r="E33541"/>
    </row>
    <row r="33542" spans="5:5" x14ac:dyDescent="0.25">
      <c r="E33542"/>
    </row>
    <row r="33543" spans="5:5" x14ac:dyDescent="0.25">
      <c r="E33543"/>
    </row>
    <row r="33544" spans="5:5" x14ac:dyDescent="0.25">
      <c r="E33544"/>
    </row>
    <row r="33545" spans="5:5" x14ac:dyDescent="0.25">
      <c r="E33545"/>
    </row>
    <row r="33546" spans="5:5" x14ac:dyDescent="0.25">
      <c r="E33546"/>
    </row>
    <row r="33547" spans="5:5" x14ac:dyDescent="0.25">
      <c r="E33547"/>
    </row>
    <row r="33548" spans="5:5" x14ac:dyDescent="0.25">
      <c r="E33548"/>
    </row>
    <row r="33549" spans="5:5" x14ac:dyDescent="0.25">
      <c r="E33549"/>
    </row>
    <row r="33550" spans="5:5" x14ac:dyDescent="0.25">
      <c r="E33550"/>
    </row>
    <row r="33551" spans="5:5" x14ac:dyDescent="0.25">
      <c r="E33551"/>
    </row>
    <row r="33552" spans="5:5" x14ac:dyDescent="0.25">
      <c r="E33552"/>
    </row>
    <row r="33553" spans="5:5" x14ac:dyDescent="0.25">
      <c r="E33553"/>
    </row>
    <row r="33554" spans="5:5" x14ac:dyDescent="0.25">
      <c r="E33554"/>
    </row>
    <row r="33555" spans="5:5" x14ac:dyDescent="0.25">
      <c r="E33555"/>
    </row>
    <row r="33556" spans="5:5" x14ac:dyDescent="0.25">
      <c r="E33556"/>
    </row>
    <row r="33557" spans="5:5" x14ac:dyDescent="0.25">
      <c r="E33557"/>
    </row>
    <row r="33558" spans="5:5" x14ac:dyDescent="0.25">
      <c r="E33558"/>
    </row>
    <row r="33559" spans="5:5" x14ac:dyDescent="0.25">
      <c r="E33559"/>
    </row>
    <row r="33560" spans="5:5" x14ac:dyDescent="0.25">
      <c r="E33560"/>
    </row>
    <row r="33561" spans="5:5" x14ac:dyDescent="0.25">
      <c r="E33561"/>
    </row>
    <row r="33562" spans="5:5" x14ac:dyDescent="0.25">
      <c r="E33562"/>
    </row>
    <row r="33563" spans="5:5" x14ac:dyDescent="0.25">
      <c r="E33563"/>
    </row>
    <row r="33564" spans="5:5" x14ac:dyDescent="0.25">
      <c r="E33564"/>
    </row>
    <row r="33565" spans="5:5" x14ac:dyDescent="0.25">
      <c r="E33565"/>
    </row>
    <row r="33566" spans="5:5" x14ac:dyDescent="0.25">
      <c r="E33566"/>
    </row>
    <row r="33567" spans="5:5" x14ac:dyDescent="0.25">
      <c r="E33567"/>
    </row>
    <row r="33568" spans="5:5" x14ac:dyDescent="0.25">
      <c r="E33568"/>
    </row>
    <row r="33569" spans="5:5" x14ac:dyDescent="0.25">
      <c r="E33569"/>
    </row>
    <row r="33570" spans="5:5" x14ac:dyDescent="0.25">
      <c r="E33570"/>
    </row>
    <row r="33571" spans="5:5" x14ac:dyDescent="0.25">
      <c r="E33571"/>
    </row>
    <row r="33572" spans="5:5" x14ac:dyDescent="0.25">
      <c r="E33572"/>
    </row>
    <row r="33573" spans="5:5" x14ac:dyDescent="0.25">
      <c r="E33573"/>
    </row>
    <row r="33574" spans="5:5" x14ac:dyDescent="0.25">
      <c r="E33574"/>
    </row>
    <row r="33575" spans="5:5" x14ac:dyDescent="0.25">
      <c r="E33575"/>
    </row>
    <row r="33576" spans="5:5" x14ac:dyDescent="0.25">
      <c r="E33576"/>
    </row>
    <row r="33577" spans="5:5" x14ac:dyDescent="0.25">
      <c r="E33577"/>
    </row>
    <row r="33578" spans="5:5" x14ac:dyDescent="0.25">
      <c r="E33578"/>
    </row>
    <row r="33579" spans="5:5" x14ac:dyDescent="0.25">
      <c r="E33579"/>
    </row>
    <row r="33580" spans="5:5" x14ac:dyDescent="0.25">
      <c r="E33580"/>
    </row>
    <row r="33581" spans="5:5" x14ac:dyDescent="0.25">
      <c r="E33581"/>
    </row>
    <row r="33582" spans="5:5" x14ac:dyDescent="0.25">
      <c r="E33582"/>
    </row>
    <row r="33583" spans="5:5" x14ac:dyDescent="0.25">
      <c r="E33583"/>
    </row>
    <row r="33584" spans="5:5" x14ac:dyDescent="0.25">
      <c r="E33584"/>
    </row>
    <row r="33585" spans="5:5" x14ac:dyDescent="0.25">
      <c r="E33585"/>
    </row>
    <row r="33586" spans="5:5" x14ac:dyDescent="0.25">
      <c r="E33586"/>
    </row>
    <row r="33587" spans="5:5" x14ac:dyDescent="0.25">
      <c r="E33587"/>
    </row>
    <row r="33588" spans="5:5" x14ac:dyDescent="0.25">
      <c r="E33588"/>
    </row>
    <row r="33589" spans="5:5" x14ac:dyDescent="0.25">
      <c r="E33589"/>
    </row>
    <row r="33590" spans="5:5" x14ac:dyDescent="0.25">
      <c r="E33590"/>
    </row>
    <row r="33591" spans="5:5" x14ac:dyDescent="0.25">
      <c r="E33591"/>
    </row>
    <row r="33592" spans="5:5" x14ac:dyDescent="0.25">
      <c r="E33592"/>
    </row>
    <row r="33593" spans="5:5" x14ac:dyDescent="0.25">
      <c r="E33593"/>
    </row>
    <row r="33594" spans="5:5" x14ac:dyDescent="0.25">
      <c r="E33594"/>
    </row>
    <row r="33595" spans="5:5" x14ac:dyDescent="0.25">
      <c r="E33595"/>
    </row>
    <row r="33596" spans="5:5" x14ac:dyDescent="0.25">
      <c r="E33596"/>
    </row>
    <row r="33597" spans="5:5" x14ac:dyDescent="0.25">
      <c r="E33597"/>
    </row>
    <row r="33598" spans="5:5" x14ac:dyDescent="0.25">
      <c r="E33598"/>
    </row>
    <row r="33599" spans="5:5" x14ac:dyDescent="0.25">
      <c r="E33599"/>
    </row>
    <row r="33600" spans="5:5" x14ac:dyDescent="0.25">
      <c r="E33600"/>
    </row>
    <row r="33601" spans="5:5" x14ac:dyDescent="0.25">
      <c r="E33601"/>
    </row>
    <row r="33602" spans="5:5" x14ac:dyDescent="0.25">
      <c r="E33602"/>
    </row>
    <row r="33603" spans="5:5" x14ac:dyDescent="0.25">
      <c r="E33603"/>
    </row>
    <row r="33604" spans="5:5" x14ac:dyDescent="0.25">
      <c r="E33604"/>
    </row>
    <row r="33605" spans="5:5" x14ac:dyDescent="0.25">
      <c r="E33605"/>
    </row>
    <row r="33606" spans="5:5" x14ac:dyDescent="0.25">
      <c r="E33606"/>
    </row>
    <row r="33607" spans="5:5" x14ac:dyDescent="0.25">
      <c r="E33607"/>
    </row>
    <row r="33608" spans="5:5" x14ac:dyDescent="0.25">
      <c r="E33608"/>
    </row>
    <row r="33609" spans="5:5" x14ac:dyDescent="0.25">
      <c r="E33609"/>
    </row>
    <row r="33610" spans="5:5" x14ac:dyDescent="0.25">
      <c r="E33610"/>
    </row>
    <row r="33611" spans="5:5" x14ac:dyDescent="0.25">
      <c r="E33611"/>
    </row>
    <row r="33612" spans="5:5" x14ac:dyDescent="0.25">
      <c r="E33612"/>
    </row>
    <row r="33613" spans="5:5" x14ac:dyDescent="0.25">
      <c r="E33613"/>
    </row>
    <row r="33614" spans="5:5" x14ac:dyDescent="0.25">
      <c r="E33614"/>
    </row>
    <row r="33615" spans="5:5" x14ac:dyDescent="0.25">
      <c r="E33615"/>
    </row>
    <row r="33616" spans="5:5" x14ac:dyDescent="0.25">
      <c r="E33616"/>
    </row>
    <row r="33617" spans="5:5" x14ac:dyDescent="0.25">
      <c r="E33617"/>
    </row>
    <row r="33618" spans="5:5" x14ac:dyDescent="0.25">
      <c r="E33618"/>
    </row>
    <row r="33619" spans="5:5" x14ac:dyDescent="0.25">
      <c r="E33619"/>
    </row>
    <row r="33620" spans="5:5" x14ac:dyDescent="0.25">
      <c r="E33620"/>
    </row>
    <row r="33621" spans="5:5" x14ac:dyDescent="0.25">
      <c r="E33621"/>
    </row>
    <row r="33622" spans="5:5" x14ac:dyDescent="0.25">
      <c r="E33622"/>
    </row>
    <row r="33623" spans="5:5" x14ac:dyDescent="0.25">
      <c r="E33623"/>
    </row>
    <row r="33624" spans="5:5" x14ac:dyDescent="0.25">
      <c r="E33624"/>
    </row>
    <row r="33625" spans="5:5" x14ac:dyDescent="0.25">
      <c r="E33625"/>
    </row>
    <row r="33626" spans="5:5" x14ac:dyDescent="0.25">
      <c r="E33626"/>
    </row>
    <row r="33627" spans="5:5" x14ac:dyDescent="0.25">
      <c r="E33627"/>
    </row>
    <row r="33628" spans="5:5" x14ac:dyDescent="0.25">
      <c r="E33628"/>
    </row>
    <row r="33629" spans="5:5" x14ac:dyDescent="0.25">
      <c r="E33629"/>
    </row>
    <row r="33630" spans="5:5" x14ac:dyDescent="0.25">
      <c r="E33630"/>
    </row>
    <row r="33631" spans="5:5" x14ac:dyDescent="0.25">
      <c r="E33631"/>
    </row>
    <row r="33632" spans="5:5" x14ac:dyDescent="0.25">
      <c r="E33632"/>
    </row>
    <row r="33633" spans="5:5" x14ac:dyDescent="0.25">
      <c r="E33633"/>
    </row>
    <row r="33634" spans="5:5" x14ac:dyDescent="0.25">
      <c r="E33634"/>
    </row>
    <row r="33635" spans="5:5" x14ac:dyDescent="0.25">
      <c r="E33635"/>
    </row>
    <row r="33636" spans="5:5" x14ac:dyDescent="0.25">
      <c r="E33636"/>
    </row>
    <row r="33637" spans="5:5" x14ac:dyDescent="0.25">
      <c r="E33637"/>
    </row>
    <row r="33638" spans="5:5" x14ac:dyDescent="0.25">
      <c r="E33638"/>
    </row>
    <row r="33639" spans="5:5" x14ac:dyDescent="0.25">
      <c r="E33639"/>
    </row>
    <row r="33640" spans="5:5" x14ac:dyDescent="0.25">
      <c r="E33640"/>
    </row>
    <row r="33641" spans="5:5" x14ac:dyDescent="0.25">
      <c r="E33641"/>
    </row>
    <row r="33642" spans="5:5" x14ac:dyDescent="0.25">
      <c r="E33642"/>
    </row>
    <row r="33643" spans="5:5" x14ac:dyDescent="0.25">
      <c r="E33643"/>
    </row>
    <row r="33644" spans="5:5" x14ac:dyDescent="0.25">
      <c r="E33644"/>
    </row>
    <row r="33645" spans="5:5" x14ac:dyDescent="0.25">
      <c r="E33645"/>
    </row>
    <row r="33646" spans="5:5" x14ac:dyDescent="0.25">
      <c r="E33646"/>
    </row>
    <row r="33647" spans="5:5" x14ac:dyDescent="0.25">
      <c r="E33647"/>
    </row>
    <row r="33648" spans="5:5" x14ac:dyDescent="0.25">
      <c r="E33648"/>
    </row>
    <row r="33649" spans="5:5" x14ac:dyDescent="0.25">
      <c r="E33649"/>
    </row>
    <row r="33650" spans="5:5" x14ac:dyDescent="0.25">
      <c r="E33650"/>
    </row>
    <row r="33651" spans="5:5" x14ac:dyDescent="0.25">
      <c r="E33651"/>
    </row>
    <row r="33652" spans="5:5" x14ac:dyDescent="0.25">
      <c r="E33652"/>
    </row>
    <row r="33653" spans="5:5" x14ac:dyDescent="0.25">
      <c r="E33653"/>
    </row>
    <row r="33654" spans="5:5" x14ac:dyDescent="0.25">
      <c r="E33654"/>
    </row>
    <row r="33655" spans="5:5" x14ac:dyDescent="0.25">
      <c r="E33655"/>
    </row>
    <row r="33656" spans="5:5" x14ac:dyDescent="0.25">
      <c r="E33656"/>
    </row>
    <row r="33657" spans="5:5" x14ac:dyDescent="0.25">
      <c r="E33657"/>
    </row>
    <row r="33658" spans="5:5" x14ac:dyDescent="0.25">
      <c r="E33658"/>
    </row>
    <row r="33659" spans="5:5" x14ac:dyDescent="0.25">
      <c r="E33659"/>
    </row>
    <row r="33660" spans="5:5" x14ac:dyDescent="0.25">
      <c r="E33660"/>
    </row>
    <row r="33661" spans="5:5" x14ac:dyDescent="0.25">
      <c r="E33661"/>
    </row>
    <row r="33662" spans="5:5" x14ac:dyDescent="0.25">
      <c r="E33662"/>
    </row>
    <row r="33663" spans="5:5" x14ac:dyDescent="0.25">
      <c r="E33663"/>
    </row>
    <row r="33664" spans="5:5" x14ac:dyDescent="0.25">
      <c r="E33664"/>
    </row>
    <row r="33665" spans="5:5" x14ac:dyDescent="0.25">
      <c r="E33665"/>
    </row>
    <row r="33666" spans="5:5" x14ac:dyDescent="0.25">
      <c r="E33666"/>
    </row>
    <row r="33667" spans="5:5" x14ac:dyDescent="0.25">
      <c r="E33667"/>
    </row>
    <row r="33668" spans="5:5" x14ac:dyDescent="0.25">
      <c r="E33668"/>
    </row>
    <row r="33669" spans="5:5" x14ac:dyDescent="0.25">
      <c r="E33669"/>
    </row>
    <row r="33670" spans="5:5" x14ac:dyDescent="0.25">
      <c r="E33670"/>
    </row>
    <row r="33671" spans="5:5" x14ac:dyDescent="0.25">
      <c r="E33671"/>
    </row>
    <row r="33672" spans="5:5" x14ac:dyDescent="0.25">
      <c r="E33672"/>
    </row>
    <row r="33673" spans="5:5" x14ac:dyDescent="0.25">
      <c r="E33673"/>
    </row>
    <row r="33674" spans="5:5" x14ac:dyDescent="0.25">
      <c r="E33674"/>
    </row>
    <row r="33675" spans="5:5" x14ac:dyDescent="0.25">
      <c r="E33675"/>
    </row>
    <row r="33676" spans="5:5" x14ac:dyDescent="0.25">
      <c r="E33676"/>
    </row>
    <row r="33677" spans="5:5" x14ac:dyDescent="0.25">
      <c r="E33677"/>
    </row>
    <row r="33678" spans="5:5" x14ac:dyDescent="0.25">
      <c r="E33678"/>
    </row>
    <row r="33679" spans="5:5" x14ac:dyDescent="0.25">
      <c r="E33679"/>
    </row>
    <row r="33680" spans="5:5" x14ac:dyDescent="0.25">
      <c r="E33680"/>
    </row>
    <row r="33681" spans="5:5" x14ac:dyDescent="0.25">
      <c r="E33681"/>
    </row>
    <row r="33682" spans="5:5" x14ac:dyDescent="0.25">
      <c r="E33682"/>
    </row>
    <row r="33683" spans="5:5" x14ac:dyDescent="0.25">
      <c r="E33683"/>
    </row>
    <row r="33684" spans="5:5" x14ac:dyDescent="0.25">
      <c r="E33684"/>
    </row>
    <row r="33685" spans="5:5" x14ac:dyDescent="0.25">
      <c r="E33685"/>
    </row>
    <row r="33686" spans="5:5" x14ac:dyDescent="0.25">
      <c r="E33686"/>
    </row>
    <row r="33687" spans="5:5" x14ac:dyDescent="0.25">
      <c r="E33687"/>
    </row>
    <row r="33688" spans="5:5" x14ac:dyDescent="0.25">
      <c r="E33688"/>
    </row>
    <row r="33689" spans="5:5" x14ac:dyDescent="0.25">
      <c r="E33689"/>
    </row>
    <row r="33690" spans="5:5" x14ac:dyDescent="0.25">
      <c r="E33690"/>
    </row>
    <row r="33691" spans="5:5" x14ac:dyDescent="0.25">
      <c r="E33691"/>
    </row>
    <row r="33692" spans="5:5" x14ac:dyDescent="0.25">
      <c r="E33692"/>
    </row>
    <row r="33693" spans="5:5" x14ac:dyDescent="0.25">
      <c r="E33693"/>
    </row>
    <row r="33694" spans="5:5" x14ac:dyDescent="0.25">
      <c r="E33694"/>
    </row>
    <row r="33695" spans="5:5" x14ac:dyDescent="0.25">
      <c r="E33695"/>
    </row>
    <row r="33696" spans="5:5" x14ac:dyDescent="0.25">
      <c r="E33696"/>
    </row>
    <row r="33697" spans="5:5" x14ac:dyDescent="0.25">
      <c r="E33697"/>
    </row>
    <row r="33698" spans="5:5" x14ac:dyDescent="0.25">
      <c r="E33698"/>
    </row>
    <row r="33699" spans="5:5" x14ac:dyDescent="0.25">
      <c r="E33699"/>
    </row>
    <row r="33700" spans="5:5" x14ac:dyDescent="0.25">
      <c r="E33700"/>
    </row>
    <row r="33701" spans="5:5" x14ac:dyDescent="0.25">
      <c r="E33701"/>
    </row>
    <row r="33702" spans="5:5" x14ac:dyDescent="0.25">
      <c r="E33702"/>
    </row>
    <row r="33703" spans="5:5" x14ac:dyDescent="0.25">
      <c r="E33703"/>
    </row>
    <row r="33704" spans="5:5" x14ac:dyDescent="0.25">
      <c r="E33704"/>
    </row>
    <row r="33705" spans="5:5" x14ac:dyDescent="0.25">
      <c r="E33705"/>
    </row>
    <row r="33706" spans="5:5" x14ac:dyDescent="0.25">
      <c r="E33706"/>
    </row>
    <row r="33707" spans="5:5" x14ac:dyDescent="0.25">
      <c r="E33707"/>
    </row>
    <row r="33708" spans="5:5" x14ac:dyDescent="0.25">
      <c r="E33708"/>
    </row>
    <row r="33709" spans="5:5" x14ac:dyDescent="0.25">
      <c r="E33709"/>
    </row>
    <row r="33710" spans="5:5" x14ac:dyDescent="0.25">
      <c r="E33710"/>
    </row>
    <row r="33711" spans="5:5" x14ac:dyDescent="0.25">
      <c r="E33711"/>
    </row>
    <row r="33712" spans="5:5" x14ac:dyDescent="0.25">
      <c r="E33712"/>
    </row>
    <row r="33713" spans="5:5" x14ac:dyDescent="0.25">
      <c r="E33713"/>
    </row>
    <row r="33714" spans="5:5" x14ac:dyDescent="0.25">
      <c r="E33714"/>
    </row>
    <row r="33715" spans="5:5" x14ac:dyDescent="0.25">
      <c r="E33715"/>
    </row>
    <row r="33716" spans="5:5" x14ac:dyDescent="0.25">
      <c r="E33716"/>
    </row>
    <row r="33717" spans="5:5" x14ac:dyDescent="0.25">
      <c r="E33717"/>
    </row>
    <row r="33718" spans="5:5" x14ac:dyDescent="0.25">
      <c r="E33718"/>
    </row>
    <row r="33719" spans="5:5" x14ac:dyDescent="0.25">
      <c r="E33719"/>
    </row>
    <row r="33720" spans="5:5" x14ac:dyDescent="0.25">
      <c r="E33720"/>
    </row>
    <row r="33721" spans="5:5" x14ac:dyDescent="0.25">
      <c r="E33721"/>
    </row>
    <row r="33722" spans="5:5" x14ac:dyDescent="0.25">
      <c r="E33722"/>
    </row>
    <row r="33723" spans="5:5" x14ac:dyDescent="0.25">
      <c r="E33723"/>
    </row>
    <row r="33724" spans="5:5" x14ac:dyDescent="0.25">
      <c r="E33724"/>
    </row>
    <row r="33725" spans="5:5" x14ac:dyDescent="0.25">
      <c r="E33725"/>
    </row>
    <row r="33726" spans="5:5" x14ac:dyDescent="0.25">
      <c r="E33726"/>
    </row>
    <row r="33727" spans="5:5" x14ac:dyDescent="0.25">
      <c r="E33727"/>
    </row>
    <row r="33728" spans="5:5" x14ac:dyDescent="0.25">
      <c r="E33728"/>
    </row>
    <row r="33729" spans="5:5" x14ac:dyDescent="0.25">
      <c r="E33729"/>
    </row>
    <row r="33730" spans="5:5" x14ac:dyDescent="0.25">
      <c r="E33730"/>
    </row>
    <row r="33731" spans="5:5" x14ac:dyDescent="0.25">
      <c r="E33731"/>
    </row>
    <row r="33732" spans="5:5" x14ac:dyDescent="0.25">
      <c r="E33732"/>
    </row>
    <row r="33733" spans="5:5" x14ac:dyDescent="0.25">
      <c r="E33733"/>
    </row>
    <row r="33734" spans="5:5" x14ac:dyDescent="0.25">
      <c r="E33734"/>
    </row>
    <row r="33735" spans="5:5" x14ac:dyDescent="0.25">
      <c r="E33735"/>
    </row>
    <row r="33736" spans="5:5" x14ac:dyDescent="0.25">
      <c r="E33736"/>
    </row>
    <row r="33737" spans="5:5" x14ac:dyDescent="0.25">
      <c r="E33737"/>
    </row>
    <row r="33738" spans="5:5" x14ac:dyDescent="0.25">
      <c r="E33738"/>
    </row>
    <row r="33739" spans="5:5" x14ac:dyDescent="0.25">
      <c r="E33739"/>
    </row>
    <row r="33740" spans="5:5" x14ac:dyDescent="0.25">
      <c r="E33740"/>
    </row>
    <row r="33741" spans="5:5" x14ac:dyDescent="0.25">
      <c r="E33741"/>
    </row>
    <row r="33742" spans="5:5" x14ac:dyDescent="0.25">
      <c r="E33742"/>
    </row>
    <row r="33743" spans="5:5" x14ac:dyDescent="0.25">
      <c r="E33743"/>
    </row>
    <row r="33744" spans="5:5" x14ac:dyDescent="0.25">
      <c r="E33744"/>
    </row>
    <row r="33745" spans="5:5" x14ac:dyDescent="0.25">
      <c r="E33745"/>
    </row>
    <row r="33746" spans="5:5" x14ac:dyDescent="0.25">
      <c r="E33746"/>
    </row>
    <row r="33747" spans="5:5" x14ac:dyDescent="0.25">
      <c r="E33747"/>
    </row>
    <row r="33748" spans="5:5" x14ac:dyDescent="0.25">
      <c r="E33748"/>
    </row>
    <row r="33749" spans="5:5" x14ac:dyDescent="0.25">
      <c r="E33749"/>
    </row>
    <row r="33750" spans="5:5" x14ac:dyDescent="0.25">
      <c r="E33750"/>
    </row>
    <row r="33751" spans="5:5" x14ac:dyDescent="0.25">
      <c r="E33751"/>
    </row>
    <row r="33752" spans="5:5" x14ac:dyDescent="0.25">
      <c r="E33752"/>
    </row>
    <row r="33753" spans="5:5" x14ac:dyDescent="0.25">
      <c r="E33753"/>
    </row>
    <row r="33754" spans="5:5" x14ac:dyDescent="0.25">
      <c r="E33754"/>
    </row>
    <row r="33755" spans="5:5" x14ac:dyDescent="0.25">
      <c r="E33755"/>
    </row>
    <row r="33756" spans="5:5" x14ac:dyDescent="0.25">
      <c r="E33756"/>
    </row>
    <row r="33757" spans="5:5" x14ac:dyDescent="0.25">
      <c r="E33757"/>
    </row>
    <row r="33758" spans="5:5" x14ac:dyDescent="0.25">
      <c r="E33758"/>
    </row>
    <row r="33759" spans="5:5" x14ac:dyDescent="0.25">
      <c r="E33759"/>
    </row>
    <row r="33760" spans="5:5" x14ac:dyDescent="0.25">
      <c r="E33760"/>
    </row>
    <row r="33761" spans="5:5" x14ac:dyDescent="0.25">
      <c r="E33761"/>
    </row>
    <row r="33762" spans="5:5" x14ac:dyDescent="0.25">
      <c r="E33762"/>
    </row>
    <row r="33763" spans="5:5" x14ac:dyDescent="0.25">
      <c r="E33763"/>
    </row>
    <row r="33764" spans="5:5" x14ac:dyDescent="0.25">
      <c r="E33764"/>
    </row>
    <row r="33765" spans="5:5" x14ac:dyDescent="0.25">
      <c r="E33765"/>
    </row>
    <row r="33766" spans="5:5" x14ac:dyDescent="0.25">
      <c r="E33766"/>
    </row>
    <row r="33767" spans="5:5" x14ac:dyDescent="0.25">
      <c r="E33767"/>
    </row>
    <row r="33768" spans="5:5" x14ac:dyDescent="0.25">
      <c r="E33768"/>
    </row>
    <row r="33769" spans="5:5" x14ac:dyDescent="0.25">
      <c r="E33769"/>
    </row>
    <row r="33770" spans="5:5" x14ac:dyDescent="0.25">
      <c r="E33770"/>
    </row>
    <row r="33771" spans="5:5" x14ac:dyDescent="0.25">
      <c r="E33771"/>
    </row>
    <row r="33772" spans="5:5" x14ac:dyDescent="0.25">
      <c r="E33772"/>
    </row>
    <row r="33773" spans="5:5" x14ac:dyDescent="0.25">
      <c r="E33773"/>
    </row>
    <row r="33774" spans="5:5" x14ac:dyDescent="0.25">
      <c r="E33774"/>
    </row>
    <row r="33775" spans="5:5" x14ac:dyDescent="0.25">
      <c r="E33775"/>
    </row>
    <row r="33776" spans="5:5" x14ac:dyDescent="0.25">
      <c r="E33776"/>
    </row>
    <row r="33777" spans="5:5" x14ac:dyDescent="0.25">
      <c r="E33777"/>
    </row>
    <row r="33778" spans="5:5" x14ac:dyDescent="0.25">
      <c r="E33778"/>
    </row>
    <row r="33779" spans="5:5" x14ac:dyDescent="0.25">
      <c r="E33779"/>
    </row>
    <row r="33780" spans="5:5" x14ac:dyDescent="0.25">
      <c r="E33780"/>
    </row>
    <row r="33781" spans="5:5" x14ac:dyDescent="0.25">
      <c r="E33781"/>
    </row>
    <row r="33782" spans="5:5" x14ac:dyDescent="0.25">
      <c r="E33782"/>
    </row>
    <row r="33783" spans="5:5" x14ac:dyDescent="0.25">
      <c r="E33783"/>
    </row>
    <row r="33784" spans="5:5" x14ac:dyDescent="0.25">
      <c r="E33784"/>
    </row>
    <row r="33785" spans="5:5" x14ac:dyDescent="0.25">
      <c r="E33785"/>
    </row>
    <row r="33786" spans="5:5" x14ac:dyDescent="0.25">
      <c r="E33786"/>
    </row>
    <row r="33787" spans="5:5" x14ac:dyDescent="0.25">
      <c r="E33787"/>
    </row>
    <row r="33788" spans="5:5" x14ac:dyDescent="0.25">
      <c r="E33788"/>
    </row>
    <row r="33789" spans="5:5" x14ac:dyDescent="0.25">
      <c r="E33789"/>
    </row>
    <row r="33790" spans="5:5" x14ac:dyDescent="0.25">
      <c r="E33790"/>
    </row>
    <row r="33791" spans="5:5" x14ac:dyDescent="0.25">
      <c r="E33791"/>
    </row>
    <row r="33792" spans="5:5" x14ac:dyDescent="0.25">
      <c r="E33792"/>
    </row>
    <row r="33793" spans="5:5" x14ac:dyDescent="0.25">
      <c r="E33793"/>
    </row>
    <row r="33794" spans="5:5" x14ac:dyDescent="0.25">
      <c r="E33794"/>
    </row>
    <row r="33795" spans="5:5" x14ac:dyDescent="0.25">
      <c r="E33795"/>
    </row>
    <row r="33796" spans="5:5" x14ac:dyDescent="0.25">
      <c r="E33796"/>
    </row>
    <row r="33797" spans="5:5" x14ac:dyDescent="0.25">
      <c r="E33797"/>
    </row>
    <row r="33798" spans="5:5" x14ac:dyDescent="0.25">
      <c r="E33798"/>
    </row>
    <row r="33799" spans="5:5" x14ac:dyDescent="0.25">
      <c r="E33799"/>
    </row>
    <row r="33800" spans="5:5" x14ac:dyDescent="0.25">
      <c r="E33800"/>
    </row>
    <row r="33801" spans="5:5" x14ac:dyDescent="0.25">
      <c r="E33801"/>
    </row>
    <row r="33802" spans="5:5" x14ac:dyDescent="0.25">
      <c r="E33802"/>
    </row>
    <row r="33803" spans="5:5" x14ac:dyDescent="0.25">
      <c r="E33803"/>
    </row>
    <row r="33804" spans="5:5" x14ac:dyDescent="0.25">
      <c r="E33804"/>
    </row>
    <row r="33805" spans="5:5" x14ac:dyDescent="0.25">
      <c r="E33805"/>
    </row>
    <row r="33806" spans="5:5" x14ac:dyDescent="0.25">
      <c r="E33806"/>
    </row>
    <row r="33807" spans="5:5" x14ac:dyDescent="0.25">
      <c r="E33807"/>
    </row>
    <row r="33808" spans="5:5" x14ac:dyDescent="0.25">
      <c r="E33808"/>
    </row>
    <row r="33809" spans="5:5" x14ac:dyDescent="0.25">
      <c r="E33809"/>
    </row>
    <row r="33810" spans="5:5" x14ac:dyDescent="0.25">
      <c r="E33810"/>
    </row>
    <row r="33811" spans="5:5" x14ac:dyDescent="0.25">
      <c r="E33811"/>
    </row>
    <row r="33812" spans="5:5" x14ac:dyDescent="0.25">
      <c r="E33812"/>
    </row>
    <row r="33813" spans="5:5" x14ac:dyDescent="0.25">
      <c r="E33813"/>
    </row>
    <row r="33814" spans="5:5" x14ac:dyDescent="0.25">
      <c r="E33814"/>
    </row>
    <row r="33815" spans="5:5" x14ac:dyDescent="0.25">
      <c r="E33815"/>
    </row>
    <row r="33816" spans="5:5" x14ac:dyDescent="0.25">
      <c r="E33816"/>
    </row>
    <row r="33817" spans="5:5" x14ac:dyDescent="0.25">
      <c r="E33817"/>
    </row>
    <row r="33818" spans="5:5" x14ac:dyDescent="0.25">
      <c r="E33818"/>
    </row>
    <row r="33819" spans="5:5" x14ac:dyDescent="0.25">
      <c r="E33819"/>
    </row>
    <row r="33820" spans="5:5" x14ac:dyDescent="0.25">
      <c r="E33820"/>
    </row>
    <row r="33821" spans="5:5" x14ac:dyDescent="0.25">
      <c r="E33821"/>
    </row>
    <row r="33822" spans="5:5" x14ac:dyDescent="0.25">
      <c r="E33822"/>
    </row>
    <row r="33823" spans="5:5" x14ac:dyDescent="0.25">
      <c r="E33823"/>
    </row>
    <row r="33824" spans="5:5" x14ac:dyDescent="0.25">
      <c r="E33824"/>
    </row>
    <row r="33825" spans="5:5" x14ac:dyDescent="0.25">
      <c r="E33825"/>
    </row>
    <row r="33826" spans="5:5" x14ac:dyDescent="0.25">
      <c r="E33826"/>
    </row>
    <row r="33827" spans="5:5" x14ac:dyDescent="0.25">
      <c r="E33827"/>
    </row>
    <row r="33828" spans="5:5" x14ac:dyDescent="0.25">
      <c r="E33828"/>
    </row>
    <row r="33829" spans="5:5" x14ac:dyDescent="0.25">
      <c r="E33829"/>
    </row>
    <row r="33830" spans="5:5" x14ac:dyDescent="0.25">
      <c r="E33830"/>
    </row>
    <row r="33831" spans="5:5" x14ac:dyDescent="0.25">
      <c r="E33831"/>
    </row>
    <row r="33832" spans="5:5" x14ac:dyDescent="0.25">
      <c r="E33832"/>
    </row>
    <row r="33833" spans="5:5" x14ac:dyDescent="0.25">
      <c r="E33833"/>
    </row>
    <row r="33834" spans="5:5" x14ac:dyDescent="0.25">
      <c r="E33834"/>
    </row>
    <row r="33835" spans="5:5" x14ac:dyDescent="0.25">
      <c r="E33835"/>
    </row>
    <row r="33836" spans="5:5" x14ac:dyDescent="0.25">
      <c r="E33836"/>
    </row>
    <row r="33837" spans="5:5" x14ac:dyDescent="0.25">
      <c r="E33837"/>
    </row>
    <row r="33838" spans="5:5" x14ac:dyDescent="0.25">
      <c r="E33838"/>
    </row>
    <row r="33839" spans="5:5" x14ac:dyDescent="0.25">
      <c r="E33839"/>
    </row>
    <row r="33840" spans="5:5" x14ac:dyDescent="0.25">
      <c r="E33840"/>
    </row>
    <row r="33841" spans="5:5" x14ac:dyDescent="0.25">
      <c r="E33841"/>
    </row>
    <row r="33842" spans="5:5" x14ac:dyDescent="0.25">
      <c r="E33842"/>
    </row>
    <row r="33843" spans="5:5" x14ac:dyDescent="0.25">
      <c r="E33843"/>
    </row>
    <row r="33844" spans="5:5" x14ac:dyDescent="0.25">
      <c r="E33844"/>
    </row>
    <row r="33845" spans="5:5" x14ac:dyDescent="0.25">
      <c r="E33845"/>
    </row>
    <row r="33846" spans="5:5" x14ac:dyDescent="0.25">
      <c r="E33846"/>
    </row>
    <row r="33847" spans="5:5" x14ac:dyDescent="0.25">
      <c r="E33847"/>
    </row>
    <row r="33848" spans="5:5" x14ac:dyDescent="0.25">
      <c r="E33848"/>
    </row>
    <row r="33849" spans="5:5" x14ac:dyDescent="0.25">
      <c r="E33849"/>
    </row>
    <row r="33850" spans="5:5" x14ac:dyDescent="0.25">
      <c r="E33850"/>
    </row>
    <row r="33851" spans="5:5" x14ac:dyDescent="0.25">
      <c r="E33851"/>
    </row>
    <row r="33852" spans="5:5" x14ac:dyDescent="0.25">
      <c r="E33852"/>
    </row>
    <row r="33853" spans="5:5" x14ac:dyDescent="0.25">
      <c r="E33853"/>
    </row>
    <row r="33854" spans="5:5" x14ac:dyDescent="0.25">
      <c r="E33854"/>
    </row>
    <row r="33855" spans="5:5" x14ac:dyDescent="0.25">
      <c r="E33855"/>
    </row>
    <row r="33856" spans="5:5" x14ac:dyDescent="0.25">
      <c r="E33856"/>
    </row>
    <row r="33857" spans="5:5" x14ac:dyDescent="0.25">
      <c r="E33857"/>
    </row>
    <row r="33858" spans="5:5" x14ac:dyDescent="0.25">
      <c r="E33858"/>
    </row>
    <row r="33859" spans="5:5" x14ac:dyDescent="0.25">
      <c r="E33859"/>
    </row>
    <row r="33860" spans="5:5" x14ac:dyDescent="0.25">
      <c r="E33860"/>
    </row>
    <row r="33861" spans="5:5" x14ac:dyDescent="0.25">
      <c r="E33861"/>
    </row>
    <row r="33862" spans="5:5" x14ac:dyDescent="0.25">
      <c r="E33862"/>
    </row>
    <row r="33863" spans="5:5" x14ac:dyDescent="0.25">
      <c r="E33863"/>
    </row>
    <row r="33864" spans="5:5" x14ac:dyDescent="0.25">
      <c r="E33864"/>
    </row>
    <row r="33865" spans="5:5" x14ac:dyDescent="0.25">
      <c r="E33865"/>
    </row>
    <row r="33866" spans="5:5" x14ac:dyDescent="0.25">
      <c r="E33866"/>
    </row>
    <row r="33867" spans="5:5" x14ac:dyDescent="0.25">
      <c r="E33867"/>
    </row>
    <row r="33868" spans="5:5" x14ac:dyDescent="0.25">
      <c r="E33868"/>
    </row>
    <row r="33869" spans="5:5" x14ac:dyDescent="0.25">
      <c r="E33869"/>
    </row>
    <row r="33870" spans="5:5" x14ac:dyDescent="0.25">
      <c r="E33870"/>
    </row>
    <row r="33871" spans="5:5" x14ac:dyDescent="0.25">
      <c r="E33871"/>
    </row>
    <row r="33872" spans="5:5" x14ac:dyDescent="0.25">
      <c r="E33872"/>
    </row>
    <row r="33873" spans="5:5" x14ac:dyDescent="0.25">
      <c r="E33873"/>
    </row>
    <row r="33874" spans="5:5" x14ac:dyDescent="0.25">
      <c r="E33874"/>
    </row>
    <row r="33875" spans="5:5" x14ac:dyDescent="0.25">
      <c r="E33875"/>
    </row>
    <row r="33876" spans="5:5" x14ac:dyDescent="0.25">
      <c r="E33876"/>
    </row>
    <row r="33877" spans="5:5" x14ac:dyDescent="0.25">
      <c r="E33877"/>
    </row>
    <row r="33878" spans="5:5" x14ac:dyDescent="0.25">
      <c r="E33878"/>
    </row>
    <row r="33879" spans="5:5" x14ac:dyDescent="0.25">
      <c r="E33879"/>
    </row>
    <row r="33880" spans="5:5" x14ac:dyDescent="0.25">
      <c r="E33880"/>
    </row>
    <row r="33881" spans="5:5" x14ac:dyDescent="0.25">
      <c r="E33881"/>
    </row>
    <row r="33882" spans="5:5" x14ac:dyDescent="0.25">
      <c r="E33882"/>
    </row>
    <row r="33883" spans="5:5" x14ac:dyDescent="0.25">
      <c r="E33883"/>
    </row>
    <row r="33884" spans="5:5" x14ac:dyDescent="0.25">
      <c r="E33884"/>
    </row>
    <row r="33885" spans="5:5" x14ac:dyDescent="0.25">
      <c r="E33885"/>
    </row>
    <row r="33886" spans="5:5" x14ac:dyDescent="0.25">
      <c r="E33886"/>
    </row>
    <row r="33887" spans="5:5" x14ac:dyDescent="0.25">
      <c r="E33887"/>
    </row>
    <row r="33888" spans="5:5" x14ac:dyDescent="0.25">
      <c r="E33888"/>
    </row>
    <row r="33889" spans="5:5" x14ac:dyDescent="0.25">
      <c r="E33889"/>
    </row>
    <row r="33890" spans="5:5" x14ac:dyDescent="0.25">
      <c r="E33890"/>
    </row>
    <row r="33891" spans="5:5" x14ac:dyDescent="0.25">
      <c r="E33891"/>
    </row>
    <row r="33892" spans="5:5" x14ac:dyDescent="0.25">
      <c r="E33892"/>
    </row>
    <row r="33893" spans="5:5" x14ac:dyDescent="0.25">
      <c r="E33893"/>
    </row>
    <row r="33894" spans="5:5" x14ac:dyDescent="0.25">
      <c r="E33894"/>
    </row>
    <row r="33895" spans="5:5" x14ac:dyDescent="0.25">
      <c r="E33895"/>
    </row>
    <row r="33896" spans="5:5" x14ac:dyDescent="0.25">
      <c r="E33896"/>
    </row>
    <row r="33897" spans="5:5" x14ac:dyDescent="0.25">
      <c r="E33897"/>
    </row>
    <row r="33898" spans="5:5" x14ac:dyDescent="0.25">
      <c r="E33898"/>
    </row>
    <row r="33899" spans="5:5" x14ac:dyDescent="0.25">
      <c r="E33899"/>
    </row>
    <row r="33900" spans="5:5" x14ac:dyDescent="0.25">
      <c r="E33900"/>
    </row>
    <row r="33901" spans="5:5" x14ac:dyDescent="0.25">
      <c r="E33901"/>
    </row>
    <row r="33902" spans="5:5" x14ac:dyDescent="0.25">
      <c r="E33902"/>
    </row>
    <row r="33903" spans="5:5" x14ac:dyDescent="0.25">
      <c r="E33903"/>
    </row>
    <row r="33904" spans="5:5" x14ac:dyDescent="0.25">
      <c r="E33904"/>
    </row>
    <row r="33905" spans="5:5" x14ac:dyDescent="0.25">
      <c r="E33905"/>
    </row>
    <row r="33906" spans="5:5" x14ac:dyDescent="0.25">
      <c r="E33906"/>
    </row>
    <row r="33907" spans="5:5" x14ac:dyDescent="0.25">
      <c r="E33907"/>
    </row>
    <row r="33908" spans="5:5" x14ac:dyDescent="0.25">
      <c r="E33908"/>
    </row>
    <row r="33909" spans="5:5" x14ac:dyDescent="0.25">
      <c r="E33909"/>
    </row>
    <row r="33910" spans="5:5" x14ac:dyDescent="0.25">
      <c r="E33910"/>
    </row>
    <row r="33911" spans="5:5" x14ac:dyDescent="0.25">
      <c r="E33911"/>
    </row>
    <row r="33912" spans="5:5" x14ac:dyDescent="0.25">
      <c r="E33912"/>
    </row>
    <row r="33913" spans="5:5" x14ac:dyDescent="0.25">
      <c r="E33913"/>
    </row>
    <row r="33914" spans="5:5" x14ac:dyDescent="0.25">
      <c r="E33914"/>
    </row>
    <row r="33915" spans="5:5" x14ac:dyDescent="0.25">
      <c r="E33915"/>
    </row>
    <row r="33916" spans="5:5" x14ac:dyDescent="0.25">
      <c r="E33916"/>
    </row>
    <row r="33917" spans="5:5" x14ac:dyDescent="0.25">
      <c r="E33917"/>
    </row>
    <row r="33918" spans="5:5" x14ac:dyDescent="0.25">
      <c r="E33918"/>
    </row>
    <row r="33919" spans="5:5" x14ac:dyDescent="0.25">
      <c r="E33919"/>
    </row>
    <row r="33920" spans="5:5" x14ac:dyDescent="0.25">
      <c r="E33920"/>
    </row>
    <row r="33921" spans="5:5" x14ac:dyDescent="0.25">
      <c r="E33921"/>
    </row>
    <row r="33922" spans="5:5" x14ac:dyDescent="0.25">
      <c r="E33922"/>
    </row>
    <row r="33923" spans="5:5" x14ac:dyDescent="0.25">
      <c r="E33923"/>
    </row>
    <row r="33924" spans="5:5" x14ac:dyDescent="0.25">
      <c r="E33924"/>
    </row>
    <row r="33925" spans="5:5" x14ac:dyDescent="0.25">
      <c r="E33925"/>
    </row>
    <row r="33926" spans="5:5" x14ac:dyDescent="0.25">
      <c r="E33926"/>
    </row>
    <row r="33927" spans="5:5" x14ac:dyDescent="0.25">
      <c r="E33927"/>
    </row>
    <row r="33928" spans="5:5" x14ac:dyDescent="0.25">
      <c r="E33928"/>
    </row>
    <row r="33929" spans="5:5" x14ac:dyDescent="0.25">
      <c r="E33929"/>
    </row>
    <row r="33930" spans="5:5" x14ac:dyDescent="0.25">
      <c r="E33930"/>
    </row>
    <row r="33931" spans="5:5" x14ac:dyDescent="0.25">
      <c r="E33931"/>
    </row>
    <row r="33932" spans="5:5" x14ac:dyDescent="0.25">
      <c r="E33932"/>
    </row>
    <row r="33933" spans="5:5" x14ac:dyDescent="0.25">
      <c r="E33933"/>
    </row>
    <row r="33934" spans="5:5" x14ac:dyDescent="0.25">
      <c r="E33934"/>
    </row>
    <row r="33935" spans="5:5" x14ac:dyDescent="0.25">
      <c r="E33935"/>
    </row>
    <row r="33936" spans="5:5" x14ac:dyDescent="0.25">
      <c r="E33936"/>
    </row>
    <row r="33937" spans="5:5" x14ac:dyDescent="0.25">
      <c r="E33937"/>
    </row>
    <row r="33938" spans="5:5" x14ac:dyDescent="0.25">
      <c r="E33938"/>
    </row>
    <row r="33939" spans="5:5" x14ac:dyDescent="0.25">
      <c r="E33939"/>
    </row>
    <row r="33940" spans="5:5" x14ac:dyDescent="0.25">
      <c r="E33940"/>
    </row>
    <row r="33941" spans="5:5" x14ac:dyDescent="0.25">
      <c r="E33941"/>
    </row>
    <row r="33942" spans="5:5" x14ac:dyDescent="0.25">
      <c r="E33942"/>
    </row>
    <row r="33943" spans="5:5" x14ac:dyDescent="0.25">
      <c r="E33943"/>
    </row>
    <row r="33944" spans="5:5" x14ac:dyDescent="0.25">
      <c r="E33944"/>
    </row>
    <row r="33945" spans="5:5" x14ac:dyDescent="0.25">
      <c r="E33945"/>
    </row>
    <row r="33946" spans="5:5" x14ac:dyDescent="0.25">
      <c r="E33946"/>
    </row>
    <row r="33947" spans="5:5" x14ac:dyDescent="0.25">
      <c r="E33947"/>
    </row>
    <row r="33948" spans="5:5" x14ac:dyDescent="0.25">
      <c r="E33948"/>
    </row>
    <row r="33949" spans="5:5" x14ac:dyDescent="0.25">
      <c r="E33949"/>
    </row>
    <row r="33950" spans="5:5" x14ac:dyDescent="0.25">
      <c r="E33950"/>
    </row>
    <row r="33951" spans="5:5" x14ac:dyDescent="0.25">
      <c r="E33951"/>
    </row>
    <row r="33952" spans="5:5" x14ac:dyDescent="0.25">
      <c r="E33952"/>
    </row>
    <row r="33953" spans="5:5" x14ac:dyDescent="0.25">
      <c r="E33953"/>
    </row>
    <row r="33954" spans="5:5" x14ac:dyDescent="0.25">
      <c r="E33954"/>
    </row>
    <row r="33955" spans="5:5" x14ac:dyDescent="0.25">
      <c r="E33955"/>
    </row>
    <row r="33956" spans="5:5" x14ac:dyDescent="0.25">
      <c r="E33956"/>
    </row>
    <row r="33957" spans="5:5" x14ac:dyDescent="0.25">
      <c r="E33957"/>
    </row>
    <row r="33958" spans="5:5" x14ac:dyDescent="0.25">
      <c r="E33958"/>
    </row>
    <row r="33959" spans="5:5" x14ac:dyDescent="0.25">
      <c r="E33959"/>
    </row>
    <row r="33960" spans="5:5" x14ac:dyDescent="0.25">
      <c r="E33960"/>
    </row>
    <row r="33961" spans="5:5" x14ac:dyDescent="0.25">
      <c r="E33961"/>
    </row>
    <row r="33962" spans="5:5" x14ac:dyDescent="0.25">
      <c r="E33962"/>
    </row>
    <row r="33963" spans="5:5" x14ac:dyDescent="0.25">
      <c r="E33963"/>
    </row>
    <row r="33964" spans="5:5" x14ac:dyDescent="0.25">
      <c r="E33964"/>
    </row>
    <row r="33965" spans="5:5" x14ac:dyDescent="0.25">
      <c r="E33965"/>
    </row>
    <row r="33966" spans="5:5" x14ac:dyDescent="0.25">
      <c r="E33966"/>
    </row>
    <row r="33967" spans="5:5" x14ac:dyDescent="0.25">
      <c r="E33967"/>
    </row>
    <row r="33968" spans="5:5" x14ac:dyDescent="0.25">
      <c r="E33968"/>
    </row>
    <row r="33969" spans="5:5" x14ac:dyDescent="0.25">
      <c r="E33969"/>
    </row>
    <row r="33970" spans="5:5" x14ac:dyDescent="0.25">
      <c r="E33970"/>
    </row>
    <row r="33971" spans="5:5" x14ac:dyDescent="0.25">
      <c r="E33971"/>
    </row>
    <row r="33972" spans="5:5" x14ac:dyDescent="0.25">
      <c r="E33972"/>
    </row>
    <row r="33973" spans="5:5" x14ac:dyDescent="0.25">
      <c r="E33973"/>
    </row>
    <row r="33974" spans="5:5" x14ac:dyDescent="0.25">
      <c r="E33974"/>
    </row>
    <row r="33975" spans="5:5" x14ac:dyDescent="0.25">
      <c r="E33975"/>
    </row>
    <row r="33976" spans="5:5" x14ac:dyDescent="0.25">
      <c r="E33976"/>
    </row>
    <row r="33977" spans="5:5" x14ac:dyDescent="0.25">
      <c r="E33977"/>
    </row>
    <row r="33978" spans="5:5" x14ac:dyDescent="0.25">
      <c r="E33978"/>
    </row>
    <row r="33979" spans="5:5" x14ac:dyDescent="0.25">
      <c r="E33979"/>
    </row>
    <row r="33980" spans="5:5" x14ac:dyDescent="0.25">
      <c r="E33980"/>
    </row>
    <row r="33981" spans="5:5" x14ac:dyDescent="0.25">
      <c r="E33981"/>
    </row>
    <row r="33982" spans="5:5" x14ac:dyDescent="0.25">
      <c r="E33982"/>
    </row>
    <row r="33983" spans="5:5" x14ac:dyDescent="0.25">
      <c r="E33983"/>
    </row>
    <row r="33984" spans="5:5" x14ac:dyDescent="0.25">
      <c r="E33984"/>
    </row>
    <row r="33985" spans="5:5" x14ac:dyDescent="0.25">
      <c r="E33985"/>
    </row>
    <row r="33986" spans="5:5" x14ac:dyDescent="0.25">
      <c r="E33986"/>
    </row>
    <row r="33987" spans="5:5" x14ac:dyDescent="0.25">
      <c r="E33987"/>
    </row>
    <row r="33988" spans="5:5" x14ac:dyDescent="0.25">
      <c r="E33988"/>
    </row>
    <row r="33989" spans="5:5" x14ac:dyDescent="0.25">
      <c r="E33989"/>
    </row>
    <row r="33990" spans="5:5" x14ac:dyDescent="0.25">
      <c r="E33990"/>
    </row>
    <row r="33991" spans="5:5" x14ac:dyDescent="0.25">
      <c r="E33991"/>
    </row>
    <row r="33992" spans="5:5" x14ac:dyDescent="0.25">
      <c r="E33992"/>
    </row>
    <row r="33993" spans="5:5" x14ac:dyDescent="0.25">
      <c r="E33993"/>
    </row>
    <row r="33994" spans="5:5" x14ac:dyDescent="0.25">
      <c r="E33994"/>
    </row>
    <row r="33995" spans="5:5" x14ac:dyDescent="0.25">
      <c r="E33995"/>
    </row>
    <row r="33996" spans="5:5" x14ac:dyDescent="0.25">
      <c r="E33996"/>
    </row>
    <row r="33997" spans="5:5" x14ac:dyDescent="0.25">
      <c r="E33997"/>
    </row>
    <row r="33998" spans="5:5" x14ac:dyDescent="0.25">
      <c r="E33998"/>
    </row>
    <row r="33999" spans="5:5" x14ac:dyDescent="0.25">
      <c r="E33999"/>
    </row>
    <row r="34000" spans="5:5" x14ac:dyDescent="0.25">
      <c r="E34000"/>
    </row>
    <row r="34001" spans="5:5" x14ac:dyDescent="0.25">
      <c r="E34001"/>
    </row>
    <row r="34002" spans="5:5" x14ac:dyDescent="0.25">
      <c r="E34002"/>
    </row>
    <row r="34003" spans="5:5" x14ac:dyDescent="0.25">
      <c r="E34003"/>
    </row>
    <row r="34004" spans="5:5" x14ac:dyDescent="0.25">
      <c r="E34004"/>
    </row>
    <row r="34005" spans="5:5" x14ac:dyDescent="0.25">
      <c r="E34005"/>
    </row>
    <row r="34006" spans="5:5" x14ac:dyDescent="0.25">
      <c r="E34006"/>
    </row>
    <row r="34007" spans="5:5" x14ac:dyDescent="0.25">
      <c r="E34007"/>
    </row>
    <row r="34008" spans="5:5" x14ac:dyDescent="0.25">
      <c r="E34008"/>
    </row>
    <row r="34009" spans="5:5" x14ac:dyDescent="0.25">
      <c r="E34009"/>
    </row>
    <row r="34010" spans="5:5" x14ac:dyDescent="0.25">
      <c r="E34010"/>
    </row>
    <row r="34011" spans="5:5" x14ac:dyDescent="0.25">
      <c r="E34011"/>
    </row>
    <row r="34012" spans="5:5" x14ac:dyDescent="0.25">
      <c r="E34012"/>
    </row>
    <row r="34013" spans="5:5" x14ac:dyDescent="0.25">
      <c r="E34013"/>
    </row>
    <row r="34014" spans="5:5" x14ac:dyDescent="0.25">
      <c r="E34014"/>
    </row>
    <row r="34015" spans="5:5" x14ac:dyDescent="0.25">
      <c r="E34015"/>
    </row>
    <row r="34016" spans="5:5" x14ac:dyDescent="0.25">
      <c r="E34016"/>
    </row>
    <row r="34017" spans="5:5" x14ac:dyDescent="0.25">
      <c r="E34017"/>
    </row>
    <row r="34018" spans="5:5" x14ac:dyDescent="0.25">
      <c r="E34018"/>
    </row>
    <row r="34019" spans="5:5" x14ac:dyDescent="0.25">
      <c r="E34019"/>
    </row>
    <row r="34020" spans="5:5" x14ac:dyDescent="0.25">
      <c r="E34020"/>
    </row>
    <row r="34021" spans="5:5" x14ac:dyDescent="0.25">
      <c r="E34021"/>
    </row>
    <row r="34022" spans="5:5" x14ac:dyDescent="0.25">
      <c r="E34022"/>
    </row>
    <row r="34023" spans="5:5" x14ac:dyDescent="0.25">
      <c r="E34023"/>
    </row>
    <row r="34024" spans="5:5" x14ac:dyDescent="0.25">
      <c r="E34024"/>
    </row>
    <row r="34025" spans="5:5" x14ac:dyDescent="0.25">
      <c r="E34025"/>
    </row>
    <row r="34026" spans="5:5" x14ac:dyDescent="0.25">
      <c r="E34026"/>
    </row>
    <row r="34027" spans="5:5" x14ac:dyDescent="0.25">
      <c r="E34027"/>
    </row>
    <row r="34028" spans="5:5" x14ac:dyDescent="0.25">
      <c r="E34028"/>
    </row>
    <row r="34029" spans="5:5" x14ac:dyDescent="0.25">
      <c r="E34029"/>
    </row>
    <row r="34030" spans="5:5" x14ac:dyDescent="0.25">
      <c r="E34030"/>
    </row>
    <row r="34031" spans="5:5" x14ac:dyDescent="0.25">
      <c r="E34031"/>
    </row>
    <row r="34032" spans="5:5" x14ac:dyDescent="0.25">
      <c r="E34032"/>
    </row>
    <row r="34033" spans="5:5" x14ac:dyDescent="0.25">
      <c r="E34033"/>
    </row>
    <row r="34034" spans="5:5" x14ac:dyDescent="0.25">
      <c r="E34034"/>
    </row>
    <row r="34035" spans="5:5" x14ac:dyDescent="0.25">
      <c r="E34035"/>
    </row>
    <row r="34036" spans="5:5" x14ac:dyDescent="0.25">
      <c r="E34036"/>
    </row>
    <row r="34037" spans="5:5" x14ac:dyDescent="0.25">
      <c r="E34037"/>
    </row>
    <row r="34038" spans="5:5" x14ac:dyDescent="0.25">
      <c r="E34038"/>
    </row>
    <row r="34039" spans="5:5" x14ac:dyDescent="0.25">
      <c r="E34039"/>
    </row>
    <row r="34040" spans="5:5" x14ac:dyDescent="0.25">
      <c r="E34040"/>
    </row>
    <row r="34041" spans="5:5" x14ac:dyDescent="0.25">
      <c r="E34041"/>
    </row>
    <row r="34042" spans="5:5" x14ac:dyDescent="0.25">
      <c r="E34042"/>
    </row>
    <row r="34043" spans="5:5" x14ac:dyDescent="0.25">
      <c r="E34043"/>
    </row>
    <row r="34044" spans="5:5" x14ac:dyDescent="0.25">
      <c r="E34044"/>
    </row>
    <row r="34045" spans="5:5" x14ac:dyDescent="0.25">
      <c r="E34045"/>
    </row>
    <row r="34046" spans="5:5" x14ac:dyDescent="0.25">
      <c r="E34046"/>
    </row>
    <row r="34047" spans="5:5" x14ac:dyDescent="0.25">
      <c r="E34047"/>
    </row>
    <row r="34048" spans="5:5" x14ac:dyDescent="0.25">
      <c r="E34048"/>
    </row>
    <row r="34049" spans="5:5" x14ac:dyDescent="0.25">
      <c r="E34049"/>
    </row>
    <row r="34050" spans="5:5" x14ac:dyDescent="0.25">
      <c r="E34050"/>
    </row>
    <row r="34051" spans="5:5" x14ac:dyDescent="0.25">
      <c r="E34051"/>
    </row>
    <row r="34052" spans="5:5" x14ac:dyDescent="0.25">
      <c r="E34052"/>
    </row>
    <row r="34053" spans="5:5" x14ac:dyDescent="0.25">
      <c r="E34053"/>
    </row>
    <row r="34054" spans="5:5" x14ac:dyDescent="0.25">
      <c r="E34054"/>
    </row>
    <row r="34055" spans="5:5" x14ac:dyDescent="0.25">
      <c r="E34055"/>
    </row>
    <row r="34056" spans="5:5" x14ac:dyDescent="0.25">
      <c r="E34056"/>
    </row>
    <row r="34057" spans="5:5" x14ac:dyDescent="0.25">
      <c r="E34057"/>
    </row>
    <row r="34058" spans="5:5" x14ac:dyDescent="0.25">
      <c r="E34058"/>
    </row>
    <row r="34059" spans="5:5" x14ac:dyDescent="0.25">
      <c r="E34059"/>
    </row>
    <row r="34060" spans="5:5" x14ac:dyDescent="0.25">
      <c r="E34060"/>
    </row>
    <row r="34061" spans="5:5" x14ac:dyDescent="0.25">
      <c r="E34061"/>
    </row>
    <row r="34062" spans="5:5" x14ac:dyDescent="0.25">
      <c r="E34062"/>
    </row>
    <row r="34063" spans="5:5" x14ac:dyDescent="0.25">
      <c r="E34063"/>
    </row>
    <row r="34064" spans="5:5" x14ac:dyDescent="0.25">
      <c r="E34064"/>
    </row>
    <row r="34065" spans="5:5" x14ac:dyDescent="0.25">
      <c r="E34065"/>
    </row>
    <row r="34066" spans="5:5" x14ac:dyDescent="0.25">
      <c r="E34066"/>
    </row>
    <row r="34067" spans="5:5" x14ac:dyDescent="0.25">
      <c r="E34067"/>
    </row>
    <row r="34068" spans="5:5" x14ac:dyDescent="0.25">
      <c r="E34068"/>
    </row>
    <row r="34069" spans="5:5" x14ac:dyDescent="0.25">
      <c r="E34069"/>
    </row>
    <row r="34070" spans="5:5" x14ac:dyDescent="0.25">
      <c r="E34070"/>
    </row>
    <row r="34071" spans="5:5" x14ac:dyDescent="0.25">
      <c r="E34071"/>
    </row>
    <row r="34072" spans="5:5" x14ac:dyDescent="0.25">
      <c r="E34072"/>
    </row>
    <row r="34073" spans="5:5" x14ac:dyDescent="0.25">
      <c r="E34073"/>
    </row>
    <row r="34074" spans="5:5" x14ac:dyDescent="0.25">
      <c r="E34074"/>
    </row>
    <row r="34075" spans="5:5" x14ac:dyDescent="0.25">
      <c r="E34075"/>
    </row>
    <row r="34076" spans="5:5" x14ac:dyDescent="0.25">
      <c r="E34076"/>
    </row>
    <row r="34077" spans="5:5" x14ac:dyDescent="0.25">
      <c r="E34077"/>
    </row>
    <row r="34078" spans="5:5" x14ac:dyDescent="0.25">
      <c r="E34078"/>
    </row>
    <row r="34079" spans="5:5" x14ac:dyDescent="0.25">
      <c r="E34079"/>
    </row>
    <row r="34080" spans="5:5" x14ac:dyDescent="0.25">
      <c r="E34080"/>
    </row>
    <row r="34081" spans="5:5" x14ac:dyDescent="0.25">
      <c r="E34081"/>
    </row>
    <row r="34082" spans="5:5" x14ac:dyDescent="0.25">
      <c r="E34082"/>
    </row>
    <row r="34083" spans="5:5" x14ac:dyDescent="0.25">
      <c r="E34083"/>
    </row>
    <row r="34084" spans="5:5" x14ac:dyDescent="0.25">
      <c r="E34084"/>
    </row>
    <row r="34085" spans="5:5" x14ac:dyDescent="0.25">
      <c r="E34085"/>
    </row>
    <row r="34086" spans="5:5" x14ac:dyDescent="0.25">
      <c r="E34086"/>
    </row>
    <row r="34087" spans="5:5" x14ac:dyDescent="0.25">
      <c r="E34087"/>
    </row>
    <row r="34088" spans="5:5" x14ac:dyDescent="0.25">
      <c r="E34088"/>
    </row>
    <row r="34089" spans="5:5" x14ac:dyDescent="0.25">
      <c r="E34089"/>
    </row>
    <row r="34090" spans="5:5" x14ac:dyDescent="0.25">
      <c r="E34090"/>
    </row>
    <row r="34091" spans="5:5" x14ac:dyDescent="0.25">
      <c r="E34091"/>
    </row>
    <row r="34092" spans="5:5" x14ac:dyDescent="0.25">
      <c r="E34092"/>
    </row>
    <row r="34093" spans="5:5" x14ac:dyDescent="0.25">
      <c r="E34093"/>
    </row>
    <row r="34094" spans="5:5" x14ac:dyDescent="0.25">
      <c r="E34094"/>
    </row>
    <row r="34095" spans="5:5" x14ac:dyDescent="0.25">
      <c r="E34095"/>
    </row>
    <row r="34096" spans="5:5" x14ac:dyDescent="0.25">
      <c r="E34096"/>
    </row>
    <row r="34097" spans="5:5" x14ac:dyDescent="0.25">
      <c r="E34097"/>
    </row>
    <row r="34098" spans="5:5" x14ac:dyDescent="0.25">
      <c r="E34098"/>
    </row>
    <row r="34099" spans="5:5" x14ac:dyDescent="0.25">
      <c r="E34099"/>
    </row>
    <row r="34100" spans="5:5" x14ac:dyDescent="0.25">
      <c r="E34100"/>
    </row>
    <row r="34101" spans="5:5" x14ac:dyDescent="0.25">
      <c r="E34101"/>
    </row>
    <row r="34102" spans="5:5" x14ac:dyDescent="0.25">
      <c r="E34102"/>
    </row>
    <row r="34103" spans="5:5" x14ac:dyDescent="0.25">
      <c r="E34103"/>
    </row>
    <row r="34104" spans="5:5" x14ac:dyDescent="0.25">
      <c r="E34104"/>
    </row>
    <row r="34105" spans="5:5" x14ac:dyDescent="0.25">
      <c r="E34105"/>
    </row>
    <row r="34106" spans="5:5" x14ac:dyDescent="0.25">
      <c r="E34106"/>
    </row>
    <row r="34107" spans="5:5" x14ac:dyDescent="0.25">
      <c r="E34107"/>
    </row>
    <row r="34108" spans="5:5" x14ac:dyDescent="0.25">
      <c r="E34108"/>
    </row>
    <row r="34109" spans="5:5" x14ac:dyDescent="0.25">
      <c r="E34109"/>
    </row>
    <row r="34110" spans="5:5" x14ac:dyDescent="0.25">
      <c r="E34110"/>
    </row>
    <row r="34111" spans="5:5" x14ac:dyDescent="0.25">
      <c r="E34111"/>
    </row>
    <row r="34112" spans="5:5" x14ac:dyDescent="0.25">
      <c r="E34112"/>
    </row>
    <row r="34113" spans="5:5" x14ac:dyDescent="0.25">
      <c r="E34113"/>
    </row>
    <row r="34114" spans="5:5" x14ac:dyDescent="0.25">
      <c r="E34114"/>
    </row>
    <row r="34115" spans="5:5" x14ac:dyDescent="0.25">
      <c r="E34115"/>
    </row>
    <row r="34116" spans="5:5" x14ac:dyDescent="0.25">
      <c r="E34116"/>
    </row>
    <row r="34117" spans="5:5" x14ac:dyDescent="0.25">
      <c r="E34117"/>
    </row>
    <row r="34118" spans="5:5" x14ac:dyDescent="0.25">
      <c r="E34118"/>
    </row>
    <row r="34119" spans="5:5" x14ac:dyDescent="0.25">
      <c r="E34119"/>
    </row>
    <row r="34120" spans="5:5" x14ac:dyDescent="0.25">
      <c r="E34120"/>
    </row>
    <row r="34121" spans="5:5" x14ac:dyDescent="0.25">
      <c r="E34121"/>
    </row>
    <row r="34122" spans="5:5" x14ac:dyDescent="0.25">
      <c r="E34122"/>
    </row>
    <row r="34123" spans="5:5" x14ac:dyDescent="0.25">
      <c r="E34123"/>
    </row>
    <row r="34124" spans="5:5" x14ac:dyDescent="0.25">
      <c r="E34124"/>
    </row>
    <row r="34125" spans="5:5" x14ac:dyDescent="0.25">
      <c r="E34125"/>
    </row>
    <row r="34126" spans="5:5" x14ac:dyDescent="0.25">
      <c r="E34126"/>
    </row>
    <row r="34127" spans="5:5" x14ac:dyDescent="0.25">
      <c r="E34127"/>
    </row>
    <row r="34128" spans="5:5" x14ac:dyDescent="0.25">
      <c r="E34128"/>
    </row>
    <row r="34129" spans="5:5" x14ac:dyDescent="0.25">
      <c r="E34129"/>
    </row>
    <row r="34130" spans="5:5" x14ac:dyDescent="0.25">
      <c r="E34130"/>
    </row>
    <row r="34131" spans="5:5" x14ac:dyDescent="0.25">
      <c r="E34131"/>
    </row>
    <row r="34132" spans="5:5" x14ac:dyDescent="0.25">
      <c r="E34132"/>
    </row>
    <row r="34133" spans="5:5" x14ac:dyDescent="0.25">
      <c r="E34133"/>
    </row>
    <row r="34134" spans="5:5" x14ac:dyDescent="0.25">
      <c r="E34134"/>
    </row>
    <row r="34135" spans="5:5" x14ac:dyDescent="0.25">
      <c r="E34135"/>
    </row>
    <row r="34136" spans="5:5" x14ac:dyDescent="0.25">
      <c r="E34136"/>
    </row>
    <row r="34137" spans="5:5" x14ac:dyDescent="0.25">
      <c r="E34137"/>
    </row>
    <row r="34138" spans="5:5" x14ac:dyDescent="0.25">
      <c r="E34138"/>
    </row>
    <row r="34139" spans="5:5" x14ac:dyDescent="0.25">
      <c r="E34139"/>
    </row>
    <row r="34140" spans="5:5" x14ac:dyDescent="0.25">
      <c r="E34140"/>
    </row>
    <row r="34141" spans="5:5" x14ac:dyDescent="0.25">
      <c r="E34141"/>
    </row>
    <row r="34142" spans="5:5" x14ac:dyDescent="0.25">
      <c r="E34142"/>
    </row>
    <row r="34143" spans="5:5" x14ac:dyDescent="0.25">
      <c r="E34143"/>
    </row>
    <row r="34144" spans="5:5" x14ac:dyDescent="0.25">
      <c r="E34144"/>
    </row>
    <row r="34145" spans="5:5" x14ac:dyDescent="0.25">
      <c r="E34145"/>
    </row>
    <row r="34146" spans="5:5" x14ac:dyDescent="0.25">
      <c r="E34146"/>
    </row>
    <row r="34147" spans="5:5" x14ac:dyDescent="0.25">
      <c r="E34147"/>
    </row>
    <row r="34148" spans="5:5" x14ac:dyDescent="0.25">
      <c r="E34148"/>
    </row>
    <row r="34149" spans="5:5" x14ac:dyDescent="0.25">
      <c r="E34149"/>
    </row>
    <row r="34150" spans="5:5" x14ac:dyDescent="0.25">
      <c r="E34150"/>
    </row>
    <row r="34151" spans="5:5" x14ac:dyDescent="0.25">
      <c r="E34151"/>
    </row>
    <row r="34152" spans="5:5" x14ac:dyDescent="0.25">
      <c r="E34152"/>
    </row>
    <row r="34153" spans="5:5" x14ac:dyDescent="0.25">
      <c r="E34153"/>
    </row>
    <row r="34154" spans="5:5" x14ac:dyDescent="0.25">
      <c r="E34154"/>
    </row>
    <row r="34155" spans="5:5" x14ac:dyDescent="0.25">
      <c r="E34155"/>
    </row>
    <row r="34156" spans="5:5" x14ac:dyDescent="0.25">
      <c r="E34156"/>
    </row>
    <row r="34157" spans="5:5" x14ac:dyDescent="0.25">
      <c r="E34157"/>
    </row>
    <row r="34158" spans="5:5" x14ac:dyDescent="0.25">
      <c r="E34158"/>
    </row>
    <row r="34159" spans="5:5" x14ac:dyDescent="0.25">
      <c r="E34159"/>
    </row>
    <row r="34160" spans="5:5" x14ac:dyDescent="0.25">
      <c r="E34160"/>
    </row>
    <row r="34161" spans="5:5" x14ac:dyDescent="0.25">
      <c r="E34161"/>
    </row>
    <row r="34162" spans="5:5" x14ac:dyDescent="0.25">
      <c r="E34162"/>
    </row>
    <row r="34163" spans="5:5" x14ac:dyDescent="0.25">
      <c r="E34163"/>
    </row>
    <row r="34164" spans="5:5" x14ac:dyDescent="0.25">
      <c r="E34164"/>
    </row>
    <row r="34165" spans="5:5" x14ac:dyDescent="0.25">
      <c r="E34165"/>
    </row>
    <row r="34166" spans="5:5" x14ac:dyDescent="0.25">
      <c r="E34166"/>
    </row>
    <row r="34167" spans="5:5" x14ac:dyDescent="0.25">
      <c r="E34167"/>
    </row>
    <row r="34168" spans="5:5" x14ac:dyDescent="0.25">
      <c r="E34168"/>
    </row>
    <row r="34169" spans="5:5" x14ac:dyDescent="0.25">
      <c r="E34169"/>
    </row>
    <row r="34170" spans="5:5" x14ac:dyDescent="0.25">
      <c r="E34170"/>
    </row>
    <row r="34171" spans="5:5" x14ac:dyDescent="0.25">
      <c r="E34171"/>
    </row>
    <row r="34172" spans="5:5" x14ac:dyDescent="0.25">
      <c r="E34172"/>
    </row>
    <row r="34173" spans="5:5" x14ac:dyDescent="0.25">
      <c r="E34173"/>
    </row>
    <row r="34174" spans="5:5" x14ac:dyDescent="0.25">
      <c r="E34174"/>
    </row>
    <row r="34175" spans="5:5" x14ac:dyDescent="0.25">
      <c r="E34175"/>
    </row>
    <row r="34176" spans="5:5" x14ac:dyDescent="0.25">
      <c r="E34176"/>
    </row>
    <row r="34177" spans="5:5" x14ac:dyDescent="0.25">
      <c r="E34177"/>
    </row>
    <row r="34178" spans="5:5" x14ac:dyDescent="0.25">
      <c r="E34178"/>
    </row>
    <row r="34179" spans="5:5" x14ac:dyDescent="0.25">
      <c r="E34179"/>
    </row>
    <row r="34180" spans="5:5" x14ac:dyDescent="0.25">
      <c r="E34180"/>
    </row>
    <row r="34181" spans="5:5" x14ac:dyDescent="0.25">
      <c r="E34181"/>
    </row>
    <row r="34182" spans="5:5" x14ac:dyDescent="0.25">
      <c r="E34182"/>
    </row>
    <row r="34183" spans="5:5" x14ac:dyDescent="0.25">
      <c r="E34183"/>
    </row>
    <row r="34184" spans="5:5" x14ac:dyDescent="0.25">
      <c r="E34184"/>
    </row>
    <row r="34185" spans="5:5" x14ac:dyDescent="0.25">
      <c r="E34185"/>
    </row>
    <row r="34186" spans="5:5" x14ac:dyDescent="0.25">
      <c r="E34186"/>
    </row>
    <row r="34187" spans="5:5" x14ac:dyDescent="0.25">
      <c r="E34187"/>
    </row>
    <row r="34188" spans="5:5" x14ac:dyDescent="0.25">
      <c r="E34188"/>
    </row>
    <row r="34189" spans="5:5" x14ac:dyDescent="0.25">
      <c r="E34189"/>
    </row>
    <row r="34190" spans="5:5" x14ac:dyDescent="0.25">
      <c r="E34190"/>
    </row>
    <row r="34191" spans="5:5" x14ac:dyDescent="0.25">
      <c r="E34191"/>
    </row>
    <row r="34192" spans="5:5" x14ac:dyDescent="0.25">
      <c r="E34192"/>
    </row>
    <row r="34193" spans="5:5" x14ac:dyDescent="0.25">
      <c r="E34193"/>
    </row>
    <row r="34194" spans="5:5" x14ac:dyDescent="0.25">
      <c r="E34194"/>
    </row>
    <row r="34195" spans="5:5" x14ac:dyDescent="0.25">
      <c r="E34195"/>
    </row>
    <row r="34196" spans="5:5" x14ac:dyDescent="0.25">
      <c r="E34196"/>
    </row>
    <row r="34197" spans="5:5" x14ac:dyDescent="0.25">
      <c r="E34197"/>
    </row>
    <row r="34198" spans="5:5" x14ac:dyDescent="0.25">
      <c r="E34198"/>
    </row>
    <row r="34199" spans="5:5" x14ac:dyDescent="0.25">
      <c r="E34199"/>
    </row>
    <row r="34200" spans="5:5" x14ac:dyDescent="0.25">
      <c r="E34200"/>
    </row>
    <row r="34201" spans="5:5" x14ac:dyDescent="0.25">
      <c r="E34201"/>
    </row>
    <row r="34202" spans="5:5" x14ac:dyDescent="0.25">
      <c r="E34202"/>
    </row>
    <row r="34203" spans="5:5" x14ac:dyDescent="0.25">
      <c r="E34203"/>
    </row>
    <row r="34204" spans="5:5" x14ac:dyDescent="0.25">
      <c r="E34204"/>
    </row>
    <row r="34205" spans="5:5" x14ac:dyDescent="0.25">
      <c r="E34205"/>
    </row>
    <row r="34206" spans="5:5" x14ac:dyDescent="0.25">
      <c r="E34206"/>
    </row>
    <row r="34207" spans="5:5" x14ac:dyDescent="0.25">
      <c r="E34207"/>
    </row>
    <row r="34208" spans="5:5" x14ac:dyDescent="0.25">
      <c r="E34208"/>
    </row>
    <row r="34209" spans="5:5" x14ac:dyDescent="0.25">
      <c r="E34209"/>
    </row>
    <row r="34210" spans="5:5" x14ac:dyDescent="0.25">
      <c r="E34210"/>
    </row>
    <row r="34211" spans="5:5" x14ac:dyDescent="0.25">
      <c r="E34211"/>
    </row>
    <row r="34212" spans="5:5" x14ac:dyDescent="0.25">
      <c r="E34212"/>
    </row>
    <row r="34213" spans="5:5" x14ac:dyDescent="0.25">
      <c r="E34213"/>
    </row>
    <row r="34214" spans="5:5" x14ac:dyDescent="0.25">
      <c r="E34214"/>
    </row>
    <row r="34215" spans="5:5" x14ac:dyDescent="0.25">
      <c r="E34215"/>
    </row>
    <row r="34216" spans="5:5" x14ac:dyDescent="0.25">
      <c r="E34216"/>
    </row>
    <row r="34217" spans="5:5" x14ac:dyDescent="0.25">
      <c r="E34217"/>
    </row>
    <row r="34218" spans="5:5" x14ac:dyDescent="0.25">
      <c r="E34218"/>
    </row>
    <row r="34219" spans="5:5" x14ac:dyDescent="0.25">
      <c r="E34219"/>
    </row>
    <row r="34220" spans="5:5" x14ac:dyDescent="0.25">
      <c r="E34220"/>
    </row>
    <row r="34221" spans="5:5" x14ac:dyDescent="0.25">
      <c r="E34221"/>
    </row>
    <row r="34222" spans="5:5" x14ac:dyDescent="0.25">
      <c r="E34222"/>
    </row>
    <row r="34223" spans="5:5" x14ac:dyDescent="0.25">
      <c r="E34223"/>
    </row>
    <row r="34224" spans="5:5" x14ac:dyDescent="0.25">
      <c r="E34224"/>
    </row>
    <row r="34225" spans="5:5" x14ac:dyDescent="0.25">
      <c r="E34225"/>
    </row>
    <row r="34226" spans="5:5" x14ac:dyDescent="0.25">
      <c r="E34226"/>
    </row>
    <row r="34227" spans="5:5" x14ac:dyDescent="0.25">
      <c r="E34227"/>
    </row>
    <row r="34228" spans="5:5" x14ac:dyDescent="0.25">
      <c r="E34228"/>
    </row>
    <row r="34229" spans="5:5" x14ac:dyDescent="0.25">
      <c r="E34229"/>
    </row>
    <row r="34230" spans="5:5" x14ac:dyDescent="0.25">
      <c r="E34230"/>
    </row>
    <row r="34231" spans="5:5" x14ac:dyDescent="0.25">
      <c r="E34231"/>
    </row>
    <row r="34232" spans="5:5" x14ac:dyDescent="0.25">
      <c r="E34232"/>
    </row>
    <row r="34233" spans="5:5" x14ac:dyDescent="0.25">
      <c r="E34233"/>
    </row>
    <row r="34234" spans="5:5" x14ac:dyDescent="0.25">
      <c r="E34234"/>
    </row>
    <row r="34235" spans="5:5" x14ac:dyDescent="0.25">
      <c r="E34235"/>
    </row>
    <row r="34236" spans="5:5" x14ac:dyDescent="0.25">
      <c r="E34236"/>
    </row>
    <row r="34237" spans="5:5" x14ac:dyDescent="0.25">
      <c r="E34237"/>
    </row>
    <row r="34238" spans="5:5" x14ac:dyDescent="0.25">
      <c r="E34238"/>
    </row>
    <row r="34239" spans="5:5" x14ac:dyDescent="0.25">
      <c r="E34239"/>
    </row>
    <row r="34240" spans="5:5" x14ac:dyDescent="0.25">
      <c r="E34240"/>
    </row>
    <row r="34241" spans="5:5" x14ac:dyDescent="0.25">
      <c r="E34241"/>
    </row>
    <row r="34242" spans="5:5" x14ac:dyDescent="0.25">
      <c r="E34242"/>
    </row>
    <row r="34243" spans="5:5" x14ac:dyDescent="0.25">
      <c r="E34243"/>
    </row>
    <row r="34244" spans="5:5" x14ac:dyDescent="0.25">
      <c r="E34244"/>
    </row>
    <row r="34245" spans="5:5" x14ac:dyDescent="0.25">
      <c r="E34245"/>
    </row>
    <row r="34246" spans="5:5" x14ac:dyDescent="0.25">
      <c r="E34246"/>
    </row>
    <row r="34247" spans="5:5" x14ac:dyDescent="0.25">
      <c r="E34247"/>
    </row>
    <row r="34248" spans="5:5" x14ac:dyDescent="0.25">
      <c r="E34248"/>
    </row>
    <row r="34249" spans="5:5" x14ac:dyDescent="0.25">
      <c r="E34249"/>
    </row>
    <row r="34250" spans="5:5" x14ac:dyDescent="0.25">
      <c r="E34250"/>
    </row>
    <row r="34251" spans="5:5" x14ac:dyDescent="0.25">
      <c r="E34251"/>
    </row>
    <row r="34252" spans="5:5" x14ac:dyDescent="0.25">
      <c r="E34252"/>
    </row>
    <row r="34253" spans="5:5" x14ac:dyDescent="0.25">
      <c r="E34253"/>
    </row>
    <row r="34254" spans="5:5" x14ac:dyDescent="0.25">
      <c r="E34254"/>
    </row>
    <row r="34255" spans="5:5" x14ac:dyDescent="0.25">
      <c r="E34255"/>
    </row>
    <row r="34256" spans="5:5" x14ac:dyDescent="0.25">
      <c r="E34256"/>
    </row>
    <row r="34257" spans="5:5" x14ac:dyDescent="0.25">
      <c r="E34257"/>
    </row>
    <row r="34258" spans="5:5" x14ac:dyDescent="0.25">
      <c r="E34258"/>
    </row>
    <row r="34259" spans="5:5" x14ac:dyDescent="0.25">
      <c r="E34259"/>
    </row>
    <row r="34260" spans="5:5" x14ac:dyDescent="0.25">
      <c r="E34260"/>
    </row>
    <row r="34261" spans="5:5" x14ac:dyDescent="0.25">
      <c r="E34261"/>
    </row>
    <row r="34262" spans="5:5" x14ac:dyDescent="0.25">
      <c r="E34262"/>
    </row>
    <row r="34263" spans="5:5" x14ac:dyDescent="0.25">
      <c r="E34263"/>
    </row>
    <row r="34264" spans="5:5" x14ac:dyDescent="0.25">
      <c r="E34264"/>
    </row>
    <row r="34265" spans="5:5" x14ac:dyDescent="0.25">
      <c r="E34265"/>
    </row>
    <row r="34266" spans="5:5" x14ac:dyDescent="0.25">
      <c r="E34266"/>
    </row>
    <row r="34267" spans="5:5" x14ac:dyDescent="0.25">
      <c r="E34267"/>
    </row>
    <row r="34268" spans="5:5" x14ac:dyDescent="0.25">
      <c r="E34268"/>
    </row>
    <row r="34269" spans="5:5" x14ac:dyDescent="0.25">
      <c r="E34269"/>
    </row>
    <row r="34270" spans="5:5" x14ac:dyDescent="0.25">
      <c r="E34270"/>
    </row>
    <row r="34271" spans="5:5" x14ac:dyDescent="0.25">
      <c r="E34271"/>
    </row>
    <row r="34272" spans="5:5" x14ac:dyDescent="0.25">
      <c r="E34272"/>
    </row>
    <row r="34273" spans="5:5" x14ac:dyDescent="0.25">
      <c r="E34273"/>
    </row>
    <row r="34274" spans="5:5" x14ac:dyDescent="0.25">
      <c r="E34274"/>
    </row>
    <row r="34275" spans="5:5" x14ac:dyDescent="0.25">
      <c r="E34275"/>
    </row>
    <row r="34276" spans="5:5" x14ac:dyDescent="0.25">
      <c r="E34276"/>
    </row>
    <row r="34277" spans="5:5" x14ac:dyDescent="0.25">
      <c r="E34277"/>
    </row>
    <row r="34278" spans="5:5" x14ac:dyDescent="0.25">
      <c r="E34278"/>
    </row>
    <row r="34279" spans="5:5" x14ac:dyDescent="0.25">
      <c r="E34279"/>
    </row>
    <row r="34280" spans="5:5" x14ac:dyDescent="0.25">
      <c r="E34280"/>
    </row>
    <row r="34281" spans="5:5" x14ac:dyDescent="0.25">
      <c r="E34281"/>
    </row>
    <row r="34282" spans="5:5" x14ac:dyDescent="0.25">
      <c r="E34282"/>
    </row>
    <row r="34283" spans="5:5" x14ac:dyDescent="0.25">
      <c r="E34283"/>
    </row>
    <row r="34284" spans="5:5" x14ac:dyDescent="0.25">
      <c r="E34284"/>
    </row>
    <row r="34285" spans="5:5" x14ac:dyDescent="0.25">
      <c r="E34285"/>
    </row>
    <row r="34286" spans="5:5" x14ac:dyDescent="0.25">
      <c r="E34286"/>
    </row>
    <row r="34287" spans="5:5" x14ac:dyDescent="0.25">
      <c r="E34287"/>
    </row>
    <row r="34288" spans="5:5" x14ac:dyDescent="0.25">
      <c r="E34288"/>
    </row>
    <row r="34289" spans="5:5" x14ac:dyDescent="0.25">
      <c r="E34289"/>
    </row>
    <row r="34290" spans="5:5" x14ac:dyDescent="0.25">
      <c r="E34290"/>
    </row>
    <row r="34291" spans="5:5" x14ac:dyDescent="0.25">
      <c r="E34291"/>
    </row>
    <row r="34292" spans="5:5" x14ac:dyDescent="0.25">
      <c r="E34292"/>
    </row>
    <row r="34293" spans="5:5" x14ac:dyDescent="0.25">
      <c r="E34293"/>
    </row>
    <row r="34294" spans="5:5" x14ac:dyDescent="0.25">
      <c r="E34294"/>
    </row>
    <row r="34295" spans="5:5" x14ac:dyDescent="0.25">
      <c r="E34295"/>
    </row>
    <row r="34296" spans="5:5" x14ac:dyDescent="0.25">
      <c r="E34296"/>
    </row>
    <row r="34297" spans="5:5" x14ac:dyDescent="0.25">
      <c r="E34297"/>
    </row>
    <row r="34298" spans="5:5" x14ac:dyDescent="0.25">
      <c r="E34298"/>
    </row>
    <row r="34299" spans="5:5" x14ac:dyDescent="0.25">
      <c r="E34299"/>
    </row>
    <row r="34300" spans="5:5" x14ac:dyDescent="0.25">
      <c r="E34300"/>
    </row>
    <row r="34301" spans="5:5" x14ac:dyDescent="0.25">
      <c r="E34301"/>
    </row>
    <row r="34302" spans="5:5" x14ac:dyDescent="0.25">
      <c r="E34302"/>
    </row>
    <row r="34303" spans="5:5" x14ac:dyDescent="0.25">
      <c r="E34303"/>
    </row>
    <row r="34304" spans="5:5" x14ac:dyDescent="0.25">
      <c r="E34304"/>
    </row>
    <row r="34305" spans="5:5" x14ac:dyDescent="0.25">
      <c r="E34305"/>
    </row>
    <row r="34306" spans="5:5" x14ac:dyDescent="0.25">
      <c r="E34306"/>
    </row>
    <row r="34307" spans="5:5" x14ac:dyDescent="0.25">
      <c r="E34307"/>
    </row>
    <row r="34308" spans="5:5" x14ac:dyDescent="0.25">
      <c r="E34308"/>
    </row>
    <row r="34309" spans="5:5" x14ac:dyDescent="0.25">
      <c r="E34309"/>
    </row>
    <row r="34310" spans="5:5" x14ac:dyDescent="0.25">
      <c r="E34310"/>
    </row>
    <row r="34311" spans="5:5" x14ac:dyDescent="0.25">
      <c r="E34311"/>
    </row>
    <row r="34312" spans="5:5" x14ac:dyDescent="0.25">
      <c r="E34312"/>
    </row>
    <row r="34313" spans="5:5" x14ac:dyDescent="0.25">
      <c r="E34313"/>
    </row>
    <row r="34314" spans="5:5" x14ac:dyDescent="0.25">
      <c r="E34314"/>
    </row>
    <row r="34315" spans="5:5" x14ac:dyDescent="0.25">
      <c r="E34315"/>
    </row>
    <row r="34316" spans="5:5" x14ac:dyDescent="0.25">
      <c r="E34316"/>
    </row>
    <row r="34317" spans="5:5" x14ac:dyDescent="0.25">
      <c r="E34317"/>
    </row>
    <row r="34318" spans="5:5" x14ac:dyDescent="0.25">
      <c r="E34318"/>
    </row>
    <row r="34319" spans="5:5" x14ac:dyDescent="0.25">
      <c r="E34319"/>
    </row>
    <row r="34320" spans="5:5" x14ac:dyDescent="0.25">
      <c r="E34320"/>
    </row>
    <row r="34321" spans="5:5" x14ac:dyDescent="0.25">
      <c r="E34321"/>
    </row>
    <row r="34322" spans="5:5" x14ac:dyDescent="0.25">
      <c r="E34322"/>
    </row>
    <row r="34323" spans="5:5" x14ac:dyDescent="0.25">
      <c r="E34323"/>
    </row>
    <row r="34324" spans="5:5" x14ac:dyDescent="0.25">
      <c r="E34324"/>
    </row>
    <row r="34325" spans="5:5" x14ac:dyDescent="0.25">
      <c r="E34325"/>
    </row>
    <row r="34326" spans="5:5" x14ac:dyDescent="0.25">
      <c r="E34326"/>
    </row>
    <row r="34327" spans="5:5" x14ac:dyDescent="0.25">
      <c r="E34327"/>
    </row>
    <row r="34328" spans="5:5" x14ac:dyDescent="0.25">
      <c r="E34328"/>
    </row>
    <row r="34329" spans="5:5" x14ac:dyDescent="0.25">
      <c r="E34329"/>
    </row>
    <row r="34330" spans="5:5" x14ac:dyDescent="0.25">
      <c r="E34330"/>
    </row>
    <row r="34331" spans="5:5" x14ac:dyDescent="0.25">
      <c r="E34331"/>
    </row>
    <row r="34332" spans="5:5" x14ac:dyDescent="0.25">
      <c r="E34332"/>
    </row>
    <row r="34333" spans="5:5" x14ac:dyDescent="0.25">
      <c r="E34333"/>
    </row>
    <row r="34334" spans="5:5" x14ac:dyDescent="0.25">
      <c r="E34334"/>
    </row>
    <row r="34335" spans="5:5" x14ac:dyDescent="0.25">
      <c r="E34335"/>
    </row>
    <row r="34336" spans="5:5" x14ac:dyDescent="0.25">
      <c r="E34336"/>
    </row>
    <row r="34337" spans="5:5" x14ac:dyDescent="0.25">
      <c r="E34337"/>
    </row>
    <row r="34338" spans="5:5" x14ac:dyDescent="0.25">
      <c r="E34338"/>
    </row>
    <row r="34339" spans="5:5" x14ac:dyDescent="0.25">
      <c r="E34339"/>
    </row>
    <row r="34340" spans="5:5" x14ac:dyDescent="0.25">
      <c r="E34340"/>
    </row>
    <row r="34341" spans="5:5" x14ac:dyDescent="0.25">
      <c r="E34341"/>
    </row>
    <row r="34342" spans="5:5" x14ac:dyDescent="0.25">
      <c r="E34342"/>
    </row>
    <row r="34343" spans="5:5" x14ac:dyDescent="0.25">
      <c r="E34343"/>
    </row>
    <row r="34344" spans="5:5" x14ac:dyDescent="0.25">
      <c r="E34344"/>
    </row>
    <row r="34345" spans="5:5" x14ac:dyDescent="0.25">
      <c r="E34345"/>
    </row>
    <row r="34346" spans="5:5" x14ac:dyDescent="0.25">
      <c r="E34346"/>
    </row>
    <row r="34347" spans="5:5" x14ac:dyDescent="0.25">
      <c r="E34347"/>
    </row>
    <row r="34348" spans="5:5" x14ac:dyDescent="0.25">
      <c r="E34348"/>
    </row>
    <row r="34349" spans="5:5" x14ac:dyDescent="0.25">
      <c r="E34349"/>
    </row>
    <row r="34350" spans="5:5" x14ac:dyDescent="0.25">
      <c r="E34350"/>
    </row>
    <row r="34351" spans="5:5" x14ac:dyDescent="0.25">
      <c r="E34351"/>
    </row>
    <row r="34352" spans="5:5" x14ac:dyDescent="0.25">
      <c r="E34352"/>
    </row>
    <row r="34353" spans="5:5" x14ac:dyDescent="0.25">
      <c r="E34353"/>
    </row>
    <row r="34354" spans="5:5" x14ac:dyDescent="0.25">
      <c r="E34354"/>
    </row>
    <row r="34355" spans="5:5" x14ac:dyDescent="0.25">
      <c r="E34355"/>
    </row>
    <row r="34356" spans="5:5" x14ac:dyDescent="0.25">
      <c r="E34356"/>
    </row>
    <row r="34357" spans="5:5" x14ac:dyDescent="0.25">
      <c r="E34357"/>
    </row>
    <row r="34358" spans="5:5" x14ac:dyDescent="0.25">
      <c r="E34358"/>
    </row>
    <row r="34359" spans="5:5" x14ac:dyDescent="0.25">
      <c r="E34359"/>
    </row>
    <row r="34360" spans="5:5" x14ac:dyDescent="0.25">
      <c r="E34360"/>
    </row>
    <row r="34361" spans="5:5" x14ac:dyDescent="0.25">
      <c r="E34361"/>
    </row>
    <row r="34362" spans="5:5" x14ac:dyDescent="0.25">
      <c r="E34362"/>
    </row>
    <row r="34363" spans="5:5" x14ac:dyDescent="0.25">
      <c r="E34363"/>
    </row>
    <row r="34364" spans="5:5" x14ac:dyDescent="0.25">
      <c r="E34364"/>
    </row>
    <row r="34365" spans="5:5" x14ac:dyDescent="0.25">
      <c r="E34365"/>
    </row>
    <row r="34366" spans="5:5" x14ac:dyDescent="0.25">
      <c r="E34366"/>
    </row>
    <row r="34367" spans="5:5" x14ac:dyDescent="0.25">
      <c r="E34367"/>
    </row>
    <row r="34368" spans="5:5" x14ac:dyDescent="0.25">
      <c r="E34368"/>
    </row>
    <row r="34369" spans="5:5" x14ac:dyDescent="0.25">
      <c r="E34369"/>
    </row>
    <row r="34370" spans="5:5" x14ac:dyDescent="0.25">
      <c r="E34370"/>
    </row>
    <row r="34371" spans="5:5" x14ac:dyDescent="0.25">
      <c r="E34371"/>
    </row>
    <row r="34372" spans="5:5" x14ac:dyDescent="0.25">
      <c r="E34372"/>
    </row>
    <row r="34373" spans="5:5" x14ac:dyDescent="0.25">
      <c r="E34373"/>
    </row>
    <row r="34374" spans="5:5" x14ac:dyDescent="0.25">
      <c r="E34374"/>
    </row>
    <row r="34375" spans="5:5" x14ac:dyDescent="0.25">
      <c r="E34375"/>
    </row>
    <row r="34376" spans="5:5" x14ac:dyDescent="0.25">
      <c r="E34376"/>
    </row>
    <row r="34377" spans="5:5" x14ac:dyDescent="0.25">
      <c r="E34377"/>
    </row>
    <row r="34378" spans="5:5" x14ac:dyDescent="0.25">
      <c r="E34378"/>
    </row>
    <row r="34379" spans="5:5" x14ac:dyDescent="0.25">
      <c r="E34379"/>
    </row>
    <row r="34380" spans="5:5" x14ac:dyDescent="0.25">
      <c r="E34380"/>
    </row>
    <row r="34381" spans="5:5" x14ac:dyDescent="0.25">
      <c r="E34381"/>
    </row>
    <row r="34382" spans="5:5" x14ac:dyDescent="0.25">
      <c r="E34382"/>
    </row>
    <row r="34383" spans="5:5" x14ac:dyDescent="0.25">
      <c r="E34383"/>
    </row>
    <row r="34384" spans="5:5" x14ac:dyDescent="0.25">
      <c r="E34384"/>
    </row>
    <row r="34385" spans="5:5" x14ac:dyDescent="0.25">
      <c r="E34385"/>
    </row>
    <row r="34386" spans="5:5" x14ac:dyDescent="0.25">
      <c r="E34386"/>
    </row>
    <row r="34387" spans="5:5" x14ac:dyDescent="0.25">
      <c r="E34387"/>
    </row>
    <row r="34388" spans="5:5" x14ac:dyDescent="0.25">
      <c r="E34388"/>
    </row>
    <row r="34389" spans="5:5" x14ac:dyDescent="0.25">
      <c r="E34389"/>
    </row>
    <row r="34390" spans="5:5" x14ac:dyDescent="0.25">
      <c r="E34390"/>
    </row>
    <row r="34391" spans="5:5" x14ac:dyDescent="0.25">
      <c r="E34391"/>
    </row>
    <row r="34392" spans="5:5" x14ac:dyDescent="0.25">
      <c r="E34392"/>
    </row>
    <row r="34393" spans="5:5" x14ac:dyDescent="0.25">
      <c r="E34393"/>
    </row>
    <row r="34394" spans="5:5" x14ac:dyDescent="0.25">
      <c r="E34394"/>
    </row>
    <row r="34395" spans="5:5" x14ac:dyDescent="0.25">
      <c r="E34395"/>
    </row>
    <row r="34396" spans="5:5" x14ac:dyDescent="0.25">
      <c r="E34396"/>
    </row>
    <row r="34397" spans="5:5" x14ac:dyDescent="0.25">
      <c r="E34397"/>
    </row>
    <row r="34398" spans="5:5" x14ac:dyDescent="0.25">
      <c r="E34398"/>
    </row>
    <row r="34399" spans="5:5" x14ac:dyDescent="0.25">
      <c r="E34399"/>
    </row>
    <row r="34400" spans="5:5" x14ac:dyDescent="0.25">
      <c r="E34400"/>
    </row>
    <row r="34401" spans="5:5" x14ac:dyDescent="0.25">
      <c r="E34401"/>
    </row>
    <row r="34402" spans="5:5" x14ac:dyDescent="0.25">
      <c r="E34402"/>
    </row>
    <row r="34403" spans="5:5" x14ac:dyDescent="0.25">
      <c r="E34403"/>
    </row>
    <row r="34404" spans="5:5" x14ac:dyDescent="0.25">
      <c r="E34404"/>
    </row>
    <row r="34405" spans="5:5" x14ac:dyDescent="0.25">
      <c r="E34405"/>
    </row>
    <row r="34406" spans="5:5" x14ac:dyDescent="0.25">
      <c r="E34406"/>
    </row>
    <row r="34407" spans="5:5" x14ac:dyDescent="0.25">
      <c r="E34407"/>
    </row>
    <row r="34408" spans="5:5" x14ac:dyDescent="0.25">
      <c r="E34408"/>
    </row>
    <row r="34409" spans="5:5" x14ac:dyDescent="0.25">
      <c r="E34409"/>
    </row>
    <row r="34410" spans="5:5" x14ac:dyDescent="0.25">
      <c r="E34410"/>
    </row>
    <row r="34411" spans="5:5" x14ac:dyDescent="0.25">
      <c r="E34411"/>
    </row>
    <row r="34412" spans="5:5" x14ac:dyDescent="0.25">
      <c r="E34412"/>
    </row>
    <row r="34413" spans="5:5" x14ac:dyDescent="0.25">
      <c r="E34413"/>
    </row>
    <row r="34414" spans="5:5" x14ac:dyDescent="0.25">
      <c r="E34414"/>
    </row>
    <row r="34415" spans="5:5" x14ac:dyDescent="0.25">
      <c r="E34415"/>
    </row>
    <row r="34416" spans="5:5" x14ac:dyDescent="0.25">
      <c r="E34416"/>
    </row>
    <row r="34417" spans="5:5" x14ac:dyDescent="0.25">
      <c r="E34417"/>
    </row>
    <row r="34418" spans="5:5" x14ac:dyDescent="0.25">
      <c r="E34418"/>
    </row>
    <row r="34419" spans="5:5" x14ac:dyDescent="0.25">
      <c r="E34419"/>
    </row>
    <row r="34420" spans="5:5" x14ac:dyDescent="0.25">
      <c r="E34420"/>
    </row>
    <row r="34421" spans="5:5" x14ac:dyDescent="0.25">
      <c r="E34421"/>
    </row>
    <row r="34422" spans="5:5" x14ac:dyDescent="0.25">
      <c r="E34422"/>
    </row>
    <row r="34423" spans="5:5" x14ac:dyDescent="0.25">
      <c r="E34423"/>
    </row>
    <row r="34424" spans="5:5" x14ac:dyDescent="0.25">
      <c r="E34424"/>
    </row>
    <row r="34425" spans="5:5" x14ac:dyDescent="0.25">
      <c r="E34425"/>
    </row>
    <row r="34426" spans="5:5" x14ac:dyDescent="0.25">
      <c r="E34426"/>
    </row>
    <row r="34427" spans="5:5" x14ac:dyDescent="0.25">
      <c r="E34427"/>
    </row>
    <row r="34428" spans="5:5" x14ac:dyDescent="0.25">
      <c r="E34428"/>
    </row>
    <row r="34429" spans="5:5" x14ac:dyDescent="0.25">
      <c r="E34429"/>
    </row>
    <row r="34430" spans="5:5" x14ac:dyDescent="0.25">
      <c r="E34430"/>
    </row>
    <row r="34431" spans="5:5" x14ac:dyDescent="0.25">
      <c r="E34431"/>
    </row>
    <row r="34432" spans="5:5" x14ac:dyDescent="0.25">
      <c r="E34432"/>
    </row>
    <row r="34433" spans="5:5" x14ac:dyDescent="0.25">
      <c r="E34433"/>
    </row>
    <row r="34434" spans="5:5" x14ac:dyDescent="0.25">
      <c r="E34434"/>
    </row>
    <row r="34435" spans="5:5" x14ac:dyDescent="0.25">
      <c r="E34435"/>
    </row>
    <row r="34436" spans="5:5" x14ac:dyDescent="0.25">
      <c r="E34436"/>
    </row>
    <row r="34437" spans="5:5" x14ac:dyDescent="0.25">
      <c r="E34437"/>
    </row>
    <row r="34438" spans="5:5" x14ac:dyDescent="0.25">
      <c r="E34438"/>
    </row>
    <row r="34439" spans="5:5" x14ac:dyDescent="0.25">
      <c r="E34439"/>
    </row>
    <row r="34440" spans="5:5" x14ac:dyDescent="0.25">
      <c r="E34440"/>
    </row>
    <row r="34441" spans="5:5" x14ac:dyDescent="0.25">
      <c r="E34441"/>
    </row>
    <row r="34442" spans="5:5" x14ac:dyDescent="0.25">
      <c r="E34442"/>
    </row>
    <row r="34443" spans="5:5" x14ac:dyDescent="0.25">
      <c r="E34443"/>
    </row>
    <row r="34444" spans="5:5" x14ac:dyDescent="0.25">
      <c r="E34444"/>
    </row>
    <row r="34445" spans="5:5" x14ac:dyDescent="0.25">
      <c r="E34445"/>
    </row>
    <row r="34446" spans="5:5" x14ac:dyDescent="0.25">
      <c r="E34446"/>
    </row>
    <row r="34447" spans="5:5" x14ac:dyDescent="0.25">
      <c r="E34447"/>
    </row>
    <row r="34448" spans="5:5" x14ac:dyDescent="0.25">
      <c r="E34448"/>
    </row>
    <row r="34449" spans="5:5" x14ac:dyDescent="0.25">
      <c r="E34449"/>
    </row>
    <row r="34450" spans="5:5" x14ac:dyDescent="0.25">
      <c r="E34450"/>
    </row>
    <row r="34451" spans="5:5" x14ac:dyDescent="0.25">
      <c r="E34451"/>
    </row>
    <row r="34452" spans="5:5" x14ac:dyDescent="0.25">
      <c r="E34452"/>
    </row>
    <row r="34453" spans="5:5" x14ac:dyDescent="0.25">
      <c r="E34453"/>
    </row>
    <row r="34454" spans="5:5" x14ac:dyDescent="0.25">
      <c r="E34454"/>
    </row>
    <row r="34455" spans="5:5" x14ac:dyDescent="0.25">
      <c r="E34455"/>
    </row>
    <row r="34456" spans="5:5" x14ac:dyDescent="0.25">
      <c r="E34456"/>
    </row>
    <row r="34457" spans="5:5" x14ac:dyDescent="0.25">
      <c r="E34457"/>
    </row>
    <row r="34458" spans="5:5" x14ac:dyDescent="0.25">
      <c r="E34458"/>
    </row>
    <row r="34459" spans="5:5" x14ac:dyDescent="0.25">
      <c r="E34459"/>
    </row>
    <row r="34460" spans="5:5" x14ac:dyDescent="0.25">
      <c r="E34460"/>
    </row>
    <row r="34461" spans="5:5" x14ac:dyDescent="0.25">
      <c r="E34461"/>
    </row>
    <row r="34462" spans="5:5" x14ac:dyDescent="0.25">
      <c r="E34462"/>
    </row>
    <row r="34463" spans="5:5" x14ac:dyDescent="0.25">
      <c r="E34463"/>
    </row>
    <row r="34464" spans="5:5" x14ac:dyDescent="0.25">
      <c r="E34464"/>
    </row>
    <row r="34465" spans="5:5" x14ac:dyDescent="0.25">
      <c r="E34465"/>
    </row>
    <row r="34466" spans="5:5" x14ac:dyDescent="0.25">
      <c r="E34466"/>
    </row>
    <row r="34467" spans="5:5" x14ac:dyDescent="0.25">
      <c r="E34467"/>
    </row>
    <row r="34468" spans="5:5" x14ac:dyDescent="0.25">
      <c r="E34468"/>
    </row>
    <row r="34469" spans="5:5" x14ac:dyDescent="0.25">
      <c r="E34469"/>
    </row>
    <row r="34470" spans="5:5" x14ac:dyDescent="0.25">
      <c r="E34470"/>
    </row>
    <row r="34471" spans="5:5" x14ac:dyDescent="0.25">
      <c r="E34471"/>
    </row>
    <row r="34472" spans="5:5" x14ac:dyDescent="0.25">
      <c r="E34472"/>
    </row>
    <row r="34473" spans="5:5" x14ac:dyDescent="0.25">
      <c r="E34473"/>
    </row>
    <row r="34474" spans="5:5" x14ac:dyDescent="0.25">
      <c r="E34474"/>
    </row>
    <row r="34475" spans="5:5" x14ac:dyDescent="0.25">
      <c r="E34475"/>
    </row>
    <row r="34476" spans="5:5" x14ac:dyDescent="0.25">
      <c r="E34476"/>
    </row>
    <row r="34477" spans="5:5" x14ac:dyDescent="0.25">
      <c r="E34477"/>
    </row>
    <row r="34478" spans="5:5" x14ac:dyDescent="0.25">
      <c r="E34478"/>
    </row>
    <row r="34479" spans="5:5" x14ac:dyDescent="0.25">
      <c r="E34479"/>
    </row>
    <row r="34480" spans="5:5" x14ac:dyDescent="0.25">
      <c r="E34480"/>
    </row>
    <row r="34481" spans="5:5" x14ac:dyDescent="0.25">
      <c r="E34481"/>
    </row>
    <row r="34482" spans="5:5" x14ac:dyDescent="0.25">
      <c r="E34482"/>
    </row>
    <row r="34483" spans="5:5" x14ac:dyDescent="0.25">
      <c r="E34483"/>
    </row>
    <row r="34484" spans="5:5" x14ac:dyDescent="0.25">
      <c r="E34484"/>
    </row>
    <row r="34485" spans="5:5" x14ac:dyDescent="0.25">
      <c r="E34485"/>
    </row>
    <row r="34486" spans="5:5" x14ac:dyDescent="0.25">
      <c r="E34486"/>
    </row>
    <row r="34487" spans="5:5" x14ac:dyDescent="0.25">
      <c r="E34487"/>
    </row>
    <row r="34488" spans="5:5" x14ac:dyDescent="0.25">
      <c r="E34488"/>
    </row>
    <row r="34489" spans="5:5" x14ac:dyDescent="0.25">
      <c r="E34489"/>
    </row>
    <row r="34490" spans="5:5" x14ac:dyDescent="0.25">
      <c r="E34490"/>
    </row>
    <row r="34491" spans="5:5" x14ac:dyDescent="0.25">
      <c r="E34491"/>
    </row>
    <row r="34492" spans="5:5" x14ac:dyDescent="0.25">
      <c r="E34492"/>
    </row>
    <row r="34493" spans="5:5" x14ac:dyDescent="0.25">
      <c r="E34493"/>
    </row>
    <row r="34494" spans="5:5" x14ac:dyDescent="0.25">
      <c r="E34494"/>
    </row>
    <row r="34495" spans="5:5" x14ac:dyDescent="0.25">
      <c r="E34495"/>
    </row>
    <row r="34496" spans="5:5" x14ac:dyDescent="0.25">
      <c r="E34496"/>
    </row>
    <row r="34497" spans="5:5" x14ac:dyDescent="0.25">
      <c r="E34497"/>
    </row>
    <row r="34498" spans="5:5" x14ac:dyDescent="0.25">
      <c r="E34498"/>
    </row>
    <row r="34499" spans="5:5" x14ac:dyDescent="0.25">
      <c r="E34499"/>
    </row>
    <row r="34500" spans="5:5" x14ac:dyDescent="0.25">
      <c r="E34500"/>
    </row>
    <row r="34501" spans="5:5" x14ac:dyDescent="0.25">
      <c r="E34501"/>
    </row>
    <row r="34502" spans="5:5" x14ac:dyDescent="0.25">
      <c r="E34502"/>
    </row>
    <row r="34503" spans="5:5" x14ac:dyDescent="0.25">
      <c r="E34503"/>
    </row>
    <row r="34504" spans="5:5" x14ac:dyDescent="0.25">
      <c r="E34504"/>
    </row>
    <row r="34505" spans="5:5" x14ac:dyDescent="0.25">
      <c r="E34505"/>
    </row>
    <row r="34506" spans="5:5" x14ac:dyDescent="0.25">
      <c r="E34506"/>
    </row>
    <row r="34507" spans="5:5" x14ac:dyDescent="0.25">
      <c r="E34507"/>
    </row>
    <row r="34508" spans="5:5" x14ac:dyDescent="0.25">
      <c r="E34508"/>
    </row>
    <row r="34509" spans="5:5" x14ac:dyDescent="0.25">
      <c r="E34509"/>
    </row>
    <row r="34510" spans="5:5" x14ac:dyDescent="0.25">
      <c r="E34510"/>
    </row>
    <row r="34511" spans="5:5" x14ac:dyDescent="0.25">
      <c r="E34511"/>
    </row>
    <row r="34512" spans="5:5" x14ac:dyDescent="0.25">
      <c r="E34512"/>
    </row>
    <row r="34513" spans="5:5" x14ac:dyDescent="0.25">
      <c r="E34513"/>
    </row>
    <row r="34514" spans="5:5" x14ac:dyDescent="0.25">
      <c r="E34514"/>
    </row>
    <row r="34515" spans="5:5" x14ac:dyDescent="0.25">
      <c r="E34515"/>
    </row>
    <row r="34516" spans="5:5" x14ac:dyDescent="0.25">
      <c r="E34516"/>
    </row>
    <row r="34517" spans="5:5" x14ac:dyDescent="0.25">
      <c r="E34517"/>
    </row>
    <row r="34518" spans="5:5" x14ac:dyDescent="0.25">
      <c r="E34518"/>
    </row>
    <row r="34519" spans="5:5" x14ac:dyDescent="0.25">
      <c r="E34519"/>
    </row>
    <row r="34520" spans="5:5" x14ac:dyDescent="0.25">
      <c r="E34520"/>
    </row>
    <row r="34521" spans="5:5" x14ac:dyDescent="0.25">
      <c r="E34521"/>
    </row>
    <row r="34522" spans="5:5" x14ac:dyDescent="0.25">
      <c r="E34522"/>
    </row>
    <row r="34523" spans="5:5" x14ac:dyDescent="0.25">
      <c r="E34523"/>
    </row>
    <row r="34524" spans="5:5" x14ac:dyDescent="0.25">
      <c r="E34524"/>
    </row>
    <row r="34525" spans="5:5" x14ac:dyDescent="0.25">
      <c r="E34525"/>
    </row>
    <row r="34526" spans="5:5" x14ac:dyDescent="0.25">
      <c r="E34526"/>
    </row>
    <row r="34527" spans="5:5" x14ac:dyDescent="0.25">
      <c r="E34527"/>
    </row>
    <row r="34528" spans="5:5" x14ac:dyDescent="0.25">
      <c r="E34528"/>
    </row>
    <row r="34529" spans="5:5" x14ac:dyDescent="0.25">
      <c r="E34529"/>
    </row>
    <row r="34530" spans="5:5" x14ac:dyDescent="0.25">
      <c r="E34530"/>
    </row>
    <row r="34531" spans="5:5" x14ac:dyDescent="0.25">
      <c r="E34531"/>
    </row>
    <row r="34532" spans="5:5" x14ac:dyDescent="0.25">
      <c r="E34532"/>
    </row>
    <row r="34533" spans="5:5" x14ac:dyDescent="0.25">
      <c r="E34533"/>
    </row>
    <row r="34534" spans="5:5" x14ac:dyDescent="0.25">
      <c r="E34534"/>
    </row>
    <row r="34535" spans="5:5" x14ac:dyDescent="0.25">
      <c r="E34535"/>
    </row>
    <row r="34536" spans="5:5" x14ac:dyDescent="0.25">
      <c r="E34536"/>
    </row>
    <row r="34537" spans="5:5" x14ac:dyDescent="0.25">
      <c r="E34537"/>
    </row>
    <row r="34538" spans="5:5" x14ac:dyDescent="0.25">
      <c r="E34538"/>
    </row>
    <row r="34539" spans="5:5" x14ac:dyDescent="0.25">
      <c r="E34539"/>
    </row>
    <row r="34540" spans="5:5" x14ac:dyDescent="0.25">
      <c r="E34540"/>
    </row>
    <row r="34541" spans="5:5" x14ac:dyDescent="0.25">
      <c r="E34541"/>
    </row>
    <row r="34542" spans="5:5" x14ac:dyDescent="0.25">
      <c r="E34542"/>
    </row>
    <row r="34543" spans="5:5" x14ac:dyDescent="0.25">
      <c r="E34543"/>
    </row>
    <row r="34544" spans="5:5" x14ac:dyDescent="0.25">
      <c r="E34544"/>
    </row>
    <row r="34545" spans="5:5" x14ac:dyDescent="0.25">
      <c r="E34545"/>
    </row>
    <row r="34546" spans="5:5" x14ac:dyDescent="0.25">
      <c r="E34546"/>
    </row>
    <row r="34547" spans="5:5" x14ac:dyDescent="0.25">
      <c r="E34547"/>
    </row>
    <row r="34548" spans="5:5" x14ac:dyDescent="0.25">
      <c r="E34548"/>
    </row>
    <row r="34549" spans="5:5" x14ac:dyDescent="0.25">
      <c r="E34549"/>
    </row>
    <row r="34550" spans="5:5" x14ac:dyDescent="0.25">
      <c r="E34550"/>
    </row>
    <row r="34551" spans="5:5" x14ac:dyDescent="0.25">
      <c r="E34551"/>
    </row>
    <row r="34552" spans="5:5" x14ac:dyDescent="0.25">
      <c r="E34552"/>
    </row>
    <row r="34553" spans="5:5" x14ac:dyDescent="0.25">
      <c r="E34553"/>
    </row>
    <row r="34554" spans="5:5" x14ac:dyDescent="0.25">
      <c r="E34554"/>
    </row>
    <row r="34555" spans="5:5" x14ac:dyDescent="0.25">
      <c r="E34555"/>
    </row>
    <row r="34556" spans="5:5" x14ac:dyDescent="0.25">
      <c r="E34556"/>
    </row>
    <row r="34557" spans="5:5" x14ac:dyDescent="0.25">
      <c r="E34557"/>
    </row>
    <row r="34558" spans="5:5" x14ac:dyDescent="0.25">
      <c r="E34558"/>
    </row>
    <row r="34559" spans="5:5" x14ac:dyDescent="0.25">
      <c r="E34559"/>
    </row>
    <row r="34560" spans="5:5" x14ac:dyDescent="0.25">
      <c r="E34560"/>
    </row>
    <row r="34561" spans="5:5" x14ac:dyDescent="0.25">
      <c r="E34561"/>
    </row>
    <row r="34562" spans="5:5" x14ac:dyDescent="0.25">
      <c r="E34562"/>
    </row>
    <row r="34563" spans="5:5" x14ac:dyDescent="0.25">
      <c r="E34563"/>
    </row>
    <row r="34564" spans="5:5" x14ac:dyDescent="0.25">
      <c r="E34564"/>
    </row>
    <row r="34565" spans="5:5" x14ac:dyDescent="0.25">
      <c r="E34565"/>
    </row>
    <row r="34566" spans="5:5" x14ac:dyDescent="0.25">
      <c r="E34566"/>
    </row>
    <row r="34567" spans="5:5" x14ac:dyDescent="0.25">
      <c r="E34567"/>
    </row>
    <row r="34568" spans="5:5" x14ac:dyDescent="0.25">
      <c r="E34568"/>
    </row>
    <row r="34569" spans="5:5" x14ac:dyDescent="0.25">
      <c r="E34569"/>
    </row>
    <row r="34570" spans="5:5" x14ac:dyDescent="0.25">
      <c r="E34570"/>
    </row>
    <row r="34571" spans="5:5" x14ac:dyDescent="0.25">
      <c r="E34571"/>
    </row>
    <row r="34572" spans="5:5" x14ac:dyDescent="0.25">
      <c r="E34572"/>
    </row>
    <row r="34573" spans="5:5" x14ac:dyDescent="0.25">
      <c r="E34573"/>
    </row>
    <row r="34574" spans="5:5" x14ac:dyDescent="0.25">
      <c r="E34574"/>
    </row>
    <row r="34575" spans="5:5" x14ac:dyDescent="0.25">
      <c r="E34575"/>
    </row>
    <row r="34576" spans="5:5" x14ac:dyDescent="0.25">
      <c r="E34576"/>
    </row>
    <row r="34577" spans="5:5" x14ac:dyDescent="0.25">
      <c r="E34577"/>
    </row>
    <row r="34578" spans="5:5" x14ac:dyDescent="0.25">
      <c r="E34578"/>
    </row>
    <row r="34579" spans="5:5" x14ac:dyDescent="0.25">
      <c r="E34579"/>
    </row>
    <row r="34580" spans="5:5" x14ac:dyDescent="0.25">
      <c r="E34580"/>
    </row>
    <row r="34581" spans="5:5" x14ac:dyDescent="0.25">
      <c r="E34581"/>
    </row>
    <row r="34582" spans="5:5" x14ac:dyDescent="0.25">
      <c r="E34582"/>
    </row>
    <row r="34583" spans="5:5" x14ac:dyDescent="0.25">
      <c r="E34583"/>
    </row>
    <row r="34584" spans="5:5" x14ac:dyDescent="0.25">
      <c r="E34584"/>
    </row>
    <row r="34585" spans="5:5" x14ac:dyDescent="0.25">
      <c r="E34585"/>
    </row>
    <row r="34586" spans="5:5" x14ac:dyDescent="0.25">
      <c r="E34586"/>
    </row>
    <row r="34587" spans="5:5" x14ac:dyDescent="0.25">
      <c r="E34587"/>
    </row>
    <row r="34588" spans="5:5" x14ac:dyDescent="0.25">
      <c r="E34588"/>
    </row>
    <row r="34589" spans="5:5" x14ac:dyDescent="0.25">
      <c r="E34589"/>
    </row>
    <row r="34590" spans="5:5" x14ac:dyDescent="0.25">
      <c r="E34590"/>
    </row>
    <row r="34591" spans="5:5" x14ac:dyDescent="0.25">
      <c r="E34591"/>
    </row>
    <row r="34592" spans="5:5" x14ac:dyDescent="0.25">
      <c r="E34592"/>
    </row>
    <row r="34593" spans="5:5" x14ac:dyDescent="0.25">
      <c r="E34593"/>
    </row>
    <row r="34594" spans="5:5" x14ac:dyDescent="0.25">
      <c r="E34594"/>
    </row>
    <row r="34595" spans="5:5" x14ac:dyDescent="0.25">
      <c r="E34595"/>
    </row>
    <row r="34596" spans="5:5" x14ac:dyDescent="0.25">
      <c r="E34596"/>
    </row>
    <row r="34597" spans="5:5" x14ac:dyDescent="0.25">
      <c r="E34597"/>
    </row>
    <row r="34598" spans="5:5" x14ac:dyDescent="0.25">
      <c r="E34598"/>
    </row>
    <row r="34599" spans="5:5" x14ac:dyDescent="0.25">
      <c r="E34599"/>
    </row>
    <row r="34600" spans="5:5" x14ac:dyDescent="0.25">
      <c r="E34600"/>
    </row>
    <row r="34601" spans="5:5" x14ac:dyDescent="0.25">
      <c r="E34601"/>
    </row>
    <row r="34602" spans="5:5" x14ac:dyDescent="0.25">
      <c r="E34602"/>
    </row>
    <row r="34603" spans="5:5" x14ac:dyDescent="0.25">
      <c r="E34603"/>
    </row>
    <row r="34604" spans="5:5" x14ac:dyDescent="0.25">
      <c r="E34604"/>
    </row>
    <row r="34605" spans="5:5" x14ac:dyDescent="0.25">
      <c r="E34605"/>
    </row>
    <row r="34606" spans="5:5" x14ac:dyDescent="0.25">
      <c r="E34606"/>
    </row>
    <row r="34607" spans="5:5" x14ac:dyDescent="0.25">
      <c r="E34607"/>
    </row>
    <row r="34608" spans="5:5" x14ac:dyDescent="0.25">
      <c r="E34608"/>
    </row>
    <row r="34609" spans="5:5" x14ac:dyDescent="0.25">
      <c r="E34609"/>
    </row>
    <row r="34610" spans="5:5" x14ac:dyDescent="0.25">
      <c r="E34610"/>
    </row>
    <row r="34611" spans="5:5" x14ac:dyDescent="0.25">
      <c r="E34611"/>
    </row>
    <row r="34612" spans="5:5" x14ac:dyDescent="0.25">
      <c r="E34612"/>
    </row>
    <row r="34613" spans="5:5" x14ac:dyDescent="0.25">
      <c r="E34613"/>
    </row>
    <row r="34614" spans="5:5" x14ac:dyDescent="0.25">
      <c r="E34614"/>
    </row>
    <row r="34615" spans="5:5" x14ac:dyDescent="0.25">
      <c r="E34615"/>
    </row>
    <row r="34616" spans="5:5" x14ac:dyDescent="0.25">
      <c r="E34616"/>
    </row>
    <row r="34617" spans="5:5" x14ac:dyDescent="0.25">
      <c r="E34617"/>
    </row>
    <row r="34618" spans="5:5" x14ac:dyDescent="0.25">
      <c r="E34618"/>
    </row>
    <row r="34619" spans="5:5" x14ac:dyDescent="0.25">
      <c r="E34619"/>
    </row>
    <row r="34620" spans="5:5" x14ac:dyDescent="0.25">
      <c r="E34620"/>
    </row>
    <row r="34621" spans="5:5" x14ac:dyDescent="0.25">
      <c r="E34621"/>
    </row>
    <row r="34622" spans="5:5" x14ac:dyDescent="0.25">
      <c r="E34622"/>
    </row>
    <row r="34623" spans="5:5" x14ac:dyDescent="0.25">
      <c r="E34623"/>
    </row>
    <row r="34624" spans="5:5" x14ac:dyDescent="0.25">
      <c r="E34624"/>
    </row>
    <row r="34625" spans="5:5" x14ac:dyDescent="0.25">
      <c r="E34625"/>
    </row>
    <row r="34626" spans="5:5" x14ac:dyDescent="0.25">
      <c r="E34626"/>
    </row>
    <row r="34627" spans="5:5" x14ac:dyDescent="0.25">
      <c r="E34627"/>
    </row>
    <row r="34628" spans="5:5" x14ac:dyDescent="0.25">
      <c r="E34628"/>
    </row>
    <row r="34629" spans="5:5" x14ac:dyDescent="0.25">
      <c r="E34629"/>
    </row>
    <row r="34630" spans="5:5" x14ac:dyDescent="0.25">
      <c r="E34630"/>
    </row>
    <row r="34631" spans="5:5" x14ac:dyDescent="0.25">
      <c r="E34631"/>
    </row>
    <row r="34632" spans="5:5" x14ac:dyDescent="0.25">
      <c r="E34632"/>
    </row>
    <row r="34633" spans="5:5" x14ac:dyDescent="0.25">
      <c r="E34633"/>
    </row>
    <row r="34634" spans="5:5" x14ac:dyDescent="0.25">
      <c r="E34634"/>
    </row>
    <row r="34635" spans="5:5" x14ac:dyDescent="0.25">
      <c r="E34635"/>
    </row>
    <row r="34636" spans="5:5" x14ac:dyDescent="0.25">
      <c r="E34636"/>
    </row>
    <row r="34637" spans="5:5" x14ac:dyDescent="0.25">
      <c r="E34637"/>
    </row>
    <row r="34638" spans="5:5" x14ac:dyDescent="0.25">
      <c r="E34638"/>
    </row>
    <row r="34639" spans="5:5" x14ac:dyDescent="0.25">
      <c r="E34639"/>
    </row>
    <row r="34640" spans="5:5" x14ac:dyDescent="0.25">
      <c r="E34640"/>
    </row>
    <row r="34641" spans="5:5" x14ac:dyDescent="0.25">
      <c r="E34641"/>
    </row>
    <row r="34642" spans="5:5" x14ac:dyDescent="0.25">
      <c r="E34642"/>
    </row>
    <row r="34643" spans="5:5" x14ac:dyDescent="0.25">
      <c r="E34643"/>
    </row>
    <row r="34644" spans="5:5" x14ac:dyDescent="0.25">
      <c r="E34644"/>
    </row>
    <row r="34645" spans="5:5" x14ac:dyDescent="0.25">
      <c r="E34645"/>
    </row>
    <row r="34646" spans="5:5" x14ac:dyDescent="0.25">
      <c r="E34646"/>
    </row>
    <row r="34647" spans="5:5" x14ac:dyDescent="0.25">
      <c r="E34647"/>
    </row>
    <row r="34648" spans="5:5" x14ac:dyDescent="0.25">
      <c r="E34648"/>
    </row>
    <row r="34649" spans="5:5" x14ac:dyDescent="0.25">
      <c r="E34649"/>
    </row>
    <row r="34650" spans="5:5" x14ac:dyDescent="0.25">
      <c r="E34650"/>
    </row>
    <row r="34651" spans="5:5" x14ac:dyDescent="0.25">
      <c r="E34651"/>
    </row>
    <row r="34652" spans="5:5" x14ac:dyDescent="0.25">
      <c r="E34652"/>
    </row>
    <row r="34653" spans="5:5" x14ac:dyDescent="0.25">
      <c r="E34653"/>
    </row>
    <row r="34654" spans="5:5" x14ac:dyDescent="0.25">
      <c r="E34654"/>
    </row>
    <row r="34655" spans="5:5" x14ac:dyDescent="0.25">
      <c r="E34655"/>
    </row>
    <row r="34656" spans="5:5" x14ac:dyDescent="0.25">
      <c r="E34656"/>
    </row>
    <row r="34657" spans="5:5" x14ac:dyDescent="0.25">
      <c r="E34657"/>
    </row>
    <row r="34658" spans="5:5" x14ac:dyDescent="0.25">
      <c r="E34658"/>
    </row>
    <row r="34659" spans="5:5" x14ac:dyDescent="0.25">
      <c r="E34659"/>
    </row>
    <row r="34660" spans="5:5" x14ac:dyDescent="0.25">
      <c r="E34660"/>
    </row>
    <row r="34661" spans="5:5" x14ac:dyDescent="0.25">
      <c r="E34661"/>
    </row>
    <row r="34662" spans="5:5" x14ac:dyDescent="0.25">
      <c r="E34662"/>
    </row>
    <row r="34663" spans="5:5" x14ac:dyDescent="0.25">
      <c r="E34663"/>
    </row>
    <row r="34664" spans="5:5" x14ac:dyDescent="0.25">
      <c r="E34664"/>
    </row>
    <row r="34665" spans="5:5" x14ac:dyDescent="0.25">
      <c r="E34665"/>
    </row>
    <row r="34666" spans="5:5" x14ac:dyDescent="0.25">
      <c r="E34666"/>
    </row>
    <row r="34667" spans="5:5" x14ac:dyDescent="0.25">
      <c r="E34667"/>
    </row>
    <row r="34668" spans="5:5" x14ac:dyDescent="0.25">
      <c r="E34668"/>
    </row>
    <row r="34669" spans="5:5" x14ac:dyDescent="0.25">
      <c r="E34669"/>
    </row>
    <row r="34670" spans="5:5" x14ac:dyDescent="0.25">
      <c r="E34670"/>
    </row>
    <row r="34671" spans="5:5" x14ac:dyDescent="0.25">
      <c r="E34671"/>
    </row>
    <row r="34672" spans="5:5" x14ac:dyDescent="0.25">
      <c r="E34672"/>
    </row>
    <row r="34673" spans="5:5" x14ac:dyDescent="0.25">
      <c r="E34673"/>
    </row>
    <row r="34674" spans="5:5" x14ac:dyDescent="0.25">
      <c r="E34674"/>
    </row>
    <row r="34675" spans="5:5" x14ac:dyDescent="0.25">
      <c r="E34675"/>
    </row>
    <row r="34676" spans="5:5" x14ac:dyDescent="0.25">
      <c r="E34676"/>
    </row>
    <row r="34677" spans="5:5" x14ac:dyDescent="0.25">
      <c r="E34677"/>
    </row>
    <row r="34678" spans="5:5" x14ac:dyDescent="0.25">
      <c r="E34678"/>
    </row>
    <row r="34679" spans="5:5" x14ac:dyDescent="0.25">
      <c r="E34679"/>
    </row>
    <row r="34680" spans="5:5" x14ac:dyDescent="0.25">
      <c r="E34680"/>
    </row>
    <row r="34681" spans="5:5" x14ac:dyDescent="0.25">
      <c r="E34681"/>
    </row>
    <row r="34682" spans="5:5" x14ac:dyDescent="0.25">
      <c r="E34682"/>
    </row>
    <row r="34683" spans="5:5" x14ac:dyDescent="0.25">
      <c r="E34683"/>
    </row>
    <row r="34684" spans="5:5" x14ac:dyDescent="0.25">
      <c r="E34684"/>
    </row>
    <row r="34685" spans="5:5" x14ac:dyDescent="0.25">
      <c r="E34685"/>
    </row>
    <row r="34686" spans="5:5" x14ac:dyDescent="0.25">
      <c r="E34686"/>
    </row>
    <row r="34687" spans="5:5" x14ac:dyDescent="0.25">
      <c r="E34687"/>
    </row>
    <row r="34688" spans="5:5" x14ac:dyDescent="0.25">
      <c r="E34688"/>
    </row>
    <row r="34689" spans="5:5" x14ac:dyDescent="0.25">
      <c r="E34689"/>
    </row>
    <row r="34690" spans="5:5" x14ac:dyDescent="0.25">
      <c r="E34690"/>
    </row>
    <row r="34691" spans="5:5" x14ac:dyDescent="0.25">
      <c r="E34691"/>
    </row>
    <row r="34692" spans="5:5" x14ac:dyDescent="0.25">
      <c r="E34692"/>
    </row>
    <row r="34693" spans="5:5" x14ac:dyDescent="0.25">
      <c r="E34693"/>
    </row>
    <row r="34694" spans="5:5" x14ac:dyDescent="0.25">
      <c r="E34694"/>
    </row>
    <row r="34695" spans="5:5" x14ac:dyDescent="0.25">
      <c r="E34695"/>
    </row>
    <row r="34696" spans="5:5" x14ac:dyDescent="0.25">
      <c r="E34696"/>
    </row>
    <row r="34697" spans="5:5" x14ac:dyDescent="0.25">
      <c r="E34697"/>
    </row>
    <row r="34698" spans="5:5" x14ac:dyDescent="0.25">
      <c r="E34698"/>
    </row>
    <row r="34699" spans="5:5" x14ac:dyDescent="0.25">
      <c r="E34699"/>
    </row>
    <row r="34700" spans="5:5" x14ac:dyDescent="0.25">
      <c r="E34700"/>
    </row>
    <row r="34701" spans="5:5" x14ac:dyDescent="0.25">
      <c r="E34701"/>
    </row>
    <row r="34702" spans="5:5" x14ac:dyDescent="0.25">
      <c r="E34702"/>
    </row>
    <row r="34703" spans="5:5" x14ac:dyDescent="0.25">
      <c r="E34703"/>
    </row>
    <row r="34704" spans="5:5" x14ac:dyDescent="0.25">
      <c r="E34704"/>
    </row>
    <row r="34705" spans="5:5" x14ac:dyDescent="0.25">
      <c r="E34705"/>
    </row>
    <row r="34706" spans="5:5" x14ac:dyDescent="0.25">
      <c r="E34706"/>
    </row>
    <row r="34707" spans="5:5" x14ac:dyDescent="0.25">
      <c r="E34707"/>
    </row>
    <row r="34708" spans="5:5" x14ac:dyDescent="0.25">
      <c r="E34708"/>
    </row>
    <row r="34709" spans="5:5" x14ac:dyDescent="0.25">
      <c r="E34709"/>
    </row>
    <row r="34710" spans="5:5" x14ac:dyDescent="0.25">
      <c r="E34710"/>
    </row>
    <row r="34711" spans="5:5" x14ac:dyDescent="0.25">
      <c r="E34711"/>
    </row>
    <row r="34712" spans="5:5" x14ac:dyDescent="0.25">
      <c r="E34712"/>
    </row>
    <row r="34713" spans="5:5" x14ac:dyDescent="0.25">
      <c r="E34713"/>
    </row>
    <row r="34714" spans="5:5" x14ac:dyDescent="0.25">
      <c r="E34714"/>
    </row>
    <row r="34715" spans="5:5" x14ac:dyDescent="0.25">
      <c r="E34715"/>
    </row>
    <row r="34716" spans="5:5" x14ac:dyDescent="0.25">
      <c r="E34716"/>
    </row>
    <row r="34717" spans="5:5" x14ac:dyDescent="0.25">
      <c r="E34717"/>
    </row>
    <row r="34718" spans="5:5" x14ac:dyDescent="0.25">
      <c r="E34718"/>
    </row>
    <row r="34719" spans="5:5" x14ac:dyDescent="0.25">
      <c r="E34719"/>
    </row>
    <row r="34720" spans="5:5" x14ac:dyDescent="0.25">
      <c r="E34720"/>
    </row>
    <row r="34721" spans="5:5" x14ac:dyDescent="0.25">
      <c r="E34721"/>
    </row>
    <row r="34722" spans="5:5" x14ac:dyDescent="0.25">
      <c r="E34722"/>
    </row>
    <row r="34723" spans="5:5" x14ac:dyDescent="0.25">
      <c r="E34723"/>
    </row>
    <row r="34724" spans="5:5" x14ac:dyDescent="0.25">
      <c r="E34724"/>
    </row>
    <row r="34725" spans="5:5" x14ac:dyDescent="0.25">
      <c r="E34725"/>
    </row>
    <row r="34726" spans="5:5" x14ac:dyDescent="0.25">
      <c r="E34726"/>
    </row>
    <row r="34727" spans="5:5" x14ac:dyDescent="0.25">
      <c r="E34727"/>
    </row>
    <row r="34728" spans="5:5" x14ac:dyDescent="0.25">
      <c r="E34728"/>
    </row>
    <row r="34729" spans="5:5" x14ac:dyDescent="0.25">
      <c r="E34729"/>
    </row>
    <row r="34730" spans="5:5" x14ac:dyDescent="0.25">
      <c r="E34730"/>
    </row>
    <row r="34731" spans="5:5" x14ac:dyDescent="0.25">
      <c r="E34731"/>
    </row>
    <row r="34732" spans="5:5" x14ac:dyDescent="0.25">
      <c r="E34732"/>
    </row>
    <row r="34733" spans="5:5" x14ac:dyDescent="0.25">
      <c r="E34733"/>
    </row>
    <row r="34734" spans="5:5" x14ac:dyDescent="0.25">
      <c r="E34734"/>
    </row>
    <row r="34735" spans="5:5" x14ac:dyDescent="0.25">
      <c r="E34735"/>
    </row>
    <row r="34736" spans="5:5" x14ac:dyDescent="0.25">
      <c r="E34736"/>
    </row>
    <row r="34737" spans="5:5" x14ac:dyDescent="0.25">
      <c r="E34737"/>
    </row>
    <row r="34738" spans="5:5" x14ac:dyDescent="0.25">
      <c r="E34738"/>
    </row>
    <row r="34739" spans="5:5" x14ac:dyDescent="0.25">
      <c r="E34739"/>
    </row>
    <row r="34740" spans="5:5" x14ac:dyDescent="0.25">
      <c r="E34740"/>
    </row>
    <row r="34741" spans="5:5" x14ac:dyDescent="0.25">
      <c r="E34741"/>
    </row>
    <row r="34742" spans="5:5" x14ac:dyDescent="0.25">
      <c r="E34742"/>
    </row>
    <row r="34743" spans="5:5" x14ac:dyDescent="0.25">
      <c r="E34743"/>
    </row>
    <row r="34744" spans="5:5" x14ac:dyDescent="0.25">
      <c r="E34744"/>
    </row>
    <row r="34745" spans="5:5" x14ac:dyDescent="0.25">
      <c r="E34745"/>
    </row>
    <row r="34746" spans="5:5" x14ac:dyDescent="0.25">
      <c r="E34746"/>
    </row>
    <row r="34747" spans="5:5" x14ac:dyDescent="0.25">
      <c r="E34747"/>
    </row>
    <row r="34748" spans="5:5" x14ac:dyDescent="0.25">
      <c r="E34748"/>
    </row>
    <row r="34749" spans="5:5" x14ac:dyDescent="0.25">
      <c r="E34749"/>
    </row>
    <row r="34750" spans="5:5" x14ac:dyDescent="0.25">
      <c r="E34750"/>
    </row>
    <row r="34751" spans="5:5" x14ac:dyDescent="0.25">
      <c r="E34751"/>
    </row>
    <row r="34752" spans="5:5" x14ac:dyDescent="0.25">
      <c r="E34752"/>
    </row>
    <row r="34753" spans="5:5" x14ac:dyDescent="0.25">
      <c r="E34753"/>
    </row>
    <row r="34754" spans="5:5" x14ac:dyDescent="0.25">
      <c r="E34754"/>
    </row>
    <row r="34755" spans="5:5" x14ac:dyDescent="0.25">
      <c r="E34755"/>
    </row>
    <row r="34756" spans="5:5" x14ac:dyDescent="0.25">
      <c r="E34756"/>
    </row>
    <row r="34757" spans="5:5" x14ac:dyDescent="0.25">
      <c r="E34757"/>
    </row>
    <row r="34758" spans="5:5" x14ac:dyDescent="0.25">
      <c r="E34758"/>
    </row>
    <row r="34759" spans="5:5" x14ac:dyDescent="0.25">
      <c r="E34759"/>
    </row>
    <row r="34760" spans="5:5" x14ac:dyDescent="0.25">
      <c r="E34760"/>
    </row>
    <row r="34761" spans="5:5" x14ac:dyDescent="0.25">
      <c r="E34761"/>
    </row>
    <row r="34762" spans="5:5" x14ac:dyDescent="0.25">
      <c r="E34762"/>
    </row>
    <row r="34763" spans="5:5" x14ac:dyDescent="0.25">
      <c r="E34763"/>
    </row>
    <row r="34764" spans="5:5" x14ac:dyDescent="0.25">
      <c r="E34764"/>
    </row>
    <row r="34765" spans="5:5" x14ac:dyDescent="0.25">
      <c r="E34765"/>
    </row>
    <row r="34766" spans="5:5" x14ac:dyDescent="0.25">
      <c r="E34766"/>
    </row>
    <row r="34767" spans="5:5" x14ac:dyDescent="0.25">
      <c r="E34767"/>
    </row>
    <row r="34768" spans="5:5" x14ac:dyDescent="0.25">
      <c r="E34768"/>
    </row>
    <row r="34769" spans="5:5" x14ac:dyDescent="0.25">
      <c r="E34769"/>
    </row>
    <row r="34770" spans="5:5" x14ac:dyDescent="0.25">
      <c r="E34770"/>
    </row>
    <row r="34771" spans="5:5" x14ac:dyDescent="0.25">
      <c r="E34771"/>
    </row>
    <row r="34772" spans="5:5" x14ac:dyDescent="0.25">
      <c r="E34772"/>
    </row>
    <row r="34773" spans="5:5" x14ac:dyDescent="0.25">
      <c r="E34773"/>
    </row>
    <row r="34774" spans="5:5" x14ac:dyDescent="0.25">
      <c r="E34774"/>
    </row>
    <row r="34775" spans="5:5" x14ac:dyDescent="0.25">
      <c r="E34775"/>
    </row>
    <row r="34776" spans="5:5" x14ac:dyDescent="0.25">
      <c r="E34776"/>
    </row>
    <row r="34777" spans="5:5" x14ac:dyDescent="0.25">
      <c r="E34777"/>
    </row>
    <row r="34778" spans="5:5" x14ac:dyDescent="0.25">
      <c r="E34778"/>
    </row>
    <row r="34779" spans="5:5" x14ac:dyDescent="0.25">
      <c r="E34779"/>
    </row>
    <row r="34780" spans="5:5" x14ac:dyDescent="0.25">
      <c r="E34780"/>
    </row>
    <row r="34781" spans="5:5" x14ac:dyDescent="0.25">
      <c r="E34781"/>
    </row>
    <row r="34782" spans="5:5" x14ac:dyDescent="0.25">
      <c r="E34782"/>
    </row>
    <row r="34783" spans="5:5" x14ac:dyDescent="0.25">
      <c r="E34783"/>
    </row>
    <row r="34784" spans="5:5" x14ac:dyDescent="0.25">
      <c r="E34784"/>
    </row>
    <row r="34785" spans="5:5" x14ac:dyDescent="0.25">
      <c r="E34785"/>
    </row>
    <row r="34786" spans="5:5" x14ac:dyDescent="0.25">
      <c r="E34786"/>
    </row>
    <row r="34787" spans="5:5" x14ac:dyDescent="0.25">
      <c r="E34787"/>
    </row>
    <row r="34788" spans="5:5" x14ac:dyDescent="0.25">
      <c r="E34788"/>
    </row>
    <row r="34789" spans="5:5" x14ac:dyDescent="0.25">
      <c r="E34789"/>
    </row>
    <row r="34790" spans="5:5" x14ac:dyDescent="0.25">
      <c r="E34790"/>
    </row>
    <row r="34791" spans="5:5" x14ac:dyDescent="0.25">
      <c r="E34791"/>
    </row>
    <row r="34792" spans="5:5" x14ac:dyDescent="0.25">
      <c r="E34792"/>
    </row>
    <row r="34793" spans="5:5" x14ac:dyDescent="0.25">
      <c r="E34793"/>
    </row>
    <row r="34794" spans="5:5" x14ac:dyDescent="0.25">
      <c r="E34794"/>
    </row>
    <row r="34795" spans="5:5" x14ac:dyDescent="0.25">
      <c r="E34795"/>
    </row>
    <row r="34796" spans="5:5" x14ac:dyDescent="0.25">
      <c r="E34796"/>
    </row>
    <row r="34797" spans="5:5" x14ac:dyDescent="0.25">
      <c r="E34797"/>
    </row>
    <row r="34798" spans="5:5" x14ac:dyDescent="0.25">
      <c r="E34798"/>
    </row>
    <row r="34799" spans="5:5" x14ac:dyDescent="0.25">
      <c r="E34799"/>
    </row>
    <row r="34800" spans="5:5" x14ac:dyDescent="0.25">
      <c r="E34800"/>
    </row>
    <row r="34801" spans="5:5" x14ac:dyDescent="0.25">
      <c r="E34801"/>
    </row>
    <row r="34802" spans="5:5" x14ac:dyDescent="0.25">
      <c r="E34802"/>
    </row>
    <row r="34803" spans="5:5" x14ac:dyDescent="0.25">
      <c r="E34803"/>
    </row>
    <row r="34804" spans="5:5" x14ac:dyDescent="0.25">
      <c r="E34804"/>
    </row>
    <row r="34805" spans="5:5" x14ac:dyDescent="0.25">
      <c r="E34805"/>
    </row>
    <row r="34806" spans="5:5" x14ac:dyDescent="0.25">
      <c r="E34806"/>
    </row>
    <row r="34807" spans="5:5" x14ac:dyDescent="0.25">
      <c r="E34807"/>
    </row>
    <row r="34808" spans="5:5" x14ac:dyDescent="0.25">
      <c r="E34808"/>
    </row>
    <row r="34809" spans="5:5" x14ac:dyDescent="0.25">
      <c r="E34809"/>
    </row>
    <row r="34810" spans="5:5" x14ac:dyDescent="0.25">
      <c r="E34810"/>
    </row>
    <row r="34811" spans="5:5" x14ac:dyDescent="0.25">
      <c r="E34811"/>
    </row>
    <row r="34812" spans="5:5" x14ac:dyDescent="0.25">
      <c r="E34812"/>
    </row>
    <row r="34813" spans="5:5" x14ac:dyDescent="0.25">
      <c r="E34813"/>
    </row>
    <row r="34814" spans="5:5" x14ac:dyDescent="0.25">
      <c r="E34814"/>
    </row>
    <row r="34815" spans="5:5" x14ac:dyDescent="0.25">
      <c r="E34815"/>
    </row>
    <row r="34816" spans="5:5" x14ac:dyDescent="0.25">
      <c r="E34816"/>
    </row>
    <row r="34817" spans="5:5" x14ac:dyDescent="0.25">
      <c r="E34817"/>
    </row>
    <row r="34818" spans="5:5" x14ac:dyDescent="0.25">
      <c r="E34818"/>
    </row>
    <row r="34819" spans="5:5" x14ac:dyDescent="0.25">
      <c r="E34819"/>
    </row>
    <row r="34820" spans="5:5" x14ac:dyDescent="0.25">
      <c r="E34820"/>
    </row>
    <row r="34821" spans="5:5" x14ac:dyDescent="0.25">
      <c r="E34821"/>
    </row>
    <row r="34822" spans="5:5" x14ac:dyDescent="0.25">
      <c r="E34822"/>
    </row>
    <row r="34823" spans="5:5" x14ac:dyDescent="0.25">
      <c r="E34823"/>
    </row>
    <row r="34824" spans="5:5" x14ac:dyDescent="0.25">
      <c r="E34824"/>
    </row>
    <row r="34825" spans="5:5" x14ac:dyDescent="0.25">
      <c r="E34825"/>
    </row>
    <row r="34826" spans="5:5" x14ac:dyDescent="0.25">
      <c r="E34826"/>
    </row>
    <row r="34827" spans="5:5" x14ac:dyDescent="0.25">
      <c r="E34827"/>
    </row>
    <row r="34828" spans="5:5" x14ac:dyDescent="0.25">
      <c r="E34828"/>
    </row>
    <row r="34829" spans="5:5" x14ac:dyDescent="0.25">
      <c r="E34829"/>
    </row>
    <row r="34830" spans="5:5" x14ac:dyDescent="0.25">
      <c r="E34830"/>
    </row>
    <row r="34831" spans="5:5" x14ac:dyDescent="0.25">
      <c r="E34831"/>
    </row>
    <row r="34832" spans="5:5" x14ac:dyDescent="0.25">
      <c r="E34832"/>
    </row>
    <row r="34833" spans="5:5" x14ac:dyDescent="0.25">
      <c r="E34833"/>
    </row>
    <row r="34834" spans="5:5" x14ac:dyDescent="0.25">
      <c r="E34834"/>
    </row>
    <row r="34835" spans="5:5" x14ac:dyDescent="0.25">
      <c r="E34835"/>
    </row>
    <row r="34836" spans="5:5" x14ac:dyDescent="0.25">
      <c r="E34836"/>
    </row>
    <row r="34837" spans="5:5" x14ac:dyDescent="0.25">
      <c r="E34837"/>
    </row>
    <row r="34838" spans="5:5" x14ac:dyDescent="0.25">
      <c r="E34838"/>
    </row>
    <row r="34839" spans="5:5" x14ac:dyDescent="0.25">
      <c r="E34839"/>
    </row>
    <row r="34840" spans="5:5" x14ac:dyDescent="0.25">
      <c r="E34840"/>
    </row>
    <row r="34841" spans="5:5" x14ac:dyDescent="0.25">
      <c r="E34841"/>
    </row>
    <row r="34842" spans="5:5" x14ac:dyDescent="0.25">
      <c r="E34842"/>
    </row>
    <row r="34843" spans="5:5" x14ac:dyDescent="0.25">
      <c r="E34843"/>
    </row>
    <row r="34844" spans="5:5" x14ac:dyDescent="0.25">
      <c r="E34844"/>
    </row>
    <row r="34845" spans="5:5" x14ac:dyDescent="0.25">
      <c r="E34845"/>
    </row>
    <row r="34846" spans="5:5" x14ac:dyDescent="0.25">
      <c r="E34846"/>
    </row>
    <row r="34847" spans="5:5" x14ac:dyDescent="0.25">
      <c r="E34847"/>
    </row>
    <row r="34848" spans="5:5" x14ac:dyDescent="0.25">
      <c r="E34848"/>
    </row>
    <row r="34849" spans="5:5" x14ac:dyDescent="0.25">
      <c r="E34849"/>
    </row>
    <row r="34850" spans="5:5" x14ac:dyDescent="0.25">
      <c r="E34850"/>
    </row>
    <row r="34851" spans="5:5" x14ac:dyDescent="0.25">
      <c r="E34851"/>
    </row>
    <row r="34852" spans="5:5" x14ac:dyDescent="0.25">
      <c r="E34852"/>
    </row>
    <row r="34853" spans="5:5" x14ac:dyDescent="0.25">
      <c r="E34853"/>
    </row>
    <row r="34854" spans="5:5" x14ac:dyDescent="0.25">
      <c r="E34854"/>
    </row>
    <row r="34855" spans="5:5" x14ac:dyDescent="0.25">
      <c r="E34855"/>
    </row>
    <row r="34856" spans="5:5" x14ac:dyDescent="0.25">
      <c r="E34856"/>
    </row>
    <row r="34857" spans="5:5" x14ac:dyDescent="0.25">
      <c r="E34857"/>
    </row>
    <row r="34858" spans="5:5" x14ac:dyDescent="0.25">
      <c r="E34858"/>
    </row>
    <row r="34859" spans="5:5" x14ac:dyDescent="0.25">
      <c r="E34859"/>
    </row>
    <row r="34860" spans="5:5" x14ac:dyDescent="0.25">
      <c r="E34860"/>
    </row>
    <row r="34861" spans="5:5" x14ac:dyDescent="0.25">
      <c r="E34861"/>
    </row>
    <row r="34862" spans="5:5" x14ac:dyDescent="0.25">
      <c r="E34862"/>
    </row>
    <row r="34863" spans="5:5" x14ac:dyDescent="0.25">
      <c r="E34863"/>
    </row>
    <row r="34864" spans="5:5" x14ac:dyDescent="0.25">
      <c r="E34864"/>
    </row>
    <row r="34865" spans="5:5" x14ac:dyDescent="0.25">
      <c r="E34865"/>
    </row>
    <row r="34866" spans="5:5" x14ac:dyDescent="0.25">
      <c r="E34866"/>
    </row>
    <row r="34867" spans="5:5" x14ac:dyDescent="0.25">
      <c r="E34867"/>
    </row>
    <row r="34868" spans="5:5" x14ac:dyDescent="0.25">
      <c r="E34868"/>
    </row>
    <row r="34869" spans="5:5" x14ac:dyDescent="0.25">
      <c r="E34869"/>
    </row>
    <row r="34870" spans="5:5" x14ac:dyDescent="0.25">
      <c r="E34870"/>
    </row>
    <row r="34871" spans="5:5" x14ac:dyDescent="0.25">
      <c r="E34871"/>
    </row>
    <row r="34872" spans="5:5" x14ac:dyDescent="0.25">
      <c r="E34872"/>
    </row>
    <row r="34873" spans="5:5" x14ac:dyDescent="0.25">
      <c r="E34873"/>
    </row>
    <row r="34874" spans="5:5" x14ac:dyDescent="0.25">
      <c r="E34874"/>
    </row>
    <row r="34875" spans="5:5" x14ac:dyDescent="0.25">
      <c r="E34875"/>
    </row>
    <row r="34876" spans="5:5" x14ac:dyDescent="0.25">
      <c r="E34876"/>
    </row>
    <row r="34877" spans="5:5" x14ac:dyDescent="0.25">
      <c r="E34877"/>
    </row>
    <row r="34878" spans="5:5" x14ac:dyDescent="0.25">
      <c r="E34878"/>
    </row>
    <row r="34879" spans="5:5" x14ac:dyDescent="0.25">
      <c r="E34879"/>
    </row>
    <row r="34880" spans="5:5" x14ac:dyDescent="0.25">
      <c r="E34880"/>
    </row>
    <row r="34881" spans="5:5" x14ac:dyDescent="0.25">
      <c r="E34881"/>
    </row>
    <row r="34882" spans="5:5" x14ac:dyDescent="0.25">
      <c r="E34882"/>
    </row>
    <row r="34883" spans="5:5" x14ac:dyDescent="0.25">
      <c r="E34883"/>
    </row>
    <row r="34884" spans="5:5" x14ac:dyDescent="0.25">
      <c r="E34884"/>
    </row>
    <row r="34885" spans="5:5" x14ac:dyDescent="0.25">
      <c r="E34885"/>
    </row>
    <row r="34886" spans="5:5" x14ac:dyDescent="0.25">
      <c r="E34886"/>
    </row>
    <row r="34887" spans="5:5" x14ac:dyDescent="0.25">
      <c r="E34887"/>
    </row>
    <row r="34888" spans="5:5" x14ac:dyDescent="0.25">
      <c r="E34888"/>
    </row>
    <row r="34889" spans="5:5" x14ac:dyDescent="0.25">
      <c r="E34889"/>
    </row>
    <row r="34890" spans="5:5" x14ac:dyDescent="0.25">
      <c r="E34890"/>
    </row>
    <row r="34891" spans="5:5" x14ac:dyDescent="0.25">
      <c r="E34891"/>
    </row>
    <row r="34892" spans="5:5" x14ac:dyDescent="0.25">
      <c r="E34892"/>
    </row>
    <row r="34893" spans="5:5" x14ac:dyDescent="0.25">
      <c r="E34893"/>
    </row>
    <row r="34894" spans="5:5" x14ac:dyDescent="0.25">
      <c r="E34894"/>
    </row>
    <row r="34895" spans="5:5" x14ac:dyDescent="0.25">
      <c r="E34895"/>
    </row>
    <row r="34896" spans="5:5" x14ac:dyDescent="0.25">
      <c r="E34896"/>
    </row>
    <row r="34897" spans="5:5" x14ac:dyDescent="0.25">
      <c r="E34897"/>
    </row>
    <row r="34898" spans="5:5" x14ac:dyDescent="0.25">
      <c r="E34898"/>
    </row>
    <row r="34899" spans="5:5" x14ac:dyDescent="0.25">
      <c r="E34899"/>
    </row>
    <row r="34900" spans="5:5" x14ac:dyDescent="0.25">
      <c r="E34900"/>
    </row>
    <row r="34901" spans="5:5" x14ac:dyDescent="0.25">
      <c r="E34901"/>
    </row>
    <row r="34902" spans="5:5" x14ac:dyDescent="0.25">
      <c r="E34902"/>
    </row>
    <row r="34903" spans="5:5" x14ac:dyDescent="0.25">
      <c r="E34903"/>
    </row>
    <row r="34904" spans="5:5" x14ac:dyDescent="0.25">
      <c r="E34904"/>
    </row>
    <row r="34905" spans="5:5" x14ac:dyDescent="0.25">
      <c r="E34905"/>
    </row>
    <row r="34906" spans="5:5" x14ac:dyDescent="0.25">
      <c r="E34906"/>
    </row>
    <row r="34907" spans="5:5" x14ac:dyDescent="0.25">
      <c r="E34907"/>
    </row>
    <row r="34908" spans="5:5" x14ac:dyDescent="0.25">
      <c r="E34908"/>
    </row>
    <row r="34909" spans="5:5" x14ac:dyDescent="0.25">
      <c r="E34909"/>
    </row>
    <row r="34910" spans="5:5" x14ac:dyDescent="0.25">
      <c r="E34910"/>
    </row>
    <row r="34911" spans="5:5" x14ac:dyDescent="0.25">
      <c r="E34911"/>
    </row>
    <row r="34912" spans="5:5" x14ac:dyDescent="0.25">
      <c r="E34912"/>
    </row>
    <row r="34913" spans="5:5" x14ac:dyDescent="0.25">
      <c r="E34913"/>
    </row>
    <row r="34914" spans="5:5" x14ac:dyDescent="0.25">
      <c r="E34914"/>
    </row>
    <row r="34915" spans="5:5" x14ac:dyDescent="0.25">
      <c r="E34915"/>
    </row>
    <row r="34916" spans="5:5" x14ac:dyDescent="0.25">
      <c r="E34916"/>
    </row>
    <row r="34917" spans="5:5" x14ac:dyDescent="0.25">
      <c r="E34917"/>
    </row>
    <row r="34918" spans="5:5" x14ac:dyDescent="0.25">
      <c r="E34918"/>
    </row>
    <row r="34919" spans="5:5" x14ac:dyDescent="0.25">
      <c r="E34919"/>
    </row>
    <row r="34920" spans="5:5" x14ac:dyDescent="0.25">
      <c r="E34920"/>
    </row>
    <row r="34921" spans="5:5" x14ac:dyDescent="0.25">
      <c r="E34921"/>
    </row>
    <row r="34922" spans="5:5" x14ac:dyDescent="0.25">
      <c r="E34922"/>
    </row>
    <row r="34923" spans="5:5" x14ac:dyDescent="0.25">
      <c r="E34923"/>
    </row>
    <row r="34924" spans="5:5" x14ac:dyDescent="0.25">
      <c r="E34924"/>
    </row>
    <row r="34925" spans="5:5" x14ac:dyDescent="0.25">
      <c r="E34925"/>
    </row>
    <row r="34926" spans="5:5" x14ac:dyDescent="0.25">
      <c r="E34926"/>
    </row>
    <row r="34927" spans="5:5" x14ac:dyDescent="0.25">
      <c r="E34927"/>
    </row>
    <row r="34928" spans="5:5" x14ac:dyDescent="0.25">
      <c r="E34928"/>
    </row>
    <row r="34929" spans="5:5" x14ac:dyDescent="0.25">
      <c r="E34929"/>
    </row>
    <row r="34930" spans="5:5" x14ac:dyDescent="0.25">
      <c r="E34930"/>
    </row>
    <row r="34931" spans="5:5" x14ac:dyDescent="0.25">
      <c r="E34931"/>
    </row>
    <row r="34932" spans="5:5" x14ac:dyDescent="0.25">
      <c r="E34932"/>
    </row>
    <row r="34933" spans="5:5" x14ac:dyDescent="0.25">
      <c r="E34933"/>
    </row>
    <row r="34934" spans="5:5" x14ac:dyDescent="0.25">
      <c r="E34934"/>
    </row>
    <row r="34935" spans="5:5" x14ac:dyDescent="0.25">
      <c r="E34935"/>
    </row>
    <row r="34936" spans="5:5" x14ac:dyDescent="0.25">
      <c r="E34936"/>
    </row>
    <row r="34937" spans="5:5" x14ac:dyDescent="0.25">
      <c r="E34937"/>
    </row>
    <row r="34938" spans="5:5" x14ac:dyDescent="0.25">
      <c r="E34938"/>
    </row>
    <row r="34939" spans="5:5" x14ac:dyDescent="0.25">
      <c r="E34939"/>
    </row>
    <row r="34940" spans="5:5" x14ac:dyDescent="0.25">
      <c r="E34940"/>
    </row>
    <row r="34941" spans="5:5" x14ac:dyDescent="0.25">
      <c r="E34941"/>
    </row>
    <row r="34942" spans="5:5" x14ac:dyDescent="0.25">
      <c r="E34942"/>
    </row>
    <row r="34943" spans="5:5" x14ac:dyDescent="0.25">
      <c r="E34943"/>
    </row>
    <row r="34944" spans="5:5" x14ac:dyDescent="0.25">
      <c r="E34944"/>
    </row>
    <row r="34945" spans="5:5" x14ac:dyDescent="0.25">
      <c r="E34945"/>
    </row>
    <row r="34946" spans="5:5" x14ac:dyDescent="0.25">
      <c r="E34946"/>
    </row>
    <row r="34947" spans="5:5" x14ac:dyDescent="0.25">
      <c r="E34947"/>
    </row>
    <row r="34948" spans="5:5" x14ac:dyDescent="0.25">
      <c r="E34948"/>
    </row>
    <row r="34949" spans="5:5" x14ac:dyDescent="0.25">
      <c r="E34949"/>
    </row>
    <row r="34950" spans="5:5" x14ac:dyDescent="0.25">
      <c r="E34950"/>
    </row>
    <row r="34951" spans="5:5" x14ac:dyDescent="0.25">
      <c r="E34951"/>
    </row>
    <row r="34952" spans="5:5" x14ac:dyDescent="0.25">
      <c r="E34952"/>
    </row>
    <row r="34953" spans="5:5" x14ac:dyDescent="0.25">
      <c r="E34953"/>
    </row>
    <row r="34954" spans="5:5" x14ac:dyDescent="0.25">
      <c r="E34954"/>
    </row>
    <row r="34955" spans="5:5" x14ac:dyDescent="0.25">
      <c r="E34955"/>
    </row>
    <row r="34956" spans="5:5" x14ac:dyDescent="0.25">
      <c r="E34956"/>
    </row>
    <row r="34957" spans="5:5" x14ac:dyDescent="0.25">
      <c r="E34957"/>
    </row>
    <row r="34958" spans="5:5" x14ac:dyDescent="0.25">
      <c r="E34958"/>
    </row>
    <row r="34959" spans="5:5" x14ac:dyDescent="0.25">
      <c r="E34959"/>
    </row>
    <row r="34960" spans="5:5" x14ac:dyDescent="0.25">
      <c r="E34960"/>
    </row>
    <row r="34961" spans="5:5" x14ac:dyDescent="0.25">
      <c r="E34961"/>
    </row>
    <row r="34962" spans="5:5" x14ac:dyDescent="0.25">
      <c r="E34962"/>
    </row>
    <row r="34963" spans="5:5" x14ac:dyDescent="0.25">
      <c r="E34963"/>
    </row>
    <row r="34964" spans="5:5" x14ac:dyDescent="0.25">
      <c r="E34964"/>
    </row>
    <row r="34965" spans="5:5" x14ac:dyDescent="0.25">
      <c r="E34965"/>
    </row>
    <row r="34966" spans="5:5" x14ac:dyDescent="0.25">
      <c r="E34966"/>
    </row>
    <row r="34967" spans="5:5" x14ac:dyDescent="0.25">
      <c r="E34967"/>
    </row>
    <row r="34968" spans="5:5" x14ac:dyDescent="0.25">
      <c r="E34968"/>
    </row>
    <row r="34969" spans="5:5" x14ac:dyDescent="0.25">
      <c r="E34969"/>
    </row>
    <row r="34970" spans="5:5" x14ac:dyDescent="0.25">
      <c r="E34970"/>
    </row>
    <row r="34971" spans="5:5" x14ac:dyDescent="0.25">
      <c r="E34971"/>
    </row>
    <row r="34972" spans="5:5" x14ac:dyDescent="0.25">
      <c r="E34972"/>
    </row>
    <row r="34973" spans="5:5" x14ac:dyDescent="0.25">
      <c r="E34973"/>
    </row>
    <row r="34974" spans="5:5" x14ac:dyDescent="0.25">
      <c r="E34974"/>
    </row>
    <row r="34975" spans="5:5" x14ac:dyDescent="0.25">
      <c r="E34975"/>
    </row>
    <row r="34976" spans="5:5" x14ac:dyDescent="0.25">
      <c r="E34976"/>
    </row>
    <row r="34977" spans="5:5" x14ac:dyDescent="0.25">
      <c r="E34977"/>
    </row>
    <row r="34978" spans="5:5" x14ac:dyDescent="0.25">
      <c r="E34978"/>
    </row>
    <row r="34979" spans="5:5" x14ac:dyDescent="0.25">
      <c r="E34979"/>
    </row>
    <row r="34980" spans="5:5" x14ac:dyDescent="0.25">
      <c r="E34980"/>
    </row>
    <row r="34981" spans="5:5" x14ac:dyDescent="0.25">
      <c r="E34981"/>
    </row>
    <row r="34982" spans="5:5" x14ac:dyDescent="0.25">
      <c r="E34982"/>
    </row>
    <row r="34983" spans="5:5" x14ac:dyDescent="0.25">
      <c r="E34983"/>
    </row>
    <row r="34984" spans="5:5" x14ac:dyDescent="0.25">
      <c r="E34984"/>
    </row>
    <row r="34985" spans="5:5" x14ac:dyDescent="0.25">
      <c r="E34985"/>
    </row>
    <row r="34986" spans="5:5" x14ac:dyDescent="0.25">
      <c r="E34986"/>
    </row>
    <row r="34987" spans="5:5" x14ac:dyDescent="0.25">
      <c r="E34987"/>
    </row>
    <row r="34988" spans="5:5" x14ac:dyDescent="0.25">
      <c r="E34988"/>
    </row>
    <row r="34989" spans="5:5" x14ac:dyDescent="0.25">
      <c r="E34989"/>
    </row>
    <row r="34990" spans="5:5" x14ac:dyDescent="0.25">
      <c r="E34990"/>
    </row>
    <row r="34991" spans="5:5" x14ac:dyDescent="0.25">
      <c r="E34991"/>
    </row>
    <row r="34992" spans="5:5" x14ac:dyDescent="0.25">
      <c r="E34992"/>
    </row>
    <row r="34993" spans="5:5" x14ac:dyDescent="0.25">
      <c r="E34993"/>
    </row>
    <row r="34994" spans="5:5" x14ac:dyDescent="0.25">
      <c r="E34994"/>
    </row>
    <row r="34995" spans="5:5" x14ac:dyDescent="0.25">
      <c r="E34995"/>
    </row>
    <row r="34996" spans="5:5" x14ac:dyDescent="0.25">
      <c r="E34996"/>
    </row>
    <row r="34997" spans="5:5" x14ac:dyDescent="0.25">
      <c r="E34997"/>
    </row>
    <row r="34998" spans="5:5" x14ac:dyDescent="0.25">
      <c r="E34998"/>
    </row>
    <row r="34999" spans="5:5" x14ac:dyDescent="0.25">
      <c r="E34999"/>
    </row>
    <row r="35000" spans="5:5" x14ac:dyDescent="0.25">
      <c r="E35000"/>
    </row>
    <row r="35001" spans="5:5" x14ac:dyDescent="0.25">
      <c r="E35001"/>
    </row>
    <row r="35002" spans="5:5" x14ac:dyDescent="0.25">
      <c r="E35002"/>
    </row>
    <row r="35003" spans="5:5" x14ac:dyDescent="0.25">
      <c r="E35003"/>
    </row>
    <row r="35004" spans="5:5" x14ac:dyDescent="0.25">
      <c r="E35004"/>
    </row>
    <row r="35005" spans="5:5" x14ac:dyDescent="0.25">
      <c r="E35005"/>
    </row>
    <row r="35006" spans="5:5" x14ac:dyDescent="0.25">
      <c r="E35006"/>
    </row>
    <row r="35007" spans="5:5" x14ac:dyDescent="0.25">
      <c r="E35007"/>
    </row>
    <row r="35008" spans="5:5" x14ac:dyDescent="0.25">
      <c r="E35008"/>
    </row>
    <row r="35009" spans="5:5" x14ac:dyDescent="0.25">
      <c r="E35009"/>
    </row>
    <row r="35010" spans="5:5" x14ac:dyDescent="0.25">
      <c r="E35010"/>
    </row>
    <row r="35011" spans="5:5" x14ac:dyDescent="0.25">
      <c r="E35011"/>
    </row>
    <row r="35012" spans="5:5" x14ac:dyDescent="0.25">
      <c r="E35012"/>
    </row>
    <row r="35013" spans="5:5" x14ac:dyDescent="0.25">
      <c r="E35013"/>
    </row>
    <row r="35014" spans="5:5" x14ac:dyDescent="0.25">
      <c r="E35014"/>
    </row>
    <row r="35015" spans="5:5" x14ac:dyDescent="0.25">
      <c r="E35015"/>
    </row>
    <row r="35016" spans="5:5" x14ac:dyDescent="0.25">
      <c r="E35016"/>
    </row>
    <row r="35017" spans="5:5" x14ac:dyDescent="0.25">
      <c r="E35017"/>
    </row>
    <row r="35018" spans="5:5" x14ac:dyDescent="0.25">
      <c r="E35018"/>
    </row>
    <row r="35019" spans="5:5" x14ac:dyDescent="0.25">
      <c r="E35019"/>
    </row>
    <row r="35020" spans="5:5" x14ac:dyDescent="0.25">
      <c r="E35020"/>
    </row>
    <row r="35021" spans="5:5" x14ac:dyDescent="0.25">
      <c r="E35021"/>
    </row>
    <row r="35022" spans="5:5" x14ac:dyDescent="0.25">
      <c r="E35022"/>
    </row>
    <row r="35023" spans="5:5" x14ac:dyDescent="0.25">
      <c r="E35023"/>
    </row>
    <row r="35024" spans="5:5" x14ac:dyDescent="0.25">
      <c r="E35024"/>
    </row>
    <row r="35025" spans="5:5" x14ac:dyDescent="0.25">
      <c r="E35025"/>
    </row>
    <row r="35026" spans="5:5" x14ac:dyDescent="0.25">
      <c r="E35026"/>
    </row>
    <row r="35027" spans="5:5" x14ac:dyDescent="0.25">
      <c r="E35027"/>
    </row>
    <row r="35028" spans="5:5" x14ac:dyDescent="0.25">
      <c r="E35028"/>
    </row>
    <row r="35029" spans="5:5" x14ac:dyDescent="0.25">
      <c r="E35029"/>
    </row>
    <row r="35030" spans="5:5" x14ac:dyDescent="0.25">
      <c r="E35030"/>
    </row>
    <row r="35031" spans="5:5" x14ac:dyDescent="0.25">
      <c r="E35031"/>
    </row>
    <row r="35032" spans="5:5" x14ac:dyDescent="0.25">
      <c r="E35032"/>
    </row>
    <row r="35033" spans="5:5" x14ac:dyDescent="0.25">
      <c r="E35033"/>
    </row>
    <row r="35034" spans="5:5" x14ac:dyDescent="0.25">
      <c r="E35034"/>
    </row>
    <row r="35035" spans="5:5" x14ac:dyDescent="0.25">
      <c r="E35035"/>
    </row>
    <row r="35036" spans="5:5" x14ac:dyDescent="0.25">
      <c r="E35036"/>
    </row>
    <row r="35037" spans="5:5" x14ac:dyDescent="0.25">
      <c r="E35037"/>
    </row>
    <row r="35038" spans="5:5" x14ac:dyDescent="0.25">
      <c r="E35038"/>
    </row>
    <row r="35039" spans="5:5" x14ac:dyDescent="0.25">
      <c r="E35039"/>
    </row>
    <row r="35040" spans="5:5" x14ac:dyDescent="0.25">
      <c r="E35040"/>
    </row>
    <row r="35041" spans="5:5" x14ac:dyDescent="0.25">
      <c r="E35041"/>
    </row>
    <row r="35042" spans="5:5" x14ac:dyDescent="0.25">
      <c r="E35042"/>
    </row>
    <row r="35043" spans="5:5" x14ac:dyDescent="0.25">
      <c r="E35043"/>
    </row>
    <row r="35044" spans="5:5" x14ac:dyDescent="0.25">
      <c r="E35044"/>
    </row>
    <row r="35045" spans="5:5" x14ac:dyDescent="0.25">
      <c r="E35045"/>
    </row>
    <row r="35046" spans="5:5" x14ac:dyDescent="0.25">
      <c r="E35046"/>
    </row>
    <row r="35047" spans="5:5" x14ac:dyDescent="0.25">
      <c r="E35047"/>
    </row>
    <row r="35048" spans="5:5" x14ac:dyDescent="0.25">
      <c r="E35048"/>
    </row>
    <row r="35049" spans="5:5" x14ac:dyDescent="0.25">
      <c r="E35049"/>
    </row>
    <row r="35050" spans="5:5" x14ac:dyDescent="0.25">
      <c r="E35050"/>
    </row>
    <row r="35051" spans="5:5" x14ac:dyDescent="0.25">
      <c r="E35051"/>
    </row>
    <row r="35052" spans="5:5" x14ac:dyDescent="0.25">
      <c r="E35052"/>
    </row>
    <row r="35053" spans="5:5" x14ac:dyDescent="0.25">
      <c r="E35053"/>
    </row>
    <row r="35054" spans="5:5" x14ac:dyDescent="0.25">
      <c r="E35054"/>
    </row>
    <row r="35055" spans="5:5" x14ac:dyDescent="0.25">
      <c r="E35055"/>
    </row>
    <row r="35056" spans="5:5" x14ac:dyDescent="0.25">
      <c r="E35056"/>
    </row>
    <row r="35057" spans="5:5" x14ac:dyDescent="0.25">
      <c r="E35057"/>
    </row>
    <row r="35058" spans="5:5" x14ac:dyDescent="0.25">
      <c r="E35058"/>
    </row>
    <row r="35059" spans="5:5" x14ac:dyDescent="0.25">
      <c r="E35059"/>
    </row>
    <row r="35060" spans="5:5" x14ac:dyDescent="0.25">
      <c r="E35060"/>
    </row>
    <row r="35061" spans="5:5" x14ac:dyDescent="0.25">
      <c r="E35061"/>
    </row>
    <row r="35062" spans="5:5" x14ac:dyDescent="0.25">
      <c r="E35062"/>
    </row>
    <row r="35063" spans="5:5" x14ac:dyDescent="0.25">
      <c r="E35063"/>
    </row>
    <row r="35064" spans="5:5" x14ac:dyDescent="0.25">
      <c r="E35064"/>
    </row>
    <row r="35065" spans="5:5" x14ac:dyDescent="0.25">
      <c r="E35065"/>
    </row>
    <row r="35066" spans="5:5" x14ac:dyDescent="0.25">
      <c r="E35066"/>
    </row>
    <row r="35067" spans="5:5" x14ac:dyDescent="0.25">
      <c r="E35067"/>
    </row>
    <row r="35068" spans="5:5" x14ac:dyDescent="0.25">
      <c r="E35068"/>
    </row>
    <row r="35069" spans="5:5" x14ac:dyDescent="0.25">
      <c r="E35069"/>
    </row>
    <row r="35070" spans="5:5" x14ac:dyDescent="0.25">
      <c r="E35070"/>
    </row>
    <row r="35071" spans="5:5" x14ac:dyDescent="0.25">
      <c r="E35071"/>
    </row>
    <row r="35072" spans="5:5" x14ac:dyDescent="0.25">
      <c r="E35072"/>
    </row>
    <row r="35073" spans="5:5" x14ac:dyDescent="0.25">
      <c r="E35073"/>
    </row>
    <row r="35074" spans="5:5" x14ac:dyDescent="0.25">
      <c r="E35074"/>
    </row>
    <row r="35075" spans="5:5" x14ac:dyDescent="0.25">
      <c r="E35075"/>
    </row>
    <row r="35076" spans="5:5" x14ac:dyDescent="0.25">
      <c r="E35076"/>
    </row>
    <row r="35077" spans="5:5" x14ac:dyDescent="0.25">
      <c r="E35077"/>
    </row>
    <row r="35078" spans="5:5" x14ac:dyDescent="0.25">
      <c r="E35078"/>
    </row>
    <row r="35079" spans="5:5" x14ac:dyDescent="0.25">
      <c r="E35079"/>
    </row>
    <row r="35080" spans="5:5" x14ac:dyDescent="0.25">
      <c r="E35080"/>
    </row>
    <row r="35081" spans="5:5" x14ac:dyDescent="0.25">
      <c r="E35081"/>
    </row>
    <row r="35082" spans="5:5" x14ac:dyDescent="0.25">
      <c r="E35082"/>
    </row>
    <row r="35083" spans="5:5" x14ac:dyDescent="0.25">
      <c r="E35083"/>
    </row>
    <row r="35084" spans="5:5" x14ac:dyDescent="0.25">
      <c r="E35084"/>
    </row>
    <row r="35085" spans="5:5" x14ac:dyDescent="0.25">
      <c r="E35085"/>
    </row>
    <row r="35086" spans="5:5" x14ac:dyDescent="0.25">
      <c r="E35086"/>
    </row>
    <row r="35087" spans="5:5" x14ac:dyDescent="0.25">
      <c r="E35087"/>
    </row>
    <row r="35088" spans="5:5" x14ac:dyDescent="0.25">
      <c r="E35088"/>
    </row>
    <row r="35089" spans="5:5" x14ac:dyDescent="0.25">
      <c r="E35089"/>
    </row>
    <row r="35090" spans="5:5" x14ac:dyDescent="0.25">
      <c r="E35090"/>
    </row>
    <row r="35091" spans="5:5" x14ac:dyDescent="0.25">
      <c r="E35091"/>
    </row>
    <row r="35092" spans="5:5" x14ac:dyDescent="0.25">
      <c r="E35092"/>
    </row>
    <row r="35093" spans="5:5" x14ac:dyDescent="0.25">
      <c r="E35093"/>
    </row>
    <row r="35094" spans="5:5" x14ac:dyDescent="0.25">
      <c r="E35094"/>
    </row>
    <row r="35095" spans="5:5" x14ac:dyDescent="0.25">
      <c r="E35095"/>
    </row>
    <row r="35096" spans="5:5" x14ac:dyDescent="0.25">
      <c r="E35096"/>
    </row>
    <row r="35097" spans="5:5" x14ac:dyDescent="0.25">
      <c r="E35097"/>
    </row>
    <row r="35098" spans="5:5" x14ac:dyDescent="0.25">
      <c r="E35098"/>
    </row>
    <row r="35099" spans="5:5" x14ac:dyDescent="0.25">
      <c r="E35099"/>
    </row>
    <row r="35100" spans="5:5" x14ac:dyDescent="0.25">
      <c r="E35100"/>
    </row>
    <row r="35101" spans="5:5" x14ac:dyDescent="0.25">
      <c r="E35101"/>
    </row>
    <row r="35102" spans="5:5" x14ac:dyDescent="0.25">
      <c r="E35102"/>
    </row>
    <row r="35103" spans="5:5" x14ac:dyDescent="0.25">
      <c r="E35103"/>
    </row>
    <row r="35104" spans="5:5" x14ac:dyDescent="0.25">
      <c r="E35104"/>
    </row>
    <row r="35105" spans="5:5" x14ac:dyDescent="0.25">
      <c r="E35105"/>
    </row>
    <row r="35106" spans="5:5" x14ac:dyDescent="0.25">
      <c r="E35106"/>
    </row>
    <row r="35107" spans="5:5" x14ac:dyDescent="0.25">
      <c r="E35107"/>
    </row>
    <row r="35108" spans="5:5" x14ac:dyDescent="0.25">
      <c r="E35108"/>
    </row>
    <row r="35109" spans="5:5" x14ac:dyDescent="0.25">
      <c r="E35109"/>
    </row>
    <row r="35110" spans="5:5" x14ac:dyDescent="0.25">
      <c r="E35110"/>
    </row>
    <row r="35111" spans="5:5" x14ac:dyDescent="0.25">
      <c r="E35111"/>
    </row>
    <row r="35112" spans="5:5" x14ac:dyDescent="0.25">
      <c r="E35112"/>
    </row>
    <row r="35113" spans="5:5" x14ac:dyDescent="0.25">
      <c r="E35113"/>
    </row>
    <row r="35114" spans="5:5" x14ac:dyDescent="0.25">
      <c r="E35114"/>
    </row>
    <row r="35115" spans="5:5" x14ac:dyDescent="0.25">
      <c r="E35115"/>
    </row>
    <row r="35116" spans="5:5" x14ac:dyDescent="0.25">
      <c r="E35116"/>
    </row>
    <row r="35117" spans="5:5" x14ac:dyDescent="0.25">
      <c r="E35117"/>
    </row>
    <row r="35118" spans="5:5" x14ac:dyDescent="0.25">
      <c r="E35118"/>
    </row>
    <row r="35119" spans="5:5" x14ac:dyDescent="0.25">
      <c r="E35119"/>
    </row>
    <row r="35120" spans="5:5" x14ac:dyDescent="0.25">
      <c r="E35120"/>
    </row>
    <row r="35121" spans="5:5" x14ac:dyDescent="0.25">
      <c r="E35121"/>
    </row>
    <row r="35122" spans="5:5" x14ac:dyDescent="0.25">
      <c r="E35122"/>
    </row>
    <row r="35123" spans="5:5" x14ac:dyDescent="0.25">
      <c r="E35123"/>
    </row>
    <row r="35124" spans="5:5" x14ac:dyDescent="0.25">
      <c r="E35124"/>
    </row>
    <row r="35125" spans="5:5" x14ac:dyDescent="0.25">
      <c r="E35125"/>
    </row>
    <row r="35126" spans="5:5" x14ac:dyDescent="0.25">
      <c r="E35126"/>
    </row>
    <row r="35127" spans="5:5" x14ac:dyDescent="0.25">
      <c r="E35127"/>
    </row>
    <row r="35128" spans="5:5" x14ac:dyDescent="0.25">
      <c r="E35128"/>
    </row>
    <row r="35129" spans="5:5" x14ac:dyDescent="0.25">
      <c r="E35129"/>
    </row>
    <row r="35130" spans="5:5" x14ac:dyDescent="0.25">
      <c r="E35130"/>
    </row>
    <row r="35131" spans="5:5" x14ac:dyDescent="0.25">
      <c r="E35131"/>
    </row>
    <row r="35132" spans="5:5" x14ac:dyDescent="0.25">
      <c r="E35132"/>
    </row>
    <row r="35133" spans="5:5" x14ac:dyDescent="0.25">
      <c r="E35133"/>
    </row>
    <row r="35134" spans="5:5" x14ac:dyDescent="0.25">
      <c r="E35134"/>
    </row>
    <row r="35135" spans="5:5" x14ac:dyDescent="0.25">
      <c r="E35135"/>
    </row>
    <row r="35136" spans="5:5" x14ac:dyDescent="0.25">
      <c r="E35136"/>
    </row>
    <row r="35137" spans="5:5" x14ac:dyDescent="0.25">
      <c r="E35137"/>
    </row>
    <row r="35138" spans="5:5" x14ac:dyDescent="0.25">
      <c r="E35138"/>
    </row>
    <row r="35139" spans="5:5" x14ac:dyDescent="0.25">
      <c r="E35139"/>
    </row>
    <row r="35140" spans="5:5" x14ac:dyDescent="0.25">
      <c r="E35140"/>
    </row>
    <row r="35141" spans="5:5" x14ac:dyDescent="0.25">
      <c r="E35141"/>
    </row>
    <row r="35142" spans="5:5" x14ac:dyDescent="0.25">
      <c r="E35142"/>
    </row>
    <row r="35143" spans="5:5" x14ac:dyDescent="0.25">
      <c r="E35143"/>
    </row>
    <row r="35144" spans="5:5" x14ac:dyDescent="0.25">
      <c r="E35144"/>
    </row>
    <row r="35145" spans="5:5" x14ac:dyDescent="0.25">
      <c r="E35145"/>
    </row>
    <row r="35146" spans="5:5" x14ac:dyDescent="0.25">
      <c r="E35146"/>
    </row>
    <row r="35147" spans="5:5" x14ac:dyDescent="0.25">
      <c r="E35147"/>
    </row>
    <row r="35148" spans="5:5" x14ac:dyDescent="0.25">
      <c r="E35148"/>
    </row>
    <row r="35149" spans="5:5" x14ac:dyDescent="0.25">
      <c r="E35149"/>
    </row>
    <row r="35150" spans="5:5" x14ac:dyDescent="0.25">
      <c r="E35150"/>
    </row>
    <row r="35151" spans="5:5" x14ac:dyDescent="0.25">
      <c r="E35151"/>
    </row>
    <row r="35152" spans="5:5" x14ac:dyDescent="0.25">
      <c r="E35152"/>
    </row>
    <row r="35153" spans="5:5" x14ac:dyDescent="0.25">
      <c r="E35153"/>
    </row>
    <row r="35154" spans="5:5" x14ac:dyDescent="0.25">
      <c r="E35154"/>
    </row>
    <row r="35155" spans="5:5" x14ac:dyDescent="0.25">
      <c r="E35155"/>
    </row>
    <row r="35156" spans="5:5" x14ac:dyDescent="0.25">
      <c r="E35156"/>
    </row>
    <row r="35157" spans="5:5" x14ac:dyDescent="0.25">
      <c r="E35157"/>
    </row>
    <row r="35158" spans="5:5" x14ac:dyDescent="0.25">
      <c r="E35158"/>
    </row>
    <row r="35159" spans="5:5" x14ac:dyDescent="0.25">
      <c r="E35159"/>
    </row>
    <row r="35160" spans="5:5" x14ac:dyDescent="0.25">
      <c r="E35160"/>
    </row>
    <row r="35161" spans="5:5" x14ac:dyDescent="0.25">
      <c r="E35161"/>
    </row>
    <row r="35162" spans="5:5" x14ac:dyDescent="0.25">
      <c r="E35162"/>
    </row>
    <row r="35163" spans="5:5" x14ac:dyDescent="0.25">
      <c r="E35163"/>
    </row>
    <row r="35164" spans="5:5" x14ac:dyDescent="0.25">
      <c r="E35164"/>
    </row>
    <row r="35165" spans="5:5" x14ac:dyDescent="0.25">
      <c r="E35165"/>
    </row>
    <row r="35166" spans="5:5" x14ac:dyDescent="0.25">
      <c r="E35166"/>
    </row>
    <row r="35167" spans="5:5" x14ac:dyDescent="0.25">
      <c r="E35167"/>
    </row>
    <row r="35168" spans="5:5" x14ac:dyDescent="0.25">
      <c r="E35168"/>
    </row>
    <row r="35169" spans="5:5" x14ac:dyDescent="0.25">
      <c r="E35169"/>
    </row>
    <row r="35170" spans="5:5" x14ac:dyDescent="0.25">
      <c r="E35170"/>
    </row>
    <row r="35171" spans="5:5" x14ac:dyDescent="0.25">
      <c r="E35171"/>
    </row>
    <row r="35172" spans="5:5" x14ac:dyDescent="0.25">
      <c r="E35172"/>
    </row>
    <row r="35173" spans="5:5" x14ac:dyDescent="0.25">
      <c r="E35173"/>
    </row>
    <row r="35174" spans="5:5" x14ac:dyDescent="0.25">
      <c r="E35174"/>
    </row>
    <row r="35175" spans="5:5" x14ac:dyDescent="0.25">
      <c r="E35175"/>
    </row>
    <row r="35176" spans="5:5" x14ac:dyDescent="0.25">
      <c r="E35176"/>
    </row>
    <row r="35177" spans="5:5" x14ac:dyDescent="0.25">
      <c r="E35177"/>
    </row>
    <row r="35178" spans="5:5" x14ac:dyDescent="0.25">
      <c r="E35178"/>
    </row>
    <row r="35179" spans="5:5" x14ac:dyDescent="0.25">
      <c r="E35179"/>
    </row>
    <row r="35180" spans="5:5" x14ac:dyDescent="0.25">
      <c r="E35180"/>
    </row>
    <row r="35181" spans="5:5" x14ac:dyDescent="0.25">
      <c r="E35181"/>
    </row>
    <row r="35182" spans="5:5" x14ac:dyDescent="0.25">
      <c r="E35182"/>
    </row>
    <row r="35183" spans="5:5" x14ac:dyDescent="0.25">
      <c r="E35183"/>
    </row>
    <row r="35184" spans="5:5" x14ac:dyDescent="0.25">
      <c r="E35184"/>
    </row>
    <row r="35185" spans="5:5" x14ac:dyDescent="0.25">
      <c r="E35185"/>
    </row>
    <row r="35186" spans="5:5" x14ac:dyDescent="0.25">
      <c r="E35186"/>
    </row>
    <row r="35187" spans="5:5" x14ac:dyDescent="0.25">
      <c r="E35187"/>
    </row>
    <row r="35188" spans="5:5" x14ac:dyDescent="0.25">
      <c r="E35188"/>
    </row>
    <row r="35189" spans="5:5" x14ac:dyDescent="0.25">
      <c r="E35189"/>
    </row>
    <row r="35190" spans="5:5" x14ac:dyDescent="0.25">
      <c r="E35190"/>
    </row>
    <row r="35191" spans="5:5" x14ac:dyDescent="0.25">
      <c r="E35191"/>
    </row>
    <row r="35192" spans="5:5" x14ac:dyDescent="0.25">
      <c r="E35192"/>
    </row>
    <row r="35193" spans="5:5" x14ac:dyDescent="0.25">
      <c r="E35193"/>
    </row>
    <row r="35194" spans="5:5" x14ac:dyDescent="0.25">
      <c r="E35194"/>
    </row>
    <row r="35195" spans="5:5" x14ac:dyDescent="0.25">
      <c r="E35195"/>
    </row>
    <row r="35196" spans="5:5" x14ac:dyDescent="0.25">
      <c r="E35196"/>
    </row>
    <row r="35197" spans="5:5" x14ac:dyDescent="0.25">
      <c r="E35197"/>
    </row>
    <row r="35198" spans="5:5" x14ac:dyDescent="0.25">
      <c r="E35198"/>
    </row>
    <row r="35199" spans="5:5" x14ac:dyDescent="0.25">
      <c r="E35199"/>
    </row>
    <row r="35200" spans="5:5" x14ac:dyDescent="0.25">
      <c r="E35200"/>
    </row>
    <row r="35201" spans="5:5" x14ac:dyDescent="0.25">
      <c r="E35201"/>
    </row>
    <row r="35202" spans="5:5" x14ac:dyDescent="0.25">
      <c r="E35202"/>
    </row>
    <row r="35203" spans="5:5" x14ac:dyDescent="0.25">
      <c r="E35203"/>
    </row>
    <row r="35204" spans="5:5" x14ac:dyDescent="0.25">
      <c r="E35204"/>
    </row>
    <row r="35205" spans="5:5" x14ac:dyDescent="0.25">
      <c r="E35205"/>
    </row>
    <row r="35206" spans="5:5" x14ac:dyDescent="0.25">
      <c r="E35206"/>
    </row>
    <row r="35207" spans="5:5" x14ac:dyDescent="0.25">
      <c r="E35207"/>
    </row>
    <row r="35208" spans="5:5" x14ac:dyDescent="0.25">
      <c r="E35208"/>
    </row>
    <row r="35209" spans="5:5" x14ac:dyDescent="0.25">
      <c r="E35209"/>
    </row>
    <row r="35210" spans="5:5" x14ac:dyDescent="0.25">
      <c r="E35210"/>
    </row>
    <row r="35211" spans="5:5" x14ac:dyDescent="0.25">
      <c r="E35211"/>
    </row>
    <row r="35212" spans="5:5" x14ac:dyDescent="0.25">
      <c r="E35212"/>
    </row>
    <row r="35213" spans="5:5" x14ac:dyDescent="0.25">
      <c r="E35213"/>
    </row>
    <row r="35214" spans="5:5" x14ac:dyDescent="0.25">
      <c r="E35214"/>
    </row>
    <row r="35215" spans="5:5" x14ac:dyDescent="0.25">
      <c r="E35215"/>
    </row>
    <row r="35216" spans="5:5" x14ac:dyDescent="0.25">
      <c r="E35216"/>
    </row>
    <row r="35217" spans="5:5" x14ac:dyDescent="0.25">
      <c r="E35217"/>
    </row>
    <row r="35218" spans="5:5" x14ac:dyDescent="0.25">
      <c r="E35218"/>
    </row>
    <row r="35219" spans="5:5" x14ac:dyDescent="0.25">
      <c r="E35219"/>
    </row>
    <row r="35220" spans="5:5" x14ac:dyDescent="0.25">
      <c r="E35220"/>
    </row>
    <row r="35221" spans="5:5" x14ac:dyDescent="0.25">
      <c r="E35221"/>
    </row>
    <row r="35222" spans="5:5" x14ac:dyDescent="0.25">
      <c r="E35222"/>
    </row>
    <row r="35223" spans="5:5" x14ac:dyDescent="0.25">
      <c r="E35223"/>
    </row>
    <row r="35224" spans="5:5" x14ac:dyDescent="0.25">
      <c r="E35224"/>
    </row>
    <row r="35225" spans="5:5" x14ac:dyDescent="0.25">
      <c r="E35225"/>
    </row>
    <row r="35226" spans="5:5" x14ac:dyDescent="0.25">
      <c r="E35226"/>
    </row>
    <row r="35227" spans="5:5" x14ac:dyDescent="0.25">
      <c r="E35227"/>
    </row>
    <row r="35228" spans="5:5" x14ac:dyDescent="0.25">
      <c r="E35228"/>
    </row>
    <row r="35229" spans="5:5" x14ac:dyDescent="0.25">
      <c r="E35229"/>
    </row>
    <row r="35230" spans="5:5" x14ac:dyDescent="0.25">
      <c r="E35230"/>
    </row>
    <row r="35231" spans="5:5" x14ac:dyDescent="0.25">
      <c r="E35231"/>
    </row>
    <row r="35232" spans="5:5" x14ac:dyDescent="0.25">
      <c r="E35232"/>
    </row>
    <row r="35233" spans="5:5" x14ac:dyDescent="0.25">
      <c r="E35233"/>
    </row>
    <row r="35234" spans="5:5" x14ac:dyDescent="0.25">
      <c r="E35234"/>
    </row>
    <row r="35235" spans="5:5" x14ac:dyDescent="0.25">
      <c r="E35235"/>
    </row>
    <row r="35236" spans="5:5" x14ac:dyDescent="0.25">
      <c r="E35236"/>
    </row>
    <row r="35237" spans="5:5" x14ac:dyDescent="0.25">
      <c r="E35237"/>
    </row>
    <row r="35238" spans="5:5" x14ac:dyDescent="0.25">
      <c r="E35238"/>
    </row>
    <row r="35239" spans="5:5" x14ac:dyDescent="0.25">
      <c r="E35239"/>
    </row>
    <row r="35240" spans="5:5" x14ac:dyDescent="0.25">
      <c r="E35240"/>
    </row>
    <row r="35241" spans="5:5" x14ac:dyDescent="0.25">
      <c r="E35241"/>
    </row>
    <row r="35242" spans="5:5" x14ac:dyDescent="0.25">
      <c r="E35242"/>
    </row>
    <row r="35243" spans="5:5" x14ac:dyDescent="0.25">
      <c r="E35243"/>
    </row>
    <row r="35244" spans="5:5" x14ac:dyDescent="0.25">
      <c r="E35244"/>
    </row>
    <row r="35245" spans="5:5" x14ac:dyDescent="0.25">
      <c r="E35245"/>
    </row>
    <row r="35246" spans="5:5" x14ac:dyDescent="0.25">
      <c r="E35246"/>
    </row>
    <row r="35247" spans="5:5" x14ac:dyDescent="0.25">
      <c r="E35247"/>
    </row>
    <row r="35248" spans="5:5" x14ac:dyDescent="0.25">
      <c r="E35248"/>
    </row>
    <row r="35249" spans="5:5" x14ac:dyDescent="0.25">
      <c r="E35249"/>
    </row>
    <row r="35250" spans="5:5" x14ac:dyDescent="0.25">
      <c r="E35250"/>
    </row>
    <row r="35251" spans="5:5" x14ac:dyDescent="0.25">
      <c r="E35251"/>
    </row>
    <row r="35252" spans="5:5" x14ac:dyDescent="0.25">
      <c r="E35252"/>
    </row>
    <row r="35253" spans="5:5" x14ac:dyDescent="0.25">
      <c r="E35253"/>
    </row>
    <row r="35254" spans="5:5" x14ac:dyDescent="0.25">
      <c r="E35254"/>
    </row>
    <row r="35255" spans="5:5" x14ac:dyDescent="0.25">
      <c r="E35255"/>
    </row>
    <row r="35256" spans="5:5" x14ac:dyDescent="0.25">
      <c r="E35256"/>
    </row>
    <row r="35257" spans="5:5" x14ac:dyDescent="0.25">
      <c r="E35257"/>
    </row>
    <row r="35258" spans="5:5" x14ac:dyDescent="0.25">
      <c r="E35258"/>
    </row>
    <row r="35259" spans="5:5" x14ac:dyDescent="0.25">
      <c r="E35259"/>
    </row>
    <row r="35260" spans="5:5" x14ac:dyDescent="0.25">
      <c r="E35260"/>
    </row>
    <row r="35261" spans="5:5" x14ac:dyDescent="0.25">
      <c r="E35261"/>
    </row>
    <row r="35262" spans="5:5" x14ac:dyDescent="0.25">
      <c r="E35262"/>
    </row>
    <row r="35263" spans="5:5" x14ac:dyDescent="0.25">
      <c r="E35263"/>
    </row>
    <row r="35264" spans="5:5" x14ac:dyDescent="0.25">
      <c r="E35264"/>
    </row>
    <row r="35265" spans="5:5" x14ac:dyDescent="0.25">
      <c r="E35265"/>
    </row>
    <row r="35266" spans="5:5" x14ac:dyDescent="0.25">
      <c r="E35266"/>
    </row>
    <row r="35267" spans="5:5" x14ac:dyDescent="0.25">
      <c r="E35267"/>
    </row>
    <row r="35268" spans="5:5" x14ac:dyDescent="0.25">
      <c r="E35268"/>
    </row>
    <row r="35269" spans="5:5" x14ac:dyDescent="0.25">
      <c r="E35269"/>
    </row>
    <row r="35270" spans="5:5" x14ac:dyDescent="0.25">
      <c r="E35270"/>
    </row>
    <row r="35271" spans="5:5" x14ac:dyDescent="0.25">
      <c r="E35271"/>
    </row>
    <row r="35272" spans="5:5" x14ac:dyDescent="0.25">
      <c r="E35272"/>
    </row>
    <row r="35273" spans="5:5" x14ac:dyDescent="0.25">
      <c r="E35273"/>
    </row>
    <row r="35274" spans="5:5" x14ac:dyDescent="0.25">
      <c r="E35274"/>
    </row>
    <row r="35275" spans="5:5" x14ac:dyDescent="0.25">
      <c r="E35275"/>
    </row>
    <row r="35276" spans="5:5" x14ac:dyDescent="0.25">
      <c r="E35276"/>
    </row>
    <row r="35277" spans="5:5" x14ac:dyDescent="0.25">
      <c r="E35277"/>
    </row>
    <row r="35278" spans="5:5" x14ac:dyDescent="0.25">
      <c r="E35278"/>
    </row>
    <row r="35279" spans="5:5" x14ac:dyDescent="0.25">
      <c r="E35279"/>
    </row>
    <row r="35280" spans="5:5" x14ac:dyDescent="0.25">
      <c r="E35280"/>
    </row>
    <row r="35281" spans="5:5" x14ac:dyDescent="0.25">
      <c r="E35281"/>
    </row>
    <row r="35282" spans="5:5" x14ac:dyDescent="0.25">
      <c r="E35282"/>
    </row>
    <row r="35283" spans="5:5" x14ac:dyDescent="0.25">
      <c r="E35283"/>
    </row>
    <row r="35284" spans="5:5" x14ac:dyDescent="0.25">
      <c r="E35284"/>
    </row>
    <row r="35285" spans="5:5" x14ac:dyDescent="0.25">
      <c r="E35285"/>
    </row>
    <row r="35286" spans="5:5" x14ac:dyDescent="0.25">
      <c r="E35286"/>
    </row>
    <row r="35287" spans="5:5" x14ac:dyDescent="0.25">
      <c r="E35287"/>
    </row>
    <row r="35288" spans="5:5" x14ac:dyDescent="0.25">
      <c r="E35288"/>
    </row>
    <row r="35289" spans="5:5" x14ac:dyDescent="0.25">
      <c r="E35289"/>
    </row>
    <row r="35290" spans="5:5" x14ac:dyDescent="0.25">
      <c r="E35290"/>
    </row>
    <row r="35291" spans="5:5" x14ac:dyDescent="0.25">
      <c r="E35291"/>
    </row>
    <row r="35292" spans="5:5" x14ac:dyDescent="0.25">
      <c r="E35292"/>
    </row>
    <row r="35293" spans="5:5" x14ac:dyDescent="0.25">
      <c r="E35293"/>
    </row>
    <row r="35294" spans="5:5" x14ac:dyDescent="0.25">
      <c r="E35294"/>
    </row>
    <row r="35295" spans="5:5" x14ac:dyDescent="0.25">
      <c r="E35295"/>
    </row>
    <row r="35296" spans="5:5" x14ac:dyDescent="0.25">
      <c r="E35296"/>
    </row>
    <row r="35297" spans="5:5" x14ac:dyDescent="0.25">
      <c r="E35297"/>
    </row>
    <row r="35298" spans="5:5" x14ac:dyDescent="0.25">
      <c r="E35298"/>
    </row>
    <row r="35299" spans="5:5" x14ac:dyDescent="0.25">
      <c r="E35299"/>
    </row>
    <row r="35300" spans="5:5" x14ac:dyDescent="0.25">
      <c r="E35300"/>
    </row>
    <row r="35301" spans="5:5" x14ac:dyDescent="0.25">
      <c r="E35301"/>
    </row>
    <row r="35302" spans="5:5" x14ac:dyDescent="0.25">
      <c r="E35302"/>
    </row>
    <row r="35303" spans="5:5" x14ac:dyDescent="0.25">
      <c r="E35303"/>
    </row>
    <row r="35304" spans="5:5" x14ac:dyDescent="0.25">
      <c r="E35304"/>
    </row>
    <row r="35305" spans="5:5" x14ac:dyDescent="0.25">
      <c r="E35305"/>
    </row>
    <row r="35306" spans="5:5" x14ac:dyDescent="0.25">
      <c r="E35306"/>
    </row>
    <row r="35307" spans="5:5" x14ac:dyDescent="0.25">
      <c r="E35307"/>
    </row>
    <row r="35308" spans="5:5" x14ac:dyDescent="0.25">
      <c r="E35308"/>
    </row>
    <row r="35309" spans="5:5" x14ac:dyDescent="0.25">
      <c r="E35309"/>
    </row>
    <row r="35310" spans="5:5" x14ac:dyDescent="0.25">
      <c r="E35310"/>
    </row>
    <row r="35311" spans="5:5" x14ac:dyDescent="0.25">
      <c r="E35311"/>
    </row>
    <row r="35312" spans="5:5" x14ac:dyDescent="0.25">
      <c r="E35312"/>
    </row>
    <row r="35313" spans="5:5" x14ac:dyDescent="0.25">
      <c r="E35313"/>
    </row>
    <row r="35314" spans="5:5" x14ac:dyDescent="0.25">
      <c r="E35314"/>
    </row>
    <row r="35315" spans="5:5" x14ac:dyDescent="0.25">
      <c r="E35315"/>
    </row>
    <row r="35316" spans="5:5" x14ac:dyDescent="0.25">
      <c r="E35316"/>
    </row>
    <row r="35317" spans="5:5" x14ac:dyDescent="0.25">
      <c r="E35317"/>
    </row>
    <row r="35318" spans="5:5" x14ac:dyDescent="0.25">
      <c r="E35318"/>
    </row>
    <row r="35319" spans="5:5" x14ac:dyDescent="0.25">
      <c r="E35319"/>
    </row>
    <row r="35320" spans="5:5" x14ac:dyDescent="0.25">
      <c r="E35320"/>
    </row>
    <row r="35321" spans="5:5" x14ac:dyDescent="0.25">
      <c r="E35321"/>
    </row>
    <row r="35322" spans="5:5" x14ac:dyDescent="0.25">
      <c r="E35322"/>
    </row>
    <row r="35323" spans="5:5" x14ac:dyDescent="0.25">
      <c r="E35323"/>
    </row>
    <row r="35324" spans="5:5" x14ac:dyDescent="0.25">
      <c r="E35324"/>
    </row>
    <row r="35325" spans="5:5" x14ac:dyDescent="0.25">
      <c r="E35325"/>
    </row>
    <row r="35326" spans="5:5" x14ac:dyDescent="0.25">
      <c r="E35326"/>
    </row>
    <row r="35327" spans="5:5" x14ac:dyDescent="0.25">
      <c r="E35327"/>
    </row>
    <row r="35328" spans="5:5" x14ac:dyDescent="0.25">
      <c r="E35328"/>
    </row>
    <row r="35329" spans="5:5" x14ac:dyDescent="0.25">
      <c r="E35329"/>
    </row>
    <row r="35330" spans="5:5" x14ac:dyDescent="0.25">
      <c r="E35330"/>
    </row>
    <row r="35331" spans="5:5" x14ac:dyDescent="0.25">
      <c r="E35331"/>
    </row>
    <row r="35332" spans="5:5" x14ac:dyDescent="0.25">
      <c r="E35332"/>
    </row>
    <row r="35333" spans="5:5" x14ac:dyDescent="0.25">
      <c r="E35333"/>
    </row>
    <row r="35334" spans="5:5" x14ac:dyDescent="0.25">
      <c r="E35334"/>
    </row>
    <row r="35335" spans="5:5" x14ac:dyDescent="0.25">
      <c r="E35335"/>
    </row>
    <row r="35336" spans="5:5" x14ac:dyDescent="0.25">
      <c r="E35336"/>
    </row>
    <row r="35337" spans="5:5" x14ac:dyDescent="0.25">
      <c r="E35337"/>
    </row>
    <row r="35338" spans="5:5" x14ac:dyDescent="0.25">
      <c r="E35338"/>
    </row>
    <row r="35339" spans="5:5" x14ac:dyDescent="0.25">
      <c r="E35339"/>
    </row>
    <row r="35340" spans="5:5" x14ac:dyDescent="0.25">
      <c r="E35340"/>
    </row>
    <row r="35341" spans="5:5" x14ac:dyDescent="0.25">
      <c r="E35341"/>
    </row>
    <row r="35342" spans="5:5" x14ac:dyDescent="0.25">
      <c r="E35342"/>
    </row>
    <row r="35343" spans="5:5" x14ac:dyDescent="0.25">
      <c r="E35343"/>
    </row>
    <row r="35344" spans="5:5" x14ac:dyDescent="0.25">
      <c r="E35344"/>
    </row>
    <row r="35345" spans="5:5" x14ac:dyDescent="0.25">
      <c r="E35345"/>
    </row>
    <row r="35346" spans="5:5" x14ac:dyDescent="0.25">
      <c r="E35346"/>
    </row>
    <row r="35347" spans="5:5" x14ac:dyDescent="0.25">
      <c r="E35347"/>
    </row>
    <row r="35348" spans="5:5" x14ac:dyDescent="0.25">
      <c r="E35348"/>
    </row>
    <row r="35349" spans="5:5" x14ac:dyDescent="0.25">
      <c r="E35349"/>
    </row>
    <row r="35350" spans="5:5" x14ac:dyDescent="0.25">
      <c r="E35350"/>
    </row>
    <row r="35351" spans="5:5" x14ac:dyDescent="0.25">
      <c r="E35351"/>
    </row>
    <row r="35352" spans="5:5" x14ac:dyDescent="0.25">
      <c r="E35352"/>
    </row>
    <row r="35353" spans="5:5" x14ac:dyDescent="0.25">
      <c r="E35353"/>
    </row>
    <row r="35354" spans="5:5" x14ac:dyDescent="0.25">
      <c r="E35354"/>
    </row>
    <row r="35355" spans="5:5" x14ac:dyDescent="0.25">
      <c r="E35355"/>
    </row>
    <row r="35356" spans="5:5" x14ac:dyDescent="0.25">
      <c r="E35356"/>
    </row>
    <row r="35357" spans="5:5" x14ac:dyDescent="0.25">
      <c r="E35357"/>
    </row>
    <row r="35358" spans="5:5" x14ac:dyDescent="0.25">
      <c r="E35358"/>
    </row>
    <row r="35359" spans="5:5" x14ac:dyDescent="0.25">
      <c r="E35359"/>
    </row>
    <row r="35360" spans="5:5" x14ac:dyDescent="0.25">
      <c r="E35360"/>
    </row>
    <row r="35361" spans="5:5" x14ac:dyDescent="0.25">
      <c r="E35361"/>
    </row>
    <row r="35362" spans="5:5" x14ac:dyDescent="0.25">
      <c r="E35362"/>
    </row>
    <row r="35363" spans="5:5" x14ac:dyDescent="0.25">
      <c r="E35363"/>
    </row>
    <row r="35364" spans="5:5" x14ac:dyDescent="0.25">
      <c r="E35364"/>
    </row>
    <row r="35365" spans="5:5" x14ac:dyDescent="0.25">
      <c r="E35365"/>
    </row>
    <row r="35366" spans="5:5" x14ac:dyDescent="0.25">
      <c r="E35366"/>
    </row>
    <row r="35367" spans="5:5" x14ac:dyDescent="0.25">
      <c r="E35367"/>
    </row>
    <row r="35368" spans="5:5" x14ac:dyDescent="0.25">
      <c r="E35368"/>
    </row>
    <row r="35369" spans="5:5" x14ac:dyDescent="0.25">
      <c r="E35369"/>
    </row>
    <row r="35370" spans="5:5" x14ac:dyDescent="0.25">
      <c r="E35370"/>
    </row>
    <row r="35371" spans="5:5" x14ac:dyDescent="0.25">
      <c r="E35371"/>
    </row>
    <row r="35372" spans="5:5" x14ac:dyDescent="0.25">
      <c r="E35372"/>
    </row>
    <row r="35373" spans="5:5" x14ac:dyDescent="0.25">
      <c r="E35373"/>
    </row>
    <row r="35374" spans="5:5" x14ac:dyDescent="0.25">
      <c r="E35374"/>
    </row>
    <row r="35375" spans="5:5" x14ac:dyDescent="0.25">
      <c r="E35375"/>
    </row>
    <row r="35376" spans="5:5" x14ac:dyDescent="0.25">
      <c r="E35376"/>
    </row>
    <row r="35377" spans="5:5" x14ac:dyDescent="0.25">
      <c r="E35377"/>
    </row>
    <row r="35378" spans="5:5" x14ac:dyDescent="0.25">
      <c r="E35378"/>
    </row>
    <row r="35379" spans="5:5" x14ac:dyDescent="0.25">
      <c r="E35379"/>
    </row>
    <row r="35380" spans="5:5" x14ac:dyDescent="0.25">
      <c r="E35380"/>
    </row>
    <row r="35381" spans="5:5" x14ac:dyDescent="0.25">
      <c r="E35381"/>
    </row>
    <row r="35382" spans="5:5" x14ac:dyDescent="0.25">
      <c r="E35382"/>
    </row>
    <row r="35383" spans="5:5" x14ac:dyDescent="0.25">
      <c r="E35383"/>
    </row>
    <row r="35384" spans="5:5" x14ac:dyDescent="0.25">
      <c r="E35384"/>
    </row>
    <row r="35385" spans="5:5" x14ac:dyDescent="0.25">
      <c r="E35385"/>
    </row>
    <row r="35386" spans="5:5" x14ac:dyDescent="0.25">
      <c r="E35386"/>
    </row>
    <row r="35387" spans="5:5" x14ac:dyDescent="0.25">
      <c r="E35387"/>
    </row>
    <row r="35388" spans="5:5" x14ac:dyDescent="0.25">
      <c r="E35388"/>
    </row>
    <row r="35389" spans="5:5" x14ac:dyDescent="0.25">
      <c r="E35389"/>
    </row>
    <row r="35390" spans="5:5" x14ac:dyDescent="0.25">
      <c r="E35390"/>
    </row>
    <row r="35391" spans="5:5" x14ac:dyDescent="0.25">
      <c r="E35391"/>
    </row>
    <row r="35392" spans="5:5" x14ac:dyDescent="0.25">
      <c r="E35392"/>
    </row>
    <row r="35393" spans="5:5" x14ac:dyDescent="0.25">
      <c r="E35393"/>
    </row>
    <row r="35394" spans="5:5" x14ac:dyDescent="0.25">
      <c r="E35394"/>
    </row>
    <row r="35395" spans="5:5" x14ac:dyDescent="0.25">
      <c r="E35395"/>
    </row>
    <row r="35396" spans="5:5" x14ac:dyDescent="0.25">
      <c r="E35396"/>
    </row>
    <row r="35397" spans="5:5" x14ac:dyDescent="0.25">
      <c r="E35397"/>
    </row>
    <row r="35398" spans="5:5" x14ac:dyDescent="0.25">
      <c r="E35398"/>
    </row>
    <row r="35399" spans="5:5" x14ac:dyDescent="0.25">
      <c r="E35399"/>
    </row>
    <row r="35400" spans="5:5" x14ac:dyDescent="0.25">
      <c r="E35400"/>
    </row>
    <row r="35401" spans="5:5" x14ac:dyDescent="0.25">
      <c r="E35401"/>
    </row>
    <row r="35402" spans="5:5" x14ac:dyDescent="0.25">
      <c r="E35402"/>
    </row>
    <row r="35403" spans="5:5" x14ac:dyDescent="0.25">
      <c r="E35403"/>
    </row>
    <row r="35404" spans="5:5" x14ac:dyDescent="0.25">
      <c r="E35404"/>
    </row>
    <row r="35405" spans="5:5" x14ac:dyDescent="0.25">
      <c r="E35405"/>
    </row>
    <row r="35406" spans="5:5" x14ac:dyDescent="0.25">
      <c r="E35406"/>
    </row>
    <row r="35407" spans="5:5" x14ac:dyDescent="0.25">
      <c r="E35407"/>
    </row>
    <row r="35408" spans="5:5" x14ac:dyDescent="0.25">
      <c r="E35408"/>
    </row>
    <row r="35409" spans="5:5" x14ac:dyDescent="0.25">
      <c r="E35409"/>
    </row>
    <row r="35410" spans="5:5" x14ac:dyDescent="0.25">
      <c r="E35410"/>
    </row>
    <row r="35411" spans="5:5" x14ac:dyDescent="0.25">
      <c r="E35411"/>
    </row>
    <row r="35412" spans="5:5" x14ac:dyDescent="0.25">
      <c r="E35412"/>
    </row>
    <row r="35413" spans="5:5" x14ac:dyDescent="0.25">
      <c r="E35413"/>
    </row>
    <row r="35414" spans="5:5" x14ac:dyDescent="0.25">
      <c r="E35414"/>
    </row>
    <row r="35415" spans="5:5" x14ac:dyDescent="0.25">
      <c r="E35415"/>
    </row>
    <row r="35416" spans="5:5" x14ac:dyDescent="0.25">
      <c r="E35416"/>
    </row>
    <row r="35417" spans="5:5" x14ac:dyDescent="0.25">
      <c r="E35417"/>
    </row>
    <row r="35418" spans="5:5" x14ac:dyDescent="0.25">
      <c r="E35418"/>
    </row>
    <row r="35419" spans="5:5" x14ac:dyDescent="0.25">
      <c r="E35419"/>
    </row>
    <row r="35420" spans="5:5" x14ac:dyDescent="0.25">
      <c r="E35420"/>
    </row>
    <row r="35421" spans="5:5" x14ac:dyDescent="0.25">
      <c r="E35421"/>
    </row>
    <row r="35422" spans="5:5" x14ac:dyDescent="0.25">
      <c r="E35422"/>
    </row>
    <row r="35423" spans="5:5" x14ac:dyDescent="0.25">
      <c r="E35423"/>
    </row>
    <row r="35424" spans="5:5" x14ac:dyDescent="0.25">
      <c r="E35424"/>
    </row>
    <row r="35425" spans="5:5" x14ac:dyDescent="0.25">
      <c r="E35425"/>
    </row>
    <row r="35426" spans="5:5" x14ac:dyDescent="0.25">
      <c r="E35426"/>
    </row>
    <row r="35427" spans="5:5" x14ac:dyDescent="0.25">
      <c r="E35427"/>
    </row>
    <row r="35428" spans="5:5" x14ac:dyDescent="0.25">
      <c r="E35428"/>
    </row>
    <row r="35429" spans="5:5" x14ac:dyDescent="0.25">
      <c r="E35429"/>
    </row>
    <row r="35430" spans="5:5" x14ac:dyDescent="0.25">
      <c r="E35430"/>
    </row>
    <row r="35431" spans="5:5" x14ac:dyDescent="0.25">
      <c r="E35431"/>
    </row>
    <row r="35432" spans="5:5" x14ac:dyDescent="0.25">
      <c r="E35432"/>
    </row>
    <row r="35433" spans="5:5" x14ac:dyDescent="0.25">
      <c r="E35433"/>
    </row>
    <row r="35434" spans="5:5" x14ac:dyDescent="0.25">
      <c r="E35434"/>
    </row>
    <row r="35435" spans="5:5" x14ac:dyDescent="0.25">
      <c r="E35435"/>
    </row>
    <row r="35436" spans="5:5" x14ac:dyDescent="0.25">
      <c r="E35436"/>
    </row>
    <row r="35437" spans="5:5" x14ac:dyDescent="0.25">
      <c r="E35437"/>
    </row>
    <row r="35438" spans="5:5" x14ac:dyDescent="0.25">
      <c r="E35438"/>
    </row>
    <row r="35439" spans="5:5" x14ac:dyDescent="0.25">
      <c r="E35439"/>
    </row>
    <row r="35440" spans="5:5" x14ac:dyDescent="0.25">
      <c r="E35440"/>
    </row>
    <row r="35441" spans="5:5" x14ac:dyDescent="0.25">
      <c r="E35441"/>
    </row>
    <row r="35442" spans="5:5" x14ac:dyDescent="0.25">
      <c r="E35442"/>
    </row>
    <row r="35443" spans="5:5" x14ac:dyDescent="0.25">
      <c r="E35443"/>
    </row>
    <row r="35444" spans="5:5" x14ac:dyDescent="0.25">
      <c r="E35444"/>
    </row>
    <row r="35445" spans="5:5" x14ac:dyDescent="0.25">
      <c r="E35445"/>
    </row>
    <row r="35446" spans="5:5" x14ac:dyDescent="0.25">
      <c r="E35446"/>
    </row>
    <row r="35447" spans="5:5" x14ac:dyDescent="0.25">
      <c r="E35447"/>
    </row>
    <row r="35448" spans="5:5" x14ac:dyDescent="0.25">
      <c r="E35448"/>
    </row>
    <row r="35449" spans="5:5" x14ac:dyDescent="0.25">
      <c r="E35449"/>
    </row>
    <row r="35450" spans="5:5" x14ac:dyDescent="0.25">
      <c r="E35450"/>
    </row>
    <row r="35451" spans="5:5" x14ac:dyDescent="0.25">
      <c r="E35451"/>
    </row>
    <row r="35452" spans="5:5" x14ac:dyDescent="0.25">
      <c r="E35452"/>
    </row>
    <row r="35453" spans="5:5" x14ac:dyDescent="0.25">
      <c r="E35453"/>
    </row>
    <row r="35454" spans="5:5" x14ac:dyDescent="0.25">
      <c r="E35454"/>
    </row>
    <row r="35455" spans="5:5" x14ac:dyDescent="0.25">
      <c r="E35455"/>
    </row>
    <row r="35456" spans="5:5" x14ac:dyDescent="0.25">
      <c r="E35456"/>
    </row>
    <row r="35457" spans="5:5" x14ac:dyDescent="0.25">
      <c r="E35457"/>
    </row>
    <row r="35458" spans="5:5" x14ac:dyDescent="0.25">
      <c r="E35458"/>
    </row>
    <row r="35459" spans="5:5" x14ac:dyDescent="0.25">
      <c r="E35459"/>
    </row>
    <row r="35460" spans="5:5" x14ac:dyDescent="0.25">
      <c r="E35460"/>
    </row>
    <row r="35461" spans="5:5" x14ac:dyDescent="0.25">
      <c r="E35461"/>
    </row>
    <row r="35462" spans="5:5" x14ac:dyDescent="0.25">
      <c r="E35462"/>
    </row>
    <row r="35463" spans="5:5" x14ac:dyDescent="0.25">
      <c r="E35463"/>
    </row>
    <row r="35464" spans="5:5" x14ac:dyDescent="0.25">
      <c r="E35464"/>
    </row>
    <row r="35465" spans="5:5" x14ac:dyDescent="0.25">
      <c r="E35465"/>
    </row>
    <row r="35466" spans="5:5" x14ac:dyDescent="0.25">
      <c r="E35466"/>
    </row>
    <row r="35467" spans="5:5" x14ac:dyDescent="0.25">
      <c r="E35467"/>
    </row>
    <row r="35468" spans="5:5" x14ac:dyDescent="0.25">
      <c r="E35468"/>
    </row>
    <row r="35469" spans="5:5" x14ac:dyDescent="0.25">
      <c r="E35469"/>
    </row>
    <row r="35470" spans="5:5" x14ac:dyDescent="0.25">
      <c r="E35470"/>
    </row>
    <row r="35471" spans="5:5" x14ac:dyDescent="0.25">
      <c r="E35471"/>
    </row>
    <row r="35472" spans="5:5" x14ac:dyDescent="0.25">
      <c r="E35472"/>
    </row>
    <row r="35473" spans="5:5" x14ac:dyDescent="0.25">
      <c r="E35473"/>
    </row>
    <row r="35474" spans="5:5" x14ac:dyDescent="0.25">
      <c r="E35474"/>
    </row>
    <row r="35475" spans="5:5" x14ac:dyDescent="0.25">
      <c r="E35475"/>
    </row>
    <row r="35476" spans="5:5" x14ac:dyDescent="0.25">
      <c r="E35476"/>
    </row>
    <row r="35477" spans="5:5" x14ac:dyDescent="0.25">
      <c r="E35477"/>
    </row>
    <row r="35478" spans="5:5" x14ac:dyDescent="0.25">
      <c r="E35478"/>
    </row>
    <row r="35479" spans="5:5" x14ac:dyDescent="0.25">
      <c r="E35479"/>
    </row>
    <row r="35480" spans="5:5" x14ac:dyDescent="0.25">
      <c r="E35480"/>
    </row>
    <row r="35481" spans="5:5" x14ac:dyDescent="0.25">
      <c r="E35481"/>
    </row>
    <row r="35482" spans="5:5" x14ac:dyDescent="0.25">
      <c r="E35482"/>
    </row>
    <row r="35483" spans="5:5" x14ac:dyDescent="0.25">
      <c r="E35483"/>
    </row>
    <row r="35484" spans="5:5" x14ac:dyDescent="0.25">
      <c r="E35484"/>
    </row>
    <row r="35485" spans="5:5" x14ac:dyDescent="0.25">
      <c r="E35485"/>
    </row>
    <row r="35486" spans="5:5" x14ac:dyDescent="0.25">
      <c r="E35486"/>
    </row>
    <row r="35487" spans="5:5" x14ac:dyDescent="0.25">
      <c r="E35487"/>
    </row>
    <row r="35488" spans="5:5" x14ac:dyDescent="0.25">
      <c r="E35488"/>
    </row>
    <row r="35489" spans="5:5" x14ac:dyDescent="0.25">
      <c r="E35489"/>
    </row>
    <row r="35490" spans="5:5" x14ac:dyDescent="0.25">
      <c r="E35490"/>
    </row>
    <row r="35491" spans="5:5" x14ac:dyDescent="0.25">
      <c r="E35491"/>
    </row>
    <row r="35492" spans="5:5" x14ac:dyDescent="0.25">
      <c r="E35492"/>
    </row>
    <row r="35493" spans="5:5" x14ac:dyDescent="0.25">
      <c r="E35493"/>
    </row>
    <row r="35494" spans="5:5" x14ac:dyDescent="0.25">
      <c r="E35494"/>
    </row>
    <row r="35495" spans="5:5" x14ac:dyDescent="0.25">
      <c r="E35495"/>
    </row>
    <row r="35496" spans="5:5" x14ac:dyDescent="0.25">
      <c r="E35496"/>
    </row>
    <row r="35497" spans="5:5" x14ac:dyDescent="0.25">
      <c r="E35497"/>
    </row>
    <row r="35498" spans="5:5" x14ac:dyDescent="0.25">
      <c r="E35498"/>
    </row>
    <row r="35499" spans="5:5" x14ac:dyDescent="0.25">
      <c r="E35499"/>
    </row>
    <row r="35500" spans="5:5" x14ac:dyDescent="0.25">
      <c r="E35500"/>
    </row>
    <row r="35501" spans="5:5" x14ac:dyDescent="0.25">
      <c r="E35501"/>
    </row>
    <row r="35502" spans="5:5" x14ac:dyDescent="0.25">
      <c r="E35502"/>
    </row>
    <row r="35503" spans="5:5" x14ac:dyDescent="0.25">
      <c r="E35503"/>
    </row>
    <row r="35504" spans="5:5" x14ac:dyDescent="0.25">
      <c r="E35504"/>
    </row>
    <row r="35505" spans="5:5" x14ac:dyDescent="0.25">
      <c r="E35505"/>
    </row>
    <row r="35506" spans="5:5" x14ac:dyDescent="0.25">
      <c r="E35506"/>
    </row>
    <row r="35507" spans="5:5" x14ac:dyDescent="0.25">
      <c r="E35507"/>
    </row>
    <row r="35508" spans="5:5" x14ac:dyDescent="0.25">
      <c r="E35508"/>
    </row>
    <row r="35509" spans="5:5" x14ac:dyDescent="0.25">
      <c r="E35509"/>
    </row>
    <row r="35510" spans="5:5" x14ac:dyDescent="0.25">
      <c r="E35510"/>
    </row>
    <row r="35511" spans="5:5" x14ac:dyDescent="0.25">
      <c r="E35511"/>
    </row>
    <row r="35512" spans="5:5" x14ac:dyDescent="0.25">
      <c r="E35512"/>
    </row>
    <row r="35513" spans="5:5" x14ac:dyDescent="0.25">
      <c r="E35513"/>
    </row>
    <row r="35514" spans="5:5" x14ac:dyDescent="0.25">
      <c r="E35514"/>
    </row>
    <row r="35515" spans="5:5" x14ac:dyDescent="0.25">
      <c r="E35515"/>
    </row>
    <row r="35516" spans="5:5" x14ac:dyDescent="0.25">
      <c r="E35516"/>
    </row>
    <row r="35517" spans="5:5" x14ac:dyDescent="0.25">
      <c r="E35517"/>
    </row>
    <row r="35518" spans="5:5" x14ac:dyDescent="0.25">
      <c r="E35518"/>
    </row>
    <row r="35519" spans="5:5" x14ac:dyDescent="0.25">
      <c r="E35519"/>
    </row>
    <row r="35520" spans="5:5" x14ac:dyDescent="0.25">
      <c r="E35520"/>
    </row>
    <row r="35521" spans="5:5" x14ac:dyDescent="0.25">
      <c r="E35521"/>
    </row>
    <row r="35522" spans="5:5" x14ac:dyDescent="0.25">
      <c r="E35522"/>
    </row>
    <row r="35523" spans="5:5" x14ac:dyDescent="0.25">
      <c r="E35523"/>
    </row>
    <row r="35524" spans="5:5" x14ac:dyDescent="0.25">
      <c r="E35524"/>
    </row>
    <row r="35525" spans="5:5" x14ac:dyDescent="0.25">
      <c r="E35525"/>
    </row>
    <row r="35526" spans="5:5" x14ac:dyDescent="0.25">
      <c r="E35526"/>
    </row>
    <row r="35527" spans="5:5" x14ac:dyDescent="0.25">
      <c r="E35527"/>
    </row>
    <row r="35528" spans="5:5" x14ac:dyDescent="0.25">
      <c r="E35528"/>
    </row>
    <row r="35529" spans="5:5" x14ac:dyDescent="0.25">
      <c r="E35529"/>
    </row>
    <row r="35530" spans="5:5" x14ac:dyDescent="0.25">
      <c r="E35530"/>
    </row>
    <row r="35531" spans="5:5" x14ac:dyDescent="0.25">
      <c r="E35531"/>
    </row>
    <row r="35532" spans="5:5" x14ac:dyDescent="0.25">
      <c r="E35532"/>
    </row>
    <row r="35533" spans="5:5" x14ac:dyDescent="0.25">
      <c r="E35533"/>
    </row>
    <row r="35534" spans="5:5" x14ac:dyDescent="0.25">
      <c r="E35534"/>
    </row>
    <row r="35535" spans="5:5" x14ac:dyDescent="0.25">
      <c r="E35535"/>
    </row>
    <row r="35536" spans="5:5" x14ac:dyDescent="0.25">
      <c r="E35536"/>
    </row>
    <row r="35537" spans="5:5" x14ac:dyDescent="0.25">
      <c r="E35537"/>
    </row>
    <row r="35538" spans="5:5" x14ac:dyDescent="0.25">
      <c r="E35538"/>
    </row>
    <row r="35539" spans="5:5" x14ac:dyDescent="0.25">
      <c r="E35539"/>
    </row>
    <row r="35540" spans="5:5" x14ac:dyDescent="0.25">
      <c r="E35540"/>
    </row>
    <row r="35541" spans="5:5" x14ac:dyDescent="0.25">
      <c r="E35541"/>
    </row>
    <row r="35542" spans="5:5" x14ac:dyDescent="0.25">
      <c r="E35542"/>
    </row>
    <row r="35543" spans="5:5" x14ac:dyDescent="0.25">
      <c r="E35543"/>
    </row>
    <row r="35544" spans="5:5" x14ac:dyDescent="0.25">
      <c r="E35544"/>
    </row>
    <row r="35545" spans="5:5" x14ac:dyDescent="0.25">
      <c r="E35545"/>
    </row>
    <row r="35546" spans="5:5" x14ac:dyDescent="0.25">
      <c r="E35546"/>
    </row>
    <row r="35547" spans="5:5" x14ac:dyDescent="0.25">
      <c r="E35547"/>
    </row>
    <row r="35548" spans="5:5" x14ac:dyDescent="0.25">
      <c r="E35548"/>
    </row>
    <row r="35549" spans="5:5" x14ac:dyDescent="0.25">
      <c r="E35549"/>
    </row>
    <row r="35550" spans="5:5" x14ac:dyDescent="0.25">
      <c r="E35550"/>
    </row>
    <row r="35551" spans="5:5" x14ac:dyDescent="0.25">
      <c r="E35551"/>
    </row>
    <row r="35552" spans="5:5" x14ac:dyDescent="0.25">
      <c r="E35552"/>
    </row>
    <row r="35553" spans="5:5" x14ac:dyDescent="0.25">
      <c r="E35553"/>
    </row>
    <row r="35554" spans="5:5" x14ac:dyDescent="0.25">
      <c r="E35554"/>
    </row>
    <row r="35555" spans="5:5" x14ac:dyDescent="0.25">
      <c r="E35555"/>
    </row>
    <row r="35556" spans="5:5" x14ac:dyDescent="0.25">
      <c r="E35556"/>
    </row>
    <row r="35557" spans="5:5" x14ac:dyDescent="0.25">
      <c r="E35557"/>
    </row>
    <row r="35558" spans="5:5" x14ac:dyDescent="0.25">
      <c r="E35558"/>
    </row>
    <row r="35559" spans="5:5" x14ac:dyDescent="0.25">
      <c r="E35559"/>
    </row>
    <row r="35560" spans="5:5" x14ac:dyDescent="0.25">
      <c r="E35560"/>
    </row>
    <row r="35561" spans="5:5" x14ac:dyDescent="0.25">
      <c r="E35561"/>
    </row>
    <row r="35562" spans="5:5" x14ac:dyDescent="0.25">
      <c r="E35562"/>
    </row>
    <row r="35563" spans="5:5" x14ac:dyDescent="0.25">
      <c r="E35563"/>
    </row>
    <row r="35564" spans="5:5" x14ac:dyDescent="0.25">
      <c r="E35564"/>
    </row>
    <row r="35565" spans="5:5" x14ac:dyDescent="0.25">
      <c r="E35565"/>
    </row>
    <row r="35566" spans="5:5" x14ac:dyDescent="0.25">
      <c r="E35566"/>
    </row>
    <row r="35567" spans="5:5" x14ac:dyDescent="0.25">
      <c r="E35567"/>
    </row>
    <row r="35568" spans="5:5" x14ac:dyDescent="0.25">
      <c r="E35568"/>
    </row>
    <row r="35569" spans="5:5" x14ac:dyDescent="0.25">
      <c r="E35569"/>
    </row>
    <row r="35570" spans="5:5" x14ac:dyDescent="0.25">
      <c r="E35570"/>
    </row>
    <row r="35571" spans="5:5" x14ac:dyDescent="0.25">
      <c r="E35571"/>
    </row>
    <row r="35572" spans="5:5" x14ac:dyDescent="0.25">
      <c r="E35572"/>
    </row>
    <row r="35573" spans="5:5" x14ac:dyDescent="0.25">
      <c r="E35573"/>
    </row>
    <row r="35574" spans="5:5" x14ac:dyDescent="0.25">
      <c r="E35574"/>
    </row>
    <row r="35575" spans="5:5" x14ac:dyDescent="0.25">
      <c r="E35575"/>
    </row>
    <row r="35576" spans="5:5" x14ac:dyDescent="0.25">
      <c r="E35576"/>
    </row>
    <row r="35577" spans="5:5" x14ac:dyDescent="0.25">
      <c r="E35577"/>
    </row>
    <row r="35578" spans="5:5" x14ac:dyDescent="0.25">
      <c r="E35578"/>
    </row>
    <row r="35579" spans="5:5" x14ac:dyDescent="0.25">
      <c r="E35579"/>
    </row>
    <row r="35580" spans="5:5" x14ac:dyDescent="0.25">
      <c r="E35580"/>
    </row>
    <row r="35581" spans="5:5" x14ac:dyDescent="0.25">
      <c r="E35581"/>
    </row>
    <row r="35582" spans="5:5" x14ac:dyDescent="0.25">
      <c r="E35582"/>
    </row>
    <row r="35583" spans="5:5" x14ac:dyDescent="0.25">
      <c r="E35583"/>
    </row>
    <row r="35584" spans="5:5" x14ac:dyDescent="0.25">
      <c r="E35584"/>
    </row>
    <row r="35585" spans="5:5" x14ac:dyDescent="0.25">
      <c r="E35585"/>
    </row>
    <row r="35586" spans="5:5" x14ac:dyDescent="0.25">
      <c r="E35586"/>
    </row>
    <row r="35587" spans="5:5" x14ac:dyDescent="0.25">
      <c r="E35587"/>
    </row>
    <row r="35588" spans="5:5" x14ac:dyDescent="0.25">
      <c r="E35588"/>
    </row>
    <row r="35589" spans="5:5" x14ac:dyDescent="0.25">
      <c r="E35589"/>
    </row>
    <row r="35590" spans="5:5" x14ac:dyDescent="0.25">
      <c r="E35590"/>
    </row>
    <row r="35591" spans="5:5" x14ac:dyDescent="0.25">
      <c r="E35591"/>
    </row>
    <row r="35592" spans="5:5" x14ac:dyDescent="0.25">
      <c r="E35592"/>
    </row>
    <row r="35593" spans="5:5" x14ac:dyDescent="0.25">
      <c r="E35593"/>
    </row>
    <row r="35594" spans="5:5" x14ac:dyDescent="0.25">
      <c r="E35594"/>
    </row>
    <row r="35595" spans="5:5" x14ac:dyDescent="0.25">
      <c r="E35595"/>
    </row>
    <row r="35596" spans="5:5" x14ac:dyDescent="0.25">
      <c r="E35596"/>
    </row>
    <row r="35597" spans="5:5" x14ac:dyDescent="0.25">
      <c r="E35597"/>
    </row>
    <row r="35598" spans="5:5" x14ac:dyDescent="0.25">
      <c r="E35598"/>
    </row>
    <row r="35599" spans="5:5" x14ac:dyDescent="0.25">
      <c r="E35599"/>
    </row>
    <row r="35600" spans="5:5" x14ac:dyDescent="0.25">
      <c r="E35600"/>
    </row>
    <row r="35601" spans="5:5" x14ac:dyDescent="0.25">
      <c r="E35601"/>
    </row>
    <row r="35602" spans="5:5" x14ac:dyDescent="0.25">
      <c r="E35602"/>
    </row>
    <row r="35603" spans="5:5" x14ac:dyDescent="0.25">
      <c r="E35603"/>
    </row>
    <row r="35604" spans="5:5" x14ac:dyDescent="0.25">
      <c r="E35604"/>
    </row>
    <row r="35605" spans="5:5" x14ac:dyDescent="0.25">
      <c r="E35605"/>
    </row>
    <row r="35606" spans="5:5" x14ac:dyDescent="0.25">
      <c r="E35606"/>
    </row>
    <row r="35607" spans="5:5" x14ac:dyDescent="0.25">
      <c r="E35607"/>
    </row>
    <row r="35608" spans="5:5" x14ac:dyDescent="0.25">
      <c r="E35608"/>
    </row>
    <row r="35609" spans="5:5" x14ac:dyDescent="0.25">
      <c r="E35609"/>
    </row>
    <row r="35610" spans="5:5" x14ac:dyDescent="0.25">
      <c r="E35610"/>
    </row>
    <row r="35611" spans="5:5" x14ac:dyDescent="0.25">
      <c r="E35611"/>
    </row>
    <row r="35612" spans="5:5" x14ac:dyDescent="0.25">
      <c r="E35612"/>
    </row>
    <row r="35613" spans="5:5" x14ac:dyDescent="0.25">
      <c r="E35613"/>
    </row>
    <row r="35614" spans="5:5" x14ac:dyDescent="0.25">
      <c r="E35614"/>
    </row>
    <row r="35615" spans="5:5" x14ac:dyDescent="0.25">
      <c r="E35615"/>
    </row>
    <row r="35616" spans="5:5" x14ac:dyDescent="0.25">
      <c r="E35616"/>
    </row>
    <row r="35617" spans="5:5" x14ac:dyDescent="0.25">
      <c r="E35617"/>
    </row>
    <row r="35618" spans="5:5" x14ac:dyDescent="0.25">
      <c r="E35618"/>
    </row>
    <row r="35619" spans="5:5" x14ac:dyDescent="0.25">
      <c r="E35619"/>
    </row>
    <row r="35620" spans="5:5" x14ac:dyDescent="0.25">
      <c r="E35620"/>
    </row>
    <row r="35621" spans="5:5" x14ac:dyDescent="0.25">
      <c r="E35621"/>
    </row>
    <row r="35622" spans="5:5" x14ac:dyDescent="0.25">
      <c r="E35622"/>
    </row>
    <row r="35623" spans="5:5" x14ac:dyDescent="0.25">
      <c r="E35623"/>
    </row>
    <row r="35624" spans="5:5" x14ac:dyDescent="0.25">
      <c r="E35624"/>
    </row>
    <row r="35625" spans="5:5" x14ac:dyDescent="0.25">
      <c r="E35625"/>
    </row>
    <row r="35626" spans="5:5" x14ac:dyDescent="0.25">
      <c r="E35626"/>
    </row>
    <row r="35627" spans="5:5" x14ac:dyDescent="0.25">
      <c r="E35627"/>
    </row>
    <row r="35628" spans="5:5" x14ac:dyDescent="0.25">
      <c r="E35628"/>
    </row>
    <row r="35629" spans="5:5" x14ac:dyDescent="0.25">
      <c r="E35629"/>
    </row>
    <row r="35630" spans="5:5" x14ac:dyDescent="0.25">
      <c r="E35630"/>
    </row>
    <row r="35631" spans="5:5" x14ac:dyDescent="0.25">
      <c r="E35631"/>
    </row>
    <row r="35632" spans="5:5" x14ac:dyDescent="0.25">
      <c r="E35632"/>
    </row>
    <row r="35633" spans="5:5" x14ac:dyDescent="0.25">
      <c r="E35633"/>
    </row>
    <row r="35634" spans="5:5" x14ac:dyDescent="0.25">
      <c r="E35634"/>
    </row>
    <row r="35635" spans="5:5" x14ac:dyDescent="0.25">
      <c r="E35635"/>
    </row>
    <row r="35636" spans="5:5" x14ac:dyDescent="0.25">
      <c r="E35636"/>
    </row>
    <row r="35637" spans="5:5" x14ac:dyDescent="0.25">
      <c r="E35637"/>
    </row>
    <row r="35638" spans="5:5" x14ac:dyDescent="0.25">
      <c r="E35638"/>
    </row>
    <row r="35639" spans="5:5" x14ac:dyDescent="0.25">
      <c r="E35639"/>
    </row>
    <row r="35640" spans="5:5" x14ac:dyDescent="0.25">
      <c r="E35640"/>
    </row>
    <row r="35641" spans="5:5" x14ac:dyDescent="0.25">
      <c r="E35641"/>
    </row>
    <row r="35642" spans="5:5" x14ac:dyDescent="0.25">
      <c r="E35642"/>
    </row>
    <row r="35643" spans="5:5" x14ac:dyDescent="0.25">
      <c r="E35643"/>
    </row>
    <row r="35644" spans="5:5" x14ac:dyDescent="0.25">
      <c r="E35644"/>
    </row>
    <row r="35645" spans="5:5" x14ac:dyDescent="0.25">
      <c r="E35645"/>
    </row>
    <row r="35646" spans="5:5" x14ac:dyDescent="0.25">
      <c r="E35646"/>
    </row>
    <row r="35647" spans="5:5" x14ac:dyDescent="0.25">
      <c r="E35647"/>
    </row>
    <row r="35648" spans="5:5" x14ac:dyDescent="0.25">
      <c r="E35648"/>
    </row>
    <row r="35649" spans="5:5" x14ac:dyDescent="0.25">
      <c r="E35649"/>
    </row>
    <row r="35650" spans="5:5" x14ac:dyDescent="0.25">
      <c r="E35650"/>
    </row>
    <row r="35651" spans="5:5" x14ac:dyDescent="0.25">
      <c r="E35651"/>
    </row>
    <row r="35652" spans="5:5" x14ac:dyDescent="0.25">
      <c r="E35652"/>
    </row>
    <row r="35653" spans="5:5" x14ac:dyDescent="0.25">
      <c r="E35653"/>
    </row>
    <row r="35654" spans="5:5" x14ac:dyDescent="0.25">
      <c r="E35654"/>
    </row>
    <row r="35655" spans="5:5" x14ac:dyDescent="0.25">
      <c r="E35655"/>
    </row>
    <row r="35656" spans="5:5" x14ac:dyDescent="0.25">
      <c r="E35656"/>
    </row>
    <row r="35657" spans="5:5" x14ac:dyDescent="0.25">
      <c r="E35657"/>
    </row>
    <row r="35658" spans="5:5" x14ac:dyDescent="0.25">
      <c r="E35658"/>
    </row>
    <row r="35659" spans="5:5" x14ac:dyDescent="0.25">
      <c r="E35659"/>
    </row>
    <row r="35660" spans="5:5" x14ac:dyDescent="0.25">
      <c r="E35660"/>
    </row>
    <row r="35661" spans="5:5" x14ac:dyDescent="0.25">
      <c r="E35661"/>
    </row>
    <row r="35662" spans="5:5" x14ac:dyDescent="0.25">
      <c r="E35662"/>
    </row>
    <row r="35663" spans="5:5" x14ac:dyDescent="0.25">
      <c r="E35663"/>
    </row>
    <row r="35664" spans="5:5" x14ac:dyDescent="0.25">
      <c r="E35664"/>
    </row>
    <row r="35665" spans="5:5" x14ac:dyDescent="0.25">
      <c r="E35665"/>
    </row>
    <row r="35666" spans="5:5" x14ac:dyDescent="0.25">
      <c r="E35666"/>
    </row>
    <row r="35667" spans="5:5" x14ac:dyDescent="0.25">
      <c r="E35667"/>
    </row>
    <row r="35668" spans="5:5" x14ac:dyDescent="0.25">
      <c r="E35668"/>
    </row>
    <row r="35669" spans="5:5" x14ac:dyDescent="0.25">
      <c r="E35669"/>
    </row>
    <row r="35670" spans="5:5" x14ac:dyDescent="0.25">
      <c r="E35670"/>
    </row>
    <row r="35671" spans="5:5" x14ac:dyDescent="0.25">
      <c r="E35671"/>
    </row>
    <row r="35672" spans="5:5" x14ac:dyDescent="0.25">
      <c r="E35672"/>
    </row>
    <row r="35673" spans="5:5" x14ac:dyDescent="0.25">
      <c r="E35673"/>
    </row>
    <row r="35674" spans="5:5" x14ac:dyDescent="0.25">
      <c r="E35674"/>
    </row>
    <row r="35675" spans="5:5" x14ac:dyDescent="0.25">
      <c r="E35675"/>
    </row>
    <row r="35676" spans="5:5" x14ac:dyDescent="0.25">
      <c r="E35676"/>
    </row>
    <row r="35677" spans="5:5" x14ac:dyDescent="0.25">
      <c r="E35677"/>
    </row>
    <row r="35678" spans="5:5" x14ac:dyDescent="0.25">
      <c r="E35678"/>
    </row>
    <row r="35679" spans="5:5" x14ac:dyDescent="0.25">
      <c r="E35679"/>
    </row>
    <row r="35680" spans="5:5" x14ac:dyDescent="0.25">
      <c r="E35680"/>
    </row>
    <row r="35681" spans="5:5" x14ac:dyDescent="0.25">
      <c r="E35681"/>
    </row>
    <row r="35682" spans="5:5" x14ac:dyDescent="0.25">
      <c r="E35682"/>
    </row>
    <row r="35683" spans="5:5" x14ac:dyDescent="0.25">
      <c r="E35683"/>
    </row>
    <row r="35684" spans="5:5" x14ac:dyDescent="0.25">
      <c r="E35684"/>
    </row>
    <row r="35685" spans="5:5" x14ac:dyDescent="0.25">
      <c r="E35685"/>
    </row>
    <row r="35686" spans="5:5" x14ac:dyDescent="0.25">
      <c r="E35686"/>
    </row>
    <row r="35687" spans="5:5" x14ac:dyDescent="0.25">
      <c r="E35687"/>
    </row>
    <row r="35688" spans="5:5" x14ac:dyDescent="0.25">
      <c r="E35688"/>
    </row>
    <row r="35689" spans="5:5" x14ac:dyDescent="0.25">
      <c r="E35689"/>
    </row>
    <row r="35690" spans="5:5" x14ac:dyDescent="0.25">
      <c r="E35690"/>
    </row>
    <row r="35691" spans="5:5" x14ac:dyDescent="0.25">
      <c r="E35691"/>
    </row>
    <row r="35692" spans="5:5" x14ac:dyDescent="0.25">
      <c r="E35692"/>
    </row>
    <row r="35693" spans="5:5" x14ac:dyDescent="0.25">
      <c r="E35693"/>
    </row>
    <row r="35694" spans="5:5" x14ac:dyDescent="0.25">
      <c r="E35694"/>
    </row>
    <row r="35695" spans="5:5" x14ac:dyDescent="0.25">
      <c r="E35695"/>
    </row>
    <row r="35696" spans="5:5" x14ac:dyDescent="0.25">
      <c r="E35696"/>
    </row>
    <row r="35697" spans="5:5" x14ac:dyDescent="0.25">
      <c r="E35697"/>
    </row>
    <row r="35698" spans="5:5" x14ac:dyDescent="0.25">
      <c r="E35698"/>
    </row>
    <row r="35699" spans="5:5" x14ac:dyDescent="0.25">
      <c r="E35699"/>
    </row>
    <row r="35700" spans="5:5" x14ac:dyDescent="0.25">
      <c r="E35700"/>
    </row>
    <row r="35701" spans="5:5" x14ac:dyDescent="0.25">
      <c r="E35701"/>
    </row>
    <row r="35702" spans="5:5" x14ac:dyDescent="0.25">
      <c r="E35702"/>
    </row>
    <row r="35703" spans="5:5" x14ac:dyDescent="0.25">
      <c r="E35703"/>
    </row>
    <row r="35704" spans="5:5" x14ac:dyDescent="0.25">
      <c r="E35704"/>
    </row>
    <row r="35705" spans="5:5" x14ac:dyDescent="0.25">
      <c r="E35705"/>
    </row>
    <row r="35706" spans="5:5" x14ac:dyDescent="0.25">
      <c r="E35706"/>
    </row>
    <row r="35707" spans="5:5" x14ac:dyDescent="0.25">
      <c r="E35707"/>
    </row>
    <row r="35708" spans="5:5" x14ac:dyDescent="0.25">
      <c r="E35708"/>
    </row>
    <row r="35709" spans="5:5" x14ac:dyDescent="0.25">
      <c r="E35709"/>
    </row>
    <row r="35710" spans="5:5" x14ac:dyDescent="0.25">
      <c r="E35710"/>
    </row>
    <row r="35711" spans="5:5" x14ac:dyDescent="0.25">
      <c r="E35711"/>
    </row>
    <row r="35712" spans="5:5" x14ac:dyDescent="0.25">
      <c r="E35712"/>
    </row>
    <row r="35713" spans="5:5" x14ac:dyDescent="0.25">
      <c r="E35713"/>
    </row>
    <row r="35714" spans="5:5" x14ac:dyDescent="0.25">
      <c r="E35714"/>
    </row>
    <row r="35715" spans="5:5" x14ac:dyDescent="0.25">
      <c r="E35715"/>
    </row>
    <row r="35716" spans="5:5" x14ac:dyDescent="0.25">
      <c r="E35716"/>
    </row>
    <row r="35717" spans="5:5" x14ac:dyDescent="0.25">
      <c r="E35717"/>
    </row>
    <row r="35718" spans="5:5" x14ac:dyDescent="0.25">
      <c r="E35718"/>
    </row>
    <row r="35719" spans="5:5" x14ac:dyDescent="0.25">
      <c r="E35719"/>
    </row>
    <row r="35720" spans="5:5" x14ac:dyDescent="0.25">
      <c r="E35720"/>
    </row>
    <row r="35721" spans="5:5" x14ac:dyDescent="0.25">
      <c r="E35721"/>
    </row>
    <row r="35722" spans="5:5" x14ac:dyDescent="0.25">
      <c r="E35722"/>
    </row>
    <row r="35723" spans="5:5" x14ac:dyDescent="0.25">
      <c r="E35723"/>
    </row>
    <row r="35724" spans="5:5" x14ac:dyDescent="0.25">
      <c r="E35724"/>
    </row>
    <row r="35725" spans="5:5" x14ac:dyDescent="0.25">
      <c r="E35725"/>
    </row>
    <row r="35726" spans="5:5" x14ac:dyDescent="0.25">
      <c r="E35726"/>
    </row>
    <row r="35727" spans="5:5" x14ac:dyDescent="0.25">
      <c r="E35727"/>
    </row>
    <row r="35728" spans="5:5" x14ac:dyDescent="0.25">
      <c r="E35728"/>
    </row>
    <row r="35729" spans="5:5" x14ac:dyDescent="0.25">
      <c r="E35729"/>
    </row>
    <row r="35730" spans="5:5" x14ac:dyDescent="0.25">
      <c r="E35730"/>
    </row>
    <row r="35731" spans="5:5" x14ac:dyDescent="0.25">
      <c r="E35731"/>
    </row>
    <row r="35732" spans="5:5" x14ac:dyDescent="0.25">
      <c r="E35732"/>
    </row>
    <row r="35733" spans="5:5" x14ac:dyDescent="0.25">
      <c r="E35733"/>
    </row>
    <row r="35734" spans="5:5" x14ac:dyDescent="0.25">
      <c r="E35734"/>
    </row>
    <row r="35735" spans="5:5" x14ac:dyDescent="0.25">
      <c r="E35735"/>
    </row>
    <row r="35736" spans="5:5" x14ac:dyDescent="0.25">
      <c r="E35736"/>
    </row>
    <row r="35737" spans="5:5" x14ac:dyDescent="0.25">
      <c r="E35737"/>
    </row>
    <row r="35738" spans="5:5" x14ac:dyDescent="0.25">
      <c r="E35738"/>
    </row>
    <row r="35739" spans="5:5" x14ac:dyDescent="0.25">
      <c r="E35739"/>
    </row>
    <row r="35740" spans="5:5" x14ac:dyDescent="0.25">
      <c r="E35740"/>
    </row>
    <row r="35741" spans="5:5" x14ac:dyDescent="0.25">
      <c r="E35741"/>
    </row>
    <row r="35742" spans="5:5" x14ac:dyDescent="0.25">
      <c r="E35742"/>
    </row>
    <row r="35743" spans="5:5" x14ac:dyDescent="0.25">
      <c r="E35743"/>
    </row>
    <row r="35744" spans="5:5" x14ac:dyDescent="0.25">
      <c r="E35744"/>
    </row>
    <row r="35745" spans="5:5" x14ac:dyDescent="0.25">
      <c r="E35745"/>
    </row>
    <row r="35746" spans="5:5" x14ac:dyDescent="0.25">
      <c r="E35746"/>
    </row>
    <row r="35747" spans="5:5" x14ac:dyDescent="0.25">
      <c r="E35747"/>
    </row>
    <row r="35748" spans="5:5" x14ac:dyDescent="0.25">
      <c r="E35748"/>
    </row>
    <row r="35749" spans="5:5" x14ac:dyDescent="0.25">
      <c r="E35749"/>
    </row>
    <row r="35750" spans="5:5" x14ac:dyDescent="0.25">
      <c r="E35750"/>
    </row>
    <row r="35751" spans="5:5" x14ac:dyDescent="0.25">
      <c r="E35751"/>
    </row>
    <row r="35752" spans="5:5" x14ac:dyDescent="0.25">
      <c r="E35752"/>
    </row>
    <row r="35753" spans="5:5" x14ac:dyDescent="0.25">
      <c r="E35753"/>
    </row>
    <row r="35754" spans="5:5" x14ac:dyDescent="0.25">
      <c r="E35754"/>
    </row>
    <row r="35755" spans="5:5" x14ac:dyDescent="0.25">
      <c r="E35755"/>
    </row>
    <row r="35756" spans="5:5" x14ac:dyDescent="0.25">
      <c r="E35756"/>
    </row>
    <row r="35757" spans="5:5" x14ac:dyDescent="0.25">
      <c r="E35757"/>
    </row>
    <row r="35758" spans="5:5" x14ac:dyDescent="0.25">
      <c r="E35758"/>
    </row>
    <row r="35759" spans="5:5" x14ac:dyDescent="0.25">
      <c r="E35759"/>
    </row>
    <row r="35760" spans="5:5" x14ac:dyDescent="0.25">
      <c r="E35760"/>
    </row>
    <row r="35761" spans="5:5" x14ac:dyDescent="0.25">
      <c r="E35761"/>
    </row>
    <row r="35762" spans="5:5" x14ac:dyDescent="0.25">
      <c r="E35762"/>
    </row>
    <row r="35763" spans="5:5" x14ac:dyDescent="0.25">
      <c r="E35763"/>
    </row>
    <row r="35764" spans="5:5" x14ac:dyDescent="0.25">
      <c r="E35764"/>
    </row>
    <row r="35765" spans="5:5" x14ac:dyDescent="0.25">
      <c r="E35765"/>
    </row>
    <row r="35766" spans="5:5" x14ac:dyDescent="0.25">
      <c r="E35766"/>
    </row>
    <row r="35767" spans="5:5" x14ac:dyDescent="0.25">
      <c r="E35767"/>
    </row>
    <row r="35768" spans="5:5" x14ac:dyDescent="0.25">
      <c r="E35768"/>
    </row>
    <row r="35769" spans="5:5" x14ac:dyDescent="0.25">
      <c r="E35769"/>
    </row>
    <row r="35770" spans="5:5" x14ac:dyDescent="0.25">
      <c r="E35770"/>
    </row>
    <row r="35771" spans="5:5" x14ac:dyDescent="0.25">
      <c r="E35771"/>
    </row>
    <row r="35772" spans="5:5" x14ac:dyDescent="0.25">
      <c r="E35772"/>
    </row>
    <row r="35773" spans="5:5" x14ac:dyDescent="0.25">
      <c r="E35773"/>
    </row>
    <row r="35774" spans="5:5" x14ac:dyDescent="0.25">
      <c r="E35774"/>
    </row>
    <row r="35775" spans="5:5" x14ac:dyDescent="0.25">
      <c r="E35775"/>
    </row>
    <row r="35776" spans="5:5" x14ac:dyDescent="0.25">
      <c r="E35776"/>
    </row>
    <row r="35777" spans="5:5" x14ac:dyDescent="0.25">
      <c r="E35777"/>
    </row>
    <row r="35778" spans="5:5" x14ac:dyDescent="0.25">
      <c r="E35778"/>
    </row>
    <row r="35779" spans="5:5" x14ac:dyDescent="0.25">
      <c r="E35779"/>
    </row>
    <row r="35780" spans="5:5" x14ac:dyDescent="0.25">
      <c r="E35780"/>
    </row>
    <row r="35781" spans="5:5" x14ac:dyDescent="0.25">
      <c r="E35781"/>
    </row>
    <row r="35782" spans="5:5" x14ac:dyDescent="0.25">
      <c r="E35782"/>
    </row>
    <row r="35783" spans="5:5" x14ac:dyDescent="0.25">
      <c r="E35783"/>
    </row>
    <row r="35784" spans="5:5" x14ac:dyDescent="0.25">
      <c r="E35784"/>
    </row>
    <row r="35785" spans="5:5" x14ac:dyDescent="0.25">
      <c r="E35785"/>
    </row>
    <row r="35786" spans="5:5" x14ac:dyDescent="0.25">
      <c r="E35786"/>
    </row>
    <row r="35787" spans="5:5" x14ac:dyDescent="0.25">
      <c r="E35787"/>
    </row>
    <row r="35788" spans="5:5" x14ac:dyDescent="0.25">
      <c r="E35788"/>
    </row>
    <row r="35789" spans="5:5" x14ac:dyDescent="0.25">
      <c r="E35789"/>
    </row>
    <row r="35790" spans="5:5" x14ac:dyDescent="0.25">
      <c r="E35790"/>
    </row>
    <row r="35791" spans="5:5" x14ac:dyDescent="0.25">
      <c r="E35791"/>
    </row>
    <row r="35792" spans="5:5" x14ac:dyDescent="0.25">
      <c r="E35792"/>
    </row>
    <row r="35793" spans="5:5" x14ac:dyDescent="0.25">
      <c r="E35793"/>
    </row>
    <row r="35794" spans="5:5" x14ac:dyDescent="0.25">
      <c r="E35794"/>
    </row>
    <row r="35795" spans="5:5" x14ac:dyDescent="0.25">
      <c r="E35795"/>
    </row>
    <row r="35796" spans="5:5" x14ac:dyDescent="0.25">
      <c r="E35796"/>
    </row>
    <row r="35797" spans="5:5" x14ac:dyDescent="0.25">
      <c r="E35797"/>
    </row>
    <row r="35798" spans="5:5" x14ac:dyDescent="0.25">
      <c r="E35798"/>
    </row>
    <row r="35799" spans="5:5" x14ac:dyDescent="0.25">
      <c r="E35799"/>
    </row>
    <row r="35800" spans="5:5" x14ac:dyDescent="0.25">
      <c r="E35800"/>
    </row>
    <row r="35801" spans="5:5" x14ac:dyDescent="0.25">
      <c r="E35801"/>
    </row>
    <row r="35802" spans="5:5" x14ac:dyDescent="0.25">
      <c r="E35802"/>
    </row>
    <row r="35803" spans="5:5" x14ac:dyDescent="0.25">
      <c r="E35803"/>
    </row>
    <row r="35804" spans="5:5" x14ac:dyDescent="0.25">
      <c r="E35804"/>
    </row>
    <row r="35805" spans="5:5" x14ac:dyDescent="0.25">
      <c r="E35805"/>
    </row>
    <row r="35806" spans="5:5" x14ac:dyDescent="0.25">
      <c r="E35806"/>
    </row>
    <row r="35807" spans="5:5" x14ac:dyDescent="0.25">
      <c r="E35807"/>
    </row>
    <row r="35808" spans="5:5" x14ac:dyDescent="0.25">
      <c r="E35808"/>
    </row>
    <row r="35809" spans="5:5" x14ac:dyDescent="0.25">
      <c r="E35809"/>
    </row>
    <row r="35810" spans="5:5" x14ac:dyDescent="0.25">
      <c r="E35810"/>
    </row>
    <row r="35811" spans="5:5" x14ac:dyDescent="0.25">
      <c r="E35811"/>
    </row>
    <row r="35812" spans="5:5" x14ac:dyDescent="0.25">
      <c r="E35812"/>
    </row>
    <row r="35813" spans="5:5" x14ac:dyDescent="0.25">
      <c r="E35813"/>
    </row>
    <row r="35814" spans="5:5" x14ac:dyDescent="0.25">
      <c r="E35814"/>
    </row>
    <row r="35815" spans="5:5" x14ac:dyDescent="0.25">
      <c r="E35815"/>
    </row>
    <row r="35816" spans="5:5" x14ac:dyDescent="0.25">
      <c r="E35816"/>
    </row>
    <row r="35817" spans="5:5" x14ac:dyDescent="0.25">
      <c r="E35817"/>
    </row>
    <row r="35818" spans="5:5" x14ac:dyDescent="0.25">
      <c r="E35818"/>
    </row>
    <row r="35819" spans="5:5" x14ac:dyDescent="0.25">
      <c r="E35819"/>
    </row>
    <row r="35820" spans="5:5" x14ac:dyDescent="0.25">
      <c r="E35820"/>
    </row>
    <row r="35821" spans="5:5" x14ac:dyDescent="0.25">
      <c r="E35821"/>
    </row>
    <row r="35822" spans="5:5" x14ac:dyDescent="0.25">
      <c r="E35822"/>
    </row>
    <row r="35823" spans="5:5" x14ac:dyDescent="0.25">
      <c r="E35823"/>
    </row>
    <row r="35824" spans="5:5" x14ac:dyDescent="0.25">
      <c r="E35824"/>
    </row>
    <row r="35825" spans="5:5" x14ac:dyDescent="0.25">
      <c r="E35825"/>
    </row>
    <row r="35826" spans="5:5" x14ac:dyDescent="0.25">
      <c r="E35826"/>
    </row>
    <row r="35827" spans="5:5" x14ac:dyDescent="0.25">
      <c r="E35827"/>
    </row>
    <row r="35828" spans="5:5" x14ac:dyDescent="0.25">
      <c r="E35828"/>
    </row>
    <row r="35829" spans="5:5" x14ac:dyDescent="0.25">
      <c r="E35829"/>
    </row>
    <row r="35830" spans="5:5" x14ac:dyDescent="0.25">
      <c r="E35830"/>
    </row>
    <row r="35831" spans="5:5" x14ac:dyDescent="0.25">
      <c r="E35831"/>
    </row>
    <row r="35832" spans="5:5" x14ac:dyDescent="0.25">
      <c r="E35832"/>
    </row>
    <row r="35833" spans="5:5" x14ac:dyDescent="0.25">
      <c r="E35833"/>
    </row>
    <row r="35834" spans="5:5" x14ac:dyDescent="0.25">
      <c r="E35834"/>
    </row>
    <row r="35835" spans="5:5" x14ac:dyDescent="0.25">
      <c r="E35835"/>
    </row>
    <row r="35836" spans="5:5" x14ac:dyDescent="0.25">
      <c r="E35836"/>
    </row>
    <row r="35837" spans="5:5" x14ac:dyDescent="0.25">
      <c r="E35837"/>
    </row>
    <row r="35838" spans="5:5" x14ac:dyDescent="0.25">
      <c r="E35838"/>
    </row>
    <row r="35839" spans="5:5" x14ac:dyDescent="0.25">
      <c r="E35839"/>
    </row>
    <row r="35840" spans="5:5" x14ac:dyDescent="0.25">
      <c r="E35840"/>
    </row>
    <row r="35841" spans="5:5" x14ac:dyDescent="0.25">
      <c r="E35841"/>
    </row>
    <row r="35842" spans="5:5" x14ac:dyDescent="0.25">
      <c r="E35842"/>
    </row>
    <row r="35843" spans="5:5" x14ac:dyDescent="0.25">
      <c r="E35843"/>
    </row>
    <row r="35844" spans="5:5" x14ac:dyDescent="0.25">
      <c r="E35844"/>
    </row>
    <row r="35845" spans="5:5" x14ac:dyDescent="0.25">
      <c r="E35845"/>
    </row>
    <row r="35846" spans="5:5" x14ac:dyDescent="0.25">
      <c r="E35846"/>
    </row>
    <row r="35847" spans="5:5" x14ac:dyDescent="0.25">
      <c r="E35847"/>
    </row>
    <row r="35848" spans="5:5" x14ac:dyDescent="0.25">
      <c r="E35848"/>
    </row>
    <row r="35849" spans="5:5" x14ac:dyDescent="0.25">
      <c r="E35849"/>
    </row>
    <row r="35850" spans="5:5" x14ac:dyDescent="0.25">
      <c r="E35850"/>
    </row>
    <row r="35851" spans="5:5" x14ac:dyDescent="0.25">
      <c r="E35851"/>
    </row>
    <row r="35852" spans="5:5" x14ac:dyDescent="0.25">
      <c r="E35852"/>
    </row>
    <row r="35853" spans="5:5" x14ac:dyDescent="0.25">
      <c r="E35853"/>
    </row>
    <row r="35854" spans="5:5" x14ac:dyDescent="0.25">
      <c r="E35854"/>
    </row>
    <row r="35855" spans="5:5" x14ac:dyDescent="0.25">
      <c r="E35855"/>
    </row>
    <row r="35856" spans="5:5" x14ac:dyDescent="0.25">
      <c r="E35856"/>
    </row>
    <row r="35857" spans="5:5" x14ac:dyDescent="0.25">
      <c r="E35857"/>
    </row>
    <row r="35858" spans="5:5" x14ac:dyDescent="0.25">
      <c r="E35858"/>
    </row>
    <row r="35859" spans="5:5" x14ac:dyDescent="0.25">
      <c r="E35859"/>
    </row>
    <row r="35860" spans="5:5" x14ac:dyDescent="0.25">
      <c r="E35860"/>
    </row>
    <row r="35861" spans="5:5" x14ac:dyDescent="0.25">
      <c r="E35861"/>
    </row>
    <row r="35862" spans="5:5" x14ac:dyDescent="0.25">
      <c r="E35862"/>
    </row>
    <row r="35863" spans="5:5" x14ac:dyDescent="0.25">
      <c r="E35863"/>
    </row>
    <row r="35864" spans="5:5" x14ac:dyDescent="0.25">
      <c r="E35864"/>
    </row>
    <row r="35865" spans="5:5" x14ac:dyDescent="0.25">
      <c r="E35865"/>
    </row>
    <row r="35866" spans="5:5" x14ac:dyDescent="0.25">
      <c r="E35866"/>
    </row>
    <row r="35867" spans="5:5" x14ac:dyDescent="0.25">
      <c r="E35867"/>
    </row>
    <row r="35868" spans="5:5" x14ac:dyDescent="0.25">
      <c r="E35868"/>
    </row>
    <row r="35869" spans="5:5" x14ac:dyDescent="0.25">
      <c r="E35869"/>
    </row>
    <row r="35870" spans="5:5" x14ac:dyDescent="0.25">
      <c r="E35870"/>
    </row>
    <row r="35871" spans="5:5" x14ac:dyDescent="0.25">
      <c r="E35871"/>
    </row>
    <row r="35872" spans="5:5" x14ac:dyDescent="0.25">
      <c r="E35872"/>
    </row>
    <row r="35873" spans="5:5" x14ac:dyDescent="0.25">
      <c r="E35873"/>
    </row>
    <row r="35874" spans="5:5" x14ac:dyDescent="0.25">
      <c r="E35874"/>
    </row>
    <row r="35875" spans="5:5" x14ac:dyDescent="0.25">
      <c r="E35875"/>
    </row>
    <row r="35876" spans="5:5" x14ac:dyDescent="0.25">
      <c r="E35876"/>
    </row>
    <row r="35877" spans="5:5" x14ac:dyDescent="0.25">
      <c r="E35877"/>
    </row>
    <row r="35878" spans="5:5" x14ac:dyDescent="0.25">
      <c r="E35878"/>
    </row>
    <row r="35879" spans="5:5" x14ac:dyDescent="0.25">
      <c r="E35879"/>
    </row>
    <row r="35880" spans="5:5" x14ac:dyDescent="0.25">
      <c r="E35880"/>
    </row>
    <row r="35881" spans="5:5" x14ac:dyDescent="0.25">
      <c r="E35881"/>
    </row>
    <row r="35882" spans="5:5" x14ac:dyDescent="0.25">
      <c r="E35882"/>
    </row>
    <row r="35883" spans="5:5" x14ac:dyDescent="0.25">
      <c r="E35883"/>
    </row>
    <row r="35884" spans="5:5" x14ac:dyDescent="0.25">
      <c r="E35884"/>
    </row>
    <row r="35885" spans="5:5" x14ac:dyDescent="0.25">
      <c r="E35885"/>
    </row>
    <row r="35886" spans="5:5" x14ac:dyDescent="0.25">
      <c r="E35886"/>
    </row>
    <row r="35887" spans="5:5" x14ac:dyDescent="0.25">
      <c r="E35887"/>
    </row>
    <row r="35888" spans="5:5" x14ac:dyDescent="0.25">
      <c r="E35888"/>
    </row>
    <row r="35889" spans="5:5" x14ac:dyDescent="0.25">
      <c r="E35889"/>
    </row>
    <row r="35890" spans="5:5" x14ac:dyDescent="0.25">
      <c r="E35890"/>
    </row>
    <row r="35891" spans="5:5" x14ac:dyDescent="0.25">
      <c r="E35891"/>
    </row>
    <row r="35892" spans="5:5" x14ac:dyDescent="0.25">
      <c r="E35892"/>
    </row>
    <row r="35893" spans="5:5" x14ac:dyDescent="0.25">
      <c r="E35893"/>
    </row>
    <row r="35894" spans="5:5" x14ac:dyDescent="0.25">
      <c r="E35894"/>
    </row>
    <row r="35895" spans="5:5" x14ac:dyDescent="0.25">
      <c r="E35895"/>
    </row>
    <row r="35896" spans="5:5" x14ac:dyDescent="0.25">
      <c r="E35896"/>
    </row>
    <row r="35897" spans="5:5" x14ac:dyDescent="0.25">
      <c r="E35897"/>
    </row>
    <row r="35898" spans="5:5" x14ac:dyDescent="0.25">
      <c r="E35898"/>
    </row>
    <row r="35899" spans="5:5" x14ac:dyDescent="0.25">
      <c r="E35899"/>
    </row>
    <row r="35900" spans="5:5" x14ac:dyDescent="0.25">
      <c r="E35900"/>
    </row>
    <row r="35901" spans="5:5" x14ac:dyDescent="0.25">
      <c r="E35901"/>
    </row>
    <row r="35902" spans="5:5" x14ac:dyDescent="0.25">
      <c r="E35902"/>
    </row>
    <row r="35903" spans="5:5" x14ac:dyDescent="0.25">
      <c r="E35903"/>
    </row>
    <row r="35904" spans="5:5" x14ac:dyDescent="0.25">
      <c r="E35904"/>
    </row>
    <row r="35905" spans="5:5" x14ac:dyDescent="0.25">
      <c r="E35905"/>
    </row>
    <row r="35906" spans="5:5" x14ac:dyDescent="0.25">
      <c r="E35906"/>
    </row>
    <row r="35907" spans="5:5" x14ac:dyDescent="0.25">
      <c r="E35907"/>
    </row>
    <row r="35908" spans="5:5" x14ac:dyDescent="0.25">
      <c r="E35908"/>
    </row>
    <row r="35909" spans="5:5" x14ac:dyDescent="0.25">
      <c r="E35909"/>
    </row>
    <row r="35910" spans="5:5" x14ac:dyDescent="0.25">
      <c r="E35910"/>
    </row>
    <row r="35911" spans="5:5" x14ac:dyDescent="0.25">
      <c r="E35911"/>
    </row>
    <row r="35912" spans="5:5" x14ac:dyDescent="0.25">
      <c r="E35912"/>
    </row>
    <row r="35913" spans="5:5" x14ac:dyDescent="0.25">
      <c r="E35913"/>
    </row>
    <row r="35914" spans="5:5" x14ac:dyDescent="0.25">
      <c r="E35914"/>
    </row>
    <row r="35915" spans="5:5" x14ac:dyDescent="0.25">
      <c r="E35915"/>
    </row>
    <row r="35916" spans="5:5" x14ac:dyDescent="0.25">
      <c r="E35916"/>
    </row>
    <row r="35917" spans="5:5" x14ac:dyDescent="0.25">
      <c r="E35917"/>
    </row>
    <row r="35918" spans="5:5" x14ac:dyDescent="0.25">
      <c r="E35918"/>
    </row>
    <row r="35919" spans="5:5" x14ac:dyDescent="0.25">
      <c r="E35919"/>
    </row>
    <row r="35920" spans="5:5" x14ac:dyDescent="0.25">
      <c r="E35920"/>
    </row>
    <row r="35921" spans="5:5" x14ac:dyDescent="0.25">
      <c r="E35921"/>
    </row>
    <row r="35922" spans="5:5" x14ac:dyDescent="0.25">
      <c r="E35922"/>
    </row>
    <row r="35923" spans="5:5" x14ac:dyDescent="0.25">
      <c r="E35923"/>
    </row>
    <row r="35924" spans="5:5" x14ac:dyDescent="0.25">
      <c r="E35924"/>
    </row>
    <row r="35925" spans="5:5" x14ac:dyDescent="0.25">
      <c r="E35925"/>
    </row>
    <row r="35926" spans="5:5" x14ac:dyDescent="0.25">
      <c r="E35926"/>
    </row>
    <row r="35927" spans="5:5" x14ac:dyDescent="0.25">
      <c r="E35927"/>
    </row>
    <row r="35928" spans="5:5" x14ac:dyDescent="0.25">
      <c r="E35928"/>
    </row>
    <row r="35929" spans="5:5" x14ac:dyDescent="0.25">
      <c r="E35929"/>
    </row>
    <row r="35930" spans="5:5" x14ac:dyDescent="0.25">
      <c r="E35930"/>
    </row>
    <row r="35931" spans="5:5" x14ac:dyDescent="0.25">
      <c r="E35931"/>
    </row>
    <row r="35932" spans="5:5" x14ac:dyDescent="0.25">
      <c r="E35932"/>
    </row>
    <row r="35933" spans="5:5" x14ac:dyDescent="0.25">
      <c r="E35933"/>
    </row>
    <row r="35934" spans="5:5" x14ac:dyDescent="0.25">
      <c r="E35934"/>
    </row>
    <row r="35935" spans="5:5" x14ac:dyDescent="0.25">
      <c r="E35935"/>
    </row>
    <row r="35936" spans="5:5" x14ac:dyDescent="0.25">
      <c r="E35936"/>
    </row>
    <row r="35937" spans="5:5" x14ac:dyDescent="0.25">
      <c r="E35937"/>
    </row>
    <row r="35938" spans="5:5" x14ac:dyDescent="0.25">
      <c r="E35938"/>
    </row>
    <row r="35939" spans="5:5" x14ac:dyDescent="0.25">
      <c r="E35939"/>
    </row>
    <row r="35940" spans="5:5" x14ac:dyDescent="0.25">
      <c r="E35940"/>
    </row>
    <row r="35941" spans="5:5" x14ac:dyDescent="0.25">
      <c r="E35941"/>
    </row>
    <row r="35942" spans="5:5" x14ac:dyDescent="0.25">
      <c r="E35942"/>
    </row>
    <row r="35943" spans="5:5" x14ac:dyDescent="0.25">
      <c r="E35943"/>
    </row>
    <row r="35944" spans="5:5" x14ac:dyDescent="0.25">
      <c r="E35944"/>
    </row>
    <row r="35945" spans="5:5" x14ac:dyDescent="0.25">
      <c r="E35945"/>
    </row>
    <row r="35946" spans="5:5" x14ac:dyDescent="0.25">
      <c r="E35946"/>
    </row>
    <row r="35947" spans="5:5" x14ac:dyDescent="0.25">
      <c r="E35947"/>
    </row>
    <row r="35948" spans="5:5" x14ac:dyDescent="0.25">
      <c r="E35948"/>
    </row>
    <row r="35949" spans="5:5" x14ac:dyDescent="0.25">
      <c r="E35949"/>
    </row>
    <row r="35950" spans="5:5" x14ac:dyDescent="0.25">
      <c r="E35950"/>
    </row>
    <row r="35951" spans="5:5" x14ac:dyDescent="0.25">
      <c r="E35951"/>
    </row>
    <row r="35952" spans="5:5" x14ac:dyDescent="0.25">
      <c r="E35952"/>
    </row>
    <row r="35953" spans="5:5" x14ac:dyDescent="0.25">
      <c r="E35953"/>
    </row>
    <row r="35954" spans="5:5" x14ac:dyDescent="0.25">
      <c r="E35954"/>
    </row>
    <row r="35955" spans="5:5" x14ac:dyDescent="0.25">
      <c r="E35955"/>
    </row>
    <row r="35956" spans="5:5" x14ac:dyDescent="0.25">
      <c r="E35956"/>
    </row>
    <row r="35957" spans="5:5" x14ac:dyDescent="0.25">
      <c r="E35957"/>
    </row>
    <row r="35958" spans="5:5" x14ac:dyDescent="0.25">
      <c r="E35958"/>
    </row>
    <row r="35959" spans="5:5" x14ac:dyDescent="0.25">
      <c r="E35959"/>
    </row>
    <row r="35960" spans="5:5" x14ac:dyDescent="0.25">
      <c r="E35960"/>
    </row>
    <row r="35961" spans="5:5" x14ac:dyDescent="0.25">
      <c r="E35961"/>
    </row>
    <row r="35962" spans="5:5" x14ac:dyDescent="0.25">
      <c r="E35962"/>
    </row>
    <row r="35963" spans="5:5" x14ac:dyDescent="0.25">
      <c r="E35963"/>
    </row>
    <row r="35964" spans="5:5" x14ac:dyDescent="0.25">
      <c r="E35964"/>
    </row>
    <row r="35965" spans="5:5" x14ac:dyDescent="0.25">
      <c r="E35965"/>
    </row>
    <row r="35966" spans="5:5" x14ac:dyDescent="0.25">
      <c r="E35966"/>
    </row>
    <row r="35967" spans="5:5" x14ac:dyDescent="0.25">
      <c r="E35967"/>
    </row>
    <row r="35968" spans="5:5" x14ac:dyDescent="0.25">
      <c r="E35968"/>
    </row>
    <row r="35969" spans="5:5" x14ac:dyDescent="0.25">
      <c r="E35969"/>
    </row>
    <row r="35970" spans="5:5" x14ac:dyDescent="0.25">
      <c r="E35970"/>
    </row>
    <row r="35971" spans="5:5" x14ac:dyDescent="0.25">
      <c r="E35971"/>
    </row>
    <row r="35972" spans="5:5" x14ac:dyDescent="0.25">
      <c r="E35972"/>
    </row>
    <row r="35973" spans="5:5" x14ac:dyDescent="0.25">
      <c r="E35973"/>
    </row>
    <row r="35974" spans="5:5" x14ac:dyDescent="0.25">
      <c r="E35974"/>
    </row>
    <row r="35975" spans="5:5" x14ac:dyDescent="0.25">
      <c r="E35975"/>
    </row>
    <row r="35976" spans="5:5" x14ac:dyDescent="0.25">
      <c r="E35976"/>
    </row>
    <row r="35977" spans="5:5" x14ac:dyDescent="0.25">
      <c r="E35977"/>
    </row>
    <row r="35978" spans="5:5" x14ac:dyDescent="0.25">
      <c r="E35978"/>
    </row>
    <row r="35979" spans="5:5" x14ac:dyDescent="0.25">
      <c r="E35979"/>
    </row>
    <row r="35980" spans="5:5" x14ac:dyDescent="0.25">
      <c r="E35980"/>
    </row>
    <row r="35981" spans="5:5" x14ac:dyDescent="0.25">
      <c r="E35981"/>
    </row>
    <row r="35982" spans="5:5" x14ac:dyDescent="0.25">
      <c r="E35982"/>
    </row>
    <row r="35983" spans="5:5" x14ac:dyDescent="0.25">
      <c r="E35983"/>
    </row>
    <row r="35984" spans="5:5" x14ac:dyDescent="0.25">
      <c r="E35984"/>
    </row>
    <row r="35985" spans="5:5" x14ac:dyDescent="0.25">
      <c r="E35985"/>
    </row>
    <row r="35986" spans="5:5" x14ac:dyDescent="0.25">
      <c r="E35986"/>
    </row>
    <row r="35987" spans="5:5" x14ac:dyDescent="0.25">
      <c r="E35987"/>
    </row>
    <row r="35988" spans="5:5" x14ac:dyDescent="0.25">
      <c r="E35988"/>
    </row>
    <row r="35989" spans="5:5" x14ac:dyDescent="0.25">
      <c r="E35989"/>
    </row>
    <row r="35990" spans="5:5" x14ac:dyDescent="0.25">
      <c r="E35990"/>
    </row>
    <row r="35991" spans="5:5" x14ac:dyDescent="0.25">
      <c r="E35991"/>
    </row>
    <row r="35992" spans="5:5" x14ac:dyDescent="0.25">
      <c r="E35992"/>
    </row>
    <row r="35993" spans="5:5" x14ac:dyDescent="0.25">
      <c r="E35993"/>
    </row>
    <row r="35994" spans="5:5" x14ac:dyDescent="0.25">
      <c r="E35994"/>
    </row>
    <row r="35995" spans="5:5" x14ac:dyDescent="0.25">
      <c r="E35995"/>
    </row>
    <row r="35996" spans="5:5" x14ac:dyDescent="0.25">
      <c r="E35996"/>
    </row>
    <row r="35997" spans="5:5" x14ac:dyDescent="0.25">
      <c r="E35997"/>
    </row>
    <row r="35998" spans="5:5" x14ac:dyDescent="0.25">
      <c r="E35998"/>
    </row>
    <row r="35999" spans="5:5" x14ac:dyDescent="0.25">
      <c r="E35999"/>
    </row>
    <row r="36000" spans="5:5" x14ac:dyDescent="0.25">
      <c r="E36000"/>
    </row>
    <row r="36001" spans="5:5" x14ac:dyDescent="0.25">
      <c r="E36001"/>
    </row>
    <row r="36002" spans="5:5" x14ac:dyDescent="0.25">
      <c r="E36002"/>
    </row>
    <row r="36003" spans="5:5" x14ac:dyDescent="0.25">
      <c r="E36003"/>
    </row>
    <row r="36004" spans="5:5" x14ac:dyDescent="0.25">
      <c r="E36004"/>
    </row>
    <row r="36005" spans="5:5" x14ac:dyDescent="0.25">
      <c r="E36005"/>
    </row>
    <row r="36006" spans="5:5" x14ac:dyDescent="0.25">
      <c r="E36006"/>
    </row>
    <row r="36007" spans="5:5" x14ac:dyDescent="0.25">
      <c r="E36007"/>
    </row>
    <row r="36008" spans="5:5" x14ac:dyDescent="0.25">
      <c r="E36008"/>
    </row>
    <row r="36009" spans="5:5" x14ac:dyDescent="0.25">
      <c r="E36009"/>
    </row>
    <row r="36010" spans="5:5" x14ac:dyDescent="0.25">
      <c r="E36010"/>
    </row>
    <row r="36011" spans="5:5" x14ac:dyDescent="0.25">
      <c r="E36011"/>
    </row>
    <row r="36012" spans="5:5" x14ac:dyDescent="0.25">
      <c r="E36012"/>
    </row>
    <row r="36013" spans="5:5" x14ac:dyDescent="0.25">
      <c r="E36013"/>
    </row>
    <row r="36014" spans="5:5" x14ac:dyDescent="0.25">
      <c r="E36014"/>
    </row>
    <row r="36015" spans="5:5" x14ac:dyDescent="0.25">
      <c r="E36015"/>
    </row>
    <row r="36016" spans="5:5" x14ac:dyDescent="0.25">
      <c r="E36016"/>
    </row>
    <row r="36017" spans="5:5" x14ac:dyDescent="0.25">
      <c r="E36017"/>
    </row>
    <row r="36018" spans="5:5" x14ac:dyDescent="0.25">
      <c r="E36018"/>
    </row>
    <row r="36019" spans="5:5" x14ac:dyDescent="0.25">
      <c r="E36019"/>
    </row>
    <row r="36020" spans="5:5" x14ac:dyDescent="0.25">
      <c r="E36020"/>
    </row>
    <row r="36021" spans="5:5" x14ac:dyDescent="0.25">
      <c r="E36021"/>
    </row>
    <row r="36022" spans="5:5" x14ac:dyDescent="0.25">
      <c r="E36022"/>
    </row>
    <row r="36023" spans="5:5" x14ac:dyDescent="0.25">
      <c r="E36023"/>
    </row>
    <row r="36024" spans="5:5" x14ac:dyDescent="0.25">
      <c r="E36024"/>
    </row>
    <row r="36025" spans="5:5" x14ac:dyDescent="0.25">
      <c r="E36025"/>
    </row>
    <row r="36026" spans="5:5" x14ac:dyDescent="0.25">
      <c r="E36026"/>
    </row>
    <row r="36027" spans="5:5" x14ac:dyDescent="0.25">
      <c r="E36027"/>
    </row>
    <row r="36028" spans="5:5" x14ac:dyDescent="0.25">
      <c r="E36028"/>
    </row>
    <row r="36029" spans="5:5" x14ac:dyDescent="0.25">
      <c r="E36029"/>
    </row>
    <row r="36030" spans="5:5" x14ac:dyDescent="0.25">
      <c r="E36030"/>
    </row>
    <row r="36031" spans="5:5" x14ac:dyDescent="0.25">
      <c r="E36031"/>
    </row>
    <row r="36032" spans="5:5" x14ac:dyDescent="0.25">
      <c r="E36032"/>
    </row>
    <row r="36033" spans="5:5" x14ac:dyDescent="0.25">
      <c r="E36033"/>
    </row>
    <row r="36034" spans="5:5" x14ac:dyDescent="0.25">
      <c r="E36034"/>
    </row>
    <row r="36035" spans="5:5" x14ac:dyDescent="0.25">
      <c r="E36035"/>
    </row>
    <row r="36036" spans="5:5" x14ac:dyDescent="0.25">
      <c r="E36036"/>
    </row>
    <row r="36037" spans="5:5" x14ac:dyDescent="0.25">
      <c r="E36037"/>
    </row>
    <row r="36038" spans="5:5" x14ac:dyDescent="0.25">
      <c r="E36038"/>
    </row>
    <row r="36039" spans="5:5" x14ac:dyDescent="0.25">
      <c r="E36039"/>
    </row>
    <row r="36040" spans="5:5" x14ac:dyDescent="0.25">
      <c r="E36040"/>
    </row>
    <row r="36041" spans="5:5" x14ac:dyDescent="0.25">
      <c r="E36041"/>
    </row>
    <row r="36042" spans="5:5" x14ac:dyDescent="0.25">
      <c r="E36042"/>
    </row>
    <row r="36043" spans="5:5" x14ac:dyDescent="0.25">
      <c r="E36043"/>
    </row>
    <row r="36044" spans="5:5" x14ac:dyDescent="0.25">
      <c r="E36044"/>
    </row>
    <row r="36045" spans="5:5" x14ac:dyDescent="0.25">
      <c r="E36045"/>
    </row>
    <row r="36046" spans="5:5" x14ac:dyDescent="0.25">
      <c r="E36046"/>
    </row>
    <row r="36047" spans="5:5" x14ac:dyDescent="0.25">
      <c r="E36047"/>
    </row>
    <row r="36048" spans="5:5" x14ac:dyDescent="0.25">
      <c r="E36048"/>
    </row>
    <row r="36049" spans="5:5" x14ac:dyDescent="0.25">
      <c r="E36049"/>
    </row>
    <row r="36050" spans="5:5" x14ac:dyDescent="0.25">
      <c r="E36050"/>
    </row>
    <row r="36051" spans="5:5" x14ac:dyDescent="0.25">
      <c r="E36051"/>
    </row>
    <row r="36052" spans="5:5" x14ac:dyDescent="0.25">
      <c r="E36052"/>
    </row>
    <row r="36053" spans="5:5" x14ac:dyDescent="0.25">
      <c r="E36053"/>
    </row>
    <row r="36054" spans="5:5" x14ac:dyDescent="0.25">
      <c r="E36054"/>
    </row>
    <row r="36055" spans="5:5" x14ac:dyDescent="0.25">
      <c r="E36055"/>
    </row>
    <row r="36056" spans="5:5" x14ac:dyDescent="0.25">
      <c r="E36056"/>
    </row>
    <row r="36057" spans="5:5" x14ac:dyDescent="0.25">
      <c r="E36057"/>
    </row>
    <row r="36058" spans="5:5" x14ac:dyDescent="0.25">
      <c r="E36058"/>
    </row>
    <row r="36059" spans="5:5" x14ac:dyDescent="0.25">
      <c r="E36059"/>
    </row>
    <row r="36060" spans="5:5" x14ac:dyDescent="0.25">
      <c r="E36060"/>
    </row>
    <row r="36061" spans="5:5" x14ac:dyDescent="0.25">
      <c r="E36061"/>
    </row>
    <row r="36062" spans="5:5" x14ac:dyDescent="0.25">
      <c r="E36062"/>
    </row>
    <row r="36063" spans="5:5" x14ac:dyDescent="0.25">
      <c r="E36063"/>
    </row>
    <row r="36064" spans="5:5" x14ac:dyDescent="0.25">
      <c r="E36064"/>
    </row>
    <row r="36065" spans="5:5" x14ac:dyDescent="0.25">
      <c r="E36065"/>
    </row>
    <row r="36066" spans="5:5" x14ac:dyDescent="0.25">
      <c r="E36066"/>
    </row>
    <row r="36067" spans="5:5" x14ac:dyDescent="0.25">
      <c r="E36067"/>
    </row>
    <row r="36068" spans="5:5" x14ac:dyDescent="0.25">
      <c r="E36068"/>
    </row>
    <row r="36069" spans="5:5" x14ac:dyDescent="0.25">
      <c r="E36069"/>
    </row>
    <row r="36070" spans="5:5" x14ac:dyDescent="0.25">
      <c r="E36070"/>
    </row>
    <row r="36071" spans="5:5" x14ac:dyDescent="0.25">
      <c r="E36071"/>
    </row>
    <row r="36072" spans="5:5" x14ac:dyDescent="0.25">
      <c r="E36072"/>
    </row>
    <row r="36073" spans="5:5" x14ac:dyDescent="0.25">
      <c r="E36073"/>
    </row>
    <row r="36074" spans="5:5" x14ac:dyDescent="0.25">
      <c r="E36074"/>
    </row>
    <row r="36075" spans="5:5" x14ac:dyDescent="0.25">
      <c r="E36075"/>
    </row>
    <row r="36076" spans="5:5" x14ac:dyDescent="0.25">
      <c r="E36076"/>
    </row>
    <row r="36077" spans="5:5" x14ac:dyDescent="0.25">
      <c r="E36077"/>
    </row>
    <row r="36078" spans="5:5" x14ac:dyDescent="0.25">
      <c r="E36078"/>
    </row>
    <row r="36079" spans="5:5" x14ac:dyDescent="0.25">
      <c r="E36079"/>
    </row>
    <row r="36080" spans="5:5" x14ac:dyDescent="0.25">
      <c r="E36080"/>
    </row>
    <row r="36081" spans="5:5" x14ac:dyDescent="0.25">
      <c r="E36081"/>
    </row>
    <row r="36082" spans="5:5" x14ac:dyDescent="0.25">
      <c r="E36082"/>
    </row>
    <row r="36083" spans="5:5" x14ac:dyDescent="0.25">
      <c r="E36083"/>
    </row>
    <row r="36084" spans="5:5" x14ac:dyDescent="0.25">
      <c r="E36084"/>
    </row>
    <row r="36085" spans="5:5" x14ac:dyDescent="0.25">
      <c r="E36085"/>
    </row>
    <row r="36086" spans="5:5" x14ac:dyDescent="0.25">
      <c r="E36086"/>
    </row>
    <row r="36087" spans="5:5" x14ac:dyDescent="0.25">
      <c r="E36087"/>
    </row>
    <row r="36088" spans="5:5" x14ac:dyDescent="0.25">
      <c r="E36088"/>
    </row>
    <row r="36089" spans="5:5" x14ac:dyDescent="0.25">
      <c r="E36089"/>
    </row>
    <row r="36090" spans="5:5" x14ac:dyDescent="0.25">
      <c r="E36090"/>
    </row>
    <row r="36091" spans="5:5" x14ac:dyDescent="0.25">
      <c r="E36091"/>
    </row>
    <row r="36092" spans="5:5" x14ac:dyDescent="0.25">
      <c r="E36092"/>
    </row>
    <row r="36093" spans="5:5" x14ac:dyDescent="0.25">
      <c r="E36093"/>
    </row>
    <row r="36094" spans="5:5" x14ac:dyDescent="0.25">
      <c r="E36094"/>
    </row>
    <row r="36095" spans="5:5" x14ac:dyDescent="0.25">
      <c r="E36095"/>
    </row>
    <row r="36096" spans="5:5" x14ac:dyDescent="0.25">
      <c r="E36096"/>
    </row>
    <row r="36097" spans="5:5" x14ac:dyDescent="0.25">
      <c r="E36097"/>
    </row>
    <row r="36098" spans="5:5" x14ac:dyDescent="0.25">
      <c r="E36098"/>
    </row>
    <row r="36099" spans="5:5" x14ac:dyDescent="0.25">
      <c r="E36099"/>
    </row>
    <row r="36100" spans="5:5" x14ac:dyDescent="0.25">
      <c r="E36100"/>
    </row>
    <row r="36101" spans="5:5" x14ac:dyDescent="0.25">
      <c r="E36101"/>
    </row>
    <row r="36102" spans="5:5" x14ac:dyDescent="0.25">
      <c r="E36102"/>
    </row>
    <row r="36103" spans="5:5" x14ac:dyDescent="0.25">
      <c r="E36103"/>
    </row>
    <row r="36104" spans="5:5" x14ac:dyDescent="0.25">
      <c r="E36104"/>
    </row>
    <row r="36105" spans="5:5" x14ac:dyDescent="0.25">
      <c r="E36105"/>
    </row>
    <row r="36106" spans="5:5" x14ac:dyDescent="0.25">
      <c r="E36106"/>
    </row>
    <row r="36107" spans="5:5" x14ac:dyDescent="0.25">
      <c r="E36107"/>
    </row>
    <row r="36108" spans="5:5" x14ac:dyDescent="0.25">
      <c r="E36108"/>
    </row>
    <row r="36109" spans="5:5" x14ac:dyDescent="0.25">
      <c r="E36109"/>
    </row>
    <row r="36110" spans="5:5" x14ac:dyDescent="0.25">
      <c r="E36110"/>
    </row>
    <row r="36111" spans="5:5" x14ac:dyDescent="0.25">
      <c r="E36111"/>
    </row>
    <row r="36112" spans="5:5" x14ac:dyDescent="0.25">
      <c r="E36112"/>
    </row>
    <row r="36113" spans="5:5" x14ac:dyDescent="0.25">
      <c r="E36113"/>
    </row>
    <row r="36114" spans="5:5" x14ac:dyDescent="0.25">
      <c r="E36114"/>
    </row>
    <row r="36115" spans="5:5" x14ac:dyDescent="0.25">
      <c r="E36115"/>
    </row>
    <row r="36116" spans="5:5" x14ac:dyDescent="0.25">
      <c r="E36116"/>
    </row>
    <row r="36117" spans="5:5" x14ac:dyDescent="0.25">
      <c r="E36117"/>
    </row>
    <row r="36118" spans="5:5" x14ac:dyDescent="0.25">
      <c r="E36118"/>
    </row>
    <row r="36119" spans="5:5" x14ac:dyDescent="0.25">
      <c r="E36119"/>
    </row>
    <row r="36120" spans="5:5" x14ac:dyDescent="0.25">
      <c r="E36120"/>
    </row>
    <row r="36121" spans="5:5" x14ac:dyDescent="0.25">
      <c r="E36121"/>
    </row>
    <row r="36122" spans="5:5" x14ac:dyDescent="0.25">
      <c r="E36122"/>
    </row>
    <row r="36123" spans="5:5" x14ac:dyDescent="0.25">
      <c r="E36123"/>
    </row>
    <row r="36124" spans="5:5" x14ac:dyDescent="0.25">
      <c r="E36124"/>
    </row>
    <row r="36125" spans="5:5" x14ac:dyDescent="0.25">
      <c r="E36125"/>
    </row>
    <row r="36126" spans="5:5" x14ac:dyDescent="0.25">
      <c r="E36126"/>
    </row>
    <row r="36127" spans="5:5" x14ac:dyDescent="0.25">
      <c r="E36127"/>
    </row>
    <row r="36128" spans="5:5" x14ac:dyDescent="0.25">
      <c r="E36128"/>
    </row>
    <row r="36129" spans="5:5" x14ac:dyDescent="0.25">
      <c r="E36129"/>
    </row>
    <row r="36130" spans="5:5" x14ac:dyDescent="0.25">
      <c r="E36130"/>
    </row>
    <row r="36131" spans="5:5" x14ac:dyDescent="0.25">
      <c r="E36131"/>
    </row>
    <row r="36132" spans="5:5" x14ac:dyDescent="0.25">
      <c r="E36132"/>
    </row>
    <row r="36133" spans="5:5" x14ac:dyDescent="0.25">
      <c r="E36133"/>
    </row>
    <row r="36134" spans="5:5" x14ac:dyDescent="0.25">
      <c r="E36134"/>
    </row>
    <row r="36135" spans="5:5" x14ac:dyDescent="0.25">
      <c r="E36135"/>
    </row>
    <row r="36136" spans="5:5" x14ac:dyDescent="0.25">
      <c r="E36136"/>
    </row>
    <row r="36137" spans="5:5" x14ac:dyDescent="0.25">
      <c r="E36137"/>
    </row>
    <row r="36138" spans="5:5" x14ac:dyDescent="0.25">
      <c r="E36138"/>
    </row>
    <row r="36139" spans="5:5" x14ac:dyDescent="0.25">
      <c r="E36139"/>
    </row>
    <row r="36140" spans="5:5" x14ac:dyDescent="0.25">
      <c r="E36140"/>
    </row>
    <row r="36141" spans="5:5" x14ac:dyDescent="0.25">
      <c r="E36141"/>
    </row>
    <row r="36142" spans="5:5" x14ac:dyDescent="0.25">
      <c r="E36142"/>
    </row>
    <row r="36143" spans="5:5" x14ac:dyDescent="0.25">
      <c r="E36143"/>
    </row>
    <row r="36144" spans="5:5" x14ac:dyDescent="0.25">
      <c r="E36144"/>
    </row>
    <row r="36145" spans="5:5" x14ac:dyDescent="0.25">
      <c r="E36145"/>
    </row>
    <row r="36146" spans="5:5" x14ac:dyDescent="0.25">
      <c r="E36146"/>
    </row>
    <row r="36147" spans="5:5" x14ac:dyDescent="0.25">
      <c r="E36147"/>
    </row>
    <row r="36148" spans="5:5" x14ac:dyDescent="0.25">
      <c r="E36148"/>
    </row>
    <row r="36149" spans="5:5" x14ac:dyDescent="0.25">
      <c r="E36149"/>
    </row>
    <row r="36150" spans="5:5" x14ac:dyDescent="0.25">
      <c r="E36150"/>
    </row>
    <row r="36151" spans="5:5" x14ac:dyDescent="0.25">
      <c r="E36151"/>
    </row>
    <row r="36152" spans="5:5" x14ac:dyDescent="0.25">
      <c r="E36152"/>
    </row>
    <row r="36153" spans="5:5" x14ac:dyDescent="0.25">
      <c r="E36153"/>
    </row>
    <row r="36154" spans="5:5" x14ac:dyDescent="0.25">
      <c r="E36154"/>
    </row>
    <row r="36155" spans="5:5" x14ac:dyDescent="0.25">
      <c r="E36155"/>
    </row>
    <row r="36156" spans="5:5" x14ac:dyDescent="0.25">
      <c r="E36156"/>
    </row>
    <row r="36157" spans="5:5" x14ac:dyDescent="0.25">
      <c r="E36157"/>
    </row>
    <row r="36158" spans="5:5" x14ac:dyDescent="0.25">
      <c r="E36158"/>
    </row>
    <row r="36159" spans="5:5" x14ac:dyDescent="0.25">
      <c r="E36159"/>
    </row>
    <row r="36160" spans="5:5" x14ac:dyDescent="0.25">
      <c r="E36160"/>
    </row>
    <row r="36161" spans="5:5" x14ac:dyDescent="0.25">
      <c r="E36161"/>
    </row>
    <row r="36162" spans="5:5" x14ac:dyDescent="0.25">
      <c r="E36162"/>
    </row>
    <row r="36163" spans="5:5" x14ac:dyDescent="0.25">
      <c r="E36163"/>
    </row>
    <row r="36164" spans="5:5" x14ac:dyDescent="0.25">
      <c r="E36164"/>
    </row>
    <row r="36165" spans="5:5" x14ac:dyDescent="0.25">
      <c r="E36165"/>
    </row>
    <row r="36166" spans="5:5" x14ac:dyDescent="0.25">
      <c r="E36166"/>
    </row>
    <row r="36167" spans="5:5" x14ac:dyDescent="0.25">
      <c r="E36167"/>
    </row>
    <row r="36168" spans="5:5" x14ac:dyDescent="0.25">
      <c r="E36168"/>
    </row>
    <row r="36169" spans="5:5" x14ac:dyDescent="0.25">
      <c r="E36169"/>
    </row>
    <row r="36170" spans="5:5" x14ac:dyDescent="0.25">
      <c r="E36170"/>
    </row>
    <row r="36171" spans="5:5" x14ac:dyDescent="0.25">
      <c r="E36171"/>
    </row>
    <row r="36172" spans="5:5" x14ac:dyDescent="0.25">
      <c r="E36172"/>
    </row>
    <row r="36173" spans="5:5" x14ac:dyDescent="0.25">
      <c r="E36173"/>
    </row>
    <row r="36174" spans="5:5" x14ac:dyDescent="0.25">
      <c r="E36174"/>
    </row>
    <row r="36175" spans="5:5" x14ac:dyDescent="0.25">
      <c r="E36175"/>
    </row>
    <row r="36176" spans="5:5" x14ac:dyDescent="0.25">
      <c r="E36176"/>
    </row>
    <row r="36177" spans="5:5" x14ac:dyDescent="0.25">
      <c r="E36177"/>
    </row>
    <row r="36178" spans="5:5" x14ac:dyDescent="0.25">
      <c r="E36178"/>
    </row>
    <row r="36179" spans="5:5" x14ac:dyDescent="0.25">
      <c r="E36179"/>
    </row>
    <row r="36180" spans="5:5" x14ac:dyDescent="0.25">
      <c r="E36180"/>
    </row>
    <row r="36181" spans="5:5" x14ac:dyDescent="0.25">
      <c r="E36181"/>
    </row>
    <row r="36182" spans="5:5" x14ac:dyDescent="0.25">
      <c r="E36182"/>
    </row>
    <row r="36183" spans="5:5" x14ac:dyDescent="0.25">
      <c r="E36183"/>
    </row>
    <row r="36184" spans="5:5" x14ac:dyDescent="0.25">
      <c r="E36184"/>
    </row>
    <row r="36185" spans="5:5" x14ac:dyDescent="0.25">
      <c r="E36185"/>
    </row>
    <row r="36186" spans="5:5" x14ac:dyDescent="0.25">
      <c r="E36186"/>
    </row>
    <row r="36187" spans="5:5" x14ac:dyDescent="0.25">
      <c r="E36187"/>
    </row>
    <row r="36188" spans="5:5" x14ac:dyDescent="0.25">
      <c r="E36188"/>
    </row>
    <row r="36189" spans="5:5" x14ac:dyDescent="0.25">
      <c r="E36189"/>
    </row>
    <row r="36190" spans="5:5" x14ac:dyDescent="0.25">
      <c r="E36190"/>
    </row>
    <row r="36191" spans="5:5" x14ac:dyDescent="0.25">
      <c r="E36191"/>
    </row>
    <row r="36192" spans="5:5" x14ac:dyDescent="0.25">
      <c r="E36192"/>
    </row>
    <row r="36193" spans="5:5" x14ac:dyDescent="0.25">
      <c r="E36193"/>
    </row>
    <row r="36194" spans="5:5" x14ac:dyDescent="0.25">
      <c r="E36194"/>
    </row>
    <row r="36195" spans="5:5" x14ac:dyDescent="0.25">
      <c r="E36195"/>
    </row>
    <row r="36196" spans="5:5" x14ac:dyDescent="0.25">
      <c r="E36196"/>
    </row>
    <row r="36197" spans="5:5" x14ac:dyDescent="0.25">
      <c r="E36197"/>
    </row>
    <row r="36198" spans="5:5" x14ac:dyDescent="0.25">
      <c r="E36198"/>
    </row>
    <row r="36199" spans="5:5" x14ac:dyDescent="0.25">
      <c r="E36199"/>
    </row>
    <row r="36200" spans="5:5" x14ac:dyDescent="0.25">
      <c r="E36200"/>
    </row>
    <row r="36201" spans="5:5" x14ac:dyDescent="0.25">
      <c r="E36201"/>
    </row>
    <row r="36202" spans="5:5" x14ac:dyDescent="0.25">
      <c r="E36202"/>
    </row>
    <row r="36203" spans="5:5" x14ac:dyDescent="0.25">
      <c r="E36203"/>
    </row>
    <row r="36204" spans="5:5" x14ac:dyDescent="0.25">
      <c r="E36204"/>
    </row>
    <row r="36205" spans="5:5" x14ac:dyDescent="0.25">
      <c r="E36205"/>
    </row>
    <row r="36206" spans="5:5" x14ac:dyDescent="0.25">
      <c r="E36206"/>
    </row>
    <row r="36207" spans="5:5" x14ac:dyDescent="0.25">
      <c r="E36207"/>
    </row>
    <row r="36208" spans="5:5" x14ac:dyDescent="0.25">
      <c r="E36208"/>
    </row>
    <row r="36209" spans="5:5" x14ac:dyDescent="0.25">
      <c r="E36209"/>
    </row>
    <row r="36210" spans="5:5" x14ac:dyDescent="0.25">
      <c r="E36210"/>
    </row>
    <row r="36211" spans="5:5" x14ac:dyDescent="0.25">
      <c r="E36211"/>
    </row>
    <row r="36212" spans="5:5" x14ac:dyDescent="0.25">
      <c r="E36212"/>
    </row>
    <row r="36213" spans="5:5" x14ac:dyDescent="0.25">
      <c r="E36213"/>
    </row>
    <row r="36214" spans="5:5" x14ac:dyDescent="0.25">
      <c r="E36214"/>
    </row>
    <row r="36215" spans="5:5" x14ac:dyDescent="0.25">
      <c r="E36215"/>
    </row>
    <row r="36216" spans="5:5" x14ac:dyDescent="0.25">
      <c r="E36216"/>
    </row>
    <row r="36217" spans="5:5" x14ac:dyDescent="0.25">
      <c r="E36217"/>
    </row>
    <row r="36218" spans="5:5" x14ac:dyDescent="0.25">
      <c r="E36218"/>
    </row>
    <row r="36219" spans="5:5" x14ac:dyDescent="0.25">
      <c r="E36219"/>
    </row>
    <row r="36220" spans="5:5" x14ac:dyDescent="0.25">
      <c r="E36220"/>
    </row>
    <row r="36221" spans="5:5" x14ac:dyDescent="0.25">
      <c r="E36221"/>
    </row>
    <row r="36222" spans="5:5" x14ac:dyDescent="0.25">
      <c r="E36222"/>
    </row>
    <row r="36223" spans="5:5" x14ac:dyDescent="0.25">
      <c r="E36223"/>
    </row>
    <row r="36224" spans="5:5" x14ac:dyDescent="0.25">
      <c r="E36224"/>
    </row>
    <row r="36225" spans="5:5" x14ac:dyDescent="0.25">
      <c r="E36225"/>
    </row>
    <row r="36226" spans="5:5" x14ac:dyDescent="0.25">
      <c r="E36226"/>
    </row>
    <row r="36227" spans="5:5" x14ac:dyDescent="0.25">
      <c r="E36227"/>
    </row>
    <row r="36228" spans="5:5" x14ac:dyDescent="0.25">
      <c r="E36228"/>
    </row>
    <row r="36229" spans="5:5" x14ac:dyDescent="0.25">
      <c r="E36229"/>
    </row>
    <row r="36230" spans="5:5" x14ac:dyDescent="0.25">
      <c r="E36230"/>
    </row>
    <row r="36231" spans="5:5" x14ac:dyDescent="0.25">
      <c r="E36231"/>
    </row>
    <row r="36232" spans="5:5" x14ac:dyDescent="0.25">
      <c r="E36232"/>
    </row>
    <row r="36233" spans="5:5" x14ac:dyDescent="0.25">
      <c r="E36233"/>
    </row>
    <row r="36234" spans="5:5" x14ac:dyDescent="0.25">
      <c r="E36234"/>
    </row>
    <row r="36235" spans="5:5" x14ac:dyDescent="0.25">
      <c r="E36235"/>
    </row>
    <row r="36236" spans="5:5" x14ac:dyDescent="0.25">
      <c r="E36236"/>
    </row>
    <row r="36237" spans="5:5" x14ac:dyDescent="0.25">
      <c r="E36237"/>
    </row>
    <row r="36238" spans="5:5" x14ac:dyDescent="0.25">
      <c r="E36238"/>
    </row>
    <row r="36239" spans="5:5" x14ac:dyDescent="0.25">
      <c r="E36239"/>
    </row>
    <row r="36240" spans="5:5" x14ac:dyDescent="0.25">
      <c r="E36240"/>
    </row>
    <row r="36241" spans="5:5" x14ac:dyDescent="0.25">
      <c r="E36241"/>
    </row>
    <row r="36242" spans="5:5" x14ac:dyDescent="0.25">
      <c r="E36242"/>
    </row>
    <row r="36243" spans="5:5" x14ac:dyDescent="0.25">
      <c r="E36243"/>
    </row>
    <row r="36244" spans="5:5" x14ac:dyDescent="0.25">
      <c r="E36244"/>
    </row>
    <row r="36245" spans="5:5" x14ac:dyDescent="0.25">
      <c r="E36245"/>
    </row>
    <row r="36246" spans="5:5" x14ac:dyDescent="0.25">
      <c r="E36246"/>
    </row>
    <row r="36247" spans="5:5" x14ac:dyDescent="0.25">
      <c r="E36247"/>
    </row>
    <row r="36248" spans="5:5" x14ac:dyDescent="0.25">
      <c r="E36248"/>
    </row>
    <row r="36249" spans="5:5" x14ac:dyDescent="0.25">
      <c r="E36249"/>
    </row>
    <row r="36250" spans="5:5" x14ac:dyDescent="0.25">
      <c r="E36250"/>
    </row>
    <row r="36251" spans="5:5" x14ac:dyDescent="0.25">
      <c r="E36251"/>
    </row>
    <row r="36252" spans="5:5" x14ac:dyDescent="0.25">
      <c r="E36252"/>
    </row>
    <row r="36253" spans="5:5" x14ac:dyDescent="0.25">
      <c r="E36253"/>
    </row>
    <row r="36254" spans="5:5" x14ac:dyDescent="0.25">
      <c r="E36254"/>
    </row>
    <row r="36255" spans="5:5" x14ac:dyDescent="0.25">
      <c r="E36255"/>
    </row>
    <row r="36256" spans="5:5" x14ac:dyDescent="0.25">
      <c r="E36256"/>
    </row>
    <row r="36257" spans="5:5" x14ac:dyDescent="0.25">
      <c r="E36257"/>
    </row>
    <row r="36258" spans="5:5" x14ac:dyDescent="0.25">
      <c r="E36258"/>
    </row>
    <row r="36259" spans="5:5" x14ac:dyDescent="0.25">
      <c r="E36259"/>
    </row>
    <row r="36260" spans="5:5" x14ac:dyDescent="0.25">
      <c r="E36260"/>
    </row>
    <row r="36261" spans="5:5" x14ac:dyDescent="0.25">
      <c r="E36261"/>
    </row>
    <row r="36262" spans="5:5" x14ac:dyDescent="0.25">
      <c r="E36262"/>
    </row>
    <row r="36263" spans="5:5" x14ac:dyDescent="0.25">
      <c r="E36263"/>
    </row>
    <row r="36264" spans="5:5" x14ac:dyDescent="0.25">
      <c r="E36264"/>
    </row>
    <row r="36265" spans="5:5" x14ac:dyDescent="0.25">
      <c r="E36265"/>
    </row>
    <row r="36266" spans="5:5" x14ac:dyDescent="0.25">
      <c r="E36266"/>
    </row>
    <row r="36267" spans="5:5" x14ac:dyDescent="0.25">
      <c r="E36267"/>
    </row>
    <row r="36268" spans="5:5" x14ac:dyDescent="0.25">
      <c r="E36268"/>
    </row>
    <row r="36269" spans="5:5" x14ac:dyDescent="0.25">
      <c r="E36269"/>
    </row>
    <row r="36270" spans="5:5" x14ac:dyDescent="0.25">
      <c r="E36270"/>
    </row>
    <row r="36271" spans="5:5" x14ac:dyDescent="0.25">
      <c r="E36271"/>
    </row>
    <row r="36272" spans="5:5" x14ac:dyDescent="0.25">
      <c r="E36272"/>
    </row>
    <row r="36273" spans="5:5" x14ac:dyDescent="0.25">
      <c r="E36273"/>
    </row>
    <row r="36274" spans="5:5" x14ac:dyDescent="0.25">
      <c r="E36274"/>
    </row>
    <row r="36275" spans="5:5" x14ac:dyDescent="0.25">
      <c r="E36275"/>
    </row>
    <row r="36276" spans="5:5" x14ac:dyDescent="0.25">
      <c r="E36276"/>
    </row>
    <row r="36277" spans="5:5" x14ac:dyDescent="0.25">
      <c r="E36277"/>
    </row>
    <row r="36278" spans="5:5" x14ac:dyDescent="0.25">
      <c r="E36278"/>
    </row>
    <row r="36279" spans="5:5" x14ac:dyDescent="0.25">
      <c r="E36279"/>
    </row>
    <row r="36280" spans="5:5" x14ac:dyDescent="0.25">
      <c r="E36280"/>
    </row>
    <row r="36281" spans="5:5" x14ac:dyDescent="0.25">
      <c r="E36281"/>
    </row>
    <row r="36282" spans="5:5" x14ac:dyDescent="0.25">
      <c r="E36282"/>
    </row>
    <row r="36283" spans="5:5" x14ac:dyDescent="0.25">
      <c r="E36283"/>
    </row>
    <row r="36284" spans="5:5" x14ac:dyDescent="0.25">
      <c r="E36284"/>
    </row>
    <row r="36285" spans="5:5" x14ac:dyDescent="0.25">
      <c r="E36285"/>
    </row>
    <row r="36286" spans="5:5" x14ac:dyDescent="0.25">
      <c r="E36286"/>
    </row>
    <row r="36287" spans="5:5" x14ac:dyDescent="0.25">
      <c r="E36287"/>
    </row>
    <row r="36288" spans="5:5" x14ac:dyDescent="0.25">
      <c r="E36288"/>
    </row>
    <row r="36289" spans="5:5" x14ac:dyDescent="0.25">
      <c r="E36289"/>
    </row>
    <row r="36290" spans="5:5" x14ac:dyDescent="0.25">
      <c r="E36290"/>
    </row>
    <row r="36291" spans="5:5" x14ac:dyDescent="0.25">
      <c r="E36291"/>
    </row>
    <row r="36292" spans="5:5" x14ac:dyDescent="0.25">
      <c r="E36292"/>
    </row>
    <row r="36293" spans="5:5" x14ac:dyDescent="0.25">
      <c r="E36293"/>
    </row>
    <row r="36294" spans="5:5" x14ac:dyDescent="0.25">
      <c r="E36294"/>
    </row>
    <row r="36295" spans="5:5" x14ac:dyDescent="0.25">
      <c r="E36295"/>
    </row>
    <row r="36296" spans="5:5" x14ac:dyDescent="0.25">
      <c r="E36296"/>
    </row>
    <row r="36297" spans="5:5" x14ac:dyDescent="0.25">
      <c r="E36297"/>
    </row>
    <row r="36298" spans="5:5" x14ac:dyDescent="0.25">
      <c r="E36298"/>
    </row>
    <row r="36299" spans="5:5" x14ac:dyDescent="0.25">
      <c r="E36299"/>
    </row>
    <row r="36300" spans="5:5" x14ac:dyDescent="0.25">
      <c r="E36300"/>
    </row>
    <row r="36301" spans="5:5" x14ac:dyDescent="0.25">
      <c r="E36301"/>
    </row>
    <row r="36302" spans="5:5" x14ac:dyDescent="0.25">
      <c r="E36302"/>
    </row>
    <row r="36303" spans="5:5" x14ac:dyDescent="0.25">
      <c r="E36303"/>
    </row>
    <row r="36304" spans="5:5" x14ac:dyDescent="0.25">
      <c r="E36304"/>
    </row>
    <row r="36305" spans="5:5" x14ac:dyDescent="0.25">
      <c r="E36305"/>
    </row>
    <row r="36306" spans="5:5" x14ac:dyDescent="0.25">
      <c r="E36306"/>
    </row>
    <row r="36307" spans="5:5" x14ac:dyDescent="0.25">
      <c r="E36307"/>
    </row>
    <row r="36308" spans="5:5" x14ac:dyDescent="0.25">
      <c r="E36308"/>
    </row>
    <row r="36309" spans="5:5" x14ac:dyDescent="0.25">
      <c r="E36309"/>
    </row>
    <row r="36310" spans="5:5" x14ac:dyDescent="0.25">
      <c r="E36310"/>
    </row>
    <row r="36311" spans="5:5" x14ac:dyDescent="0.25">
      <c r="E36311"/>
    </row>
    <row r="36312" spans="5:5" x14ac:dyDescent="0.25">
      <c r="E36312"/>
    </row>
    <row r="36313" spans="5:5" x14ac:dyDescent="0.25">
      <c r="E36313"/>
    </row>
    <row r="36314" spans="5:5" x14ac:dyDescent="0.25">
      <c r="E36314"/>
    </row>
    <row r="36315" spans="5:5" x14ac:dyDescent="0.25">
      <c r="E36315"/>
    </row>
    <row r="36316" spans="5:5" x14ac:dyDescent="0.25">
      <c r="E36316"/>
    </row>
    <row r="36317" spans="5:5" x14ac:dyDescent="0.25">
      <c r="E36317"/>
    </row>
    <row r="36318" spans="5:5" x14ac:dyDescent="0.25">
      <c r="E36318"/>
    </row>
    <row r="36319" spans="5:5" x14ac:dyDescent="0.25">
      <c r="E36319"/>
    </row>
    <row r="36320" spans="5:5" x14ac:dyDescent="0.25">
      <c r="E36320"/>
    </row>
    <row r="36321" spans="5:5" x14ac:dyDescent="0.25">
      <c r="E36321"/>
    </row>
    <row r="36322" spans="5:5" x14ac:dyDescent="0.25">
      <c r="E36322"/>
    </row>
    <row r="36323" spans="5:5" x14ac:dyDescent="0.25">
      <c r="E36323"/>
    </row>
    <row r="36324" spans="5:5" x14ac:dyDescent="0.25">
      <c r="E36324"/>
    </row>
    <row r="36325" spans="5:5" x14ac:dyDescent="0.25">
      <c r="E36325"/>
    </row>
    <row r="36326" spans="5:5" x14ac:dyDescent="0.25">
      <c r="E36326"/>
    </row>
    <row r="36327" spans="5:5" x14ac:dyDescent="0.25">
      <c r="E36327"/>
    </row>
    <row r="36328" spans="5:5" x14ac:dyDescent="0.25">
      <c r="E36328"/>
    </row>
    <row r="36329" spans="5:5" x14ac:dyDescent="0.25">
      <c r="E36329"/>
    </row>
    <row r="36330" spans="5:5" x14ac:dyDescent="0.25">
      <c r="E36330"/>
    </row>
    <row r="36331" spans="5:5" x14ac:dyDescent="0.25">
      <c r="E36331"/>
    </row>
    <row r="36332" spans="5:5" x14ac:dyDescent="0.25">
      <c r="E36332"/>
    </row>
    <row r="36333" spans="5:5" x14ac:dyDescent="0.25">
      <c r="E36333"/>
    </row>
    <row r="36334" spans="5:5" x14ac:dyDescent="0.25">
      <c r="E36334"/>
    </row>
    <row r="36335" spans="5:5" x14ac:dyDescent="0.25">
      <c r="E36335"/>
    </row>
    <row r="36336" spans="5:5" x14ac:dyDescent="0.25">
      <c r="E36336"/>
    </row>
    <row r="36337" spans="5:5" x14ac:dyDescent="0.25">
      <c r="E36337"/>
    </row>
    <row r="36338" spans="5:5" x14ac:dyDescent="0.25">
      <c r="E36338"/>
    </row>
    <row r="36339" spans="5:5" x14ac:dyDescent="0.25">
      <c r="E36339"/>
    </row>
    <row r="36340" spans="5:5" x14ac:dyDescent="0.25">
      <c r="E36340"/>
    </row>
    <row r="36341" spans="5:5" x14ac:dyDescent="0.25">
      <c r="E36341"/>
    </row>
    <row r="36342" spans="5:5" x14ac:dyDescent="0.25">
      <c r="E36342"/>
    </row>
    <row r="36343" spans="5:5" x14ac:dyDescent="0.25">
      <c r="E36343"/>
    </row>
    <row r="36344" spans="5:5" x14ac:dyDescent="0.25">
      <c r="E36344"/>
    </row>
    <row r="36345" spans="5:5" x14ac:dyDescent="0.25">
      <c r="E36345"/>
    </row>
    <row r="36346" spans="5:5" x14ac:dyDescent="0.25">
      <c r="E36346"/>
    </row>
    <row r="36347" spans="5:5" x14ac:dyDescent="0.25">
      <c r="E36347"/>
    </row>
    <row r="36348" spans="5:5" x14ac:dyDescent="0.25">
      <c r="E36348"/>
    </row>
    <row r="36349" spans="5:5" x14ac:dyDescent="0.25">
      <c r="E36349"/>
    </row>
    <row r="36350" spans="5:5" x14ac:dyDescent="0.25">
      <c r="E36350"/>
    </row>
    <row r="36351" spans="5:5" x14ac:dyDescent="0.25">
      <c r="E36351"/>
    </row>
    <row r="36352" spans="5:5" x14ac:dyDescent="0.25">
      <c r="E36352"/>
    </row>
    <row r="36353" spans="5:5" x14ac:dyDescent="0.25">
      <c r="E36353"/>
    </row>
    <row r="36354" spans="5:5" x14ac:dyDescent="0.25">
      <c r="E36354"/>
    </row>
    <row r="36355" spans="5:5" x14ac:dyDescent="0.25">
      <c r="E36355"/>
    </row>
    <row r="36356" spans="5:5" x14ac:dyDescent="0.25">
      <c r="E36356"/>
    </row>
    <row r="36357" spans="5:5" x14ac:dyDescent="0.25">
      <c r="E36357"/>
    </row>
    <row r="36358" spans="5:5" x14ac:dyDescent="0.25">
      <c r="E36358"/>
    </row>
    <row r="36359" spans="5:5" x14ac:dyDescent="0.25">
      <c r="E36359"/>
    </row>
    <row r="36360" spans="5:5" x14ac:dyDescent="0.25">
      <c r="E36360"/>
    </row>
    <row r="36361" spans="5:5" x14ac:dyDescent="0.25">
      <c r="E36361"/>
    </row>
    <row r="36362" spans="5:5" x14ac:dyDescent="0.25">
      <c r="E36362"/>
    </row>
    <row r="36363" spans="5:5" x14ac:dyDescent="0.25">
      <c r="E36363"/>
    </row>
    <row r="36364" spans="5:5" x14ac:dyDescent="0.25">
      <c r="E36364"/>
    </row>
    <row r="36365" spans="5:5" x14ac:dyDescent="0.25">
      <c r="E36365"/>
    </row>
    <row r="36366" spans="5:5" x14ac:dyDescent="0.25">
      <c r="E36366"/>
    </row>
    <row r="36367" spans="5:5" x14ac:dyDescent="0.25">
      <c r="E36367"/>
    </row>
    <row r="36368" spans="5:5" x14ac:dyDescent="0.25">
      <c r="E36368"/>
    </row>
    <row r="36369" spans="5:5" x14ac:dyDescent="0.25">
      <c r="E36369"/>
    </row>
    <row r="36370" spans="5:5" x14ac:dyDescent="0.25">
      <c r="E36370"/>
    </row>
    <row r="36371" spans="5:5" x14ac:dyDescent="0.25">
      <c r="E36371"/>
    </row>
    <row r="36372" spans="5:5" x14ac:dyDescent="0.25">
      <c r="E36372"/>
    </row>
    <row r="36373" spans="5:5" x14ac:dyDescent="0.25">
      <c r="E36373"/>
    </row>
    <row r="36374" spans="5:5" x14ac:dyDescent="0.25">
      <c r="E36374"/>
    </row>
    <row r="36375" spans="5:5" x14ac:dyDescent="0.25">
      <c r="E36375"/>
    </row>
    <row r="36376" spans="5:5" x14ac:dyDescent="0.25">
      <c r="E36376"/>
    </row>
    <row r="36377" spans="5:5" x14ac:dyDescent="0.25">
      <c r="E36377"/>
    </row>
    <row r="36378" spans="5:5" x14ac:dyDescent="0.25">
      <c r="E36378"/>
    </row>
    <row r="36379" spans="5:5" x14ac:dyDescent="0.25">
      <c r="E36379"/>
    </row>
    <row r="36380" spans="5:5" x14ac:dyDescent="0.25">
      <c r="E36380"/>
    </row>
    <row r="36381" spans="5:5" x14ac:dyDescent="0.25">
      <c r="E36381"/>
    </row>
    <row r="36382" spans="5:5" x14ac:dyDescent="0.25">
      <c r="E36382"/>
    </row>
    <row r="36383" spans="5:5" x14ac:dyDescent="0.25">
      <c r="E36383"/>
    </row>
    <row r="36384" spans="5:5" x14ac:dyDescent="0.25">
      <c r="E36384"/>
    </row>
    <row r="36385" spans="5:5" x14ac:dyDescent="0.25">
      <c r="E36385"/>
    </row>
    <row r="36386" spans="5:5" x14ac:dyDescent="0.25">
      <c r="E36386"/>
    </row>
    <row r="36387" spans="5:5" x14ac:dyDescent="0.25">
      <c r="E36387"/>
    </row>
    <row r="36388" spans="5:5" x14ac:dyDescent="0.25">
      <c r="E36388"/>
    </row>
    <row r="36389" spans="5:5" x14ac:dyDescent="0.25">
      <c r="E36389"/>
    </row>
    <row r="36390" spans="5:5" x14ac:dyDescent="0.25">
      <c r="E36390"/>
    </row>
    <row r="36391" spans="5:5" x14ac:dyDescent="0.25">
      <c r="E36391"/>
    </row>
    <row r="36392" spans="5:5" x14ac:dyDescent="0.25">
      <c r="E36392"/>
    </row>
    <row r="36393" spans="5:5" x14ac:dyDescent="0.25">
      <c r="E36393"/>
    </row>
    <row r="36394" spans="5:5" x14ac:dyDescent="0.25">
      <c r="E36394"/>
    </row>
    <row r="36395" spans="5:5" x14ac:dyDescent="0.25">
      <c r="E36395"/>
    </row>
    <row r="36396" spans="5:5" x14ac:dyDescent="0.25">
      <c r="E36396"/>
    </row>
    <row r="36397" spans="5:5" x14ac:dyDescent="0.25">
      <c r="E36397"/>
    </row>
    <row r="36398" spans="5:5" x14ac:dyDescent="0.25">
      <c r="E36398"/>
    </row>
    <row r="36399" spans="5:5" x14ac:dyDescent="0.25">
      <c r="E36399"/>
    </row>
    <row r="36400" spans="5:5" x14ac:dyDescent="0.25">
      <c r="E36400"/>
    </row>
    <row r="36401" spans="5:5" x14ac:dyDescent="0.25">
      <c r="E36401"/>
    </row>
    <row r="36402" spans="5:5" x14ac:dyDescent="0.25">
      <c r="E36402"/>
    </row>
    <row r="36403" spans="5:5" x14ac:dyDescent="0.25">
      <c r="E36403"/>
    </row>
    <row r="36404" spans="5:5" x14ac:dyDescent="0.25">
      <c r="E36404"/>
    </row>
    <row r="36405" spans="5:5" x14ac:dyDescent="0.25">
      <c r="E36405"/>
    </row>
    <row r="36406" spans="5:5" x14ac:dyDescent="0.25">
      <c r="E36406"/>
    </row>
    <row r="36407" spans="5:5" x14ac:dyDescent="0.25">
      <c r="E36407"/>
    </row>
    <row r="36408" spans="5:5" x14ac:dyDescent="0.25">
      <c r="E36408"/>
    </row>
    <row r="36409" spans="5:5" x14ac:dyDescent="0.25">
      <c r="E36409"/>
    </row>
    <row r="36410" spans="5:5" x14ac:dyDescent="0.25">
      <c r="E36410"/>
    </row>
    <row r="36411" spans="5:5" x14ac:dyDescent="0.25">
      <c r="E36411"/>
    </row>
    <row r="36412" spans="5:5" x14ac:dyDescent="0.25">
      <c r="E36412"/>
    </row>
    <row r="36413" spans="5:5" x14ac:dyDescent="0.25">
      <c r="E36413"/>
    </row>
    <row r="36414" spans="5:5" x14ac:dyDescent="0.25">
      <c r="E36414"/>
    </row>
    <row r="36415" spans="5:5" x14ac:dyDescent="0.25">
      <c r="E36415"/>
    </row>
    <row r="36416" spans="5:5" x14ac:dyDescent="0.25">
      <c r="E36416"/>
    </row>
    <row r="36417" spans="5:5" x14ac:dyDescent="0.25">
      <c r="E36417"/>
    </row>
    <row r="36418" spans="5:5" x14ac:dyDescent="0.25">
      <c r="E36418"/>
    </row>
    <row r="36419" spans="5:5" x14ac:dyDescent="0.25">
      <c r="E36419"/>
    </row>
    <row r="36420" spans="5:5" x14ac:dyDescent="0.25">
      <c r="E36420"/>
    </row>
    <row r="36421" spans="5:5" x14ac:dyDescent="0.25">
      <c r="E36421"/>
    </row>
    <row r="36422" spans="5:5" x14ac:dyDescent="0.25">
      <c r="E36422"/>
    </row>
    <row r="36423" spans="5:5" x14ac:dyDescent="0.25">
      <c r="E36423"/>
    </row>
    <row r="36424" spans="5:5" x14ac:dyDescent="0.25">
      <c r="E36424"/>
    </row>
    <row r="36425" spans="5:5" x14ac:dyDescent="0.25">
      <c r="E36425"/>
    </row>
    <row r="36426" spans="5:5" x14ac:dyDescent="0.25">
      <c r="E36426"/>
    </row>
    <row r="36427" spans="5:5" x14ac:dyDescent="0.25">
      <c r="E36427"/>
    </row>
    <row r="36428" spans="5:5" x14ac:dyDescent="0.25">
      <c r="E36428"/>
    </row>
    <row r="36429" spans="5:5" x14ac:dyDescent="0.25">
      <c r="E36429"/>
    </row>
    <row r="36430" spans="5:5" x14ac:dyDescent="0.25">
      <c r="E36430"/>
    </row>
    <row r="36431" spans="5:5" x14ac:dyDescent="0.25">
      <c r="E36431"/>
    </row>
    <row r="36432" spans="5:5" x14ac:dyDescent="0.25">
      <c r="E36432"/>
    </row>
    <row r="36433" spans="5:5" x14ac:dyDescent="0.25">
      <c r="E36433"/>
    </row>
    <row r="36434" spans="5:5" x14ac:dyDescent="0.25">
      <c r="E36434"/>
    </row>
    <row r="36435" spans="5:5" x14ac:dyDescent="0.25">
      <c r="E36435"/>
    </row>
    <row r="36436" spans="5:5" x14ac:dyDescent="0.25">
      <c r="E36436"/>
    </row>
    <row r="36437" spans="5:5" x14ac:dyDescent="0.25">
      <c r="E36437"/>
    </row>
    <row r="36438" spans="5:5" x14ac:dyDescent="0.25">
      <c r="E36438"/>
    </row>
    <row r="36439" spans="5:5" x14ac:dyDescent="0.25">
      <c r="E36439"/>
    </row>
    <row r="36440" spans="5:5" x14ac:dyDescent="0.25">
      <c r="E36440"/>
    </row>
    <row r="36441" spans="5:5" x14ac:dyDescent="0.25">
      <c r="E36441"/>
    </row>
    <row r="36442" spans="5:5" x14ac:dyDescent="0.25">
      <c r="E36442"/>
    </row>
    <row r="36443" spans="5:5" x14ac:dyDescent="0.25">
      <c r="E36443"/>
    </row>
    <row r="36444" spans="5:5" x14ac:dyDescent="0.25">
      <c r="E36444"/>
    </row>
    <row r="36445" spans="5:5" x14ac:dyDescent="0.25">
      <c r="E36445"/>
    </row>
    <row r="36446" spans="5:5" x14ac:dyDescent="0.25">
      <c r="E36446"/>
    </row>
    <row r="36447" spans="5:5" x14ac:dyDescent="0.25">
      <c r="E36447"/>
    </row>
    <row r="36448" spans="5:5" x14ac:dyDescent="0.25">
      <c r="E36448"/>
    </row>
    <row r="36449" spans="5:5" x14ac:dyDescent="0.25">
      <c r="E36449"/>
    </row>
    <row r="36450" spans="5:5" x14ac:dyDescent="0.25">
      <c r="E36450"/>
    </row>
    <row r="36451" spans="5:5" x14ac:dyDescent="0.25">
      <c r="E36451"/>
    </row>
    <row r="36452" spans="5:5" x14ac:dyDescent="0.25">
      <c r="E36452"/>
    </row>
    <row r="36453" spans="5:5" x14ac:dyDescent="0.25">
      <c r="E36453"/>
    </row>
    <row r="36454" spans="5:5" x14ac:dyDescent="0.25">
      <c r="E36454"/>
    </row>
    <row r="36455" spans="5:5" x14ac:dyDescent="0.25">
      <c r="E36455"/>
    </row>
    <row r="36456" spans="5:5" x14ac:dyDescent="0.25">
      <c r="E36456"/>
    </row>
    <row r="36457" spans="5:5" x14ac:dyDescent="0.25">
      <c r="E36457"/>
    </row>
    <row r="36458" spans="5:5" x14ac:dyDescent="0.25">
      <c r="E36458"/>
    </row>
    <row r="36459" spans="5:5" x14ac:dyDescent="0.25">
      <c r="E36459"/>
    </row>
    <row r="36460" spans="5:5" x14ac:dyDescent="0.25">
      <c r="E36460"/>
    </row>
    <row r="36461" spans="5:5" x14ac:dyDescent="0.25">
      <c r="E36461"/>
    </row>
    <row r="36462" spans="5:5" x14ac:dyDescent="0.25">
      <c r="E36462"/>
    </row>
    <row r="36463" spans="5:5" x14ac:dyDescent="0.25">
      <c r="E36463"/>
    </row>
    <row r="36464" spans="5:5" x14ac:dyDescent="0.25">
      <c r="E36464"/>
    </row>
    <row r="36465" spans="5:5" x14ac:dyDescent="0.25">
      <c r="E36465"/>
    </row>
    <row r="36466" spans="5:5" x14ac:dyDescent="0.25">
      <c r="E36466"/>
    </row>
    <row r="36467" spans="5:5" x14ac:dyDescent="0.25">
      <c r="E36467"/>
    </row>
    <row r="36468" spans="5:5" x14ac:dyDescent="0.25">
      <c r="E36468"/>
    </row>
    <row r="36469" spans="5:5" x14ac:dyDescent="0.25">
      <c r="E36469"/>
    </row>
    <row r="36470" spans="5:5" x14ac:dyDescent="0.25">
      <c r="E36470"/>
    </row>
    <row r="36471" spans="5:5" x14ac:dyDescent="0.25">
      <c r="E36471"/>
    </row>
    <row r="36472" spans="5:5" x14ac:dyDescent="0.25">
      <c r="E36472"/>
    </row>
    <row r="36473" spans="5:5" x14ac:dyDescent="0.25">
      <c r="E36473"/>
    </row>
    <row r="36474" spans="5:5" x14ac:dyDescent="0.25">
      <c r="E36474"/>
    </row>
    <row r="36475" spans="5:5" x14ac:dyDescent="0.25">
      <c r="E36475"/>
    </row>
    <row r="36476" spans="5:5" x14ac:dyDescent="0.25">
      <c r="E36476"/>
    </row>
    <row r="36477" spans="5:5" x14ac:dyDescent="0.25">
      <c r="E36477"/>
    </row>
    <row r="36478" spans="5:5" x14ac:dyDescent="0.25">
      <c r="E36478"/>
    </row>
    <row r="36479" spans="5:5" x14ac:dyDescent="0.25">
      <c r="E36479"/>
    </row>
    <row r="36480" spans="5:5" x14ac:dyDescent="0.25">
      <c r="E36480"/>
    </row>
    <row r="36481" spans="5:5" x14ac:dyDescent="0.25">
      <c r="E36481"/>
    </row>
    <row r="36482" spans="5:5" x14ac:dyDescent="0.25">
      <c r="E36482"/>
    </row>
    <row r="36483" spans="5:5" x14ac:dyDescent="0.25">
      <c r="E36483"/>
    </row>
    <row r="36484" spans="5:5" x14ac:dyDescent="0.25">
      <c r="E36484"/>
    </row>
    <row r="36485" spans="5:5" x14ac:dyDescent="0.25">
      <c r="E36485"/>
    </row>
    <row r="36486" spans="5:5" x14ac:dyDescent="0.25">
      <c r="E36486"/>
    </row>
    <row r="36487" spans="5:5" x14ac:dyDescent="0.25">
      <c r="E36487"/>
    </row>
    <row r="36488" spans="5:5" x14ac:dyDescent="0.25">
      <c r="E36488"/>
    </row>
    <row r="36489" spans="5:5" x14ac:dyDescent="0.25">
      <c r="E36489"/>
    </row>
    <row r="36490" spans="5:5" x14ac:dyDescent="0.25">
      <c r="E36490"/>
    </row>
    <row r="36491" spans="5:5" x14ac:dyDescent="0.25">
      <c r="E36491"/>
    </row>
    <row r="36492" spans="5:5" x14ac:dyDescent="0.25">
      <c r="E36492"/>
    </row>
    <row r="36493" spans="5:5" x14ac:dyDescent="0.25">
      <c r="E36493"/>
    </row>
    <row r="36494" spans="5:5" x14ac:dyDescent="0.25">
      <c r="E36494"/>
    </row>
    <row r="36495" spans="5:5" x14ac:dyDescent="0.25">
      <c r="E36495"/>
    </row>
    <row r="36496" spans="5:5" x14ac:dyDescent="0.25">
      <c r="E36496"/>
    </row>
    <row r="36497" spans="5:5" x14ac:dyDescent="0.25">
      <c r="E36497"/>
    </row>
    <row r="36498" spans="5:5" x14ac:dyDescent="0.25">
      <c r="E36498"/>
    </row>
    <row r="36499" spans="5:5" x14ac:dyDescent="0.25">
      <c r="E36499"/>
    </row>
    <row r="36500" spans="5:5" x14ac:dyDescent="0.25">
      <c r="E36500"/>
    </row>
    <row r="36501" spans="5:5" x14ac:dyDescent="0.25">
      <c r="E36501"/>
    </row>
    <row r="36502" spans="5:5" x14ac:dyDescent="0.25">
      <c r="E36502"/>
    </row>
    <row r="36503" spans="5:5" x14ac:dyDescent="0.25">
      <c r="E36503"/>
    </row>
    <row r="36504" spans="5:5" x14ac:dyDescent="0.25">
      <c r="E36504"/>
    </row>
    <row r="36505" spans="5:5" x14ac:dyDescent="0.25">
      <c r="E36505"/>
    </row>
    <row r="36506" spans="5:5" x14ac:dyDescent="0.25">
      <c r="E36506"/>
    </row>
    <row r="36507" spans="5:5" x14ac:dyDescent="0.25">
      <c r="E36507"/>
    </row>
    <row r="36508" spans="5:5" x14ac:dyDescent="0.25">
      <c r="E36508"/>
    </row>
    <row r="36509" spans="5:5" x14ac:dyDescent="0.25">
      <c r="E36509"/>
    </row>
    <row r="36510" spans="5:5" x14ac:dyDescent="0.25">
      <c r="E36510"/>
    </row>
    <row r="36511" spans="5:5" x14ac:dyDescent="0.25">
      <c r="E36511"/>
    </row>
    <row r="36512" spans="5:5" x14ac:dyDescent="0.25">
      <c r="E36512"/>
    </row>
    <row r="36513" spans="5:5" x14ac:dyDescent="0.25">
      <c r="E36513"/>
    </row>
    <row r="36514" spans="5:5" x14ac:dyDescent="0.25">
      <c r="E36514"/>
    </row>
    <row r="36515" spans="5:5" x14ac:dyDescent="0.25">
      <c r="E36515"/>
    </row>
    <row r="36516" spans="5:5" x14ac:dyDescent="0.25">
      <c r="E36516"/>
    </row>
    <row r="36517" spans="5:5" x14ac:dyDescent="0.25">
      <c r="E36517"/>
    </row>
    <row r="36518" spans="5:5" x14ac:dyDescent="0.25">
      <c r="E36518"/>
    </row>
    <row r="36519" spans="5:5" x14ac:dyDescent="0.25">
      <c r="E36519"/>
    </row>
    <row r="36520" spans="5:5" x14ac:dyDescent="0.25">
      <c r="E36520"/>
    </row>
    <row r="36521" spans="5:5" x14ac:dyDescent="0.25">
      <c r="E36521"/>
    </row>
    <row r="36522" spans="5:5" x14ac:dyDescent="0.25">
      <c r="E36522"/>
    </row>
    <row r="36523" spans="5:5" x14ac:dyDescent="0.25">
      <c r="E36523"/>
    </row>
    <row r="36524" spans="5:5" x14ac:dyDescent="0.25">
      <c r="E36524"/>
    </row>
    <row r="36525" spans="5:5" x14ac:dyDescent="0.25">
      <c r="E36525"/>
    </row>
    <row r="36526" spans="5:5" x14ac:dyDescent="0.25">
      <c r="E36526"/>
    </row>
    <row r="36527" spans="5:5" x14ac:dyDescent="0.25">
      <c r="E36527"/>
    </row>
    <row r="36528" spans="5:5" x14ac:dyDescent="0.25">
      <c r="E36528"/>
    </row>
    <row r="36529" spans="5:5" x14ac:dyDescent="0.25">
      <c r="E36529"/>
    </row>
    <row r="36530" spans="5:5" x14ac:dyDescent="0.25">
      <c r="E36530"/>
    </row>
    <row r="36531" spans="5:5" x14ac:dyDescent="0.25">
      <c r="E36531"/>
    </row>
    <row r="36532" spans="5:5" x14ac:dyDescent="0.25">
      <c r="E36532"/>
    </row>
    <row r="36533" spans="5:5" x14ac:dyDescent="0.25">
      <c r="E36533"/>
    </row>
    <row r="36534" spans="5:5" x14ac:dyDescent="0.25">
      <c r="E36534"/>
    </row>
    <row r="36535" spans="5:5" x14ac:dyDescent="0.25">
      <c r="E36535"/>
    </row>
    <row r="36536" spans="5:5" x14ac:dyDescent="0.25">
      <c r="E36536"/>
    </row>
    <row r="36537" spans="5:5" x14ac:dyDescent="0.25">
      <c r="E36537"/>
    </row>
    <row r="36538" spans="5:5" x14ac:dyDescent="0.25">
      <c r="E36538"/>
    </row>
    <row r="36539" spans="5:5" x14ac:dyDescent="0.25">
      <c r="E36539"/>
    </row>
    <row r="36540" spans="5:5" x14ac:dyDescent="0.25">
      <c r="E36540"/>
    </row>
    <row r="36541" spans="5:5" x14ac:dyDescent="0.25">
      <c r="E36541"/>
    </row>
    <row r="36542" spans="5:5" x14ac:dyDescent="0.25">
      <c r="E36542"/>
    </row>
    <row r="36543" spans="5:5" x14ac:dyDescent="0.25">
      <c r="E36543"/>
    </row>
    <row r="36544" spans="5:5" x14ac:dyDescent="0.25">
      <c r="E36544"/>
    </row>
    <row r="36545" spans="5:5" x14ac:dyDescent="0.25">
      <c r="E36545"/>
    </row>
    <row r="36546" spans="5:5" x14ac:dyDescent="0.25">
      <c r="E36546"/>
    </row>
    <row r="36547" spans="5:5" x14ac:dyDescent="0.25">
      <c r="E36547"/>
    </row>
    <row r="36548" spans="5:5" x14ac:dyDescent="0.25">
      <c r="E36548"/>
    </row>
    <row r="36549" spans="5:5" x14ac:dyDescent="0.25">
      <c r="E36549"/>
    </row>
    <row r="36550" spans="5:5" x14ac:dyDescent="0.25">
      <c r="E36550"/>
    </row>
    <row r="36551" spans="5:5" x14ac:dyDescent="0.25">
      <c r="E36551"/>
    </row>
    <row r="36552" spans="5:5" x14ac:dyDescent="0.25">
      <c r="E36552"/>
    </row>
    <row r="36553" spans="5:5" x14ac:dyDescent="0.25">
      <c r="E36553"/>
    </row>
    <row r="36554" spans="5:5" x14ac:dyDescent="0.25">
      <c r="E36554"/>
    </row>
    <row r="36555" spans="5:5" x14ac:dyDescent="0.25">
      <c r="E36555"/>
    </row>
    <row r="36556" spans="5:5" x14ac:dyDescent="0.25">
      <c r="E36556"/>
    </row>
    <row r="36557" spans="5:5" x14ac:dyDescent="0.25">
      <c r="E36557"/>
    </row>
    <row r="36558" spans="5:5" x14ac:dyDescent="0.25">
      <c r="E36558"/>
    </row>
    <row r="36559" spans="5:5" x14ac:dyDescent="0.25">
      <c r="E36559"/>
    </row>
    <row r="36560" spans="5:5" x14ac:dyDescent="0.25">
      <c r="E36560"/>
    </row>
    <row r="36561" spans="5:5" x14ac:dyDescent="0.25">
      <c r="E36561"/>
    </row>
    <row r="36562" spans="5:5" x14ac:dyDescent="0.25">
      <c r="E36562"/>
    </row>
    <row r="36563" spans="5:5" x14ac:dyDescent="0.25">
      <c r="E36563"/>
    </row>
    <row r="36564" spans="5:5" x14ac:dyDescent="0.25">
      <c r="E36564"/>
    </row>
    <row r="36565" spans="5:5" x14ac:dyDescent="0.25">
      <c r="E36565"/>
    </row>
    <row r="36566" spans="5:5" x14ac:dyDescent="0.25">
      <c r="E36566"/>
    </row>
    <row r="36567" spans="5:5" x14ac:dyDescent="0.25">
      <c r="E36567"/>
    </row>
    <row r="36568" spans="5:5" x14ac:dyDescent="0.25">
      <c r="E36568"/>
    </row>
    <row r="36569" spans="5:5" x14ac:dyDescent="0.25">
      <c r="E36569"/>
    </row>
    <row r="36570" spans="5:5" x14ac:dyDescent="0.25">
      <c r="E36570"/>
    </row>
    <row r="36571" spans="5:5" x14ac:dyDescent="0.25">
      <c r="E36571"/>
    </row>
    <row r="36572" spans="5:5" x14ac:dyDescent="0.25">
      <c r="E36572"/>
    </row>
    <row r="36573" spans="5:5" x14ac:dyDescent="0.25">
      <c r="E36573"/>
    </row>
    <row r="36574" spans="5:5" x14ac:dyDescent="0.25">
      <c r="E36574"/>
    </row>
    <row r="36575" spans="5:5" x14ac:dyDescent="0.25">
      <c r="E36575"/>
    </row>
    <row r="36576" spans="5:5" x14ac:dyDescent="0.25">
      <c r="E36576"/>
    </row>
    <row r="36577" spans="5:5" x14ac:dyDescent="0.25">
      <c r="E36577"/>
    </row>
    <row r="36578" spans="5:5" x14ac:dyDescent="0.25">
      <c r="E36578"/>
    </row>
    <row r="36579" spans="5:5" x14ac:dyDescent="0.25">
      <c r="E36579"/>
    </row>
    <row r="36580" spans="5:5" x14ac:dyDescent="0.25">
      <c r="E36580"/>
    </row>
    <row r="36581" spans="5:5" x14ac:dyDescent="0.25">
      <c r="E36581"/>
    </row>
    <row r="36582" spans="5:5" x14ac:dyDescent="0.25">
      <c r="E36582"/>
    </row>
    <row r="36583" spans="5:5" x14ac:dyDescent="0.25">
      <c r="E36583"/>
    </row>
    <row r="36584" spans="5:5" x14ac:dyDescent="0.25">
      <c r="E36584"/>
    </row>
    <row r="36585" spans="5:5" x14ac:dyDescent="0.25">
      <c r="E36585"/>
    </row>
    <row r="36586" spans="5:5" x14ac:dyDescent="0.25">
      <c r="E36586"/>
    </row>
    <row r="36587" spans="5:5" x14ac:dyDescent="0.25">
      <c r="E36587"/>
    </row>
    <row r="36588" spans="5:5" x14ac:dyDescent="0.25">
      <c r="E36588"/>
    </row>
    <row r="36589" spans="5:5" x14ac:dyDescent="0.25">
      <c r="E36589"/>
    </row>
    <row r="36590" spans="5:5" x14ac:dyDescent="0.25">
      <c r="E36590"/>
    </row>
    <row r="36591" spans="5:5" x14ac:dyDescent="0.25">
      <c r="E36591"/>
    </row>
    <row r="36592" spans="5:5" x14ac:dyDescent="0.25">
      <c r="E36592"/>
    </row>
    <row r="36593" spans="5:5" x14ac:dyDescent="0.25">
      <c r="E36593"/>
    </row>
    <row r="36594" spans="5:5" x14ac:dyDescent="0.25">
      <c r="E36594"/>
    </row>
    <row r="36595" spans="5:5" x14ac:dyDescent="0.25">
      <c r="E36595"/>
    </row>
    <row r="36596" spans="5:5" x14ac:dyDescent="0.25">
      <c r="E36596"/>
    </row>
    <row r="36597" spans="5:5" x14ac:dyDescent="0.25">
      <c r="E36597"/>
    </row>
    <row r="36598" spans="5:5" x14ac:dyDescent="0.25">
      <c r="E36598"/>
    </row>
    <row r="36599" spans="5:5" x14ac:dyDescent="0.25">
      <c r="E36599"/>
    </row>
    <row r="36600" spans="5:5" x14ac:dyDescent="0.25">
      <c r="E36600"/>
    </row>
    <row r="36601" spans="5:5" x14ac:dyDescent="0.25">
      <c r="E36601"/>
    </row>
    <row r="36602" spans="5:5" x14ac:dyDescent="0.25">
      <c r="E36602"/>
    </row>
    <row r="36603" spans="5:5" x14ac:dyDescent="0.25">
      <c r="E36603"/>
    </row>
    <row r="36604" spans="5:5" x14ac:dyDescent="0.25">
      <c r="E36604"/>
    </row>
    <row r="36605" spans="5:5" x14ac:dyDescent="0.25">
      <c r="E36605"/>
    </row>
    <row r="36606" spans="5:5" x14ac:dyDescent="0.25">
      <c r="E36606"/>
    </row>
    <row r="36607" spans="5:5" x14ac:dyDescent="0.25">
      <c r="E36607"/>
    </row>
    <row r="36608" spans="5:5" x14ac:dyDescent="0.25">
      <c r="E36608"/>
    </row>
    <row r="36609" spans="5:5" x14ac:dyDescent="0.25">
      <c r="E36609"/>
    </row>
    <row r="36610" spans="5:5" x14ac:dyDescent="0.25">
      <c r="E36610"/>
    </row>
    <row r="36611" spans="5:5" x14ac:dyDescent="0.25">
      <c r="E36611"/>
    </row>
    <row r="36612" spans="5:5" x14ac:dyDescent="0.25">
      <c r="E36612"/>
    </row>
    <row r="36613" spans="5:5" x14ac:dyDescent="0.25">
      <c r="E36613"/>
    </row>
    <row r="36614" spans="5:5" x14ac:dyDescent="0.25">
      <c r="E36614"/>
    </row>
    <row r="36615" spans="5:5" x14ac:dyDescent="0.25">
      <c r="E36615"/>
    </row>
    <row r="36616" spans="5:5" x14ac:dyDescent="0.25">
      <c r="E36616"/>
    </row>
    <row r="36617" spans="5:5" x14ac:dyDescent="0.25">
      <c r="E36617"/>
    </row>
    <row r="36618" spans="5:5" x14ac:dyDescent="0.25">
      <c r="E36618"/>
    </row>
    <row r="36619" spans="5:5" x14ac:dyDescent="0.25">
      <c r="E36619"/>
    </row>
    <row r="36620" spans="5:5" x14ac:dyDescent="0.25">
      <c r="E36620"/>
    </row>
    <row r="36621" spans="5:5" x14ac:dyDescent="0.25">
      <c r="E36621"/>
    </row>
    <row r="36622" spans="5:5" x14ac:dyDescent="0.25">
      <c r="E36622"/>
    </row>
    <row r="36623" spans="5:5" x14ac:dyDescent="0.25">
      <c r="E36623"/>
    </row>
    <row r="36624" spans="5:5" x14ac:dyDescent="0.25">
      <c r="E36624"/>
    </row>
    <row r="36625" spans="5:5" x14ac:dyDescent="0.25">
      <c r="E36625"/>
    </row>
    <row r="36626" spans="5:5" x14ac:dyDescent="0.25">
      <c r="E36626"/>
    </row>
    <row r="36627" spans="5:5" x14ac:dyDescent="0.25">
      <c r="E36627"/>
    </row>
    <row r="36628" spans="5:5" x14ac:dyDescent="0.25">
      <c r="E36628"/>
    </row>
    <row r="36629" spans="5:5" x14ac:dyDescent="0.25">
      <c r="E36629"/>
    </row>
    <row r="36630" spans="5:5" x14ac:dyDescent="0.25">
      <c r="E36630"/>
    </row>
    <row r="36631" spans="5:5" x14ac:dyDescent="0.25">
      <c r="E36631"/>
    </row>
    <row r="36632" spans="5:5" x14ac:dyDescent="0.25">
      <c r="E36632"/>
    </row>
    <row r="36633" spans="5:5" x14ac:dyDescent="0.25">
      <c r="E36633"/>
    </row>
    <row r="36634" spans="5:5" x14ac:dyDescent="0.25">
      <c r="E36634"/>
    </row>
    <row r="36635" spans="5:5" x14ac:dyDescent="0.25">
      <c r="E36635"/>
    </row>
    <row r="36636" spans="5:5" x14ac:dyDescent="0.25">
      <c r="E36636"/>
    </row>
    <row r="36637" spans="5:5" x14ac:dyDescent="0.25">
      <c r="E36637"/>
    </row>
    <row r="36638" spans="5:5" x14ac:dyDescent="0.25">
      <c r="E36638"/>
    </row>
    <row r="36639" spans="5:5" x14ac:dyDescent="0.25">
      <c r="E36639"/>
    </row>
    <row r="36640" spans="5:5" x14ac:dyDescent="0.25">
      <c r="E36640"/>
    </row>
    <row r="36641" spans="5:5" x14ac:dyDescent="0.25">
      <c r="E36641"/>
    </row>
    <row r="36642" spans="5:5" x14ac:dyDescent="0.25">
      <c r="E36642"/>
    </row>
    <row r="36643" spans="5:5" x14ac:dyDescent="0.25">
      <c r="E36643"/>
    </row>
    <row r="36644" spans="5:5" x14ac:dyDescent="0.25">
      <c r="E36644"/>
    </row>
    <row r="36645" spans="5:5" x14ac:dyDescent="0.25">
      <c r="E36645"/>
    </row>
    <row r="36646" spans="5:5" x14ac:dyDescent="0.25">
      <c r="E36646"/>
    </row>
    <row r="36647" spans="5:5" x14ac:dyDescent="0.25">
      <c r="E36647"/>
    </row>
    <row r="36648" spans="5:5" x14ac:dyDescent="0.25">
      <c r="E36648"/>
    </row>
    <row r="36649" spans="5:5" x14ac:dyDescent="0.25">
      <c r="E36649"/>
    </row>
    <row r="36650" spans="5:5" x14ac:dyDescent="0.25">
      <c r="E36650"/>
    </row>
    <row r="36651" spans="5:5" x14ac:dyDescent="0.25">
      <c r="E36651"/>
    </row>
    <row r="36652" spans="5:5" x14ac:dyDescent="0.25">
      <c r="E36652"/>
    </row>
    <row r="36653" spans="5:5" x14ac:dyDescent="0.25">
      <c r="E36653"/>
    </row>
    <row r="36654" spans="5:5" x14ac:dyDescent="0.25">
      <c r="E36654"/>
    </row>
    <row r="36655" spans="5:5" x14ac:dyDescent="0.25">
      <c r="E36655"/>
    </row>
    <row r="36656" spans="5:5" x14ac:dyDescent="0.25">
      <c r="E36656"/>
    </row>
    <row r="36657" spans="5:5" x14ac:dyDescent="0.25">
      <c r="E36657"/>
    </row>
    <row r="36658" spans="5:5" x14ac:dyDescent="0.25">
      <c r="E36658"/>
    </row>
    <row r="36659" spans="5:5" x14ac:dyDescent="0.25">
      <c r="E36659"/>
    </row>
    <row r="36660" spans="5:5" x14ac:dyDescent="0.25">
      <c r="E36660"/>
    </row>
    <row r="36661" spans="5:5" x14ac:dyDescent="0.25">
      <c r="E36661"/>
    </row>
    <row r="36662" spans="5:5" x14ac:dyDescent="0.25">
      <c r="E36662"/>
    </row>
    <row r="36663" spans="5:5" x14ac:dyDescent="0.25">
      <c r="E36663"/>
    </row>
    <row r="36664" spans="5:5" x14ac:dyDescent="0.25">
      <c r="E36664"/>
    </row>
    <row r="36665" spans="5:5" x14ac:dyDescent="0.25">
      <c r="E36665"/>
    </row>
    <row r="36666" spans="5:5" x14ac:dyDescent="0.25">
      <c r="E36666"/>
    </row>
    <row r="36667" spans="5:5" x14ac:dyDescent="0.25">
      <c r="E36667"/>
    </row>
    <row r="36668" spans="5:5" x14ac:dyDescent="0.25">
      <c r="E36668"/>
    </row>
    <row r="36669" spans="5:5" x14ac:dyDescent="0.25">
      <c r="E36669"/>
    </row>
    <row r="36670" spans="5:5" x14ac:dyDescent="0.25">
      <c r="E36670"/>
    </row>
    <row r="36671" spans="5:5" x14ac:dyDescent="0.25">
      <c r="E36671"/>
    </row>
    <row r="36672" spans="5:5" x14ac:dyDescent="0.25">
      <c r="E36672"/>
    </row>
    <row r="36673" spans="5:5" x14ac:dyDescent="0.25">
      <c r="E36673"/>
    </row>
    <row r="36674" spans="5:5" x14ac:dyDescent="0.25">
      <c r="E36674"/>
    </row>
    <row r="36675" spans="5:5" x14ac:dyDescent="0.25">
      <c r="E36675"/>
    </row>
    <row r="36676" spans="5:5" x14ac:dyDescent="0.25">
      <c r="E36676"/>
    </row>
    <row r="36677" spans="5:5" x14ac:dyDescent="0.25">
      <c r="E36677"/>
    </row>
    <row r="36678" spans="5:5" x14ac:dyDescent="0.25">
      <c r="E36678"/>
    </row>
    <row r="36679" spans="5:5" x14ac:dyDescent="0.25">
      <c r="E36679"/>
    </row>
    <row r="36680" spans="5:5" x14ac:dyDescent="0.25">
      <c r="E36680"/>
    </row>
    <row r="36681" spans="5:5" x14ac:dyDescent="0.25">
      <c r="E36681"/>
    </row>
    <row r="36682" spans="5:5" x14ac:dyDescent="0.25">
      <c r="E36682"/>
    </row>
    <row r="36683" spans="5:5" x14ac:dyDescent="0.25">
      <c r="E36683"/>
    </row>
    <row r="36684" spans="5:5" x14ac:dyDescent="0.25">
      <c r="E36684"/>
    </row>
    <row r="36685" spans="5:5" x14ac:dyDescent="0.25">
      <c r="E36685"/>
    </row>
    <row r="36686" spans="5:5" x14ac:dyDescent="0.25">
      <c r="E36686"/>
    </row>
    <row r="36687" spans="5:5" x14ac:dyDescent="0.25">
      <c r="E36687"/>
    </row>
    <row r="36688" spans="5:5" x14ac:dyDescent="0.25">
      <c r="E36688"/>
    </row>
    <row r="36689" spans="5:5" x14ac:dyDescent="0.25">
      <c r="E36689"/>
    </row>
    <row r="36690" spans="5:5" x14ac:dyDescent="0.25">
      <c r="E36690"/>
    </row>
    <row r="36691" spans="5:5" x14ac:dyDescent="0.25">
      <c r="E36691"/>
    </row>
    <row r="36692" spans="5:5" x14ac:dyDescent="0.25">
      <c r="E36692"/>
    </row>
    <row r="36693" spans="5:5" x14ac:dyDescent="0.25">
      <c r="E36693"/>
    </row>
    <row r="36694" spans="5:5" x14ac:dyDescent="0.25">
      <c r="E36694"/>
    </row>
    <row r="36695" spans="5:5" x14ac:dyDescent="0.25">
      <c r="E36695"/>
    </row>
    <row r="36696" spans="5:5" x14ac:dyDescent="0.25">
      <c r="E36696"/>
    </row>
    <row r="36697" spans="5:5" x14ac:dyDescent="0.25">
      <c r="E36697"/>
    </row>
    <row r="36698" spans="5:5" x14ac:dyDescent="0.25">
      <c r="E36698"/>
    </row>
    <row r="36699" spans="5:5" x14ac:dyDescent="0.25">
      <c r="E36699"/>
    </row>
    <row r="36700" spans="5:5" x14ac:dyDescent="0.25">
      <c r="E36700"/>
    </row>
    <row r="36701" spans="5:5" x14ac:dyDescent="0.25">
      <c r="E36701"/>
    </row>
    <row r="36702" spans="5:5" x14ac:dyDescent="0.25">
      <c r="E36702"/>
    </row>
    <row r="36703" spans="5:5" x14ac:dyDescent="0.25">
      <c r="E36703"/>
    </row>
    <row r="36704" spans="5:5" x14ac:dyDescent="0.25">
      <c r="E36704"/>
    </row>
    <row r="36705" spans="5:5" x14ac:dyDescent="0.25">
      <c r="E36705"/>
    </row>
    <row r="36706" spans="5:5" x14ac:dyDescent="0.25">
      <c r="E36706"/>
    </row>
    <row r="36707" spans="5:5" x14ac:dyDescent="0.25">
      <c r="E36707"/>
    </row>
    <row r="36708" spans="5:5" x14ac:dyDescent="0.25">
      <c r="E36708"/>
    </row>
    <row r="36709" spans="5:5" x14ac:dyDescent="0.25">
      <c r="E36709"/>
    </row>
    <row r="36710" spans="5:5" x14ac:dyDescent="0.25">
      <c r="E36710"/>
    </row>
    <row r="36711" spans="5:5" x14ac:dyDescent="0.25">
      <c r="E36711"/>
    </row>
    <row r="36712" spans="5:5" x14ac:dyDescent="0.25">
      <c r="E36712"/>
    </row>
    <row r="36713" spans="5:5" x14ac:dyDescent="0.25">
      <c r="E36713"/>
    </row>
    <row r="36714" spans="5:5" x14ac:dyDescent="0.25">
      <c r="E36714"/>
    </row>
    <row r="36715" spans="5:5" x14ac:dyDescent="0.25">
      <c r="E36715"/>
    </row>
    <row r="36716" spans="5:5" x14ac:dyDescent="0.25">
      <c r="E36716"/>
    </row>
    <row r="36717" spans="5:5" x14ac:dyDescent="0.25">
      <c r="E36717"/>
    </row>
    <row r="36718" spans="5:5" x14ac:dyDescent="0.25">
      <c r="E36718"/>
    </row>
    <row r="36719" spans="5:5" x14ac:dyDescent="0.25">
      <c r="E36719"/>
    </row>
    <row r="36720" spans="5:5" x14ac:dyDescent="0.25">
      <c r="E36720"/>
    </row>
    <row r="36721" spans="5:5" x14ac:dyDescent="0.25">
      <c r="E36721"/>
    </row>
    <row r="36722" spans="5:5" x14ac:dyDescent="0.25">
      <c r="E36722"/>
    </row>
    <row r="36723" spans="5:5" x14ac:dyDescent="0.25">
      <c r="E36723"/>
    </row>
    <row r="36724" spans="5:5" x14ac:dyDescent="0.25">
      <c r="E36724"/>
    </row>
    <row r="36725" spans="5:5" x14ac:dyDescent="0.25">
      <c r="E36725"/>
    </row>
    <row r="36726" spans="5:5" x14ac:dyDescent="0.25">
      <c r="E36726"/>
    </row>
    <row r="36727" spans="5:5" x14ac:dyDescent="0.25">
      <c r="E36727"/>
    </row>
    <row r="36728" spans="5:5" x14ac:dyDescent="0.25">
      <c r="E36728"/>
    </row>
    <row r="36729" spans="5:5" x14ac:dyDescent="0.25">
      <c r="E36729"/>
    </row>
    <row r="36730" spans="5:5" x14ac:dyDescent="0.25">
      <c r="E36730"/>
    </row>
    <row r="36731" spans="5:5" x14ac:dyDescent="0.25">
      <c r="E36731"/>
    </row>
    <row r="36732" spans="5:5" x14ac:dyDescent="0.25">
      <c r="E36732"/>
    </row>
    <row r="36733" spans="5:5" x14ac:dyDescent="0.25">
      <c r="E36733"/>
    </row>
    <row r="36734" spans="5:5" x14ac:dyDescent="0.25">
      <c r="E36734"/>
    </row>
    <row r="36735" spans="5:5" x14ac:dyDescent="0.25">
      <c r="E36735"/>
    </row>
    <row r="36736" spans="5:5" x14ac:dyDescent="0.25">
      <c r="E36736"/>
    </row>
    <row r="36737" spans="5:5" x14ac:dyDescent="0.25">
      <c r="E36737"/>
    </row>
    <row r="36738" spans="5:5" x14ac:dyDescent="0.25">
      <c r="E36738"/>
    </row>
    <row r="36739" spans="5:5" x14ac:dyDescent="0.25">
      <c r="E36739"/>
    </row>
    <row r="36740" spans="5:5" x14ac:dyDescent="0.25">
      <c r="E36740"/>
    </row>
    <row r="36741" spans="5:5" x14ac:dyDescent="0.25">
      <c r="E36741"/>
    </row>
    <row r="36742" spans="5:5" x14ac:dyDescent="0.25">
      <c r="E36742"/>
    </row>
    <row r="36743" spans="5:5" x14ac:dyDescent="0.25">
      <c r="E36743"/>
    </row>
    <row r="36744" spans="5:5" x14ac:dyDescent="0.25">
      <c r="E36744"/>
    </row>
    <row r="36745" spans="5:5" x14ac:dyDescent="0.25">
      <c r="E36745"/>
    </row>
    <row r="36746" spans="5:5" x14ac:dyDescent="0.25">
      <c r="E36746"/>
    </row>
    <row r="36747" spans="5:5" x14ac:dyDescent="0.25">
      <c r="E36747"/>
    </row>
    <row r="36748" spans="5:5" x14ac:dyDescent="0.25">
      <c r="E36748"/>
    </row>
    <row r="36749" spans="5:5" x14ac:dyDescent="0.25">
      <c r="E36749"/>
    </row>
    <row r="36750" spans="5:5" x14ac:dyDescent="0.25">
      <c r="E36750"/>
    </row>
    <row r="36751" spans="5:5" x14ac:dyDescent="0.25">
      <c r="E36751"/>
    </row>
    <row r="36752" spans="5:5" x14ac:dyDescent="0.25">
      <c r="E36752"/>
    </row>
    <row r="36753" spans="5:5" x14ac:dyDescent="0.25">
      <c r="E36753"/>
    </row>
    <row r="36754" spans="5:5" x14ac:dyDescent="0.25">
      <c r="E36754"/>
    </row>
    <row r="36755" spans="5:5" x14ac:dyDescent="0.25">
      <c r="E36755"/>
    </row>
    <row r="36756" spans="5:5" x14ac:dyDescent="0.25">
      <c r="E36756"/>
    </row>
    <row r="36757" spans="5:5" x14ac:dyDescent="0.25">
      <c r="E36757"/>
    </row>
    <row r="36758" spans="5:5" x14ac:dyDescent="0.25">
      <c r="E36758"/>
    </row>
    <row r="36759" spans="5:5" x14ac:dyDescent="0.25">
      <c r="E36759"/>
    </row>
    <row r="36760" spans="5:5" x14ac:dyDescent="0.25">
      <c r="E36760"/>
    </row>
    <row r="36761" spans="5:5" x14ac:dyDescent="0.25">
      <c r="E36761"/>
    </row>
    <row r="36762" spans="5:5" x14ac:dyDescent="0.25">
      <c r="E36762"/>
    </row>
    <row r="36763" spans="5:5" x14ac:dyDescent="0.25">
      <c r="E36763"/>
    </row>
    <row r="36764" spans="5:5" x14ac:dyDescent="0.25">
      <c r="E36764"/>
    </row>
    <row r="36765" spans="5:5" x14ac:dyDescent="0.25">
      <c r="E36765"/>
    </row>
    <row r="36766" spans="5:5" x14ac:dyDescent="0.25">
      <c r="E36766"/>
    </row>
    <row r="36767" spans="5:5" x14ac:dyDescent="0.25">
      <c r="E36767"/>
    </row>
    <row r="36768" spans="5:5" x14ac:dyDescent="0.25">
      <c r="E36768"/>
    </row>
    <row r="36769" spans="5:5" x14ac:dyDescent="0.25">
      <c r="E36769"/>
    </row>
    <row r="36770" spans="5:5" x14ac:dyDescent="0.25">
      <c r="E36770"/>
    </row>
    <row r="36771" spans="5:5" x14ac:dyDescent="0.25">
      <c r="E36771"/>
    </row>
    <row r="36772" spans="5:5" x14ac:dyDescent="0.25">
      <c r="E36772"/>
    </row>
    <row r="36773" spans="5:5" x14ac:dyDescent="0.25">
      <c r="E36773"/>
    </row>
    <row r="36774" spans="5:5" x14ac:dyDescent="0.25">
      <c r="E36774"/>
    </row>
    <row r="36775" spans="5:5" x14ac:dyDescent="0.25">
      <c r="E36775"/>
    </row>
    <row r="36776" spans="5:5" x14ac:dyDescent="0.25">
      <c r="E36776"/>
    </row>
    <row r="36777" spans="5:5" x14ac:dyDescent="0.25">
      <c r="E36777"/>
    </row>
    <row r="36778" spans="5:5" x14ac:dyDescent="0.25">
      <c r="E36778"/>
    </row>
    <row r="36779" spans="5:5" x14ac:dyDescent="0.25">
      <c r="E36779"/>
    </row>
    <row r="36780" spans="5:5" x14ac:dyDescent="0.25">
      <c r="E36780"/>
    </row>
    <row r="36781" spans="5:5" x14ac:dyDescent="0.25">
      <c r="E36781"/>
    </row>
    <row r="36782" spans="5:5" x14ac:dyDescent="0.25">
      <c r="E36782"/>
    </row>
    <row r="36783" spans="5:5" x14ac:dyDescent="0.25">
      <c r="E36783"/>
    </row>
    <row r="36784" spans="5:5" x14ac:dyDescent="0.25">
      <c r="E36784"/>
    </row>
    <row r="36785" spans="5:5" x14ac:dyDescent="0.25">
      <c r="E36785"/>
    </row>
    <row r="36786" spans="5:5" x14ac:dyDescent="0.25">
      <c r="E36786"/>
    </row>
    <row r="36787" spans="5:5" x14ac:dyDescent="0.25">
      <c r="E36787"/>
    </row>
    <row r="36788" spans="5:5" x14ac:dyDescent="0.25">
      <c r="E36788"/>
    </row>
    <row r="36789" spans="5:5" x14ac:dyDescent="0.25">
      <c r="E36789"/>
    </row>
    <row r="36790" spans="5:5" x14ac:dyDescent="0.25">
      <c r="E36790"/>
    </row>
    <row r="36791" spans="5:5" x14ac:dyDescent="0.25">
      <c r="E36791"/>
    </row>
    <row r="36792" spans="5:5" x14ac:dyDescent="0.25">
      <c r="E36792"/>
    </row>
    <row r="36793" spans="5:5" x14ac:dyDescent="0.25">
      <c r="E36793"/>
    </row>
    <row r="36794" spans="5:5" x14ac:dyDescent="0.25">
      <c r="E36794"/>
    </row>
    <row r="36795" spans="5:5" x14ac:dyDescent="0.25">
      <c r="E36795"/>
    </row>
    <row r="36796" spans="5:5" x14ac:dyDescent="0.25">
      <c r="E36796"/>
    </row>
    <row r="36797" spans="5:5" x14ac:dyDescent="0.25">
      <c r="E36797"/>
    </row>
    <row r="36798" spans="5:5" x14ac:dyDescent="0.25">
      <c r="E36798"/>
    </row>
    <row r="36799" spans="5:5" x14ac:dyDescent="0.25">
      <c r="E36799"/>
    </row>
    <row r="36800" spans="5:5" x14ac:dyDescent="0.25">
      <c r="E36800"/>
    </row>
    <row r="36801" spans="5:5" x14ac:dyDescent="0.25">
      <c r="E36801"/>
    </row>
    <row r="36802" spans="5:5" x14ac:dyDescent="0.25">
      <c r="E36802"/>
    </row>
    <row r="36803" spans="5:5" x14ac:dyDescent="0.25">
      <c r="E36803"/>
    </row>
    <row r="36804" spans="5:5" x14ac:dyDescent="0.25">
      <c r="E36804"/>
    </row>
    <row r="36805" spans="5:5" x14ac:dyDescent="0.25">
      <c r="E36805"/>
    </row>
    <row r="36806" spans="5:5" x14ac:dyDescent="0.25">
      <c r="E36806"/>
    </row>
    <row r="36807" spans="5:5" x14ac:dyDescent="0.25">
      <c r="E36807"/>
    </row>
    <row r="36808" spans="5:5" x14ac:dyDescent="0.25">
      <c r="E36808"/>
    </row>
    <row r="36809" spans="5:5" x14ac:dyDescent="0.25">
      <c r="E36809"/>
    </row>
    <row r="36810" spans="5:5" x14ac:dyDescent="0.25">
      <c r="E36810"/>
    </row>
    <row r="36811" spans="5:5" x14ac:dyDescent="0.25">
      <c r="E36811"/>
    </row>
    <row r="36812" spans="5:5" x14ac:dyDescent="0.25">
      <c r="E36812"/>
    </row>
    <row r="36813" spans="5:5" x14ac:dyDescent="0.25">
      <c r="E36813"/>
    </row>
    <row r="36814" spans="5:5" x14ac:dyDescent="0.25">
      <c r="E36814"/>
    </row>
    <row r="36815" spans="5:5" x14ac:dyDescent="0.25">
      <c r="E36815"/>
    </row>
    <row r="36816" spans="5:5" x14ac:dyDescent="0.25">
      <c r="E36816"/>
    </row>
    <row r="36817" spans="5:5" x14ac:dyDescent="0.25">
      <c r="E36817"/>
    </row>
    <row r="36818" spans="5:5" x14ac:dyDescent="0.25">
      <c r="E36818"/>
    </row>
    <row r="36819" spans="5:5" x14ac:dyDescent="0.25">
      <c r="E36819"/>
    </row>
    <row r="36820" spans="5:5" x14ac:dyDescent="0.25">
      <c r="E36820"/>
    </row>
    <row r="36821" spans="5:5" x14ac:dyDescent="0.25">
      <c r="E36821"/>
    </row>
    <row r="36822" spans="5:5" x14ac:dyDescent="0.25">
      <c r="E36822"/>
    </row>
    <row r="36823" spans="5:5" x14ac:dyDescent="0.25">
      <c r="E36823"/>
    </row>
    <row r="36824" spans="5:5" x14ac:dyDescent="0.25">
      <c r="E36824"/>
    </row>
    <row r="36825" spans="5:5" x14ac:dyDescent="0.25">
      <c r="E36825"/>
    </row>
    <row r="36826" spans="5:5" x14ac:dyDescent="0.25">
      <c r="E36826"/>
    </row>
    <row r="36827" spans="5:5" x14ac:dyDescent="0.25">
      <c r="E36827"/>
    </row>
    <row r="36828" spans="5:5" x14ac:dyDescent="0.25">
      <c r="E36828"/>
    </row>
    <row r="36829" spans="5:5" x14ac:dyDescent="0.25">
      <c r="E36829"/>
    </row>
    <row r="36830" spans="5:5" x14ac:dyDescent="0.25">
      <c r="E36830"/>
    </row>
    <row r="36831" spans="5:5" x14ac:dyDescent="0.25">
      <c r="E36831"/>
    </row>
    <row r="36832" spans="5:5" x14ac:dyDescent="0.25">
      <c r="E36832"/>
    </row>
    <row r="36833" spans="5:5" x14ac:dyDescent="0.25">
      <c r="E36833"/>
    </row>
    <row r="36834" spans="5:5" x14ac:dyDescent="0.25">
      <c r="E36834"/>
    </row>
    <row r="36835" spans="5:5" x14ac:dyDescent="0.25">
      <c r="E36835"/>
    </row>
    <row r="36836" spans="5:5" x14ac:dyDescent="0.25">
      <c r="E36836"/>
    </row>
    <row r="36837" spans="5:5" x14ac:dyDescent="0.25">
      <c r="E36837"/>
    </row>
    <row r="36838" spans="5:5" x14ac:dyDescent="0.25">
      <c r="E36838"/>
    </row>
    <row r="36839" spans="5:5" x14ac:dyDescent="0.25">
      <c r="E36839"/>
    </row>
    <row r="36840" spans="5:5" x14ac:dyDescent="0.25">
      <c r="E36840"/>
    </row>
    <row r="36841" spans="5:5" x14ac:dyDescent="0.25">
      <c r="E36841"/>
    </row>
    <row r="36842" spans="5:5" x14ac:dyDescent="0.25">
      <c r="E36842"/>
    </row>
    <row r="36843" spans="5:5" x14ac:dyDescent="0.25">
      <c r="E36843"/>
    </row>
    <row r="36844" spans="5:5" x14ac:dyDescent="0.25">
      <c r="E36844"/>
    </row>
    <row r="36845" spans="5:5" x14ac:dyDescent="0.25">
      <c r="E36845"/>
    </row>
    <row r="36846" spans="5:5" x14ac:dyDescent="0.25">
      <c r="E36846"/>
    </row>
    <row r="36847" spans="5:5" x14ac:dyDescent="0.25">
      <c r="E36847"/>
    </row>
    <row r="36848" spans="5:5" x14ac:dyDescent="0.25">
      <c r="E36848"/>
    </row>
    <row r="36849" spans="5:5" x14ac:dyDescent="0.25">
      <c r="E36849"/>
    </row>
    <row r="36850" spans="5:5" x14ac:dyDescent="0.25">
      <c r="E36850"/>
    </row>
    <row r="36851" spans="5:5" x14ac:dyDescent="0.25">
      <c r="E36851"/>
    </row>
    <row r="36852" spans="5:5" x14ac:dyDescent="0.25">
      <c r="E36852"/>
    </row>
    <row r="36853" spans="5:5" x14ac:dyDescent="0.25">
      <c r="E36853"/>
    </row>
    <row r="36854" spans="5:5" x14ac:dyDescent="0.25">
      <c r="E36854"/>
    </row>
    <row r="36855" spans="5:5" x14ac:dyDescent="0.25">
      <c r="E36855"/>
    </row>
    <row r="36856" spans="5:5" x14ac:dyDescent="0.25">
      <c r="E36856"/>
    </row>
    <row r="36857" spans="5:5" x14ac:dyDescent="0.25">
      <c r="E36857"/>
    </row>
    <row r="36858" spans="5:5" x14ac:dyDescent="0.25">
      <c r="E36858"/>
    </row>
    <row r="36859" spans="5:5" x14ac:dyDescent="0.25">
      <c r="E36859"/>
    </row>
    <row r="36860" spans="5:5" x14ac:dyDescent="0.25">
      <c r="E36860"/>
    </row>
    <row r="36861" spans="5:5" x14ac:dyDescent="0.25">
      <c r="E36861"/>
    </row>
    <row r="36862" spans="5:5" x14ac:dyDescent="0.25">
      <c r="E36862"/>
    </row>
    <row r="36863" spans="5:5" x14ac:dyDescent="0.25">
      <c r="E36863"/>
    </row>
    <row r="36864" spans="5:5" x14ac:dyDescent="0.25">
      <c r="E36864"/>
    </row>
    <row r="36865" spans="5:5" x14ac:dyDescent="0.25">
      <c r="E36865"/>
    </row>
    <row r="36866" spans="5:5" x14ac:dyDescent="0.25">
      <c r="E36866"/>
    </row>
    <row r="36867" spans="5:5" x14ac:dyDescent="0.25">
      <c r="E36867"/>
    </row>
    <row r="36868" spans="5:5" x14ac:dyDescent="0.25">
      <c r="E36868"/>
    </row>
    <row r="36869" spans="5:5" x14ac:dyDescent="0.25">
      <c r="E36869"/>
    </row>
    <row r="36870" spans="5:5" x14ac:dyDescent="0.25">
      <c r="E36870"/>
    </row>
    <row r="36871" spans="5:5" x14ac:dyDescent="0.25">
      <c r="E36871"/>
    </row>
    <row r="36872" spans="5:5" x14ac:dyDescent="0.25">
      <c r="E36872"/>
    </row>
    <row r="36873" spans="5:5" x14ac:dyDescent="0.25">
      <c r="E36873"/>
    </row>
    <row r="36874" spans="5:5" x14ac:dyDescent="0.25">
      <c r="E36874"/>
    </row>
    <row r="36875" spans="5:5" x14ac:dyDescent="0.25">
      <c r="E36875"/>
    </row>
    <row r="36876" spans="5:5" x14ac:dyDescent="0.25">
      <c r="E36876"/>
    </row>
    <row r="36877" spans="5:5" x14ac:dyDescent="0.25">
      <c r="E36877"/>
    </row>
    <row r="36878" spans="5:5" x14ac:dyDescent="0.25">
      <c r="E36878"/>
    </row>
    <row r="36879" spans="5:5" x14ac:dyDescent="0.25">
      <c r="E36879"/>
    </row>
    <row r="36880" spans="5:5" x14ac:dyDescent="0.25">
      <c r="E36880"/>
    </row>
    <row r="36881" spans="5:5" x14ac:dyDescent="0.25">
      <c r="E36881"/>
    </row>
    <row r="36882" spans="5:5" x14ac:dyDescent="0.25">
      <c r="E36882"/>
    </row>
    <row r="36883" spans="5:5" x14ac:dyDescent="0.25">
      <c r="E36883"/>
    </row>
    <row r="36884" spans="5:5" x14ac:dyDescent="0.25">
      <c r="E36884"/>
    </row>
    <row r="36885" spans="5:5" x14ac:dyDescent="0.25">
      <c r="E36885"/>
    </row>
    <row r="36886" spans="5:5" x14ac:dyDescent="0.25">
      <c r="E36886"/>
    </row>
    <row r="36887" spans="5:5" x14ac:dyDescent="0.25">
      <c r="E36887"/>
    </row>
    <row r="36888" spans="5:5" x14ac:dyDescent="0.25">
      <c r="E36888"/>
    </row>
    <row r="36889" spans="5:5" x14ac:dyDescent="0.25">
      <c r="E36889"/>
    </row>
    <row r="36890" spans="5:5" x14ac:dyDescent="0.25">
      <c r="E36890"/>
    </row>
    <row r="36891" spans="5:5" x14ac:dyDescent="0.25">
      <c r="E36891"/>
    </row>
    <row r="36892" spans="5:5" x14ac:dyDescent="0.25">
      <c r="E36892"/>
    </row>
    <row r="36893" spans="5:5" x14ac:dyDescent="0.25">
      <c r="E36893"/>
    </row>
    <row r="36894" spans="5:5" x14ac:dyDescent="0.25">
      <c r="E36894"/>
    </row>
    <row r="36895" spans="5:5" x14ac:dyDescent="0.25">
      <c r="E36895"/>
    </row>
    <row r="36896" spans="5:5" x14ac:dyDescent="0.25">
      <c r="E36896"/>
    </row>
    <row r="36897" spans="5:5" x14ac:dyDescent="0.25">
      <c r="E36897"/>
    </row>
    <row r="36898" spans="5:5" x14ac:dyDescent="0.25">
      <c r="E36898"/>
    </row>
    <row r="36899" spans="5:5" x14ac:dyDescent="0.25">
      <c r="E36899"/>
    </row>
    <row r="36900" spans="5:5" x14ac:dyDescent="0.25">
      <c r="E36900"/>
    </row>
    <row r="36901" spans="5:5" x14ac:dyDescent="0.25">
      <c r="E36901"/>
    </row>
    <row r="36902" spans="5:5" x14ac:dyDescent="0.25">
      <c r="E36902"/>
    </row>
    <row r="36903" spans="5:5" x14ac:dyDescent="0.25">
      <c r="E36903"/>
    </row>
    <row r="36904" spans="5:5" x14ac:dyDescent="0.25">
      <c r="E36904"/>
    </row>
    <row r="36905" spans="5:5" x14ac:dyDescent="0.25">
      <c r="E36905"/>
    </row>
    <row r="36906" spans="5:5" x14ac:dyDescent="0.25">
      <c r="E36906"/>
    </row>
    <row r="36907" spans="5:5" x14ac:dyDescent="0.25">
      <c r="E36907"/>
    </row>
    <row r="36908" spans="5:5" x14ac:dyDescent="0.25">
      <c r="E36908"/>
    </row>
    <row r="36909" spans="5:5" x14ac:dyDescent="0.25">
      <c r="E36909"/>
    </row>
    <row r="36910" spans="5:5" x14ac:dyDescent="0.25">
      <c r="E36910"/>
    </row>
    <row r="36911" spans="5:5" x14ac:dyDescent="0.25">
      <c r="E36911"/>
    </row>
    <row r="36912" spans="5:5" x14ac:dyDescent="0.25">
      <c r="E36912"/>
    </row>
    <row r="36913" spans="5:5" x14ac:dyDescent="0.25">
      <c r="E36913"/>
    </row>
    <row r="36914" spans="5:5" x14ac:dyDescent="0.25">
      <c r="E36914"/>
    </row>
    <row r="36915" spans="5:5" x14ac:dyDescent="0.25">
      <c r="E36915"/>
    </row>
    <row r="36916" spans="5:5" x14ac:dyDescent="0.25">
      <c r="E36916"/>
    </row>
    <row r="36917" spans="5:5" x14ac:dyDescent="0.25">
      <c r="E36917"/>
    </row>
    <row r="36918" spans="5:5" x14ac:dyDescent="0.25">
      <c r="E36918"/>
    </row>
    <row r="36919" spans="5:5" x14ac:dyDescent="0.25">
      <c r="E36919"/>
    </row>
    <row r="36920" spans="5:5" x14ac:dyDescent="0.25">
      <c r="E36920"/>
    </row>
    <row r="36921" spans="5:5" x14ac:dyDescent="0.25">
      <c r="E36921"/>
    </row>
    <row r="36922" spans="5:5" x14ac:dyDescent="0.25">
      <c r="E36922"/>
    </row>
    <row r="36923" spans="5:5" x14ac:dyDescent="0.25">
      <c r="E36923"/>
    </row>
    <row r="36924" spans="5:5" x14ac:dyDescent="0.25">
      <c r="E36924"/>
    </row>
    <row r="36925" spans="5:5" x14ac:dyDescent="0.25">
      <c r="E36925"/>
    </row>
    <row r="36926" spans="5:5" x14ac:dyDescent="0.25">
      <c r="E36926"/>
    </row>
    <row r="36927" spans="5:5" x14ac:dyDescent="0.25">
      <c r="E36927"/>
    </row>
    <row r="36928" spans="5:5" x14ac:dyDescent="0.25">
      <c r="E36928"/>
    </row>
    <row r="36929" spans="5:5" x14ac:dyDescent="0.25">
      <c r="E36929"/>
    </row>
    <row r="36930" spans="5:5" x14ac:dyDescent="0.25">
      <c r="E36930"/>
    </row>
    <row r="36931" spans="5:5" x14ac:dyDescent="0.25">
      <c r="E36931"/>
    </row>
    <row r="36932" spans="5:5" x14ac:dyDescent="0.25">
      <c r="E36932"/>
    </row>
    <row r="36933" spans="5:5" x14ac:dyDescent="0.25">
      <c r="E36933"/>
    </row>
    <row r="36934" spans="5:5" x14ac:dyDescent="0.25">
      <c r="E36934"/>
    </row>
    <row r="36935" spans="5:5" x14ac:dyDescent="0.25">
      <c r="E36935"/>
    </row>
    <row r="36936" spans="5:5" x14ac:dyDescent="0.25">
      <c r="E36936"/>
    </row>
    <row r="36937" spans="5:5" x14ac:dyDescent="0.25">
      <c r="E36937"/>
    </row>
    <row r="36938" spans="5:5" x14ac:dyDescent="0.25">
      <c r="E36938"/>
    </row>
    <row r="36939" spans="5:5" x14ac:dyDescent="0.25">
      <c r="E36939"/>
    </row>
    <row r="36940" spans="5:5" x14ac:dyDescent="0.25">
      <c r="E36940"/>
    </row>
    <row r="36941" spans="5:5" x14ac:dyDescent="0.25">
      <c r="E36941"/>
    </row>
    <row r="36942" spans="5:5" x14ac:dyDescent="0.25">
      <c r="E36942"/>
    </row>
    <row r="36943" spans="5:5" x14ac:dyDescent="0.25">
      <c r="E36943"/>
    </row>
    <row r="36944" spans="5:5" x14ac:dyDescent="0.25">
      <c r="E36944"/>
    </row>
    <row r="36945" spans="5:5" x14ac:dyDescent="0.25">
      <c r="E36945"/>
    </row>
    <row r="36946" spans="5:5" x14ac:dyDescent="0.25">
      <c r="E36946"/>
    </row>
    <row r="36947" spans="5:5" x14ac:dyDescent="0.25">
      <c r="E36947"/>
    </row>
    <row r="36948" spans="5:5" x14ac:dyDescent="0.25">
      <c r="E36948"/>
    </row>
    <row r="36949" spans="5:5" x14ac:dyDescent="0.25">
      <c r="E36949"/>
    </row>
    <row r="36950" spans="5:5" x14ac:dyDescent="0.25">
      <c r="E36950"/>
    </row>
    <row r="36951" spans="5:5" x14ac:dyDescent="0.25">
      <c r="E36951"/>
    </row>
    <row r="36952" spans="5:5" x14ac:dyDescent="0.25">
      <c r="E36952"/>
    </row>
    <row r="36953" spans="5:5" x14ac:dyDescent="0.25">
      <c r="E36953"/>
    </row>
    <row r="36954" spans="5:5" x14ac:dyDescent="0.25">
      <c r="E36954"/>
    </row>
    <row r="36955" spans="5:5" x14ac:dyDescent="0.25">
      <c r="E36955"/>
    </row>
    <row r="36956" spans="5:5" x14ac:dyDescent="0.25">
      <c r="E36956"/>
    </row>
    <row r="36957" spans="5:5" x14ac:dyDescent="0.25">
      <c r="E36957"/>
    </row>
    <row r="36958" spans="5:5" x14ac:dyDescent="0.25">
      <c r="E36958"/>
    </row>
    <row r="36959" spans="5:5" x14ac:dyDescent="0.25">
      <c r="E36959"/>
    </row>
    <row r="36960" spans="5:5" x14ac:dyDescent="0.25">
      <c r="E36960"/>
    </row>
    <row r="36961" spans="5:5" x14ac:dyDescent="0.25">
      <c r="E36961"/>
    </row>
    <row r="36962" spans="5:5" x14ac:dyDescent="0.25">
      <c r="E36962"/>
    </row>
    <row r="36963" spans="5:5" x14ac:dyDescent="0.25">
      <c r="E36963"/>
    </row>
    <row r="36964" spans="5:5" x14ac:dyDescent="0.25">
      <c r="E36964"/>
    </row>
    <row r="36965" spans="5:5" x14ac:dyDescent="0.25">
      <c r="E36965"/>
    </row>
    <row r="36966" spans="5:5" x14ac:dyDescent="0.25">
      <c r="E36966"/>
    </row>
    <row r="36967" spans="5:5" x14ac:dyDescent="0.25">
      <c r="E36967"/>
    </row>
    <row r="36968" spans="5:5" x14ac:dyDescent="0.25">
      <c r="E36968"/>
    </row>
    <row r="36969" spans="5:5" x14ac:dyDescent="0.25">
      <c r="E36969"/>
    </row>
    <row r="36970" spans="5:5" x14ac:dyDescent="0.25">
      <c r="E36970"/>
    </row>
    <row r="36971" spans="5:5" x14ac:dyDescent="0.25">
      <c r="E36971"/>
    </row>
    <row r="36972" spans="5:5" x14ac:dyDescent="0.25">
      <c r="E36972"/>
    </row>
    <row r="36973" spans="5:5" x14ac:dyDescent="0.25">
      <c r="E36973"/>
    </row>
    <row r="36974" spans="5:5" x14ac:dyDescent="0.25">
      <c r="E36974"/>
    </row>
    <row r="36975" spans="5:5" x14ac:dyDescent="0.25">
      <c r="E36975"/>
    </row>
    <row r="36976" spans="5:5" x14ac:dyDescent="0.25">
      <c r="E36976"/>
    </row>
    <row r="36977" spans="5:5" x14ac:dyDescent="0.25">
      <c r="E36977"/>
    </row>
    <row r="36978" spans="5:5" x14ac:dyDescent="0.25">
      <c r="E36978"/>
    </row>
    <row r="36979" spans="5:5" x14ac:dyDescent="0.25">
      <c r="E36979"/>
    </row>
    <row r="36980" spans="5:5" x14ac:dyDescent="0.25">
      <c r="E36980"/>
    </row>
    <row r="36981" spans="5:5" x14ac:dyDescent="0.25">
      <c r="E36981"/>
    </row>
    <row r="36982" spans="5:5" x14ac:dyDescent="0.25">
      <c r="E36982"/>
    </row>
    <row r="36983" spans="5:5" x14ac:dyDescent="0.25">
      <c r="E36983"/>
    </row>
    <row r="36984" spans="5:5" x14ac:dyDescent="0.25">
      <c r="E36984"/>
    </row>
    <row r="36985" spans="5:5" x14ac:dyDescent="0.25">
      <c r="E36985"/>
    </row>
    <row r="36986" spans="5:5" x14ac:dyDescent="0.25">
      <c r="E36986"/>
    </row>
    <row r="36987" spans="5:5" x14ac:dyDescent="0.25">
      <c r="E36987"/>
    </row>
    <row r="36988" spans="5:5" x14ac:dyDescent="0.25">
      <c r="E36988"/>
    </row>
    <row r="36989" spans="5:5" x14ac:dyDescent="0.25">
      <c r="E36989"/>
    </row>
    <row r="36990" spans="5:5" x14ac:dyDescent="0.25">
      <c r="E36990"/>
    </row>
    <row r="36991" spans="5:5" x14ac:dyDescent="0.25">
      <c r="E36991"/>
    </row>
    <row r="36992" spans="5:5" x14ac:dyDescent="0.25">
      <c r="E36992"/>
    </row>
    <row r="36993" spans="5:5" x14ac:dyDescent="0.25">
      <c r="E36993"/>
    </row>
    <row r="36994" spans="5:5" x14ac:dyDescent="0.25">
      <c r="E36994"/>
    </row>
    <row r="36995" spans="5:5" x14ac:dyDescent="0.25">
      <c r="E36995"/>
    </row>
    <row r="36996" spans="5:5" x14ac:dyDescent="0.25">
      <c r="E36996"/>
    </row>
    <row r="36997" spans="5:5" x14ac:dyDescent="0.25">
      <c r="E36997"/>
    </row>
    <row r="36998" spans="5:5" x14ac:dyDescent="0.25">
      <c r="E36998"/>
    </row>
    <row r="36999" spans="5:5" x14ac:dyDescent="0.25">
      <c r="E36999"/>
    </row>
    <row r="37000" spans="5:5" x14ac:dyDescent="0.25">
      <c r="E37000"/>
    </row>
    <row r="37001" spans="5:5" x14ac:dyDescent="0.25">
      <c r="E37001"/>
    </row>
    <row r="37002" spans="5:5" x14ac:dyDescent="0.25">
      <c r="E37002"/>
    </row>
    <row r="37003" spans="5:5" x14ac:dyDescent="0.25">
      <c r="E37003"/>
    </row>
    <row r="37004" spans="5:5" x14ac:dyDescent="0.25">
      <c r="E37004"/>
    </row>
    <row r="37005" spans="5:5" x14ac:dyDescent="0.25">
      <c r="E37005"/>
    </row>
    <row r="37006" spans="5:5" x14ac:dyDescent="0.25">
      <c r="E37006"/>
    </row>
    <row r="37007" spans="5:5" x14ac:dyDescent="0.25">
      <c r="E37007"/>
    </row>
    <row r="37008" spans="5:5" x14ac:dyDescent="0.25">
      <c r="E37008"/>
    </row>
    <row r="37009" spans="5:5" x14ac:dyDescent="0.25">
      <c r="E37009"/>
    </row>
    <row r="37010" spans="5:5" x14ac:dyDescent="0.25">
      <c r="E37010"/>
    </row>
    <row r="37011" spans="5:5" x14ac:dyDescent="0.25">
      <c r="E37011"/>
    </row>
    <row r="37012" spans="5:5" x14ac:dyDescent="0.25">
      <c r="E37012"/>
    </row>
    <row r="37013" spans="5:5" x14ac:dyDescent="0.25">
      <c r="E37013"/>
    </row>
    <row r="37014" spans="5:5" x14ac:dyDescent="0.25">
      <c r="E37014"/>
    </row>
    <row r="37015" spans="5:5" x14ac:dyDescent="0.25">
      <c r="E37015"/>
    </row>
    <row r="37016" spans="5:5" x14ac:dyDescent="0.25">
      <c r="E37016"/>
    </row>
    <row r="37017" spans="5:5" x14ac:dyDescent="0.25">
      <c r="E37017"/>
    </row>
    <row r="37018" spans="5:5" x14ac:dyDescent="0.25">
      <c r="E37018"/>
    </row>
    <row r="37019" spans="5:5" x14ac:dyDescent="0.25">
      <c r="E37019"/>
    </row>
    <row r="37020" spans="5:5" x14ac:dyDescent="0.25">
      <c r="E37020"/>
    </row>
    <row r="37021" spans="5:5" x14ac:dyDescent="0.25">
      <c r="E37021"/>
    </row>
    <row r="37022" spans="5:5" x14ac:dyDescent="0.25">
      <c r="E37022"/>
    </row>
    <row r="37023" spans="5:5" x14ac:dyDescent="0.25">
      <c r="E37023"/>
    </row>
    <row r="37024" spans="5:5" x14ac:dyDescent="0.25">
      <c r="E37024"/>
    </row>
    <row r="37025" spans="5:5" x14ac:dyDescent="0.25">
      <c r="E37025"/>
    </row>
    <row r="37026" spans="5:5" x14ac:dyDescent="0.25">
      <c r="E37026"/>
    </row>
    <row r="37027" spans="5:5" x14ac:dyDescent="0.25">
      <c r="E37027"/>
    </row>
    <row r="37028" spans="5:5" x14ac:dyDescent="0.25">
      <c r="E37028"/>
    </row>
    <row r="37029" spans="5:5" x14ac:dyDescent="0.25">
      <c r="E37029"/>
    </row>
    <row r="37030" spans="5:5" x14ac:dyDescent="0.25">
      <c r="E37030"/>
    </row>
    <row r="37031" spans="5:5" x14ac:dyDescent="0.25">
      <c r="E37031"/>
    </row>
    <row r="37032" spans="5:5" x14ac:dyDescent="0.25">
      <c r="E37032"/>
    </row>
    <row r="37033" spans="5:5" x14ac:dyDescent="0.25">
      <c r="E37033"/>
    </row>
    <row r="37034" spans="5:5" x14ac:dyDescent="0.25">
      <c r="E37034"/>
    </row>
    <row r="37035" spans="5:5" x14ac:dyDescent="0.25">
      <c r="E37035"/>
    </row>
    <row r="37036" spans="5:5" x14ac:dyDescent="0.25">
      <c r="E37036"/>
    </row>
    <row r="37037" spans="5:5" x14ac:dyDescent="0.25">
      <c r="E37037"/>
    </row>
    <row r="37038" spans="5:5" x14ac:dyDescent="0.25">
      <c r="E37038"/>
    </row>
    <row r="37039" spans="5:5" x14ac:dyDescent="0.25">
      <c r="E37039"/>
    </row>
    <row r="37040" spans="5:5" x14ac:dyDescent="0.25">
      <c r="E37040"/>
    </row>
    <row r="37041" spans="5:5" x14ac:dyDescent="0.25">
      <c r="E37041"/>
    </row>
    <row r="37042" spans="5:5" x14ac:dyDescent="0.25">
      <c r="E37042"/>
    </row>
    <row r="37043" spans="5:5" x14ac:dyDescent="0.25">
      <c r="E37043"/>
    </row>
    <row r="37044" spans="5:5" x14ac:dyDescent="0.25">
      <c r="E37044"/>
    </row>
    <row r="37045" spans="5:5" x14ac:dyDescent="0.25">
      <c r="E37045"/>
    </row>
    <row r="37046" spans="5:5" x14ac:dyDescent="0.25">
      <c r="E37046"/>
    </row>
    <row r="37047" spans="5:5" x14ac:dyDescent="0.25">
      <c r="E37047"/>
    </row>
    <row r="37048" spans="5:5" x14ac:dyDescent="0.25">
      <c r="E37048"/>
    </row>
    <row r="37049" spans="5:5" x14ac:dyDescent="0.25">
      <c r="E37049"/>
    </row>
    <row r="37050" spans="5:5" x14ac:dyDescent="0.25">
      <c r="E37050"/>
    </row>
    <row r="37051" spans="5:5" x14ac:dyDescent="0.25">
      <c r="E37051"/>
    </row>
    <row r="37052" spans="5:5" x14ac:dyDescent="0.25">
      <c r="E37052"/>
    </row>
    <row r="37053" spans="5:5" x14ac:dyDescent="0.25">
      <c r="E37053"/>
    </row>
    <row r="37054" spans="5:5" x14ac:dyDescent="0.25">
      <c r="E37054"/>
    </row>
    <row r="37055" spans="5:5" x14ac:dyDescent="0.25">
      <c r="E37055"/>
    </row>
    <row r="37056" spans="5:5" x14ac:dyDescent="0.25">
      <c r="E37056"/>
    </row>
    <row r="37057" spans="5:5" x14ac:dyDescent="0.25">
      <c r="E37057"/>
    </row>
    <row r="37058" spans="5:5" x14ac:dyDescent="0.25">
      <c r="E37058"/>
    </row>
    <row r="37059" spans="5:5" x14ac:dyDescent="0.25">
      <c r="E37059"/>
    </row>
    <row r="37060" spans="5:5" x14ac:dyDescent="0.25">
      <c r="E37060"/>
    </row>
    <row r="37061" spans="5:5" x14ac:dyDescent="0.25">
      <c r="E37061"/>
    </row>
    <row r="37062" spans="5:5" x14ac:dyDescent="0.25">
      <c r="E37062"/>
    </row>
    <row r="37063" spans="5:5" x14ac:dyDescent="0.25">
      <c r="E37063"/>
    </row>
    <row r="37064" spans="5:5" x14ac:dyDescent="0.25">
      <c r="E37064"/>
    </row>
    <row r="37065" spans="5:5" x14ac:dyDescent="0.25">
      <c r="E37065"/>
    </row>
    <row r="37066" spans="5:5" x14ac:dyDescent="0.25">
      <c r="E37066"/>
    </row>
    <row r="37067" spans="5:5" x14ac:dyDescent="0.25">
      <c r="E37067"/>
    </row>
    <row r="37068" spans="5:5" x14ac:dyDescent="0.25">
      <c r="E37068"/>
    </row>
    <row r="37069" spans="5:5" x14ac:dyDescent="0.25">
      <c r="E37069"/>
    </row>
    <row r="37070" spans="5:5" x14ac:dyDescent="0.25">
      <c r="E37070"/>
    </row>
    <row r="37071" spans="5:5" x14ac:dyDescent="0.25">
      <c r="E37071"/>
    </row>
    <row r="37072" spans="5:5" x14ac:dyDescent="0.25">
      <c r="E37072"/>
    </row>
    <row r="37073" spans="5:5" x14ac:dyDescent="0.25">
      <c r="E37073"/>
    </row>
    <row r="37074" spans="5:5" x14ac:dyDescent="0.25">
      <c r="E37074"/>
    </row>
    <row r="37075" spans="5:5" x14ac:dyDescent="0.25">
      <c r="E37075"/>
    </row>
    <row r="37076" spans="5:5" x14ac:dyDescent="0.25">
      <c r="E37076"/>
    </row>
    <row r="37077" spans="5:5" x14ac:dyDescent="0.25">
      <c r="E37077"/>
    </row>
    <row r="37078" spans="5:5" x14ac:dyDescent="0.25">
      <c r="E37078"/>
    </row>
    <row r="37079" spans="5:5" x14ac:dyDescent="0.25">
      <c r="E37079"/>
    </row>
    <row r="37080" spans="5:5" x14ac:dyDescent="0.25">
      <c r="E37080"/>
    </row>
    <row r="37081" spans="5:5" x14ac:dyDescent="0.25">
      <c r="E37081"/>
    </row>
    <row r="37082" spans="5:5" x14ac:dyDescent="0.25">
      <c r="E37082"/>
    </row>
    <row r="37083" spans="5:5" x14ac:dyDescent="0.25">
      <c r="E37083"/>
    </row>
    <row r="37084" spans="5:5" x14ac:dyDescent="0.25">
      <c r="E37084"/>
    </row>
    <row r="37085" spans="5:5" x14ac:dyDescent="0.25">
      <c r="E37085"/>
    </row>
    <row r="37086" spans="5:5" x14ac:dyDescent="0.25">
      <c r="E37086"/>
    </row>
    <row r="37087" spans="5:5" x14ac:dyDescent="0.25">
      <c r="E37087"/>
    </row>
    <row r="37088" spans="5:5" x14ac:dyDescent="0.25">
      <c r="E37088"/>
    </row>
    <row r="37089" spans="5:5" x14ac:dyDescent="0.25">
      <c r="E37089"/>
    </row>
    <row r="37090" spans="5:5" x14ac:dyDescent="0.25">
      <c r="E37090"/>
    </row>
    <row r="37091" spans="5:5" x14ac:dyDescent="0.25">
      <c r="E37091"/>
    </row>
    <row r="37092" spans="5:5" x14ac:dyDescent="0.25">
      <c r="E37092"/>
    </row>
    <row r="37093" spans="5:5" x14ac:dyDescent="0.25">
      <c r="E37093"/>
    </row>
    <row r="37094" spans="5:5" x14ac:dyDescent="0.25">
      <c r="E37094"/>
    </row>
    <row r="37095" spans="5:5" x14ac:dyDescent="0.25">
      <c r="E37095"/>
    </row>
    <row r="37096" spans="5:5" x14ac:dyDescent="0.25">
      <c r="E37096"/>
    </row>
    <row r="37097" spans="5:5" x14ac:dyDescent="0.25">
      <c r="E37097"/>
    </row>
    <row r="37098" spans="5:5" x14ac:dyDescent="0.25">
      <c r="E37098"/>
    </row>
    <row r="37099" spans="5:5" x14ac:dyDescent="0.25">
      <c r="E37099"/>
    </row>
    <row r="37100" spans="5:5" x14ac:dyDescent="0.25">
      <c r="E37100"/>
    </row>
    <row r="37101" spans="5:5" x14ac:dyDescent="0.25">
      <c r="E37101"/>
    </row>
    <row r="37102" spans="5:5" x14ac:dyDescent="0.25">
      <c r="E37102"/>
    </row>
    <row r="37103" spans="5:5" x14ac:dyDescent="0.25">
      <c r="E37103"/>
    </row>
    <row r="37104" spans="5:5" x14ac:dyDescent="0.25">
      <c r="E37104"/>
    </row>
    <row r="37105" spans="5:5" x14ac:dyDescent="0.25">
      <c r="E37105"/>
    </row>
    <row r="37106" spans="5:5" x14ac:dyDescent="0.25">
      <c r="E37106"/>
    </row>
    <row r="37107" spans="5:5" x14ac:dyDescent="0.25">
      <c r="E37107"/>
    </row>
    <row r="37108" spans="5:5" x14ac:dyDescent="0.25">
      <c r="E37108"/>
    </row>
    <row r="37109" spans="5:5" x14ac:dyDescent="0.25">
      <c r="E37109"/>
    </row>
    <row r="37110" spans="5:5" x14ac:dyDescent="0.25">
      <c r="E37110"/>
    </row>
    <row r="37111" spans="5:5" x14ac:dyDescent="0.25">
      <c r="E37111"/>
    </row>
    <row r="37112" spans="5:5" x14ac:dyDescent="0.25">
      <c r="E37112"/>
    </row>
    <row r="37113" spans="5:5" x14ac:dyDescent="0.25">
      <c r="E37113"/>
    </row>
    <row r="37114" spans="5:5" x14ac:dyDescent="0.25">
      <c r="E37114"/>
    </row>
    <row r="37115" spans="5:5" x14ac:dyDescent="0.25">
      <c r="E37115"/>
    </row>
    <row r="37116" spans="5:5" x14ac:dyDescent="0.25">
      <c r="E37116"/>
    </row>
    <row r="37117" spans="5:5" x14ac:dyDescent="0.25">
      <c r="E37117"/>
    </row>
    <row r="37118" spans="5:5" x14ac:dyDescent="0.25">
      <c r="E37118"/>
    </row>
    <row r="37119" spans="5:5" x14ac:dyDescent="0.25">
      <c r="E37119"/>
    </row>
    <row r="37120" spans="5:5" x14ac:dyDescent="0.25">
      <c r="E37120"/>
    </row>
    <row r="37121" spans="5:5" x14ac:dyDescent="0.25">
      <c r="E37121"/>
    </row>
    <row r="37122" spans="5:5" x14ac:dyDescent="0.25">
      <c r="E37122"/>
    </row>
    <row r="37123" spans="5:5" x14ac:dyDescent="0.25">
      <c r="E37123"/>
    </row>
    <row r="37124" spans="5:5" x14ac:dyDescent="0.25">
      <c r="E37124"/>
    </row>
    <row r="37125" spans="5:5" x14ac:dyDescent="0.25">
      <c r="E37125"/>
    </row>
    <row r="37126" spans="5:5" x14ac:dyDescent="0.25">
      <c r="E37126"/>
    </row>
    <row r="37127" spans="5:5" x14ac:dyDescent="0.25">
      <c r="E37127"/>
    </row>
    <row r="37128" spans="5:5" x14ac:dyDescent="0.25">
      <c r="E37128"/>
    </row>
    <row r="37129" spans="5:5" x14ac:dyDescent="0.25">
      <c r="E37129"/>
    </row>
    <row r="37130" spans="5:5" x14ac:dyDescent="0.25">
      <c r="E37130"/>
    </row>
    <row r="37131" spans="5:5" x14ac:dyDescent="0.25">
      <c r="E37131"/>
    </row>
    <row r="37132" spans="5:5" x14ac:dyDescent="0.25">
      <c r="E37132"/>
    </row>
    <row r="37133" spans="5:5" x14ac:dyDescent="0.25">
      <c r="E37133"/>
    </row>
    <row r="37134" spans="5:5" x14ac:dyDescent="0.25">
      <c r="E37134"/>
    </row>
    <row r="37135" spans="5:5" x14ac:dyDescent="0.25">
      <c r="E37135"/>
    </row>
    <row r="37136" spans="5:5" x14ac:dyDescent="0.25">
      <c r="E37136"/>
    </row>
    <row r="37137" spans="5:5" x14ac:dyDescent="0.25">
      <c r="E37137"/>
    </row>
    <row r="37138" spans="5:5" x14ac:dyDescent="0.25">
      <c r="E37138"/>
    </row>
    <row r="37139" spans="5:5" x14ac:dyDescent="0.25">
      <c r="E37139"/>
    </row>
    <row r="37140" spans="5:5" x14ac:dyDescent="0.25">
      <c r="E37140"/>
    </row>
    <row r="37141" spans="5:5" x14ac:dyDescent="0.25">
      <c r="E37141"/>
    </row>
    <row r="37142" spans="5:5" x14ac:dyDescent="0.25">
      <c r="E37142"/>
    </row>
    <row r="37143" spans="5:5" x14ac:dyDescent="0.25">
      <c r="E37143"/>
    </row>
    <row r="37144" spans="5:5" x14ac:dyDescent="0.25">
      <c r="E37144"/>
    </row>
    <row r="37145" spans="5:5" x14ac:dyDescent="0.25">
      <c r="E37145"/>
    </row>
    <row r="37146" spans="5:5" x14ac:dyDescent="0.25">
      <c r="E37146"/>
    </row>
    <row r="37147" spans="5:5" x14ac:dyDescent="0.25">
      <c r="E37147"/>
    </row>
    <row r="37148" spans="5:5" x14ac:dyDescent="0.25">
      <c r="E37148"/>
    </row>
    <row r="37149" spans="5:5" x14ac:dyDescent="0.25">
      <c r="E37149"/>
    </row>
    <row r="37150" spans="5:5" x14ac:dyDescent="0.25">
      <c r="E37150"/>
    </row>
    <row r="37151" spans="5:5" x14ac:dyDescent="0.25">
      <c r="E37151"/>
    </row>
    <row r="37152" spans="5:5" x14ac:dyDescent="0.25">
      <c r="E37152"/>
    </row>
    <row r="37153" spans="5:5" x14ac:dyDescent="0.25">
      <c r="E37153"/>
    </row>
    <row r="37154" spans="5:5" x14ac:dyDescent="0.25">
      <c r="E37154"/>
    </row>
    <row r="37155" spans="5:5" x14ac:dyDescent="0.25">
      <c r="E37155"/>
    </row>
    <row r="37156" spans="5:5" x14ac:dyDescent="0.25">
      <c r="E37156"/>
    </row>
    <row r="37157" spans="5:5" x14ac:dyDescent="0.25">
      <c r="E37157"/>
    </row>
    <row r="37158" spans="5:5" x14ac:dyDescent="0.25">
      <c r="E37158"/>
    </row>
    <row r="37159" spans="5:5" x14ac:dyDescent="0.25">
      <c r="E37159"/>
    </row>
    <row r="37160" spans="5:5" x14ac:dyDescent="0.25">
      <c r="E37160"/>
    </row>
    <row r="37161" spans="5:5" x14ac:dyDescent="0.25">
      <c r="E37161"/>
    </row>
    <row r="37162" spans="5:5" x14ac:dyDescent="0.25">
      <c r="E37162"/>
    </row>
    <row r="37163" spans="5:5" x14ac:dyDescent="0.25">
      <c r="E37163"/>
    </row>
    <row r="37164" spans="5:5" x14ac:dyDescent="0.25">
      <c r="E37164"/>
    </row>
    <row r="37165" spans="5:5" x14ac:dyDescent="0.25">
      <c r="E37165"/>
    </row>
    <row r="37166" spans="5:5" x14ac:dyDescent="0.25">
      <c r="E37166"/>
    </row>
    <row r="37167" spans="5:5" x14ac:dyDescent="0.25">
      <c r="E37167"/>
    </row>
    <row r="37168" spans="5:5" x14ac:dyDescent="0.25">
      <c r="E37168"/>
    </row>
    <row r="37169" spans="5:5" x14ac:dyDescent="0.25">
      <c r="E37169"/>
    </row>
    <row r="37170" spans="5:5" x14ac:dyDescent="0.25">
      <c r="E37170"/>
    </row>
    <row r="37171" spans="5:5" x14ac:dyDescent="0.25">
      <c r="E37171"/>
    </row>
    <row r="37172" spans="5:5" x14ac:dyDescent="0.25">
      <c r="E37172"/>
    </row>
    <row r="37173" spans="5:5" x14ac:dyDescent="0.25">
      <c r="E37173"/>
    </row>
    <row r="37174" spans="5:5" x14ac:dyDescent="0.25">
      <c r="E37174"/>
    </row>
    <row r="37175" spans="5:5" x14ac:dyDescent="0.25">
      <c r="E37175"/>
    </row>
    <row r="37176" spans="5:5" x14ac:dyDescent="0.25">
      <c r="E37176"/>
    </row>
    <row r="37177" spans="5:5" x14ac:dyDescent="0.25">
      <c r="E37177"/>
    </row>
    <row r="37178" spans="5:5" x14ac:dyDescent="0.25">
      <c r="E37178"/>
    </row>
    <row r="37179" spans="5:5" x14ac:dyDescent="0.25">
      <c r="E37179"/>
    </row>
    <row r="37180" spans="5:5" x14ac:dyDescent="0.25">
      <c r="E37180"/>
    </row>
    <row r="37181" spans="5:5" x14ac:dyDescent="0.25">
      <c r="E37181"/>
    </row>
    <row r="37182" spans="5:5" x14ac:dyDescent="0.25">
      <c r="E37182"/>
    </row>
    <row r="37183" spans="5:5" x14ac:dyDescent="0.25">
      <c r="E37183"/>
    </row>
    <row r="37184" spans="5:5" x14ac:dyDescent="0.25">
      <c r="E37184"/>
    </row>
    <row r="37185" spans="5:5" x14ac:dyDescent="0.25">
      <c r="E37185"/>
    </row>
    <row r="37186" spans="5:5" x14ac:dyDescent="0.25">
      <c r="E37186"/>
    </row>
    <row r="37187" spans="5:5" x14ac:dyDescent="0.25">
      <c r="E37187"/>
    </row>
    <row r="37188" spans="5:5" x14ac:dyDescent="0.25">
      <c r="E37188"/>
    </row>
    <row r="37189" spans="5:5" x14ac:dyDescent="0.25">
      <c r="E37189"/>
    </row>
    <row r="37190" spans="5:5" x14ac:dyDescent="0.25">
      <c r="E37190"/>
    </row>
    <row r="37191" spans="5:5" x14ac:dyDescent="0.25">
      <c r="E37191"/>
    </row>
    <row r="37192" spans="5:5" x14ac:dyDescent="0.25">
      <c r="E37192"/>
    </row>
    <row r="37193" spans="5:5" x14ac:dyDescent="0.25">
      <c r="E37193"/>
    </row>
    <row r="37194" spans="5:5" x14ac:dyDescent="0.25">
      <c r="E37194"/>
    </row>
    <row r="37195" spans="5:5" x14ac:dyDescent="0.25">
      <c r="E37195"/>
    </row>
    <row r="37196" spans="5:5" x14ac:dyDescent="0.25">
      <c r="E37196"/>
    </row>
    <row r="37197" spans="5:5" x14ac:dyDescent="0.25">
      <c r="E37197"/>
    </row>
    <row r="37198" spans="5:5" x14ac:dyDescent="0.25">
      <c r="E37198"/>
    </row>
    <row r="37199" spans="5:5" x14ac:dyDescent="0.25">
      <c r="E37199"/>
    </row>
    <row r="37200" spans="5:5" x14ac:dyDescent="0.25">
      <c r="E37200"/>
    </row>
    <row r="37201" spans="5:5" x14ac:dyDescent="0.25">
      <c r="E37201"/>
    </row>
    <row r="37202" spans="5:5" x14ac:dyDescent="0.25">
      <c r="E37202"/>
    </row>
    <row r="37203" spans="5:5" x14ac:dyDescent="0.25">
      <c r="E37203"/>
    </row>
    <row r="37204" spans="5:5" x14ac:dyDescent="0.25">
      <c r="E37204"/>
    </row>
    <row r="37205" spans="5:5" x14ac:dyDescent="0.25">
      <c r="E37205"/>
    </row>
    <row r="37206" spans="5:5" x14ac:dyDescent="0.25">
      <c r="E37206"/>
    </row>
    <row r="37207" spans="5:5" x14ac:dyDescent="0.25">
      <c r="E37207"/>
    </row>
    <row r="37208" spans="5:5" x14ac:dyDescent="0.25">
      <c r="E37208"/>
    </row>
    <row r="37209" spans="5:5" x14ac:dyDescent="0.25">
      <c r="E37209"/>
    </row>
    <row r="37210" spans="5:5" x14ac:dyDescent="0.25">
      <c r="E37210"/>
    </row>
    <row r="37211" spans="5:5" x14ac:dyDescent="0.25">
      <c r="E37211"/>
    </row>
    <row r="37212" spans="5:5" x14ac:dyDescent="0.25">
      <c r="E37212"/>
    </row>
    <row r="37213" spans="5:5" x14ac:dyDescent="0.25">
      <c r="E37213"/>
    </row>
    <row r="37214" spans="5:5" x14ac:dyDescent="0.25">
      <c r="E37214"/>
    </row>
    <row r="37215" spans="5:5" x14ac:dyDescent="0.25">
      <c r="E37215"/>
    </row>
    <row r="37216" spans="5:5" x14ac:dyDescent="0.25">
      <c r="E37216"/>
    </row>
    <row r="37217" spans="5:5" x14ac:dyDescent="0.25">
      <c r="E37217"/>
    </row>
    <row r="37218" spans="5:5" x14ac:dyDescent="0.25">
      <c r="E37218"/>
    </row>
    <row r="37219" spans="5:5" x14ac:dyDescent="0.25">
      <c r="E37219"/>
    </row>
    <row r="37220" spans="5:5" x14ac:dyDescent="0.25">
      <c r="E37220"/>
    </row>
    <row r="37221" spans="5:5" x14ac:dyDescent="0.25">
      <c r="E37221"/>
    </row>
    <row r="37222" spans="5:5" x14ac:dyDescent="0.25">
      <c r="E37222"/>
    </row>
    <row r="37223" spans="5:5" x14ac:dyDescent="0.25">
      <c r="E37223"/>
    </row>
    <row r="37224" spans="5:5" x14ac:dyDescent="0.25">
      <c r="E37224"/>
    </row>
    <row r="37225" spans="5:5" x14ac:dyDescent="0.25">
      <c r="E37225"/>
    </row>
    <row r="37226" spans="5:5" x14ac:dyDescent="0.25">
      <c r="E37226"/>
    </row>
    <row r="37227" spans="5:5" x14ac:dyDescent="0.25">
      <c r="E37227"/>
    </row>
    <row r="37228" spans="5:5" x14ac:dyDescent="0.25">
      <c r="E37228"/>
    </row>
    <row r="37229" spans="5:5" x14ac:dyDescent="0.25">
      <c r="E37229"/>
    </row>
    <row r="37230" spans="5:5" x14ac:dyDescent="0.25">
      <c r="E37230"/>
    </row>
    <row r="37231" spans="5:5" x14ac:dyDescent="0.25">
      <c r="E37231"/>
    </row>
    <row r="37232" spans="5:5" x14ac:dyDescent="0.25">
      <c r="E37232"/>
    </row>
    <row r="37233" spans="5:5" x14ac:dyDescent="0.25">
      <c r="E37233"/>
    </row>
    <row r="37234" spans="5:5" x14ac:dyDescent="0.25">
      <c r="E37234"/>
    </row>
    <row r="37235" spans="5:5" x14ac:dyDescent="0.25">
      <c r="E37235"/>
    </row>
    <row r="37236" spans="5:5" x14ac:dyDescent="0.25">
      <c r="E37236"/>
    </row>
    <row r="37237" spans="5:5" x14ac:dyDescent="0.25">
      <c r="E37237"/>
    </row>
    <row r="37238" spans="5:5" x14ac:dyDescent="0.25">
      <c r="E37238"/>
    </row>
    <row r="37239" spans="5:5" x14ac:dyDescent="0.25">
      <c r="E37239"/>
    </row>
    <row r="37240" spans="5:5" x14ac:dyDescent="0.25">
      <c r="E37240"/>
    </row>
    <row r="37241" spans="5:5" x14ac:dyDescent="0.25">
      <c r="E37241"/>
    </row>
    <row r="37242" spans="5:5" x14ac:dyDescent="0.25">
      <c r="E37242"/>
    </row>
    <row r="37243" spans="5:5" x14ac:dyDescent="0.25">
      <c r="E37243"/>
    </row>
    <row r="37244" spans="5:5" x14ac:dyDescent="0.25">
      <c r="E37244"/>
    </row>
    <row r="37245" spans="5:5" x14ac:dyDescent="0.25">
      <c r="E37245"/>
    </row>
    <row r="37246" spans="5:5" x14ac:dyDescent="0.25">
      <c r="E37246"/>
    </row>
    <row r="37247" spans="5:5" x14ac:dyDescent="0.25">
      <c r="E37247"/>
    </row>
    <row r="37248" spans="5:5" x14ac:dyDescent="0.25">
      <c r="E37248"/>
    </row>
    <row r="37249" spans="5:5" x14ac:dyDescent="0.25">
      <c r="E37249"/>
    </row>
    <row r="37250" spans="5:5" x14ac:dyDescent="0.25">
      <c r="E37250"/>
    </row>
    <row r="37251" spans="5:5" x14ac:dyDescent="0.25">
      <c r="E37251"/>
    </row>
    <row r="37252" spans="5:5" x14ac:dyDescent="0.25">
      <c r="E37252"/>
    </row>
    <row r="37253" spans="5:5" x14ac:dyDescent="0.25">
      <c r="E37253"/>
    </row>
    <row r="37254" spans="5:5" x14ac:dyDescent="0.25">
      <c r="E37254"/>
    </row>
    <row r="37255" spans="5:5" x14ac:dyDescent="0.25">
      <c r="E37255"/>
    </row>
    <row r="37256" spans="5:5" x14ac:dyDescent="0.25">
      <c r="E37256"/>
    </row>
    <row r="37257" spans="5:5" x14ac:dyDescent="0.25">
      <c r="E37257"/>
    </row>
    <row r="37258" spans="5:5" x14ac:dyDescent="0.25">
      <c r="E37258"/>
    </row>
    <row r="37259" spans="5:5" x14ac:dyDescent="0.25">
      <c r="E37259"/>
    </row>
    <row r="37260" spans="5:5" x14ac:dyDescent="0.25">
      <c r="E37260"/>
    </row>
    <row r="37261" spans="5:5" x14ac:dyDescent="0.25">
      <c r="E37261"/>
    </row>
    <row r="37262" spans="5:5" x14ac:dyDescent="0.25">
      <c r="E37262"/>
    </row>
    <row r="37263" spans="5:5" x14ac:dyDescent="0.25">
      <c r="E37263"/>
    </row>
    <row r="37264" spans="5:5" x14ac:dyDescent="0.25">
      <c r="E37264"/>
    </row>
    <row r="37265" spans="5:5" x14ac:dyDescent="0.25">
      <c r="E37265"/>
    </row>
    <row r="37266" spans="5:5" x14ac:dyDescent="0.25">
      <c r="E37266"/>
    </row>
    <row r="37267" spans="5:5" x14ac:dyDescent="0.25">
      <c r="E37267"/>
    </row>
    <row r="37268" spans="5:5" x14ac:dyDescent="0.25">
      <c r="E37268"/>
    </row>
    <row r="37269" spans="5:5" x14ac:dyDescent="0.25">
      <c r="E37269"/>
    </row>
    <row r="37270" spans="5:5" x14ac:dyDescent="0.25">
      <c r="E37270"/>
    </row>
    <row r="37271" spans="5:5" x14ac:dyDescent="0.25">
      <c r="E37271"/>
    </row>
    <row r="37272" spans="5:5" x14ac:dyDescent="0.25">
      <c r="E37272"/>
    </row>
    <row r="37273" spans="5:5" x14ac:dyDescent="0.25">
      <c r="E37273"/>
    </row>
    <row r="37274" spans="5:5" x14ac:dyDescent="0.25">
      <c r="E37274"/>
    </row>
    <row r="37275" spans="5:5" x14ac:dyDescent="0.25">
      <c r="E37275"/>
    </row>
    <row r="37276" spans="5:5" x14ac:dyDescent="0.25">
      <c r="E37276"/>
    </row>
    <row r="37277" spans="5:5" x14ac:dyDescent="0.25">
      <c r="E37277"/>
    </row>
    <row r="37278" spans="5:5" x14ac:dyDescent="0.25">
      <c r="E37278"/>
    </row>
    <row r="37279" spans="5:5" x14ac:dyDescent="0.25">
      <c r="E37279"/>
    </row>
    <row r="37280" spans="5:5" x14ac:dyDescent="0.25">
      <c r="E37280"/>
    </row>
    <row r="37281" spans="5:5" x14ac:dyDescent="0.25">
      <c r="E37281"/>
    </row>
    <row r="37282" spans="5:5" x14ac:dyDescent="0.25">
      <c r="E37282"/>
    </row>
    <row r="37283" spans="5:5" x14ac:dyDescent="0.25">
      <c r="E37283"/>
    </row>
    <row r="37284" spans="5:5" x14ac:dyDescent="0.25">
      <c r="E37284"/>
    </row>
    <row r="37285" spans="5:5" x14ac:dyDescent="0.25">
      <c r="E37285"/>
    </row>
    <row r="37286" spans="5:5" x14ac:dyDescent="0.25">
      <c r="E37286"/>
    </row>
    <row r="37287" spans="5:5" x14ac:dyDescent="0.25">
      <c r="E37287"/>
    </row>
    <row r="37288" spans="5:5" x14ac:dyDescent="0.25">
      <c r="E37288"/>
    </row>
    <row r="37289" spans="5:5" x14ac:dyDescent="0.25">
      <c r="E37289"/>
    </row>
    <row r="37290" spans="5:5" x14ac:dyDescent="0.25">
      <c r="E37290"/>
    </row>
    <row r="37291" spans="5:5" x14ac:dyDescent="0.25">
      <c r="E37291"/>
    </row>
    <row r="37292" spans="5:5" x14ac:dyDescent="0.25">
      <c r="E37292"/>
    </row>
    <row r="37293" spans="5:5" x14ac:dyDescent="0.25">
      <c r="E37293"/>
    </row>
    <row r="37294" spans="5:5" x14ac:dyDescent="0.25">
      <c r="E37294"/>
    </row>
    <row r="37295" spans="5:5" x14ac:dyDescent="0.25">
      <c r="E37295"/>
    </row>
    <row r="37296" spans="5:5" x14ac:dyDescent="0.25">
      <c r="E37296"/>
    </row>
    <row r="37297" spans="5:5" x14ac:dyDescent="0.25">
      <c r="E37297"/>
    </row>
    <row r="37298" spans="5:5" x14ac:dyDescent="0.25">
      <c r="E37298"/>
    </row>
    <row r="37299" spans="5:5" x14ac:dyDescent="0.25">
      <c r="E37299"/>
    </row>
    <row r="37300" spans="5:5" x14ac:dyDescent="0.25">
      <c r="E37300"/>
    </row>
    <row r="37301" spans="5:5" x14ac:dyDescent="0.25">
      <c r="E37301"/>
    </row>
    <row r="37302" spans="5:5" x14ac:dyDescent="0.25">
      <c r="E37302"/>
    </row>
    <row r="37303" spans="5:5" x14ac:dyDescent="0.25">
      <c r="E37303"/>
    </row>
    <row r="37304" spans="5:5" x14ac:dyDescent="0.25">
      <c r="E37304"/>
    </row>
    <row r="37305" spans="5:5" x14ac:dyDescent="0.25">
      <c r="E37305"/>
    </row>
    <row r="37306" spans="5:5" x14ac:dyDescent="0.25">
      <c r="E37306"/>
    </row>
    <row r="37307" spans="5:5" x14ac:dyDescent="0.25">
      <c r="E37307"/>
    </row>
    <row r="37308" spans="5:5" x14ac:dyDescent="0.25">
      <c r="E37308"/>
    </row>
    <row r="37309" spans="5:5" x14ac:dyDescent="0.25">
      <c r="E37309"/>
    </row>
    <row r="37310" spans="5:5" x14ac:dyDescent="0.25">
      <c r="E37310"/>
    </row>
    <row r="37311" spans="5:5" x14ac:dyDescent="0.25">
      <c r="E37311"/>
    </row>
    <row r="37312" spans="5:5" x14ac:dyDescent="0.25">
      <c r="E37312"/>
    </row>
    <row r="37313" spans="5:5" x14ac:dyDescent="0.25">
      <c r="E37313"/>
    </row>
    <row r="37314" spans="5:5" x14ac:dyDescent="0.25">
      <c r="E37314"/>
    </row>
    <row r="37315" spans="5:5" x14ac:dyDescent="0.25">
      <c r="E37315"/>
    </row>
    <row r="37316" spans="5:5" x14ac:dyDescent="0.25">
      <c r="E37316"/>
    </row>
    <row r="37317" spans="5:5" x14ac:dyDescent="0.25">
      <c r="E37317"/>
    </row>
    <row r="37318" spans="5:5" x14ac:dyDescent="0.25">
      <c r="E37318"/>
    </row>
    <row r="37319" spans="5:5" x14ac:dyDescent="0.25">
      <c r="E37319"/>
    </row>
    <row r="37320" spans="5:5" x14ac:dyDescent="0.25">
      <c r="E37320"/>
    </row>
    <row r="37321" spans="5:5" x14ac:dyDescent="0.25">
      <c r="E37321"/>
    </row>
    <row r="37322" spans="5:5" x14ac:dyDescent="0.25">
      <c r="E37322"/>
    </row>
    <row r="37323" spans="5:5" x14ac:dyDescent="0.25">
      <c r="E37323"/>
    </row>
    <row r="37324" spans="5:5" x14ac:dyDescent="0.25">
      <c r="E37324"/>
    </row>
    <row r="37325" spans="5:5" x14ac:dyDescent="0.25">
      <c r="E37325"/>
    </row>
    <row r="37326" spans="5:5" x14ac:dyDescent="0.25">
      <c r="E37326"/>
    </row>
    <row r="37327" spans="5:5" x14ac:dyDescent="0.25">
      <c r="E37327"/>
    </row>
    <row r="37328" spans="5:5" x14ac:dyDescent="0.25">
      <c r="E37328"/>
    </row>
    <row r="37329" spans="5:5" x14ac:dyDescent="0.25">
      <c r="E37329"/>
    </row>
    <row r="37330" spans="5:5" x14ac:dyDescent="0.25">
      <c r="E37330"/>
    </row>
    <row r="37331" spans="5:5" x14ac:dyDescent="0.25">
      <c r="E37331"/>
    </row>
    <row r="37332" spans="5:5" x14ac:dyDescent="0.25">
      <c r="E37332"/>
    </row>
    <row r="37333" spans="5:5" x14ac:dyDescent="0.25">
      <c r="E37333"/>
    </row>
    <row r="37334" spans="5:5" x14ac:dyDescent="0.25">
      <c r="E37334"/>
    </row>
    <row r="37335" spans="5:5" x14ac:dyDescent="0.25">
      <c r="E37335"/>
    </row>
    <row r="37336" spans="5:5" x14ac:dyDescent="0.25">
      <c r="E37336"/>
    </row>
    <row r="37337" spans="5:5" x14ac:dyDescent="0.25">
      <c r="E37337"/>
    </row>
    <row r="37338" spans="5:5" x14ac:dyDescent="0.25">
      <c r="E37338"/>
    </row>
    <row r="37339" spans="5:5" x14ac:dyDescent="0.25">
      <c r="E37339"/>
    </row>
    <row r="37340" spans="5:5" x14ac:dyDescent="0.25">
      <c r="E37340"/>
    </row>
    <row r="37341" spans="5:5" x14ac:dyDescent="0.25">
      <c r="E37341"/>
    </row>
    <row r="37342" spans="5:5" x14ac:dyDescent="0.25">
      <c r="E37342"/>
    </row>
    <row r="37343" spans="5:5" x14ac:dyDescent="0.25">
      <c r="E37343"/>
    </row>
    <row r="37344" spans="5:5" x14ac:dyDescent="0.25">
      <c r="E37344"/>
    </row>
    <row r="37345" spans="5:5" x14ac:dyDescent="0.25">
      <c r="E37345"/>
    </row>
    <row r="37346" spans="5:5" x14ac:dyDescent="0.25">
      <c r="E37346"/>
    </row>
    <row r="37347" spans="5:5" x14ac:dyDescent="0.25">
      <c r="E37347"/>
    </row>
    <row r="37348" spans="5:5" x14ac:dyDescent="0.25">
      <c r="E37348"/>
    </row>
    <row r="37349" spans="5:5" x14ac:dyDescent="0.25">
      <c r="E37349"/>
    </row>
    <row r="37350" spans="5:5" x14ac:dyDescent="0.25">
      <c r="E37350"/>
    </row>
    <row r="37351" spans="5:5" x14ac:dyDescent="0.25">
      <c r="E37351"/>
    </row>
    <row r="37352" spans="5:5" x14ac:dyDescent="0.25">
      <c r="E37352"/>
    </row>
    <row r="37353" spans="5:5" x14ac:dyDescent="0.25">
      <c r="E37353"/>
    </row>
    <row r="37354" spans="5:5" x14ac:dyDescent="0.25">
      <c r="E37354"/>
    </row>
    <row r="37355" spans="5:5" x14ac:dyDescent="0.25">
      <c r="E37355"/>
    </row>
    <row r="37356" spans="5:5" x14ac:dyDescent="0.25">
      <c r="E37356"/>
    </row>
    <row r="37357" spans="5:5" x14ac:dyDescent="0.25">
      <c r="E37357"/>
    </row>
    <row r="37358" spans="5:5" x14ac:dyDescent="0.25">
      <c r="E37358"/>
    </row>
    <row r="37359" spans="5:5" x14ac:dyDescent="0.25">
      <c r="E37359"/>
    </row>
    <row r="37360" spans="5:5" x14ac:dyDescent="0.25">
      <c r="E37360"/>
    </row>
    <row r="37361" spans="5:5" x14ac:dyDescent="0.25">
      <c r="E37361"/>
    </row>
    <row r="37362" spans="5:5" x14ac:dyDescent="0.25">
      <c r="E37362"/>
    </row>
    <row r="37363" spans="5:5" x14ac:dyDescent="0.25">
      <c r="E37363"/>
    </row>
    <row r="37364" spans="5:5" x14ac:dyDescent="0.25">
      <c r="E37364"/>
    </row>
    <row r="37365" spans="5:5" x14ac:dyDescent="0.25">
      <c r="E37365"/>
    </row>
    <row r="37366" spans="5:5" x14ac:dyDescent="0.25">
      <c r="E37366"/>
    </row>
    <row r="37367" spans="5:5" x14ac:dyDescent="0.25">
      <c r="E37367"/>
    </row>
    <row r="37368" spans="5:5" x14ac:dyDescent="0.25">
      <c r="E37368"/>
    </row>
    <row r="37369" spans="5:5" x14ac:dyDescent="0.25">
      <c r="E37369"/>
    </row>
    <row r="37370" spans="5:5" x14ac:dyDescent="0.25">
      <c r="E37370"/>
    </row>
    <row r="37371" spans="5:5" x14ac:dyDescent="0.25">
      <c r="E37371"/>
    </row>
    <row r="37372" spans="5:5" x14ac:dyDescent="0.25">
      <c r="E37372"/>
    </row>
    <row r="37373" spans="5:5" x14ac:dyDescent="0.25">
      <c r="E37373"/>
    </row>
    <row r="37374" spans="5:5" x14ac:dyDescent="0.25">
      <c r="E37374"/>
    </row>
    <row r="37375" spans="5:5" x14ac:dyDescent="0.25">
      <c r="E37375"/>
    </row>
    <row r="37376" spans="5:5" x14ac:dyDescent="0.25">
      <c r="E37376"/>
    </row>
    <row r="37377" spans="5:5" x14ac:dyDescent="0.25">
      <c r="E37377"/>
    </row>
    <row r="37378" spans="5:5" x14ac:dyDescent="0.25">
      <c r="E37378"/>
    </row>
    <row r="37379" spans="5:5" x14ac:dyDescent="0.25">
      <c r="E37379"/>
    </row>
    <row r="37380" spans="5:5" x14ac:dyDescent="0.25">
      <c r="E37380"/>
    </row>
    <row r="37381" spans="5:5" x14ac:dyDescent="0.25">
      <c r="E37381"/>
    </row>
    <row r="37382" spans="5:5" x14ac:dyDescent="0.25">
      <c r="E37382"/>
    </row>
    <row r="37383" spans="5:5" x14ac:dyDescent="0.25">
      <c r="E37383"/>
    </row>
    <row r="37384" spans="5:5" x14ac:dyDescent="0.25">
      <c r="E37384"/>
    </row>
    <row r="37385" spans="5:5" x14ac:dyDescent="0.25">
      <c r="E37385"/>
    </row>
    <row r="37386" spans="5:5" x14ac:dyDescent="0.25">
      <c r="E37386"/>
    </row>
    <row r="37387" spans="5:5" x14ac:dyDescent="0.25">
      <c r="E37387"/>
    </row>
    <row r="37388" spans="5:5" x14ac:dyDescent="0.25">
      <c r="E37388"/>
    </row>
    <row r="37389" spans="5:5" x14ac:dyDescent="0.25">
      <c r="E37389"/>
    </row>
    <row r="37390" spans="5:5" x14ac:dyDescent="0.25">
      <c r="E37390"/>
    </row>
    <row r="37391" spans="5:5" x14ac:dyDescent="0.25">
      <c r="E37391"/>
    </row>
    <row r="37392" spans="5:5" x14ac:dyDescent="0.25">
      <c r="E37392"/>
    </row>
    <row r="37393" spans="5:5" x14ac:dyDescent="0.25">
      <c r="E37393"/>
    </row>
    <row r="37394" spans="5:5" x14ac:dyDescent="0.25">
      <c r="E37394"/>
    </row>
    <row r="37395" spans="5:5" x14ac:dyDescent="0.25">
      <c r="E37395"/>
    </row>
    <row r="37396" spans="5:5" x14ac:dyDescent="0.25">
      <c r="E37396"/>
    </row>
    <row r="37397" spans="5:5" x14ac:dyDescent="0.25">
      <c r="E37397"/>
    </row>
    <row r="37398" spans="5:5" x14ac:dyDescent="0.25">
      <c r="E37398"/>
    </row>
    <row r="37399" spans="5:5" x14ac:dyDescent="0.25">
      <c r="E37399"/>
    </row>
    <row r="37400" spans="5:5" x14ac:dyDescent="0.25">
      <c r="E37400"/>
    </row>
    <row r="37401" spans="5:5" x14ac:dyDescent="0.25">
      <c r="E37401"/>
    </row>
    <row r="37402" spans="5:5" x14ac:dyDescent="0.25">
      <c r="E37402"/>
    </row>
    <row r="37403" spans="5:5" x14ac:dyDescent="0.25">
      <c r="E37403"/>
    </row>
    <row r="37404" spans="5:5" x14ac:dyDescent="0.25">
      <c r="E37404"/>
    </row>
    <row r="37405" spans="5:5" x14ac:dyDescent="0.25">
      <c r="E37405"/>
    </row>
    <row r="37406" spans="5:5" x14ac:dyDescent="0.25">
      <c r="E37406"/>
    </row>
    <row r="37407" spans="5:5" x14ac:dyDescent="0.25">
      <c r="E37407"/>
    </row>
    <row r="37408" spans="5:5" x14ac:dyDescent="0.25">
      <c r="E37408"/>
    </row>
    <row r="37409" spans="5:5" x14ac:dyDescent="0.25">
      <c r="E37409"/>
    </row>
    <row r="37410" spans="5:5" x14ac:dyDescent="0.25">
      <c r="E37410"/>
    </row>
    <row r="37411" spans="5:5" x14ac:dyDescent="0.25">
      <c r="E37411"/>
    </row>
    <row r="37412" spans="5:5" x14ac:dyDescent="0.25">
      <c r="E37412"/>
    </row>
    <row r="37413" spans="5:5" x14ac:dyDescent="0.25">
      <c r="E37413"/>
    </row>
    <row r="37414" spans="5:5" x14ac:dyDescent="0.25">
      <c r="E37414"/>
    </row>
    <row r="37415" spans="5:5" x14ac:dyDescent="0.25">
      <c r="E37415"/>
    </row>
    <row r="37416" spans="5:5" x14ac:dyDescent="0.25">
      <c r="E37416"/>
    </row>
    <row r="37417" spans="5:5" x14ac:dyDescent="0.25">
      <c r="E37417"/>
    </row>
    <row r="37418" spans="5:5" x14ac:dyDescent="0.25">
      <c r="E37418"/>
    </row>
    <row r="37419" spans="5:5" x14ac:dyDescent="0.25">
      <c r="E37419"/>
    </row>
    <row r="37420" spans="5:5" x14ac:dyDescent="0.25">
      <c r="E37420"/>
    </row>
    <row r="37421" spans="5:5" x14ac:dyDescent="0.25">
      <c r="E37421"/>
    </row>
    <row r="37422" spans="5:5" x14ac:dyDescent="0.25">
      <c r="E37422"/>
    </row>
    <row r="37423" spans="5:5" x14ac:dyDescent="0.25">
      <c r="E37423"/>
    </row>
    <row r="37424" spans="5:5" x14ac:dyDescent="0.25">
      <c r="E37424"/>
    </row>
    <row r="37425" spans="5:5" x14ac:dyDescent="0.25">
      <c r="E37425"/>
    </row>
    <row r="37426" spans="5:5" x14ac:dyDescent="0.25">
      <c r="E37426"/>
    </row>
    <row r="37427" spans="5:5" x14ac:dyDescent="0.25">
      <c r="E37427"/>
    </row>
    <row r="37428" spans="5:5" x14ac:dyDescent="0.25">
      <c r="E37428"/>
    </row>
    <row r="37429" spans="5:5" x14ac:dyDescent="0.25">
      <c r="E37429"/>
    </row>
    <row r="37430" spans="5:5" x14ac:dyDescent="0.25">
      <c r="E37430"/>
    </row>
    <row r="37431" spans="5:5" x14ac:dyDescent="0.25">
      <c r="E37431"/>
    </row>
    <row r="37432" spans="5:5" x14ac:dyDescent="0.25">
      <c r="E37432"/>
    </row>
    <row r="37433" spans="5:5" x14ac:dyDescent="0.25">
      <c r="E37433"/>
    </row>
    <row r="37434" spans="5:5" x14ac:dyDescent="0.25">
      <c r="E37434"/>
    </row>
    <row r="37435" spans="5:5" x14ac:dyDescent="0.25">
      <c r="E37435"/>
    </row>
    <row r="37436" spans="5:5" x14ac:dyDescent="0.25">
      <c r="E37436"/>
    </row>
    <row r="37437" spans="5:5" x14ac:dyDescent="0.25">
      <c r="E37437"/>
    </row>
    <row r="37438" spans="5:5" x14ac:dyDescent="0.25">
      <c r="E37438"/>
    </row>
    <row r="37439" spans="5:5" x14ac:dyDescent="0.25">
      <c r="E37439"/>
    </row>
    <row r="37440" spans="5:5" x14ac:dyDescent="0.25">
      <c r="E37440"/>
    </row>
    <row r="37441" spans="5:5" x14ac:dyDescent="0.25">
      <c r="E37441"/>
    </row>
    <row r="37442" spans="5:5" x14ac:dyDescent="0.25">
      <c r="E37442"/>
    </row>
    <row r="37443" spans="5:5" x14ac:dyDescent="0.25">
      <c r="E37443"/>
    </row>
    <row r="37444" spans="5:5" x14ac:dyDescent="0.25">
      <c r="E37444"/>
    </row>
    <row r="37445" spans="5:5" x14ac:dyDescent="0.25">
      <c r="E37445"/>
    </row>
    <row r="37446" spans="5:5" x14ac:dyDescent="0.25">
      <c r="E37446"/>
    </row>
    <row r="37447" spans="5:5" x14ac:dyDescent="0.25">
      <c r="E37447"/>
    </row>
    <row r="37448" spans="5:5" x14ac:dyDescent="0.25">
      <c r="E37448"/>
    </row>
    <row r="37449" spans="5:5" x14ac:dyDescent="0.25">
      <c r="E37449"/>
    </row>
    <row r="37450" spans="5:5" x14ac:dyDescent="0.25">
      <c r="E37450"/>
    </row>
    <row r="37451" spans="5:5" x14ac:dyDescent="0.25">
      <c r="E37451"/>
    </row>
    <row r="37452" spans="5:5" x14ac:dyDescent="0.25">
      <c r="E37452"/>
    </row>
    <row r="37453" spans="5:5" x14ac:dyDescent="0.25">
      <c r="E37453"/>
    </row>
    <row r="37454" spans="5:5" x14ac:dyDescent="0.25">
      <c r="E37454"/>
    </row>
    <row r="37455" spans="5:5" x14ac:dyDescent="0.25">
      <c r="E37455"/>
    </row>
    <row r="37456" spans="5:5" x14ac:dyDescent="0.25">
      <c r="E37456"/>
    </row>
    <row r="37457" spans="5:5" x14ac:dyDescent="0.25">
      <c r="E37457"/>
    </row>
    <row r="37458" spans="5:5" x14ac:dyDescent="0.25">
      <c r="E37458"/>
    </row>
    <row r="37459" spans="5:5" x14ac:dyDescent="0.25">
      <c r="E37459"/>
    </row>
    <row r="37460" spans="5:5" x14ac:dyDescent="0.25">
      <c r="E37460"/>
    </row>
    <row r="37461" spans="5:5" x14ac:dyDescent="0.25">
      <c r="E37461"/>
    </row>
    <row r="37462" spans="5:5" x14ac:dyDescent="0.25">
      <c r="E37462"/>
    </row>
    <row r="37463" spans="5:5" x14ac:dyDescent="0.25">
      <c r="E37463"/>
    </row>
    <row r="37464" spans="5:5" x14ac:dyDescent="0.25">
      <c r="E37464"/>
    </row>
    <row r="37465" spans="5:5" x14ac:dyDescent="0.25">
      <c r="E37465"/>
    </row>
    <row r="37466" spans="5:5" x14ac:dyDescent="0.25">
      <c r="E37466"/>
    </row>
    <row r="37467" spans="5:5" x14ac:dyDescent="0.25">
      <c r="E37467"/>
    </row>
    <row r="37468" spans="5:5" x14ac:dyDescent="0.25">
      <c r="E37468"/>
    </row>
    <row r="37469" spans="5:5" x14ac:dyDescent="0.25">
      <c r="E37469"/>
    </row>
    <row r="37470" spans="5:5" x14ac:dyDescent="0.25">
      <c r="E37470"/>
    </row>
    <row r="37471" spans="5:5" x14ac:dyDescent="0.25">
      <c r="E37471"/>
    </row>
    <row r="37472" spans="5:5" x14ac:dyDescent="0.25">
      <c r="E37472"/>
    </row>
    <row r="37473" spans="5:5" x14ac:dyDescent="0.25">
      <c r="E37473"/>
    </row>
    <row r="37474" spans="5:5" x14ac:dyDescent="0.25">
      <c r="E37474"/>
    </row>
    <row r="37475" spans="5:5" x14ac:dyDescent="0.25">
      <c r="E37475"/>
    </row>
    <row r="37476" spans="5:5" x14ac:dyDescent="0.25">
      <c r="E37476"/>
    </row>
    <row r="37477" spans="5:5" x14ac:dyDescent="0.25">
      <c r="E37477"/>
    </row>
    <row r="37478" spans="5:5" x14ac:dyDescent="0.25">
      <c r="E37478"/>
    </row>
    <row r="37479" spans="5:5" x14ac:dyDescent="0.25">
      <c r="E37479"/>
    </row>
    <row r="37480" spans="5:5" x14ac:dyDescent="0.25">
      <c r="E37480"/>
    </row>
    <row r="37481" spans="5:5" x14ac:dyDescent="0.25">
      <c r="E37481"/>
    </row>
    <row r="37482" spans="5:5" x14ac:dyDescent="0.25">
      <c r="E37482"/>
    </row>
    <row r="37483" spans="5:5" x14ac:dyDescent="0.25">
      <c r="E37483"/>
    </row>
    <row r="37484" spans="5:5" x14ac:dyDescent="0.25">
      <c r="E37484"/>
    </row>
    <row r="37485" spans="5:5" x14ac:dyDescent="0.25">
      <c r="E37485"/>
    </row>
    <row r="37486" spans="5:5" x14ac:dyDescent="0.25">
      <c r="E37486"/>
    </row>
    <row r="37487" spans="5:5" x14ac:dyDescent="0.25">
      <c r="E37487"/>
    </row>
    <row r="37488" spans="5:5" x14ac:dyDescent="0.25">
      <c r="E37488"/>
    </row>
    <row r="37489" spans="5:5" x14ac:dyDescent="0.25">
      <c r="E37489"/>
    </row>
    <row r="37490" spans="5:5" x14ac:dyDescent="0.25">
      <c r="E37490"/>
    </row>
    <row r="37491" spans="5:5" x14ac:dyDescent="0.25">
      <c r="E37491"/>
    </row>
    <row r="37492" spans="5:5" x14ac:dyDescent="0.25">
      <c r="E37492"/>
    </row>
    <row r="37493" spans="5:5" x14ac:dyDescent="0.25">
      <c r="E37493"/>
    </row>
    <row r="37494" spans="5:5" x14ac:dyDescent="0.25">
      <c r="E37494"/>
    </row>
    <row r="37495" spans="5:5" x14ac:dyDescent="0.25">
      <c r="E37495"/>
    </row>
    <row r="37496" spans="5:5" x14ac:dyDescent="0.25">
      <c r="E37496"/>
    </row>
    <row r="37497" spans="5:5" x14ac:dyDescent="0.25">
      <c r="E37497"/>
    </row>
    <row r="37498" spans="5:5" x14ac:dyDescent="0.25">
      <c r="E37498"/>
    </row>
    <row r="37499" spans="5:5" x14ac:dyDescent="0.25">
      <c r="E37499"/>
    </row>
    <row r="37500" spans="5:5" x14ac:dyDescent="0.25">
      <c r="E37500"/>
    </row>
    <row r="37501" spans="5:5" x14ac:dyDescent="0.25">
      <c r="E37501"/>
    </row>
    <row r="37502" spans="5:5" x14ac:dyDescent="0.25">
      <c r="E37502"/>
    </row>
    <row r="37503" spans="5:5" x14ac:dyDescent="0.25">
      <c r="E37503"/>
    </row>
    <row r="37504" spans="5:5" x14ac:dyDescent="0.25">
      <c r="E37504"/>
    </row>
    <row r="37505" spans="5:5" x14ac:dyDescent="0.25">
      <c r="E37505"/>
    </row>
    <row r="37506" spans="5:5" x14ac:dyDescent="0.25">
      <c r="E37506"/>
    </row>
    <row r="37507" spans="5:5" x14ac:dyDescent="0.25">
      <c r="E37507"/>
    </row>
    <row r="37508" spans="5:5" x14ac:dyDescent="0.25">
      <c r="E37508"/>
    </row>
    <row r="37509" spans="5:5" x14ac:dyDescent="0.25">
      <c r="E37509"/>
    </row>
    <row r="37510" spans="5:5" x14ac:dyDescent="0.25">
      <c r="E37510"/>
    </row>
    <row r="37511" spans="5:5" x14ac:dyDescent="0.25">
      <c r="E37511"/>
    </row>
    <row r="37512" spans="5:5" x14ac:dyDescent="0.25">
      <c r="E37512"/>
    </row>
    <row r="37513" spans="5:5" x14ac:dyDescent="0.25">
      <c r="E37513"/>
    </row>
    <row r="37514" spans="5:5" x14ac:dyDescent="0.25">
      <c r="E37514"/>
    </row>
    <row r="37515" spans="5:5" x14ac:dyDescent="0.25">
      <c r="E37515"/>
    </row>
    <row r="37516" spans="5:5" x14ac:dyDescent="0.25">
      <c r="E37516"/>
    </row>
    <row r="37517" spans="5:5" x14ac:dyDescent="0.25">
      <c r="E37517"/>
    </row>
    <row r="37518" spans="5:5" x14ac:dyDescent="0.25">
      <c r="E37518"/>
    </row>
    <row r="37519" spans="5:5" x14ac:dyDescent="0.25">
      <c r="E37519"/>
    </row>
    <row r="37520" spans="5:5" x14ac:dyDescent="0.25">
      <c r="E37520"/>
    </row>
    <row r="37521" spans="5:5" x14ac:dyDescent="0.25">
      <c r="E37521"/>
    </row>
    <row r="37522" spans="5:5" x14ac:dyDescent="0.25">
      <c r="E37522"/>
    </row>
    <row r="37523" spans="5:5" x14ac:dyDescent="0.25">
      <c r="E37523"/>
    </row>
    <row r="37524" spans="5:5" x14ac:dyDescent="0.25">
      <c r="E37524"/>
    </row>
    <row r="37525" spans="5:5" x14ac:dyDescent="0.25">
      <c r="E37525"/>
    </row>
    <row r="37526" spans="5:5" x14ac:dyDescent="0.25">
      <c r="E37526"/>
    </row>
    <row r="37527" spans="5:5" x14ac:dyDescent="0.25">
      <c r="E37527"/>
    </row>
    <row r="37528" spans="5:5" x14ac:dyDescent="0.25">
      <c r="E37528"/>
    </row>
    <row r="37529" spans="5:5" x14ac:dyDescent="0.25">
      <c r="E37529"/>
    </row>
    <row r="37530" spans="5:5" x14ac:dyDescent="0.25">
      <c r="E37530"/>
    </row>
    <row r="37531" spans="5:5" x14ac:dyDescent="0.25">
      <c r="E37531"/>
    </row>
    <row r="37532" spans="5:5" x14ac:dyDescent="0.25">
      <c r="E37532"/>
    </row>
    <row r="37533" spans="5:5" x14ac:dyDescent="0.25">
      <c r="E37533"/>
    </row>
    <row r="37534" spans="5:5" x14ac:dyDescent="0.25">
      <c r="E37534"/>
    </row>
    <row r="37535" spans="5:5" x14ac:dyDescent="0.25">
      <c r="E37535"/>
    </row>
    <row r="37536" spans="5:5" x14ac:dyDescent="0.25">
      <c r="E37536"/>
    </row>
    <row r="37537" spans="5:5" x14ac:dyDescent="0.25">
      <c r="E37537"/>
    </row>
    <row r="37538" spans="5:5" x14ac:dyDescent="0.25">
      <c r="E37538"/>
    </row>
    <row r="37539" spans="5:5" x14ac:dyDescent="0.25">
      <c r="E37539"/>
    </row>
    <row r="37540" spans="5:5" x14ac:dyDescent="0.25">
      <c r="E37540"/>
    </row>
    <row r="37541" spans="5:5" x14ac:dyDescent="0.25">
      <c r="E37541"/>
    </row>
    <row r="37542" spans="5:5" x14ac:dyDescent="0.25">
      <c r="E37542"/>
    </row>
    <row r="37543" spans="5:5" x14ac:dyDescent="0.25">
      <c r="E37543"/>
    </row>
    <row r="37544" spans="5:5" x14ac:dyDescent="0.25">
      <c r="E37544"/>
    </row>
    <row r="37545" spans="5:5" x14ac:dyDescent="0.25">
      <c r="E37545"/>
    </row>
    <row r="37546" spans="5:5" x14ac:dyDescent="0.25">
      <c r="E37546"/>
    </row>
    <row r="37547" spans="5:5" x14ac:dyDescent="0.25">
      <c r="E37547"/>
    </row>
    <row r="37548" spans="5:5" x14ac:dyDescent="0.25">
      <c r="E37548"/>
    </row>
    <row r="37549" spans="5:5" x14ac:dyDescent="0.25">
      <c r="E37549"/>
    </row>
    <row r="37550" spans="5:5" x14ac:dyDescent="0.25">
      <c r="E37550"/>
    </row>
    <row r="37551" spans="5:5" x14ac:dyDescent="0.25">
      <c r="E37551"/>
    </row>
    <row r="37552" spans="5:5" x14ac:dyDescent="0.25">
      <c r="E37552"/>
    </row>
    <row r="37553" spans="5:5" x14ac:dyDescent="0.25">
      <c r="E37553"/>
    </row>
    <row r="37554" spans="5:5" x14ac:dyDescent="0.25">
      <c r="E37554"/>
    </row>
    <row r="37555" spans="5:5" x14ac:dyDescent="0.25">
      <c r="E37555"/>
    </row>
    <row r="37556" spans="5:5" x14ac:dyDescent="0.25">
      <c r="E37556"/>
    </row>
    <row r="37557" spans="5:5" x14ac:dyDescent="0.25">
      <c r="E37557"/>
    </row>
    <row r="37558" spans="5:5" x14ac:dyDescent="0.25">
      <c r="E37558"/>
    </row>
    <row r="37559" spans="5:5" x14ac:dyDescent="0.25">
      <c r="E37559"/>
    </row>
    <row r="37560" spans="5:5" x14ac:dyDescent="0.25">
      <c r="E37560"/>
    </row>
    <row r="37561" spans="5:5" x14ac:dyDescent="0.25">
      <c r="E37561"/>
    </row>
    <row r="37562" spans="5:5" x14ac:dyDescent="0.25">
      <c r="E37562"/>
    </row>
    <row r="37563" spans="5:5" x14ac:dyDescent="0.25">
      <c r="E37563"/>
    </row>
    <row r="37564" spans="5:5" x14ac:dyDescent="0.25">
      <c r="E37564"/>
    </row>
    <row r="37565" spans="5:5" x14ac:dyDescent="0.25">
      <c r="E37565"/>
    </row>
    <row r="37566" spans="5:5" x14ac:dyDescent="0.25">
      <c r="E37566"/>
    </row>
    <row r="37567" spans="5:5" x14ac:dyDescent="0.25">
      <c r="E37567"/>
    </row>
    <row r="37568" spans="5:5" x14ac:dyDescent="0.25">
      <c r="E37568"/>
    </row>
    <row r="37569" spans="5:5" x14ac:dyDescent="0.25">
      <c r="E37569"/>
    </row>
    <row r="37570" spans="5:5" x14ac:dyDescent="0.25">
      <c r="E37570"/>
    </row>
    <row r="37571" spans="5:5" x14ac:dyDescent="0.25">
      <c r="E37571"/>
    </row>
    <row r="37572" spans="5:5" x14ac:dyDescent="0.25">
      <c r="E37572"/>
    </row>
    <row r="37573" spans="5:5" x14ac:dyDescent="0.25">
      <c r="E37573"/>
    </row>
    <row r="37574" spans="5:5" x14ac:dyDescent="0.25">
      <c r="E37574"/>
    </row>
    <row r="37575" spans="5:5" x14ac:dyDescent="0.25">
      <c r="E37575"/>
    </row>
    <row r="37576" spans="5:5" x14ac:dyDescent="0.25">
      <c r="E37576"/>
    </row>
    <row r="37577" spans="5:5" x14ac:dyDescent="0.25">
      <c r="E37577"/>
    </row>
    <row r="37578" spans="5:5" x14ac:dyDescent="0.25">
      <c r="E37578"/>
    </row>
    <row r="37579" spans="5:5" x14ac:dyDescent="0.25">
      <c r="E37579"/>
    </row>
    <row r="37580" spans="5:5" x14ac:dyDescent="0.25">
      <c r="E37580"/>
    </row>
    <row r="37581" spans="5:5" x14ac:dyDescent="0.25">
      <c r="E37581"/>
    </row>
    <row r="37582" spans="5:5" x14ac:dyDescent="0.25">
      <c r="E37582"/>
    </row>
    <row r="37583" spans="5:5" x14ac:dyDescent="0.25">
      <c r="E37583"/>
    </row>
    <row r="37584" spans="5:5" x14ac:dyDescent="0.25">
      <c r="E37584"/>
    </row>
    <row r="37585" spans="5:5" x14ac:dyDescent="0.25">
      <c r="E37585"/>
    </row>
    <row r="37586" spans="5:5" x14ac:dyDescent="0.25">
      <c r="E37586"/>
    </row>
    <row r="37587" spans="5:5" x14ac:dyDescent="0.25">
      <c r="E37587"/>
    </row>
    <row r="37588" spans="5:5" x14ac:dyDescent="0.25">
      <c r="E37588"/>
    </row>
    <row r="37589" spans="5:5" x14ac:dyDescent="0.25">
      <c r="E37589"/>
    </row>
    <row r="37590" spans="5:5" x14ac:dyDescent="0.25">
      <c r="E37590"/>
    </row>
    <row r="37591" spans="5:5" x14ac:dyDescent="0.25">
      <c r="E37591"/>
    </row>
    <row r="37592" spans="5:5" x14ac:dyDescent="0.25">
      <c r="E37592"/>
    </row>
    <row r="37593" spans="5:5" x14ac:dyDescent="0.25">
      <c r="E37593"/>
    </row>
    <row r="37594" spans="5:5" x14ac:dyDescent="0.25">
      <c r="E37594"/>
    </row>
    <row r="37595" spans="5:5" x14ac:dyDescent="0.25">
      <c r="E37595"/>
    </row>
    <row r="37596" spans="5:5" x14ac:dyDescent="0.25">
      <c r="E37596"/>
    </row>
    <row r="37597" spans="5:5" x14ac:dyDescent="0.25">
      <c r="E37597"/>
    </row>
    <row r="37598" spans="5:5" x14ac:dyDescent="0.25">
      <c r="E37598"/>
    </row>
    <row r="37599" spans="5:5" x14ac:dyDescent="0.25">
      <c r="E37599"/>
    </row>
    <row r="37600" spans="5:5" x14ac:dyDescent="0.25">
      <c r="E37600"/>
    </row>
    <row r="37601" spans="5:5" x14ac:dyDescent="0.25">
      <c r="E37601"/>
    </row>
    <row r="37602" spans="5:5" x14ac:dyDescent="0.25">
      <c r="E37602"/>
    </row>
    <row r="37603" spans="5:5" x14ac:dyDescent="0.25">
      <c r="E37603"/>
    </row>
    <row r="37604" spans="5:5" x14ac:dyDescent="0.25">
      <c r="E37604"/>
    </row>
    <row r="37605" spans="5:5" x14ac:dyDescent="0.25">
      <c r="E37605"/>
    </row>
    <row r="37606" spans="5:5" x14ac:dyDescent="0.25">
      <c r="E37606"/>
    </row>
    <row r="37607" spans="5:5" x14ac:dyDescent="0.25">
      <c r="E37607"/>
    </row>
    <row r="37608" spans="5:5" x14ac:dyDescent="0.25">
      <c r="E37608"/>
    </row>
    <row r="37609" spans="5:5" x14ac:dyDescent="0.25">
      <c r="E37609"/>
    </row>
    <row r="37610" spans="5:5" x14ac:dyDescent="0.25">
      <c r="E37610"/>
    </row>
    <row r="37611" spans="5:5" x14ac:dyDescent="0.25">
      <c r="E37611"/>
    </row>
    <row r="37612" spans="5:5" x14ac:dyDescent="0.25">
      <c r="E37612"/>
    </row>
    <row r="37613" spans="5:5" x14ac:dyDescent="0.25">
      <c r="E37613"/>
    </row>
    <row r="37614" spans="5:5" x14ac:dyDescent="0.25">
      <c r="E37614"/>
    </row>
    <row r="37615" spans="5:5" x14ac:dyDescent="0.25">
      <c r="E37615"/>
    </row>
    <row r="37616" spans="5:5" x14ac:dyDescent="0.25">
      <c r="E37616"/>
    </row>
    <row r="37617" spans="5:5" x14ac:dyDescent="0.25">
      <c r="E37617"/>
    </row>
    <row r="37618" spans="5:5" x14ac:dyDescent="0.25">
      <c r="E37618"/>
    </row>
    <row r="37619" spans="5:5" x14ac:dyDescent="0.25">
      <c r="E37619"/>
    </row>
    <row r="37620" spans="5:5" x14ac:dyDescent="0.25">
      <c r="E37620"/>
    </row>
    <row r="37621" spans="5:5" x14ac:dyDescent="0.25">
      <c r="E37621"/>
    </row>
    <row r="37622" spans="5:5" x14ac:dyDescent="0.25">
      <c r="E37622"/>
    </row>
    <row r="37623" spans="5:5" x14ac:dyDescent="0.25">
      <c r="E37623"/>
    </row>
    <row r="37624" spans="5:5" x14ac:dyDescent="0.25">
      <c r="E37624"/>
    </row>
    <row r="37625" spans="5:5" x14ac:dyDescent="0.25">
      <c r="E37625"/>
    </row>
    <row r="37626" spans="5:5" x14ac:dyDescent="0.25">
      <c r="E37626"/>
    </row>
    <row r="37627" spans="5:5" x14ac:dyDescent="0.25">
      <c r="E37627"/>
    </row>
    <row r="37628" spans="5:5" x14ac:dyDescent="0.25">
      <c r="E37628"/>
    </row>
    <row r="37629" spans="5:5" x14ac:dyDescent="0.25">
      <c r="E37629"/>
    </row>
    <row r="37630" spans="5:5" x14ac:dyDescent="0.25">
      <c r="E37630"/>
    </row>
    <row r="37631" spans="5:5" x14ac:dyDescent="0.25">
      <c r="E37631"/>
    </row>
    <row r="37632" spans="5:5" x14ac:dyDescent="0.25">
      <c r="E37632"/>
    </row>
    <row r="37633" spans="5:5" x14ac:dyDescent="0.25">
      <c r="E37633"/>
    </row>
    <row r="37634" spans="5:5" x14ac:dyDescent="0.25">
      <c r="E37634"/>
    </row>
    <row r="37635" spans="5:5" x14ac:dyDescent="0.25">
      <c r="E37635"/>
    </row>
    <row r="37636" spans="5:5" x14ac:dyDescent="0.25">
      <c r="E37636"/>
    </row>
    <row r="37637" spans="5:5" x14ac:dyDescent="0.25">
      <c r="E37637"/>
    </row>
    <row r="37638" spans="5:5" x14ac:dyDescent="0.25">
      <c r="E37638"/>
    </row>
    <row r="37639" spans="5:5" x14ac:dyDescent="0.25">
      <c r="E37639"/>
    </row>
    <row r="37640" spans="5:5" x14ac:dyDescent="0.25">
      <c r="E37640"/>
    </row>
    <row r="37641" spans="5:5" x14ac:dyDescent="0.25">
      <c r="E37641"/>
    </row>
    <row r="37642" spans="5:5" x14ac:dyDescent="0.25">
      <c r="E37642"/>
    </row>
    <row r="37643" spans="5:5" x14ac:dyDescent="0.25">
      <c r="E37643"/>
    </row>
    <row r="37644" spans="5:5" x14ac:dyDescent="0.25">
      <c r="E37644"/>
    </row>
    <row r="37645" spans="5:5" x14ac:dyDescent="0.25">
      <c r="E37645"/>
    </row>
    <row r="37646" spans="5:5" x14ac:dyDescent="0.25">
      <c r="E37646"/>
    </row>
    <row r="37647" spans="5:5" x14ac:dyDescent="0.25">
      <c r="E37647"/>
    </row>
    <row r="37648" spans="5:5" x14ac:dyDescent="0.25">
      <c r="E37648"/>
    </row>
    <row r="37649" spans="5:5" x14ac:dyDescent="0.25">
      <c r="E37649"/>
    </row>
    <row r="37650" spans="5:5" x14ac:dyDescent="0.25">
      <c r="E37650"/>
    </row>
    <row r="37651" spans="5:5" x14ac:dyDescent="0.25">
      <c r="E37651"/>
    </row>
    <row r="37652" spans="5:5" x14ac:dyDescent="0.25">
      <c r="E37652"/>
    </row>
    <row r="37653" spans="5:5" x14ac:dyDescent="0.25">
      <c r="E37653"/>
    </row>
    <row r="37654" spans="5:5" x14ac:dyDescent="0.25">
      <c r="E37654"/>
    </row>
    <row r="37655" spans="5:5" x14ac:dyDescent="0.25">
      <c r="E37655"/>
    </row>
    <row r="37656" spans="5:5" x14ac:dyDescent="0.25">
      <c r="E37656"/>
    </row>
    <row r="37657" spans="5:5" x14ac:dyDescent="0.25">
      <c r="E37657"/>
    </row>
    <row r="37658" spans="5:5" x14ac:dyDescent="0.25">
      <c r="E37658"/>
    </row>
    <row r="37659" spans="5:5" x14ac:dyDescent="0.25">
      <c r="E37659"/>
    </row>
    <row r="37660" spans="5:5" x14ac:dyDescent="0.25">
      <c r="E37660"/>
    </row>
    <row r="37661" spans="5:5" x14ac:dyDescent="0.25">
      <c r="E37661"/>
    </row>
    <row r="37662" spans="5:5" x14ac:dyDescent="0.25">
      <c r="E37662"/>
    </row>
    <row r="37663" spans="5:5" x14ac:dyDescent="0.25">
      <c r="E37663"/>
    </row>
    <row r="37664" spans="5:5" x14ac:dyDescent="0.25">
      <c r="E37664"/>
    </row>
    <row r="37665" spans="5:5" x14ac:dyDescent="0.25">
      <c r="E37665"/>
    </row>
    <row r="37666" spans="5:5" x14ac:dyDescent="0.25">
      <c r="E37666"/>
    </row>
    <row r="37667" spans="5:5" x14ac:dyDescent="0.25">
      <c r="E37667"/>
    </row>
    <row r="37668" spans="5:5" x14ac:dyDescent="0.25">
      <c r="E37668"/>
    </row>
    <row r="37669" spans="5:5" x14ac:dyDescent="0.25">
      <c r="E37669"/>
    </row>
    <row r="37670" spans="5:5" x14ac:dyDescent="0.25">
      <c r="E37670"/>
    </row>
    <row r="37671" spans="5:5" x14ac:dyDescent="0.25">
      <c r="E37671"/>
    </row>
    <row r="37672" spans="5:5" x14ac:dyDescent="0.25">
      <c r="E37672"/>
    </row>
    <row r="37673" spans="5:5" x14ac:dyDescent="0.25">
      <c r="E37673"/>
    </row>
    <row r="37674" spans="5:5" x14ac:dyDescent="0.25">
      <c r="E37674"/>
    </row>
    <row r="37675" spans="5:5" x14ac:dyDescent="0.25">
      <c r="E37675"/>
    </row>
    <row r="37676" spans="5:5" x14ac:dyDescent="0.25">
      <c r="E37676"/>
    </row>
    <row r="37677" spans="5:5" x14ac:dyDescent="0.25">
      <c r="E37677"/>
    </row>
    <row r="37678" spans="5:5" x14ac:dyDescent="0.25">
      <c r="E37678"/>
    </row>
    <row r="37679" spans="5:5" x14ac:dyDescent="0.25">
      <c r="E37679"/>
    </row>
    <row r="37680" spans="5:5" x14ac:dyDescent="0.25">
      <c r="E37680"/>
    </row>
    <row r="37681" spans="5:5" x14ac:dyDescent="0.25">
      <c r="E37681"/>
    </row>
    <row r="37682" spans="5:5" x14ac:dyDescent="0.25">
      <c r="E37682"/>
    </row>
    <row r="37683" spans="5:5" x14ac:dyDescent="0.25">
      <c r="E37683"/>
    </row>
    <row r="37684" spans="5:5" x14ac:dyDescent="0.25">
      <c r="E37684"/>
    </row>
    <row r="37685" spans="5:5" x14ac:dyDescent="0.25">
      <c r="E37685"/>
    </row>
    <row r="37686" spans="5:5" x14ac:dyDescent="0.25">
      <c r="E37686"/>
    </row>
    <row r="37687" spans="5:5" x14ac:dyDescent="0.25">
      <c r="E37687"/>
    </row>
    <row r="37688" spans="5:5" x14ac:dyDescent="0.25">
      <c r="E37688"/>
    </row>
    <row r="37689" spans="5:5" x14ac:dyDescent="0.25">
      <c r="E37689"/>
    </row>
    <row r="37690" spans="5:5" x14ac:dyDescent="0.25">
      <c r="E37690"/>
    </row>
    <row r="37691" spans="5:5" x14ac:dyDescent="0.25">
      <c r="E37691"/>
    </row>
    <row r="37692" spans="5:5" x14ac:dyDescent="0.25">
      <c r="E37692"/>
    </row>
    <row r="37693" spans="5:5" x14ac:dyDescent="0.25">
      <c r="E37693"/>
    </row>
    <row r="37694" spans="5:5" x14ac:dyDescent="0.25">
      <c r="E37694"/>
    </row>
    <row r="37695" spans="5:5" x14ac:dyDescent="0.25">
      <c r="E37695"/>
    </row>
    <row r="37696" spans="5:5" x14ac:dyDescent="0.25">
      <c r="E37696"/>
    </row>
    <row r="37697" spans="5:5" x14ac:dyDescent="0.25">
      <c r="E37697"/>
    </row>
    <row r="37698" spans="5:5" x14ac:dyDescent="0.25">
      <c r="E37698"/>
    </row>
    <row r="37699" spans="5:5" x14ac:dyDescent="0.25">
      <c r="E37699"/>
    </row>
    <row r="37700" spans="5:5" x14ac:dyDescent="0.25">
      <c r="E37700"/>
    </row>
    <row r="37701" spans="5:5" x14ac:dyDescent="0.25">
      <c r="E37701"/>
    </row>
    <row r="37702" spans="5:5" x14ac:dyDescent="0.25">
      <c r="E37702"/>
    </row>
    <row r="37703" spans="5:5" x14ac:dyDescent="0.25">
      <c r="E37703"/>
    </row>
    <row r="37704" spans="5:5" x14ac:dyDescent="0.25">
      <c r="E37704"/>
    </row>
    <row r="37705" spans="5:5" x14ac:dyDescent="0.25">
      <c r="E37705"/>
    </row>
    <row r="37706" spans="5:5" x14ac:dyDescent="0.25">
      <c r="E37706"/>
    </row>
    <row r="37707" spans="5:5" x14ac:dyDescent="0.25">
      <c r="E37707"/>
    </row>
    <row r="37708" spans="5:5" x14ac:dyDescent="0.25">
      <c r="E37708"/>
    </row>
    <row r="37709" spans="5:5" x14ac:dyDescent="0.25">
      <c r="E37709"/>
    </row>
    <row r="37710" spans="5:5" x14ac:dyDescent="0.25">
      <c r="E37710"/>
    </row>
    <row r="37711" spans="5:5" x14ac:dyDescent="0.25">
      <c r="E37711"/>
    </row>
    <row r="37712" spans="5:5" x14ac:dyDescent="0.25">
      <c r="E37712"/>
    </row>
    <row r="37713" spans="5:5" x14ac:dyDescent="0.25">
      <c r="E37713"/>
    </row>
    <row r="37714" spans="5:5" x14ac:dyDescent="0.25">
      <c r="E37714"/>
    </row>
    <row r="37715" spans="5:5" x14ac:dyDescent="0.25">
      <c r="E37715"/>
    </row>
    <row r="37716" spans="5:5" x14ac:dyDescent="0.25">
      <c r="E37716"/>
    </row>
    <row r="37717" spans="5:5" x14ac:dyDescent="0.25">
      <c r="E37717"/>
    </row>
    <row r="37718" spans="5:5" x14ac:dyDescent="0.25">
      <c r="E37718"/>
    </row>
    <row r="37719" spans="5:5" x14ac:dyDescent="0.25">
      <c r="E37719"/>
    </row>
    <row r="37720" spans="5:5" x14ac:dyDescent="0.25">
      <c r="E37720"/>
    </row>
    <row r="37721" spans="5:5" x14ac:dyDescent="0.25">
      <c r="E37721"/>
    </row>
    <row r="37722" spans="5:5" x14ac:dyDescent="0.25">
      <c r="E37722"/>
    </row>
    <row r="37723" spans="5:5" x14ac:dyDescent="0.25">
      <c r="E37723"/>
    </row>
    <row r="37724" spans="5:5" x14ac:dyDescent="0.25">
      <c r="E37724"/>
    </row>
    <row r="37725" spans="5:5" x14ac:dyDescent="0.25">
      <c r="E37725"/>
    </row>
    <row r="37726" spans="5:5" x14ac:dyDescent="0.25">
      <c r="E37726"/>
    </row>
    <row r="37727" spans="5:5" x14ac:dyDescent="0.25">
      <c r="E37727"/>
    </row>
    <row r="37728" spans="5:5" x14ac:dyDescent="0.25">
      <c r="E37728"/>
    </row>
    <row r="37729" spans="5:5" x14ac:dyDescent="0.25">
      <c r="E37729"/>
    </row>
    <row r="37730" spans="5:5" x14ac:dyDescent="0.25">
      <c r="E37730"/>
    </row>
    <row r="37731" spans="5:5" x14ac:dyDescent="0.25">
      <c r="E37731"/>
    </row>
    <row r="37732" spans="5:5" x14ac:dyDescent="0.25">
      <c r="E37732"/>
    </row>
    <row r="37733" spans="5:5" x14ac:dyDescent="0.25">
      <c r="E37733"/>
    </row>
    <row r="37734" spans="5:5" x14ac:dyDescent="0.25">
      <c r="E37734"/>
    </row>
    <row r="37735" spans="5:5" x14ac:dyDescent="0.25">
      <c r="E37735"/>
    </row>
    <row r="37736" spans="5:5" x14ac:dyDescent="0.25">
      <c r="E37736"/>
    </row>
    <row r="37737" spans="5:5" x14ac:dyDescent="0.25">
      <c r="E37737"/>
    </row>
    <row r="37738" spans="5:5" x14ac:dyDescent="0.25">
      <c r="E37738"/>
    </row>
    <row r="37739" spans="5:5" x14ac:dyDescent="0.25">
      <c r="E37739"/>
    </row>
    <row r="37740" spans="5:5" x14ac:dyDescent="0.25">
      <c r="E37740"/>
    </row>
    <row r="37741" spans="5:5" x14ac:dyDescent="0.25">
      <c r="E37741"/>
    </row>
    <row r="37742" spans="5:5" x14ac:dyDescent="0.25">
      <c r="E37742"/>
    </row>
    <row r="37743" spans="5:5" x14ac:dyDescent="0.25">
      <c r="E37743"/>
    </row>
    <row r="37744" spans="5:5" x14ac:dyDescent="0.25">
      <c r="E37744"/>
    </row>
    <row r="37745" spans="5:5" x14ac:dyDescent="0.25">
      <c r="E37745"/>
    </row>
    <row r="37746" spans="5:5" x14ac:dyDescent="0.25">
      <c r="E37746"/>
    </row>
    <row r="37747" spans="5:5" x14ac:dyDescent="0.25">
      <c r="E37747"/>
    </row>
    <row r="37748" spans="5:5" x14ac:dyDescent="0.25">
      <c r="E37748"/>
    </row>
    <row r="37749" spans="5:5" x14ac:dyDescent="0.25">
      <c r="E37749"/>
    </row>
    <row r="37750" spans="5:5" x14ac:dyDescent="0.25">
      <c r="E37750"/>
    </row>
    <row r="37751" spans="5:5" x14ac:dyDescent="0.25">
      <c r="E37751"/>
    </row>
    <row r="37752" spans="5:5" x14ac:dyDescent="0.25">
      <c r="E37752"/>
    </row>
    <row r="37753" spans="5:5" x14ac:dyDescent="0.25">
      <c r="E37753"/>
    </row>
    <row r="37754" spans="5:5" x14ac:dyDescent="0.25">
      <c r="E37754"/>
    </row>
    <row r="37755" spans="5:5" x14ac:dyDescent="0.25">
      <c r="E37755"/>
    </row>
    <row r="37756" spans="5:5" x14ac:dyDescent="0.25">
      <c r="E37756"/>
    </row>
    <row r="37757" spans="5:5" x14ac:dyDescent="0.25">
      <c r="E37757"/>
    </row>
    <row r="37758" spans="5:5" x14ac:dyDescent="0.25">
      <c r="E37758"/>
    </row>
    <row r="37759" spans="5:5" x14ac:dyDescent="0.25">
      <c r="E37759"/>
    </row>
    <row r="37760" spans="5:5" x14ac:dyDescent="0.25">
      <c r="E37760"/>
    </row>
    <row r="37761" spans="5:5" x14ac:dyDescent="0.25">
      <c r="E37761"/>
    </row>
    <row r="37762" spans="5:5" x14ac:dyDescent="0.25">
      <c r="E37762"/>
    </row>
    <row r="37763" spans="5:5" x14ac:dyDescent="0.25">
      <c r="E37763"/>
    </row>
    <row r="37764" spans="5:5" x14ac:dyDescent="0.25">
      <c r="E37764"/>
    </row>
    <row r="37765" spans="5:5" x14ac:dyDescent="0.25">
      <c r="E37765"/>
    </row>
    <row r="37766" spans="5:5" x14ac:dyDescent="0.25">
      <c r="E37766"/>
    </row>
    <row r="37767" spans="5:5" x14ac:dyDescent="0.25">
      <c r="E37767"/>
    </row>
    <row r="37768" spans="5:5" x14ac:dyDescent="0.25">
      <c r="E37768"/>
    </row>
    <row r="37769" spans="5:5" x14ac:dyDescent="0.25">
      <c r="E37769"/>
    </row>
    <row r="37770" spans="5:5" x14ac:dyDescent="0.25">
      <c r="E37770"/>
    </row>
    <row r="37771" spans="5:5" x14ac:dyDescent="0.25">
      <c r="E37771"/>
    </row>
    <row r="37772" spans="5:5" x14ac:dyDescent="0.25">
      <c r="E37772"/>
    </row>
    <row r="37773" spans="5:5" x14ac:dyDescent="0.25">
      <c r="E37773"/>
    </row>
    <row r="37774" spans="5:5" x14ac:dyDescent="0.25">
      <c r="E37774"/>
    </row>
    <row r="37775" spans="5:5" x14ac:dyDescent="0.25">
      <c r="E37775"/>
    </row>
    <row r="37776" spans="5:5" x14ac:dyDescent="0.25">
      <c r="E37776"/>
    </row>
    <row r="37777" spans="5:5" x14ac:dyDescent="0.25">
      <c r="E37777"/>
    </row>
    <row r="37778" spans="5:5" x14ac:dyDescent="0.25">
      <c r="E37778"/>
    </row>
    <row r="37779" spans="5:5" x14ac:dyDescent="0.25">
      <c r="E37779"/>
    </row>
    <row r="37780" spans="5:5" x14ac:dyDescent="0.25">
      <c r="E37780"/>
    </row>
    <row r="37781" spans="5:5" x14ac:dyDescent="0.25">
      <c r="E37781"/>
    </row>
    <row r="37782" spans="5:5" x14ac:dyDescent="0.25">
      <c r="E37782"/>
    </row>
    <row r="37783" spans="5:5" x14ac:dyDescent="0.25">
      <c r="E37783"/>
    </row>
    <row r="37784" spans="5:5" x14ac:dyDescent="0.25">
      <c r="E37784"/>
    </row>
    <row r="37785" spans="5:5" x14ac:dyDescent="0.25">
      <c r="E37785"/>
    </row>
    <row r="37786" spans="5:5" x14ac:dyDescent="0.25">
      <c r="E37786"/>
    </row>
    <row r="37787" spans="5:5" x14ac:dyDescent="0.25">
      <c r="E37787"/>
    </row>
    <row r="37788" spans="5:5" x14ac:dyDescent="0.25">
      <c r="E37788"/>
    </row>
    <row r="37789" spans="5:5" x14ac:dyDescent="0.25">
      <c r="E37789"/>
    </row>
    <row r="37790" spans="5:5" x14ac:dyDescent="0.25">
      <c r="E37790"/>
    </row>
    <row r="37791" spans="5:5" x14ac:dyDescent="0.25">
      <c r="E37791"/>
    </row>
    <row r="37792" spans="5:5" x14ac:dyDescent="0.25">
      <c r="E37792"/>
    </row>
    <row r="37793" spans="5:5" x14ac:dyDescent="0.25">
      <c r="E37793"/>
    </row>
    <row r="37794" spans="5:5" x14ac:dyDescent="0.25">
      <c r="E37794"/>
    </row>
    <row r="37795" spans="5:5" x14ac:dyDescent="0.25">
      <c r="E37795"/>
    </row>
    <row r="37796" spans="5:5" x14ac:dyDescent="0.25">
      <c r="E37796"/>
    </row>
    <row r="37797" spans="5:5" x14ac:dyDescent="0.25">
      <c r="E37797"/>
    </row>
    <row r="37798" spans="5:5" x14ac:dyDescent="0.25">
      <c r="E37798"/>
    </row>
    <row r="37799" spans="5:5" x14ac:dyDescent="0.25">
      <c r="E37799"/>
    </row>
    <row r="37800" spans="5:5" x14ac:dyDescent="0.25">
      <c r="E37800"/>
    </row>
    <row r="37801" spans="5:5" x14ac:dyDescent="0.25">
      <c r="E37801"/>
    </row>
    <row r="37802" spans="5:5" x14ac:dyDescent="0.25">
      <c r="E37802"/>
    </row>
    <row r="37803" spans="5:5" x14ac:dyDescent="0.25">
      <c r="E37803"/>
    </row>
    <row r="37804" spans="5:5" x14ac:dyDescent="0.25">
      <c r="E37804"/>
    </row>
    <row r="37805" spans="5:5" x14ac:dyDescent="0.25">
      <c r="E37805"/>
    </row>
    <row r="37806" spans="5:5" x14ac:dyDescent="0.25">
      <c r="E37806"/>
    </row>
    <row r="37807" spans="5:5" x14ac:dyDescent="0.25">
      <c r="E37807"/>
    </row>
    <row r="37808" spans="5:5" x14ac:dyDescent="0.25">
      <c r="E37808"/>
    </row>
    <row r="37809" spans="5:5" x14ac:dyDescent="0.25">
      <c r="E37809"/>
    </row>
    <row r="37810" spans="5:5" x14ac:dyDescent="0.25">
      <c r="E37810"/>
    </row>
    <row r="37811" spans="5:5" x14ac:dyDescent="0.25">
      <c r="E37811"/>
    </row>
    <row r="37812" spans="5:5" x14ac:dyDescent="0.25">
      <c r="E37812"/>
    </row>
    <row r="37813" spans="5:5" x14ac:dyDescent="0.25">
      <c r="E37813"/>
    </row>
    <row r="37814" spans="5:5" x14ac:dyDescent="0.25">
      <c r="E37814"/>
    </row>
    <row r="37815" spans="5:5" x14ac:dyDescent="0.25">
      <c r="E37815"/>
    </row>
    <row r="37816" spans="5:5" x14ac:dyDescent="0.25">
      <c r="E37816"/>
    </row>
    <row r="37817" spans="5:5" x14ac:dyDescent="0.25">
      <c r="E37817"/>
    </row>
    <row r="37818" spans="5:5" x14ac:dyDescent="0.25">
      <c r="E37818"/>
    </row>
    <row r="37819" spans="5:5" x14ac:dyDescent="0.25">
      <c r="E37819"/>
    </row>
    <row r="37820" spans="5:5" x14ac:dyDescent="0.25">
      <c r="E37820"/>
    </row>
    <row r="37821" spans="5:5" x14ac:dyDescent="0.25">
      <c r="E37821"/>
    </row>
    <row r="37822" spans="5:5" x14ac:dyDescent="0.25">
      <c r="E37822"/>
    </row>
    <row r="37823" spans="5:5" x14ac:dyDescent="0.25">
      <c r="E37823"/>
    </row>
    <row r="37824" spans="5:5" x14ac:dyDescent="0.25">
      <c r="E37824"/>
    </row>
    <row r="37825" spans="5:5" x14ac:dyDescent="0.25">
      <c r="E37825"/>
    </row>
    <row r="37826" spans="5:5" x14ac:dyDescent="0.25">
      <c r="E37826"/>
    </row>
    <row r="37827" spans="5:5" x14ac:dyDescent="0.25">
      <c r="E37827"/>
    </row>
    <row r="37828" spans="5:5" x14ac:dyDescent="0.25">
      <c r="E37828"/>
    </row>
    <row r="37829" spans="5:5" x14ac:dyDescent="0.25">
      <c r="E37829"/>
    </row>
    <row r="37830" spans="5:5" x14ac:dyDescent="0.25">
      <c r="E37830"/>
    </row>
    <row r="37831" spans="5:5" x14ac:dyDescent="0.25">
      <c r="E37831"/>
    </row>
    <row r="37832" spans="5:5" x14ac:dyDescent="0.25">
      <c r="E37832"/>
    </row>
    <row r="37833" spans="5:5" x14ac:dyDescent="0.25">
      <c r="E37833"/>
    </row>
    <row r="37834" spans="5:5" x14ac:dyDescent="0.25">
      <c r="E37834"/>
    </row>
    <row r="37835" spans="5:5" x14ac:dyDescent="0.25">
      <c r="E37835"/>
    </row>
    <row r="37836" spans="5:5" x14ac:dyDescent="0.25">
      <c r="E37836"/>
    </row>
    <row r="37837" spans="5:5" x14ac:dyDescent="0.25">
      <c r="E37837"/>
    </row>
    <row r="37838" spans="5:5" x14ac:dyDescent="0.25">
      <c r="E37838"/>
    </row>
    <row r="37839" spans="5:5" x14ac:dyDescent="0.25">
      <c r="E37839"/>
    </row>
    <row r="37840" spans="5:5" x14ac:dyDescent="0.25">
      <c r="E37840"/>
    </row>
    <row r="37841" spans="5:5" x14ac:dyDescent="0.25">
      <c r="E37841"/>
    </row>
    <row r="37842" spans="5:5" x14ac:dyDescent="0.25">
      <c r="E37842"/>
    </row>
    <row r="37843" spans="5:5" x14ac:dyDescent="0.25">
      <c r="E37843"/>
    </row>
    <row r="37844" spans="5:5" x14ac:dyDescent="0.25">
      <c r="E37844"/>
    </row>
    <row r="37845" spans="5:5" x14ac:dyDescent="0.25">
      <c r="E37845"/>
    </row>
    <row r="37846" spans="5:5" x14ac:dyDescent="0.25">
      <c r="E37846"/>
    </row>
    <row r="37847" spans="5:5" x14ac:dyDescent="0.25">
      <c r="E37847"/>
    </row>
    <row r="37848" spans="5:5" x14ac:dyDescent="0.25">
      <c r="E37848"/>
    </row>
    <row r="37849" spans="5:5" x14ac:dyDescent="0.25">
      <c r="E37849"/>
    </row>
    <row r="37850" spans="5:5" x14ac:dyDescent="0.25">
      <c r="E37850"/>
    </row>
    <row r="37851" spans="5:5" x14ac:dyDescent="0.25">
      <c r="E37851"/>
    </row>
    <row r="37852" spans="5:5" x14ac:dyDescent="0.25">
      <c r="E37852"/>
    </row>
    <row r="37853" spans="5:5" x14ac:dyDescent="0.25">
      <c r="E37853"/>
    </row>
    <row r="37854" spans="5:5" x14ac:dyDescent="0.25">
      <c r="E37854"/>
    </row>
    <row r="37855" spans="5:5" x14ac:dyDescent="0.25">
      <c r="E37855"/>
    </row>
    <row r="37856" spans="5:5" x14ac:dyDescent="0.25">
      <c r="E37856"/>
    </row>
    <row r="37857" spans="5:5" x14ac:dyDescent="0.25">
      <c r="E37857"/>
    </row>
    <row r="37858" spans="5:5" x14ac:dyDescent="0.25">
      <c r="E37858"/>
    </row>
    <row r="37859" spans="5:5" x14ac:dyDescent="0.25">
      <c r="E37859"/>
    </row>
    <row r="37860" spans="5:5" x14ac:dyDescent="0.25">
      <c r="E37860"/>
    </row>
    <row r="37861" spans="5:5" x14ac:dyDescent="0.25">
      <c r="E37861"/>
    </row>
    <row r="37862" spans="5:5" x14ac:dyDescent="0.25">
      <c r="E37862"/>
    </row>
    <row r="37863" spans="5:5" x14ac:dyDescent="0.25">
      <c r="E37863"/>
    </row>
    <row r="37864" spans="5:5" x14ac:dyDescent="0.25">
      <c r="E37864"/>
    </row>
    <row r="37865" spans="5:5" x14ac:dyDescent="0.25">
      <c r="E37865"/>
    </row>
    <row r="37866" spans="5:5" x14ac:dyDescent="0.25">
      <c r="E37866"/>
    </row>
    <row r="37867" spans="5:5" x14ac:dyDescent="0.25">
      <c r="E37867"/>
    </row>
    <row r="37868" spans="5:5" x14ac:dyDescent="0.25">
      <c r="E37868"/>
    </row>
    <row r="37869" spans="5:5" x14ac:dyDescent="0.25">
      <c r="E37869"/>
    </row>
    <row r="37870" spans="5:5" x14ac:dyDescent="0.25">
      <c r="E37870"/>
    </row>
    <row r="37871" spans="5:5" x14ac:dyDescent="0.25">
      <c r="E37871"/>
    </row>
    <row r="37872" spans="5:5" x14ac:dyDescent="0.25">
      <c r="E37872"/>
    </row>
    <row r="37873" spans="5:5" x14ac:dyDescent="0.25">
      <c r="E37873"/>
    </row>
    <row r="37874" spans="5:5" x14ac:dyDescent="0.25">
      <c r="E37874"/>
    </row>
    <row r="37875" spans="5:5" x14ac:dyDescent="0.25">
      <c r="E37875"/>
    </row>
    <row r="37876" spans="5:5" x14ac:dyDescent="0.25">
      <c r="E37876"/>
    </row>
    <row r="37877" spans="5:5" x14ac:dyDescent="0.25">
      <c r="E37877"/>
    </row>
    <row r="37878" spans="5:5" x14ac:dyDescent="0.25">
      <c r="E37878"/>
    </row>
    <row r="37879" spans="5:5" x14ac:dyDescent="0.25">
      <c r="E37879"/>
    </row>
    <row r="37880" spans="5:5" x14ac:dyDescent="0.25">
      <c r="E37880"/>
    </row>
    <row r="37881" spans="5:5" x14ac:dyDescent="0.25">
      <c r="E37881"/>
    </row>
    <row r="37882" spans="5:5" x14ac:dyDescent="0.25">
      <c r="E37882"/>
    </row>
    <row r="37883" spans="5:5" x14ac:dyDescent="0.25">
      <c r="E37883"/>
    </row>
    <row r="37884" spans="5:5" x14ac:dyDescent="0.25">
      <c r="E37884"/>
    </row>
    <row r="37885" spans="5:5" x14ac:dyDescent="0.25">
      <c r="E37885"/>
    </row>
    <row r="37886" spans="5:5" x14ac:dyDescent="0.25">
      <c r="E37886"/>
    </row>
    <row r="37887" spans="5:5" x14ac:dyDescent="0.25">
      <c r="E37887"/>
    </row>
    <row r="37888" spans="5:5" x14ac:dyDescent="0.25">
      <c r="E37888"/>
    </row>
    <row r="37889" spans="5:5" x14ac:dyDescent="0.25">
      <c r="E37889"/>
    </row>
    <row r="37890" spans="5:5" x14ac:dyDescent="0.25">
      <c r="E37890"/>
    </row>
    <row r="37891" spans="5:5" x14ac:dyDescent="0.25">
      <c r="E37891"/>
    </row>
    <row r="37892" spans="5:5" x14ac:dyDescent="0.25">
      <c r="E37892"/>
    </row>
    <row r="37893" spans="5:5" x14ac:dyDescent="0.25">
      <c r="E37893"/>
    </row>
    <row r="37894" spans="5:5" x14ac:dyDescent="0.25">
      <c r="E37894"/>
    </row>
    <row r="37895" spans="5:5" x14ac:dyDescent="0.25">
      <c r="E37895"/>
    </row>
    <row r="37896" spans="5:5" x14ac:dyDescent="0.25">
      <c r="E37896"/>
    </row>
    <row r="37897" spans="5:5" x14ac:dyDescent="0.25">
      <c r="E37897"/>
    </row>
    <row r="37898" spans="5:5" x14ac:dyDescent="0.25">
      <c r="E37898"/>
    </row>
    <row r="37899" spans="5:5" x14ac:dyDescent="0.25">
      <c r="E37899"/>
    </row>
    <row r="37900" spans="5:5" x14ac:dyDescent="0.25">
      <c r="E37900"/>
    </row>
    <row r="37901" spans="5:5" x14ac:dyDescent="0.25">
      <c r="E37901"/>
    </row>
    <row r="37902" spans="5:5" x14ac:dyDescent="0.25">
      <c r="E37902"/>
    </row>
    <row r="37903" spans="5:5" x14ac:dyDescent="0.25">
      <c r="E37903"/>
    </row>
    <row r="37904" spans="5:5" x14ac:dyDescent="0.25">
      <c r="E37904"/>
    </row>
    <row r="37905" spans="5:5" x14ac:dyDescent="0.25">
      <c r="E37905"/>
    </row>
    <row r="37906" spans="5:5" x14ac:dyDescent="0.25">
      <c r="E37906"/>
    </row>
    <row r="37907" spans="5:5" x14ac:dyDescent="0.25">
      <c r="E37907"/>
    </row>
    <row r="37908" spans="5:5" x14ac:dyDescent="0.25">
      <c r="E37908"/>
    </row>
    <row r="37909" spans="5:5" x14ac:dyDescent="0.25">
      <c r="E37909"/>
    </row>
    <row r="37910" spans="5:5" x14ac:dyDescent="0.25">
      <c r="E37910"/>
    </row>
    <row r="37911" spans="5:5" x14ac:dyDescent="0.25">
      <c r="E37911"/>
    </row>
    <row r="37912" spans="5:5" x14ac:dyDescent="0.25">
      <c r="E37912"/>
    </row>
    <row r="37913" spans="5:5" x14ac:dyDescent="0.25">
      <c r="E37913"/>
    </row>
    <row r="37914" spans="5:5" x14ac:dyDescent="0.25">
      <c r="E37914"/>
    </row>
    <row r="37915" spans="5:5" x14ac:dyDescent="0.25">
      <c r="E37915"/>
    </row>
    <row r="37916" spans="5:5" x14ac:dyDescent="0.25">
      <c r="E37916"/>
    </row>
    <row r="37917" spans="5:5" x14ac:dyDescent="0.25">
      <c r="E37917"/>
    </row>
    <row r="37918" spans="5:5" x14ac:dyDescent="0.25">
      <c r="E37918"/>
    </row>
    <row r="37919" spans="5:5" x14ac:dyDescent="0.25">
      <c r="E37919"/>
    </row>
    <row r="37920" spans="5:5" x14ac:dyDescent="0.25">
      <c r="E37920"/>
    </row>
    <row r="37921" spans="5:5" x14ac:dyDescent="0.25">
      <c r="E37921"/>
    </row>
    <row r="37922" spans="5:5" x14ac:dyDescent="0.25">
      <c r="E37922"/>
    </row>
    <row r="37923" spans="5:5" x14ac:dyDescent="0.25">
      <c r="E37923"/>
    </row>
    <row r="37924" spans="5:5" x14ac:dyDescent="0.25">
      <c r="E37924"/>
    </row>
    <row r="37925" spans="5:5" x14ac:dyDescent="0.25">
      <c r="E37925"/>
    </row>
    <row r="37926" spans="5:5" x14ac:dyDescent="0.25">
      <c r="E37926"/>
    </row>
    <row r="37927" spans="5:5" x14ac:dyDescent="0.25">
      <c r="E37927"/>
    </row>
    <row r="37928" spans="5:5" x14ac:dyDescent="0.25">
      <c r="E37928"/>
    </row>
    <row r="37929" spans="5:5" x14ac:dyDescent="0.25">
      <c r="E37929"/>
    </row>
    <row r="37930" spans="5:5" x14ac:dyDescent="0.25">
      <c r="E37930"/>
    </row>
    <row r="37931" spans="5:5" x14ac:dyDescent="0.25">
      <c r="E37931"/>
    </row>
    <row r="37932" spans="5:5" x14ac:dyDescent="0.25">
      <c r="E37932"/>
    </row>
    <row r="37933" spans="5:5" x14ac:dyDescent="0.25">
      <c r="E37933"/>
    </row>
    <row r="37934" spans="5:5" x14ac:dyDescent="0.25">
      <c r="E37934"/>
    </row>
    <row r="37935" spans="5:5" x14ac:dyDescent="0.25">
      <c r="E37935"/>
    </row>
    <row r="37936" spans="5:5" x14ac:dyDescent="0.25">
      <c r="E37936"/>
    </row>
    <row r="37937" spans="5:5" x14ac:dyDescent="0.25">
      <c r="E37937"/>
    </row>
    <row r="37938" spans="5:5" x14ac:dyDescent="0.25">
      <c r="E37938"/>
    </row>
    <row r="37939" spans="5:5" x14ac:dyDescent="0.25">
      <c r="E37939"/>
    </row>
    <row r="37940" spans="5:5" x14ac:dyDescent="0.25">
      <c r="E37940"/>
    </row>
    <row r="37941" spans="5:5" x14ac:dyDescent="0.25">
      <c r="E37941"/>
    </row>
    <row r="37942" spans="5:5" x14ac:dyDescent="0.25">
      <c r="E37942"/>
    </row>
    <row r="37943" spans="5:5" x14ac:dyDescent="0.25">
      <c r="E37943"/>
    </row>
    <row r="37944" spans="5:5" x14ac:dyDescent="0.25">
      <c r="E37944"/>
    </row>
    <row r="37945" spans="5:5" x14ac:dyDescent="0.25">
      <c r="E37945"/>
    </row>
    <row r="37946" spans="5:5" x14ac:dyDescent="0.25">
      <c r="E37946"/>
    </row>
    <row r="37947" spans="5:5" x14ac:dyDescent="0.25">
      <c r="E37947"/>
    </row>
    <row r="37948" spans="5:5" x14ac:dyDescent="0.25">
      <c r="E37948"/>
    </row>
    <row r="37949" spans="5:5" x14ac:dyDescent="0.25">
      <c r="E37949"/>
    </row>
    <row r="37950" spans="5:5" x14ac:dyDescent="0.25">
      <c r="E37950"/>
    </row>
    <row r="37951" spans="5:5" x14ac:dyDescent="0.25">
      <c r="E37951"/>
    </row>
    <row r="37952" spans="5:5" x14ac:dyDescent="0.25">
      <c r="E37952"/>
    </row>
    <row r="37953" spans="5:5" x14ac:dyDescent="0.25">
      <c r="E37953"/>
    </row>
    <row r="37954" spans="5:5" x14ac:dyDescent="0.25">
      <c r="E37954"/>
    </row>
    <row r="37955" spans="5:5" x14ac:dyDescent="0.25">
      <c r="E37955"/>
    </row>
    <row r="37956" spans="5:5" x14ac:dyDescent="0.25">
      <c r="E37956"/>
    </row>
    <row r="37957" spans="5:5" x14ac:dyDescent="0.25">
      <c r="E37957"/>
    </row>
    <row r="37958" spans="5:5" x14ac:dyDescent="0.25">
      <c r="E37958"/>
    </row>
    <row r="37959" spans="5:5" x14ac:dyDescent="0.25">
      <c r="E37959"/>
    </row>
    <row r="37960" spans="5:5" x14ac:dyDescent="0.25">
      <c r="E37960"/>
    </row>
    <row r="37961" spans="5:5" x14ac:dyDescent="0.25">
      <c r="E37961"/>
    </row>
    <row r="37962" spans="5:5" x14ac:dyDescent="0.25">
      <c r="E37962"/>
    </row>
    <row r="37963" spans="5:5" x14ac:dyDescent="0.25">
      <c r="E37963"/>
    </row>
    <row r="37964" spans="5:5" x14ac:dyDescent="0.25">
      <c r="E37964"/>
    </row>
    <row r="37965" spans="5:5" x14ac:dyDescent="0.25">
      <c r="E37965"/>
    </row>
    <row r="37966" spans="5:5" x14ac:dyDescent="0.25">
      <c r="E37966"/>
    </row>
    <row r="37967" spans="5:5" x14ac:dyDescent="0.25">
      <c r="E37967"/>
    </row>
    <row r="37968" spans="5:5" x14ac:dyDescent="0.25">
      <c r="E37968"/>
    </row>
    <row r="37969" spans="5:5" x14ac:dyDescent="0.25">
      <c r="E37969"/>
    </row>
    <row r="37970" spans="5:5" x14ac:dyDescent="0.25">
      <c r="E37970"/>
    </row>
    <row r="37971" spans="5:5" x14ac:dyDescent="0.25">
      <c r="E37971"/>
    </row>
    <row r="37972" spans="5:5" x14ac:dyDescent="0.25">
      <c r="E37972"/>
    </row>
    <row r="37973" spans="5:5" x14ac:dyDescent="0.25">
      <c r="E37973"/>
    </row>
    <row r="37974" spans="5:5" x14ac:dyDescent="0.25">
      <c r="E37974"/>
    </row>
    <row r="37975" spans="5:5" x14ac:dyDescent="0.25">
      <c r="E37975"/>
    </row>
    <row r="37976" spans="5:5" x14ac:dyDescent="0.25">
      <c r="E37976"/>
    </row>
    <row r="37977" spans="5:5" x14ac:dyDescent="0.25">
      <c r="E37977"/>
    </row>
    <row r="37978" spans="5:5" x14ac:dyDescent="0.25">
      <c r="E37978"/>
    </row>
    <row r="37979" spans="5:5" x14ac:dyDescent="0.25">
      <c r="E37979"/>
    </row>
    <row r="37980" spans="5:5" x14ac:dyDescent="0.25">
      <c r="E37980"/>
    </row>
    <row r="37981" spans="5:5" x14ac:dyDescent="0.25">
      <c r="E37981"/>
    </row>
    <row r="37982" spans="5:5" x14ac:dyDescent="0.25">
      <c r="E37982"/>
    </row>
    <row r="37983" spans="5:5" x14ac:dyDescent="0.25">
      <c r="E37983"/>
    </row>
    <row r="37984" spans="5:5" x14ac:dyDescent="0.25">
      <c r="E37984"/>
    </row>
    <row r="37985" spans="5:5" x14ac:dyDescent="0.25">
      <c r="E37985"/>
    </row>
    <row r="37986" spans="5:5" x14ac:dyDescent="0.25">
      <c r="E37986"/>
    </row>
    <row r="37987" spans="5:5" x14ac:dyDescent="0.25">
      <c r="E37987"/>
    </row>
    <row r="37988" spans="5:5" x14ac:dyDescent="0.25">
      <c r="E37988"/>
    </row>
    <row r="37989" spans="5:5" x14ac:dyDescent="0.25">
      <c r="E37989"/>
    </row>
    <row r="37990" spans="5:5" x14ac:dyDescent="0.25">
      <c r="E37990"/>
    </row>
    <row r="37991" spans="5:5" x14ac:dyDescent="0.25">
      <c r="E37991"/>
    </row>
    <row r="37992" spans="5:5" x14ac:dyDescent="0.25">
      <c r="E37992"/>
    </row>
    <row r="37993" spans="5:5" x14ac:dyDescent="0.25">
      <c r="E37993"/>
    </row>
    <row r="37994" spans="5:5" x14ac:dyDescent="0.25">
      <c r="E37994"/>
    </row>
    <row r="37995" spans="5:5" x14ac:dyDescent="0.25">
      <c r="E37995"/>
    </row>
    <row r="37996" spans="5:5" x14ac:dyDescent="0.25">
      <c r="E37996"/>
    </row>
    <row r="37997" spans="5:5" x14ac:dyDescent="0.25">
      <c r="E37997"/>
    </row>
    <row r="37998" spans="5:5" x14ac:dyDescent="0.25">
      <c r="E37998"/>
    </row>
    <row r="37999" spans="5:5" x14ac:dyDescent="0.25">
      <c r="E37999"/>
    </row>
    <row r="38000" spans="5:5" x14ac:dyDescent="0.25">
      <c r="E38000"/>
    </row>
    <row r="38001" spans="5:5" x14ac:dyDescent="0.25">
      <c r="E38001"/>
    </row>
    <row r="38002" spans="5:5" x14ac:dyDescent="0.25">
      <c r="E38002"/>
    </row>
    <row r="38003" spans="5:5" x14ac:dyDescent="0.25">
      <c r="E38003"/>
    </row>
    <row r="38004" spans="5:5" x14ac:dyDescent="0.25">
      <c r="E38004"/>
    </row>
    <row r="38005" spans="5:5" x14ac:dyDescent="0.25">
      <c r="E38005"/>
    </row>
    <row r="38006" spans="5:5" x14ac:dyDescent="0.25">
      <c r="E38006"/>
    </row>
    <row r="38007" spans="5:5" x14ac:dyDescent="0.25">
      <c r="E38007"/>
    </row>
    <row r="38008" spans="5:5" x14ac:dyDescent="0.25">
      <c r="E38008"/>
    </row>
    <row r="38009" spans="5:5" x14ac:dyDescent="0.25">
      <c r="E38009"/>
    </row>
    <row r="38010" spans="5:5" x14ac:dyDescent="0.25">
      <c r="E38010"/>
    </row>
    <row r="38011" spans="5:5" x14ac:dyDescent="0.25">
      <c r="E38011"/>
    </row>
    <row r="38012" spans="5:5" x14ac:dyDescent="0.25">
      <c r="E38012"/>
    </row>
    <row r="38013" spans="5:5" x14ac:dyDescent="0.25">
      <c r="E38013"/>
    </row>
    <row r="38014" spans="5:5" x14ac:dyDescent="0.25">
      <c r="E38014"/>
    </row>
    <row r="38015" spans="5:5" x14ac:dyDescent="0.25">
      <c r="E38015"/>
    </row>
    <row r="38016" spans="5:5" x14ac:dyDescent="0.25">
      <c r="E38016"/>
    </row>
    <row r="38017" spans="5:5" x14ac:dyDescent="0.25">
      <c r="E38017"/>
    </row>
    <row r="38018" spans="5:5" x14ac:dyDescent="0.25">
      <c r="E38018"/>
    </row>
    <row r="38019" spans="5:5" x14ac:dyDescent="0.25">
      <c r="E38019"/>
    </row>
    <row r="38020" spans="5:5" x14ac:dyDescent="0.25">
      <c r="E38020"/>
    </row>
    <row r="38021" spans="5:5" x14ac:dyDescent="0.25">
      <c r="E38021"/>
    </row>
    <row r="38022" spans="5:5" x14ac:dyDescent="0.25">
      <c r="E38022"/>
    </row>
    <row r="38023" spans="5:5" x14ac:dyDescent="0.25">
      <c r="E38023"/>
    </row>
    <row r="38024" spans="5:5" x14ac:dyDescent="0.25">
      <c r="E38024"/>
    </row>
    <row r="38025" spans="5:5" x14ac:dyDescent="0.25">
      <c r="E38025"/>
    </row>
    <row r="38026" spans="5:5" x14ac:dyDescent="0.25">
      <c r="E38026"/>
    </row>
    <row r="38027" spans="5:5" x14ac:dyDescent="0.25">
      <c r="E38027"/>
    </row>
    <row r="38028" spans="5:5" x14ac:dyDescent="0.25">
      <c r="E38028"/>
    </row>
    <row r="38029" spans="5:5" x14ac:dyDescent="0.25">
      <c r="E38029"/>
    </row>
    <row r="38030" spans="5:5" x14ac:dyDescent="0.25">
      <c r="E38030"/>
    </row>
    <row r="38031" spans="5:5" x14ac:dyDescent="0.25">
      <c r="E38031"/>
    </row>
    <row r="38032" spans="5:5" x14ac:dyDescent="0.25">
      <c r="E38032"/>
    </row>
    <row r="38033" spans="5:5" x14ac:dyDescent="0.25">
      <c r="E38033"/>
    </row>
    <row r="38034" spans="5:5" x14ac:dyDescent="0.25">
      <c r="E38034"/>
    </row>
    <row r="38035" spans="5:5" x14ac:dyDescent="0.25">
      <c r="E38035"/>
    </row>
    <row r="38036" spans="5:5" x14ac:dyDescent="0.25">
      <c r="E38036"/>
    </row>
    <row r="38037" spans="5:5" x14ac:dyDescent="0.25">
      <c r="E38037"/>
    </row>
    <row r="38038" spans="5:5" x14ac:dyDescent="0.25">
      <c r="E38038"/>
    </row>
    <row r="38039" spans="5:5" x14ac:dyDescent="0.25">
      <c r="E38039"/>
    </row>
    <row r="38040" spans="5:5" x14ac:dyDescent="0.25">
      <c r="E38040"/>
    </row>
    <row r="38041" spans="5:5" x14ac:dyDescent="0.25">
      <c r="E38041"/>
    </row>
    <row r="38042" spans="5:5" x14ac:dyDescent="0.25">
      <c r="E38042"/>
    </row>
    <row r="38043" spans="5:5" x14ac:dyDescent="0.25">
      <c r="E38043"/>
    </row>
    <row r="38044" spans="5:5" x14ac:dyDescent="0.25">
      <c r="E38044"/>
    </row>
    <row r="38045" spans="5:5" x14ac:dyDescent="0.25">
      <c r="E38045"/>
    </row>
    <row r="38046" spans="5:5" x14ac:dyDescent="0.25">
      <c r="E38046"/>
    </row>
    <row r="38047" spans="5:5" x14ac:dyDescent="0.25">
      <c r="E38047"/>
    </row>
    <row r="38048" spans="5:5" x14ac:dyDescent="0.25">
      <c r="E38048"/>
    </row>
    <row r="38049" spans="5:5" x14ac:dyDescent="0.25">
      <c r="E38049"/>
    </row>
    <row r="38050" spans="5:5" x14ac:dyDescent="0.25">
      <c r="E38050"/>
    </row>
    <row r="38051" spans="5:5" x14ac:dyDescent="0.25">
      <c r="E38051"/>
    </row>
    <row r="38052" spans="5:5" x14ac:dyDescent="0.25">
      <c r="E38052"/>
    </row>
    <row r="38053" spans="5:5" x14ac:dyDescent="0.25">
      <c r="E38053"/>
    </row>
    <row r="38054" spans="5:5" x14ac:dyDescent="0.25">
      <c r="E38054"/>
    </row>
    <row r="38055" spans="5:5" x14ac:dyDescent="0.25">
      <c r="E38055"/>
    </row>
    <row r="38056" spans="5:5" x14ac:dyDescent="0.25">
      <c r="E38056"/>
    </row>
    <row r="38057" spans="5:5" x14ac:dyDescent="0.25">
      <c r="E38057"/>
    </row>
    <row r="38058" spans="5:5" x14ac:dyDescent="0.25">
      <c r="E38058"/>
    </row>
    <row r="38059" spans="5:5" x14ac:dyDescent="0.25">
      <c r="E38059"/>
    </row>
    <row r="38060" spans="5:5" x14ac:dyDescent="0.25">
      <c r="E38060"/>
    </row>
    <row r="38061" spans="5:5" x14ac:dyDescent="0.25">
      <c r="E38061"/>
    </row>
    <row r="38062" spans="5:5" x14ac:dyDescent="0.25">
      <c r="E38062"/>
    </row>
    <row r="38063" spans="5:5" x14ac:dyDescent="0.25">
      <c r="E38063"/>
    </row>
    <row r="38064" spans="5:5" x14ac:dyDescent="0.25">
      <c r="E38064"/>
    </row>
    <row r="38065" spans="5:5" x14ac:dyDescent="0.25">
      <c r="E38065"/>
    </row>
    <row r="38066" spans="5:5" x14ac:dyDescent="0.25">
      <c r="E38066"/>
    </row>
    <row r="38067" spans="5:5" x14ac:dyDescent="0.25">
      <c r="E38067"/>
    </row>
    <row r="38068" spans="5:5" x14ac:dyDescent="0.25">
      <c r="E38068"/>
    </row>
    <row r="38069" spans="5:5" x14ac:dyDescent="0.25">
      <c r="E38069"/>
    </row>
    <row r="38070" spans="5:5" x14ac:dyDescent="0.25">
      <c r="E38070"/>
    </row>
    <row r="38071" spans="5:5" x14ac:dyDescent="0.25">
      <c r="E38071"/>
    </row>
    <row r="38072" spans="5:5" x14ac:dyDescent="0.25">
      <c r="E38072"/>
    </row>
    <row r="38073" spans="5:5" x14ac:dyDescent="0.25">
      <c r="E38073"/>
    </row>
    <row r="38074" spans="5:5" x14ac:dyDescent="0.25">
      <c r="E38074"/>
    </row>
    <row r="38075" spans="5:5" x14ac:dyDescent="0.25">
      <c r="E38075"/>
    </row>
    <row r="38076" spans="5:5" x14ac:dyDescent="0.25">
      <c r="E38076"/>
    </row>
    <row r="38077" spans="5:5" x14ac:dyDescent="0.25">
      <c r="E38077"/>
    </row>
    <row r="38078" spans="5:5" x14ac:dyDescent="0.25">
      <c r="E38078"/>
    </row>
    <row r="38079" spans="5:5" x14ac:dyDescent="0.25">
      <c r="E38079"/>
    </row>
    <row r="38080" spans="5:5" x14ac:dyDescent="0.25">
      <c r="E38080"/>
    </row>
    <row r="38081" spans="5:5" x14ac:dyDescent="0.25">
      <c r="E38081"/>
    </row>
    <row r="38082" spans="5:5" x14ac:dyDescent="0.25">
      <c r="E38082"/>
    </row>
    <row r="38083" spans="5:5" x14ac:dyDescent="0.25">
      <c r="E38083"/>
    </row>
    <row r="38084" spans="5:5" x14ac:dyDescent="0.25">
      <c r="E38084"/>
    </row>
    <row r="38085" spans="5:5" x14ac:dyDescent="0.25">
      <c r="E38085"/>
    </row>
    <row r="38086" spans="5:5" x14ac:dyDescent="0.25">
      <c r="E38086"/>
    </row>
    <row r="38087" spans="5:5" x14ac:dyDescent="0.25">
      <c r="E38087"/>
    </row>
    <row r="38088" spans="5:5" x14ac:dyDescent="0.25">
      <c r="E38088"/>
    </row>
    <row r="38089" spans="5:5" x14ac:dyDescent="0.25">
      <c r="E38089"/>
    </row>
    <row r="38090" spans="5:5" x14ac:dyDescent="0.25">
      <c r="E38090"/>
    </row>
    <row r="38091" spans="5:5" x14ac:dyDescent="0.25">
      <c r="E38091"/>
    </row>
    <row r="38092" spans="5:5" x14ac:dyDescent="0.25">
      <c r="E38092"/>
    </row>
    <row r="38093" spans="5:5" x14ac:dyDescent="0.25">
      <c r="E38093"/>
    </row>
    <row r="38094" spans="5:5" x14ac:dyDescent="0.25">
      <c r="E38094"/>
    </row>
    <row r="38095" spans="5:5" x14ac:dyDescent="0.25">
      <c r="E38095"/>
    </row>
    <row r="38096" spans="5:5" x14ac:dyDescent="0.25">
      <c r="E38096"/>
    </row>
    <row r="38097" spans="5:5" x14ac:dyDescent="0.25">
      <c r="E38097"/>
    </row>
    <row r="38098" spans="5:5" x14ac:dyDescent="0.25">
      <c r="E38098"/>
    </row>
    <row r="38099" spans="5:5" x14ac:dyDescent="0.25">
      <c r="E38099"/>
    </row>
    <row r="38100" spans="5:5" x14ac:dyDescent="0.25">
      <c r="E38100"/>
    </row>
    <row r="38101" spans="5:5" x14ac:dyDescent="0.25">
      <c r="E38101"/>
    </row>
    <row r="38102" spans="5:5" x14ac:dyDescent="0.25">
      <c r="E38102"/>
    </row>
    <row r="38103" spans="5:5" x14ac:dyDescent="0.25">
      <c r="E38103"/>
    </row>
    <row r="38104" spans="5:5" x14ac:dyDescent="0.25">
      <c r="E38104"/>
    </row>
    <row r="38105" spans="5:5" x14ac:dyDescent="0.25">
      <c r="E38105"/>
    </row>
    <row r="38106" spans="5:5" x14ac:dyDescent="0.25">
      <c r="E38106"/>
    </row>
    <row r="38107" spans="5:5" x14ac:dyDescent="0.25">
      <c r="E38107"/>
    </row>
    <row r="38108" spans="5:5" x14ac:dyDescent="0.25">
      <c r="E38108"/>
    </row>
    <row r="38109" spans="5:5" x14ac:dyDescent="0.25">
      <c r="E38109"/>
    </row>
    <row r="38110" spans="5:5" x14ac:dyDescent="0.25">
      <c r="E38110"/>
    </row>
    <row r="38111" spans="5:5" x14ac:dyDescent="0.25">
      <c r="E38111"/>
    </row>
    <row r="38112" spans="5:5" x14ac:dyDescent="0.25">
      <c r="E38112"/>
    </row>
    <row r="38113" spans="5:5" x14ac:dyDescent="0.25">
      <c r="E38113"/>
    </row>
    <row r="38114" spans="5:5" x14ac:dyDescent="0.25">
      <c r="E38114"/>
    </row>
    <row r="38115" spans="5:5" x14ac:dyDescent="0.25">
      <c r="E38115"/>
    </row>
    <row r="38116" spans="5:5" x14ac:dyDescent="0.25">
      <c r="E38116"/>
    </row>
    <row r="38117" spans="5:5" x14ac:dyDescent="0.25">
      <c r="E38117"/>
    </row>
    <row r="38118" spans="5:5" x14ac:dyDescent="0.25">
      <c r="E38118"/>
    </row>
    <row r="38119" spans="5:5" x14ac:dyDescent="0.25">
      <c r="E38119"/>
    </row>
    <row r="38120" spans="5:5" x14ac:dyDescent="0.25">
      <c r="E38120"/>
    </row>
    <row r="38121" spans="5:5" x14ac:dyDescent="0.25">
      <c r="E38121"/>
    </row>
    <row r="38122" spans="5:5" x14ac:dyDescent="0.25">
      <c r="E38122"/>
    </row>
    <row r="38123" spans="5:5" x14ac:dyDescent="0.25">
      <c r="E38123"/>
    </row>
    <row r="38124" spans="5:5" x14ac:dyDescent="0.25">
      <c r="E38124"/>
    </row>
    <row r="38125" spans="5:5" x14ac:dyDescent="0.25">
      <c r="E38125"/>
    </row>
    <row r="38126" spans="5:5" x14ac:dyDescent="0.25">
      <c r="E38126"/>
    </row>
    <row r="38127" spans="5:5" x14ac:dyDescent="0.25">
      <c r="E38127"/>
    </row>
    <row r="38128" spans="5:5" x14ac:dyDescent="0.25">
      <c r="E38128"/>
    </row>
    <row r="38129" spans="5:5" x14ac:dyDescent="0.25">
      <c r="E38129"/>
    </row>
    <row r="38130" spans="5:5" x14ac:dyDescent="0.25">
      <c r="E38130"/>
    </row>
    <row r="38131" spans="5:5" x14ac:dyDescent="0.25">
      <c r="E38131"/>
    </row>
    <row r="38132" spans="5:5" x14ac:dyDescent="0.25">
      <c r="E38132"/>
    </row>
    <row r="38133" spans="5:5" x14ac:dyDescent="0.25">
      <c r="E38133"/>
    </row>
    <row r="38134" spans="5:5" x14ac:dyDescent="0.25">
      <c r="E38134"/>
    </row>
    <row r="38135" spans="5:5" x14ac:dyDescent="0.25">
      <c r="E38135"/>
    </row>
    <row r="38136" spans="5:5" x14ac:dyDescent="0.25">
      <c r="E38136"/>
    </row>
    <row r="38137" spans="5:5" x14ac:dyDescent="0.25">
      <c r="E38137"/>
    </row>
    <row r="38138" spans="5:5" x14ac:dyDescent="0.25">
      <c r="E38138"/>
    </row>
    <row r="38139" spans="5:5" x14ac:dyDescent="0.25">
      <c r="E38139"/>
    </row>
    <row r="38140" spans="5:5" x14ac:dyDescent="0.25">
      <c r="E38140"/>
    </row>
    <row r="38141" spans="5:5" x14ac:dyDescent="0.25">
      <c r="E38141"/>
    </row>
    <row r="38142" spans="5:5" x14ac:dyDescent="0.25">
      <c r="E38142"/>
    </row>
    <row r="38143" spans="5:5" x14ac:dyDescent="0.25">
      <c r="E38143"/>
    </row>
    <row r="38144" spans="5:5" x14ac:dyDescent="0.25">
      <c r="E38144"/>
    </row>
    <row r="38145" spans="5:5" x14ac:dyDescent="0.25">
      <c r="E38145"/>
    </row>
    <row r="38146" spans="5:5" x14ac:dyDescent="0.25">
      <c r="E38146"/>
    </row>
    <row r="38147" spans="5:5" x14ac:dyDescent="0.25">
      <c r="E38147"/>
    </row>
    <row r="38148" spans="5:5" x14ac:dyDescent="0.25">
      <c r="E38148"/>
    </row>
    <row r="38149" spans="5:5" x14ac:dyDescent="0.25">
      <c r="E38149"/>
    </row>
    <row r="38150" spans="5:5" x14ac:dyDescent="0.25">
      <c r="E38150"/>
    </row>
    <row r="38151" spans="5:5" x14ac:dyDescent="0.25">
      <c r="E38151"/>
    </row>
    <row r="38152" spans="5:5" x14ac:dyDescent="0.25">
      <c r="E38152"/>
    </row>
    <row r="38153" spans="5:5" x14ac:dyDescent="0.25">
      <c r="E38153"/>
    </row>
    <row r="38154" spans="5:5" x14ac:dyDescent="0.25">
      <c r="E38154"/>
    </row>
    <row r="38155" spans="5:5" x14ac:dyDescent="0.25">
      <c r="E38155"/>
    </row>
    <row r="38156" spans="5:5" x14ac:dyDescent="0.25">
      <c r="E38156"/>
    </row>
    <row r="38157" spans="5:5" x14ac:dyDescent="0.25">
      <c r="E38157"/>
    </row>
    <row r="38158" spans="5:5" x14ac:dyDescent="0.25">
      <c r="E38158"/>
    </row>
    <row r="38159" spans="5:5" x14ac:dyDescent="0.25">
      <c r="E38159"/>
    </row>
    <row r="38160" spans="5:5" x14ac:dyDescent="0.25">
      <c r="E38160"/>
    </row>
    <row r="38161" spans="5:5" x14ac:dyDescent="0.25">
      <c r="E38161"/>
    </row>
    <row r="38162" spans="5:5" x14ac:dyDescent="0.25">
      <c r="E38162"/>
    </row>
    <row r="38163" spans="5:5" x14ac:dyDescent="0.25">
      <c r="E38163"/>
    </row>
    <row r="38164" spans="5:5" x14ac:dyDescent="0.25">
      <c r="E38164"/>
    </row>
    <row r="38165" spans="5:5" x14ac:dyDescent="0.25">
      <c r="E38165"/>
    </row>
    <row r="38166" spans="5:5" x14ac:dyDescent="0.25">
      <c r="E38166"/>
    </row>
    <row r="38167" spans="5:5" x14ac:dyDescent="0.25">
      <c r="E38167"/>
    </row>
    <row r="38168" spans="5:5" x14ac:dyDescent="0.25">
      <c r="E38168"/>
    </row>
    <row r="38169" spans="5:5" x14ac:dyDescent="0.25">
      <c r="E38169"/>
    </row>
    <row r="38170" spans="5:5" x14ac:dyDescent="0.25">
      <c r="E38170"/>
    </row>
    <row r="38171" spans="5:5" x14ac:dyDescent="0.25">
      <c r="E38171"/>
    </row>
    <row r="38172" spans="5:5" x14ac:dyDescent="0.25">
      <c r="E38172"/>
    </row>
    <row r="38173" spans="5:5" x14ac:dyDescent="0.25">
      <c r="E38173"/>
    </row>
    <row r="38174" spans="5:5" x14ac:dyDescent="0.25">
      <c r="E38174"/>
    </row>
    <row r="38175" spans="5:5" x14ac:dyDescent="0.25">
      <c r="E38175"/>
    </row>
    <row r="38176" spans="5:5" x14ac:dyDescent="0.25">
      <c r="E38176"/>
    </row>
    <row r="38177" spans="5:5" x14ac:dyDescent="0.25">
      <c r="E38177"/>
    </row>
    <row r="38178" spans="5:5" x14ac:dyDescent="0.25">
      <c r="E38178"/>
    </row>
    <row r="38179" spans="5:5" x14ac:dyDescent="0.25">
      <c r="E38179"/>
    </row>
    <row r="38180" spans="5:5" x14ac:dyDescent="0.25">
      <c r="E38180"/>
    </row>
    <row r="38181" spans="5:5" x14ac:dyDescent="0.25">
      <c r="E38181"/>
    </row>
    <row r="38182" spans="5:5" x14ac:dyDescent="0.25">
      <c r="E38182"/>
    </row>
    <row r="38183" spans="5:5" x14ac:dyDescent="0.25">
      <c r="E38183"/>
    </row>
    <row r="38184" spans="5:5" x14ac:dyDescent="0.25">
      <c r="E38184"/>
    </row>
    <row r="38185" spans="5:5" x14ac:dyDescent="0.25">
      <c r="E38185"/>
    </row>
    <row r="38186" spans="5:5" x14ac:dyDescent="0.25">
      <c r="E38186"/>
    </row>
    <row r="38187" spans="5:5" x14ac:dyDescent="0.25">
      <c r="E38187"/>
    </row>
    <row r="38188" spans="5:5" x14ac:dyDescent="0.25">
      <c r="E38188"/>
    </row>
    <row r="38189" spans="5:5" x14ac:dyDescent="0.25">
      <c r="E38189"/>
    </row>
    <row r="38190" spans="5:5" x14ac:dyDescent="0.25">
      <c r="E38190"/>
    </row>
    <row r="38191" spans="5:5" x14ac:dyDescent="0.25">
      <c r="E38191"/>
    </row>
    <row r="38192" spans="5:5" x14ac:dyDescent="0.25">
      <c r="E38192"/>
    </row>
    <row r="38193" spans="5:5" x14ac:dyDescent="0.25">
      <c r="E38193"/>
    </row>
    <row r="38194" spans="5:5" x14ac:dyDescent="0.25">
      <c r="E38194"/>
    </row>
    <row r="38195" spans="5:5" x14ac:dyDescent="0.25">
      <c r="E38195"/>
    </row>
    <row r="38196" spans="5:5" x14ac:dyDescent="0.25">
      <c r="E38196"/>
    </row>
    <row r="38197" spans="5:5" x14ac:dyDescent="0.25">
      <c r="E38197"/>
    </row>
    <row r="38198" spans="5:5" x14ac:dyDescent="0.25">
      <c r="E38198"/>
    </row>
    <row r="38199" spans="5:5" x14ac:dyDescent="0.25">
      <c r="E38199"/>
    </row>
    <row r="38200" spans="5:5" x14ac:dyDescent="0.25">
      <c r="E38200"/>
    </row>
    <row r="38201" spans="5:5" x14ac:dyDescent="0.25">
      <c r="E38201"/>
    </row>
    <row r="38202" spans="5:5" x14ac:dyDescent="0.25">
      <c r="E38202"/>
    </row>
    <row r="38203" spans="5:5" x14ac:dyDescent="0.25">
      <c r="E38203"/>
    </row>
    <row r="38204" spans="5:5" x14ac:dyDescent="0.25">
      <c r="E38204"/>
    </row>
    <row r="38205" spans="5:5" x14ac:dyDescent="0.25">
      <c r="E38205"/>
    </row>
    <row r="38206" spans="5:5" x14ac:dyDescent="0.25">
      <c r="E38206"/>
    </row>
    <row r="38207" spans="5:5" x14ac:dyDescent="0.25">
      <c r="E38207"/>
    </row>
    <row r="38208" spans="5:5" x14ac:dyDescent="0.25">
      <c r="E38208"/>
    </row>
    <row r="38209" spans="5:5" x14ac:dyDescent="0.25">
      <c r="E38209"/>
    </row>
    <row r="38210" spans="5:5" x14ac:dyDescent="0.25">
      <c r="E38210"/>
    </row>
    <row r="38211" spans="5:5" x14ac:dyDescent="0.25">
      <c r="E38211"/>
    </row>
    <row r="38212" spans="5:5" x14ac:dyDescent="0.25">
      <c r="E38212"/>
    </row>
    <row r="38213" spans="5:5" x14ac:dyDescent="0.25">
      <c r="E38213"/>
    </row>
    <row r="38214" spans="5:5" x14ac:dyDescent="0.25">
      <c r="E38214"/>
    </row>
    <row r="38215" spans="5:5" x14ac:dyDescent="0.25">
      <c r="E38215"/>
    </row>
    <row r="38216" spans="5:5" x14ac:dyDescent="0.25">
      <c r="E38216"/>
    </row>
    <row r="38217" spans="5:5" x14ac:dyDescent="0.25">
      <c r="E38217"/>
    </row>
    <row r="38218" spans="5:5" x14ac:dyDescent="0.25">
      <c r="E38218"/>
    </row>
    <row r="38219" spans="5:5" x14ac:dyDescent="0.25">
      <c r="E38219"/>
    </row>
    <row r="38220" spans="5:5" x14ac:dyDescent="0.25">
      <c r="E38220"/>
    </row>
    <row r="38221" spans="5:5" x14ac:dyDescent="0.25">
      <c r="E38221"/>
    </row>
    <row r="38222" spans="5:5" x14ac:dyDescent="0.25">
      <c r="E38222"/>
    </row>
    <row r="38223" spans="5:5" x14ac:dyDescent="0.25">
      <c r="E38223"/>
    </row>
    <row r="38224" spans="5:5" x14ac:dyDescent="0.25">
      <c r="E38224"/>
    </row>
    <row r="38225" spans="5:5" x14ac:dyDescent="0.25">
      <c r="E38225"/>
    </row>
    <row r="38226" spans="5:5" x14ac:dyDescent="0.25">
      <c r="E38226"/>
    </row>
    <row r="38227" spans="5:5" x14ac:dyDescent="0.25">
      <c r="E38227"/>
    </row>
    <row r="38228" spans="5:5" x14ac:dyDescent="0.25">
      <c r="E38228"/>
    </row>
    <row r="38229" spans="5:5" x14ac:dyDescent="0.25">
      <c r="E38229"/>
    </row>
    <row r="38230" spans="5:5" x14ac:dyDescent="0.25">
      <c r="E38230"/>
    </row>
    <row r="38231" spans="5:5" x14ac:dyDescent="0.25">
      <c r="E38231"/>
    </row>
    <row r="38232" spans="5:5" x14ac:dyDescent="0.25">
      <c r="E38232"/>
    </row>
    <row r="38233" spans="5:5" x14ac:dyDescent="0.25">
      <c r="E38233"/>
    </row>
    <row r="38234" spans="5:5" x14ac:dyDescent="0.25">
      <c r="E38234"/>
    </row>
    <row r="38235" spans="5:5" x14ac:dyDescent="0.25">
      <c r="E38235"/>
    </row>
    <row r="38236" spans="5:5" x14ac:dyDescent="0.25">
      <c r="E38236"/>
    </row>
    <row r="38237" spans="5:5" x14ac:dyDescent="0.25">
      <c r="E38237"/>
    </row>
    <row r="38238" spans="5:5" x14ac:dyDescent="0.25">
      <c r="E38238"/>
    </row>
    <row r="38239" spans="5:5" x14ac:dyDescent="0.25">
      <c r="E38239"/>
    </row>
    <row r="38240" spans="5:5" x14ac:dyDescent="0.25">
      <c r="E38240"/>
    </row>
    <row r="38241" spans="5:5" x14ac:dyDescent="0.25">
      <c r="E38241"/>
    </row>
    <row r="38242" spans="5:5" x14ac:dyDescent="0.25">
      <c r="E38242"/>
    </row>
    <row r="38243" spans="5:5" x14ac:dyDescent="0.25">
      <c r="E38243"/>
    </row>
    <row r="38244" spans="5:5" x14ac:dyDescent="0.25">
      <c r="E38244"/>
    </row>
    <row r="38245" spans="5:5" x14ac:dyDescent="0.25">
      <c r="E38245"/>
    </row>
    <row r="38246" spans="5:5" x14ac:dyDescent="0.25">
      <c r="E38246"/>
    </row>
    <row r="38247" spans="5:5" x14ac:dyDescent="0.25">
      <c r="E38247"/>
    </row>
    <row r="38248" spans="5:5" x14ac:dyDescent="0.25">
      <c r="E38248"/>
    </row>
    <row r="38249" spans="5:5" x14ac:dyDescent="0.25">
      <c r="E38249"/>
    </row>
    <row r="38250" spans="5:5" x14ac:dyDescent="0.25">
      <c r="E38250"/>
    </row>
    <row r="38251" spans="5:5" x14ac:dyDescent="0.25">
      <c r="E38251"/>
    </row>
    <row r="38252" spans="5:5" x14ac:dyDescent="0.25">
      <c r="E38252"/>
    </row>
    <row r="38253" spans="5:5" x14ac:dyDescent="0.25">
      <c r="E38253"/>
    </row>
    <row r="38254" spans="5:5" x14ac:dyDescent="0.25">
      <c r="E38254"/>
    </row>
    <row r="38255" spans="5:5" x14ac:dyDescent="0.25">
      <c r="E38255"/>
    </row>
    <row r="38256" spans="5:5" x14ac:dyDescent="0.25">
      <c r="E38256"/>
    </row>
    <row r="38257" spans="5:5" x14ac:dyDescent="0.25">
      <c r="E38257"/>
    </row>
    <row r="38258" spans="5:5" x14ac:dyDescent="0.25">
      <c r="E38258"/>
    </row>
    <row r="38259" spans="5:5" x14ac:dyDescent="0.25">
      <c r="E38259"/>
    </row>
    <row r="38260" spans="5:5" x14ac:dyDescent="0.25">
      <c r="E38260"/>
    </row>
    <row r="38261" spans="5:5" x14ac:dyDescent="0.25">
      <c r="E38261"/>
    </row>
    <row r="38262" spans="5:5" x14ac:dyDescent="0.25">
      <c r="E38262"/>
    </row>
    <row r="38263" spans="5:5" x14ac:dyDescent="0.25">
      <c r="E38263"/>
    </row>
    <row r="38264" spans="5:5" x14ac:dyDescent="0.25">
      <c r="E38264"/>
    </row>
    <row r="38265" spans="5:5" x14ac:dyDescent="0.25">
      <c r="E38265"/>
    </row>
    <row r="38266" spans="5:5" x14ac:dyDescent="0.25">
      <c r="E38266"/>
    </row>
    <row r="38267" spans="5:5" x14ac:dyDescent="0.25">
      <c r="E38267"/>
    </row>
    <row r="38268" spans="5:5" x14ac:dyDescent="0.25">
      <c r="E38268"/>
    </row>
    <row r="38269" spans="5:5" x14ac:dyDescent="0.25">
      <c r="E38269"/>
    </row>
    <row r="38270" spans="5:5" x14ac:dyDescent="0.25">
      <c r="E38270"/>
    </row>
    <row r="38271" spans="5:5" x14ac:dyDescent="0.25">
      <c r="E38271"/>
    </row>
    <row r="38272" spans="5:5" x14ac:dyDescent="0.25">
      <c r="E38272"/>
    </row>
    <row r="38273" spans="5:5" x14ac:dyDescent="0.25">
      <c r="E38273"/>
    </row>
    <row r="38274" spans="5:5" x14ac:dyDescent="0.25">
      <c r="E38274"/>
    </row>
    <row r="38275" spans="5:5" x14ac:dyDescent="0.25">
      <c r="E38275"/>
    </row>
    <row r="38276" spans="5:5" x14ac:dyDescent="0.25">
      <c r="E38276"/>
    </row>
    <row r="38277" spans="5:5" x14ac:dyDescent="0.25">
      <c r="E38277"/>
    </row>
    <row r="38278" spans="5:5" x14ac:dyDescent="0.25">
      <c r="E38278"/>
    </row>
    <row r="38279" spans="5:5" x14ac:dyDescent="0.25">
      <c r="E38279"/>
    </row>
    <row r="38280" spans="5:5" x14ac:dyDescent="0.25">
      <c r="E38280"/>
    </row>
    <row r="38281" spans="5:5" x14ac:dyDescent="0.25">
      <c r="E38281"/>
    </row>
    <row r="38282" spans="5:5" x14ac:dyDescent="0.25">
      <c r="E38282"/>
    </row>
    <row r="38283" spans="5:5" x14ac:dyDescent="0.25">
      <c r="E38283"/>
    </row>
    <row r="38284" spans="5:5" x14ac:dyDescent="0.25">
      <c r="E38284"/>
    </row>
    <row r="38285" spans="5:5" x14ac:dyDescent="0.25">
      <c r="E38285"/>
    </row>
    <row r="38286" spans="5:5" x14ac:dyDescent="0.25">
      <c r="E38286"/>
    </row>
    <row r="38287" spans="5:5" x14ac:dyDescent="0.25">
      <c r="E38287"/>
    </row>
    <row r="38288" spans="5:5" x14ac:dyDescent="0.25">
      <c r="E38288"/>
    </row>
    <row r="38289" spans="5:5" x14ac:dyDescent="0.25">
      <c r="E38289"/>
    </row>
    <row r="38290" spans="5:5" x14ac:dyDescent="0.25">
      <c r="E38290"/>
    </row>
    <row r="38291" spans="5:5" x14ac:dyDescent="0.25">
      <c r="E38291"/>
    </row>
    <row r="38292" spans="5:5" x14ac:dyDescent="0.25">
      <c r="E38292"/>
    </row>
    <row r="38293" spans="5:5" x14ac:dyDescent="0.25">
      <c r="E38293"/>
    </row>
    <row r="38294" spans="5:5" x14ac:dyDescent="0.25">
      <c r="E38294"/>
    </row>
    <row r="38295" spans="5:5" x14ac:dyDescent="0.25">
      <c r="E38295"/>
    </row>
    <row r="38296" spans="5:5" x14ac:dyDescent="0.25">
      <c r="E38296"/>
    </row>
    <row r="38297" spans="5:5" x14ac:dyDescent="0.25">
      <c r="E38297"/>
    </row>
    <row r="38298" spans="5:5" x14ac:dyDescent="0.25">
      <c r="E38298"/>
    </row>
    <row r="38299" spans="5:5" x14ac:dyDescent="0.25">
      <c r="E38299"/>
    </row>
    <row r="38300" spans="5:5" x14ac:dyDescent="0.25">
      <c r="E38300"/>
    </row>
    <row r="38301" spans="5:5" x14ac:dyDescent="0.25">
      <c r="E38301"/>
    </row>
    <row r="38302" spans="5:5" x14ac:dyDescent="0.25">
      <c r="E38302"/>
    </row>
    <row r="38303" spans="5:5" x14ac:dyDescent="0.25">
      <c r="E38303"/>
    </row>
    <row r="38304" spans="5:5" x14ac:dyDescent="0.25">
      <c r="E38304"/>
    </row>
    <row r="38305" spans="5:5" x14ac:dyDescent="0.25">
      <c r="E38305"/>
    </row>
    <row r="38306" spans="5:5" x14ac:dyDescent="0.25">
      <c r="E38306"/>
    </row>
    <row r="38307" spans="5:5" x14ac:dyDescent="0.25">
      <c r="E38307"/>
    </row>
    <row r="38308" spans="5:5" x14ac:dyDescent="0.25">
      <c r="E38308"/>
    </row>
    <row r="38309" spans="5:5" x14ac:dyDescent="0.25">
      <c r="E38309"/>
    </row>
    <row r="38310" spans="5:5" x14ac:dyDescent="0.25">
      <c r="E38310"/>
    </row>
    <row r="38311" spans="5:5" x14ac:dyDescent="0.25">
      <c r="E38311"/>
    </row>
    <row r="38312" spans="5:5" x14ac:dyDescent="0.25">
      <c r="E38312"/>
    </row>
    <row r="38313" spans="5:5" x14ac:dyDescent="0.25">
      <c r="E38313"/>
    </row>
    <row r="38314" spans="5:5" x14ac:dyDescent="0.25">
      <c r="E38314"/>
    </row>
    <row r="38315" spans="5:5" x14ac:dyDescent="0.25">
      <c r="E38315"/>
    </row>
    <row r="38316" spans="5:5" x14ac:dyDescent="0.25">
      <c r="E38316"/>
    </row>
    <row r="38317" spans="5:5" x14ac:dyDescent="0.25">
      <c r="E38317"/>
    </row>
    <row r="38318" spans="5:5" x14ac:dyDescent="0.25">
      <c r="E38318"/>
    </row>
    <row r="38319" spans="5:5" x14ac:dyDescent="0.25">
      <c r="E38319"/>
    </row>
    <row r="38320" spans="5:5" x14ac:dyDescent="0.25">
      <c r="E38320"/>
    </row>
    <row r="38321" spans="5:5" x14ac:dyDescent="0.25">
      <c r="E38321"/>
    </row>
    <row r="38322" spans="5:5" x14ac:dyDescent="0.25">
      <c r="E38322"/>
    </row>
    <row r="38323" spans="5:5" x14ac:dyDescent="0.25">
      <c r="E38323"/>
    </row>
    <row r="38324" spans="5:5" x14ac:dyDescent="0.25">
      <c r="E38324"/>
    </row>
    <row r="38325" spans="5:5" x14ac:dyDescent="0.25">
      <c r="E38325"/>
    </row>
    <row r="38326" spans="5:5" x14ac:dyDescent="0.25">
      <c r="E38326"/>
    </row>
    <row r="38327" spans="5:5" x14ac:dyDescent="0.25">
      <c r="E38327"/>
    </row>
    <row r="38328" spans="5:5" x14ac:dyDescent="0.25">
      <c r="E38328"/>
    </row>
    <row r="38329" spans="5:5" x14ac:dyDescent="0.25">
      <c r="E38329"/>
    </row>
    <row r="38330" spans="5:5" x14ac:dyDescent="0.25">
      <c r="E38330"/>
    </row>
    <row r="38331" spans="5:5" x14ac:dyDescent="0.25">
      <c r="E38331"/>
    </row>
    <row r="38332" spans="5:5" x14ac:dyDescent="0.25">
      <c r="E38332"/>
    </row>
    <row r="38333" spans="5:5" x14ac:dyDescent="0.25">
      <c r="E38333"/>
    </row>
    <row r="38334" spans="5:5" x14ac:dyDescent="0.25">
      <c r="E38334"/>
    </row>
    <row r="38335" spans="5:5" x14ac:dyDescent="0.25">
      <c r="E38335"/>
    </row>
    <row r="38336" spans="5:5" x14ac:dyDescent="0.25">
      <c r="E38336"/>
    </row>
    <row r="38337" spans="5:5" x14ac:dyDescent="0.25">
      <c r="E38337"/>
    </row>
    <row r="38338" spans="5:5" x14ac:dyDescent="0.25">
      <c r="E38338"/>
    </row>
    <row r="38339" spans="5:5" x14ac:dyDescent="0.25">
      <c r="E38339"/>
    </row>
    <row r="38340" spans="5:5" x14ac:dyDescent="0.25">
      <c r="E38340"/>
    </row>
    <row r="38341" spans="5:5" x14ac:dyDescent="0.25">
      <c r="E38341"/>
    </row>
    <row r="38342" spans="5:5" x14ac:dyDescent="0.25">
      <c r="E38342"/>
    </row>
    <row r="38343" spans="5:5" x14ac:dyDescent="0.25">
      <c r="E38343"/>
    </row>
    <row r="38344" spans="5:5" x14ac:dyDescent="0.25">
      <c r="E38344"/>
    </row>
    <row r="38345" spans="5:5" x14ac:dyDescent="0.25">
      <c r="E38345"/>
    </row>
    <row r="38346" spans="5:5" x14ac:dyDescent="0.25">
      <c r="E38346"/>
    </row>
    <row r="38347" spans="5:5" x14ac:dyDescent="0.25">
      <c r="E38347"/>
    </row>
    <row r="38348" spans="5:5" x14ac:dyDescent="0.25">
      <c r="E38348"/>
    </row>
    <row r="38349" spans="5:5" x14ac:dyDescent="0.25">
      <c r="E38349"/>
    </row>
    <row r="38350" spans="5:5" x14ac:dyDescent="0.25">
      <c r="E38350"/>
    </row>
    <row r="38351" spans="5:5" x14ac:dyDescent="0.25">
      <c r="E38351"/>
    </row>
    <row r="38352" spans="5:5" x14ac:dyDescent="0.25">
      <c r="E38352"/>
    </row>
    <row r="38353" spans="5:5" x14ac:dyDescent="0.25">
      <c r="E38353"/>
    </row>
    <row r="38354" spans="5:5" x14ac:dyDescent="0.25">
      <c r="E38354"/>
    </row>
    <row r="38355" spans="5:5" x14ac:dyDescent="0.25">
      <c r="E38355"/>
    </row>
    <row r="38356" spans="5:5" x14ac:dyDescent="0.25">
      <c r="E38356"/>
    </row>
    <row r="38357" spans="5:5" x14ac:dyDescent="0.25">
      <c r="E38357"/>
    </row>
    <row r="38358" spans="5:5" x14ac:dyDescent="0.25">
      <c r="E38358"/>
    </row>
    <row r="38359" spans="5:5" x14ac:dyDescent="0.25">
      <c r="E38359"/>
    </row>
    <row r="38360" spans="5:5" x14ac:dyDescent="0.25">
      <c r="E38360"/>
    </row>
    <row r="38361" spans="5:5" x14ac:dyDescent="0.25">
      <c r="E38361"/>
    </row>
    <row r="38362" spans="5:5" x14ac:dyDescent="0.25">
      <c r="E38362"/>
    </row>
    <row r="38363" spans="5:5" x14ac:dyDescent="0.25">
      <c r="E38363"/>
    </row>
    <row r="38364" spans="5:5" x14ac:dyDescent="0.25">
      <c r="E38364"/>
    </row>
    <row r="38365" spans="5:5" x14ac:dyDescent="0.25">
      <c r="E38365"/>
    </row>
    <row r="38366" spans="5:5" x14ac:dyDescent="0.25">
      <c r="E38366"/>
    </row>
    <row r="38367" spans="5:5" x14ac:dyDescent="0.25">
      <c r="E38367"/>
    </row>
    <row r="38368" spans="5:5" x14ac:dyDescent="0.25">
      <c r="E38368"/>
    </row>
    <row r="38369" spans="5:5" x14ac:dyDescent="0.25">
      <c r="E38369"/>
    </row>
    <row r="38370" spans="5:5" x14ac:dyDescent="0.25">
      <c r="E38370"/>
    </row>
    <row r="38371" spans="5:5" x14ac:dyDescent="0.25">
      <c r="E38371"/>
    </row>
    <row r="38372" spans="5:5" x14ac:dyDescent="0.25">
      <c r="E38372"/>
    </row>
    <row r="38373" spans="5:5" x14ac:dyDescent="0.25">
      <c r="E38373"/>
    </row>
    <row r="38374" spans="5:5" x14ac:dyDescent="0.25">
      <c r="E38374"/>
    </row>
    <row r="38375" spans="5:5" x14ac:dyDescent="0.25">
      <c r="E38375"/>
    </row>
    <row r="38376" spans="5:5" x14ac:dyDescent="0.25">
      <c r="E38376"/>
    </row>
    <row r="38377" spans="5:5" x14ac:dyDescent="0.25">
      <c r="E38377"/>
    </row>
    <row r="38378" spans="5:5" x14ac:dyDescent="0.25">
      <c r="E38378"/>
    </row>
    <row r="38379" spans="5:5" x14ac:dyDescent="0.25">
      <c r="E38379"/>
    </row>
    <row r="38380" spans="5:5" x14ac:dyDescent="0.25">
      <c r="E38380"/>
    </row>
    <row r="38381" spans="5:5" x14ac:dyDescent="0.25">
      <c r="E38381"/>
    </row>
    <row r="38382" spans="5:5" x14ac:dyDescent="0.25">
      <c r="E38382"/>
    </row>
    <row r="38383" spans="5:5" x14ac:dyDescent="0.25">
      <c r="E38383"/>
    </row>
    <row r="38384" spans="5:5" x14ac:dyDescent="0.25">
      <c r="E38384"/>
    </row>
    <row r="38385" spans="5:5" x14ac:dyDescent="0.25">
      <c r="E38385"/>
    </row>
    <row r="38386" spans="5:5" x14ac:dyDescent="0.25">
      <c r="E38386"/>
    </row>
    <row r="38387" spans="5:5" x14ac:dyDescent="0.25">
      <c r="E38387"/>
    </row>
    <row r="38388" spans="5:5" x14ac:dyDescent="0.25">
      <c r="E38388"/>
    </row>
    <row r="38389" spans="5:5" x14ac:dyDescent="0.25">
      <c r="E38389"/>
    </row>
    <row r="38390" spans="5:5" x14ac:dyDescent="0.25">
      <c r="E38390"/>
    </row>
    <row r="38391" spans="5:5" x14ac:dyDescent="0.25">
      <c r="E38391"/>
    </row>
    <row r="38392" spans="5:5" x14ac:dyDescent="0.25">
      <c r="E38392"/>
    </row>
    <row r="38393" spans="5:5" x14ac:dyDescent="0.25">
      <c r="E38393"/>
    </row>
    <row r="38394" spans="5:5" x14ac:dyDescent="0.25">
      <c r="E38394"/>
    </row>
    <row r="38395" spans="5:5" x14ac:dyDescent="0.25">
      <c r="E38395"/>
    </row>
    <row r="38396" spans="5:5" x14ac:dyDescent="0.25">
      <c r="E38396"/>
    </row>
    <row r="38397" spans="5:5" x14ac:dyDescent="0.25">
      <c r="E38397"/>
    </row>
    <row r="38398" spans="5:5" x14ac:dyDescent="0.25">
      <c r="E38398"/>
    </row>
    <row r="38399" spans="5:5" x14ac:dyDescent="0.25">
      <c r="E38399"/>
    </row>
    <row r="38400" spans="5:5" x14ac:dyDescent="0.25">
      <c r="E38400"/>
    </row>
    <row r="38401" spans="5:5" x14ac:dyDescent="0.25">
      <c r="E38401"/>
    </row>
    <row r="38402" spans="5:5" x14ac:dyDescent="0.25">
      <c r="E38402"/>
    </row>
    <row r="38403" spans="5:5" x14ac:dyDescent="0.25">
      <c r="E38403"/>
    </row>
    <row r="38404" spans="5:5" x14ac:dyDescent="0.25">
      <c r="E38404"/>
    </row>
    <row r="38405" spans="5:5" x14ac:dyDescent="0.25">
      <c r="E38405"/>
    </row>
    <row r="38406" spans="5:5" x14ac:dyDescent="0.25">
      <c r="E38406"/>
    </row>
    <row r="38407" spans="5:5" x14ac:dyDescent="0.25">
      <c r="E38407"/>
    </row>
    <row r="38408" spans="5:5" x14ac:dyDescent="0.25">
      <c r="E38408"/>
    </row>
    <row r="38409" spans="5:5" x14ac:dyDescent="0.25">
      <c r="E38409"/>
    </row>
    <row r="38410" spans="5:5" x14ac:dyDescent="0.25">
      <c r="E38410"/>
    </row>
    <row r="38411" spans="5:5" x14ac:dyDescent="0.25">
      <c r="E38411"/>
    </row>
    <row r="38412" spans="5:5" x14ac:dyDescent="0.25">
      <c r="E38412"/>
    </row>
    <row r="38413" spans="5:5" x14ac:dyDescent="0.25">
      <c r="E38413"/>
    </row>
    <row r="38414" spans="5:5" x14ac:dyDescent="0.25">
      <c r="E38414"/>
    </row>
    <row r="38415" spans="5:5" x14ac:dyDescent="0.25">
      <c r="E38415"/>
    </row>
    <row r="38416" spans="5:5" x14ac:dyDescent="0.25">
      <c r="E38416"/>
    </row>
    <row r="38417" spans="5:5" x14ac:dyDescent="0.25">
      <c r="E38417"/>
    </row>
    <row r="38418" spans="5:5" x14ac:dyDescent="0.25">
      <c r="E38418"/>
    </row>
    <row r="38419" spans="5:5" x14ac:dyDescent="0.25">
      <c r="E38419"/>
    </row>
    <row r="38420" spans="5:5" x14ac:dyDescent="0.25">
      <c r="E38420"/>
    </row>
    <row r="38421" spans="5:5" x14ac:dyDescent="0.25">
      <c r="E38421"/>
    </row>
    <row r="38422" spans="5:5" x14ac:dyDescent="0.25">
      <c r="E38422"/>
    </row>
    <row r="38423" spans="5:5" x14ac:dyDescent="0.25">
      <c r="E38423"/>
    </row>
    <row r="38424" spans="5:5" x14ac:dyDescent="0.25">
      <c r="E38424"/>
    </row>
    <row r="38425" spans="5:5" x14ac:dyDescent="0.25">
      <c r="E38425"/>
    </row>
    <row r="38426" spans="5:5" x14ac:dyDescent="0.25">
      <c r="E38426"/>
    </row>
    <row r="38427" spans="5:5" x14ac:dyDescent="0.25">
      <c r="E38427"/>
    </row>
    <row r="38428" spans="5:5" x14ac:dyDescent="0.25">
      <c r="E38428"/>
    </row>
    <row r="38429" spans="5:5" x14ac:dyDescent="0.25">
      <c r="E38429"/>
    </row>
    <row r="38430" spans="5:5" x14ac:dyDescent="0.25">
      <c r="E38430"/>
    </row>
    <row r="38431" spans="5:5" x14ac:dyDescent="0.25">
      <c r="E38431"/>
    </row>
    <row r="38432" spans="5:5" x14ac:dyDescent="0.25">
      <c r="E38432"/>
    </row>
    <row r="38433" spans="5:5" x14ac:dyDescent="0.25">
      <c r="E38433"/>
    </row>
    <row r="38434" spans="5:5" x14ac:dyDescent="0.25">
      <c r="E38434"/>
    </row>
    <row r="38435" spans="5:5" x14ac:dyDescent="0.25">
      <c r="E38435"/>
    </row>
    <row r="38436" spans="5:5" x14ac:dyDescent="0.25">
      <c r="E38436"/>
    </row>
    <row r="38437" spans="5:5" x14ac:dyDescent="0.25">
      <c r="E38437"/>
    </row>
    <row r="38438" spans="5:5" x14ac:dyDescent="0.25">
      <c r="E38438"/>
    </row>
    <row r="38439" spans="5:5" x14ac:dyDescent="0.25">
      <c r="E38439"/>
    </row>
    <row r="38440" spans="5:5" x14ac:dyDescent="0.25">
      <c r="E38440"/>
    </row>
    <row r="38441" spans="5:5" x14ac:dyDescent="0.25">
      <c r="E38441"/>
    </row>
    <row r="38442" spans="5:5" x14ac:dyDescent="0.25">
      <c r="E38442"/>
    </row>
    <row r="38443" spans="5:5" x14ac:dyDescent="0.25">
      <c r="E38443"/>
    </row>
    <row r="38444" spans="5:5" x14ac:dyDescent="0.25">
      <c r="E38444"/>
    </row>
    <row r="38445" spans="5:5" x14ac:dyDescent="0.25">
      <c r="E38445"/>
    </row>
    <row r="38446" spans="5:5" x14ac:dyDescent="0.25">
      <c r="E38446"/>
    </row>
    <row r="38447" spans="5:5" x14ac:dyDescent="0.25">
      <c r="E38447"/>
    </row>
    <row r="38448" spans="5:5" x14ac:dyDescent="0.25">
      <c r="E38448"/>
    </row>
    <row r="38449" spans="5:5" x14ac:dyDescent="0.25">
      <c r="E38449"/>
    </row>
    <row r="38450" spans="5:5" x14ac:dyDescent="0.25">
      <c r="E38450"/>
    </row>
    <row r="38451" spans="5:5" x14ac:dyDescent="0.25">
      <c r="E38451"/>
    </row>
    <row r="38452" spans="5:5" x14ac:dyDescent="0.25">
      <c r="E38452"/>
    </row>
    <row r="38453" spans="5:5" x14ac:dyDescent="0.25">
      <c r="E38453"/>
    </row>
    <row r="38454" spans="5:5" x14ac:dyDescent="0.25">
      <c r="E38454"/>
    </row>
    <row r="38455" spans="5:5" x14ac:dyDescent="0.25">
      <c r="E38455"/>
    </row>
    <row r="38456" spans="5:5" x14ac:dyDescent="0.25">
      <c r="E38456"/>
    </row>
    <row r="38457" spans="5:5" x14ac:dyDescent="0.25">
      <c r="E38457"/>
    </row>
    <row r="38458" spans="5:5" x14ac:dyDescent="0.25">
      <c r="E38458"/>
    </row>
    <row r="38459" spans="5:5" x14ac:dyDescent="0.25">
      <c r="E38459"/>
    </row>
    <row r="38460" spans="5:5" x14ac:dyDescent="0.25">
      <c r="E38460"/>
    </row>
    <row r="38461" spans="5:5" x14ac:dyDescent="0.25">
      <c r="E38461"/>
    </row>
    <row r="38462" spans="5:5" x14ac:dyDescent="0.25">
      <c r="E38462"/>
    </row>
    <row r="38463" spans="5:5" x14ac:dyDescent="0.25">
      <c r="E38463"/>
    </row>
    <row r="38464" spans="5:5" x14ac:dyDescent="0.25">
      <c r="E38464"/>
    </row>
    <row r="38465" spans="5:5" x14ac:dyDescent="0.25">
      <c r="E38465"/>
    </row>
    <row r="38466" spans="5:5" x14ac:dyDescent="0.25">
      <c r="E38466"/>
    </row>
    <row r="38467" spans="5:5" x14ac:dyDescent="0.25">
      <c r="E38467"/>
    </row>
    <row r="38468" spans="5:5" x14ac:dyDescent="0.25">
      <c r="E38468"/>
    </row>
    <row r="38469" spans="5:5" x14ac:dyDescent="0.25">
      <c r="E38469"/>
    </row>
    <row r="38470" spans="5:5" x14ac:dyDescent="0.25">
      <c r="E38470"/>
    </row>
    <row r="38471" spans="5:5" x14ac:dyDescent="0.25">
      <c r="E38471"/>
    </row>
    <row r="38472" spans="5:5" x14ac:dyDescent="0.25">
      <c r="E38472"/>
    </row>
    <row r="38473" spans="5:5" x14ac:dyDescent="0.25">
      <c r="E38473"/>
    </row>
    <row r="38474" spans="5:5" x14ac:dyDescent="0.25">
      <c r="E38474"/>
    </row>
    <row r="38475" spans="5:5" x14ac:dyDescent="0.25">
      <c r="E38475"/>
    </row>
    <row r="38476" spans="5:5" x14ac:dyDescent="0.25">
      <c r="E38476"/>
    </row>
    <row r="38477" spans="5:5" x14ac:dyDescent="0.25">
      <c r="E38477"/>
    </row>
    <row r="38478" spans="5:5" x14ac:dyDescent="0.25">
      <c r="E38478"/>
    </row>
    <row r="38479" spans="5:5" x14ac:dyDescent="0.25">
      <c r="E38479"/>
    </row>
    <row r="38480" spans="5:5" x14ac:dyDescent="0.25">
      <c r="E38480"/>
    </row>
    <row r="38481" spans="5:5" x14ac:dyDescent="0.25">
      <c r="E38481"/>
    </row>
    <row r="38482" spans="5:5" x14ac:dyDescent="0.25">
      <c r="E38482"/>
    </row>
    <row r="38483" spans="5:5" x14ac:dyDescent="0.25">
      <c r="E38483"/>
    </row>
    <row r="38484" spans="5:5" x14ac:dyDescent="0.25">
      <c r="E38484"/>
    </row>
    <row r="38485" spans="5:5" x14ac:dyDescent="0.25">
      <c r="E38485"/>
    </row>
    <row r="38486" spans="5:5" x14ac:dyDescent="0.25">
      <c r="E38486"/>
    </row>
    <row r="38487" spans="5:5" x14ac:dyDescent="0.25">
      <c r="E38487"/>
    </row>
    <row r="38488" spans="5:5" x14ac:dyDescent="0.25">
      <c r="E38488"/>
    </row>
    <row r="38489" spans="5:5" x14ac:dyDescent="0.25">
      <c r="E38489"/>
    </row>
    <row r="38490" spans="5:5" x14ac:dyDescent="0.25">
      <c r="E38490"/>
    </row>
    <row r="38491" spans="5:5" x14ac:dyDescent="0.25">
      <c r="E38491"/>
    </row>
    <row r="38492" spans="5:5" x14ac:dyDescent="0.25">
      <c r="E38492"/>
    </row>
    <row r="38493" spans="5:5" x14ac:dyDescent="0.25">
      <c r="E38493"/>
    </row>
    <row r="38494" spans="5:5" x14ac:dyDescent="0.25">
      <c r="E38494"/>
    </row>
    <row r="38495" spans="5:5" x14ac:dyDescent="0.25">
      <c r="E38495"/>
    </row>
    <row r="38496" spans="5:5" x14ac:dyDescent="0.25">
      <c r="E38496"/>
    </row>
    <row r="38497" spans="5:5" x14ac:dyDescent="0.25">
      <c r="E38497"/>
    </row>
    <row r="38498" spans="5:5" x14ac:dyDescent="0.25">
      <c r="E38498"/>
    </row>
    <row r="38499" spans="5:5" x14ac:dyDescent="0.25">
      <c r="E38499"/>
    </row>
    <row r="38500" spans="5:5" x14ac:dyDescent="0.25">
      <c r="E38500"/>
    </row>
    <row r="38501" spans="5:5" x14ac:dyDescent="0.25">
      <c r="E38501"/>
    </row>
    <row r="38502" spans="5:5" x14ac:dyDescent="0.25">
      <c r="E38502"/>
    </row>
    <row r="38503" spans="5:5" x14ac:dyDescent="0.25">
      <c r="E38503"/>
    </row>
    <row r="38504" spans="5:5" x14ac:dyDescent="0.25">
      <c r="E38504"/>
    </row>
    <row r="38505" spans="5:5" x14ac:dyDescent="0.25">
      <c r="E38505"/>
    </row>
    <row r="38506" spans="5:5" x14ac:dyDescent="0.25">
      <c r="E38506"/>
    </row>
    <row r="38507" spans="5:5" x14ac:dyDescent="0.25">
      <c r="E38507"/>
    </row>
    <row r="38508" spans="5:5" x14ac:dyDescent="0.25">
      <c r="E38508"/>
    </row>
    <row r="38509" spans="5:5" x14ac:dyDescent="0.25">
      <c r="E38509"/>
    </row>
    <row r="38510" spans="5:5" x14ac:dyDescent="0.25">
      <c r="E38510"/>
    </row>
    <row r="38511" spans="5:5" x14ac:dyDescent="0.25">
      <c r="E38511"/>
    </row>
    <row r="38512" spans="5:5" x14ac:dyDescent="0.25">
      <c r="E38512"/>
    </row>
    <row r="38513" spans="5:5" x14ac:dyDescent="0.25">
      <c r="E38513"/>
    </row>
    <row r="38514" spans="5:5" x14ac:dyDescent="0.25">
      <c r="E38514"/>
    </row>
    <row r="38515" spans="5:5" x14ac:dyDescent="0.25">
      <c r="E38515"/>
    </row>
    <row r="38516" spans="5:5" x14ac:dyDescent="0.25">
      <c r="E38516"/>
    </row>
    <row r="38517" spans="5:5" x14ac:dyDescent="0.25">
      <c r="E38517"/>
    </row>
    <row r="38518" spans="5:5" x14ac:dyDescent="0.25">
      <c r="E38518"/>
    </row>
    <row r="38519" spans="5:5" x14ac:dyDescent="0.25">
      <c r="E38519"/>
    </row>
    <row r="38520" spans="5:5" x14ac:dyDescent="0.25">
      <c r="E38520"/>
    </row>
    <row r="38521" spans="5:5" x14ac:dyDescent="0.25">
      <c r="E38521"/>
    </row>
    <row r="38522" spans="5:5" x14ac:dyDescent="0.25">
      <c r="E38522"/>
    </row>
    <row r="38523" spans="5:5" x14ac:dyDescent="0.25">
      <c r="E38523"/>
    </row>
    <row r="38524" spans="5:5" x14ac:dyDescent="0.25">
      <c r="E38524"/>
    </row>
    <row r="38525" spans="5:5" x14ac:dyDescent="0.25">
      <c r="E38525"/>
    </row>
    <row r="38526" spans="5:5" x14ac:dyDescent="0.25">
      <c r="E38526"/>
    </row>
    <row r="38527" spans="5:5" x14ac:dyDescent="0.25">
      <c r="E38527"/>
    </row>
    <row r="38528" spans="5:5" x14ac:dyDescent="0.25">
      <c r="E38528"/>
    </row>
    <row r="38529" spans="5:5" x14ac:dyDescent="0.25">
      <c r="E38529"/>
    </row>
    <row r="38530" spans="5:5" x14ac:dyDescent="0.25">
      <c r="E38530"/>
    </row>
    <row r="38531" spans="5:5" x14ac:dyDescent="0.25">
      <c r="E38531"/>
    </row>
    <row r="38532" spans="5:5" x14ac:dyDescent="0.25">
      <c r="E38532"/>
    </row>
    <row r="38533" spans="5:5" x14ac:dyDescent="0.25">
      <c r="E38533"/>
    </row>
    <row r="38534" spans="5:5" x14ac:dyDescent="0.25">
      <c r="E38534"/>
    </row>
    <row r="38535" spans="5:5" x14ac:dyDescent="0.25">
      <c r="E38535"/>
    </row>
    <row r="38536" spans="5:5" x14ac:dyDescent="0.25">
      <c r="E38536"/>
    </row>
    <row r="38537" spans="5:5" x14ac:dyDescent="0.25">
      <c r="E38537"/>
    </row>
    <row r="38538" spans="5:5" x14ac:dyDescent="0.25">
      <c r="E38538"/>
    </row>
    <row r="38539" spans="5:5" x14ac:dyDescent="0.25">
      <c r="E38539"/>
    </row>
    <row r="38540" spans="5:5" x14ac:dyDescent="0.25">
      <c r="E38540"/>
    </row>
    <row r="38541" spans="5:5" x14ac:dyDescent="0.25">
      <c r="E38541"/>
    </row>
    <row r="38542" spans="5:5" x14ac:dyDescent="0.25">
      <c r="E38542"/>
    </row>
    <row r="38543" spans="5:5" x14ac:dyDescent="0.25">
      <c r="E38543"/>
    </row>
    <row r="38544" spans="5:5" x14ac:dyDescent="0.25">
      <c r="E38544"/>
    </row>
    <row r="38545" spans="5:5" x14ac:dyDescent="0.25">
      <c r="E38545"/>
    </row>
    <row r="38546" spans="5:5" x14ac:dyDescent="0.25">
      <c r="E38546"/>
    </row>
    <row r="38547" spans="5:5" x14ac:dyDescent="0.25">
      <c r="E38547"/>
    </row>
    <row r="38548" spans="5:5" x14ac:dyDescent="0.25">
      <c r="E38548"/>
    </row>
    <row r="38549" spans="5:5" x14ac:dyDescent="0.25">
      <c r="E38549"/>
    </row>
    <row r="38550" spans="5:5" x14ac:dyDescent="0.25">
      <c r="E38550"/>
    </row>
    <row r="38551" spans="5:5" x14ac:dyDescent="0.25">
      <c r="E38551"/>
    </row>
    <row r="38552" spans="5:5" x14ac:dyDescent="0.25">
      <c r="E38552"/>
    </row>
    <row r="38553" spans="5:5" x14ac:dyDescent="0.25">
      <c r="E38553"/>
    </row>
    <row r="38554" spans="5:5" x14ac:dyDescent="0.25">
      <c r="E38554"/>
    </row>
    <row r="38555" spans="5:5" x14ac:dyDescent="0.25">
      <c r="E38555"/>
    </row>
    <row r="38556" spans="5:5" x14ac:dyDescent="0.25">
      <c r="E38556"/>
    </row>
    <row r="38557" spans="5:5" x14ac:dyDescent="0.25">
      <c r="E38557"/>
    </row>
    <row r="38558" spans="5:5" x14ac:dyDescent="0.25">
      <c r="E38558"/>
    </row>
    <row r="38559" spans="5:5" x14ac:dyDescent="0.25">
      <c r="E38559"/>
    </row>
    <row r="38560" spans="5:5" x14ac:dyDescent="0.25">
      <c r="E38560"/>
    </row>
    <row r="38561" spans="5:5" x14ac:dyDescent="0.25">
      <c r="E38561"/>
    </row>
    <row r="38562" spans="5:5" x14ac:dyDescent="0.25">
      <c r="E38562"/>
    </row>
    <row r="38563" spans="5:5" x14ac:dyDescent="0.25">
      <c r="E38563"/>
    </row>
    <row r="38564" spans="5:5" x14ac:dyDescent="0.25">
      <c r="E38564"/>
    </row>
    <row r="38565" spans="5:5" x14ac:dyDescent="0.25">
      <c r="E38565"/>
    </row>
    <row r="38566" spans="5:5" x14ac:dyDescent="0.25">
      <c r="E38566"/>
    </row>
    <row r="38567" spans="5:5" x14ac:dyDescent="0.25">
      <c r="E38567"/>
    </row>
    <row r="38568" spans="5:5" x14ac:dyDescent="0.25">
      <c r="E38568"/>
    </row>
    <row r="38569" spans="5:5" x14ac:dyDescent="0.25">
      <c r="E38569"/>
    </row>
    <row r="38570" spans="5:5" x14ac:dyDescent="0.25">
      <c r="E38570"/>
    </row>
    <row r="38571" spans="5:5" x14ac:dyDescent="0.25">
      <c r="E38571"/>
    </row>
    <row r="38572" spans="5:5" x14ac:dyDescent="0.25">
      <c r="E38572"/>
    </row>
    <row r="38573" spans="5:5" x14ac:dyDescent="0.25">
      <c r="E38573"/>
    </row>
    <row r="38574" spans="5:5" x14ac:dyDescent="0.25">
      <c r="E38574"/>
    </row>
    <row r="38575" spans="5:5" x14ac:dyDescent="0.25">
      <c r="E38575"/>
    </row>
    <row r="38576" spans="5:5" x14ac:dyDescent="0.25">
      <c r="E38576"/>
    </row>
    <row r="38577" spans="5:5" x14ac:dyDescent="0.25">
      <c r="E38577"/>
    </row>
    <row r="38578" spans="5:5" x14ac:dyDescent="0.25">
      <c r="E38578"/>
    </row>
    <row r="38579" spans="5:5" x14ac:dyDescent="0.25">
      <c r="E38579"/>
    </row>
    <row r="38580" spans="5:5" x14ac:dyDescent="0.25">
      <c r="E38580"/>
    </row>
    <row r="38581" spans="5:5" x14ac:dyDescent="0.25">
      <c r="E38581"/>
    </row>
    <row r="38582" spans="5:5" x14ac:dyDescent="0.25">
      <c r="E38582"/>
    </row>
    <row r="38583" spans="5:5" x14ac:dyDescent="0.25">
      <c r="E38583"/>
    </row>
    <row r="38584" spans="5:5" x14ac:dyDescent="0.25">
      <c r="E38584"/>
    </row>
    <row r="38585" spans="5:5" x14ac:dyDescent="0.25">
      <c r="E38585"/>
    </row>
    <row r="38586" spans="5:5" x14ac:dyDescent="0.25">
      <c r="E38586"/>
    </row>
    <row r="38587" spans="5:5" x14ac:dyDescent="0.25">
      <c r="E38587"/>
    </row>
    <row r="38588" spans="5:5" x14ac:dyDescent="0.25">
      <c r="E38588"/>
    </row>
    <row r="38589" spans="5:5" x14ac:dyDescent="0.25">
      <c r="E38589"/>
    </row>
    <row r="38590" spans="5:5" x14ac:dyDescent="0.25">
      <c r="E38590"/>
    </row>
    <row r="38591" spans="5:5" x14ac:dyDescent="0.25">
      <c r="E38591"/>
    </row>
    <row r="38592" spans="5:5" x14ac:dyDescent="0.25">
      <c r="E38592"/>
    </row>
    <row r="38593" spans="5:5" x14ac:dyDescent="0.25">
      <c r="E38593"/>
    </row>
    <row r="38594" spans="5:5" x14ac:dyDescent="0.25">
      <c r="E38594"/>
    </row>
    <row r="38595" spans="5:5" x14ac:dyDescent="0.25">
      <c r="E38595"/>
    </row>
    <row r="38596" spans="5:5" x14ac:dyDescent="0.25">
      <c r="E38596"/>
    </row>
    <row r="38597" spans="5:5" x14ac:dyDescent="0.25">
      <c r="E38597"/>
    </row>
    <row r="38598" spans="5:5" x14ac:dyDescent="0.25">
      <c r="E38598"/>
    </row>
    <row r="38599" spans="5:5" x14ac:dyDescent="0.25">
      <c r="E38599"/>
    </row>
    <row r="38600" spans="5:5" x14ac:dyDescent="0.25">
      <c r="E38600"/>
    </row>
    <row r="38601" spans="5:5" x14ac:dyDescent="0.25">
      <c r="E38601"/>
    </row>
    <row r="38602" spans="5:5" x14ac:dyDescent="0.25">
      <c r="E38602"/>
    </row>
    <row r="38603" spans="5:5" x14ac:dyDescent="0.25">
      <c r="E38603"/>
    </row>
    <row r="38604" spans="5:5" x14ac:dyDescent="0.25">
      <c r="E38604"/>
    </row>
    <row r="38605" spans="5:5" x14ac:dyDescent="0.25">
      <c r="E38605"/>
    </row>
    <row r="38606" spans="5:5" x14ac:dyDescent="0.25">
      <c r="E38606"/>
    </row>
    <row r="38607" spans="5:5" x14ac:dyDescent="0.25">
      <c r="E38607"/>
    </row>
    <row r="38608" spans="5:5" x14ac:dyDescent="0.25">
      <c r="E38608"/>
    </row>
    <row r="38609" spans="5:5" x14ac:dyDescent="0.25">
      <c r="E38609"/>
    </row>
    <row r="38610" spans="5:5" x14ac:dyDescent="0.25">
      <c r="E38610"/>
    </row>
    <row r="38611" spans="5:5" x14ac:dyDescent="0.25">
      <c r="E38611"/>
    </row>
    <row r="38612" spans="5:5" x14ac:dyDescent="0.25">
      <c r="E38612"/>
    </row>
    <row r="38613" spans="5:5" x14ac:dyDescent="0.25">
      <c r="E38613"/>
    </row>
    <row r="38614" spans="5:5" x14ac:dyDescent="0.25">
      <c r="E38614"/>
    </row>
    <row r="38615" spans="5:5" x14ac:dyDescent="0.25">
      <c r="E38615"/>
    </row>
    <row r="38616" spans="5:5" x14ac:dyDescent="0.25">
      <c r="E38616"/>
    </row>
    <row r="38617" spans="5:5" x14ac:dyDescent="0.25">
      <c r="E38617"/>
    </row>
    <row r="38618" spans="5:5" x14ac:dyDescent="0.25">
      <c r="E38618"/>
    </row>
    <row r="38619" spans="5:5" x14ac:dyDescent="0.25">
      <c r="E38619"/>
    </row>
    <row r="38620" spans="5:5" x14ac:dyDescent="0.25">
      <c r="E38620"/>
    </row>
    <row r="38621" spans="5:5" x14ac:dyDescent="0.25">
      <c r="E38621"/>
    </row>
    <row r="38622" spans="5:5" x14ac:dyDescent="0.25">
      <c r="E38622"/>
    </row>
    <row r="38623" spans="5:5" x14ac:dyDescent="0.25">
      <c r="E38623"/>
    </row>
    <row r="38624" spans="5:5" x14ac:dyDescent="0.25">
      <c r="E38624"/>
    </row>
    <row r="38625" spans="5:5" x14ac:dyDescent="0.25">
      <c r="E38625"/>
    </row>
    <row r="38626" spans="5:5" x14ac:dyDescent="0.25">
      <c r="E38626"/>
    </row>
    <row r="38627" spans="5:5" x14ac:dyDescent="0.25">
      <c r="E38627"/>
    </row>
    <row r="38628" spans="5:5" x14ac:dyDescent="0.25">
      <c r="E38628"/>
    </row>
    <row r="38629" spans="5:5" x14ac:dyDescent="0.25">
      <c r="E38629"/>
    </row>
    <row r="38630" spans="5:5" x14ac:dyDescent="0.25">
      <c r="E38630"/>
    </row>
    <row r="38631" spans="5:5" x14ac:dyDescent="0.25">
      <c r="E38631"/>
    </row>
    <row r="38632" spans="5:5" x14ac:dyDescent="0.25">
      <c r="E38632"/>
    </row>
    <row r="38633" spans="5:5" x14ac:dyDescent="0.25">
      <c r="E38633"/>
    </row>
    <row r="38634" spans="5:5" x14ac:dyDescent="0.25">
      <c r="E38634"/>
    </row>
    <row r="38635" spans="5:5" x14ac:dyDescent="0.25">
      <c r="E38635"/>
    </row>
    <row r="38636" spans="5:5" x14ac:dyDescent="0.25">
      <c r="E38636"/>
    </row>
    <row r="38637" spans="5:5" x14ac:dyDescent="0.25">
      <c r="E38637"/>
    </row>
    <row r="38638" spans="5:5" x14ac:dyDescent="0.25">
      <c r="E38638"/>
    </row>
    <row r="38639" spans="5:5" x14ac:dyDescent="0.25">
      <c r="E38639"/>
    </row>
    <row r="38640" spans="5:5" x14ac:dyDescent="0.25">
      <c r="E38640"/>
    </row>
    <row r="38641" spans="5:5" x14ac:dyDescent="0.25">
      <c r="E38641"/>
    </row>
    <row r="38642" spans="5:5" x14ac:dyDescent="0.25">
      <c r="E38642"/>
    </row>
    <row r="38643" spans="5:5" x14ac:dyDescent="0.25">
      <c r="E38643"/>
    </row>
    <row r="38644" spans="5:5" x14ac:dyDescent="0.25">
      <c r="E38644"/>
    </row>
    <row r="38645" spans="5:5" x14ac:dyDescent="0.25">
      <c r="E38645"/>
    </row>
    <row r="38646" spans="5:5" x14ac:dyDescent="0.25">
      <c r="E38646"/>
    </row>
    <row r="38647" spans="5:5" x14ac:dyDescent="0.25">
      <c r="E38647"/>
    </row>
    <row r="38648" spans="5:5" x14ac:dyDescent="0.25">
      <c r="E38648"/>
    </row>
    <row r="38649" spans="5:5" x14ac:dyDescent="0.25">
      <c r="E38649"/>
    </row>
    <row r="38650" spans="5:5" x14ac:dyDescent="0.25">
      <c r="E38650"/>
    </row>
    <row r="38651" spans="5:5" x14ac:dyDescent="0.25">
      <c r="E38651"/>
    </row>
    <row r="38652" spans="5:5" x14ac:dyDescent="0.25">
      <c r="E38652"/>
    </row>
    <row r="38653" spans="5:5" x14ac:dyDescent="0.25">
      <c r="E38653"/>
    </row>
    <row r="38654" spans="5:5" x14ac:dyDescent="0.25">
      <c r="E38654"/>
    </row>
    <row r="38655" spans="5:5" x14ac:dyDescent="0.25">
      <c r="E38655"/>
    </row>
    <row r="38656" spans="5:5" x14ac:dyDescent="0.25">
      <c r="E38656"/>
    </row>
    <row r="38657" spans="5:5" x14ac:dyDescent="0.25">
      <c r="E38657"/>
    </row>
    <row r="38658" spans="5:5" x14ac:dyDescent="0.25">
      <c r="E38658"/>
    </row>
    <row r="38659" spans="5:5" x14ac:dyDescent="0.25">
      <c r="E38659"/>
    </row>
    <row r="38660" spans="5:5" x14ac:dyDescent="0.25">
      <c r="E38660"/>
    </row>
    <row r="38661" spans="5:5" x14ac:dyDescent="0.25">
      <c r="E38661"/>
    </row>
    <row r="38662" spans="5:5" x14ac:dyDescent="0.25">
      <c r="E38662"/>
    </row>
    <row r="38663" spans="5:5" x14ac:dyDescent="0.25">
      <c r="E38663"/>
    </row>
    <row r="38664" spans="5:5" x14ac:dyDescent="0.25">
      <c r="E38664"/>
    </row>
    <row r="38665" spans="5:5" x14ac:dyDescent="0.25">
      <c r="E38665"/>
    </row>
    <row r="38666" spans="5:5" x14ac:dyDescent="0.25">
      <c r="E38666"/>
    </row>
    <row r="38667" spans="5:5" x14ac:dyDescent="0.25">
      <c r="E38667"/>
    </row>
    <row r="38668" spans="5:5" x14ac:dyDescent="0.25">
      <c r="E38668"/>
    </row>
    <row r="38669" spans="5:5" x14ac:dyDescent="0.25">
      <c r="E38669"/>
    </row>
    <row r="38670" spans="5:5" x14ac:dyDescent="0.25">
      <c r="E38670"/>
    </row>
    <row r="38671" spans="5:5" x14ac:dyDescent="0.25">
      <c r="E38671"/>
    </row>
    <row r="38672" spans="5:5" x14ac:dyDescent="0.25">
      <c r="E38672"/>
    </row>
    <row r="38673" spans="5:5" x14ac:dyDescent="0.25">
      <c r="E38673"/>
    </row>
    <row r="38674" spans="5:5" x14ac:dyDescent="0.25">
      <c r="E38674"/>
    </row>
    <row r="38675" spans="5:5" x14ac:dyDescent="0.25">
      <c r="E38675"/>
    </row>
    <row r="38676" spans="5:5" x14ac:dyDescent="0.25">
      <c r="E38676"/>
    </row>
    <row r="38677" spans="5:5" x14ac:dyDescent="0.25">
      <c r="E38677"/>
    </row>
    <row r="38678" spans="5:5" x14ac:dyDescent="0.25">
      <c r="E38678"/>
    </row>
    <row r="38679" spans="5:5" x14ac:dyDescent="0.25">
      <c r="E38679"/>
    </row>
    <row r="38680" spans="5:5" x14ac:dyDescent="0.25">
      <c r="E38680"/>
    </row>
    <row r="38681" spans="5:5" x14ac:dyDescent="0.25">
      <c r="E38681"/>
    </row>
    <row r="38682" spans="5:5" x14ac:dyDescent="0.25">
      <c r="E38682"/>
    </row>
    <row r="38683" spans="5:5" x14ac:dyDescent="0.25">
      <c r="E38683"/>
    </row>
    <row r="38684" spans="5:5" x14ac:dyDescent="0.25">
      <c r="E38684"/>
    </row>
    <row r="38685" spans="5:5" x14ac:dyDescent="0.25">
      <c r="E38685"/>
    </row>
    <row r="38686" spans="5:5" x14ac:dyDescent="0.25">
      <c r="E38686"/>
    </row>
    <row r="38687" spans="5:5" x14ac:dyDescent="0.25">
      <c r="E38687"/>
    </row>
    <row r="38688" spans="5:5" x14ac:dyDescent="0.25">
      <c r="E38688"/>
    </row>
    <row r="38689" spans="5:5" x14ac:dyDescent="0.25">
      <c r="E38689"/>
    </row>
    <row r="38690" spans="5:5" x14ac:dyDescent="0.25">
      <c r="E38690"/>
    </row>
    <row r="38691" spans="5:5" x14ac:dyDescent="0.25">
      <c r="E38691"/>
    </row>
    <row r="38692" spans="5:5" x14ac:dyDescent="0.25">
      <c r="E38692"/>
    </row>
    <row r="38693" spans="5:5" x14ac:dyDescent="0.25">
      <c r="E38693"/>
    </row>
    <row r="38694" spans="5:5" x14ac:dyDescent="0.25">
      <c r="E38694"/>
    </row>
    <row r="38695" spans="5:5" x14ac:dyDescent="0.25">
      <c r="E38695"/>
    </row>
    <row r="38696" spans="5:5" x14ac:dyDescent="0.25">
      <c r="E38696"/>
    </row>
    <row r="38697" spans="5:5" x14ac:dyDescent="0.25">
      <c r="E38697"/>
    </row>
    <row r="38698" spans="5:5" x14ac:dyDescent="0.25">
      <c r="E38698"/>
    </row>
    <row r="38699" spans="5:5" x14ac:dyDescent="0.25">
      <c r="E38699"/>
    </row>
    <row r="38700" spans="5:5" x14ac:dyDescent="0.25">
      <c r="E38700"/>
    </row>
    <row r="38701" spans="5:5" x14ac:dyDescent="0.25">
      <c r="E38701"/>
    </row>
    <row r="38702" spans="5:5" x14ac:dyDescent="0.25">
      <c r="E38702"/>
    </row>
    <row r="38703" spans="5:5" x14ac:dyDescent="0.25">
      <c r="E38703"/>
    </row>
    <row r="38704" spans="5:5" x14ac:dyDescent="0.25">
      <c r="E38704"/>
    </row>
    <row r="38705" spans="5:5" x14ac:dyDescent="0.25">
      <c r="E38705"/>
    </row>
    <row r="38706" spans="5:5" x14ac:dyDescent="0.25">
      <c r="E38706"/>
    </row>
    <row r="38707" spans="5:5" x14ac:dyDescent="0.25">
      <c r="E38707"/>
    </row>
    <row r="38708" spans="5:5" x14ac:dyDescent="0.25">
      <c r="E38708"/>
    </row>
    <row r="38709" spans="5:5" x14ac:dyDescent="0.25">
      <c r="E38709"/>
    </row>
    <row r="38710" spans="5:5" x14ac:dyDescent="0.25">
      <c r="E38710"/>
    </row>
    <row r="38711" spans="5:5" x14ac:dyDescent="0.25">
      <c r="E38711"/>
    </row>
    <row r="38712" spans="5:5" x14ac:dyDescent="0.25">
      <c r="E38712"/>
    </row>
    <row r="38713" spans="5:5" x14ac:dyDescent="0.25">
      <c r="E38713"/>
    </row>
    <row r="38714" spans="5:5" x14ac:dyDescent="0.25">
      <c r="E38714"/>
    </row>
    <row r="38715" spans="5:5" x14ac:dyDescent="0.25">
      <c r="E38715"/>
    </row>
    <row r="38716" spans="5:5" x14ac:dyDescent="0.25">
      <c r="E38716"/>
    </row>
    <row r="38717" spans="5:5" x14ac:dyDescent="0.25">
      <c r="E38717"/>
    </row>
    <row r="38718" spans="5:5" x14ac:dyDescent="0.25">
      <c r="E38718"/>
    </row>
    <row r="38719" spans="5:5" x14ac:dyDescent="0.25">
      <c r="E38719"/>
    </row>
    <row r="38720" spans="5:5" x14ac:dyDescent="0.25">
      <c r="E38720"/>
    </row>
    <row r="38721" spans="5:5" x14ac:dyDescent="0.25">
      <c r="E38721"/>
    </row>
    <row r="38722" spans="5:5" x14ac:dyDescent="0.25">
      <c r="E38722"/>
    </row>
    <row r="38723" spans="5:5" x14ac:dyDescent="0.25">
      <c r="E38723"/>
    </row>
    <row r="38724" spans="5:5" x14ac:dyDescent="0.25">
      <c r="E38724"/>
    </row>
    <row r="38725" spans="5:5" x14ac:dyDescent="0.25">
      <c r="E38725"/>
    </row>
    <row r="38726" spans="5:5" x14ac:dyDescent="0.25">
      <c r="E38726"/>
    </row>
    <row r="38727" spans="5:5" x14ac:dyDescent="0.25">
      <c r="E38727"/>
    </row>
    <row r="38728" spans="5:5" x14ac:dyDescent="0.25">
      <c r="E38728"/>
    </row>
    <row r="38729" spans="5:5" x14ac:dyDescent="0.25">
      <c r="E38729"/>
    </row>
    <row r="38730" spans="5:5" x14ac:dyDescent="0.25">
      <c r="E38730"/>
    </row>
    <row r="38731" spans="5:5" x14ac:dyDescent="0.25">
      <c r="E38731"/>
    </row>
    <row r="38732" spans="5:5" x14ac:dyDescent="0.25">
      <c r="E38732"/>
    </row>
    <row r="38733" spans="5:5" x14ac:dyDescent="0.25">
      <c r="E38733"/>
    </row>
    <row r="38734" spans="5:5" x14ac:dyDescent="0.25">
      <c r="E38734"/>
    </row>
    <row r="38735" spans="5:5" x14ac:dyDescent="0.25">
      <c r="E38735"/>
    </row>
    <row r="38736" spans="5:5" x14ac:dyDescent="0.25">
      <c r="E38736"/>
    </row>
    <row r="38737" spans="5:5" x14ac:dyDescent="0.25">
      <c r="E38737"/>
    </row>
    <row r="38738" spans="5:5" x14ac:dyDescent="0.25">
      <c r="E38738"/>
    </row>
    <row r="38739" spans="5:5" x14ac:dyDescent="0.25">
      <c r="E38739"/>
    </row>
    <row r="38740" spans="5:5" x14ac:dyDescent="0.25">
      <c r="E38740"/>
    </row>
    <row r="38741" spans="5:5" x14ac:dyDescent="0.25">
      <c r="E38741"/>
    </row>
    <row r="38742" spans="5:5" x14ac:dyDescent="0.25">
      <c r="E38742"/>
    </row>
    <row r="38743" spans="5:5" x14ac:dyDescent="0.25">
      <c r="E38743"/>
    </row>
    <row r="38744" spans="5:5" x14ac:dyDescent="0.25">
      <c r="E38744"/>
    </row>
    <row r="38745" spans="5:5" x14ac:dyDescent="0.25">
      <c r="E38745"/>
    </row>
    <row r="38746" spans="5:5" x14ac:dyDescent="0.25">
      <c r="E38746"/>
    </row>
    <row r="38747" spans="5:5" x14ac:dyDescent="0.25">
      <c r="E38747"/>
    </row>
    <row r="38748" spans="5:5" x14ac:dyDescent="0.25">
      <c r="E38748"/>
    </row>
    <row r="38749" spans="5:5" x14ac:dyDescent="0.25">
      <c r="E38749"/>
    </row>
    <row r="38750" spans="5:5" x14ac:dyDescent="0.25">
      <c r="E38750"/>
    </row>
    <row r="38751" spans="5:5" x14ac:dyDescent="0.25">
      <c r="E38751"/>
    </row>
    <row r="38752" spans="5:5" x14ac:dyDescent="0.25">
      <c r="E38752"/>
    </row>
    <row r="38753" spans="5:5" x14ac:dyDescent="0.25">
      <c r="E38753"/>
    </row>
    <row r="38754" spans="5:5" x14ac:dyDescent="0.25">
      <c r="E38754"/>
    </row>
    <row r="38755" spans="5:5" x14ac:dyDescent="0.25">
      <c r="E38755"/>
    </row>
    <row r="38756" spans="5:5" x14ac:dyDescent="0.25">
      <c r="E38756"/>
    </row>
    <row r="38757" spans="5:5" x14ac:dyDescent="0.25">
      <c r="E38757"/>
    </row>
    <row r="38758" spans="5:5" x14ac:dyDescent="0.25">
      <c r="E38758"/>
    </row>
    <row r="38759" spans="5:5" x14ac:dyDescent="0.25">
      <c r="E38759"/>
    </row>
    <row r="38760" spans="5:5" x14ac:dyDescent="0.25">
      <c r="E38760"/>
    </row>
    <row r="38761" spans="5:5" x14ac:dyDescent="0.25">
      <c r="E38761"/>
    </row>
    <row r="38762" spans="5:5" x14ac:dyDescent="0.25">
      <c r="E38762"/>
    </row>
    <row r="38763" spans="5:5" x14ac:dyDescent="0.25">
      <c r="E38763"/>
    </row>
    <row r="38764" spans="5:5" x14ac:dyDescent="0.25">
      <c r="E38764"/>
    </row>
    <row r="38765" spans="5:5" x14ac:dyDescent="0.25">
      <c r="E38765"/>
    </row>
    <row r="38766" spans="5:5" x14ac:dyDescent="0.25">
      <c r="E38766"/>
    </row>
    <row r="38767" spans="5:5" x14ac:dyDescent="0.25">
      <c r="E38767"/>
    </row>
    <row r="38768" spans="5:5" x14ac:dyDescent="0.25">
      <c r="E38768"/>
    </row>
    <row r="38769" spans="5:5" x14ac:dyDescent="0.25">
      <c r="E38769"/>
    </row>
    <row r="38770" spans="5:5" x14ac:dyDescent="0.25">
      <c r="E38770"/>
    </row>
    <row r="38771" spans="5:5" x14ac:dyDescent="0.25">
      <c r="E38771"/>
    </row>
    <row r="38772" spans="5:5" x14ac:dyDescent="0.25">
      <c r="E38772"/>
    </row>
    <row r="38773" spans="5:5" x14ac:dyDescent="0.25">
      <c r="E38773"/>
    </row>
    <row r="38774" spans="5:5" x14ac:dyDescent="0.25">
      <c r="E38774"/>
    </row>
    <row r="38775" spans="5:5" x14ac:dyDescent="0.25">
      <c r="E38775"/>
    </row>
    <row r="38776" spans="5:5" x14ac:dyDescent="0.25">
      <c r="E38776"/>
    </row>
    <row r="38777" spans="5:5" x14ac:dyDescent="0.25">
      <c r="E38777"/>
    </row>
    <row r="38778" spans="5:5" x14ac:dyDescent="0.25">
      <c r="E38778"/>
    </row>
    <row r="38779" spans="5:5" x14ac:dyDescent="0.25">
      <c r="E38779"/>
    </row>
    <row r="38780" spans="5:5" x14ac:dyDescent="0.25">
      <c r="E38780"/>
    </row>
    <row r="38781" spans="5:5" x14ac:dyDescent="0.25">
      <c r="E38781"/>
    </row>
    <row r="38782" spans="5:5" x14ac:dyDescent="0.25">
      <c r="E38782"/>
    </row>
    <row r="38783" spans="5:5" x14ac:dyDescent="0.25">
      <c r="E38783"/>
    </row>
    <row r="38784" spans="5:5" x14ac:dyDescent="0.25">
      <c r="E38784"/>
    </row>
    <row r="38785" spans="5:5" x14ac:dyDescent="0.25">
      <c r="E38785"/>
    </row>
    <row r="38786" spans="5:5" x14ac:dyDescent="0.25">
      <c r="E38786"/>
    </row>
    <row r="38787" spans="5:5" x14ac:dyDescent="0.25">
      <c r="E38787"/>
    </row>
    <row r="38788" spans="5:5" x14ac:dyDescent="0.25">
      <c r="E38788"/>
    </row>
    <row r="38789" spans="5:5" x14ac:dyDescent="0.25">
      <c r="E38789"/>
    </row>
    <row r="38790" spans="5:5" x14ac:dyDescent="0.25">
      <c r="E38790"/>
    </row>
    <row r="38791" spans="5:5" x14ac:dyDescent="0.25">
      <c r="E38791"/>
    </row>
    <row r="38792" spans="5:5" x14ac:dyDescent="0.25">
      <c r="E38792"/>
    </row>
    <row r="38793" spans="5:5" x14ac:dyDescent="0.25">
      <c r="E38793"/>
    </row>
    <row r="38794" spans="5:5" x14ac:dyDescent="0.25">
      <c r="E38794"/>
    </row>
    <row r="38795" spans="5:5" x14ac:dyDescent="0.25">
      <c r="E38795"/>
    </row>
    <row r="38796" spans="5:5" x14ac:dyDescent="0.25">
      <c r="E38796"/>
    </row>
    <row r="38797" spans="5:5" x14ac:dyDescent="0.25">
      <c r="E38797"/>
    </row>
    <row r="38798" spans="5:5" x14ac:dyDescent="0.25">
      <c r="E38798"/>
    </row>
    <row r="38799" spans="5:5" x14ac:dyDescent="0.25">
      <c r="E38799"/>
    </row>
    <row r="38800" spans="5:5" x14ac:dyDescent="0.25">
      <c r="E38800"/>
    </row>
    <row r="38801" spans="5:5" x14ac:dyDescent="0.25">
      <c r="E38801"/>
    </row>
    <row r="38802" spans="5:5" x14ac:dyDescent="0.25">
      <c r="E38802"/>
    </row>
    <row r="38803" spans="5:5" x14ac:dyDescent="0.25">
      <c r="E38803"/>
    </row>
    <row r="38804" spans="5:5" x14ac:dyDescent="0.25">
      <c r="E38804"/>
    </row>
    <row r="38805" spans="5:5" x14ac:dyDescent="0.25">
      <c r="E38805"/>
    </row>
    <row r="38806" spans="5:5" x14ac:dyDescent="0.25">
      <c r="E38806"/>
    </row>
    <row r="38807" spans="5:5" x14ac:dyDescent="0.25">
      <c r="E38807"/>
    </row>
    <row r="38808" spans="5:5" x14ac:dyDescent="0.25">
      <c r="E38808"/>
    </row>
    <row r="38809" spans="5:5" x14ac:dyDescent="0.25">
      <c r="E38809"/>
    </row>
    <row r="38810" spans="5:5" x14ac:dyDescent="0.25">
      <c r="E38810"/>
    </row>
    <row r="38811" spans="5:5" x14ac:dyDescent="0.25">
      <c r="E38811"/>
    </row>
    <row r="38812" spans="5:5" x14ac:dyDescent="0.25">
      <c r="E38812"/>
    </row>
    <row r="38813" spans="5:5" x14ac:dyDescent="0.25">
      <c r="E38813"/>
    </row>
    <row r="38814" spans="5:5" x14ac:dyDescent="0.25">
      <c r="E38814"/>
    </row>
    <row r="38815" spans="5:5" x14ac:dyDescent="0.25">
      <c r="E38815"/>
    </row>
    <row r="38816" spans="5:5" x14ac:dyDescent="0.25">
      <c r="E38816"/>
    </row>
    <row r="38817" spans="5:5" x14ac:dyDescent="0.25">
      <c r="E38817"/>
    </row>
    <row r="38818" spans="5:5" x14ac:dyDescent="0.25">
      <c r="E38818"/>
    </row>
    <row r="38819" spans="5:5" x14ac:dyDescent="0.25">
      <c r="E38819"/>
    </row>
    <row r="38820" spans="5:5" x14ac:dyDescent="0.25">
      <c r="E38820"/>
    </row>
    <row r="38821" spans="5:5" x14ac:dyDescent="0.25">
      <c r="E38821"/>
    </row>
    <row r="38822" spans="5:5" x14ac:dyDescent="0.25">
      <c r="E38822"/>
    </row>
    <row r="38823" spans="5:5" x14ac:dyDescent="0.25">
      <c r="E38823"/>
    </row>
    <row r="38824" spans="5:5" x14ac:dyDescent="0.25">
      <c r="E38824"/>
    </row>
    <row r="38825" spans="5:5" x14ac:dyDescent="0.25">
      <c r="E38825"/>
    </row>
    <row r="38826" spans="5:5" x14ac:dyDescent="0.25">
      <c r="E38826"/>
    </row>
    <row r="38827" spans="5:5" x14ac:dyDescent="0.25">
      <c r="E38827"/>
    </row>
    <row r="38828" spans="5:5" x14ac:dyDescent="0.25">
      <c r="E38828"/>
    </row>
    <row r="38829" spans="5:5" x14ac:dyDescent="0.25">
      <c r="E38829"/>
    </row>
    <row r="38830" spans="5:5" x14ac:dyDescent="0.25">
      <c r="E38830"/>
    </row>
    <row r="38831" spans="5:5" x14ac:dyDescent="0.25">
      <c r="E38831"/>
    </row>
    <row r="38832" spans="5:5" x14ac:dyDescent="0.25">
      <c r="E38832"/>
    </row>
    <row r="38833" spans="5:5" x14ac:dyDescent="0.25">
      <c r="E38833"/>
    </row>
    <row r="38834" spans="5:5" x14ac:dyDescent="0.25">
      <c r="E38834"/>
    </row>
    <row r="38835" spans="5:5" x14ac:dyDescent="0.25">
      <c r="E38835"/>
    </row>
    <row r="38836" spans="5:5" x14ac:dyDescent="0.25">
      <c r="E38836"/>
    </row>
    <row r="38837" spans="5:5" x14ac:dyDescent="0.25">
      <c r="E38837"/>
    </row>
    <row r="38838" spans="5:5" x14ac:dyDescent="0.25">
      <c r="E38838"/>
    </row>
    <row r="38839" spans="5:5" x14ac:dyDescent="0.25">
      <c r="E38839"/>
    </row>
    <row r="38840" spans="5:5" x14ac:dyDescent="0.25">
      <c r="E38840"/>
    </row>
    <row r="38841" spans="5:5" x14ac:dyDescent="0.25">
      <c r="E38841"/>
    </row>
    <row r="38842" spans="5:5" x14ac:dyDescent="0.25">
      <c r="E38842"/>
    </row>
    <row r="38843" spans="5:5" x14ac:dyDescent="0.25">
      <c r="E38843"/>
    </row>
    <row r="38844" spans="5:5" x14ac:dyDescent="0.25">
      <c r="E38844"/>
    </row>
    <row r="38845" spans="5:5" x14ac:dyDescent="0.25">
      <c r="E38845"/>
    </row>
    <row r="38846" spans="5:5" x14ac:dyDescent="0.25">
      <c r="E38846"/>
    </row>
    <row r="38847" spans="5:5" x14ac:dyDescent="0.25">
      <c r="E38847"/>
    </row>
    <row r="38848" spans="5:5" x14ac:dyDescent="0.25">
      <c r="E38848"/>
    </row>
    <row r="38849" spans="5:5" x14ac:dyDescent="0.25">
      <c r="E38849"/>
    </row>
    <row r="38850" spans="5:5" x14ac:dyDescent="0.25">
      <c r="E38850"/>
    </row>
    <row r="38851" spans="5:5" x14ac:dyDescent="0.25">
      <c r="E38851"/>
    </row>
    <row r="38852" spans="5:5" x14ac:dyDescent="0.25">
      <c r="E38852"/>
    </row>
    <row r="38853" spans="5:5" x14ac:dyDescent="0.25">
      <c r="E38853"/>
    </row>
    <row r="38854" spans="5:5" x14ac:dyDescent="0.25">
      <c r="E38854"/>
    </row>
    <row r="38855" spans="5:5" x14ac:dyDescent="0.25">
      <c r="E38855"/>
    </row>
    <row r="38856" spans="5:5" x14ac:dyDescent="0.25">
      <c r="E38856"/>
    </row>
    <row r="38857" spans="5:5" x14ac:dyDescent="0.25">
      <c r="E38857"/>
    </row>
    <row r="38858" spans="5:5" x14ac:dyDescent="0.25">
      <c r="E38858"/>
    </row>
    <row r="38859" spans="5:5" x14ac:dyDescent="0.25">
      <c r="E38859"/>
    </row>
    <row r="38860" spans="5:5" x14ac:dyDescent="0.25">
      <c r="E38860"/>
    </row>
    <row r="38861" spans="5:5" x14ac:dyDescent="0.25">
      <c r="E38861"/>
    </row>
    <row r="38862" spans="5:5" x14ac:dyDescent="0.25">
      <c r="E38862"/>
    </row>
    <row r="38863" spans="5:5" x14ac:dyDescent="0.25">
      <c r="E38863"/>
    </row>
    <row r="38864" spans="5:5" x14ac:dyDescent="0.25">
      <c r="E38864"/>
    </row>
    <row r="38865" spans="5:5" x14ac:dyDescent="0.25">
      <c r="E38865"/>
    </row>
    <row r="38866" spans="5:5" x14ac:dyDescent="0.25">
      <c r="E38866"/>
    </row>
    <row r="38867" spans="5:5" x14ac:dyDescent="0.25">
      <c r="E38867"/>
    </row>
    <row r="38868" spans="5:5" x14ac:dyDescent="0.25">
      <c r="E38868"/>
    </row>
    <row r="38869" spans="5:5" x14ac:dyDescent="0.25">
      <c r="E38869"/>
    </row>
    <row r="38870" spans="5:5" x14ac:dyDescent="0.25">
      <c r="E38870"/>
    </row>
    <row r="38871" spans="5:5" x14ac:dyDescent="0.25">
      <c r="E38871"/>
    </row>
    <row r="38872" spans="5:5" x14ac:dyDescent="0.25">
      <c r="E38872"/>
    </row>
    <row r="38873" spans="5:5" x14ac:dyDescent="0.25">
      <c r="E38873"/>
    </row>
    <row r="38874" spans="5:5" x14ac:dyDescent="0.25">
      <c r="E38874"/>
    </row>
    <row r="38875" spans="5:5" x14ac:dyDescent="0.25">
      <c r="E38875"/>
    </row>
    <row r="38876" spans="5:5" x14ac:dyDescent="0.25">
      <c r="E38876"/>
    </row>
    <row r="38877" spans="5:5" x14ac:dyDescent="0.25">
      <c r="E38877"/>
    </row>
    <row r="38878" spans="5:5" x14ac:dyDescent="0.25">
      <c r="E38878"/>
    </row>
    <row r="38879" spans="5:5" x14ac:dyDescent="0.25">
      <c r="E38879"/>
    </row>
    <row r="38880" spans="5:5" x14ac:dyDescent="0.25">
      <c r="E38880"/>
    </row>
    <row r="38881" spans="5:5" x14ac:dyDescent="0.25">
      <c r="E38881"/>
    </row>
    <row r="38882" spans="5:5" x14ac:dyDescent="0.25">
      <c r="E38882"/>
    </row>
    <row r="38883" spans="5:5" x14ac:dyDescent="0.25">
      <c r="E38883"/>
    </row>
    <row r="38884" spans="5:5" x14ac:dyDescent="0.25">
      <c r="E38884"/>
    </row>
    <row r="38885" spans="5:5" x14ac:dyDescent="0.25">
      <c r="E38885"/>
    </row>
    <row r="38886" spans="5:5" x14ac:dyDescent="0.25">
      <c r="E38886"/>
    </row>
    <row r="38887" spans="5:5" x14ac:dyDescent="0.25">
      <c r="E38887"/>
    </row>
    <row r="38888" spans="5:5" x14ac:dyDescent="0.25">
      <c r="E38888"/>
    </row>
    <row r="38889" spans="5:5" x14ac:dyDescent="0.25">
      <c r="E38889"/>
    </row>
    <row r="38890" spans="5:5" x14ac:dyDescent="0.25">
      <c r="E38890"/>
    </row>
    <row r="38891" spans="5:5" x14ac:dyDescent="0.25">
      <c r="E38891"/>
    </row>
    <row r="38892" spans="5:5" x14ac:dyDescent="0.25">
      <c r="E38892"/>
    </row>
    <row r="38893" spans="5:5" x14ac:dyDescent="0.25">
      <c r="E38893"/>
    </row>
    <row r="38894" spans="5:5" x14ac:dyDescent="0.25">
      <c r="E38894"/>
    </row>
    <row r="38895" spans="5:5" x14ac:dyDescent="0.25">
      <c r="E38895"/>
    </row>
    <row r="38896" spans="5:5" x14ac:dyDescent="0.25">
      <c r="E38896"/>
    </row>
    <row r="38897" spans="5:5" x14ac:dyDescent="0.25">
      <c r="E38897"/>
    </row>
    <row r="38898" spans="5:5" x14ac:dyDescent="0.25">
      <c r="E38898"/>
    </row>
    <row r="38899" spans="5:5" x14ac:dyDescent="0.25">
      <c r="E38899"/>
    </row>
    <row r="38900" spans="5:5" x14ac:dyDescent="0.25">
      <c r="E38900"/>
    </row>
    <row r="38901" spans="5:5" x14ac:dyDescent="0.25">
      <c r="E38901"/>
    </row>
    <row r="38902" spans="5:5" x14ac:dyDescent="0.25">
      <c r="E38902"/>
    </row>
    <row r="38903" spans="5:5" x14ac:dyDescent="0.25">
      <c r="E38903"/>
    </row>
    <row r="38904" spans="5:5" x14ac:dyDescent="0.25">
      <c r="E38904"/>
    </row>
    <row r="38905" spans="5:5" x14ac:dyDescent="0.25">
      <c r="E38905"/>
    </row>
    <row r="38906" spans="5:5" x14ac:dyDescent="0.25">
      <c r="E38906"/>
    </row>
    <row r="38907" spans="5:5" x14ac:dyDescent="0.25">
      <c r="E38907"/>
    </row>
    <row r="38908" spans="5:5" x14ac:dyDescent="0.25">
      <c r="E38908"/>
    </row>
    <row r="38909" spans="5:5" x14ac:dyDescent="0.25">
      <c r="E38909"/>
    </row>
    <row r="38910" spans="5:5" x14ac:dyDescent="0.25">
      <c r="E38910"/>
    </row>
    <row r="38911" spans="5:5" x14ac:dyDescent="0.25">
      <c r="E38911"/>
    </row>
    <row r="38912" spans="5:5" x14ac:dyDescent="0.25">
      <c r="E38912"/>
    </row>
    <row r="38913" spans="5:5" x14ac:dyDescent="0.25">
      <c r="E38913"/>
    </row>
    <row r="38914" spans="5:5" x14ac:dyDescent="0.25">
      <c r="E38914"/>
    </row>
    <row r="38915" spans="5:5" x14ac:dyDescent="0.25">
      <c r="E38915"/>
    </row>
    <row r="38916" spans="5:5" x14ac:dyDescent="0.25">
      <c r="E38916"/>
    </row>
    <row r="38917" spans="5:5" x14ac:dyDescent="0.25">
      <c r="E38917"/>
    </row>
    <row r="38918" spans="5:5" x14ac:dyDescent="0.25">
      <c r="E38918"/>
    </row>
    <row r="38919" spans="5:5" x14ac:dyDescent="0.25">
      <c r="E38919"/>
    </row>
    <row r="38920" spans="5:5" x14ac:dyDescent="0.25">
      <c r="E38920"/>
    </row>
    <row r="38921" spans="5:5" x14ac:dyDescent="0.25">
      <c r="E38921"/>
    </row>
    <row r="38922" spans="5:5" x14ac:dyDescent="0.25">
      <c r="E38922"/>
    </row>
    <row r="38923" spans="5:5" x14ac:dyDescent="0.25">
      <c r="E38923"/>
    </row>
    <row r="38924" spans="5:5" x14ac:dyDescent="0.25">
      <c r="E38924"/>
    </row>
    <row r="38925" spans="5:5" x14ac:dyDescent="0.25">
      <c r="E38925"/>
    </row>
    <row r="38926" spans="5:5" x14ac:dyDescent="0.25">
      <c r="E38926"/>
    </row>
    <row r="38927" spans="5:5" x14ac:dyDescent="0.25">
      <c r="E38927"/>
    </row>
    <row r="38928" spans="5:5" x14ac:dyDescent="0.25">
      <c r="E38928"/>
    </row>
    <row r="38929" spans="5:5" x14ac:dyDescent="0.25">
      <c r="E38929"/>
    </row>
    <row r="38930" spans="5:5" x14ac:dyDescent="0.25">
      <c r="E38930"/>
    </row>
    <row r="38931" spans="5:5" x14ac:dyDescent="0.25">
      <c r="E38931"/>
    </row>
    <row r="38932" spans="5:5" x14ac:dyDescent="0.25">
      <c r="E38932"/>
    </row>
    <row r="38933" spans="5:5" x14ac:dyDescent="0.25">
      <c r="E38933"/>
    </row>
    <row r="38934" spans="5:5" x14ac:dyDescent="0.25">
      <c r="E38934"/>
    </row>
    <row r="38935" spans="5:5" x14ac:dyDescent="0.25">
      <c r="E38935"/>
    </row>
    <row r="38936" spans="5:5" x14ac:dyDescent="0.25">
      <c r="E38936"/>
    </row>
    <row r="38937" spans="5:5" x14ac:dyDescent="0.25">
      <c r="E38937"/>
    </row>
    <row r="38938" spans="5:5" x14ac:dyDescent="0.25">
      <c r="E38938"/>
    </row>
    <row r="38939" spans="5:5" x14ac:dyDescent="0.25">
      <c r="E38939"/>
    </row>
    <row r="38940" spans="5:5" x14ac:dyDescent="0.25">
      <c r="E38940"/>
    </row>
    <row r="38941" spans="5:5" x14ac:dyDescent="0.25">
      <c r="E38941"/>
    </row>
    <row r="38942" spans="5:5" x14ac:dyDescent="0.25">
      <c r="E38942"/>
    </row>
    <row r="38943" spans="5:5" x14ac:dyDescent="0.25">
      <c r="E38943"/>
    </row>
    <row r="38944" spans="5:5" x14ac:dyDescent="0.25">
      <c r="E38944"/>
    </row>
    <row r="38945" spans="5:5" x14ac:dyDescent="0.25">
      <c r="E38945"/>
    </row>
    <row r="38946" spans="5:5" x14ac:dyDescent="0.25">
      <c r="E38946"/>
    </row>
    <row r="38947" spans="5:5" x14ac:dyDescent="0.25">
      <c r="E38947"/>
    </row>
    <row r="38948" spans="5:5" x14ac:dyDescent="0.25">
      <c r="E38948"/>
    </row>
    <row r="38949" spans="5:5" x14ac:dyDescent="0.25">
      <c r="E38949"/>
    </row>
    <row r="38950" spans="5:5" x14ac:dyDescent="0.25">
      <c r="E38950"/>
    </row>
    <row r="38951" spans="5:5" x14ac:dyDescent="0.25">
      <c r="E38951"/>
    </row>
    <row r="38952" spans="5:5" x14ac:dyDescent="0.25">
      <c r="E38952"/>
    </row>
    <row r="38953" spans="5:5" x14ac:dyDescent="0.25">
      <c r="E38953"/>
    </row>
    <row r="38954" spans="5:5" x14ac:dyDescent="0.25">
      <c r="E38954"/>
    </row>
    <row r="38955" spans="5:5" x14ac:dyDescent="0.25">
      <c r="E38955"/>
    </row>
    <row r="38956" spans="5:5" x14ac:dyDescent="0.25">
      <c r="E38956"/>
    </row>
    <row r="38957" spans="5:5" x14ac:dyDescent="0.25">
      <c r="E38957"/>
    </row>
    <row r="38958" spans="5:5" x14ac:dyDescent="0.25">
      <c r="E38958"/>
    </row>
    <row r="38959" spans="5:5" x14ac:dyDescent="0.25">
      <c r="E38959"/>
    </row>
    <row r="38960" spans="5:5" x14ac:dyDescent="0.25">
      <c r="E38960"/>
    </row>
    <row r="38961" spans="5:5" x14ac:dyDescent="0.25">
      <c r="E38961"/>
    </row>
    <row r="38962" spans="5:5" x14ac:dyDescent="0.25">
      <c r="E38962"/>
    </row>
    <row r="38963" spans="5:5" x14ac:dyDescent="0.25">
      <c r="E38963"/>
    </row>
    <row r="38964" spans="5:5" x14ac:dyDescent="0.25">
      <c r="E38964"/>
    </row>
    <row r="38965" spans="5:5" x14ac:dyDescent="0.25">
      <c r="E38965"/>
    </row>
    <row r="38966" spans="5:5" x14ac:dyDescent="0.25">
      <c r="E38966"/>
    </row>
    <row r="38967" spans="5:5" x14ac:dyDescent="0.25">
      <c r="E38967"/>
    </row>
    <row r="38968" spans="5:5" x14ac:dyDescent="0.25">
      <c r="E38968"/>
    </row>
    <row r="38969" spans="5:5" x14ac:dyDescent="0.25">
      <c r="E38969"/>
    </row>
    <row r="38970" spans="5:5" x14ac:dyDescent="0.25">
      <c r="E38970"/>
    </row>
    <row r="38971" spans="5:5" x14ac:dyDescent="0.25">
      <c r="E38971"/>
    </row>
    <row r="38972" spans="5:5" x14ac:dyDescent="0.25">
      <c r="E38972"/>
    </row>
    <row r="38973" spans="5:5" x14ac:dyDescent="0.25">
      <c r="E38973"/>
    </row>
    <row r="38974" spans="5:5" x14ac:dyDescent="0.25">
      <c r="E38974"/>
    </row>
    <row r="38975" spans="5:5" x14ac:dyDescent="0.25">
      <c r="E38975"/>
    </row>
    <row r="38976" spans="5:5" x14ac:dyDescent="0.25">
      <c r="E38976"/>
    </row>
    <row r="38977" spans="5:5" x14ac:dyDescent="0.25">
      <c r="E38977"/>
    </row>
    <row r="38978" spans="5:5" x14ac:dyDescent="0.25">
      <c r="E38978"/>
    </row>
    <row r="38979" spans="5:5" x14ac:dyDescent="0.25">
      <c r="E38979"/>
    </row>
    <row r="38980" spans="5:5" x14ac:dyDescent="0.25">
      <c r="E38980"/>
    </row>
    <row r="38981" spans="5:5" x14ac:dyDescent="0.25">
      <c r="E38981"/>
    </row>
    <row r="38982" spans="5:5" x14ac:dyDescent="0.25">
      <c r="E38982"/>
    </row>
    <row r="38983" spans="5:5" x14ac:dyDescent="0.25">
      <c r="E38983"/>
    </row>
    <row r="38984" spans="5:5" x14ac:dyDescent="0.25">
      <c r="E38984"/>
    </row>
    <row r="38985" spans="5:5" x14ac:dyDescent="0.25">
      <c r="E38985"/>
    </row>
    <row r="38986" spans="5:5" x14ac:dyDescent="0.25">
      <c r="E38986"/>
    </row>
    <row r="38987" spans="5:5" x14ac:dyDescent="0.25">
      <c r="E38987"/>
    </row>
    <row r="38988" spans="5:5" x14ac:dyDescent="0.25">
      <c r="E38988"/>
    </row>
    <row r="38989" spans="5:5" x14ac:dyDescent="0.25">
      <c r="E38989"/>
    </row>
    <row r="38990" spans="5:5" x14ac:dyDescent="0.25">
      <c r="E38990"/>
    </row>
    <row r="38991" spans="5:5" x14ac:dyDescent="0.25">
      <c r="E38991"/>
    </row>
    <row r="38992" spans="5:5" x14ac:dyDescent="0.25">
      <c r="E38992"/>
    </row>
    <row r="38993" spans="5:5" x14ac:dyDescent="0.25">
      <c r="E38993"/>
    </row>
    <row r="38994" spans="5:5" x14ac:dyDescent="0.25">
      <c r="E38994"/>
    </row>
    <row r="38995" spans="5:5" x14ac:dyDescent="0.25">
      <c r="E38995"/>
    </row>
    <row r="38996" spans="5:5" x14ac:dyDescent="0.25">
      <c r="E38996"/>
    </row>
    <row r="38997" spans="5:5" x14ac:dyDescent="0.25">
      <c r="E38997"/>
    </row>
    <row r="38998" spans="5:5" x14ac:dyDescent="0.25">
      <c r="E38998"/>
    </row>
    <row r="38999" spans="5:5" x14ac:dyDescent="0.25">
      <c r="E38999"/>
    </row>
    <row r="39000" spans="5:5" x14ac:dyDescent="0.25">
      <c r="E39000"/>
    </row>
    <row r="39001" spans="5:5" x14ac:dyDescent="0.25">
      <c r="E39001"/>
    </row>
    <row r="39002" spans="5:5" x14ac:dyDescent="0.25">
      <c r="E39002"/>
    </row>
    <row r="39003" spans="5:5" x14ac:dyDescent="0.25">
      <c r="E39003"/>
    </row>
    <row r="39004" spans="5:5" x14ac:dyDescent="0.25">
      <c r="E39004"/>
    </row>
    <row r="39005" spans="5:5" x14ac:dyDescent="0.25">
      <c r="E39005"/>
    </row>
    <row r="39006" spans="5:5" x14ac:dyDescent="0.25">
      <c r="E39006"/>
    </row>
    <row r="39007" spans="5:5" x14ac:dyDescent="0.25">
      <c r="E39007"/>
    </row>
    <row r="39008" spans="5:5" x14ac:dyDescent="0.25">
      <c r="E39008"/>
    </row>
    <row r="39009" spans="5:5" x14ac:dyDescent="0.25">
      <c r="E39009"/>
    </row>
    <row r="39010" spans="5:5" x14ac:dyDescent="0.25">
      <c r="E39010"/>
    </row>
    <row r="39011" spans="5:5" x14ac:dyDescent="0.25">
      <c r="E39011"/>
    </row>
    <row r="39012" spans="5:5" x14ac:dyDescent="0.25">
      <c r="E39012"/>
    </row>
    <row r="39013" spans="5:5" x14ac:dyDescent="0.25">
      <c r="E39013"/>
    </row>
    <row r="39014" spans="5:5" x14ac:dyDescent="0.25">
      <c r="E39014"/>
    </row>
    <row r="39015" spans="5:5" x14ac:dyDescent="0.25">
      <c r="E39015"/>
    </row>
    <row r="39016" spans="5:5" x14ac:dyDescent="0.25">
      <c r="E39016"/>
    </row>
    <row r="39017" spans="5:5" x14ac:dyDescent="0.25">
      <c r="E39017"/>
    </row>
    <row r="39018" spans="5:5" x14ac:dyDescent="0.25">
      <c r="E39018"/>
    </row>
    <row r="39019" spans="5:5" x14ac:dyDescent="0.25">
      <c r="E39019"/>
    </row>
    <row r="39020" spans="5:5" x14ac:dyDescent="0.25">
      <c r="E39020"/>
    </row>
    <row r="39021" spans="5:5" x14ac:dyDescent="0.25">
      <c r="E39021"/>
    </row>
    <row r="39022" spans="5:5" x14ac:dyDescent="0.25">
      <c r="E39022"/>
    </row>
    <row r="39023" spans="5:5" x14ac:dyDescent="0.25">
      <c r="E39023"/>
    </row>
    <row r="39024" spans="5:5" x14ac:dyDescent="0.25">
      <c r="E39024"/>
    </row>
    <row r="39025" spans="5:5" x14ac:dyDescent="0.25">
      <c r="E39025"/>
    </row>
    <row r="39026" spans="5:5" x14ac:dyDescent="0.25">
      <c r="E39026"/>
    </row>
    <row r="39027" spans="5:5" x14ac:dyDescent="0.25">
      <c r="E39027"/>
    </row>
    <row r="39028" spans="5:5" x14ac:dyDescent="0.25">
      <c r="E39028"/>
    </row>
    <row r="39029" spans="5:5" x14ac:dyDescent="0.25">
      <c r="E39029"/>
    </row>
    <row r="39030" spans="5:5" x14ac:dyDescent="0.25">
      <c r="E39030"/>
    </row>
    <row r="39031" spans="5:5" x14ac:dyDescent="0.25">
      <c r="E39031"/>
    </row>
    <row r="39032" spans="5:5" x14ac:dyDescent="0.25">
      <c r="E39032"/>
    </row>
    <row r="39033" spans="5:5" x14ac:dyDescent="0.25">
      <c r="E39033"/>
    </row>
    <row r="39034" spans="5:5" x14ac:dyDescent="0.25">
      <c r="E39034"/>
    </row>
    <row r="39035" spans="5:5" x14ac:dyDescent="0.25">
      <c r="E39035"/>
    </row>
    <row r="39036" spans="5:5" x14ac:dyDescent="0.25">
      <c r="E39036"/>
    </row>
    <row r="39037" spans="5:5" x14ac:dyDescent="0.25">
      <c r="E39037"/>
    </row>
    <row r="39038" spans="5:5" x14ac:dyDescent="0.25">
      <c r="E39038"/>
    </row>
    <row r="39039" spans="5:5" x14ac:dyDescent="0.25">
      <c r="E39039"/>
    </row>
    <row r="39040" spans="5:5" x14ac:dyDescent="0.25">
      <c r="E39040"/>
    </row>
    <row r="39041" spans="5:5" x14ac:dyDescent="0.25">
      <c r="E39041"/>
    </row>
    <row r="39042" spans="5:5" x14ac:dyDescent="0.25">
      <c r="E39042"/>
    </row>
    <row r="39043" spans="5:5" x14ac:dyDescent="0.25">
      <c r="E39043"/>
    </row>
    <row r="39044" spans="5:5" x14ac:dyDescent="0.25">
      <c r="E39044"/>
    </row>
    <row r="39045" spans="5:5" x14ac:dyDescent="0.25">
      <c r="E39045"/>
    </row>
    <row r="39046" spans="5:5" x14ac:dyDescent="0.25">
      <c r="E39046"/>
    </row>
    <row r="39047" spans="5:5" x14ac:dyDescent="0.25">
      <c r="E39047"/>
    </row>
    <row r="39048" spans="5:5" x14ac:dyDescent="0.25">
      <c r="E39048"/>
    </row>
    <row r="39049" spans="5:5" x14ac:dyDescent="0.25">
      <c r="E39049"/>
    </row>
    <row r="39050" spans="5:5" x14ac:dyDescent="0.25">
      <c r="E39050"/>
    </row>
    <row r="39051" spans="5:5" x14ac:dyDescent="0.25">
      <c r="E39051"/>
    </row>
    <row r="39052" spans="5:5" x14ac:dyDescent="0.25">
      <c r="E39052"/>
    </row>
    <row r="39053" spans="5:5" x14ac:dyDescent="0.25">
      <c r="E39053"/>
    </row>
    <row r="39054" spans="5:5" x14ac:dyDescent="0.25">
      <c r="E39054"/>
    </row>
    <row r="39055" spans="5:5" x14ac:dyDescent="0.25">
      <c r="E39055"/>
    </row>
    <row r="39056" spans="5:5" x14ac:dyDescent="0.25">
      <c r="E39056"/>
    </row>
    <row r="39057" spans="5:5" x14ac:dyDescent="0.25">
      <c r="E39057"/>
    </row>
    <row r="39058" spans="5:5" x14ac:dyDescent="0.25">
      <c r="E39058"/>
    </row>
    <row r="39059" spans="5:5" x14ac:dyDescent="0.25">
      <c r="E39059"/>
    </row>
    <row r="39060" spans="5:5" x14ac:dyDescent="0.25">
      <c r="E39060"/>
    </row>
    <row r="39061" spans="5:5" x14ac:dyDescent="0.25">
      <c r="E39061"/>
    </row>
    <row r="39062" spans="5:5" x14ac:dyDescent="0.25">
      <c r="E39062"/>
    </row>
    <row r="39063" spans="5:5" x14ac:dyDescent="0.25">
      <c r="E39063"/>
    </row>
    <row r="39064" spans="5:5" x14ac:dyDescent="0.25">
      <c r="E39064"/>
    </row>
    <row r="39065" spans="5:5" x14ac:dyDescent="0.25">
      <c r="E39065"/>
    </row>
    <row r="39066" spans="5:5" x14ac:dyDescent="0.25">
      <c r="E39066"/>
    </row>
    <row r="39067" spans="5:5" x14ac:dyDescent="0.25">
      <c r="E39067"/>
    </row>
    <row r="39068" spans="5:5" x14ac:dyDescent="0.25">
      <c r="E39068"/>
    </row>
    <row r="39069" spans="5:5" x14ac:dyDescent="0.25">
      <c r="E39069"/>
    </row>
    <row r="39070" spans="5:5" x14ac:dyDescent="0.25">
      <c r="E39070"/>
    </row>
    <row r="39071" spans="5:5" x14ac:dyDescent="0.25">
      <c r="E39071"/>
    </row>
    <row r="39072" spans="5:5" x14ac:dyDescent="0.25">
      <c r="E39072"/>
    </row>
    <row r="39073" spans="5:5" x14ac:dyDescent="0.25">
      <c r="E39073"/>
    </row>
    <row r="39074" spans="5:5" x14ac:dyDescent="0.25">
      <c r="E39074"/>
    </row>
    <row r="39075" spans="5:5" x14ac:dyDescent="0.25">
      <c r="E39075"/>
    </row>
    <row r="39076" spans="5:5" x14ac:dyDescent="0.25">
      <c r="E39076"/>
    </row>
    <row r="39077" spans="5:5" x14ac:dyDescent="0.25">
      <c r="E39077"/>
    </row>
    <row r="39078" spans="5:5" x14ac:dyDescent="0.25">
      <c r="E39078"/>
    </row>
    <row r="39079" spans="5:5" x14ac:dyDescent="0.25">
      <c r="E39079"/>
    </row>
    <row r="39080" spans="5:5" x14ac:dyDescent="0.25">
      <c r="E39080"/>
    </row>
    <row r="39081" spans="5:5" x14ac:dyDescent="0.25">
      <c r="E39081"/>
    </row>
    <row r="39082" spans="5:5" x14ac:dyDescent="0.25">
      <c r="E39082"/>
    </row>
    <row r="39083" spans="5:5" x14ac:dyDescent="0.25">
      <c r="E39083"/>
    </row>
    <row r="39084" spans="5:5" x14ac:dyDescent="0.25">
      <c r="E39084"/>
    </row>
    <row r="39085" spans="5:5" x14ac:dyDescent="0.25">
      <c r="E39085"/>
    </row>
    <row r="39086" spans="5:5" x14ac:dyDescent="0.25">
      <c r="E39086"/>
    </row>
    <row r="39087" spans="5:5" x14ac:dyDescent="0.25">
      <c r="E39087"/>
    </row>
    <row r="39088" spans="5:5" x14ac:dyDescent="0.25">
      <c r="E39088"/>
    </row>
    <row r="39089" spans="5:5" x14ac:dyDescent="0.25">
      <c r="E39089"/>
    </row>
    <row r="39090" spans="5:5" x14ac:dyDescent="0.25">
      <c r="E39090"/>
    </row>
    <row r="39091" spans="5:5" x14ac:dyDescent="0.25">
      <c r="E39091"/>
    </row>
    <row r="39092" spans="5:5" x14ac:dyDescent="0.25">
      <c r="E39092"/>
    </row>
    <row r="39093" spans="5:5" x14ac:dyDescent="0.25">
      <c r="E39093"/>
    </row>
    <row r="39094" spans="5:5" x14ac:dyDescent="0.25">
      <c r="E39094"/>
    </row>
    <row r="39095" spans="5:5" x14ac:dyDescent="0.25">
      <c r="E39095"/>
    </row>
    <row r="39096" spans="5:5" x14ac:dyDescent="0.25">
      <c r="E39096"/>
    </row>
    <row r="39097" spans="5:5" x14ac:dyDescent="0.25">
      <c r="E39097"/>
    </row>
    <row r="39098" spans="5:5" x14ac:dyDescent="0.25">
      <c r="E39098"/>
    </row>
    <row r="39099" spans="5:5" x14ac:dyDescent="0.25">
      <c r="E39099"/>
    </row>
    <row r="39100" spans="5:5" x14ac:dyDescent="0.25">
      <c r="E39100"/>
    </row>
    <row r="39101" spans="5:5" x14ac:dyDescent="0.25">
      <c r="E39101"/>
    </row>
    <row r="39102" spans="5:5" x14ac:dyDescent="0.25">
      <c r="E39102"/>
    </row>
    <row r="39103" spans="5:5" x14ac:dyDescent="0.25">
      <c r="E39103"/>
    </row>
    <row r="39104" spans="5:5" x14ac:dyDescent="0.25">
      <c r="E39104"/>
    </row>
    <row r="39105" spans="5:5" x14ac:dyDescent="0.25">
      <c r="E39105"/>
    </row>
    <row r="39106" spans="5:5" x14ac:dyDescent="0.25">
      <c r="E39106"/>
    </row>
    <row r="39107" spans="5:5" x14ac:dyDescent="0.25">
      <c r="E39107"/>
    </row>
    <row r="39108" spans="5:5" x14ac:dyDescent="0.25">
      <c r="E39108"/>
    </row>
    <row r="39109" spans="5:5" x14ac:dyDescent="0.25">
      <c r="E39109"/>
    </row>
    <row r="39110" spans="5:5" x14ac:dyDescent="0.25">
      <c r="E39110"/>
    </row>
    <row r="39111" spans="5:5" x14ac:dyDescent="0.25">
      <c r="E39111"/>
    </row>
    <row r="39112" spans="5:5" x14ac:dyDescent="0.25">
      <c r="E39112"/>
    </row>
    <row r="39113" spans="5:5" x14ac:dyDescent="0.25">
      <c r="E39113"/>
    </row>
    <row r="39114" spans="5:5" x14ac:dyDescent="0.25">
      <c r="E39114"/>
    </row>
    <row r="39115" spans="5:5" x14ac:dyDescent="0.25">
      <c r="E39115"/>
    </row>
    <row r="39116" spans="5:5" x14ac:dyDescent="0.25">
      <c r="E39116"/>
    </row>
    <row r="39117" spans="5:5" x14ac:dyDescent="0.25">
      <c r="E39117"/>
    </row>
    <row r="39118" spans="5:5" x14ac:dyDescent="0.25">
      <c r="E39118"/>
    </row>
    <row r="39119" spans="5:5" x14ac:dyDescent="0.25">
      <c r="E39119"/>
    </row>
    <row r="39120" spans="5:5" x14ac:dyDescent="0.25">
      <c r="E39120"/>
    </row>
    <row r="39121" spans="5:5" x14ac:dyDescent="0.25">
      <c r="E39121"/>
    </row>
    <row r="39122" spans="5:5" x14ac:dyDescent="0.25">
      <c r="E39122"/>
    </row>
    <row r="39123" spans="5:5" x14ac:dyDescent="0.25">
      <c r="E39123"/>
    </row>
    <row r="39124" spans="5:5" x14ac:dyDescent="0.25">
      <c r="E39124"/>
    </row>
    <row r="39125" spans="5:5" x14ac:dyDescent="0.25">
      <c r="E39125"/>
    </row>
    <row r="39126" spans="5:5" x14ac:dyDescent="0.25">
      <c r="E39126"/>
    </row>
    <row r="39127" spans="5:5" x14ac:dyDescent="0.25">
      <c r="E39127"/>
    </row>
    <row r="39128" spans="5:5" x14ac:dyDescent="0.25">
      <c r="E39128"/>
    </row>
    <row r="39129" spans="5:5" x14ac:dyDescent="0.25">
      <c r="E39129"/>
    </row>
    <row r="39130" spans="5:5" x14ac:dyDescent="0.25">
      <c r="E39130"/>
    </row>
    <row r="39131" spans="5:5" x14ac:dyDescent="0.25">
      <c r="E39131"/>
    </row>
    <row r="39132" spans="5:5" x14ac:dyDescent="0.25">
      <c r="E39132"/>
    </row>
    <row r="39133" spans="5:5" x14ac:dyDescent="0.25">
      <c r="E39133"/>
    </row>
    <row r="39134" spans="5:5" x14ac:dyDescent="0.25">
      <c r="E39134"/>
    </row>
    <row r="39135" spans="5:5" x14ac:dyDescent="0.25">
      <c r="E39135"/>
    </row>
    <row r="39136" spans="5:5" x14ac:dyDescent="0.25">
      <c r="E39136"/>
    </row>
    <row r="39137" spans="5:5" x14ac:dyDescent="0.25">
      <c r="E39137"/>
    </row>
    <row r="39138" spans="5:5" x14ac:dyDescent="0.25">
      <c r="E39138"/>
    </row>
    <row r="39139" spans="5:5" x14ac:dyDescent="0.25">
      <c r="E39139"/>
    </row>
    <row r="39140" spans="5:5" x14ac:dyDescent="0.25">
      <c r="E39140"/>
    </row>
    <row r="39141" spans="5:5" x14ac:dyDescent="0.25">
      <c r="E39141"/>
    </row>
    <row r="39142" spans="5:5" x14ac:dyDescent="0.25">
      <c r="E39142"/>
    </row>
    <row r="39143" spans="5:5" x14ac:dyDescent="0.25">
      <c r="E39143"/>
    </row>
    <row r="39144" spans="5:5" x14ac:dyDescent="0.25">
      <c r="E39144"/>
    </row>
    <row r="39145" spans="5:5" x14ac:dyDescent="0.25">
      <c r="E39145"/>
    </row>
    <row r="39146" spans="5:5" x14ac:dyDescent="0.25">
      <c r="E39146"/>
    </row>
    <row r="39147" spans="5:5" x14ac:dyDescent="0.25">
      <c r="E39147"/>
    </row>
    <row r="39148" spans="5:5" x14ac:dyDescent="0.25">
      <c r="E39148"/>
    </row>
    <row r="39149" spans="5:5" x14ac:dyDescent="0.25">
      <c r="E39149"/>
    </row>
    <row r="39150" spans="5:5" x14ac:dyDescent="0.25">
      <c r="E39150"/>
    </row>
    <row r="39151" spans="5:5" x14ac:dyDescent="0.25">
      <c r="E39151"/>
    </row>
    <row r="39152" spans="5:5" x14ac:dyDescent="0.25">
      <c r="E39152"/>
    </row>
    <row r="39153" spans="5:5" x14ac:dyDescent="0.25">
      <c r="E39153"/>
    </row>
    <row r="39154" spans="5:5" x14ac:dyDescent="0.25">
      <c r="E39154"/>
    </row>
    <row r="39155" spans="5:5" x14ac:dyDescent="0.25">
      <c r="E39155"/>
    </row>
    <row r="39156" spans="5:5" x14ac:dyDescent="0.25">
      <c r="E39156"/>
    </row>
    <row r="39157" spans="5:5" x14ac:dyDescent="0.25">
      <c r="E39157"/>
    </row>
    <row r="39158" spans="5:5" x14ac:dyDescent="0.25">
      <c r="E39158"/>
    </row>
    <row r="39159" spans="5:5" x14ac:dyDescent="0.25">
      <c r="E39159"/>
    </row>
    <row r="39160" spans="5:5" x14ac:dyDescent="0.25">
      <c r="E39160"/>
    </row>
    <row r="39161" spans="5:5" x14ac:dyDescent="0.25">
      <c r="E39161"/>
    </row>
    <row r="39162" spans="5:5" x14ac:dyDescent="0.25">
      <c r="E39162"/>
    </row>
    <row r="39163" spans="5:5" x14ac:dyDescent="0.25">
      <c r="E39163"/>
    </row>
    <row r="39164" spans="5:5" x14ac:dyDescent="0.25">
      <c r="E39164"/>
    </row>
    <row r="39165" spans="5:5" x14ac:dyDescent="0.25">
      <c r="E39165"/>
    </row>
    <row r="39166" spans="5:5" x14ac:dyDescent="0.25">
      <c r="E39166"/>
    </row>
    <row r="39167" spans="5:5" x14ac:dyDescent="0.25">
      <c r="E39167"/>
    </row>
    <row r="39168" spans="5:5" x14ac:dyDescent="0.25">
      <c r="E39168"/>
    </row>
    <row r="39169" spans="5:5" x14ac:dyDescent="0.25">
      <c r="E39169"/>
    </row>
    <row r="39170" spans="5:5" x14ac:dyDescent="0.25">
      <c r="E39170"/>
    </row>
    <row r="39171" spans="5:5" x14ac:dyDescent="0.25">
      <c r="E39171"/>
    </row>
    <row r="39172" spans="5:5" x14ac:dyDescent="0.25">
      <c r="E39172"/>
    </row>
    <row r="39173" spans="5:5" x14ac:dyDescent="0.25">
      <c r="E39173"/>
    </row>
    <row r="39174" spans="5:5" x14ac:dyDescent="0.25">
      <c r="E39174"/>
    </row>
    <row r="39175" spans="5:5" x14ac:dyDescent="0.25">
      <c r="E39175"/>
    </row>
    <row r="39176" spans="5:5" x14ac:dyDescent="0.25">
      <c r="E39176"/>
    </row>
    <row r="39177" spans="5:5" x14ac:dyDescent="0.25">
      <c r="E39177"/>
    </row>
    <row r="39178" spans="5:5" x14ac:dyDescent="0.25">
      <c r="E39178"/>
    </row>
    <row r="39179" spans="5:5" x14ac:dyDescent="0.25">
      <c r="E39179"/>
    </row>
    <row r="39180" spans="5:5" x14ac:dyDescent="0.25">
      <c r="E39180"/>
    </row>
    <row r="39181" spans="5:5" x14ac:dyDescent="0.25">
      <c r="E39181"/>
    </row>
    <row r="39182" spans="5:5" x14ac:dyDescent="0.25">
      <c r="E39182"/>
    </row>
    <row r="39183" spans="5:5" x14ac:dyDescent="0.25">
      <c r="E39183"/>
    </row>
    <row r="39184" spans="5:5" x14ac:dyDescent="0.25">
      <c r="E39184"/>
    </row>
    <row r="39185" spans="5:5" x14ac:dyDescent="0.25">
      <c r="E39185"/>
    </row>
    <row r="39186" spans="5:5" x14ac:dyDescent="0.25">
      <c r="E39186"/>
    </row>
    <row r="39187" spans="5:5" x14ac:dyDescent="0.25">
      <c r="E39187"/>
    </row>
    <row r="39188" spans="5:5" x14ac:dyDescent="0.25">
      <c r="E39188"/>
    </row>
    <row r="39189" spans="5:5" x14ac:dyDescent="0.25">
      <c r="E39189"/>
    </row>
    <row r="39190" spans="5:5" x14ac:dyDescent="0.25">
      <c r="E39190"/>
    </row>
    <row r="39191" spans="5:5" x14ac:dyDescent="0.25">
      <c r="E39191"/>
    </row>
    <row r="39192" spans="5:5" x14ac:dyDescent="0.25">
      <c r="E39192"/>
    </row>
    <row r="39193" spans="5:5" x14ac:dyDescent="0.25">
      <c r="E39193"/>
    </row>
    <row r="39194" spans="5:5" x14ac:dyDescent="0.25">
      <c r="E39194"/>
    </row>
    <row r="39195" spans="5:5" x14ac:dyDescent="0.25">
      <c r="E39195"/>
    </row>
    <row r="39196" spans="5:5" x14ac:dyDescent="0.25">
      <c r="E39196"/>
    </row>
    <row r="39197" spans="5:5" x14ac:dyDescent="0.25">
      <c r="E39197"/>
    </row>
    <row r="39198" spans="5:5" x14ac:dyDescent="0.25">
      <c r="E39198"/>
    </row>
    <row r="39199" spans="5:5" x14ac:dyDescent="0.25">
      <c r="E39199"/>
    </row>
    <row r="39200" spans="5:5" x14ac:dyDescent="0.25">
      <c r="E39200"/>
    </row>
    <row r="39201" spans="5:5" x14ac:dyDescent="0.25">
      <c r="E39201"/>
    </row>
    <row r="39202" spans="5:5" x14ac:dyDescent="0.25">
      <c r="E39202"/>
    </row>
    <row r="39203" spans="5:5" x14ac:dyDescent="0.25">
      <c r="E39203"/>
    </row>
    <row r="39204" spans="5:5" x14ac:dyDescent="0.25">
      <c r="E39204"/>
    </row>
    <row r="39205" spans="5:5" x14ac:dyDescent="0.25">
      <c r="E39205"/>
    </row>
    <row r="39206" spans="5:5" x14ac:dyDescent="0.25">
      <c r="E39206"/>
    </row>
    <row r="39207" spans="5:5" x14ac:dyDescent="0.25">
      <c r="E39207"/>
    </row>
    <row r="39208" spans="5:5" x14ac:dyDescent="0.25">
      <c r="E39208"/>
    </row>
    <row r="39209" spans="5:5" x14ac:dyDescent="0.25">
      <c r="E39209"/>
    </row>
    <row r="39210" spans="5:5" x14ac:dyDescent="0.25">
      <c r="E39210"/>
    </row>
    <row r="39211" spans="5:5" x14ac:dyDescent="0.25">
      <c r="E39211"/>
    </row>
    <row r="39212" spans="5:5" x14ac:dyDescent="0.25">
      <c r="E39212"/>
    </row>
    <row r="39213" spans="5:5" x14ac:dyDescent="0.25">
      <c r="E39213"/>
    </row>
    <row r="39214" spans="5:5" x14ac:dyDescent="0.25">
      <c r="E39214"/>
    </row>
    <row r="39215" spans="5:5" x14ac:dyDescent="0.25">
      <c r="E39215"/>
    </row>
    <row r="39216" spans="5:5" x14ac:dyDescent="0.25">
      <c r="E39216"/>
    </row>
    <row r="39217" spans="5:5" x14ac:dyDescent="0.25">
      <c r="E39217"/>
    </row>
    <row r="39218" spans="5:5" x14ac:dyDescent="0.25">
      <c r="E39218"/>
    </row>
    <row r="39219" spans="5:5" x14ac:dyDescent="0.25">
      <c r="E39219"/>
    </row>
    <row r="39220" spans="5:5" x14ac:dyDescent="0.25">
      <c r="E39220"/>
    </row>
    <row r="39221" spans="5:5" x14ac:dyDescent="0.25">
      <c r="E39221"/>
    </row>
    <row r="39222" spans="5:5" x14ac:dyDescent="0.25">
      <c r="E39222"/>
    </row>
    <row r="39223" spans="5:5" x14ac:dyDescent="0.25">
      <c r="E39223"/>
    </row>
    <row r="39224" spans="5:5" x14ac:dyDescent="0.25">
      <c r="E39224"/>
    </row>
    <row r="39225" spans="5:5" x14ac:dyDescent="0.25">
      <c r="E39225"/>
    </row>
    <row r="39226" spans="5:5" x14ac:dyDescent="0.25">
      <c r="E39226"/>
    </row>
    <row r="39227" spans="5:5" x14ac:dyDescent="0.25">
      <c r="E39227"/>
    </row>
    <row r="39228" spans="5:5" x14ac:dyDescent="0.25">
      <c r="E39228"/>
    </row>
    <row r="39229" spans="5:5" x14ac:dyDescent="0.25">
      <c r="E39229"/>
    </row>
    <row r="39230" spans="5:5" x14ac:dyDescent="0.25">
      <c r="E39230"/>
    </row>
    <row r="39231" spans="5:5" x14ac:dyDescent="0.25">
      <c r="E39231"/>
    </row>
    <row r="39232" spans="5:5" x14ac:dyDescent="0.25">
      <c r="E39232"/>
    </row>
    <row r="39233" spans="5:5" x14ac:dyDescent="0.25">
      <c r="E39233"/>
    </row>
    <row r="39234" spans="5:5" x14ac:dyDescent="0.25">
      <c r="E39234"/>
    </row>
    <row r="39235" spans="5:5" x14ac:dyDescent="0.25">
      <c r="E39235"/>
    </row>
    <row r="39236" spans="5:5" x14ac:dyDescent="0.25">
      <c r="E39236"/>
    </row>
    <row r="39237" spans="5:5" x14ac:dyDescent="0.25">
      <c r="E39237"/>
    </row>
    <row r="39238" spans="5:5" x14ac:dyDescent="0.25">
      <c r="E39238"/>
    </row>
    <row r="39239" spans="5:5" x14ac:dyDescent="0.25">
      <c r="E39239"/>
    </row>
    <row r="39240" spans="5:5" x14ac:dyDescent="0.25">
      <c r="E39240"/>
    </row>
    <row r="39241" spans="5:5" x14ac:dyDescent="0.25">
      <c r="E39241"/>
    </row>
    <row r="39242" spans="5:5" x14ac:dyDescent="0.25">
      <c r="E39242"/>
    </row>
    <row r="39243" spans="5:5" x14ac:dyDescent="0.25">
      <c r="E39243"/>
    </row>
    <row r="39244" spans="5:5" x14ac:dyDescent="0.25">
      <c r="E39244"/>
    </row>
    <row r="39245" spans="5:5" x14ac:dyDescent="0.25">
      <c r="E39245"/>
    </row>
    <row r="39246" spans="5:5" x14ac:dyDescent="0.25">
      <c r="E39246"/>
    </row>
    <row r="39247" spans="5:5" x14ac:dyDescent="0.25">
      <c r="E39247"/>
    </row>
    <row r="39248" spans="5:5" x14ac:dyDescent="0.25">
      <c r="E39248"/>
    </row>
    <row r="39249" spans="5:5" x14ac:dyDescent="0.25">
      <c r="E39249"/>
    </row>
    <row r="39250" spans="5:5" x14ac:dyDescent="0.25">
      <c r="E39250"/>
    </row>
    <row r="39251" spans="5:5" x14ac:dyDescent="0.25">
      <c r="E39251"/>
    </row>
    <row r="39252" spans="5:5" x14ac:dyDescent="0.25">
      <c r="E39252"/>
    </row>
    <row r="39253" spans="5:5" x14ac:dyDescent="0.25">
      <c r="E39253"/>
    </row>
    <row r="39254" spans="5:5" x14ac:dyDescent="0.25">
      <c r="E39254"/>
    </row>
    <row r="39255" spans="5:5" x14ac:dyDescent="0.25">
      <c r="E39255"/>
    </row>
    <row r="39256" spans="5:5" x14ac:dyDescent="0.25">
      <c r="E39256"/>
    </row>
    <row r="39257" spans="5:5" x14ac:dyDescent="0.25">
      <c r="E39257"/>
    </row>
    <row r="39258" spans="5:5" x14ac:dyDescent="0.25">
      <c r="E39258"/>
    </row>
    <row r="39259" spans="5:5" x14ac:dyDescent="0.25">
      <c r="E39259"/>
    </row>
    <row r="39260" spans="5:5" x14ac:dyDescent="0.25">
      <c r="E39260"/>
    </row>
    <row r="39261" spans="5:5" x14ac:dyDescent="0.25">
      <c r="E39261"/>
    </row>
    <row r="39262" spans="5:5" x14ac:dyDescent="0.25">
      <c r="E39262"/>
    </row>
    <row r="39263" spans="5:5" x14ac:dyDescent="0.25">
      <c r="E39263"/>
    </row>
    <row r="39264" spans="5:5" x14ac:dyDescent="0.25">
      <c r="E39264"/>
    </row>
    <row r="39265" spans="5:5" x14ac:dyDescent="0.25">
      <c r="E39265"/>
    </row>
    <row r="39266" spans="5:5" x14ac:dyDescent="0.25">
      <c r="E39266"/>
    </row>
    <row r="39267" spans="5:5" x14ac:dyDescent="0.25">
      <c r="E39267"/>
    </row>
    <row r="39268" spans="5:5" x14ac:dyDescent="0.25">
      <c r="E39268"/>
    </row>
    <row r="39269" spans="5:5" x14ac:dyDescent="0.25">
      <c r="E39269"/>
    </row>
    <row r="39270" spans="5:5" x14ac:dyDescent="0.25">
      <c r="E39270"/>
    </row>
    <row r="39271" spans="5:5" x14ac:dyDescent="0.25">
      <c r="E39271"/>
    </row>
    <row r="39272" spans="5:5" x14ac:dyDescent="0.25">
      <c r="E39272"/>
    </row>
    <row r="39273" spans="5:5" x14ac:dyDescent="0.25">
      <c r="E39273"/>
    </row>
    <row r="39274" spans="5:5" x14ac:dyDescent="0.25">
      <c r="E39274"/>
    </row>
    <row r="39275" spans="5:5" x14ac:dyDescent="0.25">
      <c r="E39275"/>
    </row>
    <row r="39276" spans="5:5" x14ac:dyDescent="0.25">
      <c r="E39276"/>
    </row>
    <row r="39277" spans="5:5" x14ac:dyDescent="0.25">
      <c r="E39277"/>
    </row>
    <row r="39278" spans="5:5" x14ac:dyDescent="0.25">
      <c r="E39278"/>
    </row>
    <row r="39279" spans="5:5" x14ac:dyDescent="0.25">
      <c r="E39279"/>
    </row>
    <row r="39280" spans="5:5" x14ac:dyDescent="0.25">
      <c r="E39280"/>
    </row>
    <row r="39281" spans="5:5" x14ac:dyDescent="0.25">
      <c r="E39281"/>
    </row>
    <row r="39282" spans="5:5" x14ac:dyDescent="0.25">
      <c r="E39282"/>
    </row>
    <row r="39283" spans="5:5" x14ac:dyDescent="0.25">
      <c r="E39283"/>
    </row>
    <row r="39284" spans="5:5" x14ac:dyDescent="0.25">
      <c r="E39284"/>
    </row>
    <row r="39285" spans="5:5" x14ac:dyDescent="0.25">
      <c r="E39285"/>
    </row>
    <row r="39286" spans="5:5" x14ac:dyDescent="0.25">
      <c r="E39286"/>
    </row>
    <row r="39287" spans="5:5" x14ac:dyDescent="0.25">
      <c r="E39287"/>
    </row>
    <row r="39288" spans="5:5" x14ac:dyDescent="0.25">
      <c r="E39288"/>
    </row>
    <row r="39289" spans="5:5" x14ac:dyDescent="0.25">
      <c r="E39289"/>
    </row>
    <row r="39290" spans="5:5" x14ac:dyDescent="0.25">
      <c r="E39290"/>
    </row>
    <row r="39291" spans="5:5" x14ac:dyDescent="0.25">
      <c r="E39291"/>
    </row>
    <row r="39292" spans="5:5" x14ac:dyDescent="0.25">
      <c r="E39292"/>
    </row>
    <row r="39293" spans="5:5" x14ac:dyDescent="0.25">
      <c r="E39293"/>
    </row>
    <row r="39294" spans="5:5" x14ac:dyDescent="0.25">
      <c r="E39294"/>
    </row>
    <row r="39295" spans="5:5" x14ac:dyDescent="0.25">
      <c r="E39295"/>
    </row>
    <row r="39296" spans="5:5" x14ac:dyDescent="0.25">
      <c r="E39296"/>
    </row>
    <row r="39297" spans="5:5" x14ac:dyDescent="0.25">
      <c r="E39297"/>
    </row>
    <row r="39298" spans="5:5" x14ac:dyDescent="0.25">
      <c r="E39298"/>
    </row>
    <row r="39299" spans="5:5" x14ac:dyDescent="0.25">
      <c r="E39299"/>
    </row>
    <row r="39300" spans="5:5" x14ac:dyDescent="0.25">
      <c r="E39300"/>
    </row>
    <row r="39301" spans="5:5" x14ac:dyDescent="0.25">
      <c r="E39301"/>
    </row>
    <row r="39302" spans="5:5" x14ac:dyDescent="0.25">
      <c r="E39302"/>
    </row>
    <row r="39303" spans="5:5" x14ac:dyDescent="0.25">
      <c r="E39303"/>
    </row>
    <row r="39304" spans="5:5" x14ac:dyDescent="0.25">
      <c r="E39304"/>
    </row>
    <row r="39305" spans="5:5" x14ac:dyDescent="0.25">
      <c r="E39305"/>
    </row>
    <row r="39306" spans="5:5" x14ac:dyDescent="0.25">
      <c r="E39306"/>
    </row>
    <row r="39307" spans="5:5" x14ac:dyDescent="0.25">
      <c r="E39307"/>
    </row>
    <row r="39308" spans="5:5" x14ac:dyDescent="0.25">
      <c r="E39308"/>
    </row>
    <row r="39309" spans="5:5" x14ac:dyDescent="0.25">
      <c r="E39309"/>
    </row>
    <row r="39310" spans="5:5" x14ac:dyDescent="0.25">
      <c r="E39310"/>
    </row>
    <row r="39311" spans="5:5" x14ac:dyDescent="0.25">
      <c r="E39311"/>
    </row>
    <row r="39312" spans="5:5" x14ac:dyDescent="0.25">
      <c r="E39312"/>
    </row>
    <row r="39313" spans="5:5" x14ac:dyDescent="0.25">
      <c r="E39313"/>
    </row>
    <row r="39314" spans="5:5" x14ac:dyDescent="0.25">
      <c r="E39314"/>
    </row>
    <row r="39315" spans="5:5" x14ac:dyDescent="0.25">
      <c r="E39315"/>
    </row>
    <row r="39316" spans="5:5" x14ac:dyDescent="0.25">
      <c r="E39316"/>
    </row>
    <row r="39317" spans="5:5" x14ac:dyDescent="0.25">
      <c r="E39317"/>
    </row>
    <row r="39318" spans="5:5" x14ac:dyDescent="0.25">
      <c r="E39318"/>
    </row>
    <row r="39319" spans="5:5" x14ac:dyDescent="0.25">
      <c r="E39319"/>
    </row>
    <row r="39320" spans="5:5" x14ac:dyDescent="0.25">
      <c r="E39320"/>
    </row>
    <row r="39321" spans="5:5" x14ac:dyDescent="0.25">
      <c r="E39321"/>
    </row>
    <row r="39322" spans="5:5" x14ac:dyDescent="0.25">
      <c r="E39322"/>
    </row>
    <row r="39323" spans="5:5" x14ac:dyDescent="0.25">
      <c r="E39323"/>
    </row>
    <row r="39324" spans="5:5" x14ac:dyDescent="0.25">
      <c r="E39324"/>
    </row>
    <row r="39325" spans="5:5" x14ac:dyDescent="0.25">
      <c r="E39325"/>
    </row>
    <row r="39326" spans="5:5" x14ac:dyDescent="0.25">
      <c r="E39326"/>
    </row>
    <row r="39327" spans="5:5" x14ac:dyDescent="0.25">
      <c r="E39327"/>
    </row>
    <row r="39328" spans="5:5" x14ac:dyDescent="0.25">
      <c r="E39328"/>
    </row>
    <row r="39329" spans="5:5" x14ac:dyDescent="0.25">
      <c r="E39329"/>
    </row>
    <row r="39330" spans="5:5" x14ac:dyDescent="0.25">
      <c r="E39330"/>
    </row>
    <row r="39331" spans="5:5" x14ac:dyDescent="0.25">
      <c r="E39331"/>
    </row>
    <row r="39332" spans="5:5" x14ac:dyDescent="0.25">
      <c r="E39332"/>
    </row>
    <row r="39333" spans="5:5" x14ac:dyDescent="0.25">
      <c r="E39333"/>
    </row>
    <row r="39334" spans="5:5" x14ac:dyDescent="0.25">
      <c r="E39334"/>
    </row>
    <row r="39335" spans="5:5" x14ac:dyDescent="0.25">
      <c r="E39335"/>
    </row>
    <row r="39336" spans="5:5" x14ac:dyDescent="0.25">
      <c r="E39336"/>
    </row>
    <row r="39337" spans="5:5" x14ac:dyDescent="0.25">
      <c r="E39337"/>
    </row>
    <row r="39338" spans="5:5" x14ac:dyDescent="0.25">
      <c r="E39338"/>
    </row>
    <row r="39339" spans="5:5" x14ac:dyDescent="0.25">
      <c r="E39339"/>
    </row>
    <row r="39340" spans="5:5" x14ac:dyDescent="0.25">
      <c r="E39340"/>
    </row>
    <row r="39341" spans="5:5" x14ac:dyDescent="0.25">
      <c r="E39341"/>
    </row>
    <row r="39342" spans="5:5" x14ac:dyDescent="0.25">
      <c r="E39342"/>
    </row>
    <row r="39343" spans="5:5" x14ac:dyDescent="0.25">
      <c r="E39343"/>
    </row>
    <row r="39344" spans="5:5" x14ac:dyDescent="0.25">
      <c r="E39344"/>
    </row>
    <row r="39345" spans="5:5" x14ac:dyDescent="0.25">
      <c r="E39345"/>
    </row>
    <row r="39346" spans="5:5" x14ac:dyDescent="0.25">
      <c r="E39346"/>
    </row>
    <row r="39347" spans="5:5" x14ac:dyDescent="0.25">
      <c r="E39347"/>
    </row>
    <row r="39348" spans="5:5" x14ac:dyDescent="0.25">
      <c r="E39348"/>
    </row>
    <row r="39349" spans="5:5" x14ac:dyDescent="0.25">
      <c r="E39349"/>
    </row>
    <row r="39350" spans="5:5" x14ac:dyDescent="0.25">
      <c r="E39350"/>
    </row>
    <row r="39351" spans="5:5" x14ac:dyDescent="0.25">
      <c r="E39351"/>
    </row>
    <row r="39352" spans="5:5" x14ac:dyDescent="0.25">
      <c r="E39352"/>
    </row>
    <row r="39353" spans="5:5" x14ac:dyDescent="0.25">
      <c r="E39353"/>
    </row>
    <row r="39354" spans="5:5" x14ac:dyDescent="0.25">
      <c r="E39354"/>
    </row>
    <row r="39355" spans="5:5" x14ac:dyDescent="0.25">
      <c r="E39355"/>
    </row>
    <row r="39356" spans="5:5" x14ac:dyDescent="0.25">
      <c r="E39356"/>
    </row>
    <row r="39357" spans="5:5" x14ac:dyDescent="0.25">
      <c r="E39357"/>
    </row>
    <row r="39358" spans="5:5" x14ac:dyDescent="0.25">
      <c r="E39358"/>
    </row>
    <row r="39359" spans="5:5" x14ac:dyDescent="0.25">
      <c r="E39359"/>
    </row>
    <row r="39360" spans="5:5" x14ac:dyDescent="0.25">
      <c r="E39360"/>
    </row>
    <row r="39361" spans="5:5" x14ac:dyDescent="0.25">
      <c r="E39361"/>
    </row>
    <row r="39362" spans="5:5" x14ac:dyDescent="0.25">
      <c r="E39362"/>
    </row>
    <row r="39363" spans="5:5" x14ac:dyDescent="0.25">
      <c r="E39363"/>
    </row>
    <row r="39364" spans="5:5" x14ac:dyDescent="0.25">
      <c r="E39364"/>
    </row>
    <row r="39365" spans="5:5" x14ac:dyDescent="0.25">
      <c r="E39365"/>
    </row>
    <row r="39366" spans="5:5" x14ac:dyDescent="0.25">
      <c r="E39366"/>
    </row>
    <row r="39367" spans="5:5" x14ac:dyDescent="0.25">
      <c r="E39367"/>
    </row>
    <row r="39368" spans="5:5" x14ac:dyDescent="0.25">
      <c r="E39368"/>
    </row>
    <row r="39369" spans="5:5" x14ac:dyDescent="0.25">
      <c r="E39369"/>
    </row>
    <row r="39370" spans="5:5" x14ac:dyDescent="0.25">
      <c r="E39370"/>
    </row>
    <row r="39371" spans="5:5" x14ac:dyDescent="0.25">
      <c r="E39371"/>
    </row>
    <row r="39372" spans="5:5" x14ac:dyDescent="0.25">
      <c r="E39372"/>
    </row>
    <row r="39373" spans="5:5" x14ac:dyDescent="0.25">
      <c r="E39373"/>
    </row>
    <row r="39374" spans="5:5" x14ac:dyDescent="0.25">
      <c r="E39374"/>
    </row>
    <row r="39375" spans="5:5" x14ac:dyDescent="0.25">
      <c r="E39375"/>
    </row>
    <row r="39376" spans="5:5" x14ac:dyDescent="0.25">
      <c r="E39376"/>
    </row>
    <row r="39377" spans="5:5" x14ac:dyDescent="0.25">
      <c r="E39377"/>
    </row>
    <row r="39378" spans="5:5" x14ac:dyDescent="0.25">
      <c r="E39378"/>
    </row>
    <row r="39379" spans="5:5" x14ac:dyDescent="0.25">
      <c r="E39379"/>
    </row>
    <row r="39380" spans="5:5" x14ac:dyDescent="0.25">
      <c r="E39380"/>
    </row>
    <row r="39381" spans="5:5" x14ac:dyDescent="0.25">
      <c r="E39381"/>
    </row>
    <row r="39382" spans="5:5" x14ac:dyDescent="0.25">
      <c r="E39382"/>
    </row>
    <row r="39383" spans="5:5" x14ac:dyDescent="0.25">
      <c r="E39383"/>
    </row>
    <row r="39384" spans="5:5" x14ac:dyDescent="0.25">
      <c r="E39384"/>
    </row>
    <row r="39385" spans="5:5" x14ac:dyDescent="0.25">
      <c r="E39385"/>
    </row>
    <row r="39386" spans="5:5" x14ac:dyDescent="0.25">
      <c r="E39386"/>
    </row>
    <row r="39387" spans="5:5" x14ac:dyDescent="0.25">
      <c r="E39387"/>
    </row>
    <row r="39388" spans="5:5" x14ac:dyDescent="0.25">
      <c r="E39388"/>
    </row>
    <row r="39389" spans="5:5" x14ac:dyDescent="0.25">
      <c r="E39389"/>
    </row>
    <row r="39390" spans="5:5" x14ac:dyDescent="0.25">
      <c r="E39390"/>
    </row>
    <row r="39391" spans="5:5" x14ac:dyDescent="0.25">
      <c r="E39391"/>
    </row>
    <row r="39392" spans="5:5" x14ac:dyDescent="0.25">
      <c r="E39392"/>
    </row>
    <row r="39393" spans="5:5" x14ac:dyDescent="0.25">
      <c r="E39393"/>
    </row>
    <row r="39394" spans="5:5" x14ac:dyDescent="0.25">
      <c r="E39394"/>
    </row>
    <row r="39395" spans="5:5" x14ac:dyDescent="0.25">
      <c r="E39395"/>
    </row>
    <row r="39396" spans="5:5" x14ac:dyDescent="0.25">
      <c r="E39396"/>
    </row>
    <row r="39397" spans="5:5" x14ac:dyDescent="0.25">
      <c r="E39397"/>
    </row>
    <row r="39398" spans="5:5" x14ac:dyDescent="0.25">
      <c r="E39398"/>
    </row>
    <row r="39399" spans="5:5" x14ac:dyDescent="0.25">
      <c r="E39399"/>
    </row>
    <row r="39400" spans="5:5" x14ac:dyDescent="0.25">
      <c r="E39400"/>
    </row>
    <row r="39401" spans="5:5" x14ac:dyDescent="0.25">
      <c r="E39401"/>
    </row>
    <row r="39402" spans="5:5" x14ac:dyDescent="0.25">
      <c r="E39402"/>
    </row>
    <row r="39403" spans="5:5" x14ac:dyDescent="0.25">
      <c r="E39403"/>
    </row>
    <row r="39404" spans="5:5" x14ac:dyDescent="0.25">
      <c r="E39404"/>
    </row>
    <row r="39405" spans="5:5" x14ac:dyDescent="0.25">
      <c r="E39405"/>
    </row>
    <row r="39406" spans="5:5" x14ac:dyDescent="0.25">
      <c r="E39406"/>
    </row>
    <row r="39407" spans="5:5" x14ac:dyDescent="0.25">
      <c r="E39407"/>
    </row>
    <row r="39408" spans="5:5" x14ac:dyDescent="0.25">
      <c r="E39408"/>
    </row>
    <row r="39409" spans="5:5" x14ac:dyDescent="0.25">
      <c r="E39409"/>
    </row>
    <row r="39410" spans="5:5" x14ac:dyDescent="0.25">
      <c r="E39410"/>
    </row>
    <row r="39411" spans="5:5" x14ac:dyDescent="0.25">
      <c r="E39411"/>
    </row>
    <row r="39412" spans="5:5" x14ac:dyDescent="0.25">
      <c r="E39412"/>
    </row>
    <row r="39413" spans="5:5" x14ac:dyDescent="0.25">
      <c r="E39413"/>
    </row>
    <row r="39414" spans="5:5" x14ac:dyDescent="0.25">
      <c r="E39414"/>
    </row>
    <row r="39415" spans="5:5" x14ac:dyDescent="0.25">
      <c r="E39415"/>
    </row>
    <row r="39416" spans="5:5" x14ac:dyDescent="0.25">
      <c r="E39416"/>
    </row>
    <row r="39417" spans="5:5" x14ac:dyDescent="0.25">
      <c r="E39417"/>
    </row>
    <row r="39418" spans="5:5" x14ac:dyDescent="0.25">
      <c r="E39418"/>
    </row>
    <row r="39419" spans="5:5" x14ac:dyDescent="0.25">
      <c r="E39419"/>
    </row>
    <row r="39420" spans="5:5" x14ac:dyDescent="0.25">
      <c r="E39420"/>
    </row>
    <row r="39421" spans="5:5" x14ac:dyDescent="0.25">
      <c r="E39421"/>
    </row>
    <row r="39422" spans="5:5" x14ac:dyDescent="0.25">
      <c r="E39422"/>
    </row>
    <row r="39423" spans="5:5" x14ac:dyDescent="0.25">
      <c r="E39423"/>
    </row>
    <row r="39424" spans="5:5" x14ac:dyDescent="0.25">
      <c r="E39424"/>
    </row>
    <row r="39425" spans="5:5" x14ac:dyDescent="0.25">
      <c r="E39425"/>
    </row>
    <row r="39426" spans="5:5" x14ac:dyDescent="0.25">
      <c r="E39426"/>
    </row>
    <row r="39427" spans="5:5" x14ac:dyDescent="0.25">
      <c r="E39427"/>
    </row>
    <row r="39428" spans="5:5" x14ac:dyDescent="0.25">
      <c r="E39428"/>
    </row>
    <row r="39429" spans="5:5" x14ac:dyDescent="0.25">
      <c r="E39429"/>
    </row>
    <row r="39430" spans="5:5" x14ac:dyDescent="0.25">
      <c r="E39430"/>
    </row>
    <row r="39431" spans="5:5" x14ac:dyDescent="0.25">
      <c r="E39431"/>
    </row>
    <row r="39432" spans="5:5" x14ac:dyDescent="0.25">
      <c r="E39432"/>
    </row>
    <row r="39433" spans="5:5" x14ac:dyDescent="0.25">
      <c r="E39433"/>
    </row>
    <row r="39434" spans="5:5" x14ac:dyDescent="0.25">
      <c r="E39434"/>
    </row>
    <row r="39435" spans="5:5" x14ac:dyDescent="0.25">
      <c r="E39435"/>
    </row>
    <row r="39436" spans="5:5" x14ac:dyDescent="0.25">
      <c r="E39436"/>
    </row>
    <row r="39437" spans="5:5" x14ac:dyDescent="0.25">
      <c r="E39437"/>
    </row>
    <row r="39438" spans="5:5" x14ac:dyDescent="0.25">
      <c r="E39438"/>
    </row>
    <row r="39439" spans="5:5" x14ac:dyDescent="0.25">
      <c r="E39439"/>
    </row>
    <row r="39440" spans="5:5" x14ac:dyDescent="0.25">
      <c r="E39440"/>
    </row>
    <row r="39441" spans="5:5" x14ac:dyDescent="0.25">
      <c r="E39441"/>
    </row>
    <row r="39442" spans="5:5" x14ac:dyDescent="0.25">
      <c r="E39442"/>
    </row>
    <row r="39443" spans="5:5" x14ac:dyDescent="0.25">
      <c r="E39443"/>
    </row>
    <row r="39444" spans="5:5" x14ac:dyDescent="0.25">
      <c r="E39444"/>
    </row>
    <row r="39445" spans="5:5" x14ac:dyDescent="0.25">
      <c r="E39445"/>
    </row>
    <row r="39446" spans="5:5" x14ac:dyDescent="0.25">
      <c r="E39446"/>
    </row>
    <row r="39447" spans="5:5" x14ac:dyDescent="0.25">
      <c r="E39447"/>
    </row>
    <row r="39448" spans="5:5" x14ac:dyDescent="0.25">
      <c r="E39448"/>
    </row>
    <row r="39449" spans="5:5" x14ac:dyDescent="0.25">
      <c r="E39449"/>
    </row>
    <row r="39450" spans="5:5" x14ac:dyDescent="0.25">
      <c r="E39450"/>
    </row>
    <row r="39451" spans="5:5" x14ac:dyDescent="0.25">
      <c r="E39451"/>
    </row>
    <row r="39452" spans="5:5" x14ac:dyDescent="0.25">
      <c r="E39452"/>
    </row>
    <row r="39453" spans="5:5" x14ac:dyDescent="0.25">
      <c r="E39453"/>
    </row>
    <row r="39454" spans="5:5" x14ac:dyDescent="0.25">
      <c r="E39454"/>
    </row>
    <row r="39455" spans="5:5" x14ac:dyDescent="0.25">
      <c r="E39455"/>
    </row>
    <row r="39456" spans="5:5" x14ac:dyDescent="0.25">
      <c r="E39456"/>
    </row>
    <row r="39457" spans="5:5" x14ac:dyDescent="0.25">
      <c r="E39457"/>
    </row>
    <row r="39458" spans="5:5" x14ac:dyDescent="0.25">
      <c r="E39458"/>
    </row>
    <row r="39459" spans="5:5" x14ac:dyDescent="0.25">
      <c r="E39459"/>
    </row>
    <row r="39460" spans="5:5" x14ac:dyDescent="0.25">
      <c r="E39460"/>
    </row>
    <row r="39461" spans="5:5" x14ac:dyDescent="0.25">
      <c r="E39461"/>
    </row>
    <row r="39462" spans="5:5" x14ac:dyDescent="0.25">
      <c r="E39462"/>
    </row>
    <row r="39463" spans="5:5" x14ac:dyDescent="0.25">
      <c r="E39463"/>
    </row>
    <row r="39464" spans="5:5" x14ac:dyDescent="0.25">
      <c r="E39464"/>
    </row>
    <row r="39465" spans="5:5" x14ac:dyDescent="0.25">
      <c r="E39465"/>
    </row>
    <row r="39466" spans="5:5" x14ac:dyDescent="0.25">
      <c r="E39466"/>
    </row>
    <row r="39467" spans="5:5" x14ac:dyDescent="0.25">
      <c r="E39467"/>
    </row>
    <row r="39468" spans="5:5" x14ac:dyDescent="0.25">
      <c r="E39468"/>
    </row>
    <row r="39469" spans="5:5" x14ac:dyDescent="0.25">
      <c r="E39469"/>
    </row>
    <row r="39470" spans="5:5" x14ac:dyDescent="0.25">
      <c r="E39470"/>
    </row>
    <row r="39471" spans="5:5" x14ac:dyDescent="0.25">
      <c r="E39471"/>
    </row>
    <row r="39472" spans="5:5" x14ac:dyDescent="0.25">
      <c r="E39472"/>
    </row>
    <row r="39473" spans="5:5" x14ac:dyDescent="0.25">
      <c r="E39473"/>
    </row>
    <row r="39474" spans="5:5" x14ac:dyDescent="0.25">
      <c r="E39474"/>
    </row>
    <row r="39475" spans="5:5" x14ac:dyDescent="0.25">
      <c r="E39475"/>
    </row>
    <row r="39476" spans="5:5" x14ac:dyDescent="0.25">
      <c r="E39476"/>
    </row>
    <row r="39477" spans="5:5" x14ac:dyDescent="0.25">
      <c r="E39477"/>
    </row>
    <row r="39478" spans="5:5" x14ac:dyDescent="0.25">
      <c r="E39478"/>
    </row>
    <row r="39479" spans="5:5" x14ac:dyDescent="0.25">
      <c r="E39479"/>
    </row>
    <row r="39480" spans="5:5" x14ac:dyDescent="0.25">
      <c r="E39480"/>
    </row>
    <row r="39481" spans="5:5" x14ac:dyDescent="0.25">
      <c r="E39481"/>
    </row>
    <row r="39482" spans="5:5" x14ac:dyDescent="0.25">
      <c r="E39482"/>
    </row>
    <row r="39483" spans="5:5" x14ac:dyDescent="0.25">
      <c r="E39483"/>
    </row>
    <row r="39484" spans="5:5" x14ac:dyDescent="0.25">
      <c r="E39484"/>
    </row>
    <row r="39485" spans="5:5" x14ac:dyDescent="0.25">
      <c r="E39485"/>
    </row>
    <row r="39486" spans="5:5" x14ac:dyDescent="0.25">
      <c r="E39486"/>
    </row>
    <row r="39487" spans="5:5" x14ac:dyDescent="0.25">
      <c r="E39487"/>
    </row>
    <row r="39488" spans="5:5" x14ac:dyDescent="0.25">
      <c r="E39488"/>
    </row>
    <row r="39489" spans="5:5" x14ac:dyDescent="0.25">
      <c r="E39489"/>
    </row>
    <row r="39490" spans="5:5" x14ac:dyDescent="0.25">
      <c r="E39490"/>
    </row>
    <row r="39491" spans="5:5" x14ac:dyDescent="0.25">
      <c r="E39491"/>
    </row>
    <row r="39492" spans="5:5" x14ac:dyDescent="0.25">
      <c r="E39492"/>
    </row>
    <row r="39493" spans="5:5" x14ac:dyDescent="0.25">
      <c r="E39493"/>
    </row>
    <row r="39494" spans="5:5" x14ac:dyDescent="0.25">
      <c r="E39494"/>
    </row>
    <row r="39495" spans="5:5" x14ac:dyDescent="0.25">
      <c r="E39495"/>
    </row>
    <row r="39496" spans="5:5" x14ac:dyDescent="0.25">
      <c r="E39496"/>
    </row>
    <row r="39497" spans="5:5" x14ac:dyDescent="0.25">
      <c r="E39497"/>
    </row>
    <row r="39498" spans="5:5" x14ac:dyDescent="0.25">
      <c r="E39498"/>
    </row>
    <row r="39499" spans="5:5" x14ac:dyDescent="0.25">
      <c r="E39499"/>
    </row>
    <row r="39500" spans="5:5" x14ac:dyDescent="0.25">
      <c r="E39500"/>
    </row>
    <row r="39501" spans="5:5" x14ac:dyDescent="0.25">
      <c r="E39501"/>
    </row>
    <row r="39502" spans="5:5" x14ac:dyDescent="0.25">
      <c r="E39502"/>
    </row>
    <row r="39503" spans="5:5" x14ac:dyDescent="0.25">
      <c r="E39503"/>
    </row>
    <row r="39504" spans="5:5" x14ac:dyDescent="0.25">
      <c r="E39504"/>
    </row>
    <row r="39505" spans="5:5" x14ac:dyDescent="0.25">
      <c r="E39505"/>
    </row>
    <row r="39506" spans="5:5" x14ac:dyDescent="0.25">
      <c r="E39506"/>
    </row>
    <row r="39507" spans="5:5" x14ac:dyDescent="0.25">
      <c r="E39507"/>
    </row>
    <row r="39508" spans="5:5" x14ac:dyDescent="0.25">
      <c r="E39508"/>
    </row>
    <row r="39509" spans="5:5" x14ac:dyDescent="0.25">
      <c r="E39509"/>
    </row>
    <row r="39510" spans="5:5" x14ac:dyDescent="0.25">
      <c r="E39510"/>
    </row>
    <row r="39511" spans="5:5" x14ac:dyDescent="0.25">
      <c r="E39511"/>
    </row>
    <row r="39512" spans="5:5" x14ac:dyDescent="0.25">
      <c r="E39512"/>
    </row>
    <row r="39513" spans="5:5" x14ac:dyDescent="0.25">
      <c r="E39513"/>
    </row>
    <row r="39514" spans="5:5" x14ac:dyDescent="0.25">
      <c r="E39514"/>
    </row>
    <row r="39515" spans="5:5" x14ac:dyDescent="0.25">
      <c r="E39515"/>
    </row>
    <row r="39516" spans="5:5" x14ac:dyDescent="0.25">
      <c r="E39516"/>
    </row>
    <row r="39517" spans="5:5" x14ac:dyDescent="0.25">
      <c r="E39517"/>
    </row>
    <row r="39518" spans="5:5" x14ac:dyDescent="0.25">
      <c r="E39518"/>
    </row>
    <row r="39519" spans="5:5" x14ac:dyDescent="0.25">
      <c r="E39519"/>
    </row>
    <row r="39520" spans="5:5" x14ac:dyDescent="0.25">
      <c r="E39520"/>
    </row>
    <row r="39521" spans="5:5" x14ac:dyDescent="0.25">
      <c r="E39521"/>
    </row>
    <row r="39522" spans="5:5" x14ac:dyDescent="0.25">
      <c r="E39522"/>
    </row>
    <row r="39523" spans="5:5" x14ac:dyDescent="0.25">
      <c r="E39523"/>
    </row>
    <row r="39524" spans="5:5" x14ac:dyDescent="0.25">
      <c r="E39524"/>
    </row>
    <row r="39525" spans="5:5" x14ac:dyDescent="0.25">
      <c r="E39525"/>
    </row>
    <row r="39526" spans="5:5" x14ac:dyDescent="0.25">
      <c r="E39526"/>
    </row>
    <row r="39527" spans="5:5" x14ac:dyDescent="0.25">
      <c r="E39527"/>
    </row>
    <row r="39528" spans="5:5" x14ac:dyDescent="0.25">
      <c r="E39528"/>
    </row>
    <row r="39529" spans="5:5" x14ac:dyDescent="0.25">
      <c r="E39529"/>
    </row>
    <row r="39530" spans="5:5" x14ac:dyDescent="0.25">
      <c r="E39530"/>
    </row>
    <row r="39531" spans="5:5" x14ac:dyDescent="0.25">
      <c r="E39531"/>
    </row>
    <row r="39532" spans="5:5" x14ac:dyDescent="0.25">
      <c r="E39532"/>
    </row>
    <row r="39533" spans="5:5" x14ac:dyDescent="0.25">
      <c r="E39533"/>
    </row>
    <row r="39534" spans="5:5" x14ac:dyDescent="0.25">
      <c r="E39534"/>
    </row>
    <row r="39535" spans="5:5" x14ac:dyDescent="0.25">
      <c r="E39535"/>
    </row>
    <row r="39536" spans="5:5" x14ac:dyDescent="0.25">
      <c r="E39536"/>
    </row>
    <row r="39537" spans="5:5" x14ac:dyDescent="0.25">
      <c r="E39537"/>
    </row>
    <row r="39538" spans="5:5" x14ac:dyDescent="0.25">
      <c r="E39538"/>
    </row>
    <row r="39539" spans="5:5" x14ac:dyDescent="0.25">
      <c r="E39539"/>
    </row>
    <row r="39540" spans="5:5" x14ac:dyDescent="0.25">
      <c r="E39540"/>
    </row>
    <row r="39541" spans="5:5" x14ac:dyDescent="0.25">
      <c r="E39541"/>
    </row>
    <row r="39542" spans="5:5" x14ac:dyDescent="0.25">
      <c r="E39542"/>
    </row>
    <row r="39543" spans="5:5" x14ac:dyDescent="0.25">
      <c r="E39543"/>
    </row>
    <row r="39544" spans="5:5" x14ac:dyDescent="0.25">
      <c r="E39544"/>
    </row>
    <row r="39545" spans="5:5" x14ac:dyDescent="0.25">
      <c r="E39545"/>
    </row>
    <row r="39546" spans="5:5" x14ac:dyDescent="0.25">
      <c r="E39546"/>
    </row>
    <row r="39547" spans="5:5" x14ac:dyDescent="0.25">
      <c r="E39547"/>
    </row>
    <row r="39548" spans="5:5" x14ac:dyDescent="0.25">
      <c r="E39548"/>
    </row>
    <row r="39549" spans="5:5" x14ac:dyDescent="0.25">
      <c r="E39549"/>
    </row>
    <row r="39550" spans="5:5" x14ac:dyDescent="0.25">
      <c r="E39550"/>
    </row>
    <row r="39551" spans="5:5" x14ac:dyDescent="0.25">
      <c r="E39551"/>
    </row>
    <row r="39552" spans="5:5" x14ac:dyDescent="0.25">
      <c r="E39552"/>
    </row>
    <row r="39553" spans="5:5" x14ac:dyDescent="0.25">
      <c r="E39553"/>
    </row>
    <row r="39554" spans="5:5" x14ac:dyDescent="0.25">
      <c r="E39554"/>
    </row>
    <row r="39555" spans="5:5" x14ac:dyDescent="0.25">
      <c r="E39555"/>
    </row>
    <row r="39556" spans="5:5" x14ac:dyDescent="0.25">
      <c r="E39556"/>
    </row>
    <row r="39557" spans="5:5" x14ac:dyDescent="0.25">
      <c r="E39557"/>
    </row>
    <row r="39558" spans="5:5" x14ac:dyDescent="0.25">
      <c r="E39558"/>
    </row>
    <row r="39559" spans="5:5" x14ac:dyDescent="0.25">
      <c r="E39559"/>
    </row>
    <row r="39560" spans="5:5" x14ac:dyDescent="0.25">
      <c r="E39560"/>
    </row>
    <row r="39561" spans="5:5" x14ac:dyDescent="0.25">
      <c r="E39561"/>
    </row>
    <row r="39562" spans="5:5" x14ac:dyDescent="0.25">
      <c r="E39562"/>
    </row>
    <row r="39563" spans="5:5" x14ac:dyDescent="0.25">
      <c r="E39563"/>
    </row>
    <row r="39564" spans="5:5" x14ac:dyDescent="0.25">
      <c r="E39564"/>
    </row>
    <row r="39565" spans="5:5" x14ac:dyDescent="0.25">
      <c r="E39565"/>
    </row>
    <row r="39566" spans="5:5" x14ac:dyDescent="0.25">
      <c r="E39566"/>
    </row>
    <row r="39567" spans="5:5" x14ac:dyDescent="0.25">
      <c r="E39567"/>
    </row>
    <row r="39568" spans="5:5" x14ac:dyDescent="0.25">
      <c r="E39568"/>
    </row>
    <row r="39569" spans="5:5" x14ac:dyDescent="0.25">
      <c r="E39569"/>
    </row>
    <row r="39570" spans="5:5" x14ac:dyDescent="0.25">
      <c r="E39570"/>
    </row>
    <row r="39571" spans="5:5" x14ac:dyDescent="0.25">
      <c r="E39571"/>
    </row>
    <row r="39572" spans="5:5" x14ac:dyDescent="0.25">
      <c r="E39572"/>
    </row>
    <row r="39573" spans="5:5" x14ac:dyDescent="0.25">
      <c r="E39573"/>
    </row>
    <row r="39574" spans="5:5" x14ac:dyDescent="0.25">
      <c r="E39574"/>
    </row>
    <row r="39575" spans="5:5" x14ac:dyDescent="0.25">
      <c r="E39575"/>
    </row>
    <row r="39576" spans="5:5" x14ac:dyDescent="0.25">
      <c r="E39576"/>
    </row>
    <row r="39577" spans="5:5" x14ac:dyDescent="0.25">
      <c r="E39577"/>
    </row>
    <row r="39578" spans="5:5" x14ac:dyDescent="0.25">
      <c r="E39578"/>
    </row>
    <row r="39579" spans="5:5" x14ac:dyDescent="0.25">
      <c r="E39579"/>
    </row>
    <row r="39580" spans="5:5" x14ac:dyDescent="0.25">
      <c r="E39580"/>
    </row>
    <row r="39581" spans="5:5" x14ac:dyDescent="0.25">
      <c r="E39581"/>
    </row>
    <row r="39582" spans="5:5" x14ac:dyDescent="0.25">
      <c r="E39582"/>
    </row>
    <row r="39583" spans="5:5" x14ac:dyDescent="0.25">
      <c r="E39583"/>
    </row>
    <row r="39584" spans="5:5" x14ac:dyDescent="0.25">
      <c r="E39584"/>
    </row>
    <row r="39585" spans="5:5" x14ac:dyDescent="0.25">
      <c r="E39585"/>
    </row>
    <row r="39586" spans="5:5" x14ac:dyDescent="0.25">
      <c r="E39586"/>
    </row>
    <row r="39587" spans="5:5" x14ac:dyDescent="0.25">
      <c r="E39587"/>
    </row>
    <row r="39588" spans="5:5" x14ac:dyDescent="0.25">
      <c r="E39588"/>
    </row>
    <row r="39589" spans="5:5" x14ac:dyDescent="0.25">
      <c r="E39589"/>
    </row>
    <row r="39590" spans="5:5" x14ac:dyDescent="0.25">
      <c r="E39590"/>
    </row>
    <row r="39591" spans="5:5" x14ac:dyDescent="0.25">
      <c r="E39591"/>
    </row>
    <row r="39592" spans="5:5" x14ac:dyDescent="0.25">
      <c r="E39592"/>
    </row>
    <row r="39593" spans="5:5" x14ac:dyDescent="0.25">
      <c r="E39593"/>
    </row>
    <row r="39594" spans="5:5" x14ac:dyDescent="0.25">
      <c r="E39594"/>
    </row>
    <row r="39595" spans="5:5" x14ac:dyDescent="0.25">
      <c r="E39595"/>
    </row>
    <row r="39596" spans="5:5" x14ac:dyDescent="0.25">
      <c r="E39596"/>
    </row>
    <row r="39597" spans="5:5" x14ac:dyDescent="0.25">
      <c r="E39597"/>
    </row>
    <row r="39598" spans="5:5" x14ac:dyDescent="0.25">
      <c r="E39598"/>
    </row>
    <row r="39599" spans="5:5" x14ac:dyDescent="0.25">
      <c r="E39599"/>
    </row>
    <row r="39600" spans="5:5" x14ac:dyDescent="0.25">
      <c r="E39600"/>
    </row>
    <row r="39601" spans="5:5" x14ac:dyDescent="0.25">
      <c r="E39601"/>
    </row>
    <row r="39602" spans="5:5" x14ac:dyDescent="0.25">
      <c r="E39602"/>
    </row>
    <row r="39603" spans="5:5" x14ac:dyDescent="0.25">
      <c r="E39603"/>
    </row>
    <row r="39604" spans="5:5" x14ac:dyDescent="0.25">
      <c r="E39604"/>
    </row>
    <row r="39605" spans="5:5" x14ac:dyDescent="0.25">
      <c r="E39605"/>
    </row>
    <row r="39606" spans="5:5" x14ac:dyDescent="0.25">
      <c r="E39606"/>
    </row>
    <row r="39607" spans="5:5" x14ac:dyDescent="0.25">
      <c r="E39607"/>
    </row>
    <row r="39608" spans="5:5" x14ac:dyDescent="0.25">
      <c r="E39608"/>
    </row>
    <row r="39609" spans="5:5" x14ac:dyDescent="0.25">
      <c r="E39609"/>
    </row>
    <row r="39610" spans="5:5" x14ac:dyDescent="0.25">
      <c r="E39610"/>
    </row>
    <row r="39611" spans="5:5" x14ac:dyDescent="0.25">
      <c r="E39611"/>
    </row>
    <row r="39612" spans="5:5" x14ac:dyDescent="0.25">
      <c r="E39612"/>
    </row>
    <row r="39613" spans="5:5" x14ac:dyDescent="0.25">
      <c r="E39613"/>
    </row>
    <row r="39614" spans="5:5" x14ac:dyDescent="0.25">
      <c r="E39614"/>
    </row>
    <row r="39615" spans="5:5" x14ac:dyDescent="0.25">
      <c r="E39615"/>
    </row>
    <row r="39616" spans="5:5" x14ac:dyDescent="0.25">
      <c r="E39616"/>
    </row>
    <row r="39617" spans="5:5" x14ac:dyDescent="0.25">
      <c r="E39617"/>
    </row>
    <row r="39618" spans="5:5" x14ac:dyDescent="0.25">
      <c r="E39618"/>
    </row>
    <row r="39619" spans="5:5" x14ac:dyDescent="0.25">
      <c r="E39619"/>
    </row>
    <row r="39620" spans="5:5" x14ac:dyDescent="0.25">
      <c r="E39620"/>
    </row>
    <row r="39621" spans="5:5" x14ac:dyDescent="0.25">
      <c r="E39621"/>
    </row>
    <row r="39622" spans="5:5" x14ac:dyDescent="0.25">
      <c r="E39622"/>
    </row>
    <row r="39623" spans="5:5" x14ac:dyDescent="0.25">
      <c r="E39623"/>
    </row>
    <row r="39624" spans="5:5" x14ac:dyDescent="0.25">
      <c r="E39624"/>
    </row>
    <row r="39625" spans="5:5" x14ac:dyDescent="0.25">
      <c r="E39625"/>
    </row>
    <row r="39626" spans="5:5" x14ac:dyDescent="0.25">
      <c r="E39626"/>
    </row>
    <row r="39627" spans="5:5" x14ac:dyDescent="0.25">
      <c r="E39627"/>
    </row>
    <row r="39628" spans="5:5" x14ac:dyDescent="0.25">
      <c r="E39628"/>
    </row>
    <row r="39629" spans="5:5" x14ac:dyDescent="0.25">
      <c r="E39629"/>
    </row>
    <row r="39630" spans="5:5" x14ac:dyDescent="0.25">
      <c r="E39630"/>
    </row>
    <row r="39631" spans="5:5" x14ac:dyDescent="0.25">
      <c r="E39631"/>
    </row>
    <row r="39632" spans="5:5" x14ac:dyDescent="0.25">
      <c r="E39632"/>
    </row>
    <row r="39633" spans="5:5" x14ac:dyDescent="0.25">
      <c r="E39633"/>
    </row>
    <row r="39634" spans="5:5" x14ac:dyDescent="0.25">
      <c r="E39634"/>
    </row>
    <row r="39635" spans="5:5" x14ac:dyDescent="0.25">
      <c r="E39635"/>
    </row>
    <row r="39636" spans="5:5" x14ac:dyDescent="0.25">
      <c r="E39636"/>
    </row>
    <row r="39637" spans="5:5" x14ac:dyDescent="0.25">
      <c r="E39637"/>
    </row>
    <row r="39638" spans="5:5" x14ac:dyDescent="0.25">
      <c r="E39638"/>
    </row>
    <row r="39639" spans="5:5" x14ac:dyDescent="0.25">
      <c r="E39639"/>
    </row>
    <row r="39640" spans="5:5" x14ac:dyDescent="0.25">
      <c r="E39640"/>
    </row>
    <row r="39641" spans="5:5" x14ac:dyDescent="0.25">
      <c r="E39641"/>
    </row>
    <row r="39642" spans="5:5" x14ac:dyDescent="0.25">
      <c r="E39642"/>
    </row>
    <row r="39643" spans="5:5" x14ac:dyDescent="0.25">
      <c r="E39643"/>
    </row>
    <row r="39644" spans="5:5" x14ac:dyDescent="0.25">
      <c r="E39644"/>
    </row>
    <row r="39645" spans="5:5" x14ac:dyDescent="0.25">
      <c r="E39645"/>
    </row>
    <row r="39646" spans="5:5" x14ac:dyDescent="0.25">
      <c r="E39646"/>
    </row>
    <row r="39647" spans="5:5" x14ac:dyDescent="0.25">
      <c r="E39647"/>
    </row>
    <row r="39648" spans="5:5" x14ac:dyDescent="0.25">
      <c r="E39648"/>
    </row>
    <row r="39649" spans="5:5" x14ac:dyDescent="0.25">
      <c r="E39649"/>
    </row>
    <row r="39650" spans="5:5" x14ac:dyDescent="0.25">
      <c r="E39650"/>
    </row>
    <row r="39651" spans="5:5" x14ac:dyDescent="0.25">
      <c r="E39651"/>
    </row>
    <row r="39652" spans="5:5" x14ac:dyDescent="0.25">
      <c r="E39652"/>
    </row>
    <row r="39653" spans="5:5" x14ac:dyDescent="0.25">
      <c r="E39653"/>
    </row>
    <row r="39654" spans="5:5" x14ac:dyDescent="0.25">
      <c r="E39654"/>
    </row>
    <row r="39655" spans="5:5" x14ac:dyDescent="0.25">
      <c r="E39655"/>
    </row>
    <row r="39656" spans="5:5" x14ac:dyDescent="0.25">
      <c r="E39656"/>
    </row>
    <row r="39657" spans="5:5" x14ac:dyDescent="0.25">
      <c r="E39657"/>
    </row>
    <row r="39658" spans="5:5" x14ac:dyDescent="0.25">
      <c r="E39658"/>
    </row>
    <row r="39659" spans="5:5" x14ac:dyDescent="0.25">
      <c r="E39659"/>
    </row>
    <row r="39660" spans="5:5" x14ac:dyDescent="0.25">
      <c r="E39660"/>
    </row>
    <row r="39661" spans="5:5" x14ac:dyDescent="0.25">
      <c r="E39661"/>
    </row>
    <row r="39662" spans="5:5" x14ac:dyDescent="0.25">
      <c r="E39662"/>
    </row>
    <row r="39663" spans="5:5" x14ac:dyDescent="0.25">
      <c r="E39663"/>
    </row>
    <row r="39664" spans="5:5" x14ac:dyDescent="0.25">
      <c r="E39664"/>
    </row>
    <row r="39665" spans="5:5" x14ac:dyDescent="0.25">
      <c r="E39665"/>
    </row>
    <row r="39666" spans="5:5" x14ac:dyDescent="0.25">
      <c r="E39666"/>
    </row>
    <row r="39667" spans="5:5" x14ac:dyDescent="0.25">
      <c r="E39667"/>
    </row>
    <row r="39668" spans="5:5" x14ac:dyDescent="0.25">
      <c r="E39668"/>
    </row>
    <row r="39669" spans="5:5" x14ac:dyDescent="0.25">
      <c r="E39669"/>
    </row>
    <row r="39670" spans="5:5" x14ac:dyDescent="0.25">
      <c r="E39670"/>
    </row>
    <row r="39671" spans="5:5" x14ac:dyDescent="0.25">
      <c r="E39671"/>
    </row>
    <row r="39672" spans="5:5" x14ac:dyDescent="0.25">
      <c r="E39672"/>
    </row>
    <row r="39673" spans="5:5" x14ac:dyDescent="0.25">
      <c r="E39673"/>
    </row>
    <row r="39674" spans="5:5" x14ac:dyDescent="0.25">
      <c r="E39674"/>
    </row>
    <row r="39675" spans="5:5" x14ac:dyDescent="0.25">
      <c r="E39675"/>
    </row>
    <row r="39676" spans="5:5" x14ac:dyDescent="0.25">
      <c r="E39676"/>
    </row>
    <row r="39677" spans="5:5" x14ac:dyDescent="0.25">
      <c r="E39677"/>
    </row>
    <row r="39678" spans="5:5" x14ac:dyDescent="0.25">
      <c r="E39678"/>
    </row>
    <row r="39679" spans="5:5" x14ac:dyDescent="0.25">
      <c r="E39679"/>
    </row>
    <row r="39680" spans="5:5" x14ac:dyDescent="0.25">
      <c r="E39680"/>
    </row>
    <row r="39681" spans="5:5" x14ac:dyDescent="0.25">
      <c r="E39681"/>
    </row>
    <row r="39682" spans="5:5" x14ac:dyDescent="0.25">
      <c r="E39682"/>
    </row>
    <row r="39683" spans="5:5" x14ac:dyDescent="0.25">
      <c r="E39683"/>
    </row>
    <row r="39684" spans="5:5" x14ac:dyDescent="0.25">
      <c r="E39684"/>
    </row>
    <row r="39685" spans="5:5" x14ac:dyDescent="0.25">
      <c r="E39685"/>
    </row>
    <row r="39686" spans="5:5" x14ac:dyDescent="0.25">
      <c r="E39686"/>
    </row>
    <row r="39687" spans="5:5" x14ac:dyDescent="0.25">
      <c r="E39687"/>
    </row>
    <row r="39688" spans="5:5" x14ac:dyDescent="0.25">
      <c r="E39688"/>
    </row>
    <row r="39689" spans="5:5" x14ac:dyDescent="0.25">
      <c r="E39689"/>
    </row>
    <row r="39690" spans="5:5" x14ac:dyDescent="0.25">
      <c r="E39690"/>
    </row>
    <row r="39691" spans="5:5" x14ac:dyDescent="0.25">
      <c r="E39691"/>
    </row>
    <row r="39692" spans="5:5" x14ac:dyDescent="0.25">
      <c r="E39692"/>
    </row>
    <row r="39693" spans="5:5" x14ac:dyDescent="0.25">
      <c r="E39693"/>
    </row>
    <row r="39694" spans="5:5" x14ac:dyDescent="0.25">
      <c r="E39694"/>
    </row>
    <row r="39695" spans="5:5" x14ac:dyDescent="0.25">
      <c r="E39695"/>
    </row>
    <row r="39696" spans="5:5" x14ac:dyDescent="0.25">
      <c r="E39696"/>
    </row>
    <row r="39697" spans="5:5" x14ac:dyDescent="0.25">
      <c r="E39697"/>
    </row>
    <row r="39698" spans="5:5" x14ac:dyDescent="0.25">
      <c r="E39698"/>
    </row>
    <row r="39699" spans="5:5" x14ac:dyDescent="0.25">
      <c r="E39699"/>
    </row>
    <row r="39700" spans="5:5" x14ac:dyDescent="0.25">
      <c r="E39700"/>
    </row>
    <row r="39701" spans="5:5" x14ac:dyDescent="0.25">
      <c r="E39701"/>
    </row>
    <row r="39702" spans="5:5" x14ac:dyDescent="0.25">
      <c r="E39702"/>
    </row>
    <row r="39703" spans="5:5" x14ac:dyDescent="0.25">
      <c r="E39703"/>
    </row>
    <row r="39704" spans="5:5" x14ac:dyDescent="0.25">
      <c r="E39704"/>
    </row>
    <row r="39705" spans="5:5" x14ac:dyDescent="0.25">
      <c r="E39705"/>
    </row>
    <row r="39706" spans="5:5" x14ac:dyDescent="0.25">
      <c r="E39706"/>
    </row>
    <row r="39707" spans="5:5" x14ac:dyDescent="0.25">
      <c r="E39707"/>
    </row>
    <row r="39708" spans="5:5" x14ac:dyDescent="0.25">
      <c r="E39708"/>
    </row>
    <row r="39709" spans="5:5" x14ac:dyDescent="0.25">
      <c r="E39709"/>
    </row>
    <row r="39710" spans="5:5" x14ac:dyDescent="0.25">
      <c r="E39710"/>
    </row>
    <row r="39711" spans="5:5" x14ac:dyDescent="0.25">
      <c r="E39711"/>
    </row>
    <row r="39712" spans="5:5" x14ac:dyDescent="0.25">
      <c r="E39712"/>
    </row>
    <row r="39713" spans="5:5" x14ac:dyDescent="0.25">
      <c r="E39713"/>
    </row>
    <row r="39714" spans="5:5" x14ac:dyDescent="0.25">
      <c r="E39714"/>
    </row>
    <row r="39715" spans="5:5" x14ac:dyDescent="0.25">
      <c r="E39715"/>
    </row>
    <row r="39716" spans="5:5" x14ac:dyDescent="0.25">
      <c r="E39716"/>
    </row>
    <row r="39717" spans="5:5" x14ac:dyDescent="0.25">
      <c r="E39717"/>
    </row>
    <row r="39718" spans="5:5" x14ac:dyDescent="0.25">
      <c r="E39718"/>
    </row>
    <row r="39719" spans="5:5" x14ac:dyDescent="0.25">
      <c r="E39719"/>
    </row>
    <row r="39720" spans="5:5" x14ac:dyDescent="0.25">
      <c r="E39720"/>
    </row>
    <row r="39721" spans="5:5" x14ac:dyDescent="0.25">
      <c r="E39721"/>
    </row>
    <row r="39722" spans="5:5" x14ac:dyDescent="0.25">
      <c r="E39722"/>
    </row>
    <row r="39723" spans="5:5" x14ac:dyDescent="0.25">
      <c r="E39723"/>
    </row>
    <row r="39724" spans="5:5" x14ac:dyDescent="0.25">
      <c r="E39724"/>
    </row>
    <row r="39725" spans="5:5" x14ac:dyDescent="0.25">
      <c r="E39725"/>
    </row>
    <row r="39726" spans="5:5" x14ac:dyDescent="0.25">
      <c r="E39726"/>
    </row>
    <row r="39727" spans="5:5" x14ac:dyDescent="0.25">
      <c r="E39727"/>
    </row>
    <row r="39728" spans="5:5" x14ac:dyDescent="0.25">
      <c r="E39728"/>
    </row>
    <row r="39729" spans="5:5" x14ac:dyDescent="0.25">
      <c r="E39729"/>
    </row>
    <row r="39730" spans="5:5" x14ac:dyDescent="0.25">
      <c r="E39730"/>
    </row>
    <row r="39731" spans="5:5" x14ac:dyDescent="0.25">
      <c r="E39731"/>
    </row>
    <row r="39732" spans="5:5" x14ac:dyDescent="0.25">
      <c r="E39732"/>
    </row>
    <row r="39733" spans="5:5" x14ac:dyDescent="0.25">
      <c r="E39733"/>
    </row>
    <row r="39734" spans="5:5" x14ac:dyDescent="0.25">
      <c r="E39734"/>
    </row>
    <row r="39735" spans="5:5" x14ac:dyDescent="0.25">
      <c r="E39735"/>
    </row>
    <row r="39736" spans="5:5" x14ac:dyDescent="0.25">
      <c r="E39736"/>
    </row>
    <row r="39737" spans="5:5" x14ac:dyDescent="0.25">
      <c r="E39737"/>
    </row>
    <row r="39738" spans="5:5" x14ac:dyDescent="0.25">
      <c r="E39738"/>
    </row>
    <row r="39739" spans="5:5" x14ac:dyDescent="0.25">
      <c r="E39739"/>
    </row>
    <row r="39740" spans="5:5" x14ac:dyDescent="0.25">
      <c r="E39740"/>
    </row>
    <row r="39741" spans="5:5" x14ac:dyDescent="0.25">
      <c r="E39741"/>
    </row>
    <row r="39742" spans="5:5" x14ac:dyDescent="0.25">
      <c r="E39742"/>
    </row>
    <row r="39743" spans="5:5" x14ac:dyDescent="0.25">
      <c r="E39743"/>
    </row>
    <row r="39744" spans="5:5" x14ac:dyDescent="0.25">
      <c r="E39744"/>
    </row>
    <row r="39745" spans="5:5" x14ac:dyDescent="0.25">
      <c r="E39745"/>
    </row>
    <row r="39746" spans="5:5" x14ac:dyDescent="0.25">
      <c r="E39746"/>
    </row>
    <row r="39747" spans="5:5" x14ac:dyDescent="0.25">
      <c r="E39747"/>
    </row>
    <row r="39748" spans="5:5" x14ac:dyDescent="0.25">
      <c r="E39748"/>
    </row>
    <row r="39749" spans="5:5" x14ac:dyDescent="0.25">
      <c r="E39749"/>
    </row>
    <row r="39750" spans="5:5" x14ac:dyDescent="0.25">
      <c r="E39750"/>
    </row>
    <row r="39751" spans="5:5" x14ac:dyDescent="0.25">
      <c r="E39751"/>
    </row>
    <row r="39752" spans="5:5" x14ac:dyDescent="0.25">
      <c r="E39752"/>
    </row>
    <row r="39753" spans="5:5" x14ac:dyDescent="0.25">
      <c r="E39753"/>
    </row>
    <row r="39754" spans="5:5" x14ac:dyDescent="0.25">
      <c r="E39754"/>
    </row>
    <row r="39755" spans="5:5" x14ac:dyDescent="0.25">
      <c r="E39755"/>
    </row>
    <row r="39756" spans="5:5" x14ac:dyDescent="0.25">
      <c r="E39756"/>
    </row>
    <row r="39757" spans="5:5" x14ac:dyDescent="0.25">
      <c r="E39757"/>
    </row>
    <row r="39758" spans="5:5" x14ac:dyDescent="0.25">
      <c r="E39758"/>
    </row>
    <row r="39759" spans="5:5" x14ac:dyDescent="0.25">
      <c r="E39759"/>
    </row>
    <row r="39760" spans="5:5" x14ac:dyDescent="0.25">
      <c r="E39760"/>
    </row>
    <row r="39761" spans="5:5" x14ac:dyDescent="0.25">
      <c r="E39761"/>
    </row>
    <row r="39762" spans="5:5" x14ac:dyDescent="0.25">
      <c r="E39762"/>
    </row>
    <row r="39763" spans="5:5" x14ac:dyDescent="0.25">
      <c r="E39763"/>
    </row>
    <row r="39764" spans="5:5" x14ac:dyDescent="0.25">
      <c r="E39764"/>
    </row>
    <row r="39765" spans="5:5" x14ac:dyDescent="0.25">
      <c r="E39765"/>
    </row>
    <row r="39766" spans="5:5" x14ac:dyDescent="0.25">
      <c r="E39766"/>
    </row>
    <row r="39767" spans="5:5" x14ac:dyDescent="0.25">
      <c r="E39767"/>
    </row>
    <row r="39768" spans="5:5" x14ac:dyDescent="0.25">
      <c r="E39768"/>
    </row>
    <row r="39769" spans="5:5" x14ac:dyDescent="0.25">
      <c r="E39769"/>
    </row>
    <row r="39770" spans="5:5" x14ac:dyDescent="0.25">
      <c r="E39770"/>
    </row>
    <row r="39771" spans="5:5" x14ac:dyDescent="0.25">
      <c r="E39771"/>
    </row>
    <row r="39772" spans="5:5" x14ac:dyDescent="0.25">
      <c r="E39772"/>
    </row>
    <row r="39773" spans="5:5" x14ac:dyDescent="0.25">
      <c r="E39773"/>
    </row>
    <row r="39774" spans="5:5" x14ac:dyDescent="0.25">
      <c r="E39774"/>
    </row>
    <row r="39775" spans="5:5" x14ac:dyDescent="0.25">
      <c r="E39775"/>
    </row>
    <row r="39776" spans="5:5" x14ac:dyDescent="0.25">
      <c r="E39776"/>
    </row>
    <row r="39777" spans="5:5" x14ac:dyDescent="0.25">
      <c r="E39777"/>
    </row>
    <row r="39778" spans="5:5" x14ac:dyDescent="0.25">
      <c r="E39778"/>
    </row>
    <row r="39779" spans="5:5" x14ac:dyDescent="0.25">
      <c r="E39779"/>
    </row>
    <row r="39780" spans="5:5" x14ac:dyDescent="0.25">
      <c r="E39780"/>
    </row>
    <row r="39781" spans="5:5" x14ac:dyDescent="0.25">
      <c r="E39781"/>
    </row>
    <row r="39782" spans="5:5" x14ac:dyDescent="0.25">
      <c r="E39782"/>
    </row>
    <row r="39783" spans="5:5" x14ac:dyDescent="0.25">
      <c r="E39783"/>
    </row>
    <row r="39784" spans="5:5" x14ac:dyDescent="0.25">
      <c r="E39784"/>
    </row>
    <row r="39785" spans="5:5" x14ac:dyDescent="0.25">
      <c r="E39785"/>
    </row>
    <row r="39786" spans="5:5" x14ac:dyDescent="0.25">
      <c r="E39786"/>
    </row>
    <row r="39787" spans="5:5" x14ac:dyDescent="0.25">
      <c r="E39787"/>
    </row>
    <row r="39788" spans="5:5" x14ac:dyDescent="0.25">
      <c r="E39788"/>
    </row>
    <row r="39789" spans="5:5" x14ac:dyDescent="0.25">
      <c r="E39789"/>
    </row>
    <row r="39790" spans="5:5" x14ac:dyDescent="0.25">
      <c r="E39790"/>
    </row>
    <row r="39791" spans="5:5" x14ac:dyDescent="0.25">
      <c r="E39791"/>
    </row>
    <row r="39792" spans="5:5" x14ac:dyDescent="0.25">
      <c r="E39792"/>
    </row>
    <row r="39793" spans="5:5" x14ac:dyDescent="0.25">
      <c r="E39793"/>
    </row>
    <row r="39794" spans="5:5" x14ac:dyDescent="0.25">
      <c r="E39794"/>
    </row>
    <row r="39795" spans="5:5" x14ac:dyDescent="0.25">
      <c r="E39795"/>
    </row>
    <row r="39796" spans="5:5" x14ac:dyDescent="0.25">
      <c r="E39796"/>
    </row>
    <row r="39797" spans="5:5" x14ac:dyDescent="0.25">
      <c r="E39797"/>
    </row>
    <row r="39798" spans="5:5" x14ac:dyDescent="0.25">
      <c r="E39798"/>
    </row>
    <row r="39799" spans="5:5" x14ac:dyDescent="0.25">
      <c r="E39799"/>
    </row>
    <row r="39800" spans="5:5" x14ac:dyDescent="0.25">
      <c r="E39800"/>
    </row>
    <row r="39801" spans="5:5" x14ac:dyDescent="0.25">
      <c r="E39801"/>
    </row>
    <row r="39802" spans="5:5" x14ac:dyDescent="0.25">
      <c r="E39802"/>
    </row>
    <row r="39803" spans="5:5" x14ac:dyDescent="0.25">
      <c r="E39803"/>
    </row>
    <row r="39804" spans="5:5" x14ac:dyDescent="0.25">
      <c r="E39804"/>
    </row>
    <row r="39805" spans="5:5" x14ac:dyDescent="0.25">
      <c r="E39805"/>
    </row>
    <row r="39806" spans="5:5" x14ac:dyDescent="0.25">
      <c r="E39806"/>
    </row>
    <row r="39807" spans="5:5" x14ac:dyDescent="0.25">
      <c r="E39807"/>
    </row>
    <row r="39808" spans="5:5" x14ac:dyDescent="0.25">
      <c r="E39808"/>
    </row>
    <row r="39809" spans="5:5" x14ac:dyDescent="0.25">
      <c r="E39809"/>
    </row>
    <row r="39810" spans="5:5" x14ac:dyDescent="0.25">
      <c r="E39810"/>
    </row>
    <row r="39811" spans="5:5" x14ac:dyDescent="0.25">
      <c r="E39811"/>
    </row>
    <row r="39812" spans="5:5" x14ac:dyDescent="0.25">
      <c r="E39812"/>
    </row>
    <row r="39813" spans="5:5" x14ac:dyDescent="0.25">
      <c r="E39813"/>
    </row>
    <row r="39814" spans="5:5" x14ac:dyDescent="0.25">
      <c r="E39814"/>
    </row>
    <row r="39815" spans="5:5" x14ac:dyDescent="0.25">
      <c r="E39815"/>
    </row>
    <row r="39816" spans="5:5" x14ac:dyDescent="0.25">
      <c r="E39816"/>
    </row>
    <row r="39817" spans="5:5" x14ac:dyDescent="0.25">
      <c r="E39817"/>
    </row>
    <row r="39818" spans="5:5" x14ac:dyDescent="0.25">
      <c r="E39818"/>
    </row>
    <row r="39819" spans="5:5" x14ac:dyDescent="0.25">
      <c r="E39819"/>
    </row>
    <row r="39820" spans="5:5" x14ac:dyDescent="0.25">
      <c r="E39820"/>
    </row>
    <row r="39821" spans="5:5" x14ac:dyDescent="0.25">
      <c r="E39821"/>
    </row>
    <row r="39822" spans="5:5" x14ac:dyDescent="0.25">
      <c r="E39822"/>
    </row>
    <row r="39823" spans="5:5" x14ac:dyDescent="0.25">
      <c r="E39823"/>
    </row>
    <row r="39824" spans="5:5" x14ac:dyDescent="0.25">
      <c r="E39824"/>
    </row>
    <row r="39825" spans="5:5" x14ac:dyDescent="0.25">
      <c r="E39825"/>
    </row>
    <row r="39826" spans="5:5" x14ac:dyDescent="0.25">
      <c r="E39826"/>
    </row>
    <row r="39827" spans="5:5" x14ac:dyDescent="0.25">
      <c r="E39827"/>
    </row>
    <row r="39828" spans="5:5" x14ac:dyDescent="0.25">
      <c r="E39828"/>
    </row>
    <row r="39829" spans="5:5" x14ac:dyDescent="0.25">
      <c r="E39829"/>
    </row>
    <row r="39830" spans="5:5" x14ac:dyDescent="0.25">
      <c r="E39830"/>
    </row>
    <row r="39831" spans="5:5" x14ac:dyDescent="0.25">
      <c r="E39831"/>
    </row>
    <row r="39832" spans="5:5" x14ac:dyDescent="0.25">
      <c r="E39832"/>
    </row>
    <row r="39833" spans="5:5" x14ac:dyDescent="0.25">
      <c r="E39833"/>
    </row>
    <row r="39834" spans="5:5" x14ac:dyDescent="0.25">
      <c r="E39834"/>
    </row>
    <row r="39835" spans="5:5" x14ac:dyDescent="0.25">
      <c r="E39835"/>
    </row>
    <row r="39836" spans="5:5" x14ac:dyDescent="0.25">
      <c r="E39836"/>
    </row>
    <row r="39837" spans="5:5" x14ac:dyDescent="0.25">
      <c r="E39837"/>
    </row>
    <row r="39838" spans="5:5" x14ac:dyDescent="0.25">
      <c r="E39838"/>
    </row>
    <row r="39839" spans="5:5" x14ac:dyDescent="0.25">
      <c r="E39839"/>
    </row>
    <row r="39840" spans="5:5" x14ac:dyDescent="0.25">
      <c r="E39840"/>
    </row>
    <row r="39841" spans="5:5" x14ac:dyDescent="0.25">
      <c r="E39841"/>
    </row>
    <row r="39842" spans="5:5" x14ac:dyDescent="0.25">
      <c r="E39842"/>
    </row>
    <row r="39843" spans="5:5" x14ac:dyDescent="0.25">
      <c r="E39843"/>
    </row>
    <row r="39844" spans="5:5" x14ac:dyDescent="0.25">
      <c r="E39844"/>
    </row>
    <row r="39845" spans="5:5" x14ac:dyDescent="0.25">
      <c r="E39845"/>
    </row>
    <row r="39846" spans="5:5" x14ac:dyDescent="0.25">
      <c r="E39846"/>
    </row>
    <row r="39847" spans="5:5" x14ac:dyDescent="0.25">
      <c r="E39847"/>
    </row>
    <row r="39848" spans="5:5" x14ac:dyDescent="0.25">
      <c r="E39848"/>
    </row>
    <row r="39849" spans="5:5" x14ac:dyDescent="0.25">
      <c r="E39849"/>
    </row>
    <row r="39850" spans="5:5" x14ac:dyDescent="0.25">
      <c r="E39850"/>
    </row>
    <row r="39851" spans="5:5" x14ac:dyDescent="0.25">
      <c r="E39851"/>
    </row>
    <row r="39852" spans="5:5" x14ac:dyDescent="0.25">
      <c r="E39852"/>
    </row>
    <row r="39853" spans="5:5" x14ac:dyDescent="0.25">
      <c r="E39853"/>
    </row>
    <row r="39854" spans="5:5" x14ac:dyDescent="0.25">
      <c r="E39854"/>
    </row>
    <row r="39855" spans="5:5" x14ac:dyDescent="0.25">
      <c r="E39855"/>
    </row>
    <row r="39856" spans="5:5" x14ac:dyDescent="0.25">
      <c r="E39856"/>
    </row>
    <row r="39857" spans="5:5" x14ac:dyDescent="0.25">
      <c r="E39857"/>
    </row>
    <row r="39858" spans="5:5" x14ac:dyDescent="0.25">
      <c r="E39858"/>
    </row>
    <row r="39859" spans="5:5" x14ac:dyDescent="0.25">
      <c r="E39859"/>
    </row>
    <row r="39860" spans="5:5" x14ac:dyDescent="0.25">
      <c r="E39860"/>
    </row>
    <row r="39861" spans="5:5" x14ac:dyDescent="0.25">
      <c r="E39861"/>
    </row>
    <row r="39862" spans="5:5" x14ac:dyDescent="0.25">
      <c r="E39862"/>
    </row>
    <row r="39863" spans="5:5" x14ac:dyDescent="0.25">
      <c r="E39863"/>
    </row>
    <row r="39864" spans="5:5" x14ac:dyDescent="0.25">
      <c r="E39864"/>
    </row>
    <row r="39865" spans="5:5" x14ac:dyDescent="0.25">
      <c r="E39865"/>
    </row>
    <row r="39866" spans="5:5" x14ac:dyDescent="0.25">
      <c r="E39866"/>
    </row>
    <row r="39867" spans="5:5" x14ac:dyDescent="0.25">
      <c r="E39867"/>
    </row>
    <row r="39868" spans="5:5" x14ac:dyDescent="0.25">
      <c r="E39868"/>
    </row>
    <row r="39869" spans="5:5" x14ac:dyDescent="0.25">
      <c r="E39869"/>
    </row>
    <row r="39870" spans="5:5" x14ac:dyDescent="0.25">
      <c r="E39870"/>
    </row>
    <row r="39871" spans="5:5" x14ac:dyDescent="0.25">
      <c r="E39871"/>
    </row>
    <row r="39872" spans="5:5" x14ac:dyDescent="0.25">
      <c r="E39872"/>
    </row>
    <row r="39873" spans="5:5" x14ac:dyDescent="0.25">
      <c r="E39873"/>
    </row>
    <row r="39874" spans="5:5" x14ac:dyDescent="0.25">
      <c r="E39874"/>
    </row>
    <row r="39875" spans="5:5" x14ac:dyDescent="0.25">
      <c r="E39875"/>
    </row>
    <row r="39876" spans="5:5" x14ac:dyDescent="0.25">
      <c r="E39876"/>
    </row>
    <row r="39877" spans="5:5" x14ac:dyDescent="0.25">
      <c r="E39877"/>
    </row>
    <row r="39878" spans="5:5" x14ac:dyDescent="0.25">
      <c r="E39878"/>
    </row>
    <row r="39879" spans="5:5" x14ac:dyDescent="0.25">
      <c r="E39879"/>
    </row>
    <row r="39880" spans="5:5" x14ac:dyDescent="0.25">
      <c r="E39880"/>
    </row>
    <row r="39881" spans="5:5" x14ac:dyDescent="0.25">
      <c r="E39881"/>
    </row>
    <row r="39882" spans="5:5" x14ac:dyDescent="0.25">
      <c r="E39882"/>
    </row>
    <row r="39883" spans="5:5" x14ac:dyDescent="0.25">
      <c r="E39883"/>
    </row>
    <row r="39884" spans="5:5" x14ac:dyDescent="0.25">
      <c r="E39884"/>
    </row>
    <row r="39885" spans="5:5" x14ac:dyDescent="0.25">
      <c r="E39885"/>
    </row>
    <row r="39886" spans="5:5" x14ac:dyDescent="0.25">
      <c r="E39886"/>
    </row>
    <row r="39887" spans="5:5" x14ac:dyDescent="0.25">
      <c r="E39887"/>
    </row>
    <row r="39888" spans="5:5" x14ac:dyDescent="0.25">
      <c r="E39888"/>
    </row>
    <row r="39889" spans="5:5" x14ac:dyDescent="0.25">
      <c r="E39889"/>
    </row>
    <row r="39890" spans="5:5" x14ac:dyDescent="0.25">
      <c r="E39890"/>
    </row>
    <row r="39891" spans="5:5" x14ac:dyDescent="0.25">
      <c r="E39891"/>
    </row>
    <row r="39892" spans="5:5" x14ac:dyDescent="0.25">
      <c r="E39892"/>
    </row>
    <row r="39893" spans="5:5" x14ac:dyDescent="0.25">
      <c r="E39893"/>
    </row>
    <row r="39894" spans="5:5" x14ac:dyDescent="0.25">
      <c r="E39894"/>
    </row>
    <row r="39895" spans="5:5" x14ac:dyDescent="0.25">
      <c r="E39895"/>
    </row>
    <row r="39896" spans="5:5" x14ac:dyDescent="0.25">
      <c r="E39896"/>
    </row>
    <row r="39897" spans="5:5" x14ac:dyDescent="0.25">
      <c r="E39897"/>
    </row>
    <row r="39898" spans="5:5" x14ac:dyDescent="0.25">
      <c r="E39898"/>
    </row>
    <row r="39899" spans="5:5" x14ac:dyDescent="0.25">
      <c r="E39899"/>
    </row>
    <row r="39900" spans="5:5" x14ac:dyDescent="0.25">
      <c r="E39900"/>
    </row>
    <row r="39901" spans="5:5" x14ac:dyDescent="0.25">
      <c r="E39901"/>
    </row>
    <row r="39902" spans="5:5" x14ac:dyDescent="0.25">
      <c r="E39902"/>
    </row>
    <row r="39903" spans="5:5" x14ac:dyDescent="0.25">
      <c r="E39903"/>
    </row>
    <row r="39904" spans="5:5" x14ac:dyDescent="0.25">
      <c r="E39904"/>
    </row>
    <row r="39905" spans="5:5" x14ac:dyDescent="0.25">
      <c r="E39905"/>
    </row>
    <row r="39906" spans="5:5" x14ac:dyDescent="0.25">
      <c r="E39906"/>
    </row>
    <row r="39907" spans="5:5" x14ac:dyDescent="0.25">
      <c r="E39907"/>
    </row>
    <row r="39908" spans="5:5" x14ac:dyDescent="0.25">
      <c r="E39908"/>
    </row>
    <row r="39909" spans="5:5" x14ac:dyDescent="0.25">
      <c r="E39909"/>
    </row>
    <row r="39910" spans="5:5" x14ac:dyDescent="0.25">
      <c r="E39910"/>
    </row>
    <row r="39911" spans="5:5" x14ac:dyDescent="0.25">
      <c r="E39911"/>
    </row>
    <row r="39912" spans="5:5" x14ac:dyDescent="0.25">
      <c r="E39912"/>
    </row>
    <row r="39913" spans="5:5" x14ac:dyDescent="0.25">
      <c r="E39913"/>
    </row>
    <row r="39914" spans="5:5" x14ac:dyDescent="0.25">
      <c r="E39914"/>
    </row>
    <row r="39915" spans="5:5" x14ac:dyDescent="0.25">
      <c r="E39915"/>
    </row>
    <row r="39916" spans="5:5" x14ac:dyDescent="0.25">
      <c r="E39916"/>
    </row>
    <row r="39917" spans="5:5" x14ac:dyDescent="0.25">
      <c r="E39917"/>
    </row>
    <row r="39918" spans="5:5" x14ac:dyDescent="0.25">
      <c r="E39918"/>
    </row>
    <row r="39919" spans="5:5" x14ac:dyDescent="0.25">
      <c r="E39919"/>
    </row>
    <row r="39920" spans="5:5" x14ac:dyDescent="0.25">
      <c r="E39920"/>
    </row>
    <row r="39921" spans="5:5" x14ac:dyDescent="0.25">
      <c r="E39921"/>
    </row>
    <row r="39922" spans="5:5" x14ac:dyDescent="0.25">
      <c r="E39922"/>
    </row>
    <row r="39923" spans="5:5" x14ac:dyDescent="0.25">
      <c r="E39923"/>
    </row>
    <row r="39924" spans="5:5" x14ac:dyDescent="0.25">
      <c r="E39924"/>
    </row>
    <row r="39925" spans="5:5" x14ac:dyDescent="0.25">
      <c r="E39925"/>
    </row>
    <row r="39926" spans="5:5" x14ac:dyDescent="0.25">
      <c r="E39926"/>
    </row>
    <row r="39927" spans="5:5" x14ac:dyDescent="0.25">
      <c r="E39927"/>
    </row>
    <row r="39928" spans="5:5" x14ac:dyDescent="0.25">
      <c r="E39928"/>
    </row>
    <row r="39929" spans="5:5" x14ac:dyDescent="0.25">
      <c r="E39929"/>
    </row>
    <row r="39930" spans="5:5" x14ac:dyDescent="0.25">
      <c r="E39930"/>
    </row>
    <row r="39931" spans="5:5" x14ac:dyDescent="0.25">
      <c r="E39931"/>
    </row>
    <row r="39932" spans="5:5" x14ac:dyDescent="0.25">
      <c r="E39932"/>
    </row>
    <row r="39933" spans="5:5" x14ac:dyDescent="0.25">
      <c r="E39933"/>
    </row>
    <row r="39934" spans="5:5" x14ac:dyDescent="0.25">
      <c r="E39934"/>
    </row>
    <row r="39935" spans="5:5" x14ac:dyDescent="0.25">
      <c r="E39935"/>
    </row>
    <row r="39936" spans="5:5" x14ac:dyDescent="0.25">
      <c r="E39936"/>
    </row>
    <row r="39937" spans="5:5" x14ac:dyDescent="0.25">
      <c r="E39937"/>
    </row>
    <row r="39938" spans="5:5" x14ac:dyDescent="0.25">
      <c r="E39938"/>
    </row>
    <row r="39939" spans="5:5" x14ac:dyDescent="0.25">
      <c r="E39939"/>
    </row>
    <row r="39940" spans="5:5" x14ac:dyDescent="0.25">
      <c r="E39940"/>
    </row>
    <row r="39941" spans="5:5" x14ac:dyDescent="0.25">
      <c r="E39941"/>
    </row>
    <row r="39942" spans="5:5" x14ac:dyDescent="0.25">
      <c r="E39942"/>
    </row>
    <row r="39943" spans="5:5" x14ac:dyDescent="0.25">
      <c r="E39943"/>
    </row>
    <row r="39944" spans="5:5" x14ac:dyDescent="0.25">
      <c r="E39944"/>
    </row>
    <row r="39945" spans="5:5" x14ac:dyDescent="0.25">
      <c r="E39945"/>
    </row>
    <row r="39946" spans="5:5" x14ac:dyDescent="0.25">
      <c r="E39946"/>
    </row>
    <row r="39947" spans="5:5" x14ac:dyDescent="0.25">
      <c r="E39947"/>
    </row>
    <row r="39948" spans="5:5" x14ac:dyDescent="0.25">
      <c r="E39948"/>
    </row>
    <row r="39949" spans="5:5" x14ac:dyDescent="0.25">
      <c r="E39949"/>
    </row>
    <row r="39950" spans="5:5" x14ac:dyDescent="0.25">
      <c r="E39950"/>
    </row>
    <row r="39951" spans="5:5" x14ac:dyDescent="0.25">
      <c r="E39951"/>
    </row>
    <row r="39952" spans="5:5" x14ac:dyDescent="0.25">
      <c r="E39952"/>
    </row>
    <row r="39953" spans="5:5" x14ac:dyDescent="0.25">
      <c r="E39953"/>
    </row>
    <row r="39954" spans="5:5" x14ac:dyDescent="0.25">
      <c r="E39954"/>
    </row>
    <row r="39955" spans="5:5" x14ac:dyDescent="0.25">
      <c r="E39955"/>
    </row>
    <row r="39956" spans="5:5" x14ac:dyDescent="0.25">
      <c r="E39956"/>
    </row>
    <row r="39957" spans="5:5" x14ac:dyDescent="0.25">
      <c r="E39957"/>
    </row>
    <row r="39958" spans="5:5" x14ac:dyDescent="0.25">
      <c r="E39958"/>
    </row>
    <row r="39959" spans="5:5" x14ac:dyDescent="0.25">
      <c r="E39959"/>
    </row>
    <row r="39960" spans="5:5" x14ac:dyDescent="0.25">
      <c r="E39960"/>
    </row>
    <row r="39961" spans="5:5" x14ac:dyDescent="0.25">
      <c r="E39961"/>
    </row>
    <row r="39962" spans="5:5" x14ac:dyDescent="0.25">
      <c r="E39962"/>
    </row>
    <row r="39963" spans="5:5" x14ac:dyDescent="0.25">
      <c r="E39963"/>
    </row>
    <row r="39964" spans="5:5" x14ac:dyDescent="0.25">
      <c r="E39964"/>
    </row>
    <row r="39965" spans="5:5" x14ac:dyDescent="0.25">
      <c r="E39965"/>
    </row>
    <row r="39966" spans="5:5" x14ac:dyDescent="0.25">
      <c r="E39966"/>
    </row>
    <row r="39967" spans="5:5" x14ac:dyDescent="0.25">
      <c r="E39967"/>
    </row>
    <row r="39968" spans="5:5" x14ac:dyDescent="0.25">
      <c r="E39968"/>
    </row>
    <row r="39969" spans="5:5" x14ac:dyDescent="0.25">
      <c r="E39969"/>
    </row>
    <row r="39970" spans="5:5" x14ac:dyDescent="0.25">
      <c r="E39970"/>
    </row>
    <row r="39971" spans="5:5" x14ac:dyDescent="0.25">
      <c r="E39971"/>
    </row>
    <row r="39972" spans="5:5" x14ac:dyDescent="0.25">
      <c r="E39972"/>
    </row>
    <row r="39973" spans="5:5" x14ac:dyDescent="0.25">
      <c r="E39973"/>
    </row>
    <row r="39974" spans="5:5" x14ac:dyDescent="0.25">
      <c r="E39974"/>
    </row>
    <row r="39975" spans="5:5" x14ac:dyDescent="0.25">
      <c r="E39975"/>
    </row>
    <row r="39976" spans="5:5" x14ac:dyDescent="0.25">
      <c r="E39976"/>
    </row>
    <row r="39977" spans="5:5" x14ac:dyDescent="0.25">
      <c r="E39977"/>
    </row>
    <row r="39978" spans="5:5" x14ac:dyDescent="0.25">
      <c r="E39978"/>
    </row>
    <row r="39979" spans="5:5" x14ac:dyDescent="0.25">
      <c r="E39979"/>
    </row>
    <row r="39980" spans="5:5" x14ac:dyDescent="0.25">
      <c r="E39980"/>
    </row>
    <row r="39981" spans="5:5" x14ac:dyDescent="0.25">
      <c r="E39981"/>
    </row>
    <row r="39982" spans="5:5" x14ac:dyDescent="0.25">
      <c r="E39982"/>
    </row>
    <row r="39983" spans="5:5" x14ac:dyDescent="0.25">
      <c r="E39983"/>
    </row>
    <row r="39984" spans="5:5" x14ac:dyDescent="0.25">
      <c r="E39984"/>
    </row>
    <row r="39985" spans="5:5" x14ac:dyDescent="0.25">
      <c r="E39985"/>
    </row>
    <row r="39986" spans="5:5" x14ac:dyDescent="0.25">
      <c r="E39986"/>
    </row>
    <row r="39987" spans="5:5" x14ac:dyDescent="0.25">
      <c r="E39987"/>
    </row>
    <row r="39988" spans="5:5" x14ac:dyDescent="0.25">
      <c r="E39988"/>
    </row>
    <row r="39989" spans="5:5" x14ac:dyDescent="0.25">
      <c r="E39989"/>
    </row>
    <row r="39990" spans="5:5" x14ac:dyDescent="0.25">
      <c r="E39990"/>
    </row>
    <row r="39991" spans="5:5" x14ac:dyDescent="0.25">
      <c r="E39991"/>
    </row>
    <row r="39992" spans="5:5" x14ac:dyDescent="0.25">
      <c r="E39992"/>
    </row>
    <row r="39993" spans="5:5" x14ac:dyDescent="0.25">
      <c r="E39993"/>
    </row>
    <row r="39994" spans="5:5" x14ac:dyDescent="0.25">
      <c r="E39994"/>
    </row>
    <row r="39995" spans="5:5" x14ac:dyDescent="0.25">
      <c r="E39995"/>
    </row>
    <row r="39996" spans="5:5" x14ac:dyDescent="0.25">
      <c r="E39996"/>
    </row>
    <row r="39997" spans="5:5" x14ac:dyDescent="0.25">
      <c r="E39997"/>
    </row>
    <row r="39998" spans="5:5" x14ac:dyDescent="0.25">
      <c r="E39998"/>
    </row>
    <row r="39999" spans="5:5" x14ac:dyDescent="0.25">
      <c r="E39999"/>
    </row>
    <row r="40000" spans="5:5" x14ac:dyDescent="0.25">
      <c r="E40000"/>
    </row>
    <row r="40001" spans="5:5" x14ac:dyDescent="0.25">
      <c r="E40001"/>
    </row>
    <row r="40002" spans="5:5" x14ac:dyDescent="0.25">
      <c r="E40002"/>
    </row>
    <row r="40003" spans="5:5" x14ac:dyDescent="0.25">
      <c r="E40003"/>
    </row>
    <row r="40004" spans="5:5" x14ac:dyDescent="0.25">
      <c r="E40004"/>
    </row>
    <row r="40005" spans="5:5" x14ac:dyDescent="0.25">
      <c r="E40005"/>
    </row>
    <row r="40006" spans="5:5" x14ac:dyDescent="0.25">
      <c r="E40006"/>
    </row>
    <row r="40007" spans="5:5" x14ac:dyDescent="0.25">
      <c r="E40007"/>
    </row>
    <row r="40008" spans="5:5" x14ac:dyDescent="0.25">
      <c r="E40008"/>
    </row>
    <row r="40009" spans="5:5" x14ac:dyDescent="0.25">
      <c r="E40009"/>
    </row>
    <row r="40010" spans="5:5" x14ac:dyDescent="0.25">
      <c r="E40010"/>
    </row>
    <row r="40011" spans="5:5" x14ac:dyDescent="0.25">
      <c r="E40011"/>
    </row>
    <row r="40012" spans="5:5" x14ac:dyDescent="0.25">
      <c r="E40012"/>
    </row>
    <row r="40013" spans="5:5" x14ac:dyDescent="0.25">
      <c r="E40013"/>
    </row>
    <row r="40014" spans="5:5" x14ac:dyDescent="0.25">
      <c r="E40014"/>
    </row>
    <row r="40015" spans="5:5" x14ac:dyDescent="0.25">
      <c r="E40015"/>
    </row>
    <row r="40016" spans="5:5" x14ac:dyDescent="0.25">
      <c r="E40016"/>
    </row>
    <row r="40017" spans="5:5" x14ac:dyDescent="0.25">
      <c r="E40017"/>
    </row>
    <row r="40018" spans="5:5" x14ac:dyDescent="0.25">
      <c r="E40018"/>
    </row>
    <row r="40019" spans="5:5" x14ac:dyDescent="0.25">
      <c r="E40019"/>
    </row>
    <row r="40020" spans="5:5" x14ac:dyDescent="0.25">
      <c r="E40020"/>
    </row>
    <row r="40021" spans="5:5" x14ac:dyDescent="0.25">
      <c r="E40021"/>
    </row>
    <row r="40022" spans="5:5" x14ac:dyDescent="0.25">
      <c r="E40022"/>
    </row>
    <row r="40023" spans="5:5" x14ac:dyDescent="0.25">
      <c r="E40023"/>
    </row>
    <row r="40024" spans="5:5" x14ac:dyDescent="0.25">
      <c r="E40024"/>
    </row>
    <row r="40025" spans="5:5" x14ac:dyDescent="0.25">
      <c r="E40025"/>
    </row>
    <row r="40026" spans="5:5" x14ac:dyDescent="0.25">
      <c r="E40026"/>
    </row>
    <row r="40027" spans="5:5" x14ac:dyDescent="0.25">
      <c r="E40027"/>
    </row>
    <row r="40028" spans="5:5" x14ac:dyDescent="0.25">
      <c r="E40028"/>
    </row>
    <row r="40029" spans="5:5" x14ac:dyDescent="0.25">
      <c r="E40029"/>
    </row>
    <row r="40030" spans="5:5" x14ac:dyDescent="0.25">
      <c r="E40030"/>
    </row>
    <row r="40031" spans="5:5" x14ac:dyDescent="0.25">
      <c r="E40031"/>
    </row>
    <row r="40032" spans="5:5" x14ac:dyDescent="0.25">
      <c r="E40032"/>
    </row>
    <row r="40033" spans="5:5" x14ac:dyDescent="0.25">
      <c r="E40033"/>
    </row>
    <row r="40034" spans="5:5" x14ac:dyDescent="0.25">
      <c r="E40034"/>
    </row>
    <row r="40035" spans="5:5" x14ac:dyDescent="0.25">
      <c r="E40035"/>
    </row>
    <row r="40036" spans="5:5" x14ac:dyDescent="0.25">
      <c r="E40036"/>
    </row>
    <row r="40037" spans="5:5" x14ac:dyDescent="0.25">
      <c r="E40037"/>
    </row>
    <row r="40038" spans="5:5" x14ac:dyDescent="0.25">
      <c r="E40038"/>
    </row>
    <row r="40039" spans="5:5" x14ac:dyDescent="0.25">
      <c r="E40039"/>
    </row>
    <row r="40040" spans="5:5" x14ac:dyDescent="0.25">
      <c r="E40040"/>
    </row>
    <row r="40041" spans="5:5" x14ac:dyDescent="0.25">
      <c r="E40041"/>
    </row>
    <row r="40042" spans="5:5" x14ac:dyDescent="0.25">
      <c r="E40042"/>
    </row>
    <row r="40043" spans="5:5" x14ac:dyDescent="0.25">
      <c r="E40043"/>
    </row>
    <row r="40044" spans="5:5" x14ac:dyDescent="0.25">
      <c r="E40044"/>
    </row>
    <row r="40045" spans="5:5" x14ac:dyDescent="0.25">
      <c r="E40045"/>
    </row>
    <row r="40046" spans="5:5" x14ac:dyDescent="0.25">
      <c r="E40046"/>
    </row>
    <row r="40047" spans="5:5" x14ac:dyDescent="0.25">
      <c r="E40047"/>
    </row>
    <row r="40048" spans="5:5" x14ac:dyDescent="0.25">
      <c r="E40048"/>
    </row>
    <row r="40049" spans="5:5" x14ac:dyDescent="0.25">
      <c r="E40049"/>
    </row>
    <row r="40050" spans="5:5" x14ac:dyDescent="0.25">
      <c r="E40050"/>
    </row>
    <row r="40051" spans="5:5" x14ac:dyDescent="0.25">
      <c r="E40051"/>
    </row>
    <row r="40052" spans="5:5" x14ac:dyDescent="0.25">
      <c r="E40052"/>
    </row>
    <row r="40053" spans="5:5" x14ac:dyDescent="0.25">
      <c r="E40053"/>
    </row>
    <row r="40054" spans="5:5" x14ac:dyDescent="0.25">
      <c r="E40054"/>
    </row>
    <row r="40055" spans="5:5" x14ac:dyDescent="0.25">
      <c r="E40055"/>
    </row>
    <row r="40056" spans="5:5" x14ac:dyDescent="0.25">
      <c r="E40056"/>
    </row>
    <row r="40057" spans="5:5" x14ac:dyDescent="0.25">
      <c r="E40057"/>
    </row>
    <row r="40058" spans="5:5" x14ac:dyDescent="0.25">
      <c r="E40058"/>
    </row>
    <row r="40059" spans="5:5" x14ac:dyDescent="0.25">
      <c r="E40059"/>
    </row>
    <row r="40060" spans="5:5" x14ac:dyDescent="0.25">
      <c r="E40060"/>
    </row>
    <row r="40061" spans="5:5" x14ac:dyDescent="0.25">
      <c r="E40061"/>
    </row>
    <row r="40062" spans="5:5" x14ac:dyDescent="0.25">
      <c r="E40062"/>
    </row>
    <row r="40063" spans="5:5" x14ac:dyDescent="0.25">
      <c r="E40063"/>
    </row>
    <row r="40064" spans="5:5" x14ac:dyDescent="0.25">
      <c r="E40064"/>
    </row>
    <row r="40065" spans="5:5" x14ac:dyDescent="0.25">
      <c r="E40065"/>
    </row>
    <row r="40066" spans="5:5" x14ac:dyDescent="0.25">
      <c r="E40066"/>
    </row>
    <row r="40067" spans="5:5" x14ac:dyDescent="0.25">
      <c r="E40067"/>
    </row>
    <row r="40068" spans="5:5" x14ac:dyDescent="0.25">
      <c r="E40068"/>
    </row>
    <row r="40069" spans="5:5" x14ac:dyDescent="0.25">
      <c r="E40069"/>
    </row>
    <row r="40070" spans="5:5" x14ac:dyDescent="0.25">
      <c r="E40070"/>
    </row>
    <row r="40071" spans="5:5" x14ac:dyDescent="0.25">
      <c r="E40071"/>
    </row>
    <row r="40072" spans="5:5" x14ac:dyDescent="0.25">
      <c r="E40072"/>
    </row>
    <row r="40073" spans="5:5" x14ac:dyDescent="0.25">
      <c r="E40073"/>
    </row>
    <row r="40074" spans="5:5" x14ac:dyDescent="0.25">
      <c r="E40074"/>
    </row>
    <row r="40075" spans="5:5" x14ac:dyDescent="0.25">
      <c r="E40075"/>
    </row>
    <row r="40076" spans="5:5" x14ac:dyDescent="0.25">
      <c r="E40076"/>
    </row>
    <row r="40077" spans="5:5" x14ac:dyDescent="0.25">
      <c r="E40077"/>
    </row>
    <row r="40078" spans="5:5" x14ac:dyDescent="0.25">
      <c r="E40078"/>
    </row>
    <row r="40079" spans="5:5" x14ac:dyDescent="0.25">
      <c r="E40079"/>
    </row>
    <row r="40080" spans="5:5" x14ac:dyDescent="0.25">
      <c r="E40080"/>
    </row>
    <row r="40081" spans="5:5" x14ac:dyDescent="0.25">
      <c r="E40081"/>
    </row>
    <row r="40082" spans="5:5" x14ac:dyDescent="0.25">
      <c r="E40082"/>
    </row>
    <row r="40083" spans="5:5" x14ac:dyDescent="0.25">
      <c r="E40083"/>
    </row>
    <row r="40084" spans="5:5" x14ac:dyDescent="0.25">
      <c r="E40084"/>
    </row>
    <row r="40085" spans="5:5" x14ac:dyDescent="0.25">
      <c r="E40085"/>
    </row>
    <row r="40086" spans="5:5" x14ac:dyDescent="0.25">
      <c r="E40086"/>
    </row>
    <row r="40087" spans="5:5" x14ac:dyDescent="0.25">
      <c r="E40087"/>
    </row>
    <row r="40088" spans="5:5" x14ac:dyDescent="0.25">
      <c r="E40088"/>
    </row>
    <row r="40089" spans="5:5" x14ac:dyDescent="0.25">
      <c r="E40089"/>
    </row>
    <row r="40090" spans="5:5" x14ac:dyDescent="0.25">
      <c r="E40090"/>
    </row>
    <row r="40091" spans="5:5" x14ac:dyDescent="0.25">
      <c r="E40091"/>
    </row>
    <row r="40092" spans="5:5" x14ac:dyDescent="0.25">
      <c r="E40092"/>
    </row>
    <row r="40093" spans="5:5" x14ac:dyDescent="0.25">
      <c r="E40093"/>
    </row>
    <row r="40094" spans="5:5" x14ac:dyDescent="0.25">
      <c r="E40094"/>
    </row>
    <row r="40095" spans="5:5" x14ac:dyDescent="0.25">
      <c r="E40095"/>
    </row>
    <row r="40096" spans="5:5" x14ac:dyDescent="0.25">
      <c r="E40096"/>
    </row>
    <row r="40097" spans="5:5" x14ac:dyDescent="0.25">
      <c r="E40097"/>
    </row>
    <row r="40098" spans="5:5" x14ac:dyDescent="0.25">
      <c r="E40098"/>
    </row>
    <row r="40099" spans="5:5" x14ac:dyDescent="0.25">
      <c r="E40099"/>
    </row>
    <row r="40100" spans="5:5" x14ac:dyDescent="0.25">
      <c r="E40100"/>
    </row>
    <row r="40101" spans="5:5" x14ac:dyDescent="0.25">
      <c r="E40101"/>
    </row>
    <row r="40102" spans="5:5" x14ac:dyDescent="0.25">
      <c r="E40102"/>
    </row>
    <row r="40103" spans="5:5" x14ac:dyDescent="0.25">
      <c r="E40103"/>
    </row>
    <row r="40104" spans="5:5" x14ac:dyDescent="0.25">
      <c r="E40104"/>
    </row>
    <row r="40105" spans="5:5" x14ac:dyDescent="0.25">
      <c r="E40105"/>
    </row>
    <row r="40106" spans="5:5" x14ac:dyDescent="0.25">
      <c r="E40106"/>
    </row>
    <row r="40107" spans="5:5" x14ac:dyDescent="0.25">
      <c r="E40107"/>
    </row>
    <row r="40108" spans="5:5" x14ac:dyDescent="0.25">
      <c r="E40108"/>
    </row>
    <row r="40109" spans="5:5" x14ac:dyDescent="0.25">
      <c r="E40109"/>
    </row>
    <row r="40110" spans="5:5" x14ac:dyDescent="0.25">
      <c r="E40110"/>
    </row>
    <row r="40111" spans="5:5" x14ac:dyDescent="0.25">
      <c r="E40111"/>
    </row>
    <row r="40112" spans="5:5" x14ac:dyDescent="0.25">
      <c r="E40112"/>
    </row>
    <row r="40113" spans="5:5" x14ac:dyDescent="0.25">
      <c r="E40113"/>
    </row>
    <row r="40114" spans="5:5" x14ac:dyDescent="0.25">
      <c r="E40114"/>
    </row>
    <row r="40115" spans="5:5" x14ac:dyDescent="0.25">
      <c r="E40115"/>
    </row>
    <row r="40116" spans="5:5" x14ac:dyDescent="0.25">
      <c r="E40116"/>
    </row>
    <row r="40117" spans="5:5" x14ac:dyDescent="0.25">
      <c r="E40117"/>
    </row>
    <row r="40118" spans="5:5" x14ac:dyDescent="0.25">
      <c r="E40118"/>
    </row>
    <row r="40119" spans="5:5" x14ac:dyDescent="0.25">
      <c r="E40119"/>
    </row>
    <row r="40120" spans="5:5" x14ac:dyDescent="0.25">
      <c r="E40120"/>
    </row>
    <row r="40121" spans="5:5" x14ac:dyDescent="0.25">
      <c r="E40121"/>
    </row>
    <row r="40122" spans="5:5" x14ac:dyDescent="0.25">
      <c r="E40122"/>
    </row>
    <row r="40123" spans="5:5" x14ac:dyDescent="0.25">
      <c r="E40123"/>
    </row>
    <row r="40124" spans="5:5" x14ac:dyDescent="0.25">
      <c r="E40124"/>
    </row>
    <row r="40125" spans="5:5" x14ac:dyDescent="0.25">
      <c r="E40125"/>
    </row>
    <row r="40126" spans="5:5" x14ac:dyDescent="0.25">
      <c r="E40126"/>
    </row>
    <row r="40127" spans="5:5" x14ac:dyDescent="0.25">
      <c r="E40127"/>
    </row>
    <row r="40128" spans="5:5" x14ac:dyDescent="0.25">
      <c r="E40128"/>
    </row>
    <row r="40129" spans="5:5" x14ac:dyDescent="0.25">
      <c r="E40129"/>
    </row>
    <row r="40130" spans="5:5" x14ac:dyDescent="0.25">
      <c r="E40130"/>
    </row>
    <row r="40131" spans="5:5" x14ac:dyDescent="0.25">
      <c r="E40131"/>
    </row>
    <row r="40132" spans="5:5" x14ac:dyDescent="0.25">
      <c r="E40132"/>
    </row>
    <row r="40133" spans="5:5" x14ac:dyDescent="0.25">
      <c r="E40133"/>
    </row>
    <row r="40134" spans="5:5" x14ac:dyDescent="0.25">
      <c r="E40134"/>
    </row>
    <row r="40135" spans="5:5" x14ac:dyDescent="0.25">
      <c r="E40135"/>
    </row>
    <row r="40136" spans="5:5" x14ac:dyDescent="0.25">
      <c r="E40136"/>
    </row>
    <row r="40137" spans="5:5" x14ac:dyDescent="0.25">
      <c r="E40137"/>
    </row>
    <row r="40138" spans="5:5" x14ac:dyDescent="0.25">
      <c r="E40138"/>
    </row>
    <row r="40139" spans="5:5" x14ac:dyDescent="0.25">
      <c r="E40139"/>
    </row>
    <row r="40140" spans="5:5" x14ac:dyDescent="0.25">
      <c r="E40140"/>
    </row>
    <row r="40141" spans="5:5" x14ac:dyDescent="0.25">
      <c r="E40141"/>
    </row>
    <row r="40142" spans="5:5" x14ac:dyDescent="0.25">
      <c r="E40142"/>
    </row>
    <row r="40143" spans="5:5" x14ac:dyDescent="0.25">
      <c r="E40143"/>
    </row>
    <row r="40144" spans="5:5" x14ac:dyDescent="0.25">
      <c r="E40144"/>
    </row>
    <row r="40145" spans="5:5" x14ac:dyDescent="0.25">
      <c r="E40145"/>
    </row>
    <row r="40146" spans="5:5" x14ac:dyDescent="0.25">
      <c r="E40146"/>
    </row>
    <row r="40147" spans="5:5" x14ac:dyDescent="0.25">
      <c r="E40147"/>
    </row>
    <row r="40148" spans="5:5" x14ac:dyDescent="0.25">
      <c r="E40148"/>
    </row>
    <row r="40149" spans="5:5" x14ac:dyDescent="0.25">
      <c r="E40149"/>
    </row>
    <row r="40150" spans="5:5" x14ac:dyDescent="0.25">
      <c r="E40150"/>
    </row>
    <row r="40151" spans="5:5" x14ac:dyDescent="0.25">
      <c r="E40151"/>
    </row>
    <row r="40152" spans="5:5" x14ac:dyDescent="0.25">
      <c r="E40152"/>
    </row>
    <row r="40153" spans="5:5" x14ac:dyDescent="0.25">
      <c r="E40153"/>
    </row>
    <row r="40154" spans="5:5" x14ac:dyDescent="0.25">
      <c r="E40154"/>
    </row>
    <row r="40155" spans="5:5" x14ac:dyDescent="0.25">
      <c r="E40155"/>
    </row>
    <row r="40156" spans="5:5" x14ac:dyDescent="0.25">
      <c r="E40156"/>
    </row>
    <row r="40157" spans="5:5" x14ac:dyDescent="0.25">
      <c r="E40157"/>
    </row>
    <row r="40158" spans="5:5" x14ac:dyDescent="0.25">
      <c r="E40158"/>
    </row>
    <row r="40159" spans="5:5" x14ac:dyDescent="0.25">
      <c r="E40159"/>
    </row>
    <row r="40160" spans="5:5" x14ac:dyDescent="0.25">
      <c r="E40160"/>
    </row>
    <row r="40161" spans="5:5" x14ac:dyDescent="0.25">
      <c r="E40161"/>
    </row>
    <row r="40162" spans="5:5" x14ac:dyDescent="0.25">
      <c r="E40162"/>
    </row>
    <row r="40163" spans="5:5" x14ac:dyDescent="0.25">
      <c r="E40163"/>
    </row>
    <row r="40164" spans="5:5" x14ac:dyDescent="0.25">
      <c r="E40164"/>
    </row>
    <row r="40165" spans="5:5" x14ac:dyDescent="0.25">
      <c r="E40165"/>
    </row>
    <row r="40166" spans="5:5" x14ac:dyDescent="0.25">
      <c r="E40166"/>
    </row>
    <row r="40167" spans="5:5" x14ac:dyDescent="0.25">
      <c r="E40167"/>
    </row>
    <row r="40168" spans="5:5" x14ac:dyDescent="0.25">
      <c r="E40168"/>
    </row>
    <row r="40169" spans="5:5" x14ac:dyDescent="0.25">
      <c r="E40169"/>
    </row>
    <row r="40170" spans="5:5" x14ac:dyDescent="0.25">
      <c r="E40170"/>
    </row>
    <row r="40171" spans="5:5" x14ac:dyDescent="0.25">
      <c r="E40171"/>
    </row>
    <row r="40172" spans="5:5" x14ac:dyDescent="0.25">
      <c r="E40172"/>
    </row>
    <row r="40173" spans="5:5" x14ac:dyDescent="0.25">
      <c r="E40173"/>
    </row>
    <row r="40174" spans="5:5" x14ac:dyDescent="0.25">
      <c r="E40174"/>
    </row>
    <row r="40175" spans="5:5" x14ac:dyDescent="0.25">
      <c r="E40175"/>
    </row>
    <row r="40176" spans="5:5" x14ac:dyDescent="0.25">
      <c r="E40176"/>
    </row>
    <row r="40177" spans="5:5" x14ac:dyDescent="0.25">
      <c r="E40177"/>
    </row>
    <row r="40178" spans="5:5" x14ac:dyDescent="0.25">
      <c r="E40178"/>
    </row>
    <row r="40179" spans="5:5" x14ac:dyDescent="0.25">
      <c r="E40179"/>
    </row>
    <row r="40180" spans="5:5" x14ac:dyDescent="0.25">
      <c r="E40180"/>
    </row>
    <row r="40181" spans="5:5" x14ac:dyDescent="0.25">
      <c r="E40181"/>
    </row>
    <row r="40182" spans="5:5" x14ac:dyDescent="0.25">
      <c r="E40182"/>
    </row>
    <row r="40183" spans="5:5" x14ac:dyDescent="0.25">
      <c r="E40183"/>
    </row>
    <row r="40184" spans="5:5" x14ac:dyDescent="0.25">
      <c r="E40184"/>
    </row>
    <row r="40185" spans="5:5" x14ac:dyDescent="0.25">
      <c r="E40185"/>
    </row>
    <row r="40186" spans="5:5" x14ac:dyDescent="0.25">
      <c r="E40186"/>
    </row>
    <row r="40187" spans="5:5" x14ac:dyDescent="0.25">
      <c r="E40187"/>
    </row>
    <row r="40188" spans="5:5" x14ac:dyDescent="0.25">
      <c r="E40188"/>
    </row>
    <row r="40189" spans="5:5" x14ac:dyDescent="0.25">
      <c r="E40189"/>
    </row>
    <row r="40190" spans="5:5" x14ac:dyDescent="0.25">
      <c r="E40190"/>
    </row>
    <row r="40191" spans="5:5" x14ac:dyDescent="0.25">
      <c r="E40191"/>
    </row>
    <row r="40192" spans="5:5" x14ac:dyDescent="0.25">
      <c r="E40192"/>
    </row>
    <row r="40193" spans="5:5" x14ac:dyDescent="0.25">
      <c r="E40193"/>
    </row>
    <row r="40194" spans="5:5" x14ac:dyDescent="0.25">
      <c r="E40194"/>
    </row>
    <row r="40195" spans="5:5" x14ac:dyDescent="0.25">
      <c r="E40195"/>
    </row>
    <row r="40196" spans="5:5" x14ac:dyDescent="0.25">
      <c r="E40196"/>
    </row>
    <row r="40197" spans="5:5" x14ac:dyDescent="0.25">
      <c r="E40197"/>
    </row>
    <row r="40198" spans="5:5" x14ac:dyDescent="0.25">
      <c r="E40198"/>
    </row>
    <row r="40199" spans="5:5" x14ac:dyDescent="0.25">
      <c r="E40199"/>
    </row>
    <row r="40200" spans="5:5" x14ac:dyDescent="0.25">
      <c r="E40200"/>
    </row>
    <row r="40201" spans="5:5" x14ac:dyDescent="0.25">
      <c r="E40201"/>
    </row>
    <row r="40202" spans="5:5" x14ac:dyDescent="0.25">
      <c r="E40202"/>
    </row>
    <row r="40203" spans="5:5" x14ac:dyDescent="0.25">
      <c r="E40203"/>
    </row>
    <row r="40204" spans="5:5" x14ac:dyDescent="0.25">
      <c r="E40204"/>
    </row>
    <row r="40205" spans="5:5" x14ac:dyDescent="0.25">
      <c r="E40205"/>
    </row>
    <row r="40206" spans="5:5" x14ac:dyDescent="0.25">
      <c r="E40206"/>
    </row>
    <row r="40207" spans="5:5" x14ac:dyDescent="0.25">
      <c r="E40207"/>
    </row>
    <row r="40208" spans="5:5" x14ac:dyDescent="0.25">
      <c r="E40208"/>
    </row>
    <row r="40209" spans="5:5" x14ac:dyDescent="0.25">
      <c r="E40209"/>
    </row>
    <row r="40210" spans="5:5" x14ac:dyDescent="0.25">
      <c r="E40210"/>
    </row>
    <row r="40211" spans="5:5" x14ac:dyDescent="0.25">
      <c r="E40211"/>
    </row>
    <row r="40212" spans="5:5" x14ac:dyDescent="0.25">
      <c r="E40212"/>
    </row>
    <row r="40213" spans="5:5" x14ac:dyDescent="0.25">
      <c r="E40213"/>
    </row>
    <row r="40214" spans="5:5" x14ac:dyDescent="0.25">
      <c r="E40214"/>
    </row>
    <row r="40215" spans="5:5" x14ac:dyDescent="0.25">
      <c r="E40215"/>
    </row>
    <row r="40216" spans="5:5" x14ac:dyDescent="0.25">
      <c r="E40216"/>
    </row>
    <row r="40217" spans="5:5" x14ac:dyDescent="0.25">
      <c r="E40217"/>
    </row>
    <row r="40218" spans="5:5" x14ac:dyDescent="0.25">
      <c r="E40218"/>
    </row>
    <row r="40219" spans="5:5" x14ac:dyDescent="0.25">
      <c r="E40219"/>
    </row>
    <row r="40220" spans="5:5" x14ac:dyDescent="0.25">
      <c r="E40220"/>
    </row>
    <row r="40221" spans="5:5" x14ac:dyDescent="0.25">
      <c r="E40221"/>
    </row>
    <row r="40222" spans="5:5" x14ac:dyDescent="0.25">
      <c r="E40222"/>
    </row>
    <row r="40223" spans="5:5" x14ac:dyDescent="0.25">
      <c r="E40223"/>
    </row>
    <row r="40224" spans="5:5" x14ac:dyDescent="0.25">
      <c r="E40224"/>
    </row>
    <row r="40225" spans="5:5" x14ac:dyDescent="0.25">
      <c r="E40225"/>
    </row>
    <row r="40226" spans="5:5" x14ac:dyDescent="0.25">
      <c r="E40226"/>
    </row>
    <row r="40227" spans="5:5" x14ac:dyDescent="0.25">
      <c r="E40227"/>
    </row>
    <row r="40228" spans="5:5" x14ac:dyDescent="0.25">
      <c r="E40228"/>
    </row>
    <row r="40229" spans="5:5" x14ac:dyDescent="0.25">
      <c r="E40229"/>
    </row>
    <row r="40230" spans="5:5" x14ac:dyDescent="0.25">
      <c r="E40230"/>
    </row>
    <row r="40231" spans="5:5" x14ac:dyDescent="0.25">
      <c r="E40231"/>
    </row>
    <row r="40232" spans="5:5" x14ac:dyDescent="0.25">
      <c r="E40232"/>
    </row>
    <row r="40233" spans="5:5" x14ac:dyDescent="0.25">
      <c r="E40233"/>
    </row>
    <row r="40234" spans="5:5" x14ac:dyDescent="0.25">
      <c r="E40234"/>
    </row>
    <row r="40235" spans="5:5" x14ac:dyDescent="0.25">
      <c r="E40235"/>
    </row>
    <row r="40236" spans="5:5" x14ac:dyDescent="0.25">
      <c r="E40236"/>
    </row>
    <row r="40237" spans="5:5" x14ac:dyDescent="0.25">
      <c r="E40237"/>
    </row>
    <row r="40238" spans="5:5" x14ac:dyDescent="0.25">
      <c r="E40238"/>
    </row>
    <row r="40239" spans="5:5" x14ac:dyDescent="0.25">
      <c r="E40239"/>
    </row>
    <row r="40240" spans="5:5" x14ac:dyDescent="0.25">
      <c r="E40240"/>
    </row>
    <row r="40241" spans="5:5" x14ac:dyDescent="0.25">
      <c r="E40241"/>
    </row>
    <row r="40242" spans="5:5" x14ac:dyDescent="0.25">
      <c r="E40242"/>
    </row>
    <row r="40243" spans="5:5" x14ac:dyDescent="0.25">
      <c r="E40243"/>
    </row>
    <row r="40244" spans="5:5" x14ac:dyDescent="0.25">
      <c r="E40244"/>
    </row>
    <row r="40245" spans="5:5" x14ac:dyDescent="0.25">
      <c r="E40245"/>
    </row>
    <row r="40246" spans="5:5" x14ac:dyDescent="0.25">
      <c r="E40246"/>
    </row>
    <row r="40247" spans="5:5" x14ac:dyDescent="0.25">
      <c r="E40247"/>
    </row>
    <row r="40248" spans="5:5" x14ac:dyDescent="0.25">
      <c r="E40248"/>
    </row>
    <row r="40249" spans="5:5" x14ac:dyDescent="0.25">
      <c r="E40249"/>
    </row>
    <row r="40250" spans="5:5" x14ac:dyDescent="0.25">
      <c r="E40250"/>
    </row>
    <row r="40251" spans="5:5" x14ac:dyDescent="0.25">
      <c r="E40251"/>
    </row>
    <row r="40252" spans="5:5" x14ac:dyDescent="0.25">
      <c r="E40252"/>
    </row>
    <row r="40253" spans="5:5" x14ac:dyDescent="0.25">
      <c r="E40253"/>
    </row>
    <row r="40254" spans="5:5" x14ac:dyDescent="0.25">
      <c r="E40254"/>
    </row>
    <row r="40255" spans="5:5" x14ac:dyDescent="0.25">
      <c r="E40255"/>
    </row>
    <row r="40256" spans="5:5" x14ac:dyDescent="0.25">
      <c r="E40256"/>
    </row>
    <row r="40257" spans="5:5" x14ac:dyDescent="0.25">
      <c r="E40257"/>
    </row>
    <row r="40258" spans="5:5" x14ac:dyDescent="0.25">
      <c r="E40258"/>
    </row>
    <row r="40259" spans="5:5" x14ac:dyDescent="0.25">
      <c r="E40259"/>
    </row>
    <row r="40260" spans="5:5" x14ac:dyDescent="0.25">
      <c r="E40260"/>
    </row>
    <row r="40261" spans="5:5" x14ac:dyDescent="0.25">
      <c r="E40261"/>
    </row>
    <row r="40262" spans="5:5" x14ac:dyDescent="0.25">
      <c r="E40262"/>
    </row>
    <row r="40263" spans="5:5" x14ac:dyDescent="0.25">
      <c r="E40263"/>
    </row>
    <row r="40264" spans="5:5" x14ac:dyDescent="0.25">
      <c r="E40264"/>
    </row>
    <row r="40265" spans="5:5" x14ac:dyDescent="0.25">
      <c r="E40265"/>
    </row>
    <row r="40266" spans="5:5" x14ac:dyDescent="0.25">
      <c r="E40266"/>
    </row>
    <row r="40267" spans="5:5" x14ac:dyDescent="0.25">
      <c r="E40267"/>
    </row>
    <row r="40268" spans="5:5" x14ac:dyDescent="0.25">
      <c r="E40268"/>
    </row>
    <row r="40269" spans="5:5" x14ac:dyDescent="0.25">
      <c r="E40269"/>
    </row>
    <row r="40270" spans="5:5" x14ac:dyDescent="0.25">
      <c r="E40270"/>
    </row>
    <row r="40271" spans="5:5" x14ac:dyDescent="0.25">
      <c r="E40271"/>
    </row>
    <row r="40272" spans="5:5" x14ac:dyDescent="0.25">
      <c r="E40272"/>
    </row>
    <row r="40273" spans="5:5" x14ac:dyDescent="0.25">
      <c r="E40273"/>
    </row>
    <row r="40274" spans="5:5" x14ac:dyDescent="0.25">
      <c r="E40274"/>
    </row>
    <row r="40275" spans="5:5" x14ac:dyDescent="0.25">
      <c r="E40275"/>
    </row>
    <row r="40276" spans="5:5" x14ac:dyDescent="0.25">
      <c r="E40276"/>
    </row>
    <row r="40277" spans="5:5" x14ac:dyDescent="0.25">
      <c r="E40277"/>
    </row>
    <row r="40278" spans="5:5" x14ac:dyDescent="0.25">
      <c r="E40278"/>
    </row>
    <row r="40279" spans="5:5" x14ac:dyDescent="0.25">
      <c r="E40279"/>
    </row>
    <row r="40280" spans="5:5" x14ac:dyDescent="0.25">
      <c r="E40280"/>
    </row>
    <row r="40281" spans="5:5" x14ac:dyDescent="0.25">
      <c r="E40281"/>
    </row>
    <row r="40282" spans="5:5" x14ac:dyDescent="0.25">
      <c r="E40282"/>
    </row>
    <row r="40283" spans="5:5" x14ac:dyDescent="0.25">
      <c r="E40283"/>
    </row>
    <row r="40284" spans="5:5" x14ac:dyDescent="0.25">
      <c r="E40284"/>
    </row>
    <row r="40285" spans="5:5" x14ac:dyDescent="0.25">
      <c r="E40285"/>
    </row>
    <row r="40286" spans="5:5" x14ac:dyDescent="0.25">
      <c r="E40286"/>
    </row>
    <row r="40287" spans="5:5" x14ac:dyDescent="0.25">
      <c r="E40287"/>
    </row>
    <row r="40288" spans="5:5" x14ac:dyDescent="0.25">
      <c r="E40288"/>
    </row>
    <row r="40289" spans="5:5" x14ac:dyDescent="0.25">
      <c r="E40289"/>
    </row>
    <row r="40290" spans="5:5" x14ac:dyDescent="0.25">
      <c r="E40290"/>
    </row>
    <row r="40291" spans="5:5" x14ac:dyDescent="0.25">
      <c r="E40291"/>
    </row>
    <row r="40292" spans="5:5" x14ac:dyDescent="0.25">
      <c r="E40292"/>
    </row>
    <row r="40293" spans="5:5" x14ac:dyDescent="0.25">
      <c r="E40293"/>
    </row>
    <row r="40294" spans="5:5" x14ac:dyDescent="0.25">
      <c r="E40294"/>
    </row>
    <row r="40295" spans="5:5" x14ac:dyDescent="0.25">
      <c r="E40295"/>
    </row>
    <row r="40296" spans="5:5" x14ac:dyDescent="0.25">
      <c r="E40296"/>
    </row>
    <row r="40297" spans="5:5" x14ac:dyDescent="0.25">
      <c r="E40297"/>
    </row>
    <row r="40298" spans="5:5" x14ac:dyDescent="0.25">
      <c r="E40298"/>
    </row>
    <row r="40299" spans="5:5" x14ac:dyDescent="0.25">
      <c r="E40299"/>
    </row>
    <row r="40300" spans="5:5" x14ac:dyDescent="0.25">
      <c r="E40300"/>
    </row>
    <row r="40301" spans="5:5" x14ac:dyDescent="0.25">
      <c r="E40301"/>
    </row>
    <row r="40302" spans="5:5" x14ac:dyDescent="0.25">
      <c r="E40302"/>
    </row>
    <row r="40303" spans="5:5" x14ac:dyDescent="0.25">
      <c r="E40303"/>
    </row>
    <row r="40304" spans="5:5" x14ac:dyDescent="0.25">
      <c r="E40304"/>
    </row>
    <row r="40305" spans="5:5" x14ac:dyDescent="0.25">
      <c r="E40305"/>
    </row>
    <row r="40306" spans="5:5" x14ac:dyDescent="0.25">
      <c r="E40306"/>
    </row>
    <row r="40307" spans="5:5" x14ac:dyDescent="0.25">
      <c r="E40307"/>
    </row>
    <row r="40308" spans="5:5" x14ac:dyDescent="0.25">
      <c r="E40308"/>
    </row>
    <row r="40309" spans="5:5" x14ac:dyDescent="0.25">
      <c r="E40309"/>
    </row>
    <row r="40310" spans="5:5" x14ac:dyDescent="0.25">
      <c r="E40310"/>
    </row>
    <row r="40311" spans="5:5" x14ac:dyDescent="0.25">
      <c r="E40311"/>
    </row>
    <row r="40312" spans="5:5" x14ac:dyDescent="0.25">
      <c r="E40312"/>
    </row>
    <row r="40313" spans="5:5" x14ac:dyDescent="0.25">
      <c r="E40313"/>
    </row>
    <row r="40314" spans="5:5" x14ac:dyDescent="0.25">
      <c r="E40314"/>
    </row>
    <row r="40315" spans="5:5" x14ac:dyDescent="0.25">
      <c r="E40315"/>
    </row>
    <row r="40316" spans="5:5" x14ac:dyDescent="0.25">
      <c r="E40316"/>
    </row>
    <row r="40317" spans="5:5" x14ac:dyDescent="0.25">
      <c r="E40317"/>
    </row>
    <row r="40318" spans="5:5" x14ac:dyDescent="0.25">
      <c r="E40318"/>
    </row>
    <row r="40319" spans="5:5" x14ac:dyDescent="0.25">
      <c r="E40319"/>
    </row>
    <row r="40320" spans="5:5" x14ac:dyDescent="0.25">
      <c r="E40320"/>
    </row>
    <row r="40321" spans="5:5" x14ac:dyDescent="0.25">
      <c r="E40321"/>
    </row>
    <row r="40322" spans="5:5" x14ac:dyDescent="0.25">
      <c r="E40322"/>
    </row>
    <row r="40323" spans="5:5" x14ac:dyDescent="0.25">
      <c r="E40323"/>
    </row>
    <row r="40324" spans="5:5" x14ac:dyDescent="0.25">
      <c r="E40324"/>
    </row>
    <row r="40325" spans="5:5" x14ac:dyDescent="0.25">
      <c r="E40325"/>
    </row>
    <row r="40326" spans="5:5" x14ac:dyDescent="0.25">
      <c r="E40326"/>
    </row>
    <row r="40327" spans="5:5" x14ac:dyDescent="0.25">
      <c r="E40327"/>
    </row>
    <row r="40328" spans="5:5" x14ac:dyDescent="0.25">
      <c r="E40328"/>
    </row>
    <row r="40329" spans="5:5" x14ac:dyDescent="0.25">
      <c r="E40329"/>
    </row>
    <row r="40330" spans="5:5" x14ac:dyDescent="0.25">
      <c r="E40330"/>
    </row>
    <row r="40331" spans="5:5" x14ac:dyDescent="0.25">
      <c r="E40331"/>
    </row>
    <row r="40332" spans="5:5" x14ac:dyDescent="0.25">
      <c r="E40332"/>
    </row>
    <row r="40333" spans="5:5" x14ac:dyDescent="0.25">
      <c r="E40333"/>
    </row>
    <row r="40334" spans="5:5" x14ac:dyDescent="0.25">
      <c r="E40334"/>
    </row>
    <row r="40335" spans="5:5" x14ac:dyDescent="0.25">
      <c r="E40335"/>
    </row>
    <row r="40336" spans="5:5" x14ac:dyDescent="0.25">
      <c r="E40336"/>
    </row>
    <row r="40337" spans="5:5" x14ac:dyDescent="0.25">
      <c r="E40337"/>
    </row>
    <row r="40338" spans="5:5" x14ac:dyDescent="0.25">
      <c r="E40338"/>
    </row>
    <row r="40339" spans="5:5" x14ac:dyDescent="0.25">
      <c r="E40339"/>
    </row>
    <row r="40340" spans="5:5" x14ac:dyDescent="0.25">
      <c r="E40340"/>
    </row>
    <row r="40341" spans="5:5" x14ac:dyDescent="0.25">
      <c r="E40341"/>
    </row>
    <row r="40342" spans="5:5" x14ac:dyDescent="0.25">
      <c r="E40342"/>
    </row>
    <row r="40343" spans="5:5" x14ac:dyDescent="0.25">
      <c r="E40343"/>
    </row>
    <row r="40344" spans="5:5" x14ac:dyDescent="0.25">
      <c r="E40344"/>
    </row>
    <row r="40345" spans="5:5" x14ac:dyDescent="0.25">
      <c r="E40345"/>
    </row>
    <row r="40346" spans="5:5" x14ac:dyDescent="0.25">
      <c r="E40346"/>
    </row>
    <row r="40347" spans="5:5" x14ac:dyDescent="0.25">
      <c r="E40347"/>
    </row>
    <row r="40348" spans="5:5" x14ac:dyDescent="0.25">
      <c r="E40348"/>
    </row>
    <row r="40349" spans="5:5" x14ac:dyDescent="0.25">
      <c r="E40349"/>
    </row>
    <row r="40350" spans="5:5" x14ac:dyDescent="0.25">
      <c r="E40350"/>
    </row>
    <row r="40351" spans="5:5" x14ac:dyDescent="0.25">
      <c r="E40351"/>
    </row>
    <row r="40352" spans="5:5" x14ac:dyDescent="0.25">
      <c r="E40352"/>
    </row>
    <row r="40353" spans="5:5" x14ac:dyDescent="0.25">
      <c r="E40353"/>
    </row>
    <row r="40354" spans="5:5" x14ac:dyDescent="0.25">
      <c r="E40354"/>
    </row>
    <row r="40355" spans="5:5" x14ac:dyDescent="0.25">
      <c r="E40355"/>
    </row>
    <row r="40356" spans="5:5" x14ac:dyDescent="0.25">
      <c r="E40356"/>
    </row>
    <row r="40357" spans="5:5" x14ac:dyDescent="0.25">
      <c r="E40357"/>
    </row>
    <row r="40358" spans="5:5" x14ac:dyDescent="0.25">
      <c r="E40358"/>
    </row>
    <row r="40359" spans="5:5" x14ac:dyDescent="0.25">
      <c r="E40359"/>
    </row>
    <row r="40360" spans="5:5" x14ac:dyDescent="0.25">
      <c r="E40360"/>
    </row>
    <row r="40361" spans="5:5" x14ac:dyDescent="0.25">
      <c r="E40361"/>
    </row>
    <row r="40362" spans="5:5" x14ac:dyDescent="0.25">
      <c r="E40362"/>
    </row>
    <row r="40363" spans="5:5" x14ac:dyDescent="0.25">
      <c r="E40363"/>
    </row>
    <row r="40364" spans="5:5" x14ac:dyDescent="0.25">
      <c r="E40364"/>
    </row>
    <row r="40365" spans="5:5" x14ac:dyDescent="0.25">
      <c r="E40365"/>
    </row>
    <row r="40366" spans="5:5" x14ac:dyDescent="0.25">
      <c r="E40366"/>
    </row>
    <row r="40367" spans="5:5" x14ac:dyDescent="0.25">
      <c r="E40367"/>
    </row>
    <row r="40368" spans="5:5" x14ac:dyDescent="0.25">
      <c r="E40368"/>
    </row>
    <row r="40369" spans="5:5" x14ac:dyDescent="0.25">
      <c r="E40369"/>
    </row>
    <row r="40370" spans="5:5" x14ac:dyDescent="0.25">
      <c r="E40370"/>
    </row>
    <row r="40371" spans="5:5" x14ac:dyDescent="0.25">
      <c r="E40371"/>
    </row>
    <row r="40372" spans="5:5" x14ac:dyDescent="0.25">
      <c r="E40372"/>
    </row>
    <row r="40373" spans="5:5" x14ac:dyDescent="0.25">
      <c r="E40373"/>
    </row>
    <row r="40374" spans="5:5" x14ac:dyDescent="0.25">
      <c r="E40374"/>
    </row>
    <row r="40375" spans="5:5" x14ac:dyDescent="0.25">
      <c r="E40375"/>
    </row>
    <row r="40376" spans="5:5" x14ac:dyDescent="0.25">
      <c r="E40376"/>
    </row>
    <row r="40377" spans="5:5" x14ac:dyDescent="0.25">
      <c r="E40377"/>
    </row>
    <row r="40378" spans="5:5" x14ac:dyDescent="0.25">
      <c r="E40378"/>
    </row>
    <row r="40379" spans="5:5" x14ac:dyDescent="0.25">
      <c r="E40379"/>
    </row>
    <row r="40380" spans="5:5" x14ac:dyDescent="0.25">
      <c r="E40380"/>
    </row>
    <row r="40381" spans="5:5" x14ac:dyDescent="0.25">
      <c r="E40381"/>
    </row>
    <row r="40382" spans="5:5" x14ac:dyDescent="0.25">
      <c r="E40382"/>
    </row>
    <row r="40383" spans="5:5" x14ac:dyDescent="0.25">
      <c r="E40383"/>
    </row>
    <row r="40384" spans="5:5" x14ac:dyDescent="0.25">
      <c r="E40384"/>
    </row>
    <row r="40385" spans="5:5" x14ac:dyDescent="0.25">
      <c r="E40385"/>
    </row>
    <row r="40386" spans="5:5" x14ac:dyDescent="0.25">
      <c r="E40386"/>
    </row>
    <row r="40387" spans="5:5" x14ac:dyDescent="0.25">
      <c r="E40387"/>
    </row>
    <row r="40388" spans="5:5" x14ac:dyDescent="0.25">
      <c r="E40388"/>
    </row>
    <row r="40389" spans="5:5" x14ac:dyDescent="0.25">
      <c r="E40389"/>
    </row>
    <row r="40390" spans="5:5" x14ac:dyDescent="0.25">
      <c r="E40390"/>
    </row>
    <row r="40391" spans="5:5" x14ac:dyDescent="0.25">
      <c r="E40391"/>
    </row>
    <row r="40392" spans="5:5" x14ac:dyDescent="0.25">
      <c r="E40392"/>
    </row>
    <row r="40393" spans="5:5" x14ac:dyDescent="0.25">
      <c r="E40393"/>
    </row>
    <row r="40394" spans="5:5" x14ac:dyDescent="0.25">
      <c r="E40394"/>
    </row>
    <row r="40395" spans="5:5" x14ac:dyDescent="0.25">
      <c r="E40395"/>
    </row>
    <row r="40396" spans="5:5" x14ac:dyDescent="0.25">
      <c r="E40396"/>
    </row>
    <row r="40397" spans="5:5" x14ac:dyDescent="0.25">
      <c r="E40397"/>
    </row>
    <row r="40398" spans="5:5" x14ac:dyDescent="0.25">
      <c r="E40398"/>
    </row>
    <row r="40399" spans="5:5" x14ac:dyDescent="0.25">
      <c r="E40399"/>
    </row>
    <row r="40400" spans="5:5" x14ac:dyDescent="0.25">
      <c r="E40400"/>
    </row>
    <row r="40401" spans="5:5" x14ac:dyDescent="0.25">
      <c r="E40401"/>
    </row>
    <row r="40402" spans="5:5" x14ac:dyDescent="0.25">
      <c r="E40402"/>
    </row>
    <row r="40403" spans="5:5" x14ac:dyDescent="0.25">
      <c r="E40403"/>
    </row>
    <row r="40404" spans="5:5" x14ac:dyDescent="0.25">
      <c r="E40404"/>
    </row>
    <row r="40405" spans="5:5" x14ac:dyDescent="0.25">
      <c r="E40405"/>
    </row>
    <row r="40406" spans="5:5" x14ac:dyDescent="0.25">
      <c r="E40406"/>
    </row>
    <row r="40407" spans="5:5" x14ac:dyDescent="0.25">
      <c r="E40407"/>
    </row>
    <row r="40408" spans="5:5" x14ac:dyDescent="0.25">
      <c r="E40408"/>
    </row>
    <row r="40409" spans="5:5" x14ac:dyDescent="0.25">
      <c r="E40409"/>
    </row>
    <row r="40410" spans="5:5" x14ac:dyDescent="0.25">
      <c r="E40410"/>
    </row>
    <row r="40411" spans="5:5" x14ac:dyDescent="0.25">
      <c r="E40411"/>
    </row>
    <row r="40412" spans="5:5" x14ac:dyDescent="0.25">
      <c r="E40412"/>
    </row>
    <row r="40413" spans="5:5" x14ac:dyDescent="0.25">
      <c r="E40413"/>
    </row>
    <row r="40414" spans="5:5" x14ac:dyDescent="0.25">
      <c r="E40414"/>
    </row>
    <row r="40415" spans="5:5" x14ac:dyDescent="0.25">
      <c r="E40415"/>
    </row>
    <row r="40416" spans="5:5" x14ac:dyDescent="0.25">
      <c r="E40416"/>
    </row>
    <row r="40417" spans="5:5" x14ac:dyDescent="0.25">
      <c r="E40417"/>
    </row>
    <row r="40418" spans="5:5" x14ac:dyDescent="0.25">
      <c r="E40418"/>
    </row>
    <row r="40419" spans="5:5" x14ac:dyDescent="0.25">
      <c r="E40419"/>
    </row>
    <row r="40420" spans="5:5" x14ac:dyDescent="0.25">
      <c r="E40420"/>
    </row>
    <row r="40421" spans="5:5" x14ac:dyDescent="0.25">
      <c r="E40421"/>
    </row>
    <row r="40422" spans="5:5" x14ac:dyDescent="0.25">
      <c r="E40422"/>
    </row>
    <row r="40423" spans="5:5" x14ac:dyDescent="0.25">
      <c r="E40423"/>
    </row>
    <row r="40424" spans="5:5" x14ac:dyDescent="0.25">
      <c r="E40424"/>
    </row>
    <row r="40425" spans="5:5" x14ac:dyDescent="0.25">
      <c r="E40425"/>
    </row>
    <row r="40426" spans="5:5" x14ac:dyDescent="0.25">
      <c r="E40426"/>
    </row>
    <row r="40427" spans="5:5" x14ac:dyDescent="0.25">
      <c r="E40427"/>
    </row>
    <row r="40428" spans="5:5" x14ac:dyDescent="0.25">
      <c r="E40428"/>
    </row>
    <row r="40429" spans="5:5" x14ac:dyDescent="0.25">
      <c r="E40429"/>
    </row>
    <row r="40430" spans="5:5" x14ac:dyDescent="0.25">
      <c r="E40430"/>
    </row>
    <row r="40431" spans="5:5" x14ac:dyDescent="0.25">
      <c r="E40431"/>
    </row>
    <row r="40432" spans="5:5" x14ac:dyDescent="0.25">
      <c r="E40432"/>
    </row>
    <row r="40433" spans="5:5" x14ac:dyDescent="0.25">
      <c r="E40433"/>
    </row>
    <row r="40434" spans="5:5" x14ac:dyDescent="0.25">
      <c r="E40434"/>
    </row>
    <row r="40435" spans="5:5" x14ac:dyDescent="0.25">
      <c r="E40435"/>
    </row>
    <row r="40436" spans="5:5" x14ac:dyDescent="0.25">
      <c r="E40436"/>
    </row>
    <row r="40437" spans="5:5" x14ac:dyDescent="0.25">
      <c r="E40437"/>
    </row>
    <row r="40438" spans="5:5" x14ac:dyDescent="0.25">
      <c r="E40438"/>
    </row>
    <row r="40439" spans="5:5" x14ac:dyDescent="0.25">
      <c r="E40439"/>
    </row>
    <row r="40440" spans="5:5" x14ac:dyDescent="0.25">
      <c r="E40440"/>
    </row>
    <row r="40441" spans="5:5" x14ac:dyDescent="0.25">
      <c r="E40441"/>
    </row>
    <row r="40442" spans="5:5" x14ac:dyDescent="0.25">
      <c r="E40442"/>
    </row>
    <row r="40443" spans="5:5" x14ac:dyDescent="0.25">
      <c r="E40443"/>
    </row>
    <row r="40444" spans="5:5" x14ac:dyDescent="0.25">
      <c r="E40444"/>
    </row>
    <row r="40445" spans="5:5" x14ac:dyDescent="0.25">
      <c r="E40445"/>
    </row>
    <row r="40446" spans="5:5" x14ac:dyDescent="0.25">
      <c r="E40446"/>
    </row>
    <row r="40447" spans="5:5" x14ac:dyDescent="0.25">
      <c r="E40447"/>
    </row>
    <row r="40448" spans="5:5" x14ac:dyDescent="0.25">
      <c r="E40448"/>
    </row>
    <row r="40449" spans="5:5" x14ac:dyDescent="0.25">
      <c r="E40449"/>
    </row>
    <row r="40450" spans="5:5" x14ac:dyDescent="0.25">
      <c r="E40450"/>
    </row>
    <row r="40451" spans="5:5" x14ac:dyDescent="0.25">
      <c r="E40451"/>
    </row>
    <row r="40452" spans="5:5" x14ac:dyDescent="0.25">
      <c r="E40452"/>
    </row>
    <row r="40453" spans="5:5" x14ac:dyDescent="0.25">
      <c r="E40453"/>
    </row>
    <row r="40454" spans="5:5" x14ac:dyDescent="0.25">
      <c r="E40454"/>
    </row>
    <row r="40455" spans="5:5" x14ac:dyDescent="0.25">
      <c r="E40455"/>
    </row>
    <row r="40456" spans="5:5" x14ac:dyDescent="0.25">
      <c r="E40456"/>
    </row>
    <row r="40457" spans="5:5" x14ac:dyDescent="0.25">
      <c r="E40457"/>
    </row>
    <row r="40458" spans="5:5" x14ac:dyDescent="0.25">
      <c r="E40458"/>
    </row>
    <row r="40459" spans="5:5" x14ac:dyDescent="0.25">
      <c r="E40459"/>
    </row>
    <row r="40460" spans="5:5" x14ac:dyDescent="0.25">
      <c r="E40460"/>
    </row>
    <row r="40461" spans="5:5" x14ac:dyDescent="0.25">
      <c r="E40461"/>
    </row>
    <row r="40462" spans="5:5" x14ac:dyDescent="0.25">
      <c r="E40462"/>
    </row>
    <row r="40463" spans="5:5" x14ac:dyDescent="0.25">
      <c r="E40463"/>
    </row>
    <row r="40464" spans="5:5" x14ac:dyDescent="0.25">
      <c r="E40464"/>
    </row>
    <row r="40465" spans="5:5" x14ac:dyDescent="0.25">
      <c r="E40465"/>
    </row>
    <row r="40466" spans="5:5" x14ac:dyDescent="0.25">
      <c r="E40466"/>
    </row>
    <row r="40467" spans="5:5" x14ac:dyDescent="0.25">
      <c r="E40467"/>
    </row>
    <row r="40468" spans="5:5" x14ac:dyDescent="0.25">
      <c r="E40468"/>
    </row>
    <row r="40469" spans="5:5" x14ac:dyDescent="0.25">
      <c r="E40469"/>
    </row>
    <row r="40470" spans="5:5" x14ac:dyDescent="0.25">
      <c r="E40470"/>
    </row>
    <row r="40471" spans="5:5" x14ac:dyDescent="0.25">
      <c r="E40471"/>
    </row>
    <row r="40472" spans="5:5" x14ac:dyDescent="0.25">
      <c r="E40472"/>
    </row>
    <row r="40473" spans="5:5" x14ac:dyDescent="0.25">
      <c r="E40473"/>
    </row>
    <row r="40474" spans="5:5" x14ac:dyDescent="0.25">
      <c r="E40474"/>
    </row>
    <row r="40475" spans="5:5" x14ac:dyDescent="0.25">
      <c r="E40475"/>
    </row>
    <row r="40476" spans="5:5" x14ac:dyDescent="0.25">
      <c r="E40476"/>
    </row>
    <row r="40477" spans="5:5" x14ac:dyDescent="0.25">
      <c r="E40477"/>
    </row>
    <row r="40478" spans="5:5" x14ac:dyDescent="0.25">
      <c r="E40478"/>
    </row>
    <row r="40479" spans="5:5" x14ac:dyDescent="0.25">
      <c r="E40479"/>
    </row>
    <row r="40480" spans="5:5" x14ac:dyDescent="0.25">
      <c r="E40480"/>
    </row>
    <row r="40481" spans="5:5" x14ac:dyDescent="0.25">
      <c r="E40481"/>
    </row>
    <row r="40482" spans="5:5" x14ac:dyDescent="0.25">
      <c r="E40482"/>
    </row>
    <row r="40483" spans="5:5" x14ac:dyDescent="0.25">
      <c r="E40483"/>
    </row>
    <row r="40484" spans="5:5" x14ac:dyDescent="0.25">
      <c r="E40484"/>
    </row>
    <row r="40485" spans="5:5" x14ac:dyDescent="0.25">
      <c r="E40485"/>
    </row>
    <row r="40486" spans="5:5" x14ac:dyDescent="0.25">
      <c r="E40486"/>
    </row>
    <row r="40487" spans="5:5" x14ac:dyDescent="0.25">
      <c r="E40487"/>
    </row>
    <row r="40488" spans="5:5" x14ac:dyDescent="0.25">
      <c r="E40488"/>
    </row>
    <row r="40489" spans="5:5" x14ac:dyDescent="0.25">
      <c r="E40489"/>
    </row>
    <row r="40490" spans="5:5" x14ac:dyDescent="0.25">
      <c r="E40490"/>
    </row>
    <row r="40491" spans="5:5" x14ac:dyDescent="0.25">
      <c r="E40491"/>
    </row>
    <row r="40492" spans="5:5" x14ac:dyDescent="0.25">
      <c r="E40492"/>
    </row>
    <row r="40493" spans="5:5" x14ac:dyDescent="0.25">
      <c r="E40493"/>
    </row>
    <row r="40494" spans="5:5" x14ac:dyDescent="0.25">
      <c r="E40494"/>
    </row>
    <row r="40495" spans="5:5" x14ac:dyDescent="0.25">
      <c r="E40495"/>
    </row>
    <row r="40496" spans="5:5" x14ac:dyDescent="0.25">
      <c r="E40496"/>
    </row>
    <row r="40497" spans="5:5" x14ac:dyDescent="0.25">
      <c r="E40497"/>
    </row>
    <row r="40498" spans="5:5" x14ac:dyDescent="0.25">
      <c r="E40498"/>
    </row>
    <row r="40499" spans="5:5" x14ac:dyDescent="0.25">
      <c r="E40499"/>
    </row>
    <row r="40500" spans="5:5" x14ac:dyDescent="0.25">
      <c r="E40500"/>
    </row>
    <row r="40501" spans="5:5" x14ac:dyDescent="0.25">
      <c r="E40501"/>
    </row>
    <row r="40502" spans="5:5" x14ac:dyDescent="0.25">
      <c r="E40502"/>
    </row>
    <row r="40503" spans="5:5" x14ac:dyDescent="0.25">
      <c r="E40503"/>
    </row>
    <row r="40504" spans="5:5" x14ac:dyDescent="0.25">
      <c r="E40504"/>
    </row>
    <row r="40505" spans="5:5" x14ac:dyDescent="0.25">
      <c r="E40505"/>
    </row>
    <row r="40506" spans="5:5" x14ac:dyDescent="0.25">
      <c r="E40506"/>
    </row>
    <row r="40507" spans="5:5" x14ac:dyDescent="0.25">
      <c r="E40507"/>
    </row>
    <row r="40508" spans="5:5" x14ac:dyDescent="0.25">
      <c r="E40508"/>
    </row>
    <row r="40509" spans="5:5" x14ac:dyDescent="0.25">
      <c r="E40509"/>
    </row>
    <row r="40510" spans="5:5" x14ac:dyDescent="0.25">
      <c r="E40510"/>
    </row>
    <row r="40511" spans="5:5" x14ac:dyDescent="0.25">
      <c r="E40511"/>
    </row>
    <row r="40512" spans="5:5" x14ac:dyDescent="0.25">
      <c r="E40512"/>
    </row>
    <row r="40513" spans="5:5" x14ac:dyDescent="0.25">
      <c r="E40513"/>
    </row>
    <row r="40514" spans="5:5" x14ac:dyDescent="0.25">
      <c r="E40514"/>
    </row>
    <row r="40515" spans="5:5" x14ac:dyDescent="0.25">
      <c r="E40515"/>
    </row>
    <row r="40516" spans="5:5" x14ac:dyDescent="0.25">
      <c r="E40516"/>
    </row>
    <row r="40517" spans="5:5" x14ac:dyDescent="0.25">
      <c r="E40517"/>
    </row>
    <row r="40518" spans="5:5" x14ac:dyDescent="0.25">
      <c r="E40518"/>
    </row>
    <row r="40519" spans="5:5" x14ac:dyDescent="0.25">
      <c r="E40519"/>
    </row>
    <row r="40520" spans="5:5" x14ac:dyDescent="0.25">
      <c r="E40520"/>
    </row>
    <row r="40521" spans="5:5" x14ac:dyDescent="0.25">
      <c r="E40521"/>
    </row>
    <row r="40522" spans="5:5" x14ac:dyDescent="0.25">
      <c r="E40522"/>
    </row>
    <row r="40523" spans="5:5" x14ac:dyDescent="0.25">
      <c r="E40523"/>
    </row>
    <row r="40524" spans="5:5" x14ac:dyDescent="0.25">
      <c r="E40524"/>
    </row>
    <row r="40525" spans="5:5" x14ac:dyDescent="0.25">
      <c r="E40525"/>
    </row>
    <row r="40526" spans="5:5" x14ac:dyDescent="0.25">
      <c r="E40526"/>
    </row>
    <row r="40527" spans="5:5" x14ac:dyDescent="0.25">
      <c r="E40527"/>
    </row>
    <row r="40528" spans="5:5" x14ac:dyDescent="0.25">
      <c r="E40528"/>
    </row>
    <row r="40529" spans="5:5" x14ac:dyDescent="0.25">
      <c r="E40529"/>
    </row>
    <row r="40530" spans="5:5" x14ac:dyDescent="0.25">
      <c r="E40530"/>
    </row>
    <row r="40531" spans="5:5" x14ac:dyDescent="0.25">
      <c r="E40531"/>
    </row>
    <row r="40532" spans="5:5" x14ac:dyDescent="0.25">
      <c r="E40532"/>
    </row>
    <row r="40533" spans="5:5" x14ac:dyDescent="0.25">
      <c r="E40533"/>
    </row>
    <row r="40534" spans="5:5" x14ac:dyDescent="0.25">
      <c r="E40534"/>
    </row>
    <row r="40535" spans="5:5" x14ac:dyDescent="0.25">
      <c r="E40535"/>
    </row>
    <row r="40536" spans="5:5" x14ac:dyDescent="0.25">
      <c r="E40536"/>
    </row>
    <row r="40537" spans="5:5" x14ac:dyDescent="0.25">
      <c r="E40537"/>
    </row>
    <row r="40538" spans="5:5" x14ac:dyDescent="0.25">
      <c r="E40538"/>
    </row>
    <row r="40539" spans="5:5" x14ac:dyDescent="0.25">
      <c r="E40539"/>
    </row>
    <row r="40540" spans="5:5" x14ac:dyDescent="0.25">
      <c r="E40540"/>
    </row>
    <row r="40541" spans="5:5" x14ac:dyDescent="0.25">
      <c r="E40541"/>
    </row>
    <row r="40542" spans="5:5" x14ac:dyDescent="0.25">
      <c r="E40542"/>
    </row>
    <row r="40543" spans="5:5" x14ac:dyDescent="0.25">
      <c r="E40543"/>
    </row>
    <row r="40544" spans="5:5" x14ac:dyDescent="0.25">
      <c r="E40544"/>
    </row>
    <row r="40545" spans="5:5" x14ac:dyDescent="0.25">
      <c r="E40545"/>
    </row>
    <row r="40546" spans="5:5" x14ac:dyDescent="0.25">
      <c r="E40546"/>
    </row>
    <row r="40547" spans="5:5" x14ac:dyDescent="0.25">
      <c r="E40547"/>
    </row>
    <row r="40548" spans="5:5" x14ac:dyDescent="0.25">
      <c r="E40548"/>
    </row>
    <row r="40549" spans="5:5" x14ac:dyDescent="0.25">
      <c r="E40549"/>
    </row>
    <row r="40550" spans="5:5" x14ac:dyDescent="0.25">
      <c r="E40550"/>
    </row>
    <row r="40551" spans="5:5" x14ac:dyDescent="0.25">
      <c r="E40551"/>
    </row>
    <row r="40552" spans="5:5" x14ac:dyDescent="0.25">
      <c r="E40552"/>
    </row>
    <row r="40553" spans="5:5" x14ac:dyDescent="0.25">
      <c r="E40553"/>
    </row>
    <row r="40554" spans="5:5" x14ac:dyDescent="0.25">
      <c r="E40554"/>
    </row>
    <row r="40555" spans="5:5" x14ac:dyDescent="0.25">
      <c r="E40555"/>
    </row>
    <row r="40556" spans="5:5" x14ac:dyDescent="0.25">
      <c r="E40556"/>
    </row>
    <row r="40557" spans="5:5" x14ac:dyDescent="0.25">
      <c r="E40557"/>
    </row>
    <row r="40558" spans="5:5" x14ac:dyDescent="0.25">
      <c r="E40558"/>
    </row>
    <row r="40559" spans="5:5" x14ac:dyDescent="0.25">
      <c r="E40559"/>
    </row>
    <row r="40560" spans="5:5" x14ac:dyDescent="0.25">
      <c r="E40560"/>
    </row>
    <row r="40561" spans="5:5" x14ac:dyDescent="0.25">
      <c r="E40561"/>
    </row>
    <row r="40562" spans="5:5" x14ac:dyDescent="0.25">
      <c r="E40562"/>
    </row>
    <row r="40563" spans="5:5" x14ac:dyDescent="0.25">
      <c r="E40563"/>
    </row>
    <row r="40564" spans="5:5" x14ac:dyDescent="0.25">
      <c r="E40564"/>
    </row>
    <row r="40565" spans="5:5" x14ac:dyDescent="0.25">
      <c r="E40565"/>
    </row>
    <row r="40566" spans="5:5" x14ac:dyDescent="0.25">
      <c r="E40566"/>
    </row>
    <row r="40567" spans="5:5" x14ac:dyDescent="0.25">
      <c r="E40567"/>
    </row>
    <row r="40568" spans="5:5" x14ac:dyDescent="0.25">
      <c r="E40568"/>
    </row>
    <row r="40569" spans="5:5" x14ac:dyDescent="0.25">
      <c r="E40569"/>
    </row>
    <row r="40570" spans="5:5" x14ac:dyDescent="0.25">
      <c r="E40570"/>
    </row>
    <row r="40571" spans="5:5" x14ac:dyDescent="0.25">
      <c r="E40571"/>
    </row>
    <row r="40572" spans="5:5" x14ac:dyDescent="0.25">
      <c r="E40572"/>
    </row>
    <row r="40573" spans="5:5" x14ac:dyDescent="0.25">
      <c r="E40573"/>
    </row>
    <row r="40574" spans="5:5" x14ac:dyDescent="0.25">
      <c r="E40574"/>
    </row>
    <row r="40575" spans="5:5" x14ac:dyDescent="0.25">
      <c r="E40575"/>
    </row>
    <row r="40576" spans="5:5" x14ac:dyDescent="0.25">
      <c r="E40576"/>
    </row>
    <row r="40577" spans="5:5" x14ac:dyDescent="0.25">
      <c r="E40577"/>
    </row>
    <row r="40578" spans="5:5" x14ac:dyDescent="0.25">
      <c r="E40578"/>
    </row>
    <row r="40579" spans="5:5" x14ac:dyDescent="0.25">
      <c r="E40579"/>
    </row>
    <row r="40580" spans="5:5" x14ac:dyDescent="0.25">
      <c r="E40580"/>
    </row>
    <row r="40581" spans="5:5" x14ac:dyDescent="0.25">
      <c r="E40581"/>
    </row>
    <row r="40582" spans="5:5" x14ac:dyDescent="0.25">
      <c r="E40582"/>
    </row>
    <row r="40583" spans="5:5" x14ac:dyDescent="0.25">
      <c r="E40583"/>
    </row>
    <row r="40584" spans="5:5" x14ac:dyDescent="0.25">
      <c r="E40584"/>
    </row>
    <row r="40585" spans="5:5" x14ac:dyDescent="0.25">
      <c r="E40585"/>
    </row>
    <row r="40586" spans="5:5" x14ac:dyDescent="0.25">
      <c r="E40586"/>
    </row>
    <row r="40587" spans="5:5" x14ac:dyDescent="0.25">
      <c r="E40587"/>
    </row>
    <row r="40588" spans="5:5" x14ac:dyDescent="0.25">
      <c r="E40588"/>
    </row>
    <row r="40589" spans="5:5" x14ac:dyDescent="0.25">
      <c r="E40589"/>
    </row>
    <row r="40590" spans="5:5" x14ac:dyDescent="0.25">
      <c r="E40590"/>
    </row>
    <row r="40591" spans="5:5" x14ac:dyDescent="0.25">
      <c r="E40591"/>
    </row>
    <row r="40592" spans="5:5" x14ac:dyDescent="0.25">
      <c r="E40592"/>
    </row>
    <row r="40593" spans="5:5" x14ac:dyDescent="0.25">
      <c r="E40593"/>
    </row>
    <row r="40594" spans="5:5" x14ac:dyDescent="0.25">
      <c r="E40594"/>
    </row>
    <row r="40595" spans="5:5" x14ac:dyDescent="0.25">
      <c r="E40595"/>
    </row>
    <row r="40596" spans="5:5" x14ac:dyDescent="0.25">
      <c r="E40596"/>
    </row>
    <row r="40597" spans="5:5" x14ac:dyDescent="0.25">
      <c r="E40597"/>
    </row>
    <row r="40598" spans="5:5" x14ac:dyDescent="0.25">
      <c r="E40598"/>
    </row>
    <row r="40599" spans="5:5" x14ac:dyDescent="0.25">
      <c r="E40599"/>
    </row>
    <row r="40600" spans="5:5" x14ac:dyDescent="0.25">
      <c r="E40600"/>
    </row>
    <row r="40601" spans="5:5" x14ac:dyDescent="0.25">
      <c r="E40601"/>
    </row>
    <row r="40602" spans="5:5" x14ac:dyDescent="0.25">
      <c r="E40602"/>
    </row>
    <row r="40603" spans="5:5" x14ac:dyDescent="0.25">
      <c r="E40603"/>
    </row>
    <row r="40604" spans="5:5" x14ac:dyDescent="0.25">
      <c r="E40604"/>
    </row>
    <row r="40605" spans="5:5" x14ac:dyDescent="0.25">
      <c r="E40605"/>
    </row>
    <row r="40606" spans="5:5" x14ac:dyDescent="0.25">
      <c r="E40606"/>
    </row>
    <row r="40607" spans="5:5" x14ac:dyDescent="0.25">
      <c r="E40607"/>
    </row>
    <row r="40608" spans="5:5" x14ac:dyDescent="0.25">
      <c r="E40608"/>
    </row>
    <row r="40609" spans="5:5" x14ac:dyDescent="0.25">
      <c r="E40609"/>
    </row>
    <row r="40610" spans="5:5" x14ac:dyDescent="0.25">
      <c r="E40610"/>
    </row>
    <row r="40611" spans="5:5" x14ac:dyDescent="0.25">
      <c r="E40611"/>
    </row>
    <row r="40612" spans="5:5" x14ac:dyDescent="0.25">
      <c r="E40612"/>
    </row>
    <row r="40613" spans="5:5" x14ac:dyDescent="0.25">
      <c r="E40613"/>
    </row>
    <row r="40614" spans="5:5" x14ac:dyDescent="0.25">
      <c r="E40614"/>
    </row>
    <row r="40615" spans="5:5" x14ac:dyDescent="0.25">
      <c r="E40615"/>
    </row>
    <row r="40616" spans="5:5" x14ac:dyDescent="0.25">
      <c r="E40616"/>
    </row>
    <row r="40617" spans="5:5" x14ac:dyDescent="0.25">
      <c r="E40617"/>
    </row>
    <row r="40618" spans="5:5" x14ac:dyDescent="0.25">
      <c r="E40618"/>
    </row>
    <row r="40619" spans="5:5" x14ac:dyDescent="0.25">
      <c r="E40619"/>
    </row>
    <row r="40620" spans="5:5" x14ac:dyDescent="0.25">
      <c r="E40620"/>
    </row>
    <row r="40621" spans="5:5" x14ac:dyDescent="0.25">
      <c r="E40621"/>
    </row>
    <row r="40622" spans="5:5" x14ac:dyDescent="0.25">
      <c r="E40622"/>
    </row>
    <row r="40623" spans="5:5" x14ac:dyDescent="0.25">
      <c r="E40623"/>
    </row>
    <row r="40624" spans="5:5" x14ac:dyDescent="0.25">
      <c r="E40624"/>
    </row>
    <row r="40625" spans="5:5" x14ac:dyDescent="0.25">
      <c r="E40625"/>
    </row>
    <row r="40626" spans="5:5" x14ac:dyDescent="0.25">
      <c r="E40626"/>
    </row>
    <row r="40627" spans="5:5" x14ac:dyDescent="0.25">
      <c r="E40627"/>
    </row>
    <row r="40628" spans="5:5" x14ac:dyDescent="0.25">
      <c r="E40628"/>
    </row>
    <row r="40629" spans="5:5" x14ac:dyDescent="0.25">
      <c r="E40629"/>
    </row>
    <row r="40630" spans="5:5" x14ac:dyDescent="0.25">
      <c r="E40630"/>
    </row>
    <row r="40631" spans="5:5" x14ac:dyDescent="0.25">
      <c r="E40631"/>
    </row>
    <row r="40632" spans="5:5" x14ac:dyDescent="0.25">
      <c r="E40632"/>
    </row>
    <row r="40633" spans="5:5" x14ac:dyDescent="0.25">
      <c r="E40633"/>
    </row>
    <row r="40634" spans="5:5" x14ac:dyDescent="0.25">
      <c r="E40634"/>
    </row>
    <row r="40635" spans="5:5" x14ac:dyDescent="0.25">
      <c r="E40635"/>
    </row>
    <row r="40636" spans="5:5" x14ac:dyDescent="0.25">
      <c r="E40636"/>
    </row>
    <row r="40637" spans="5:5" x14ac:dyDescent="0.25">
      <c r="E40637"/>
    </row>
    <row r="40638" spans="5:5" x14ac:dyDescent="0.25">
      <c r="E40638"/>
    </row>
    <row r="40639" spans="5:5" x14ac:dyDescent="0.25">
      <c r="E40639"/>
    </row>
    <row r="40640" spans="5:5" x14ac:dyDescent="0.25">
      <c r="E40640"/>
    </row>
    <row r="40641" spans="5:5" x14ac:dyDescent="0.25">
      <c r="E40641"/>
    </row>
    <row r="40642" spans="5:5" x14ac:dyDescent="0.25">
      <c r="E40642"/>
    </row>
    <row r="40643" spans="5:5" x14ac:dyDescent="0.25">
      <c r="E40643"/>
    </row>
    <row r="40644" spans="5:5" x14ac:dyDescent="0.25">
      <c r="E40644"/>
    </row>
    <row r="40645" spans="5:5" x14ac:dyDescent="0.25">
      <c r="E40645"/>
    </row>
    <row r="40646" spans="5:5" x14ac:dyDescent="0.25">
      <c r="E40646"/>
    </row>
    <row r="40647" spans="5:5" x14ac:dyDescent="0.25">
      <c r="E40647"/>
    </row>
    <row r="40648" spans="5:5" x14ac:dyDescent="0.25">
      <c r="E40648"/>
    </row>
    <row r="40649" spans="5:5" x14ac:dyDescent="0.25">
      <c r="E40649"/>
    </row>
    <row r="40650" spans="5:5" x14ac:dyDescent="0.25">
      <c r="E40650"/>
    </row>
    <row r="40651" spans="5:5" x14ac:dyDescent="0.25">
      <c r="E40651"/>
    </row>
    <row r="40652" spans="5:5" x14ac:dyDescent="0.25">
      <c r="E40652"/>
    </row>
    <row r="40653" spans="5:5" x14ac:dyDescent="0.25">
      <c r="E40653"/>
    </row>
    <row r="40654" spans="5:5" x14ac:dyDescent="0.25">
      <c r="E40654"/>
    </row>
    <row r="40655" spans="5:5" x14ac:dyDescent="0.25">
      <c r="E40655"/>
    </row>
    <row r="40656" spans="5:5" x14ac:dyDescent="0.25">
      <c r="E40656"/>
    </row>
    <row r="40657" spans="5:5" x14ac:dyDescent="0.25">
      <c r="E40657"/>
    </row>
    <row r="40658" spans="5:5" x14ac:dyDescent="0.25">
      <c r="E40658"/>
    </row>
    <row r="40659" spans="5:5" x14ac:dyDescent="0.25">
      <c r="E40659"/>
    </row>
    <row r="40660" spans="5:5" x14ac:dyDescent="0.25">
      <c r="E40660"/>
    </row>
    <row r="40661" spans="5:5" x14ac:dyDescent="0.25">
      <c r="E40661"/>
    </row>
    <row r="40662" spans="5:5" x14ac:dyDescent="0.25">
      <c r="E40662"/>
    </row>
    <row r="40663" spans="5:5" x14ac:dyDescent="0.25">
      <c r="E40663"/>
    </row>
    <row r="40664" spans="5:5" x14ac:dyDescent="0.25">
      <c r="E40664"/>
    </row>
    <row r="40665" spans="5:5" x14ac:dyDescent="0.25">
      <c r="E40665"/>
    </row>
    <row r="40666" spans="5:5" x14ac:dyDescent="0.25">
      <c r="E40666"/>
    </row>
    <row r="40667" spans="5:5" x14ac:dyDescent="0.25">
      <c r="E40667"/>
    </row>
    <row r="40668" spans="5:5" x14ac:dyDescent="0.25">
      <c r="E40668"/>
    </row>
    <row r="40669" spans="5:5" x14ac:dyDescent="0.25">
      <c r="E40669"/>
    </row>
    <row r="40670" spans="5:5" x14ac:dyDescent="0.25">
      <c r="E40670"/>
    </row>
    <row r="40671" spans="5:5" x14ac:dyDescent="0.25">
      <c r="E40671"/>
    </row>
    <row r="40672" spans="5:5" x14ac:dyDescent="0.25">
      <c r="E40672"/>
    </row>
    <row r="40673" spans="5:5" x14ac:dyDescent="0.25">
      <c r="E40673"/>
    </row>
    <row r="40674" spans="5:5" x14ac:dyDescent="0.25">
      <c r="E40674"/>
    </row>
    <row r="40675" spans="5:5" x14ac:dyDescent="0.25">
      <c r="E40675"/>
    </row>
    <row r="40676" spans="5:5" x14ac:dyDescent="0.25">
      <c r="E40676"/>
    </row>
    <row r="40677" spans="5:5" x14ac:dyDescent="0.25">
      <c r="E40677"/>
    </row>
    <row r="40678" spans="5:5" x14ac:dyDescent="0.25">
      <c r="E40678"/>
    </row>
    <row r="40679" spans="5:5" x14ac:dyDescent="0.25">
      <c r="E40679"/>
    </row>
    <row r="40680" spans="5:5" x14ac:dyDescent="0.25">
      <c r="E40680"/>
    </row>
    <row r="40681" spans="5:5" x14ac:dyDescent="0.25">
      <c r="E40681"/>
    </row>
    <row r="40682" spans="5:5" x14ac:dyDescent="0.25">
      <c r="E40682"/>
    </row>
    <row r="40683" spans="5:5" x14ac:dyDescent="0.25">
      <c r="E40683"/>
    </row>
    <row r="40684" spans="5:5" x14ac:dyDescent="0.25">
      <c r="E40684"/>
    </row>
    <row r="40685" spans="5:5" x14ac:dyDescent="0.25">
      <c r="E40685"/>
    </row>
    <row r="40686" spans="5:5" x14ac:dyDescent="0.25">
      <c r="E40686"/>
    </row>
    <row r="40687" spans="5:5" x14ac:dyDescent="0.25">
      <c r="E40687"/>
    </row>
    <row r="40688" spans="5:5" x14ac:dyDescent="0.25">
      <c r="E40688"/>
    </row>
    <row r="40689" spans="5:5" x14ac:dyDescent="0.25">
      <c r="E40689"/>
    </row>
    <row r="40690" spans="5:5" x14ac:dyDescent="0.25">
      <c r="E40690"/>
    </row>
    <row r="40691" spans="5:5" x14ac:dyDescent="0.25">
      <c r="E40691"/>
    </row>
    <row r="40692" spans="5:5" x14ac:dyDescent="0.25">
      <c r="E40692"/>
    </row>
    <row r="40693" spans="5:5" x14ac:dyDescent="0.25">
      <c r="E40693"/>
    </row>
    <row r="40694" spans="5:5" x14ac:dyDescent="0.25">
      <c r="E40694"/>
    </row>
    <row r="40695" spans="5:5" x14ac:dyDescent="0.25">
      <c r="E40695"/>
    </row>
    <row r="40696" spans="5:5" x14ac:dyDescent="0.25">
      <c r="E40696"/>
    </row>
    <row r="40697" spans="5:5" x14ac:dyDescent="0.25">
      <c r="E40697"/>
    </row>
    <row r="40698" spans="5:5" x14ac:dyDescent="0.25">
      <c r="E40698"/>
    </row>
    <row r="40699" spans="5:5" x14ac:dyDescent="0.25">
      <c r="E40699"/>
    </row>
    <row r="40700" spans="5:5" x14ac:dyDescent="0.25">
      <c r="E40700"/>
    </row>
    <row r="40701" spans="5:5" x14ac:dyDescent="0.25">
      <c r="E40701"/>
    </row>
    <row r="40702" spans="5:5" x14ac:dyDescent="0.25">
      <c r="E40702"/>
    </row>
    <row r="40703" spans="5:5" x14ac:dyDescent="0.25">
      <c r="E40703"/>
    </row>
    <row r="40704" spans="5:5" x14ac:dyDescent="0.25">
      <c r="E40704"/>
    </row>
    <row r="40705" spans="5:5" x14ac:dyDescent="0.25">
      <c r="E40705"/>
    </row>
    <row r="40706" spans="5:5" x14ac:dyDescent="0.25">
      <c r="E40706"/>
    </row>
    <row r="40707" spans="5:5" x14ac:dyDescent="0.25">
      <c r="E40707"/>
    </row>
    <row r="40708" spans="5:5" x14ac:dyDescent="0.25">
      <c r="E40708"/>
    </row>
    <row r="40709" spans="5:5" x14ac:dyDescent="0.25">
      <c r="E40709"/>
    </row>
    <row r="40710" spans="5:5" x14ac:dyDescent="0.25">
      <c r="E40710"/>
    </row>
    <row r="40711" spans="5:5" x14ac:dyDescent="0.25">
      <c r="E40711"/>
    </row>
    <row r="40712" spans="5:5" x14ac:dyDescent="0.25">
      <c r="E40712"/>
    </row>
    <row r="40713" spans="5:5" x14ac:dyDescent="0.25">
      <c r="E40713"/>
    </row>
    <row r="40714" spans="5:5" x14ac:dyDescent="0.25">
      <c r="E40714"/>
    </row>
    <row r="40715" spans="5:5" x14ac:dyDescent="0.25">
      <c r="E40715"/>
    </row>
    <row r="40716" spans="5:5" x14ac:dyDescent="0.25">
      <c r="E40716"/>
    </row>
    <row r="40717" spans="5:5" x14ac:dyDescent="0.25">
      <c r="E40717"/>
    </row>
    <row r="40718" spans="5:5" x14ac:dyDescent="0.25">
      <c r="E40718"/>
    </row>
    <row r="40719" spans="5:5" x14ac:dyDescent="0.25">
      <c r="E40719"/>
    </row>
    <row r="40720" spans="5:5" x14ac:dyDescent="0.25">
      <c r="E40720"/>
    </row>
    <row r="40721" spans="5:5" x14ac:dyDescent="0.25">
      <c r="E40721"/>
    </row>
    <row r="40722" spans="5:5" x14ac:dyDescent="0.25">
      <c r="E40722"/>
    </row>
    <row r="40723" spans="5:5" x14ac:dyDescent="0.25">
      <c r="E40723"/>
    </row>
    <row r="40724" spans="5:5" x14ac:dyDescent="0.25">
      <c r="E40724"/>
    </row>
    <row r="40725" spans="5:5" x14ac:dyDescent="0.25">
      <c r="E40725"/>
    </row>
    <row r="40726" spans="5:5" x14ac:dyDescent="0.25">
      <c r="E40726"/>
    </row>
    <row r="40727" spans="5:5" x14ac:dyDescent="0.25">
      <c r="E40727"/>
    </row>
    <row r="40728" spans="5:5" x14ac:dyDescent="0.25">
      <c r="E40728"/>
    </row>
    <row r="40729" spans="5:5" x14ac:dyDescent="0.25">
      <c r="E40729"/>
    </row>
    <row r="40730" spans="5:5" x14ac:dyDescent="0.25">
      <c r="E40730"/>
    </row>
    <row r="40731" spans="5:5" x14ac:dyDescent="0.25">
      <c r="E40731"/>
    </row>
    <row r="40732" spans="5:5" x14ac:dyDescent="0.25">
      <c r="E40732"/>
    </row>
    <row r="40733" spans="5:5" x14ac:dyDescent="0.25">
      <c r="E40733"/>
    </row>
    <row r="40734" spans="5:5" x14ac:dyDescent="0.25">
      <c r="E40734"/>
    </row>
    <row r="40735" spans="5:5" x14ac:dyDescent="0.25">
      <c r="E40735"/>
    </row>
    <row r="40736" spans="5:5" x14ac:dyDescent="0.25">
      <c r="E40736"/>
    </row>
    <row r="40737" spans="5:5" x14ac:dyDescent="0.25">
      <c r="E40737"/>
    </row>
    <row r="40738" spans="5:5" x14ac:dyDescent="0.25">
      <c r="E40738"/>
    </row>
    <row r="40739" spans="5:5" x14ac:dyDescent="0.25">
      <c r="E40739"/>
    </row>
    <row r="40740" spans="5:5" x14ac:dyDescent="0.25">
      <c r="E40740"/>
    </row>
    <row r="40741" spans="5:5" x14ac:dyDescent="0.25">
      <c r="E40741"/>
    </row>
    <row r="40742" spans="5:5" x14ac:dyDescent="0.25">
      <c r="E40742"/>
    </row>
    <row r="40743" spans="5:5" x14ac:dyDescent="0.25">
      <c r="E40743"/>
    </row>
    <row r="40744" spans="5:5" x14ac:dyDescent="0.25">
      <c r="E40744"/>
    </row>
    <row r="40745" spans="5:5" x14ac:dyDescent="0.25">
      <c r="E40745"/>
    </row>
    <row r="40746" spans="5:5" x14ac:dyDescent="0.25">
      <c r="E40746"/>
    </row>
    <row r="40747" spans="5:5" x14ac:dyDescent="0.25">
      <c r="E40747"/>
    </row>
    <row r="40748" spans="5:5" x14ac:dyDescent="0.25">
      <c r="E40748"/>
    </row>
    <row r="40749" spans="5:5" x14ac:dyDescent="0.25">
      <c r="E40749"/>
    </row>
    <row r="40750" spans="5:5" x14ac:dyDescent="0.25">
      <c r="E40750"/>
    </row>
    <row r="40751" spans="5:5" x14ac:dyDescent="0.25">
      <c r="E40751"/>
    </row>
    <row r="40752" spans="5:5" x14ac:dyDescent="0.25">
      <c r="E40752"/>
    </row>
    <row r="40753" spans="5:5" x14ac:dyDescent="0.25">
      <c r="E40753"/>
    </row>
    <row r="40754" spans="5:5" x14ac:dyDescent="0.25">
      <c r="E40754"/>
    </row>
    <row r="40755" spans="5:5" x14ac:dyDescent="0.25">
      <c r="E40755"/>
    </row>
    <row r="40756" spans="5:5" x14ac:dyDescent="0.25">
      <c r="E40756"/>
    </row>
    <row r="40757" spans="5:5" x14ac:dyDescent="0.25">
      <c r="E40757"/>
    </row>
    <row r="40758" spans="5:5" x14ac:dyDescent="0.25">
      <c r="E40758"/>
    </row>
    <row r="40759" spans="5:5" x14ac:dyDescent="0.25">
      <c r="E40759"/>
    </row>
    <row r="40760" spans="5:5" x14ac:dyDescent="0.25">
      <c r="E40760"/>
    </row>
    <row r="40761" spans="5:5" x14ac:dyDescent="0.25">
      <c r="E40761"/>
    </row>
    <row r="40762" spans="5:5" x14ac:dyDescent="0.25">
      <c r="E40762"/>
    </row>
    <row r="40763" spans="5:5" x14ac:dyDescent="0.25">
      <c r="E40763"/>
    </row>
    <row r="40764" spans="5:5" x14ac:dyDescent="0.25">
      <c r="E40764"/>
    </row>
    <row r="40765" spans="5:5" x14ac:dyDescent="0.25">
      <c r="E40765"/>
    </row>
    <row r="40766" spans="5:5" x14ac:dyDescent="0.25">
      <c r="E40766"/>
    </row>
    <row r="40767" spans="5:5" x14ac:dyDescent="0.25">
      <c r="E40767"/>
    </row>
    <row r="40768" spans="5:5" x14ac:dyDescent="0.25">
      <c r="E40768"/>
    </row>
    <row r="40769" spans="5:5" x14ac:dyDescent="0.25">
      <c r="E40769"/>
    </row>
    <row r="40770" spans="5:5" x14ac:dyDescent="0.25">
      <c r="E40770"/>
    </row>
    <row r="40771" spans="5:5" x14ac:dyDescent="0.25">
      <c r="E40771"/>
    </row>
    <row r="40772" spans="5:5" x14ac:dyDescent="0.25">
      <c r="E40772"/>
    </row>
    <row r="40773" spans="5:5" x14ac:dyDescent="0.25">
      <c r="E40773"/>
    </row>
    <row r="40774" spans="5:5" x14ac:dyDescent="0.25">
      <c r="E40774"/>
    </row>
    <row r="40775" spans="5:5" x14ac:dyDescent="0.25">
      <c r="E40775"/>
    </row>
    <row r="40776" spans="5:5" x14ac:dyDescent="0.25">
      <c r="E40776"/>
    </row>
    <row r="40777" spans="5:5" x14ac:dyDescent="0.25">
      <c r="E40777"/>
    </row>
    <row r="40778" spans="5:5" x14ac:dyDescent="0.25">
      <c r="E40778"/>
    </row>
    <row r="40779" spans="5:5" x14ac:dyDescent="0.25">
      <c r="E40779"/>
    </row>
    <row r="40780" spans="5:5" x14ac:dyDescent="0.25">
      <c r="E40780"/>
    </row>
    <row r="40781" spans="5:5" x14ac:dyDescent="0.25">
      <c r="E40781"/>
    </row>
    <row r="40782" spans="5:5" x14ac:dyDescent="0.25">
      <c r="E40782"/>
    </row>
    <row r="40783" spans="5:5" x14ac:dyDescent="0.25">
      <c r="E40783"/>
    </row>
    <row r="40784" spans="5:5" x14ac:dyDescent="0.25">
      <c r="E40784"/>
    </row>
    <row r="40785" spans="5:5" x14ac:dyDescent="0.25">
      <c r="E40785"/>
    </row>
    <row r="40786" spans="5:5" x14ac:dyDescent="0.25">
      <c r="E40786"/>
    </row>
    <row r="40787" spans="5:5" x14ac:dyDescent="0.25">
      <c r="E40787"/>
    </row>
    <row r="40788" spans="5:5" x14ac:dyDescent="0.25">
      <c r="E40788"/>
    </row>
    <row r="40789" spans="5:5" x14ac:dyDescent="0.25">
      <c r="E40789"/>
    </row>
    <row r="40790" spans="5:5" x14ac:dyDescent="0.25">
      <c r="E40790"/>
    </row>
    <row r="40791" spans="5:5" x14ac:dyDescent="0.25">
      <c r="E40791"/>
    </row>
    <row r="40792" spans="5:5" x14ac:dyDescent="0.25">
      <c r="E40792"/>
    </row>
    <row r="40793" spans="5:5" x14ac:dyDescent="0.25">
      <c r="E40793"/>
    </row>
    <row r="40794" spans="5:5" x14ac:dyDescent="0.25">
      <c r="E40794"/>
    </row>
    <row r="40795" spans="5:5" x14ac:dyDescent="0.25">
      <c r="E40795"/>
    </row>
    <row r="40796" spans="5:5" x14ac:dyDescent="0.25">
      <c r="E40796"/>
    </row>
    <row r="40797" spans="5:5" x14ac:dyDescent="0.25">
      <c r="E40797"/>
    </row>
    <row r="40798" spans="5:5" x14ac:dyDescent="0.25">
      <c r="E40798"/>
    </row>
    <row r="40799" spans="5:5" x14ac:dyDescent="0.25">
      <c r="E40799"/>
    </row>
    <row r="40800" spans="5:5" x14ac:dyDescent="0.25">
      <c r="E40800"/>
    </row>
    <row r="40801" spans="5:5" x14ac:dyDescent="0.25">
      <c r="E40801"/>
    </row>
    <row r="40802" spans="5:5" x14ac:dyDescent="0.25">
      <c r="E40802"/>
    </row>
    <row r="40803" spans="5:5" x14ac:dyDescent="0.25">
      <c r="E40803"/>
    </row>
    <row r="40804" spans="5:5" x14ac:dyDescent="0.25">
      <c r="E40804"/>
    </row>
    <row r="40805" spans="5:5" x14ac:dyDescent="0.25">
      <c r="E40805"/>
    </row>
    <row r="40806" spans="5:5" x14ac:dyDescent="0.25">
      <c r="E40806"/>
    </row>
    <row r="40807" spans="5:5" x14ac:dyDescent="0.25">
      <c r="E40807"/>
    </row>
    <row r="40808" spans="5:5" x14ac:dyDescent="0.25">
      <c r="E40808"/>
    </row>
    <row r="40809" spans="5:5" x14ac:dyDescent="0.25">
      <c r="E40809"/>
    </row>
    <row r="40810" spans="5:5" x14ac:dyDescent="0.25">
      <c r="E40810"/>
    </row>
    <row r="40811" spans="5:5" x14ac:dyDescent="0.25">
      <c r="E40811"/>
    </row>
    <row r="40812" spans="5:5" x14ac:dyDescent="0.25">
      <c r="E40812"/>
    </row>
    <row r="40813" spans="5:5" x14ac:dyDescent="0.25">
      <c r="E40813"/>
    </row>
    <row r="40814" spans="5:5" x14ac:dyDescent="0.25">
      <c r="E40814"/>
    </row>
    <row r="40815" spans="5:5" x14ac:dyDescent="0.25">
      <c r="E40815"/>
    </row>
    <row r="40816" spans="5:5" x14ac:dyDescent="0.25">
      <c r="E40816"/>
    </row>
    <row r="40817" spans="5:5" x14ac:dyDescent="0.25">
      <c r="E40817"/>
    </row>
    <row r="40818" spans="5:5" x14ac:dyDescent="0.25">
      <c r="E40818"/>
    </row>
    <row r="40819" spans="5:5" x14ac:dyDescent="0.25">
      <c r="E40819"/>
    </row>
    <row r="40820" spans="5:5" x14ac:dyDescent="0.25">
      <c r="E40820"/>
    </row>
    <row r="40821" spans="5:5" x14ac:dyDescent="0.25">
      <c r="E40821"/>
    </row>
    <row r="40822" spans="5:5" x14ac:dyDescent="0.25">
      <c r="E40822"/>
    </row>
    <row r="40823" spans="5:5" x14ac:dyDescent="0.25">
      <c r="E40823"/>
    </row>
    <row r="40824" spans="5:5" x14ac:dyDescent="0.25">
      <c r="E40824"/>
    </row>
    <row r="40825" spans="5:5" x14ac:dyDescent="0.25">
      <c r="E40825"/>
    </row>
    <row r="40826" spans="5:5" x14ac:dyDescent="0.25">
      <c r="E40826"/>
    </row>
    <row r="40827" spans="5:5" x14ac:dyDescent="0.25">
      <c r="E40827"/>
    </row>
    <row r="40828" spans="5:5" x14ac:dyDescent="0.25">
      <c r="E40828"/>
    </row>
    <row r="40829" spans="5:5" x14ac:dyDescent="0.25">
      <c r="E40829"/>
    </row>
    <row r="40830" spans="5:5" x14ac:dyDescent="0.25">
      <c r="E40830"/>
    </row>
    <row r="40831" spans="5:5" x14ac:dyDescent="0.25">
      <c r="E40831"/>
    </row>
    <row r="40832" spans="5:5" x14ac:dyDescent="0.25">
      <c r="E40832"/>
    </row>
    <row r="40833" spans="5:5" x14ac:dyDescent="0.25">
      <c r="E40833"/>
    </row>
    <row r="40834" spans="5:5" x14ac:dyDescent="0.25">
      <c r="E40834"/>
    </row>
    <row r="40835" spans="5:5" x14ac:dyDescent="0.25">
      <c r="E40835"/>
    </row>
    <row r="40836" spans="5:5" x14ac:dyDescent="0.25">
      <c r="E40836"/>
    </row>
    <row r="40837" spans="5:5" x14ac:dyDescent="0.25">
      <c r="E40837"/>
    </row>
    <row r="40838" spans="5:5" x14ac:dyDescent="0.25">
      <c r="E40838"/>
    </row>
    <row r="40839" spans="5:5" x14ac:dyDescent="0.25">
      <c r="E40839"/>
    </row>
    <row r="40840" spans="5:5" x14ac:dyDescent="0.25">
      <c r="E40840"/>
    </row>
    <row r="40841" spans="5:5" x14ac:dyDescent="0.25">
      <c r="E40841"/>
    </row>
    <row r="40842" spans="5:5" x14ac:dyDescent="0.25">
      <c r="E40842"/>
    </row>
    <row r="40843" spans="5:5" x14ac:dyDescent="0.25">
      <c r="E40843"/>
    </row>
    <row r="40844" spans="5:5" x14ac:dyDescent="0.25">
      <c r="E40844"/>
    </row>
    <row r="40845" spans="5:5" x14ac:dyDescent="0.25">
      <c r="E40845"/>
    </row>
    <row r="40846" spans="5:5" x14ac:dyDescent="0.25">
      <c r="E40846"/>
    </row>
    <row r="40847" spans="5:5" x14ac:dyDescent="0.25">
      <c r="E40847"/>
    </row>
    <row r="40848" spans="5:5" x14ac:dyDescent="0.25">
      <c r="E40848"/>
    </row>
    <row r="40849" spans="5:5" x14ac:dyDescent="0.25">
      <c r="E40849"/>
    </row>
    <row r="40850" spans="5:5" x14ac:dyDescent="0.25">
      <c r="E40850"/>
    </row>
    <row r="40851" spans="5:5" x14ac:dyDescent="0.25">
      <c r="E40851"/>
    </row>
    <row r="40852" spans="5:5" x14ac:dyDescent="0.25">
      <c r="E40852"/>
    </row>
    <row r="40853" spans="5:5" x14ac:dyDescent="0.25">
      <c r="E40853"/>
    </row>
    <row r="40854" spans="5:5" x14ac:dyDescent="0.25">
      <c r="E40854"/>
    </row>
    <row r="40855" spans="5:5" x14ac:dyDescent="0.25">
      <c r="E40855"/>
    </row>
    <row r="40856" spans="5:5" x14ac:dyDescent="0.25">
      <c r="E40856"/>
    </row>
    <row r="40857" spans="5:5" x14ac:dyDescent="0.25">
      <c r="E40857"/>
    </row>
    <row r="40858" spans="5:5" x14ac:dyDescent="0.25">
      <c r="E40858"/>
    </row>
    <row r="40859" spans="5:5" x14ac:dyDescent="0.25">
      <c r="E40859"/>
    </row>
    <row r="40860" spans="5:5" x14ac:dyDescent="0.25">
      <c r="E40860"/>
    </row>
    <row r="40861" spans="5:5" x14ac:dyDescent="0.25">
      <c r="E40861"/>
    </row>
    <row r="40862" spans="5:5" x14ac:dyDescent="0.25">
      <c r="E40862"/>
    </row>
    <row r="40863" spans="5:5" x14ac:dyDescent="0.25">
      <c r="E40863"/>
    </row>
    <row r="40864" spans="5:5" x14ac:dyDescent="0.25">
      <c r="E40864"/>
    </row>
    <row r="40865" spans="5:5" x14ac:dyDescent="0.25">
      <c r="E40865"/>
    </row>
    <row r="40866" spans="5:5" x14ac:dyDescent="0.25">
      <c r="E40866"/>
    </row>
    <row r="40867" spans="5:5" x14ac:dyDescent="0.25">
      <c r="E40867"/>
    </row>
    <row r="40868" spans="5:5" x14ac:dyDescent="0.25">
      <c r="E40868"/>
    </row>
    <row r="40869" spans="5:5" x14ac:dyDescent="0.25">
      <c r="E40869"/>
    </row>
    <row r="40870" spans="5:5" x14ac:dyDescent="0.25">
      <c r="E40870"/>
    </row>
    <row r="40871" spans="5:5" x14ac:dyDescent="0.25">
      <c r="E40871"/>
    </row>
    <row r="40872" spans="5:5" x14ac:dyDescent="0.25">
      <c r="E40872"/>
    </row>
    <row r="40873" spans="5:5" x14ac:dyDescent="0.25">
      <c r="E40873"/>
    </row>
    <row r="40874" spans="5:5" x14ac:dyDescent="0.25">
      <c r="E40874"/>
    </row>
    <row r="40875" spans="5:5" x14ac:dyDescent="0.25">
      <c r="E40875"/>
    </row>
    <row r="40876" spans="5:5" x14ac:dyDescent="0.25">
      <c r="E40876"/>
    </row>
    <row r="40877" spans="5:5" x14ac:dyDescent="0.25">
      <c r="E40877"/>
    </row>
    <row r="40878" spans="5:5" x14ac:dyDescent="0.25">
      <c r="E40878"/>
    </row>
    <row r="40879" spans="5:5" x14ac:dyDescent="0.25">
      <c r="E40879"/>
    </row>
    <row r="40880" spans="5:5" x14ac:dyDescent="0.25">
      <c r="E40880"/>
    </row>
    <row r="40881" spans="5:5" x14ac:dyDescent="0.25">
      <c r="E40881"/>
    </row>
    <row r="40882" spans="5:5" x14ac:dyDescent="0.25">
      <c r="E40882"/>
    </row>
    <row r="40883" spans="5:5" x14ac:dyDescent="0.25">
      <c r="E40883"/>
    </row>
    <row r="40884" spans="5:5" x14ac:dyDescent="0.25">
      <c r="E40884"/>
    </row>
    <row r="40885" spans="5:5" x14ac:dyDescent="0.25">
      <c r="E40885"/>
    </row>
    <row r="40886" spans="5:5" x14ac:dyDescent="0.25">
      <c r="E40886"/>
    </row>
    <row r="40887" spans="5:5" x14ac:dyDescent="0.25">
      <c r="E40887"/>
    </row>
    <row r="40888" spans="5:5" x14ac:dyDescent="0.25">
      <c r="E40888"/>
    </row>
    <row r="40889" spans="5:5" x14ac:dyDescent="0.25">
      <c r="E40889"/>
    </row>
    <row r="40890" spans="5:5" x14ac:dyDescent="0.25">
      <c r="E40890"/>
    </row>
    <row r="40891" spans="5:5" x14ac:dyDescent="0.25">
      <c r="E40891"/>
    </row>
    <row r="40892" spans="5:5" x14ac:dyDescent="0.25">
      <c r="E40892"/>
    </row>
    <row r="40893" spans="5:5" x14ac:dyDescent="0.25">
      <c r="E40893"/>
    </row>
    <row r="40894" spans="5:5" x14ac:dyDescent="0.25">
      <c r="E40894"/>
    </row>
    <row r="40895" spans="5:5" x14ac:dyDescent="0.25">
      <c r="E40895"/>
    </row>
    <row r="40896" spans="5:5" x14ac:dyDescent="0.25">
      <c r="E40896"/>
    </row>
    <row r="40897" spans="5:5" x14ac:dyDescent="0.25">
      <c r="E40897"/>
    </row>
    <row r="40898" spans="5:5" x14ac:dyDescent="0.25">
      <c r="E40898"/>
    </row>
    <row r="40899" spans="5:5" x14ac:dyDescent="0.25">
      <c r="E40899"/>
    </row>
    <row r="40900" spans="5:5" x14ac:dyDescent="0.25">
      <c r="E40900"/>
    </row>
    <row r="40901" spans="5:5" x14ac:dyDescent="0.25">
      <c r="E40901"/>
    </row>
    <row r="40902" spans="5:5" x14ac:dyDescent="0.25">
      <c r="E40902"/>
    </row>
    <row r="40903" spans="5:5" x14ac:dyDescent="0.25">
      <c r="E40903"/>
    </row>
    <row r="40904" spans="5:5" x14ac:dyDescent="0.25">
      <c r="E40904"/>
    </row>
    <row r="40905" spans="5:5" x14ac:dyDescent="0.25">
      <c r="E40905"/>
    </row>
    <row r="40906" spans="5:5" x14ac:dyDescent="0.25">
      <c r="E40906"/>
    </row>
    <row r="40907" spans="5:5" x14ac:dyDescent="0.25">
      <c r="E40907"/>
    </row>
    <row r="40908" spans="5:5" x14ac:dyDescent="0.25">
      <c r="E40908"/>
    </row>
    <row r="40909" spans="5:5" x14ac:dyDescent="0.25">
      <c r="E40909"/>
    </row>
    <row r="40910" spans="5:5" x14ac:dyDescent="0.25">
      <c r="E40910"/>
    </row>
    <row r="40911" spans="5:5" x14ac:dyDescent="0.25">
      <c r="E40911"/>
    </row>
    <row r="40912" spans="5:5" x14ac:dyDescent="0.25">
      <c r="E40912"/>
    </row>
    <row r="40913" spans="5:5" x14ac:dyDescent="0.25">
      <c r="E40913"/>
    </row>
    <row r="40914" spans="5:5" x14ac:dyDescent="0.25">
      <c r="E40914"/>
    </row>
    <row r="40915" spans="5:5" x14ac:dyDescent="0.25">
      <c r="E40915"/>
    </row>
    <row r="40916" spans="5:5" x14ac:dyDescent="0.25">
      <c r="E40916"/>
    </row>
    <row r="40917" spans="5:5" x14ac:dyDescent="0.25">
      <c r="E40917"/>
    </row>
    <row r="40918" spans="5:5" x14ac:dyDescent="0.25">
      <c r="E40918"/>
    </row>
    <row r="40919" spans="5:5" x14ac:dyDescent="0.25">
      <c r="E40919"/>
    </row>
    <row r="40920" spans="5:5" x14ac:dyDescent="0.25">
      <c r="E40920"/>
    </row>
    <row r="40921" spans="5:5" x14ac:dyDescent="0.25">
      <c r="E40921"/>
    </row>
    <row r="40922" spans="5:5" x14ac:dyDescent="0.25">
      <c r="E40922"/>
    </row>
    <row r="40923" spans="5:5" x14ac:dyDescent="0.25">
      <c r="E40923"/>
    </row>
    <row r="40924" spans="5:5" x14ac:dyDescent="0.25">
      <c r="E40924"/>
    </row>
    <row r="40925" spans="5:5" x14ac:dyDescent="0.25">
      <c r="E40925"/>
    </row>
    <row r="40926" spans="5:5" x14ac:dyDescent="0.25">
      <c r="E40926"/>
    </row>
    <row r="40927" spans="5:5" x14ac:dyDescent="0.25">
      <c r="E40927"/>
    </row>
    <row r="40928" spans="5:5" x14ac:dyDescent="0.25">
      <c r="E40928"/>
    </row>
    <row r="40929" spans="5:5" x14ac:dyDescent="0.25">
      <c r="E40929"/>
    </row>
    <row r="40930" spans="5:5" x14ac:dyDescent="0.25">
      <c r="E40930"/>
    </row>
    <row r="40931" spans="5:5" x14ac:dyDescent="0.25">
      <c r="E40931"/>
    </row>
    <row r="40932" spans="5:5" x14ac:dyDescent="0.25">
      <c r="E40932"/>
    </row>
    <row r="40933" spans="5:5" x14ac:dyDescent="0.25">
      <c r="E40933"/>
    </row>
    <row r="40934" spans="5:5" x14ac:dyDescent="0.25">
      <c r="E40934"/>
    </row>
    <row r="40935" spans="5:5" x14ac:dyDescent="0.25">
      <c r="E40935"/>
    </row>
    <row r="40936" spans="5:5" x14ac:dyDescent="0.25">
      <c r="E40936"/>
    </row>
    <row r="40937" spans="5:5" x14ac:dyDescent="0.25">
      <c r="E40937"/>
    </row>
    <row r="40938" spans="5:5" x14ac:dyDescent="0.25">
      <c r="E40938"/>
    </row>
    <row r="40939" spans="5:5" x14ac:dyDescent="0.25">
      <c r="E40939"/>
    </row>
    <row r="40940" spans="5:5" x14ac:dyDescent="0.25">
      <c r="E40940"/>
    </row>
    <row r="40941" spans="5:5" x14ac:dyDescent="0.25">
      <c r="E40941"/>
    </row>
    <row r="40942" spans="5:5" x14ac:dyDescent="0.25">
      <c r="E40942"/>
    </row>
    <row r="40943" spans="5:5" x14ac:dyDescent="0.25">
      <c r="E40943"/>
    </row>
    <row r="40944" spans="5:5" x14ac:dyDescent="0.25">
      <c r="E40944"/>
    </row>
    <row r="40945" spans="5:5" x14ac:dyDescent="0.25">
      <c r="E40945"/>
    </row>
    <row r="40946" spans="5:5" x14ac:dyDescent="0.25">
      <c r="E40946"/>
    </row>
    <row r="40947" spans="5:5" x14ac:dyDescent="0.25">
      <c r="E40947"/>
    </row>
    <row r="40948" spans="5:5" x14ac:dyDescent="0.25">
      <c r="E40948"/>
    </row>
    <row r="40949" spans="5:5" x14ac:dyDescent="0.25">
      <c r="E40949"/>
    </row>
    <row r="40950" spans="5:5" x14ac:dyDescent="0.25">
      <c r="E40950"/>
    </row>
    <row r="40951" spans="5:5" x14ac:dyDescent="0.25">
      <c r="E40951"/>
    </row>
    <row r="40952" spans="5:5" x14ac:dyDescent="0.25">
      <c r="E40952"/>
    </row>
    <row r="40953" spans="5:5" x14ac:dyDescent="0.25">
      <c r="E40953"/>
    </row>
    <row r="40954" spans="5:5" x14ac:dyDescent="0.25">
      <c r="E40954"/>
    </row>
    <row r="40955" spans="5:5" x14ac:dyDescent="0.25">
      <c r="E40955"/>
    </row>
    <row r="40956" spans="5:5" x14ac:dyDescent="0.25">
      <c r="E40956"/>
    </row>
    <row r="40957" spans="5:5" x14ac:dyDescent="0.25">
      <c r="E40957"/>
    </row>
    <row r="40958" spans="5:5" x14ac:dyDescent="0.25">
      <c r="E40958"/>
    </row>
    <row r="40959" spans="5:5" x14ac:dyDescent="0.25">
      <c r="E40959"/>
    </row>
    <row r="40960" spans="5:5" x14ac:dyDescent="0.25">
      <c r="E40960"/>
    </row>
    <row r="40961" spans="5:5" x14ac:dyDescent="0.25">
      <c r="E40961"/>
    </row>
    <row r="40962" spans="5:5" x14ac:dyDescent="0.25">
      <c r="E40962"/>
    </row>
    <row r="40963" spans="5:5" x14ac:dyDescent="0.25">
      <c r="E40963"/>
    </row>
    <row r="40964" spans="5:5" x14ac:dyDescent="0.25">
      <c r="E40964"/>
    </row>
    <row r="40965" spans="5:5" x14ac:dyDescent="0.25">
      <c r="E40965"/>
    </row>
    <row r="40966" spans="5:5" x14ac:dyDescent="0.25">
      <c r="E40966"/>
    </row>
    <row r="40967" spans="5:5" x14ac:dyDescent="0.25">
      <c r="E40967"/>
    </row>
    <row r="40968" spans="5:5" x14ac:dyDescent="0.25">
      <c r="E40968"/>
    </row>
    <row r="40969" spans="5:5" x14ac:dyDescent="0.25">
      <c r="E40969"/>
    </row>
    <row r="40970" spans="5:5" x14ac:dyDescent="0.25">
      <c r="E40970"/>
    </row>
    <row r="40971" spans="5:5" x14ac:dyDescent="0.25">
      <c r="E40971"/>
    </row>
    <row r="40972" spans="5:5" x14ac:dyDescent="0.25">
      <c r="E40972"/>
    </row>
    <row r="40973" spans="5:5" x14ac:dyDescent="0.25">
      <c r="E40973"/>
    </row>
    <row r="40974" spans="5:5" x14ac:dyDescent="0.25">
      <c r="E40974"/>
    </row>
    <row r="40975" spans="5:5" x14ac:dyDescent="0.25">
      <c r="E40975"/>
    </row>
    <row r="40976" spans="5:5" x14ac:dyDescent="0.25">
      <c r="E40976"/>
    </row>
    <row r="40977" spans="5:5" x14ac:dyDescent="0.25">
      <c r="E40977"/>
    </row>
    <row r="40978" spans="5:5" x14ac:dyDescent="0.25">
      <c r="E40978"/>
    </row>
    <row r="40979" spans="5:5" x14ac:dyDescent="0.25">
      <c r="E40979"/>
    </row>
    <row r="40980" spans="5:5" x14ac:dyDescent="0.25">
      <c r="E40980"/>
    </row>
    <row r="40981" spans="5:5" x14ac:dyDescent="0.25">
      <c r="E40981"/>
    </row>
    <row r="40982" spans="5:5" x14ac:dyDescent="0.25">
      <c r="E40982"/>
    </row>
    <row r="40983" spans="5:5" x14ac:dyDescent="0.25">
      <c r="E40983"/>
    </row>
    <row r="40984" spans="5:5" x14ac:dyDescent="0.25">
      <c r="E40984"/>
    </row>
    <row r="40985" spans="5:5" x14ac:dyDescent="0.25">
      <c r="E40985"/>
    </row>
    <row r="40986" spans="5:5" x14ac:dyDescent="0.25">
      <c r="E40986"/>
    </row>
    <row r="40987" spans="5:5" x14ac:dyDescent="0.25">
      <c r="E40987"/>
    </row>
    <row r="40988" spans="5:5" x14ac:dyDescent="0.25">
      <c r="E40988"/>
    </row>
    <row r="40989" spans="5:5" x14ac:dyDescent="0.25">
      <c r="E40989"/>
    </row>
    <row r="40990" spans="5:5" x14ac:dyDescent="0.25">
      <c r="E40990"/>
    </row>
    <row r="40991" spans="5:5" x14ac:dyDescent="0.25">
      <c r="E40991"/>
    </row>
    <row r="40992" spans="5:5" x14ac:dyDescent="0.25">
      <c r="E40992"/>
    </row>
    <row r="40993" spans="5:5" x14ac:dyDescent="0.25">
      <c r="E40993"/>
    </row>
    <row r="40994" spans="5:5" x14ac:dyDescent="0.25">
      <c r="E40994"/>
    </row>
    <row r="40995" spans="5:5" x14ac:dyDescent="0.25">
      <c r="E40995"/>
    </row>
    <row r="40996" spans="5:5" x14ac:dyDescent="0.25">
      <c r="E40996"/>
    </row>
    <row r="40997" spans="5:5" x14ac:dyDescent="0.25">
      <c r="E40997"/>
    </row>
    <row r="40998" spans="5:5" x14ac:dyDescent="0.25">
      <c r="E40998"/>
    </row>
    <row r="40999" spans="5:5" x14ac:dyDescent="0.25">
      <c r="E40999"/>
    </row>
    <row r="41000" spans="5:5" x14ac:dyDescent="0.25">
      <c r="E41000"/>
    </row>
    <row r="41001" spans="5:5" x14ac:dyDescent="0.25">
      <c r="E41001"/>
    </row>
    <row r="41002" spans="5:5" x14ac:dyDescent="0.25">
      <c r="E41002"/>
    </row>
    <row r="41003" spans="5:5" x14ac:dyDescent="0.25">
      <c r="E41003"/>
    </row>
    <row r="41004" spans="5:5" x14ac:dyDescent="0.25">
      <c r="E41004"/>
    </row>
    <row r="41005" spans="5:5" x14ac:dyDescent="0.25">
      <c r="E41005"/>
    </row>
    <row r="41006" spans="5:5" x14ac:dyDescent="0.25">
      <c r="E41006"/>
    </row>
    <row r="41007" spans="5:5" x14ac:dyDescent="0.25">
      <c r="E41007"/>
    </row>
    <row r="41008" spans="5:5" x14ac:dyDescent="0.25">
      <c r="E41008"/>
    </row>
    <row r="41009" spans="5:5" x14ac:dyDescent="0.25">
      <c r="E41009"/>
    </row>
    <row r="41010" spans="5:5" x14ac:dyDescent="0.25">
      <c r="E41010"/>
    </row>
    <row r="41011" spans="5:5" x14ac:dyDescent="0.25">
      <c r="E41011"/>
    </row>
    <row r="41012" spans="5:5" x14ac:dyDescent="0.25">
      <c r="E41012"/>
    </row>
    <row r="41013" spans="5:5" x14ac:dyDescent="0.25">
      <c r="E41013"/>
    </row>
    <row r="41014" spans="5:5" x14ac:dyDescent="0.25">
      <c r="E41014"/>
    </row>
    <row r="41015" spans="5:5" x14ac:dyDescent="0.25">
      <c r="E41015"/>
    </row>
    <row r="41016" spans="5:5" x14ac:dyDescent="0.25">
      <c r="E41016"/>
    </row>
    <row r="41017" spans="5:5" x14ac:dyDescent="0.25">
      <c r="E41017"/>
    </row>
    <row r="41018" spans="5:5" x14ac:dyDescent="0.25">
      <c r="E41018"/>
    </row>
    <row r="41019" spans="5:5" x14ac:dyDescent="0.25">
      <c r="E41019"/>
    </row>
    <row r="41020" spans="5:5" x14ac:dyDescent="0.25">
      <c r="E41020"/>
    </row>
    <row r="41021" spans="5:5" x14ac:dyDescent="0.25">
      <c r="E41021"/>
    </row>
    <row r="41022" spans="5:5" x14ac:dyDescent="0.25">
      <c r="E41022"/>
    </row>
    <row r="41023" spans="5:5" x14ac:dyDescent="0.25">
      <c r="E41023"/>
    </row>
    <row r="41024" spans="5:5" x14ac:dyDescent="0.25">
      <c r="E41024"/>
    </row>
    <row r="41025" spans="5:5" x14ac:dyDescent="0.25">
      <c r="E41025"/>
    </row>
    <row r="41026" spans="5:5" x14ac:dyDescent="0.25">
      <c r="E41026"/>
    </row>
    <row r="41027" spans="5:5" x14ac:dyDescent="0.25">
      <c r="E41027"/>
    </row>
    <row r="41028" spans="5:5" x14ac:dyDescent="0.25">
      <c r="E41028"/>
    </row>
    <row r="41029" spans="5:5" x14ac:dyDescent="0.25">
      <c r="E41029"/>
    </row>
    <row r="41030" spans="5:5" x14ac:dyDescent="0.25">
      <c r="E41030"/>
    </row>
    <row r="41031" spans="5:5" x14ac:dyDescent="0.25">
      <c r="E41031"/>
    </row>
    <row r="41032" spans="5:5" x14ac:dyDescent="0.25">
      <c r="E41032"/>
    </row>
    <row r="41033" spans="5:5" x14ac:dyDescent="0.25">
      <c r="E41033"/>
    </row>
    <row r="41034" spans="5:5" x14ac:dyDescent="0.25">
      <c r="E41034"/>
    </row>
    <row r="41035" spans="5:5" x14ac:dyDescent="0.25">
      <c r="E41035"/>
    </row>
    <row r="41036" spans="5:5" x14ac:dyDescent="0.25">
      <c r="E41036"/>
    </row>
    <row r="41037" spans="5:5" x14ac:dyDescent="0.25">
      <c r="E41037"/>
    </row>
    <row r="41038" spans="5:5" x14ac:dyDescent="0.25">
      <c r="E41038"/>
    </row>
    <row r="41039" spans="5:5" x14ac:dyDescent="0.25">
      <c r="E41039"/>
    </row>
    <row r="41040" spans="5:5" x14ac:dyDescent="0.25">
      <c r="E41040"/>
    </row>
    <row r="41041" spans="5:5" x14ac:dyDescent="0.25">
      <c r="E41041"/>
    </row>
    <row r="41042" spans="5:5" x14ac:dyDescent="0.25">
      <c r="E41042"/>
    </row>
    <row r="41043" spans="5:5" x14ac:dyDescent="0.25">
      <c r="E41043"/>
    </row>
    <row r="41044" spans="5:5" x14ac:dyDescent="0.25">
      <c r="E41044"/>
    </row>
    <row r="41045" spans="5:5" x14ac:dyDescent="0.25">
      <c r="E41045"/>
    </row>
    <row r="41046" spans="5:5" x14ac:dyDescent="0.25">
      <c r="E41046"/>
    </row>
    <row r="41047" spans="5:5" x14ac:dyDescent="0.25">
      <c r="E41047"/>
    </row>
    <row r="41048" spans="5:5" x14ac:dyDescent="0.25">
      <c r="E41048"/>
    </row>
    <row r="41049" spans="5:5" x14ac:dyDescent="0.25">
      <c r="E41049"/>
    </row>
    <row r="41050" spans="5:5" x14ac:dyDescent="0.25">
      <c r="E41050"/>
    </row>
    <row r="41051" spans="5:5" x14ac:dyDescent="0.25">
      <c r="E41051"/>
    </row>
    <row r="41052" spans="5:5" x14ac:dyDescent="0.25">
      <c r="E41052"/>
    </row>
    <row r="41053" spans="5:5" x14ac:dyDescent="0.25">
      <c r="E41053"/>
    </row>
    <row r="41054" spans="5:5" x14ac:dyDescent="0.25">
      <c r="E41054"/>
    </row>
    <row r="41055" spans="5:5" x14ac:dyDescent="0.25">
      <c r="E41055"/>
    </row>
    <row r="41056" spans="5:5" x14ac:dyDescent="0.25">
      <c r="E41056"/>
    </row>
    <row r="41057" spans="5:5" x14ac:dyDescent="0.25">
      <c r="E41057"/>
    </row>
    <row r="41058" spans="5:5" x14ac:dyDescent="0.25">
      <c r="E41058"/>
    </row>
    <row r="41059" spans="5:5" x14ac:dyDescent="0.25">
      <c r="E41059"/>
    </row>
    <row r="41060" spans="5:5" x14ac:dyDescent="0.25">
      <c r="E41060"/>
    </row>
    <row r="41061" spans="5:5" x14ac:dyDescent="0.25">
      <c r="E41061"/>
    </row>
    <row r="41062" spans="5:5" x14ac:dyDescent="0.25">
      <c r="E41062"/>
    </row>
    <row r="41063" spans="5:5" x14ac:dyDescent="0.25">
      <c r="E41063"/>
    </row>
    <row r="41064" spans="5:5" x14ac:dyDescent="0.25">
      <c r="E41064"/>
    </row>
    <row r="41065" spans="5:5" x14ac:dyDescent="0.25">
      <c r="E41065"/>
    </row>
    <row r="41066" spans="5:5" x14ac:dyDescent="0.25">
      <c r="E41066"/>
    </row>
    <row r="41067" spans="5:5" x14ac:dyDescent="0.25">
      <c r="E41067"/>
    </row>
    <row r="41068" spans="5:5" x14ac:dyDescent="0.25">
      <c r="E41068"/>
    </row>
    <row r="41069" spans="5:5" x14ac:dyDescent="0.25">
      <c r="E41069"/>
    </row>
    <row r="41070" spans="5:5" x14ac:dyDescent="0.25">
      <c r="E41070"/>
    </row>
    <row r="41071" spans="5:5" x14ac:dyDescent="0.25">
      <c r="E41071"/>
    </row>
    <row r="41072" spans="5:5" x14ac:dyDescent="0.25">
      <c r="E41072"/>
    </row>
    <row r="41073" spans="5:5" x14ac:dyDescent="0.25">
      <c r="E41073"/>
    </row>
    <row r="41074" spans="5:5" x14ac:dyDescent="0.25">
      <c r="E41074"/>
    </row>
    <row r="41075" spans="5:5" x14ac:dyDescent="0.25">
      <c r="E41075"/>
    </row>
    <row r="41076" spans="5:5" x14ac:dyDescent="0.25">
      <c r="E41076"/>
    </row>
    <row r="41077" spans="5:5" x14ac:dyDescent="0.25">
      <c r="E41077"/>
    </row>
    <row r="41078" spans="5:5" x14ac:dyDescent="0.25">
      <c r="E41078"/>
    </row>
    <row r="41079" spans="5:5" x14ac:dyDescent="0.25">
      <c r="E41079"/>
    </row>
    <row r="41080" spans="5:5" x14ac:dyDescent="0.25">
      <c r="E41080"/>
    </row>
    <row r="41081" spans="5:5" x14ac:dyDescent="0.25">
      <c r="E41081"/>
    </row>
    <row r="41082" spans="5:5" x14ac:dyDescent="0.25">
      <c r="E41082"/>
    </row>
    <row r="41083" spans="5:5" x14ac:dyDescent="0.25">
      <c r="E41083"/>
    </row>
    <row r="41084" spans="5:5" x14ac:dyDescent="0.25">
      <c r="E41084"/>
    </row>
    <row r="41085" spans="5:5" x14ac:dyDescent="0.25">
      <c r="E41085"/>
    </row>
    <row r="41086" spans="5:5" x14ac:dyDescent="0.25">
      <c r="E41086"/>
    </row>
    <row r="41087" spans="5:5" x14ac:dyDescent="0.25">
      <c r="E41087"/>
    </row>
    <row r="41088" spans="5:5" x14ac:dyDescent="0.25">
      <c r="E41088"/>
    </row>
    <row r="41089" spans="5:5" x14ac:dyDescent="0.25">
      <c r="E41089"/>
    </row>
    <row r="41090" spans="5:5" x14ac:dyDescent="0.25">
      <c r="E41090"/>
    </row>
    <row r="41091" spans="5:5" x14ac:dyDescent="0.25">
      <c r="E41091"/>
    </row>
    <row r="41092" spans="5:5" x14ac:dyDescent="0.25">
      <c r="E41092"/>
    </row>
    <row r="41093" spans="5:5" x14ac:dyDescent="0.25">
      <c r="E41093"/>
    </row>
    <row r="41094" spans="5:5" x14ac:dyDescent="0.25">
      <c r="E41094"/>
    </row>
    <row r="41095" spans="5:5" x14ac:dyDescent="0.25">
      <c r="E41095"/>
    </row>
    <row r="41096" spans="5:5" x14ac:dyDescent="0.25">
      <c r="E41096"/>
    </row>
    <row r="41097" spans="5:5" x14ac:dyDescent="0.25">
      <c r="E41097"/>
    </row>
    <row r="41098" spans="5:5" x14ac:dyDescent="0.25">
      <c r="E41098"/>
    </row>
    <row r="41099" spans="5:5" x14ac:dyDescent="0.25">
      <c r="E41099"/>
    </row>
    <row r="41100" spans="5:5" x14ac:dyDescent="0.25">
      <c r="E41100"/>
    </row>
    <row r="41101" spans="5:5" x14ac:dyDescent="0.25">
      <c r="E41101"/>
    </row>
    <row r="41102" spans="5:5" x14ac:dyDescent="0.25">
      <c r="E41102"/>
    </row>
    <row r="41103" spans="5:5" x14ac:dyDescent="0.25">
      <c r="E41103"/>
    </row>
    <row r="41104" spans="5:5" x14ac:dyDescent="0.25">
      <c r="E41104"/>
    </row>
    <row r="41105" spans="5:5" x14ac:dyDescent="0.25">
      <c r="E41105"/>
    </row>
    <row r="41106" spans="5:5" x14ac:dyDescent="0.25">
      <c r="E41106"/>
    </row>
    <row r="41107" spans="5:5" x14ac:dyDescent="0.25">
      <c r="E41107"/>
    </row>
    <row r="41108" spans="5:5" x14ac:dyDescent="0.25">
      <c r="E41108"/>
    </row>
    <row r="41109" spans="5:5" x14ac:dyDescent="0.25">
      <c r="E41109"/>
    </row>
    <row r="41110" spans="5:5" x14ac:dyDescent="0.25">
      <c r="E41110"/>
    </row>
    <row r="41111" spans="5:5" x14ac:dyDescent="0.25">
      <c r="E41111"/>
    </row>
    <row r="41112" spans="5:5" x14ac:dyDescent="0.25">
      <c r="E41112"/>
    </row>
    <row r="41113" spans="5:5" x14ac:dyDescent="0.25">
      <c r="E41113"/>
    </row>
    <row r="41114" spans="5:5" x14ac:dyDescent="0.25">
      <c r="E41114"/>
    </row>
    <row r="41115" spans="5:5" x14ac:dyDescent="0.25">
      <c r="E41115"/>
    </row>
    <row r="41116" spans="5:5" x14ac:dyDescent="0.25">
      <c r="E41116"/>
    </row>
    <row r="41117" spans="5:5" x14ac:dyDescent="0.25">
      <c r="E41117"/>
    </row>
    <row r="41118" spans="5:5" x14ac:dyDescent="0.25">
      <c r="E41118"/>
    </row>
    <row r="41119" spans="5:5" x14ac:dyDescent="0.25">
      <c r="E41119"/>
    </row>
    <row r="41120" spans="5:5" x14ac:dyDescent="0.25">
      <c r="E41120"/>
    </row>
    <row r="41121" spans="5:5" x14ac:dyDescent="0.25">
      <c r="E41121"/>
    </row>
    <row r="41122" spans="5:5" x14ac:dyDescent="0.25">
      <c r="E41122"/>
    </row>
    <row r="41123" spans="5:5" x14ac:dyDescent="0.25">
      <c r="E41123"/>
    </row>
    <row r="41124" spans="5:5" x14ac:dyDescent="0.25">
      <c r="E41124"/>
    </row>
    <row r="41125" spans="5:5" x14ac:dyDescent="0.25">
      <c r="E41125"/>
    </row>
    <row r="41126" spans="5:5" x14ac:dyDescent="0.25">
      <c r="E41126"/>
    </row>
    <row r="41127" spans="5:5" x14ac:dyDescent="0.25">
      <c r="E41127"/>
    </row>
    <row r="41128" spans="5:5" x14ac:dyDescent="0.25">
      <c r="E41128"/>
    </row>
    <row r="41129" spans="5:5" x14ac:dyDescent="0.25">
      <c r="E41129"/>
    </row>
    <row r="41130" spans="5:5" x14ac:dyDescent="0.25">
      <c r="E41130"/>
    </row>
    <row r="41131" spans="5:5" x14ac:dyDescent="0.25">
      <c r="E41131"/>
    </row>
    <row r="41132" spans="5:5" x14ac:dyDescent="0.25">
      <c r="E41132"/>
    </row>
    <row r="41133" spans="5:5" x14ac:dyDescent="0.25">
      <c r="E41133"/>
    </row>
    <row r="41134" spans="5:5" x14ac:dyDescent="0.25">
      <c r="E41134"/>
    </row>
    <row r="41135" spans="5:5" x14ac:dyDescent="0.25">
      <c r="E41135"/>
    </row>
    <row r="41136" spans="5:5" x14ac:dyDescent="0.25">
      <c r="E41136"/>
    </row>
    <row r="41137" spans="5:5" x14ac:dyDescent="0.25">
      <c r="E41137"/>
    </row>
    <row r="41138" spans="5:5" x14ac:dyDescent="0.25">
      <c r="E41138"/>
    </row>
    <row r="41139" spans="5:5" x14ac:dyDescent="0.25">
      <c r="E41139"/>
    </row>
    <row r="41140" spans="5:5" x14ac:dyDescent="0.25">
      <c r="E41140"/>
    </row>
    <row r="41141" spans="5:5" x14ac:dyDescent="0.25">
      <c r="E41141"/>
    </row>
    <row r="41142" spans="5:5" x14ac:dyDescent="0.25">
      <c r="E41142"/>
    </row>
    <row r="41143" spans="5:5" x14ac:dyDescent="0.25">
      <c r="E41143"/>
    </row>
    <row r="41144" spans="5:5" x14ac:dyDescent="0.25">
      <c r="E41144"/>
    </row>
    <row r="41145" spans="5:5" x14ac:dyDescent="0.25">
      <c r="E41145"/>
    </row>
    <row r="41146" spans="5:5" x14ac:dyDescent="0.25">
      <c r="E41146"/>
    </row>
    <row r="41147" spans="5:5" x14ac:dyDescent="0.25">
      <c r="E41147"/>
    </row>
    <row r="41148" spans="5:5" x14ac:dyDescent="0.25">
      <c r="E41148"/>
    </row>
    <row r="41149" spans="5:5" x14ac:dyDescent="0.25">
      <c r="E41149"/>
    </row>
    <row r="41150" spans="5:5" x14ac:dyDescent="0.25">
      <c r="E41150"/>
    </row>
    <row r="41151" spans="5:5" x14ac:dyDescent="0.25">
      <c r="E41151"/>
    </row>
    <row r="41152" spans="5:5" x14ac:dyDescent="0.25">
      <c r="E41152"/>
    </row>
    <row r="41153" spans="5:5" x14ac:dyDescent="0.25">
      <c r="E41153"/>
    </row>
    <row r="41154" spans="5:5" x14ac:dyDescent="0.25">
      <c r="E41154"/>
    </row>
    <row r="41155" spans="5:5" x14ac:dyDescent="0.25">
      <c r="E41155"/>
    </row>
    <row r="41156" spans="5:5" x14ac:dyDescent="0.25">
      <c r="E41156"/>
    </row>
    <row r="41157" spans="5:5" x14ac:dyDescent="0.25">
      <c r="E41157"/>
    </row>
    <row r="41158" spans="5:5" x14ac:dyDescent="0.25">
      <c r="E41158"/>
    </row>
    <row r="41159" spans="5:5" x14ac:dyDescent="0.25">
      <c r="E41159"/>
    </row>
    <row r="41160" spans="5:5" x14ac:dyDescent="0.25">
      <c r="E41160"/>
    </row>
    <row r="41161" spans="5:5" x14ac:dyDescent="0.25">
      <c r="E41161"/>
    </row>
    <row r="41162" spans="5:5" x14ac:dyDescent="0.25">
      <c r="E41162"/>
    </row>
    <row r="41163" spans="5:5" x14ac:dyDescent="0.25">
      <c r="E41163"/>
    </row>
    <row r="41164" spans="5:5" x14ac:dyDescent="0.25">
      <c r="E41164"/>
    </row>
    <row r="41165" spans="5:5" x14ac:dyDescent="0.25">
      <c r="E41165"/>
    </row>
    <row r="41166" spans="5:5" x14ac:dyDescent="0.25">
      <c r="E41166"/>
    </row>
    <row r="41167" spans="5:5" x14ac:dyDescent="0.25">
      <c r="E41167"/>
    </row>
    <row r="41168" spans="5:5" x14ac:dyDescent="0.25">
      <c r="E41168"/>
    </row>
    <row r="41169" spans="5:5" x14ac:dyDescent="0.25">
      <c r="E41169"/>
    </row>
    <row r="41170" spans="5:5" x14ac:dyDescent="0.25">
      <c r="E41170"/>
    </row>
    <row r="41171" spans="5:5" x14ac:dyDescent="0.25">
      <c r="E41171"/>
    </row>
    <row r="41172" spans="5:5" x14ac:dyDescent="0.25">
      <c r="E41172"/>
    </row>
    <row r="41173" spans="5:5" x14ac:dyDescent="0.25">
      <c r="E41173"/>
    </row>
    <row r="41174" spans="5:5" x14ac:dyDescent="0.25">
      <c r="E41174"/>
    </row>
    <row r="41175" spans="5:5" x14ac:dyDescent="0.25">
      <c r="E41175"/>
    </row>
    <row r="41176" spans="5:5" x14ac:dyDescent="0.25">
      <c r="E41176"/>
    </row>
    <row r="41177" spans="5:5" x14ac:dyDescent="0.25">
      <c r="E41177"/>
    </row>
    <row r="41178" spans="5:5" x14ac:dyDescent="0.25">
      <c r="E41178"/>
    </row>
    <row r="41179" spans="5:5" x14ac:dyDescent="0.25">
      <c r="E41179"/>
    </row>
    <row r="41180" spans="5:5" x14ac:dyDescent="0.25">
      <c r="E41180"/>
    </row>
    <row r="41181" spans="5:5" x14ac:dyDescent="0.25">
      <c r="E41181"/>
    </row>
    <row r="41182" spans="5:5" x14ac:dyDescent="0.25">
      <c r="E41182"/>
    </row>
    <row r="41183" spans="5:5" x14ac:dyDescent="0.25">
      <c r="E41183"/>
    </row>
    <row r="41184" spans="5:5" x14ac:dyDescent="0.25">
      <c r="E41184"/>
    </row>
    <row r="41185" spans="5:5" x14ac:dyDescent="0.25">
      <c r="E41185"/>
    </row>
    <row r="41186" spans="5:5" x14ac:dyDescent="0.25">
      <c r="E41186"/>
    </row>
    <row r="41187" spans="5:5" x14ac:dyDescent="0.25">
      <c r="E41187"/>
    </row>
    <row r="41188" spans="5:5" x14ac:dyDescent="0.25">
      <c r="E41188"/>
    </row>
    <row r="41189" spans="5:5" x14ac:dyDescent="0.25">
      <c r="E41189"/>
    </row>
    <row r="41190" spans="5:5" x14ac:dyDescent="0.25">
      <c r="E41190"/>
    </row>
    <row r="41191" spans="5:5" x14ac:dyDescent="0.25">
      <c r="E41191"/>
    </row>
    <row r="41192" spans="5:5" x14ac:dyDescent="0.25">
      <c r="E41192"/>
    </row>
    <row r="41193" spans="5:5" x14ac:dyDescent="0.25">
      <c r="E41193"/>
    </row>
    <row r="41194" spans="5:5" x14ac:dyDescent="0.25">
      <c r="E41194"/>
    </row>
    <row r="41195" spans="5:5" x14ac:dyDescent="0.25">
      <c r="E41195"/>
    </row>
    <row r="41196" spans="5:5" x14ac:dyDescent="0.25">
      <c r="E41196"/>
    </row>
    <row r="41197" spans="5:5" x14ac:dyDescent="0.25">
      <c r="E41197"/>
    </row>
    <row r="41198" spans="5:5" x14ac:dyDescent="0.25">
      <c r="E41198"/>
    </row>
    <row r="41199" spans="5:5" x14ac:dyDescent="0.25">
      <c r="E41199"/>
    </row>
    <row r="41200" spans="5:5" x14ac:dyDescent="0.25">
      <c r="E41200"/>
    </row>
    <row r="41201" spans="5:5" x14ac:dyDescent="0.25">
      <c r="E41201"/>
    </row>
    <row r="41202" spans="5:5" x14ac:dyDescent="0.25">
      <c r="E41202"/>
    </row>
    <row r="41203" spans="5:5" x14ac:dyDescent="0.25">
      <c r="E41203"/>
    </row>
    <row r="41204" spans="5:5" x14ac:dyDescent="0.25">
      <c r="E41204"/>
    </row>
    <row r="41205" spans="5:5" x14ac:dyDescent="0.25">
      <c r="E41205"/>
    </row>
    <row r="41206" spans="5:5" x14ac:dyDescent="0.25">
      <c r="E41206"/>
    </row>
    <row r="41207" spans="5:5" x14ac:dyDescent="0.25">
      <c r="E41207"/>
    </row>
    <row r="41208" spans="5:5" x14ac:dyDescent="0.25">
      <c r="E41208"/>
    </row>
    <row r="41209" spans="5:5" x14ac:dyDescent="0.25">
      <c r="E41209"/>
    </row>
    <row r="41210" spans="5:5" x14ac:dyDescent="0.25">
      <c r="E41210"/>
    </row>
    <row r="41211" spans="5:5" x14ac:dyDescent="0.25">
      <c r="E41211"/>
    </row>
    <row r="41212" spans="5:5" x14ac:dyDescent="0.25">
      <c r="E41212"/>
    </row>
    <row r="41213" spans="5:5" x14ac:dyDescent="0.25">
      <c r="E41213"/>
    </row>
    <row r="41214" spans="5:5" x14ac:dyDescent="0.25">
      <c r="E41214"/>
    </row>
    <row r="41215" spans="5:5" x14ac:dyDescent="0.25">
      <c r="E41215"/>
    </row>
    <row r="41216" spans="5:5" x14ac:dyDescent="0.25">
      <c r="E41216"/>
    </row>
    <row r="41217" spans="5:5" x14ac:dyDescent="0.25">
      <c r="E41217"/>
    </row>
    <row r="41218" spans="5:5" x14ac:dyDescent="0.25">
      <c r="E41218"/>
    </row>
    <row r="41219" spans="5:5" x14ac:dyDescent="0.25">
      <c r="E41219"/>
    </row>
    <row r="41220" spans="5:5" x14ac:dyDescent="0.25">
      <c r="E41220"/>
    </row>
    <row r="41221" spans="5:5" x14ac:dyDescent="0.25">
      <c r="E41221"/>
    </row>
    <row r="41222" spans="5:5" x14ac:dyDescent="0.25">
      <c r="E41222"/>
    </row>
    <row r="41223" spans="5:5" x14ac:dyDescent="0.25">
      <c r="E41223"/>
    </row>
    <row r="41224" spans="5:5" x14ac:dyDescent="0.25">
      <c r="E41224"/>
    </row>
    <row r="41225" spans="5:5" x14ac:dyDescent="0.25">
      <c r="E41225"/>
    </row>
    <row r="41226" spans="5:5" x14ac:dyDescent="0.25">
      <c r="E41226"/>
    </row>
    <row r="41227" spans="5:5" x14ac:dyDescent="0.25">
      <c r="E41227"/>
    </row>
    <row r="41228" spans="5:5" x14ac:dyDescent="0.25">
      <c r="E41228"/>
    </row>
    <row r="41229" spans="5:5" x14ac:dyDescent="0.25">
      <c r="E41229"/>
    </row>
    <row r="41230" spans="5:5" x14ac:dyDescent="0.25">
      <c r="E41230"/>
    </row>
    <row r="41231" spans="5:5" x14ac:dyDescent="0.25">
      <c r="E41231"/>
    </row>
    <row r="41232" spans="5:5" x14ac:dyDescent="0.25">
      <c r="E41232"/>
    </row>
    <row r="41233" spans="5:5" x14ac:dyDescent="0.25">
      <c r="E41233"/>
    </row>
    <row r="41234" spans="5:5" x14ac:dyDescent="0.25">
      <c r="E41234"/>
    </row>
    <row r="41235" spans="5:5" x14ac:dyDescent="0.25">
      <c r="E41235"/>
    </row>
    <row r="41236" spans="5:5" x14ac:dyDescent="0.25">
      <c r="E41236"/>
    </row>
    <row r="41237" spans="5:5" x14ac:dyDescent="0.25">
      <c r="E41237"/>
    </row>
    <row r="41238" spans="5:5" x14ac:dyDescent="0.25">
      <c r="E41238"/>
    </row>
    <row r="41239" spans="5:5" x14ac:dyDescent="0.25">
      <c r="E41239"/>
    </row>
    <row r="41240" spans="5:5" x14ac:dyDescent="0.25">
      <c r="E41240"/>
    </row>
    <row r="41241" spans="5:5" x14ac:dyDescent="0.25">
      <c r="E41241"/>
    </row>
    <row r="41242" spans="5:5" x14ac:dyDescent="0.25">
      <c r="E41242"/>
    </row>
    <row r="41243" spans="5:5" x14ac:dyDescent="0.25">
      <c r="E41243"/>
    </row>
    <row r="41244" spans="5:5" x14ac:dyDescent="0.25">
      <c r="E41244"/>
    </row>
    <row r="41245" spans="5:5" x14ac:dyDescent="0.25">
      <c r="E41245"/>
    </row>
    <row r="41246" spans="5:5" x14ac:dyDescent="0.25">
      <c r="E41246"/>
    </row>
    <row r="41247" spans="5:5" x14ac:dyDescent="0.25">
      <c r="E41247"/>
    </row>
    <row r="41248" spans="5:5" x14ac:dyDescent="0.25">
      <c r="E41248"/>
    </row>
    <row r="41249" spans="5:5" x14ac:dyDescent="0.25">
      <c r="E41249"/>
    </row>
    <row r="41250" spans="5:5" x14ac:dyDescent="0.25">
      <c r="E41250"/>
    </row>
    <row r="41251" spans="5:5" x14ac:dyDescent="0.25">
      <c r="E41251"/>
    </row>
    <row r="41252" spans="5:5" x14ac:dyDescent="0.25">
      <c r="E41252"/>
    </row>
    <row r="41253" spans="5:5" x14ac:dyDescent="0.25">
      <c r="E41253"/>
    </row>
    <row r="41254" spans="5:5" x14ac:dyDescent="0.25">
      <c r="E41254"/>
    </row>
    <row r="41255" spans="5:5" x14ac:dyDescent="0.25">
      <c r="E41255"/>
    </row>
    <row r="41256" spans="5:5" x14ac:dyDescent="0.25">
      <c r="E41256"/>
    </row>
    <row r="41257" spans="5:5" x14ac:dyDescent="0.25">
      <c r="E41257"/>
    </row>
    <row r="41258" spans="5:5" x14ac:dyDescent="0.25">
      <c r="E41258"/>
    </row>
    <row r="41259" spans="5:5" x14ac:dyDescent="0.25">
      <c r="E41259"/>
    </row>
    <row r="41260" spans="5:5" x14ac:dyDescent="0.25">
      <c r="E41260"/>
    </row>
    <row r="41261" spans="5:5" x14ac:dyDescent="0.25">
      <c r="E41261"/>
    </row>
    <row r="41262" spans="5:5" x14ac:dyDescent="0.25">
      <c r="E41262"/>
    </row>
    <row r="41263" spans="5:5" x14ac:dyDescent="0.25">
      <c r="E41263"/>
    </row>
    <row r="41264" spans="5:5" x14ac:dyDescent="0.25">
      <c r="E41264"/>
    </row>
    <row r="41265" spans="5:5" x14ac:dyDescent="0.25">
      <c r="E41265"/>
    </row>
    <row r="41266" spans="5:5" x14ac:dyDescent="0.25">
      <c r="E41266"/>
    </row>
    <row r="41267" spans="5:5" x14ac:dyDescent="0.25">
      <c r="E41267"/>
    </row>
    <row r="41268" spans="5:5" x14ac:dyDescent="0.25">
      <c r="E41268"/>
    </row>
    <row r="41269" spans="5:5" x14ac:dyDescent="0.25">
      <c r="E41269"/>
    </row>
    <row r="41270" spans="5:5" x14ac:dyDescent="0.25">
      <c r="E41270"/>
    </row>
    <row r="41271" spans="5:5" x14ac:dyDescent="0.25">
      <c r="E41271"/>
    </row>
    <row r="41272" spans="5:5" x14ac:dyDescent="0.25">
      <c r="E41272"/>
    </row>
    <row r="41273" spans="5:5" x14ac:dyDescent="0.25">
      <c r="E41273"/>
    </row>
    <row r="41274" spans="5:5" x14ac:dyDescent="0.25">
      <c r="E41274"/>
    </row>
    <row r="41275" spans="5:5" x14ac:dyDescent="0.25">
      <c r="E41275"/>
    </row>
    <row r="41276" spans="5:5" x14ac:dyDescent="0.25">
      <c r="E41276"/>
    </row>
    <row r="41277" spans="5:5" x14ac:dyDescent="0.25">
      <c r="E41277"/>
    </row>
    <row r="41278" spans="5:5" x14ac:dyDescent="0.25">
      <c r="E41278"/>
    </row>
    <row r="41279" spans="5:5" x14ac:dyDescent="0.25">
      <c r="E41279"/>
    </row>
    <row r="41280" spans="5:5" x14ac:dyDescent="0.25">
      <c r="E41280"/>
    </row>
    <row r="41281" spans="5:5" x14ac:dyDescent="0.25">
      <c r="E41281"/>
    </row>
    <row r="41282" spans="5:5" x14ac:dyDescent="0.25">
      <c r="E41282"/>
    </row>
    <row r="41283" spans="5:5" x14ac:dyDescent="0.25">
      <c r="E41283"/>
    </row>
    <row r="41284" spans="5:5" x14ac:dyDescent="0.25">
      <c r="E41284"/>
    </row>
    <row r="41285" spans="5:5" x14ac:dyDescent="0.25">
      <c r="E41285"/>
    </row>
    <row r="41286" spans="5:5" x14ac:dyDescent="0.25">
      <c r="E41286"/>
    </row>
    <row r="41287" spans="5:5" x14ac:dyDescent="0.25">
      <c r="E41287"/>
    </row>
    <row r="41288" spans="5:5" x14ac:dyDescent="0.25">
      <c r="E41288"/>
    </row>
    <row r="41289" spans="5:5" x14ac:dyDescent="0.25">
      <c r="E41289"/>
    </row>
    <row r="41290" spans="5:5" x14ac:dyDescent="0.25">
      <c r="E41290"/>
    </row>
    <row r="41291" spans="5:5" x14ac:dyDescent="0.25">
      <c r="E41291"/>
    </row>
    <row r="41292" spans="5:5" x14ac:dyDescent="0.25">
      <c r="E41292"/>
    </row>
    <row r="41293" spans="5:5" x14ac:dyDescent="0.25">
      <c r="E41293"/>
    </row>
    <row r="41294" spans="5:5" x14ac:dyDescent="0.25">
      <c r="E41294"/>
    </row>
    <row r="41295" spans="5:5" x14ac:dyDescent="0.25">
      <c r="E41295"/>
    </row>
    <row r="41296" spans="5:5" x14ac:dyDescent="0.25">
      <c r="E41296"/>
    </row>
    <row r="41297" spans="5:5" x14ac:dyDescent="0.25">
      <c r="E41297"/>
    </row>
    <row r="41298" spans="5:5" x14ac:dyDescent="0.25">
      <c r="E41298"/>
    </row>
    <row r="41299" spans="5:5" x14ac:dyDescent="0.25">
      <c r="E41299"/>
    </row>
    <row r="41300" spans="5:5" x14ac:dyDescent="0.25">
      <c r="E41300"/>
    </row>
    <row r="41301" spans="5:5" x14ac:dyDescent="0.25">
      <c r="E41301"/>
    </row>
    <row r="41302" spans="5:5" x14ac:dyDescent="0.25">
      <c r="E41302"/>
    </row>
    <row r="41303" spans="5:5" x14ac:dyDescent="0.25">
      <c r="E41303"/>
    </row>
    <row r="41304" spans="5:5" x14ac:dyDescent="0.25">
      <c r="E41304"/>
    </row>
    <row r="41305" spans="5:5" x14ac:dyDescent="0.25">
      <c r="E41305"/>
    </row>
    <row r="41306" spans="5:5" x14ac:dyDescent="0.25">
      <c r="E41306"/>
    </row>
    <row r="41307" spans="5:5" x14ac:dyDescent="0.25">
      <c r="E41307"/>
    </row>
    <row r="41308" spans="5:5" x14ac:dyDescent="0.25">
      <c r="E41308"/>
    </row>
    <row r="41309" spans="5:5" x14ac:dyDescent="0.25">
      <c r="E41309"/>
    </row>
    <row r="41310" spans="5:5" x14ac:dyDescent="0.25">
      <c r="E41310"/>
    </row>
    <row r="41311" spans="5:5" x14ac:dyDescent="0.25">
      <c r="E41311"/>
    </row>
    <row r="41312" spans="5:5" x14ac:dyDescent="0.25">
      <c r="E41312"/>
    </row>
    <row r="41313" spans="5:5" x14ac:dyDescent="0.25">
      <c r="E41313"/>
    </row>
    <row r="41314" spans="5:5" x14ac:dyDescent="0.25">
      <c r="E41314"/>
    </row>
    <row r="41315" spans="5:5" x14ac:dyDescent="0.25">
      <c r="E41315"/>
    </row>
    <row r="41316" spans="5:5" x14ac:dyDescent="0.25">
      <c r="E41316"/>
    </row>
    <row r="41317" spans="5:5" x14ac:dyDescent="0.25">
      <c r="E41317"/>
    </row>
    <row r="41318" spans="5:5" x14ac:dyDescent="0.25">
      <c r="E41318"/>
    </row>
    <row r="41319" spans="5:5" x14ac:dyDescent="0.25">
      <c r="E41319"/>
    </row>
    <row r="41320" spans="5:5" x14ac:dyDescent="0.25">
      <c r="E41320"/>
    </row>
    <row r="41321" spans="5:5" x14ac:dyDescent="0.25">
      <c r="E41321"/>
    </row>
    <row r="41322" spans="5:5" x14ac:dyDescent="0.25">
      <c r="E41322"/>
    </row>
    <row r="41323" spans="5:5" x14ac:dyDescent="0.25">
      <c r="E41323"/>
    </row>
    <row r="41324" spans="5:5" x14ac:dyDescent="0.25">
      <c r="E41324"/>
    </row>
    <row r="41325" spans="5:5" x14ac:dyDescent="0.25">
      <c r="E41325"/>
    </row>
    <row r="41326" spans="5:5" x14ac:dyDescent="0.25">
      <c r="E41326"/>
    </row>
    <row r="41327" spans="5:5" x14ac:dyDescent="0.25">
      <c r="E41327"/>
    </row>
    <row r="41328" spans="5:5" x14ac:dyDescent="0.25">
      <c r="E41328"/>
    </row>
    <row r="41329" spans="5:5" x14ac:dyDescent="0.25">
      <c r="E41329"/>
    </row>
    <row r="41330" spans="5:5" x14ac:dyDescent="0.25">
      <c r="E41330"/>
    </row>
    <row r="41331" spans="5:5" x14ac:dyDescent="0.25">
      <c r="E41331"/>
    </row>
    <row r="41332" spans="5:5" x14ac:dyDescent="0.25">
      <c r="E41332"/>
    </row>
    <row r="41333" spans="5:5" x14ac:dyDescent="0.25">
      <c r="E41333"/>
    </row>
    <row r="41334" spans="5:5" x14ac:dyDescent="0.25">
      <c r="E41334"/>
    </row>
    <row r="41335" spans="5:5" x14ac:dyDescent="0.25">
      <c r="E41335"/>
    </row>
    <row r="41336" spans="5:5" x14ac:dyDescent="0.25">
      <c r="E41336"/>
    </row>
    <row r="41337" spans="5:5" x14ac:dyDescent="0.25">
      <c r="E41337"/>
    </row>
    <row r="41338" spans="5:5" x14ac:dyDescent="0.25">
      <c r="E41338"/>
    </row>
    <row r="41339" spans="5:5" x14ac:dyDescent="0.25">
      <c r="E41339"/>
    </row>
    <row r="41340" spans="5:5" x14ac:dyDescent="0.25">
      <c r="E41340"/>
    </row>
    <row r="41341" spans="5:5" x14ac:dyDescent="0.25">
      <c r="E41341"/>
    </row>
    <row r="41342" spans="5:5" x14ac:dyDescent="0.25">
      <c r="E41342"/>
    </row>
    <row r="41343" spans="5:5" x14ac:dyDescent="0.25">
      <c r="E41343"/>
    </row>
    <row r="41344" spans="5:5" x14ac:dyDescent="0.25">
      <c r="E41344"/>
    </row>
    <row r="41345" spans="5:5" x14ac:dyDescent="0.25">
      <c r="E41345"/>
    </row>
    <row r="41346" spans="5:5" x14ac:dyDescent="0.25">
      <c r="E41346"/>
    </row>
    <row r="41347" spans="5:5" x14ac:dyDescent="0.25">
      <c r="E41347"/>
    </row>
    <row r="41348" spans="5:5" x14ac:dyDescent="0.25">
      <c r="E41348"/>
    </row>
    <row r="41349" spans="5:5" x14ac:dyDescent="0.25">
      <c r="E41349"/>
    </row>
    <row r="41350" spans="5:5" x14ac:dyDescent="0.25">
      <c r="E41350"/>
    </row>
    <row r="41351" spans="5:5" x14ac:dyDescent="0.25">
      <c r="E41351"/>
    </row>
    <row r="41352" spans="5:5" x14ac:dyDescent="0.25">
      <c r="E41352"/>
    </row>
    <row r="41353" spans="5:5" x14ac:dyDescent="0.25">
      <c r="E41353"/>
    </row>
    <row r="41354" spans="5:5" x14ac:dyDescent="0.25">
      <c r="E41354"/>
    </row>
    <row r="41355" spans="5:5" x14ac:dyDescent="0.25">
      <c r="E41355"/>
    </row>
    <row r="41356" spans="5:5" x14ac:dyDescent="0.25">
      <c r="E41356"/>
    </row>
    <row r="41357" spans="5:5" x14ac:dyDescent="0.25">
      <c r="E41357"/>
    </row>
    <row r="41358" spans="5:5" x14ac:dyDescent="0.25">
      <c r="E41358"/>
    </row>
    <row r="41359" spans="5:5" x14ac:dyDescent="0.25">
      <c r="E41359"/>
    </row>
    <row r="41360" spans="5:5" x14ac:dyDescent="0.25">
      <c r="E41360"/>
    </row>
    <row r="41361" spans="5:5" x14ac:dyDescent="0.25">
      <c r="E41361"/>
    </row>
    <row r="41362" spans="5:5" x14ac:dyDescent="0.25">
      <c r="E41362"/>
    </row>
    <row r="41363" spans="5:5" x14ac:dyDescent="0.25">
      <c r="E41363"/>
    </row>
    <row r="41364" spans="5:5" x14ac:dyDescent="0.25">
      <c r="E41364"/>
    </row>
    <row r="41365" spans="5:5" x14ac:dyDescent="0.25">
      <c r="E41365"/>
    </row>
    <row r="41366" spans="5:5" x14ac:dyDescent="0.25">
      <c r="E41366"/>
    </row>
    <row r="41367" spans="5:5" x14ac:dyDescent="0.25">
      <c r="E41367"/>
    </row>
    <row r="41368" spans="5:5" x14ac:dyDescent="0.25">
      <c r="E41368"/>
    </row>
    <row r="41369" spans="5:5" x14ac:dyDescent="0.25">
      <c r="E41369"/>
    </row>
    <row r="41370" spans="5:5" x14ac:dyDescent="0.25">
      <c r="E41370"/>
    </row>
    <row r="41371" spans="5:5" x14ac:dyDescent="0.25">
      <c r="E41371"/>
    </row>
    <row r="41372" spans="5:5" x14ac:dyDescent="0.25">
      <c r="E41372"/>
    </row>
    <row r="41373" spans="5:5" x14ac:dyDescent="0.25">
      <c r="E41373"/>
    </row>
    <row r="41374" spans="5:5" x14ac:dyDescent="0.25">
      <c r="E41374"/>
    </row>
    <row r="41375" spans="5:5" x14ac:dyDescent="0.25">
      <c r="E41375"/>
    </row>
    <row r="41376" spans="5:5" x14ac:dyDescent="0.25">
      <c r="E41376"/>
    </row>
    <row r="41377" spans="5:5" x14ac:dyDescent="0.25">
      <c r="E41377"/>
    </row>
    <row r="41378" spans="5:5" x14ac:dyDescent="0.25">
      <c r="E41378"/>
    </row>
    <row r="41379" spans="5:5" x14ac:dyDescent="0.25">
      <c r="E41379"/>
    </row>
    <row r="41380" spans="5:5" x14ac:dyDescent="0.25">
      <c r="E41380"/>
    </row>
    <row r="41381" spans="5:5" x14ac:dyDescent="0.25">
      <c r="E41381"/>
    </row>
    <row r="41382" spans="5:5" x14ac:dyDescent="0.25">
      <c r="E41382"/>
    </row>
    <row r="41383" spans="5:5" x14ac:dyDescent="0.25">
      <c r="E41383"/>
    </row>
    <row r="41384" spans="5:5" x14ac:dyDescent="0.25">
      <c r="E41384"/>
    </row>
    <row r="41385" spans="5:5" x14ac:dyDescent="0.25">
      <c r="E41385"/>
    </row>
    <row r="41386" spans="5:5" x14ac:dyDescent="0.25">
      <c r="E41386"/>
    </row>
    <row r="41387" spans="5:5" x14ac:dyDescent="0.25">
      <c r="E41387"/>
    </row>
    <row r="41388" spans="5:5" x14ac:dyDescent="0.25">
      <c r="E41388"/>
    </row>
    <row r="41389" spans="5:5" x14ac:dyDescent="0.25">
      <c r="E41389"/>
    </row>
    <row r="41390" spans="5:5" x14ac:dyDescent="0.25">
      <c r="E41390"/>
    </row>
    <row r="41391" spans="5:5" x14ac:dyDescent="0.25">
      <c r="E41391"/>
    </row>
    <row r="41392" spans="5:5" x14ac:dyDescent="0.25">
      <c r="E41392"/>
    </row>
    <row r="41393" spans="5:5" x14ac:dyDescent="0.25">
      <c r="E41393"/>
    </row>
    <row r="41394" spans="5:5" x14ac:dyDescent="0.25">
      <c r="E41394"/>
    </row>
    <row r="41395" spans="5:5" x14ac:dyDescent="0.25">
      <c r="E41395"/>
    </row>
    <row r="41396" spans="5:5" x14ac:dyDescent="0.25">
      <c r="E41396"/>
    </row>
    <row r="41397" spans="5:5" x14ac:dyDescent="0.25">
      <c r="E41397"/>
    </row>
    <row r="41398" spans="5:5" x14ac:dyDescent="0.25">
      <c r="E41398"/>
    </row>
    <row r="41399" spans="5:5" x14ac:dyDescent="0.25">
      <c r="E41399"/>
    </row>
    <row r="41400" spans="5:5" x14ac:dyDescent="0.25">
      <c r="E41400"/>
    </row>
    <row r="41401" spans="5:5" x14ac:dyDescent="0.25">
      <c r="E41401"/>
    </row>
    <row r="41402" spans="5:5" x14ac:dyDescent="0.25">
      <c r="E41402"/>
    </row>
    <row r="41403" spans="5:5" x14ac:dyDescent="0.25">
      <c r="E41403"/>
    </row>
    <row r="41404" spans="5:5" x14ac:dyDescent="0.25">
      <c r="E41404"/>
    </row>
    <row r="41405" spans="5:5" x14ac:dyDescent="0.25">
      <c r="E41405"/>
    </row>
    <row r="41406" spans="5:5" x14ac:dyDescent="0.25">
      <c r="E41406"/>
    </row>
    <row r="41407" spans="5:5" x14ac:dyDescent="0.25">
      <c r="E41407"/>
    </row>
    <row r="41408" spans="5:5" x14ac:dyDescent="0.25">
      <c r="E41408"/>
    </row>
    <row r="41409" spans="5:5" x14ac:dyDescent="0.25">
      <c r="E41409"/>
    </row>
    <row r="41410" spans="5:5" x14ac:dyDescent="0.25">
      <c r="E41410"/>
    </row>
    <row r="41411" spans="5:5" x14ac:dyDescent="0.25">
      <c r="E41411"/>
    </row>
    <row r="41412" spans="5:5" x14ac:dyDescent="0.25">
      <c r="E41412"/>
    </row>
    <row r="41413" spans="5:5" x14ac:dyDescent="0.25">
      <c r="E41413"/>
    </row>
    <row r="41414" spans="5:5" x14ac:dyDescent="0.25">
      <c r="E41414"/>
    </row>
    <row r="41415" spans="5:5" x14ac:dyDescent="0.25">
      <c r="E41415"/>
    </row>
    <row r="41416" spans="5:5" x14ac:dyDescent="0.25">
      <c r="E41416"/>
    </row>
    <row r="41417" spans="5:5" x14ac:dyDescent="0.25">
      <c r="E41417"/>
    </row>
    <row r="41418" spans="5:5" x14ac:dyDescent="0.25">
      <c r="E41418"/>
    </row>
    <row r="41419" spans="5:5" x14ac:dyDescent="0.25">
      <c r="E41419"/>
    </row>
    <row r="41420" spans="5:5" x14ac:dyDescent="0.25">
      <c r="E41420"/>
    </row>
    <row r="41421" spans="5:5" x14ac:dyDescent="0.25">
      <c r="E41421"/>
    </row>
    <row r="41422" spans="5:5" x14ac:dyDescent="0.25">
      <c r="E41422"/>
    </row>
    <row r="41423" spans="5:5" x14ac:dyDescent="0.25">
      <c r="E41423"/>
    </row>
    <row r="41424" spans="5:5" x14ac:dyDescent="0.25">
      <c r="E41424"/>
    </row>
    <row r="41425" spans="5:5" x14ac:dyDescent="0.25">
      <c r="E41425"/>
    </row>
    <row r="41426" spans="5:5" x14ac:dyDescent="0.25">
      <c r="E41426"/>
    </row>
    <row r="41427" spans="5:5" x14ac:dyDescent="0.25">
      <c r="E41427"/>
    </row>
    <row r="41428" spans="5:5" x14ac:dyDescent="0.25">
      <c r="E41428"/>
    </row>
    <row r="41429" spans="5:5" x14ac:dyDescent="0.25">
      <c r="E41429"/>
    </row>
    <row r="41430" spans="5:5" x14ac:dyDescent="0.25">
      <c r="E41430"/>
    </row>
    <row r="41431" spans="5:5" x14ac:dyDescent="0.25">
      <c r="E41431"/>
    </row>
    <row r="41432" spans="5:5" x14ac:dyDescent="0.25">
      <c r="E41432"/>
    </row>
    <row r="41433" spans="5:5" x14ac:dyDescent="0.25">
      <c r="E41433"/>
    </row>
    <row r="41434" spans="5:5" x14ac:dyDescent="0.25">
      <c r="E41434"/>
    </row>
    <row r="41435" spans="5:5" x14ac:dyDescent="0.25">
      <c r="E41435"/>
    </row>
    <row r="41436" spans="5:5" x14ac:dyDescent="0.25">
      <c r="E41436"/>
    </row>
    <row r="41437" spans="5:5" x14ac:dyDescent="0.25">
      <c r="E41437"/>
    </row>
    <row r="41438" spans="5:5" x14ac:dyDescent="0.25">
      <c r="E41438"/>
    </row>
    <row r="41439" spans="5:5" x14ac:dyDescent="0.25">
      <c r="E41439"/>
    </row>
    <row r="41440" spans="5:5" x14ac:dyDescent="0.25">
      <c r="E41440"/>
    </row>
    <row r="41441" spans="5:5" x14ac:dyDescent="0.25">
      <c r="E41441"/>
    </row>
    <row r="41442" spans="5:5" x14ac:dyDescent="0.25">
      <c r="E41442"/>
    </row>
    <row r="41443" spans="5:5" x14ac:dyDescent="0.25">
      <c r="E41443"/>
    </row>
    <row r="41444" spans="5:5" x14ac:dyDescent="0.25">
      <c r="E41444"/>
    </row>
    <row r="41445" spans="5:5" x14ac:dyDescent="0.25">
      <c r="E41445"/>
    </row>
    <row r="41446" spans="5:5" x14ac:dyDescent="0.25">
      <c r="E41446"/>
    </row>
    <row r="41447" spans="5:5" x14ac:dyDescent="0.25">
      <c r="E41447"/>
    </row>
    <row r="41448" spans="5:5" x14ac:dyDescent="0.25">
      <c r="E41448"/>
    </row>
    <row r="41449" spans="5:5" x14ac:dyDescent="0.25">
      <c r="E41449"/>
    </row>
    <row r="41450" spans="5:5" x14ac:dyDescent="0.25">
      <c r="E41450"/>
    </row>
    <row r="41451" spans="5:5" x14ac:dyDescent="0.25">
      <c r="E41451"/>
    </row>
    <row r="41452" spans="5:5" x14ac:dyDescent="0.25">
      <c r="E41452"/>
    </row>
    <row r="41453" spans="5:5" x14ac:dyDescent="0.25">
      <c r="E41453"/>
    </row>
    <row r="41454" spans="5:5" x14ac:dyDescent="0.25">
      <c r="E41454"/>
    </row>
    <row r="41455" spans="5:5" x14ac:dyDescent="0.25">
      <c r="E41455"/>
    </row>
    <row r="41456" spans="5:5" x14ac:dyDescent="0.25">
      <c r="E41456"/>
    </row>
    <row r="41457" spans="5:5" x14ac:dyDescent="0.25">
      <c r="E41457"/>
    </row>
    <row r="41458" spans="5:5" x14ac:dyDescent="0.25">
      <c r="E41458"/>
    </row>
    <row r="41459" spans="5:5" x14ac:dyDescent="0.25">
      <c r="E41459"/>
    </row>
    <row r="41460" spans="5:5" x14ac:dyDescent="0.25">
      <c r="E41460"/>
    </row>
    <row r="41461" spans="5:5" x14ac:dyDescent="0.25">
      <c r="E41461"/>
    </row>
    <row r="41462" spans="5:5" x14ac:dyDescent="0.25">
      <c r="E41462"/>
    </row>
    <row r="41463" spans="5:5" x14ac:dyDescent="0.25">
      <c r="E41463"/>
    </row>
    <row r="41464" spans="5:5" x14ac:dyDescent="0.25">
      <c r="E41464"/>
    </row>
    <row r="41465" spans="5:5" x14ac:dyDescent="0.25">
      <c r="E41465"/>
    </row>
    <row r="41466" spans="5:5" x14ac:dyDescent="0.25">
      <c r="E41466"/>
    </row>
    <row r="41467" spans="5:5" x14ac:dyDescent="0.25">
      <c r="E41467"/>
    </row>
    <row r="41468" spans="5:5" x14ac:dyDescent="0.25">
      <c r="E41468"/>
    </row>
    <row r="41469" spans="5:5" x14ac:dyDescent="0.25">
      <c r="E41469"/>
    </row>
    <row r="41470" spans="5:5" x14ac:dyDescent="0.25">
      <c r="E41470"/>
    </row>
    <row r="41471" spans="5:5" x14ac:dyDescent="0.25">
      <c r="E41471"/>
    </row>
    <row r="41472" spans="5:5" x14ac:dyDescent="0.25">
      <c r="E41472"/>
    </row>
    <row r="41473" spans="5:5" x14ac:dyDescent="0.25">
      <c r="E41473"/>
    </row>
    <row r="41474" spans="5:5" x14ac:dyDescent="0.25">
      <c r="E41474"/>
    </row>
    <row r="41475" spans="5:5" x14ac:dyDescent="0.25">
      <c r="E41475"/>
    </row>
    <row r="41476" spans="5:5" x14ac:dyDescent="0.25">
      <c r="E41476"/>
    </row>
    <row r="41477" spans="5:5" x14ac:dyDescent="0.25">
      <c r="E41477"/>
    </row>
    <row r="41478" spans="5:5" x14ac:dyDescent="0.25">
      <c r="E41478"/>
    </row>
    <row r="41479" spans="5:5" x14ac:dyDescent="0.25">
      <c r="E41479"/>
    </row>
    <row r="41480" spans="5:5" x14ac:dyDescent="0.25">
      <c r="E41480"/>
    </row>
    <row r="41481" spans="5:5" x14ac:dyDescent="0.25">
      <c r="E41481"/>
    </row>
    <row r="41482" spans="5:5" x14ac:dyDescent="0.25">
      <c r="E41482"/>
    </row>
    <row r="41483" spans="5:5" x14ac:dyDescent="0.25">
      <c r="E41483"/>
    </row>
    <row r="41484" spans="5:5" x14ac:dyDescent="0.25">
      <c r="E41484"/>
    </row>
    <row r="41485" spans="5:5" x14ac:dyDescent="0.25">
      <c r="E41485"/>
    </row>
    <row r="41486" spans="5:5" x14ac:dyDescent="0.25">
      <c r="E41486"/>
    </row>
    <row r="41487" spans="5:5" x14ac:dyDescent="0.25">
      <c r="E41487"/>
    </row>
    <row r="41488" spans="5:5" x14ac:dyDescent="0.25">
      <c r="E41488"/>
    </row>
    <row r="41489" spans="5:5" x14ac:dyDescent="0.25">
      <c r="E41489"/>
    </row>
    <row r="41490" spans="5:5" x14ac:dyDescent="0.25">
      <c r="E41490"/>
    </row>
    <row r="41491" spans="5:5" x14ac:dyDescent="0.25">
      <c r="E41491"/>
    </row>
    <row r="41492" spans="5:5" x14ac:dyDescent="0.25">
      <c r="E41492"/>
    </row>
    <row r="41493" spans="5:5" x14ac:dyDescent="0.25">
      <c r="E41493"/>
    </row>
    <row r="41494" spans="5:5" x14ac:dyDescent="0.25">
      <c r="E41494"/>
    </row>
    <row r="41495" spans="5:5" x14ac:dyDescent="0.25">
      <c r="E41495"/>
    </row>
    <row r="41496" spans="5:5" x14ac:dyDescent="0.25">
      <c r="E41496"/>
    </row>
    <row r="41497" spans="5:5" x14ac:dyDescent="0.25">
      <c r="E41497"/>
    </row>
    <row r="41498" spans="5:5" x14ac:dyDescent="0.25">
      <c r="E41498"/>
    </row>
    <row r="41499" spans="5:5" x14ac:dyDescent="0.25">
      <c r="E41499"/>
    </row>
    <row r="41500" spans="5:5" x14ac:dyDescent="0.25">
      <c r="E41500"/>
    </row>
    <row r="41501" spans="5:5" x14ac:dyDescent="0.25">
      <c r="E41501"/>
    </row>
    <row r="41502" spans="5:5" x14ac:dyDescent="0.25">
      <c r="E41502"/>
    </row>
    <row r="41503" spans="5:5" x14ac:dyDescent="0.25">
      <c r="E41503"/>
    </row>
    <row r="41504" spans="5:5" x14ac:dyDescent="0.25">
      <c r="E41504"/>
    </row>
    <row r="41505" spans="5:5" x14ac:dyDescent="0.25">
      <c r="E41505"/>
    </row>
    <row r="41506" spans="5:5" x14ac:dyDescent="0.25">
      <c r="E41506"/>
    </row>
    <row r="41507" spans="5:5" x14ac:dyDescent="0.25">
      <c r="E41507"/>
    </row>
    <row r="41508" spans="5:5" x14ac:dyDescent="0.25">
      <c r="E41508"/>
    </row>
    <row r="41509" spans="5:5" x14ac:dyDescent="0.25">
      <c r="E41509"/>
    </row>
    <row r="41510" spans="5:5" x14ac:dyDescent="0.25">
      <c r="E41510"/>
    </row>
    <row r="41511" spans="5:5" x14ac:dyDescent="0.25">
      <c r="E41511"/>
    </row>
    <row r="41512" spans="5:5" x14ac:dyDescent="0.25">
      <c r="E41512"/>
    </row>
    <row r="41513" spans="5:5" x14ac:dyDescent="0.25">
      <c r="E41513"/>
    </row>
    <row r="41514" spans="5:5" x14ac:dyDescent="0.25">
      <c r="E41514"/>
    </row>
    <row r="41515" spans="5:5" x14ac:dyDescent="0.25">
      <c r="E41515"/>
    </row>
    <row r="41516" spans="5:5" x14ac:dyDescent="0.25">
      <c r="E41516"/>
    </row>
    <row r="41517" spans="5:5" x14ac:dyDescent="0.25">
      <c r="E41517"/>
    </row>
    <row r="41518" spans="5:5" x14ac:dyDescent="0.25">
      <c r="E41518"/>
    </row>
    <row r="41519" spans="5:5" x14ac:dyDescent="0.25">
      <c r="E41519"/>
    </row>
    <row r="41520" spans="5:5" x14ac:dyDescent="0.25">
      <c r="E41520"/>
    </row>
    <row r="41521" spans="5:5" x14ac:dyDescent="0.25">
      <c r="E41521"/>
    </row>
    <row r="41522" spans="5:5" x14ac:dyDescent="0.25">
      <c r="E41522"/>
    </row>
    <row r="41523" spans="5:5" x14ac:dyDescent="0.25">
      <c r="E41523"/>
    </row>
    <row r="41524" spans="5:5" x14ac:dyDescent="0.25">
      <c r="E41524"/>
    </row>
    <row r="41525" spans="5:5" x14ac:dyDescent="0.25">
      <c r="E41525"/>
    </row>
    <row r="41526" spans="5:5" x14ac:dyDescent="0.25">
      <c r="E41526"/>
    </row>
    <row r="41527" spans="5:5" x14ac:dyDescent="0.25">
      <c r="E41527"/>
    </row>
    <row r="41528" spans="5:5" x14ac:dyDescent="0.25">
      <c r="E41528"/>
    </row>
    <row r="41529" spans="5:5" x14ac:dyDescent="0.25">
      <c r="E41529"/>
    </row>
    <row r="41530" spans="5:5" x14ac:dyDescent="0.25">
      <c r="E41530"/>
    </row>
    <row r="41531" spans="5:5" x14ac:dyDescent="0.25">
      <c r="E41531"/>
    </row>
    <row r="41532" spans="5:5" x14ac:dyDescent="0.25">
      <c r="E41532"/>
    </row>
    <row r="41533" spans="5:5" x14ac:dyDescent="0.25">
      <c r="E41533"/>
    </row>
    <row r="41534" spans="5:5" x14ac:dyDescent="0.25">
      <c r="E41534"/>
    </row>
    <row r="41535" spans="5:5" x14ac:dyDescent="0.25">
      <c r="E41535"/>
    </row>
    <row r="41536" spans="5:5" x14ac:dyDescent="0.25">
      <c r="E41536"/>
    </row>
    <row r="41537" spans="5:5" x14ac:dyDescent="0.25">
      <c r="E41537"/>
    </row>
    <row r="41538" spans="5:5" x14ac:dyDescent="0.25">
      <c r="E41538"/>
    </row>
    <row r="41539" spans="5:5" x14ac:dyDescent="0.25">
      <c r="E41539"/>
    </row>
    <row r="41540" spans="5:5" x14ac:dyDescent="0.25">
      <c r="E41540"/>
    </row>
    <row r="41541" spans="5:5" x14ac:dyDescent="0.25">
      <c r="E41541"/>
    </row>
    <row r="41542" spans="5:5" x14ac:dyDescent="0.25">
      <c r="E41542"/>
    </row>
    <row r="41543" spans="5:5" x14ac:dyDescent="0.25">
      <c r="E41543"/>
    </row>
    <row r="41544" spans="5:5" x14ac:dyDescent="0.25">
      <c r="E41544"/>
    </row>
    <row r="41545" spans="5:5" x14ac:dyDescent="0.25">
      <c r="E41545"/>
    </row>
    <row r="41546" spans="5:5" x14ac:dyDescent="0.25">
      <c r="E41546"/>
    </row>
    <row r="41547" spans="5:5" x14ac:dyDescent="0.25">
      <c r="E41547"/>
    </row>
    <row r="41548" spans="5:5" x14ac:dyDescent="0.25">
      <c r="E41548"/>
    </row>
    <row r="41549" spans="5:5" x14ac:dyDescent="0.25">
      <c r="E41549"/>
    </row>
    <row r="41550" spans="5:5" x14ac:dyDescent="0.25">
      <c r="E41550"/>
    </row>
    <row r="41551" spans="5:5" x14ac:dyDescent="0.25">
      <c r="E41551"/>
    </row>
    <row r="41552" spans="5:5" x14ac:dyDescent="0.25">
      <c r="E41552"/>
    </row>
    <row r="41553" spans="5:5" x14ac:dyDescent="0.25">
      <c r="E41553"/>
    </row>
    <row r="41554" spans="5:5" x14ac:dyDescent="0.25">
      <c r="E41554"/>
    </row>
    <row r="41555" spans="5:5" x14ac:dyDescent="0.25">
      <c r="E41555"/>
    </row>
    <row r="41556" spans="5:5" x14ac:dyDescent="0.25">
      <c r="E41556"/>
    </row>
    <row r="41557" spans="5:5" x14ac:dyDescent="0.25">
      <c r="E41557"/>
    </row>
    <row r="41558" spans="5:5" x14ac:dyDescent="0.25">
      <c r="E41558"/>
    </row>
    <row r="41559" spans="5:5" x14ac:dyDescent="0.25">
      <c r="E41559"/>
    </row>
    <row r="41560" spans="5:5" x14ac:dyDescent="0.25">
      <c r="E41560"/>
    </row>
    <row r="41561" spans="5:5" x14ac:dyDescent="0.25">
      <c r="E41561"/>
    </row>
    <row r="41562" spans="5:5" x14ac:dyDescent="0.25">
      <c r="E41562"/>
    </row>
    <row r="41563" spans="5:5" x14ac:dyDescent="0.25">
      <c r="E41563"/>
    </row>
    <row r="41564" spans="5:5" x14ac:dyDescent="0.25">
      <c r="E41564"/>
    </row>
    <row r="41565" spans="5:5" x14ac:dyDescent="0.25">
      <c r="E41565"/>
    </row>
    <row r="41566" spans="5:5" x14ac:dyDescent="0.25">
      <c r="E41566"/>
    </row>
    <row r="41567" spans="5:5" x14ac:dyDescent="0.25">
      <c r="E41567"/>
    </row>
    <row r="41568" spans="5:5" x14ac:dyDescent="0.25">
      <c r="E41568"/>
    </row>
    <row r="41569" spans="5:5" x14ac:dyDescent="0.25">
      <c r="E41569"/>
    </row>
    <row r="41570" spans="5:5" x14ac:dyDescent="0.25">
      <c r="E41570"/>
    </row>
    <row r="41571" spans="5:5" x14ac:dyDescent="0.25">
      <c r="E41571"/>
    </row>
    <row r="41572" spans="5:5" x14ac:dyDescent="0.25">
      <c r="E41572"/>
    </row>
    <row r="41573" spans="5:5" x14ac:dyDescent="0.25">
      <c r="E41573"/>
    </row>
    <row r="41574" spans="5:5" x14ac:dyDescent="0.25">
      <c r="E41574"/>
    </row>
    <row r="41575" spans="5:5" x14ac:dyDescent="0.25">
      <c r="E41575"/>
    </row>
    <row r="41576" spans="5:5" x14ac:dyDescent="0.25">
      <c r="E41576"/>
    </row>
    <row r="41577" spans="5:5" x14ac:dyDescent="0.25">
      <c r="E41577"/>
    </row>
    <row r="41578" spans="5:5" x14ac:dyDescent="0.25">
      <c r="E41578"/>
    </row>
    <row r="41579" spans="5:5" x14ac:dyDescent="0.25">
      <c r="E41579"/>
    </row>
    <row r="41580" spans="5:5" x14ac:dyDescent="0.25">
      <c r="E41580"/>
    </row>
    <row r="41581" spans="5:5" x14ac:dyDescent="0.25">
      <c r="E41581"/>
    </row>
    <row r="41582" spans="5:5" x14ac:dyDescent="0.25">
      <c r="E41582"/>
    </row>
    <row r="41583" spans="5:5" x14ac:dyDescent="0.25">
      <c r="E41583"/>
    </row>
    <row r="41584" spans="5:5" x14ac:dyDescent="0.25">
      <c r="E41584"/>
    </row>
    <row r="41585" spans="5:5" x14ac:dyDescent="0.25">
      <c r="E41585"/>
    </row>
    <row r="41586" spans="5:5" x14ac:dyDescent="0.25">
      <c r="E41586"/>
    </row>
    <row r="41587" spans="5:5" x14ac:dyDescent="0.25">
      <c r="E41587"/>
    </row>
    <row r="41588" spans="5:5" x14ac:dyDescent="0.25">
      <c r="E41588"/>
    </row>
    <row r="41589" spans="5:5" x14ac:dyDescent="0.25">
      <c r="E41589"/>
    </row>
    <row r="41590" spans="5:5" x14ac:dyDescent="0.25">
      <c r="E41590"/>
    </row>
    <row r="41591" spans="5:5" x14ac:dyDescent="0.25">
      <c r="E41591"/>
    </row>
    <row r="41592" spans="5:5" x14ac:dyDescent="0.25">
      <c r="E41592"/>
    </row>
    <row r="41593" spans="5:5" x14ac:dyDescent="0.25">
      <c r="E41593"/>
    </row>
    <row r="41594" spans="5:5" x14ac:dyDescent="0.25">
      <c r="E41594"/>
    </row>
    <row r="41595" spans="5:5" x14ac:dyDescent="0.25">
      <c r="E41595"/>
    </row>
    <row r="41596" spans="5:5" x14ac:dyDescent="0.25">
      <c r="E41596"/>
    </row>
    <row r="41597" spans="5:5" x14ac:dyDescent="0.25">
      <c r="E41597"/>
    </row>
    <row r="41598" spans="5:5" x14ac:dyDescent="0.25">
      <c r="E41598"/>
    </row>
    <row r="41599" spans="5:5" x14ac:dyDescent="0.25">
      <c r="E41599"/>
    </row>
    <row r="41600" spans="5:5" x14ac:dyDescent="0.25">
      <c r="E41600"/>
    </row>
    <row r="41601" spans="5:5" x14ac:dyDescent="0.25">
      <c r="E41601"/>
    </row>
    <row r="41602" spans="5:5" x14ac:dyDescent="0.25">
      <c r="E41602"/>
    </row>
    <row r="41603" spans="5:5" x14ac:dyDescent="0.25">
      <c r="E41603"/>
    </row>
    <row r="41604" spans="5:5" x14ac:dyDescent="0.25">
      <c r="E41604"/>
    </row>
    <row r="41605" spans="5:5" x14ac:dyDescent="0.25">
      <c r="E41605"/>
    </row>
    <row r="41606" spans="5:5" x14ac:dyDescent="0.25">
      <c r="E41606"/>
    </row>
    <row r="41607" spans="5:5" x14ac:dyDescent="0.25">
      <c r="E41607"/>
    </row>
    <row r="41608" spans="5:5" x14ac:dyDescent="0.25">
      <c r="E41608"/>
    </row>
    <row r="41609" spans="5:5" x14ac:dyDescent="0.25">
      <c r="E41609"/>
    </row>
    <row r="41610" spans="5:5" x14ac:dyDescent="0.25">
      <c r="E41610"/>
    </row>
    <row r="41611" spans="5:5" x14ac:dyDescent="0.25">
      <c r="E41611"/>
    </row>
    <row r="41612" spans="5:5" x14ac:dyDescent="0.25">
      <c r="E41612"/>
    </row>
    <row r="41613" spans="5:5" x14ac:dyDescent="0.25">
      <c r="E41613"/>
    </row>
    <row r="41614" spans="5:5" x14ac:dyDescent="0.25">
      <c r="E41614"/>
    </row>
    <row r="41615" spans="5:5" x14ac:dyDescent="0.25">
      <c r="E41615"/>
    </row>
    <row r="41616" spans="5:5" x14ac:dyDescent="0.25">
      <c r="E41616"/>
    </row>
    <row r="41617" spans="5:5" x14ac:dyDescent="0.25">
      <c r="E41617"/>
    </row>
    <row r="41618" spans="5:5" x14ac:dyDescent="0.25">
      <c r="E41618"/>
    </row>
    <row r="41619" spans="5:5" x14ac:dyDescent="0.25">
      <c r="E41619"/>
    </row>
    <row r="41620" spans="5:5" x14ac:dyDescent="0.25">
      <c r="E41620"/>
    </row>
    <row r="41621" spans="5:5" x14ac:dyDescent="0.25">
      <c r="E41621"/>
    </row>
    <row r="41622" spans="5:5" x14ac:dyDescent="0.25">
      <c r="E41622"/>
    </row>
    <row r="41623" spans="5:5" x14ac:dyDescent="0.25">
      <c r="E41623"/>
    </row>
    <row r="41624" spans="5:5" x14ac:dyDescent="0.25">
      <c r="E41624"/>
    </row>
    <row r="41625" spans="5:5" x14ac:dyDescent="0.25">
      <c r="E41625"/>
    </row>
    <row r="41626" spans="5:5" x14ac:dyDescent="0.25">
      <c r="E41626"/>
    </row>
    <row r="41627" spans="5:5" x14ac:dyDescent="0.25">
      <c r="E41627"/>
    </row>
    <row r="41628" spans="5:5" x14ac:dyDescent="0.25">
      <c r="E41628"/>
    </row>
    <row r="41629" spans="5:5" x14ac:dyDescent="0.25">
      <c r="E41629"/>
    </row>
    <row r="41630" spans="5:5" x14ac:dyDescent="0.25">
      <c r="E41630"/>
    </row>
    <row r="41631" spans="5:5" x14ac:dyDescent="0.25">
      <c r="E41631"/>
    </row>
    <row r="41632" spans="5:5" x14ac:dyDescent="0.25">
      <c r="E41632"/>
    </row>
    <row r="41633" spans="5:5" x14ac:dyDescent="0.25">
      <c r="E41633"/>
    </row>
    <row r="41634" spans="5:5" x14ac:dyDescent="0.25">
      <c r="E41634"/>
    </row>
    <row r="41635" spans="5:5" x14ac:dyDescent="0.25">
      <c r="E41635"/>
    </row>
    <row r="41636" spans="5:5" x14ac:dyDescent="0.25">
      <c r="E41636"/>
    </row>
    <row r="41637" spans="5:5" x14ac:dyDescent="0.25">
      <c r="E41637"/>
    </row>
    <row r="41638" spans="5:5" x14ac:dyDescent="0.25">
      <c r="E41638"/>
    </row>
    <row r="41639" spans="5:5" x14ac:dyDescent="0.25">
      <c r="E41639"/>
    </row>
    <row r="41640" spans="5:5" x14ac:dyDescent="0.25">
      <c r="E41640"/>
    </row>
    <row r="41641" spans="5:5" x14ac:dyDescent="0.25">
      <c r="E41641"/>
    </row>
    <row r="41642" spans="5:5" x14ac:dyDescent="0.25">
      <c r="E41642"/>
    </row>
    <row r="41643" spans="5:5" x14ac:dyDescent="0.25">
      <c r="E41643"/>
    </row>
    <row r="41644" spans="5:5" x14ac:dyDescent="0.25">
      <c r="E41644"/>
    </row>
    <row r="41645" spans="5:5" x14ac:dyDescent="0.25">
      <c r="E41645"/>
    </row>
    <row r="41646" spans="5:5" x14ac:dyDescent="0.25">
      <c r="E41646"/>
    </row>
    <row r="41647" spans="5:5" x14ac:dyDescent="0.25">
      <c r="E41647"/>
    </row>
    <row r="41648" spans="5:5" x14ac:dyDescent="0.25">
      <c r="E41648"/>
    </row>
    <row r="41649" spans="5:5" x14ac:dyDescent="0.25">
      <c r="E41649"/>
    </row>
    <row r="41650" spans="5:5" x14ac:dyDescent="0.25">
      <c r="E41650"/>
    </row>
    <row r="41651" spans="5:5" x14ac:dyDescent="0.25">
      <c r="E41651"/>
    </row>
    <row r="41652" spans="5:5" x14ac:dyDescent="0.25">
      <c r="E41652"/>
    </row>
    <row r="41653" spans="5:5" x14ac:dyDescent="0.25">
      <c r="E41653"/>
    </row>
    <row r="41654" spans="5:5" x14ac:dyDescent="0.25">
      <c r="E41654"/>
    </row>
    <row r="41655" spans="5:5" x14ac:dyDescent="0.25">
      <c r="E41655"/>
    </row>
    <row r="41656" spans="5:5" x14ac:dyDescent="0.25">
      <c r="E41656"/>
    </row>
    <row r="41657" spans="5:5" x14ac:dyDescent="0.25">
      <c r="E41657"/>
    </row>
    <row r="41658" spans="5:5" x14ac:dyDescent="0.25">
      <c r="E41658"/>
    </row>
    <row r="41659" spans="5:5" x14ac:dyDescent="0.25">
      <c r="E41659"/>
    </row>
    <row r="41660" spans="5:5" x14ac:dyDescent="0.25">
      <c r="E41660"/>
    </row>
    <row r="41661" spans="5:5" x14ac:dyDescent="0.25">
      <c r="E41661"/>
    </row>
    <row r="41662" spans="5:5" x14ac:dyDescent="0.25">
      <c r="E41662"/>
    </row>
    <row r="41663" spans="5:5" x14ac:dyDescent="0.25">
      <c r="E41663"/>
    </row>
    <row r="41664" spans="5:5" x14ac:dyDescent="0.25">
      <c r="E41664"/>
    </row>
    <row r="41665" spans="5:5" x14ac:dyDescent="0.25">
      <c r="E41665"/>
    </row>
    <row r="41666" spans="5:5" x14ac:dyDescent="0.25">
      <c r="E41666"/>
    </row>
    <row r="41667" spans="5:5" x14ac:dyDescent="0.25">
      <c r="E41667"/>
    </row>
    <row r="41668" spans="5:5" x14ac:dyDescent="0.25">
      <c r="E41668"/>
    </row>
    <row r="41669" spans="5:5" x14ac:dyDescent="0.25">
      <c r="E41669"/>
    </row>
    <row r="41670" spans="5:5" x14ac:dyDescent="0.25">
      <c r="E41670"/>
    </row>
    <row r="41671" spans="5:5" x14ac:dyDescent="0.25">
      <c r="E41671"/>
    </row>
    <row r="41672" spans="5:5" x14ac:dyDescent="0.25">
      <c r="E41672"/>
    </row>
    <row r="41673" spans="5:5" x14ac:dyDescent="0.25">
      <c r="E41673"/>
    </row>
    <row r="41674" spans="5:5" x14ac:dyDescent="0.25">
      <c r="E41674"/>
    </row>
    <row r="41675" spans="5:5" x14ac:dyDescent="0.25">
      <c r="E41675"/>
    </row>
    <row r="41676" spans="5:5" x14ac:dyDescent="0.25">
      <c r="E41676"/>
    </row>
    <row r="41677" spans="5:5" x14ac:dyDescent="0.25">
      <c r="E41677"/>
    </row>
    <row r="41678" spans="5:5" x14ac:dyDescent="0.25">
      <c r="E41678"/>
    </row>
    <row r="41679" spans="5:5" x14ac:dyDescent="0.25">
      <c r="E41679"/>
    </row>
    <row r="41680" spans="5:5" x14ac:dyDescent="0.25">
      <c r="E41680"/>
    </row>
    <row r="41681" spans="5:5" x14ac:dyDescent="0.25">
      <c r="E41681"/>
    </row>
    <row r="41682" spans="5:5" x14ac:dyDescent="0.25">
      <c r="E41682"/>
    </row>
    <row r="41683" spans="5:5" x14ac:dyDescent="0.25">
      <c r="E41683"/>
    </row>
    <row r="41684" spans="5:5" x14ac:dyDescent="0.25">
      <c r="E41684"/>
    </row>
    <row r="41685" spans="5:5" x14ac:dyDescent="0.25">
      <c r="E41685"/>
    </row>
    <row r="41686" spans="5:5" x14ac:dyDescent="0.25">
      <c r="E41686"/>
    </row>
    <row r="41687" spans="5:5" x14ac:dyDescent="0.25">
      <c r="E41687"/>
    </row>
    <row r="41688" spans="5:5" x14ac:dyDescent="0.25">
      <c r="E41688"/>
    </row>
    <row r="41689" spans="5:5" x14ac:dyDescent="0.25">
      <c r="E41689"/>
    </row>
    <row r="41690" spans="5:5" x14ac:dyDescent="0.25">
      <c r="E41690"/>
    </row>
    <row r="41691" spans="5:5" x14ac:dyDescent="0.25">
      <c r="E41691"/>
    </row>
    <row r="41692" spans="5:5" x14ac:dyDescent="0.25">
      <c r="E41692"/>
    </row>
    <row r="41693" spans="5:5" x14ac:dyDescent="0.25">
      <c r="E41693"/>
    </row>
    <row r="41694" spans="5:5" x14ac:dyDescent="0.25">
      <c r="E41694"/>
    </row>
    <row r="41695" spans="5:5" x14ac:dyDescent="0.25">
      <c r="E41695"/>
    </row>
    <row r="41696" spans="5:5" x14ac:dyDescent="0.25">
      <c r="E41696"/>
    </row>
    <row r="41697" spans="5:5" x14ac:dyDescent="0.25">
      <c r="E41697"/>
    </row>
    <row r="41698" spans="5:5" x14ac:dyDescent="0.25">
      <c r="E41698"/>
    </row>
    <row r="41699" spans="5:5" x14ac:dyDescent="0.25">
      <c r="E41699"/>
    </row>
    <row r="41700" spans="5:5" x14ac:dyDescent="0.25">
      <c r="E41700"/>
    </row>
    <row r="41701" spans="5:5" x14ac:dyDescent="0.25">
      <c r="E41701"/>
    </row>
    <row r="41702" spans="5:5" x14ac:dyDescent="0.25">
      <c r="E41702"/>
    </row>
    <row r="41703" spans="5:5" x14ac:dyDescent="0.25">
      <c r="E41703"/>
    </row>
    <row r="41704" spans="5:5" x14ac:dyDescent="0.25">
      <c r="E41704"/>
    </row>
    <row r="41705" spans="5:5" x14ac:dyDescent="0.25">
      <c r="E41705"/>
    </row>
    <row r="41706" spans="5:5" x14ac:dyDescent="0.25">
      <c r="E41706"/>
    </row>
    <row r="41707" spans="5:5" x14ac:dyDescent="0.25">
      <c r="E41707"/>
    </row>
    <row r="41708" spans="5:5" x14ac:dyDescent="0.25">
      <c r="E41708"/>
    </row>
    <row r="41709" spans="5:5" x14ac:dyDescent="0.25">
      <c r="E41709"/>
    </row>
    <row r="41710" spans="5:5" x14ac:dyDescent="0.25">
      <c r="E41710"/>
    </row>
    <row r="41711" spans="5:5" x14ac:dyDescent="0.25">
      <c r="E41711"/>
    </row>
    <row r="41712" spans="5:5" x14ac:dyDescent="0.25">
      <c r="E41712"/>
    </row>
    <row r="41713" spans="5:5" x14ac:dyDescent="0.25">
      <c r="E41713"/>
    </row>
    <row r="41714" spans="5:5" x14ac:dyDescent="0.25">
      <c r="E41714"/>
    </row>
    <row r="41715" spans="5:5" x14ac:dyDescent="0.25">
      <c r="E41715"/>
    </row>
    <row r="41716" spans="5:5" x14ac:dyDescent="0.25">
      <c r="E41716"/>
    </row>
    <row r="41717" spans="5:5" x14ac:dyDescent="0.25">
      <c r="E41717"/>
    </row>
    <row r="41718" spans="5:5" x14ac:dyDescent="0.25">
      <c r="E41718"/>
    </row>
    <row r="41719" spans="5:5" x14ac:dyDescent="0.25">
      <c r="E41719"/>
    </row>
    <row r="41720" spans="5:5" x14ac:dyDescent="0.25">
      <c r="E41720"/>
    </row>
    <row r="41721" spans="5:5" x14ac:dyDescent="0.25">
      <c r="E41721"/>
    </row>
    <row r="41722" spans="5:5" x14ac:dyDescent="0.25">
      <c r="E41722"/>
    </row>
    <row r="41723" spans="5:5" x14ac:dyDescent="0.25">
      <c r="E41723"/>
    </row>
    <row r="41724" spans="5:5" x14ac:dyDescent="0.25">
      <c r="E41724"/>
    </row>
    <row r="41725" spans="5:5" x14ac:dyDescent="0.25">
      <c r="E41725"/>
    </row>
    <row r="41726" spans="5:5" x14ac:dyDescent="0.25">
      <c r="E41726"/>
    </row>
    <row r="41727" spans="5:5" x14ac:dyDescent="0.25">
      <c r="E41727"/>
    </row>
    <row r="41728" spans="5:5" x14ac:dyDescent="0.25">
      <c r="E41728"/>
    </row>
    <row r="41729" spans="5:5" x14ac:dyDescent="0.25">
      <c r="E41729"/>
    </row>
    <row r="41730" spans="5:5" x14ac:dyDescent="0.25">
      <c r="E41730"/>
    </row>
    <row r="41731" spans="5:5" x14ac:dyDescent="0.25">
      <c r="E41731"/>
    </row>
    <row r="41732" spans="5:5" x14ac:dyDescent="0.25">
      <c r="E41732"/>
    </row>
    <row r="41733" spans="5:5" x14ac:dyDescent="0.25">
      <c r="E41733"/>
    </row>
    <row r="41734" spans="5:5" x14ac:dyDescent="0.25">
      <c r="E41734"/>
    </row>
    <row r="41735" spans="5:5" x14ac:dyDescent="0.25">
      <c r="E41735"/>
    </row>
    <row r="41736" spans="5:5" x14ac:dyDescent="0.25">
      <c r="E41736"/>
    </row>
    <row r="41737" spans="5:5" x14ac:dyDescent="0.25">
      <c r="E41737"/>
    </row>
    <row r="41738" spans="5:5" x14ac:dyDescent="0.25">
      <c r="E41738"/>
    </row>
    <row r="41739" spans="5:5" x14ac:dyDescent="0.25">
      <c r="E41739"/>
    </row>
    <row r="41740" spans="5:5" x14ac:dyDescent="0.25">
      <c r="E41740"/>
    </row>
    <row r="41741" spans="5:5" x14ac:dyDescent="0.25">
      <c r="E41741"/>
    </row>
    <row r="41742" spans="5:5" x14ac:dyDescent="0.25">
      <c r="E41742"/>
    </row>
    <row r="41743" spans="5:5" x14ac:dyDescent="0.25">
      <c r="E41743"/>
    </row>
    <row r="41744" spans="5:5" x14ac:dyDescent="0.25">
      <c r="E41744"/>
    </row>
    <row r="41745" spans="5:5" x14ac:dyDescent="0.25">
      <c r="E41745"/>
    </row>
    <row r="41746" spans="5:5" x14ac:dyDescent="0.25">
      <c r="E41746"/>
    </row>
    <row r="41747" spans="5:5" x14ac:dyDescent="0.25">
      <c r="E41747"/>
    </row>
    <row r="41748" spans="5:5" x14ac:dyDescent="0.25">
      <c r="E41748"/>
    </row>
    <row r="41749" spans="5:5" x14ac:dyDescent="0.25">
      <c r="E41749"/>
    </row>
    <row r="41750" spans="5:5" x14ac:dyDescent="0.25">
      <c r="E41750"/>
    </row>
    <row r="41751" spans="5:5" x14ac:dyDescent="0.25">
      <c r="E41751"/>
    </row>
    <row r="41752" spans="5:5" x14ac:dyDescent="0.25">
      <c r="E41752"/>
    </row>
    <row r="41753" spans="5:5" x14ac:dyDescent="0.25">
      <c r="E41753"/>
    </row>
    <row r="41754" spans="5:5" x14ac:dyDescent="0.25">
      <c r="E41754"/>
    </row>
    <row r="41755" spans="5:5" x14ac:dyDescent="0.25">
      <c r="E41755"/>
    </row>
    <row r="41756" spans="5:5" x14ac:dyDescent="0.25">
      <c r="E41756"/>
    </row>
    <row r="41757" spans="5:5" x14ac:dyDescent="0.25">
      <c r="E41757"/>
    </row>
    <row r="41758" spans="5:5" x14ac:dyDescent="0.25">
      <c r="E41758"/>
    </row>
    <row r="41759" spans="5:5" x14ac:dyDescent="0.25">
      <c r="E41759"/>
    </row>
    <row r="41760" spans="5:5" x14ac:dyDescent="0.25">
      <c r="E41760"/>
    </row>
    <row r="41761" spans="5:5" x14ac:dyDescent="0.25">
      <c r="E41761"/>
    </row>
    <row r="41762" spans="5:5" x14ac:dyDescent="0.25">
      <c r="E41762"/>
    </row>
    <row r="41763" spans="5:5" x14ac:dyDescent="0.25">
      <c r="E41763"/>
    </row>
    <row r="41764" spans="5:5" x14ac:dyDescent="0.25">
      <c r="E41764"/>
    </row>
    <row r="41765" spans="5:5" x14ac:dyDescent="0.25">
      <c r="E41765"/>
    </row>
    <row r="41766" spans="5:5" x14ac:dyDescent="0.25">
      <c r="E41766"/>
    </row>
    <row r="41767" spans="5:5" x14ac:dyDescent="0.25">
      <c r="E41767"/>
    </row>
    <row r="41768" spans="5:5" x14ac:dyDescent="0.25">
      <c r="E41768"/>
    </row>
    <row r="41769" spans="5:5" x14ac:dyDescent="0.25">
      <c r="E41769"/>
    </row>
    <row r="41770" spans="5:5" x14ac:dyDescent="0.25">
      <c r="E41770"/>
    </row>
    <row r="41771" spans="5:5" x14ac:dyDescent="0.25">
      <c r="E41771"/>
    </row>
    <row r="41772" spans="5:5" x14ac:dyDescent="0.25">
      <c r="E41772"/>
    </row>
    <row r="41773" spans="5:5" x14ac:dyDescent="0.25">
      <c r="E41773"/>
    </row>
    <row r="41774" spans="5:5" x14ac:dyDescent="0.25">
      <c r="E41774"/>
    </row>
    <row r="41775" spans="5:5" x14ac:dyDescent="0.25">
      <c r="E41775"/>
    </row>
    <row r="41776" spans="5:5" x14ac:dyDescent="0.25">
      <c r="E41776"/>
    </row>
    <row r="41777" spans="5:5" x14ac:dyDescent="0.25">
      <c r="E41777"/>
    </row>
    <row r="41778" spans="5:5" x14ac:dyDescent="0.25">
      <c r="E41778"/>
    </row>
    <row r="41779" spans="5:5" x14ac:dyDescent="0.25">
      <c r="E41779"/>
    </row>
    <row r="41780" spans="5:5" x14ac:dyDescent="0.25">
      <c r="E41780"/>
    </row>
    <row r="41781" spans="5:5" x14ac:dyDescent="0.25">
      <c r="E41781"/>
    </row>
    <row r="41782" spans="5:5" x14ac:dyDescent="0.25">
      <c r="E41782"/>
    </row>
    <row r="41783" spans="5:5" x14ac:dyDescent="0.25">
      <c r="E41783"/>
    </row>
    <row r="41784" spans="5:5" x14ac:dyDescent="0.25">
      <c r="E41784"/>
    </row>
    <row r="41785" spans="5:5" x14ac:dyDescent="0.25">
      <c r="E41785"/>
    </row>
    <row r="41786" spans="5:5" x14ac:dyDescent="0.25">
      <c r="E41786"/>
    </row>
    <row r="41787" spans="5:5" x14ac:dyDescent="0.25">
      <c r="E41787"/>
    </row>
    <row r="41788" spans="5:5" x14ac:dyDescent="0.25">
      <c r="E41788"/>
    </row>
    <row r="41789" spans="5:5" x14ac:dyDescent="0.25">
      <c r="E41789"/>
    </row>
    <row r="41790" spans="5:5" x14ac:dyDescent="0.25">
      <c r="E41790"/>
    </row>
    <row r="41791" spans="5:5" x14ac:dyDescent="0.25">
      <c r="E41791"/>
    </row>
    <row r="41792" spans="5:5" x14ac:dyDescent="0.25">
      <c r="E41792"/>
    </row>
    <row r="41793" spans="5:5" x14ac:dyDescent="0.25">
      <c r="E41793"/>
    </row>
    <row r="41794" spans="5:5" x14ac:dyDescent="0.25">
      <c r="E41794"/>
    </row>
    <row r="41795" spans="5:5" x14ac:dyDescent="0.25">
      <c r="E41795"/>
    </row>
    <row r="41796" spans="5:5" x14ac:dyDescent="0.25">
      <c r="E41796"/>
    </row>
    <row r="41797" spans="5:5" x14ac:dyDescent="0.25">
      <c r="E41797"/>
    </row>
    <row r="41798" spans="5:5" x14ac:dyDescent="0.25">
      <c r="E41798"/>
    </row>
    <row r="41799" spans="5:5" x14ac:dyDescent="0.25">
      <c r="E41799"/>
    </row>
    <row r="41800" spans="5:5" x14ac:dyDescent="0.25">
      <c r="E41800"/>
    </row>
    <row r="41801" spans="5:5" x14ac:dyDescent="0.25">
      <c r="E41801"/>
    </row>
    <row r="41802" spans="5:5" x14ac:dyDescent="0.25">
      <c r="E41802"/>
    </row>
    <row r="41803" spans="5:5" x14ac:dyDescent="0.25">
      <c r="E41803"/>
    </row>
    <row r="41804" spans="5:5" x14ac:dyDescent="0.25">
      <c r="E41804"/>
    </row>
    <row r="41805" spans="5:5" x14ac:dyDescent="0.25">
      <c r="E41805"/>
    </row>
    <row r="41806" spans="5:5" x14ac:dyDescent="0.25">
      <c r="E41806"/>
    </row>
    <row r="41807" spans="5:5" x14ac:dyDescent="0.25">
      <c r="E41807"/>
    </row>
    <row r="41808" spans="5:5" x14ac:dyDescent="0.25">
      <c r="E41808"/>
    </row>
    <row r="41809" spans="5:5" x14ac:dyDescent="0.25">
      <c r="E41809"/>
    </row>
    <row r="41810" spans="5:5" x14ac:dyDescent="0.25">
      <c r="E41810"/>
    </row>
    <row r="41811" spans="5:5" x14ac:dyDescent="0.25">
      <c r="E41811"/>
    </row>
    <row r="41812" spans="5:5" x14ac:dyDescent="0.25">
      <c r="E41812"/>
    </row>
    <row r="41813" spans="5:5" x14ac:dyDescent="0.25">
      <c r="E41813"/>
    </row>
    <row r="41814" spans="5:5" x14ac:dyDescent="0.25">
      <c r="E41814"/>
    </row>
    <row r="41815" spans="5:5" x14ac:dyDescent="0.25">
      <c r="E41815"/>
    </row>
    <row r="41816" spans="5:5" x14ac:dyDescent="0.25">
      <c r="E41816"/>
    </row>
    <row r="41817" spans="5:5" x14ac:dyDescent="0.25">
      <c r="E41817"/>
    </row>
    <row r="41818" spans="5:5" x14ac:dyDescent="0.25">
      <c r="E41818"/>
    </row>
    <row r="41819" spans="5:5" x14ac:dyDescent="0.25">
      <c r="E41819"/>
    </row>
    <row r="41820" spans="5:5" x14ac:dyDescent="0.25">
      <c r="E41820"/>
    </row>
    <row r="41821" spans="5:5" x14ac:dyDescent="0.25">
      <c r="E41821"/>
    </row>
    <row r="41822" spans="5:5" x14ac:dyDescent="0.25">
      <c r="E41822"/>
    </row>
    <row r="41823" spans="5:5" x14ac:dyDescent="0.25">
      <c r="E41823"/>
    </row>
    <row r="41824" spans="5:5" x14ac:dyDescent="0.25">
      <c r="E41824"/>
    </row>
    <row r="41825" spans="5:5" x14ac:dyDescent="0.25">
      <c r="E41825"/>
    </row>
    <row r="41826" spans="5:5" x14ac:dyDescent="0.25">
      <c r="E41826"/>
    </row>
    <row r="41827" spans="5:5" x14ac:dyDescent="0.25">
      <c r="E41827"/>
    </row>
    <row r="41828" spans="5:5" x14ac:dyDescent="0.25">
      <c r="E41828"/>
    </row>
    <row r="41829" spans="5:5" x14ac:dyDescent="0.25">
      <c r="E41829"/>
    </row>
    <row r="41830" spans="5:5" x14ac:dyDescent="0.25">
      <c r="E41830"/>
    </row>
    <row r="41831" spans="5:5" x14ac:dyDescent="0.25">
      <c r="E41831"/>
    </row>
    <row r="41832" spans="5:5" x14ac:dyDescent="0.25">
      <c r="E41832"/>
    </row>
    <row r="41833" spans="5:5" x14ac:dyDescent="0.25">
      <c r="E41833"/>
    </row>
    <row r="41834" spans="5:5" x14ac:dyDescent="0.25">
      <c r="E41834"/>
    </row>
    <row r="41835" spans="5:5" x14ac:dyDescent="0.25">
      <c r="E41835"/>
    </row>
    <row r="41836" spans="5:5" x14ac:dyDescent="0.25">
      <c r="E41836"/>
    </row>
    <row r="41837" spans="5:5" x14ac:dyDescent="0.25">
      <c r="E41837"/>
    </row>
    <row r="41838" spans="5:5" x14ac:dyDescent="0.25">
      <c r="E41838"/>
    </row>
    <row r="41839" spans="5:5" x14ac:dyDescent="0.25">
      <c r="E41839"/>
    </row>
    <row r="41840" spans="5:5" x14ac:dyDescent="0.25">
      <c r="E41840"/>
    </row>
    <row r="41841" spans="5:5" x14ac:dyDescent="0.25">
      <c r="E41841"/>
    </row>
    <row r="41842" spans="5:5" x14ac:dyDescent="0.25">
      <c r="E41842"/>
    </row>
    <row r="41843" spans="5:5" x14ac:dyDescent="0.25">
      <c r="E41843"/>
    </row>
    <row r="41844" spans="5:5" x14ac:dyDescent="0.25">
      <c r="E41844"/>
    </row>
    <row r="41845" spans="5:5" x14ac:dyDescent="0.25">
      <c r="E41845"/>
    </row>
    <row r="41846" spans="5:5" x14ac:dyDescent="0.25">
      <c r="E41846"/>
    </row>
    <row r="41847" spans="5:5" x14ac:dyDescent="0.25">
      <c r="E41847"/>
    </row>
    <row r="41848" spans="5:5" x14ac:dyDescent="0.25">
      <c r="E41848"/>
    </row>
    <row r="41849" spans="5:5" x14ac:dyDescent="0.25">
      <c r="E41849"/>
    </row>
    <row r="41850" spans="5:5" x14ac:dyDescent="0.25">
      <c r="E41850"/>
    </row>
    <row r="41851" spans="5:5" x14ac:dyDescent="0.25">
      <c r="E41851"/>
    </row>
    <row r="41852" spans="5:5" x14ac:dyDescent="0.25">
      <c r="E41852"/>
    </row>
    <row r="41853" spans="5:5" x14ac:dyDescent="0.25">
      <c r="E41853"/>
    </row>
    <row r="41854" spans="5:5" x14ac:dyDescent="0.25">
      <c r="E41854"/>
    </row>
    <row r="41855" spans="5:5" x14ac:dyDescent="0.25">
      <c r="E41855"/>
    </row>
    <row r="41856" spans="5:5" x14ac:dyDescent="0.25">
      <c r="E41856"/>
    </row>
    <row r="41857" spans="5:5" x14ac:dyDescent="0.25">
      <c r="E41857"/>
    </row>
    <row r="41858" spans="5:5" x14ac:dyDescent="0.25">
      <c r="E41858"/>
    </row>
    <row r="41859" spans="5:5" x14ac:dyDescent="0.25">
      <c r="E41859"/>
    </row>
    <row r="41860" spans="5:5" x14ac:dyDescent="0.25">
      <c r="E41860"/>
    </row>
    <row r="41861" spans="5:5" x14ac:dyDescent="0.25">
      <c r="E41861"/>
    </row>
    <row r="41862" spans="5:5" x14ac:dyDescent="0.25">
      <c r="E41862"/>
    </row>
    <row r="41863" spans="5:5" x14ac:dyDescent="0.25">
      <c r="E41863"/>
    </row>
    <row r="41864" spans="5:5" x14ac:dyDescent="0.25">
      <c r="E41864"/>
    </row>
    <row r="41865" spans="5:5" x14ac:dyDescent="0.25">
      <c r="E41865"/>
    </row>
    <row r="41866" spans="5:5" x14ac:dyDescent="0.25">
      <c r="E41866"/>
    </row>
    <row r="41867" spans="5:5" x14ac:dyDescent="0.25">
      <c r="E41867"/>
    </row>
    <row r="41868" spans="5:5" x14ac:dyDescent="0.25">
      <c r="E41868"/>
    </row>
    <row r="41869" spans="5:5" x14ac:dyDescent="0.25">
      <c r="E41869"/>
    </row>
    <row r="41870" spans="5:5" x14ac:dyDescent="0.25">
      <c r="E41870"/>
    </row>
    <row r="41871" spans="5:5" x14ac:dyDescent="0.25">
      <c r="E41871"/>
    </row>
    <row r="41872" spans="5:5" x14ac:dyDescent="0.25">
      <c r="E41872"/>
    </row>
    <row r="41873" spans="5:5" x14ac:dyDescent="0.25">
      <c r="E41873"/>
    </row>
    <row r="41874" spans="5:5" x14ac:dyDescent="0.25">
      <c r="E41874"/>
    </row>
    <row r="41875" spans="5:5" x14ac:dyDescent="0.25">
      <c r="E41875"/>
    </row>
    <row r="41876" spans="5:5" x14ac:dyDescent="0.25">
      <c r="E41876"/>
    </row>
    <row r="41877" spans="5:5" x14ac:dyDescent="0.25">
      <c r="E41877"/>
    </row>
    <row r="41878" spans="5:5" x14ac:dyDescent="0.25">
      <c r="E41878"/>
    </row>
    <row r="41879" spans="5:5" x14ac:dyDescent="0.25">
      <c r="E41879"/>
    </row>
    <row r="41880" spans="5:5" x14ac:dyDescent="0.25">
      <c r="E41880"/>
    </row>
    <row r="41881" spans="5:5" x14ac:dyDescent="0.25">
      <c r="E41881"/>
    </row>
    <row r="41882" spans="5:5" x14ac:dyDescent="0.25">
      <c r="E41882"/>
    </row>
    <row r="41883" spans="5:5" x14ac:dyDescent="0.25">
      <c r="E41883"/>
    </row>
    <row r="41884" spans="5:5" x14ac:dyDescent="0.25">
      <c r="E41884"/>
    </row>
    <row r="41885" spans="5:5" x14ac:dyDescent="0.25">
      <c r="E41885"/>
    </row>
    <row r="41886" spans="5:5" x14ac:dyDescent="0.25">
      <c r="E41886"/>
    </row>
    <row r="41887" spans="5:5" x14ac:dyDescent="0.25">
      <c r="E41887"/>
    </row>
    <row r="41888" spans="5:5" x14ac:dyDescent="0.25">
      <c r="E41888"/>
    </row>
    <row r="41889" spans="5:5" x14ac:dyDescent="0.25">
      <c r="E41889"/>
    </row>
    <row r="41890" spans="5:5" x14ac:dyDescent="0.25">
      <c r="E41890"/>
    </row>
    <row r="41891" spans="5:5" x14ac:dyDescent="0.25">
      <c r="E41891"/>
    </row>
    <row r="41892" spans="5:5" x14ac:dyDescent="0.25">
      <c r="E41892"/>
    </row>
    <row r="41893" spans="5:5" x14ac:dyDescent="0.25">
      <c r="E41893"/>
    </row>
    <row r="41894" spans="5:5" x14ac:dyDescent="0.25">
      <c r="E41894"/>
    </row>
    <row r="41895" spans="5:5" x14ac:dyDescent="0.25">
      <c r="E41895"/>
    </row>
    <row r="41896" spans="5:5" x14ac:dyDescent="0.25">
      <c r="E41896"/>
    </row>
    <row r="41897" spans="5:5" x14ac:dyDescent="0.25">
      <c r="E41897"/>
    </row>
    <row r="41898" spans="5:5" x14ac:dyDescent="0.25">
      <c r="E41898"/>
    </row>
    <row r="41899" spans="5:5" x14ac:dyDescent="0.25">
      <c r="E41899"/>
    </row>
    <row r="41900" spans="5:5" x14ac:dyDescent="0.25">
      <c r="E41900"/>
    </row>
    <row r="41901" spans="5:5" x14ac:dyDescent="0.25">
      <c r="E41901"/>
    </row>
    <row r="41902" spans="5:5" x14ac:dyDescent="0.25">
      <c r="E41902"/>
    </row>
    <row r="41903" spans="5:5" x14ac:dyDescent="0.25">
      <c r="E41903"/>
    </row>
    <row r="41904" spans="5:5" x14ac:dyDescent="0.25">
      <c r="E41904"/>
    </row>
    <row r="41905" spans="5:5" x14ac:dyDescent="0.25">
      <c r="E41905"/>
    </row>
    <row r="41906" spans="5:5" x14ac:dyDescent="0.25">
      <c r="E41906"/>
    </row>
    <row r="41907" spans="5:5" x14ac:dyDescent="0.25">
      <c r="E41907"/>
    </row>
    <row r="41908" spans="5:5" x14ac:dyDescent="0.25">
      <c r="E41908"/>
    </row>
    <row r="41909" spans="5:5" x14ac:dyDescent="0.25">
      <c r="E41909"/>
    </row>
    <row r="41910" spans="5:5" x14ac:dyDescent="0.25">
      <c r="E41910"/>
    </row>
    <row r="41911" spans="5:5" x14ac:dyDescent="0.25">
      <c r="E41911"/>
    </row>
    <row r="41912" spans="5:5" x14ac:dyDescent="0.25">
      <c r="E41912"/>
    </row>
    <row r="41913" spans="5:5" x14ac:dyDescent="0.25">
      <c r="E41913"/>
    </row>
    <row r="41914" spans="5:5" x14ac:dyDescent="0.25">
      <c r="E41914"/>
    </row>
    <row r="41915" spans="5:5" x14ac:dyDescent="0.25">
      <c r="E41915"/>
    </row>
    <row r="41916" spans="5:5" x14ac:dyDescent="0.25">
      <c r="E41916"/>
    </row>
    <row r="41917" spans="5:5" x14ac:dyDescent="0.25">
      <c r="E41917"/>
    </row>
    <row r="41918" spans="5:5" x14ac:dyDescent="0.25">
      <c r="E41918"/>
    </row>
    <row r="41919" spans="5:5" x14ac:dyDescent="0.25">
      <c r="E41919"/>
    </row>
    <row r="41920" spans="5:5" x14ac:dyDescent="0.25">
      <c r="E41920"/>
    </row>
    <row r="41921" spans="5:5" x14ac:dyDescent="0.25">
      <c r="E41921"/>
    </row>
    <row r="41922" spans="5:5" x14ac:dyDescent="0.25">
      <c r="E41922"/>
    </row>
    <row r="41923" spans="5:5" x14ac:dyDescent="0.25">
      <c r="E41923"/>
    </row>
    <row r="41924" spans="5:5" x14ac:dyDescent="0.25">
      <c r="E41924"/>
    </row>
    <row r="41925" spans="5:5" x14ac:dyDescent="0.25">
      <c r="E41925"/>
    </row>
    <row r="41926" spans="5:5" x14ac:dyDescent="0.25">
      <c r="E41926"/>
    </row>
    <row r="41927" spans="5:5" x14ac:dyDescent="0.25">
      <c r="E41927"/>
    </row>
    <row r="41928" spans="5:5" x14ac:dyDescent="0.25">
      <c r="E41928"/>
    </row>
    <row r="41929" spans="5:5" x14ac:dyDescent="0.25">
      <c r="E41929"/>
    </row>
    <row r="41930" spans="5:5" x14ac:dyDescent="0.25">
      <c r="E41930"/>
    </row>
    <row r="41931" spans="5:5" x14ac:dyDescent="0.25">
      <c r="E41931"/>
    </row>
    <row r="41932" spans="5:5" x14ac:dyDescent="0.25">
      <c r="E41932"/>
    </row>
    <row r="41933" spans="5:5" x14ac:dyDescent="0.25">
      <c r="E41933"/>
    </row>
    <row r="41934" spans="5:5" x14ac:dyDescent="0.25">
      <c r="E41934"/>
    </row>
    <row r="41935" spans="5:5" x14ac:dyDescent="0.25">
      <c r="E41935"/>
    </row>
    <row r="41936" spans="5:5" x14ac:dyDescent="0.25">
      <c r="E41936"/>
    </row>
    <row r="41937" spans="5:5" x14ac:dyDescent="0.25">
      <c r="E41937"/>
    </row>
    <row r="41938" spans="5:5" x14ac:dyDescent="0.25">
      <c r="E41938"/>
    </row>
    <row r="41939" spans="5:5" x14ac:dyDescent="0.25">
      <c r="E41939"/>
    </row>
    <row r="41940" spans="5:5" x14ac:dyDescent="0.25">
      <c r="E41940"/>
    </row>
    <row r="41941" spans="5:5" x14ac:dyDescent="0.25">
      <c r="E41941"/>
    </row>
    <row r="41942" spans="5:5" x14ac:dyDescent="0.25">
      <c r="E41942"/>
    </row>
    <row r="41943" spans="5:5" x14ac:dyDescent="0.25">
      <c r="E41943"/>
    </row>
    <row r="41944" spans="5:5" x14ac:dyDescent="0.25">
      <c r="E41944"/>
    </row>
    <row r="41945" spans="5:5" x14ac:dyDescent="0.25">
      <c r="E41945"/>
    </row>
    <row r="41946" spans="5:5" x14ac:dyDescent="0.25">
      <c r="E41946"/>
    </row>
    <row r="41947" spans="5:5" x14ac:dyDescent="0.25">
      <c r="E41947"/>
    </row>
    <row r="41948" spans="5:5" x14ac:dyDescent="0.25">
      <c r="E41948"/>
    </row>
    <row r="41949" spans="5:5" x14ac:dyDescent="0.25">
      <c r="E41949"/>
    </row>
    <row r="41950" spans="5:5" x14ac:dyDescent="0.25">
      <c r="E41950"/>
    </row>
    <row r="41951" spans="5:5" x14ac:dyDescent="0.25">
      <c r="E41951"/>
    </row>
    <row r="41952" spans="5:5" x14ac:dyDescent="0.25">
      <c r="E41952"/>
    </row>
    <row r="41953" spans="5:5" x14ac:dyDescent="0.25">
      <c r="E41953"/>
    </row>
    <row r="41954" spans="5:5" x14ac:dyDescent="0.25">
      <c r="E41954"/>
    </row>
    <row r="41955" spans="5:5" x14ac:dyDescent="0.25">
      <c r="E41955"/>
    </row>
    <row r="41956" spans="5:5" x14ac:dyDescent="0.25">
      <c r="E41956"/>
    </row>
    <row r="41957" spans="5:5" x14ac:dyDescent="0.25">
      <c r="E41957"/>
    </row>
    <row r="41958" spans="5:5" x14ac:dyDescent="0.25">
      <c r="E41958"/>
    </row>
    <row r="41959" spans="5:5" x14ac:dyDescent="0.25">
      <c r="E41959"/>
    </row>
    <row r="41960" spans="5:5" x14ac:dyDescent="0.25">
      <c r="E41960"/>
    </row>
    <row r="41961" spans="5:5" x14ac:dyDescent="0.25">
      <c r="E41961"/>
    </row>
    <row r="41962" spans="5:5" x14ac:dyDescent="0.25">
      <c r="E41962"/>
    </row>
    <row r="41963" spans="5:5" x14ac:dyDescent="0.25">
      <c r="E41963"/>
    </row>
    <row r="41964" spans="5:5" x14ac:dyDescent="0.25">
      <c r="E41964"/>
    </row>
    <row r="41965" spans="5:5" x14ac:dyDescent="0.25">
      <c r="E41965"/>
    </row>
    <row r="41966" spans="5:5" x14ac:dyDescent="0.25">
      <c r="E41966"/>
    </row>
    <row r="41967" spans="5:5" x14ac:dyDescent="0.25">
      <c r="E41967"/>
    </row>
    <row r="41968" spans="5:5" x14ac:dyDescent="0.25">
      <c r="E41968"/>
    </row>
    <row r="41969" spans="5:5" x14ac:dyDescent="0.25">
      <c r="E41969"/>
    </row>
    <row r="41970" spans="5:5" x14ac:dyDescent="0.25">
      <c r="E41970"/>
    </row>
    <row r="41971" spans="5:5" x14ac:dyDescent="0.25">
      <c r="E41971"/>
    </row>
    <row r="41972" spans="5:5" x14ac:dyDescent="0.25">
      <c r="E41972"/>
    </row>
    <row r="41973" spans="5:5" x14ac:dyDescent="0.25">
      <c r="E41973"/>
    </row>
    <row r="41974" spans="5:5" x14ac:dyDescent="0.25">
      <c r="E41974"/>
    </row>
    <row r="41975" spans="5:5" x14ac:dyDescent="0.25">
      <c r="E41975"/>
    </row>
    <row r="41976" spans="5:5" x14ac:dyDescent="0.25">
      <c r="E41976"/>
    </row>
    <row r="41977" spans="5:5" x14ac:dyDescent="0.25">
      <c r="E41977"/>
    </row>
    <row r="41978" spans="5:5" x14ac:dyDescent="0.25">
      <c r="E41978"/>
    </row>
    <row r="41979" spans="5:5" x14ac:dyDescent="0.25">
      <c r="E41979"/>
    </row>
    <row r="41980" spans="5:5" x14ac:dyDescent="0.25">
      <c r="E41980"/>
    </row>
    <row r="41981" spans="5:5" x14ac:dyDescent="0.25">
      <c r="E41981"/>
    </row>
    <row r="41982" spans="5:5" x14ac:dyDescent="0.25">
      <c r="E41982"/>
    </row>
    <row r="41983" spans="5:5" x14ac:dyDescent="0.25">
      <c r="E41983"/>
    </row>
    <row r="41984" spans="5:5" x14ac:dyDescent="0.25">
      <c r="E41984"/>
    </row>
    <row r="41985" spans="5:5" x14ac:dyDescent="0.25">
      <c r="E41985"/>
    </row>
    <row r="41986" spans="5:5" x14ac:dyDescent="0.25">
      <c r="E41986"/>
    </row>
    <row r="41987" spans="5:5" x14ac:dyDescent="0.25">
      <c r="E41987"/>
    </row>
    <row r="41988" spans="5:5" x14ac:dyDescent="0.25">
      <c r="E41988"/>
    </row>
    <row r="41989" spans="5:5" x14ac:dyDescent="0.25">
      <c r="E41989"/>
    </row>
    <row r="41990" spans="5:5" x14ac:dyDescent="0.25">
      <c r="E41990"/>
    </row>
    <row r="41991" spans="5:5" x14ac:dyDescent="0.25">
      <c r="E41991"/>
    </row>
    <row r="41992" spans="5:5" x14ac:dyDescent="0.25">
      <c r="E41992"/>
    </row>
    <row r="41993" spans="5:5" x14ac:dyDescent="0.25">
      <c r="E41993"/>
    </row>
    <row r="41994" spans="5:5" x14ac:dyDescent="0.25">
      <c r="E41994"/>
    </row>
    <row r="41995" spans="5:5" x14ac:dyDescent="0.25">
      <c r="E41995"/>
    </row>
    <row r="41996" spans="5:5" x14ac:dyDescent="0.25">
      <c r="E41996"/>
    </row>
    <row r="41997" spans="5:5" x14ac:dyDescent="0.25">
      <c r="E41997"/>
    </row>
    <row r="41998" spans="5:5" x14ac:dyDescent="0.25">
      <c r="E41998"/>
    </row>
    <row r="41999" spans="5:5" x14ac:dyDescent="0.25">
      <c r="E41999"/>
    </row>
    <row r="42000" spans="5:5" x14ac:dyDescent="0.25">
      <c r="E42000"/>
    </row>
    <row r="42001" spans="5:5" x14ac:dyDescent="0.25">
      <c r="E42001"/>
    </row>
    <row r="42002" spans="5:5" x14ac:dyDescent="0.25">
      <c r="E42002"/>
    </row>
    <row r="42003" spans="5:5" x14ac:dyDescent="0.25">
      <c r="E42003"/>
    </row>
    <row r="42004" spans="5:5" x14ac:dyDescent="0.25">
      <c r="E42004"/>
    </row>
    <row r="42005" spans="5:5" x14ac:dyDescent="0.25">
      <c r="E42005"/>
    </row>
    <row r="42006" spans="5:5" x14ac:dyDescent="0.25">
      <c r="E42006"/>
    </row>
    <row r="42007" spans="5:5" x14ac:dyDescent="0.25">
      <c r="E42007"/>
    </row>
    <row r="42008" spans="5:5" x14ac:dyDescent="0.25">
      <c r="E42008"/>
    </row>
    <row r="42009" spans="5:5" x14ac:dyDescent="0.25">
      <c r="E42009"/>
    </row>
    <row r="42010" spans="5:5" x14ac:dyDescent="0.25">
      <c r="E42010"/>
    </row>
    <row r="42011" spans="5:5" x14ac:dyDescent="0.25">
      <c r="E42011"/>
    </row>
    <row r="42012" spans="5:5" x14ac:dyDescent="0.25">
      <c r="E42012"/>
    </row>
    <row r="42013" spans="5:5" x14ac:dyDescent="0.25">
      <c r="E42013"/>
    </row>
    <row r="42014" spans="5:5" x14ac:dyDescent="0.25">
      <c r="E42014"/>
    </row>
    <row r="42015" spans="5:5" x14ac:dyDescent="0.25">
      <c r="E42015"/>
    </row>
    <row r="42016" spans="5:5" x14ac:dyDescent="0.25">
      <c r="E42016"/>
    </row>
    <row r="42017" spans="5:5" x14ac:dyDescent="0.25">
      <c r="E42017"/>
    </row>
    <row r="42018" spans="5:5" x14ac:dyDescent="0.25">
      <c r="E42018"/>
    </row>
    <row r="42019" spans="5:5" x14ac:dyDescent="0.25">
      <c r="E42019"/>
    </row>
    <row r="42020" spans="5:5" x14ac:dyDescent="0.25">
      <c r="E42020"/>
    </row>
    <row r="42021" spans="5:5" x14ac:dyDescent="0.25">
      <c r="E42021"/>
    </row>
    <row r="42022" spans="5:5" x14ac:dyDescent="0.25">
      <c r="E42022"/>
    </row>
    <row r="42023" spans="5:5" x14ac:dyDescent="0.25">
      <c r="E42023"/>
    </row>
    <row r="42024" spans="5:5" x14ac:dyDescent="0.25">
      <c r="E42024"/>
    </row>
    <row r="42025" spans="5:5" x14ac:dyDescent="0.25">
      <c r="E42025"/>
    </row>
    <row r="42026" spans="5:5" x14ac:dyDescent="0.25">
      <c r="E42026"/>
    </row>
    <row r="42027" spans="5:5" x14ac:dyDescent="0.25">
      <c r="E42027"/>
    </row>
    <row r="42028" spans="5:5" x14ac:dyDescent="0.25">
      <c r="E42028"/>
    </row>
    <row r="42029" spans="5:5" x14ac:dyDescent="0.25">
      <c r="E42029"/>
    </row>
    <row r="42030" spans="5:5" x14ac:dyDescent="0.25">
      <c r="E42030"/>
    </row>
    <row r="42031" spans="5:5" x14ac:dyDescent="0.25">
      <c r="E42031"/>
    </row>
    <row r="42032" spans="5:5" x14ac:dyDescent="0.25">
      <c r="E42032"/>
    </row>
    <row r="42033" spans="5:5" x14ac:dyDescent="0.25">
      <c r="E42033"/>
    </row>
    <row r="42034" spans="5:5" x14ac:dyDescent="0.25">
      <c r="E42034"/>
    </row>
    <row r="42035" spans="5:5" x14ac:dyDescent="0.25">
      <c r="E42035"/>
    </row>
    <row r="42036" spans="5:5" x14ac:dyDescent="0.25">
      <c r="E42036"/>
    </row>
    <row r="42037" spans="5:5" x14ac:dyDescent="0.25">
      <c r="E42037"/>
    </row>
    <row r="42038" spans="5:5" x14ac:dyDescent="0.25">
      <c r="E42038"/>
    </row>
    <row r="42039" spans="5:5" x14ac:dyDescent="0.25">
      <c r="E42039"/>
    </row>
    <row r="42040" spans="5:5" x14ac:dyDescent="0.25">
      <c r="E42040"/>
    </row>
    <row r="42041" spans="5:5" x14ac:dyDescent="0.25">
      <c r="E42041"/>
    </row>
    <row r="42042" spans="5:5" x14ac:dyDescent="0.25">
      <c r="E42042"/>
    </row>
    <row r="42043" spans="5:5" x14ac:dyDescent="0.25">
      <c r="E42043"/>
    </row>
    <row r="42044" spans="5:5" x14ac:dyDescent="0.25">
      <c r="E42044"/>
    </row>
    <row r="42045" spans="5:5" x14ac:dyDescent="0.25">
      <c r="E42045"/>
    </row>
    <row r="42046" spans="5:5" x14ac:dyDescent="0.25">
      <c r="E42046"/>
    </row>
    <row r="42047" spans="5:5" x14ac:dyDescent="0.25">
      <c r="E42047"/>
    </row>
    <row r="42048" spans="5:5" x14ac:dyDescent="0.25">
      <c r="E42048"/>
    </row>
    <row r="42049" spans="5:5" x14ac:dyDescent="0.25">
      <c r="E42049"/>
    </row>
    <row r="42050" spans="5:5" x14ac:dyDescent="0.25">
      <c r="E42050"/>
    </row>
    <row r="42051" spans="5:5" x14ac:dyDescent="0.25">
      <c r="E42051"/>
    </row>
    <row r="42052" spans="5:5" x14ac:dyDescent="0.25">
      <c r="E42052"/>
    </row>
    <row r="42053" spans="5:5" x14ac:dyDescent="0.25">
      <c r="E42053"/>
    </row>
    <row r="42054" spans="5:5" x14ac:dyDescent="0.25">
      <c r="E42054"/>
    </row>
    <row r="42055" spans="5:5" x14ac:dyDescent="0.25">
      <c r="E42055"/>
    </row>
    <row r="42056" spans="5:5" x14ac:dyDescent="0.25">
      <c r="E42056"/>
    </row>
    <row r="42057" spans="5:5" x14ac:dyDescent="0.25">
      <c r="E42057"/>
    </row>
    <row r="42058" spans="5:5" x14ac:dyDescent="0.25">
      <c r="E42058"/>
    </row>
    <row r="42059" spans="5:5" x14ac:dyDescent="0.25">
      <c r="E42059"/>
    </row>
    <row r="42060" spans="5:5" x14ac:dyDescent="0.25">
      <c r="E42060"/>
    </row>
    <row r="42061" spans="5:5" x14ac:dyDescent="0.25">
      <c r="E42061"/>
    </row>
    <row r="42062" spans="5:5" x14ac:dyDescent="0.25">
      <c r="E42062"/>
    </row>
    <row r="42063" spans="5:5" x14ac:dyDescent="0.25">
      <c r="E42063"/>
    </row>
    <row r="42064" spans="5:5" x14ac:dyDescent="0.25">
      <c r="E42064"/>
    </row>
    <row r="42065" spans="5:5" x14ac:dyDescent="0.25">
      <c r="E42065"/>
    </row>
    <row r="42066" spans="5:5" x14ac:dyDescent="0.25">
      <c r="E42066"/>
    </row>
    <row r="42067" spans="5:5" x14ac:dyDescent="0.25">
      <c r="E42067"/>
    </row>
    <row r="42068" spans="5:5" x14ac:dyDescent="0.25">
      <c r="E42068"/>
    </row>
    <row r="42069" spans="5:5" x14ac:dyDescent="0.25">
      <c r="E42069"/>
    </row>
    <row r="42070" spans="5:5" x14ac:dyDescent="0.25">
      <c r="E42070"/>
    </row>
    <row r="42071" spans="5:5" x14ac:dyDescent="0.25">
      <c r="E42071"/>
    </row>
    <row r="42072" spans="5:5" x14ac:dyDescent="0.25">
      <c r="E42072"/>
    </row>
    <row r="42073" spans="5:5" x14ac:dyDescent="0.25">
      <c r="E42073"/>
    </row>
    <row r="42074" spans="5:5" x14ac:dyDescent="0.25">
      <c r="E42074"/>
    </row>
    <row r="42075" spans="5:5" x14ac:dyDescent="0.25">
      <c r="E42075"/>
    </row>
    <row r="42076" spans="5:5" x14ac:dyDescent="0.25">
      <c r="E42076"/>
    </row>
    <row r="42077" spans="5:5" x14ac:dyDescent="0.25">
      <c r="E42077"/>
    </row>
    <row r="42078" spans="5:5" x14ac:dyDescent="0.25">
      <c r="E42078"/>
    </row>
    <row r="42079" spans="5:5" x14ac:dyDescent="0.25">
      <c r="E42079"/>
    </row>
    <row r="42080" spans="5:5" x14ac:dyDescent="0.25">
      <c r="E42080"/>
    </row>
    <row r="42081" spans="5:5" x14ac:dyDescent="0.25">
      <c r="E42081"/>
    </row>
    <row r="42082" spans="5:5" x14ac:dyDescent="0.25">
      <c r="E42082"/>
    </row>
    <row r="42083" spans="5:5" x14ac:dyDescent="0.25">
      <c r="E42083"/>
    </row>
    <row r="42084" spans="5:5" x14ac:dyDescent="0.25">
      <c r="E42084"/>
    </row>
    <row r="42085" spans="5:5" x14ac:dyDescent="0.25">
      <c r="E42085"/>
    </row>
    <row r="42086" spans="5:5" x14ac:dyDescent="0.25">
      <c r="E42086"/>
    </row>
    <row r="42087" spans="5:5" x14ac:dyDescent="0.25">
      <c r="E42087"/>
    </row>
    <row r="42088" spans="5:5" x14ac:dyDescent="0.25">
      <c r="E42088"/>
    </row>
    <row r="42089" spans="5:5" x14ac:dyDescent="0.25">
      <c r="E42089"/>
    </row>
    <row r="42090" spans="5:5" x14ac:dyDescent="0.25">
      <c r="E42090"/>
    </row>
    <row r="42091" spans="5:5" x14ac:dyDescent="0.25">
      <c r="E42091"/>
    </row>
    <row r="42092" spans="5:5" x14ac:dyDescent="0.25">
      <c r="E42092"/>
    </row>
    <row r="42093" spans="5:5" x14ac:dyDescent="0.25">
      <c r="E42093"/>
    </row>
    <row r="42094" spans="5:5" x14ac:dyDescent="0.25">
      <c r="E42094"/>
    </row>
    <row r="42095" spans="5:5" x14ac:dyDescent="0.25">
      <c r="E42095"/>
    </row>
    <row r="42096" spans="5:5" x14ac:dyDescent="0.25">
      <c r="E42096"/>
    </row>
    <row r="42097" spans="5:5" x14ac:dyDescent="0.25">
      <c r="E42097"/>
    </row>
    <row r="42098" spans="5:5" x14ac:dyDescent="0.25">
      <c r="E42098"/>
    </row>
    <row r="42099" spans="5:5" x14ac:dyDescent="0.25">
      <c r="E42099"/>
    </row>
    <row r="42100" spans="5:5" x14ac:dyDescent="0.25">
      <c r="E42100"/>
    </row>
    <row r="42101" spans="5:5" x14ac:dyDescent="0.25">
      <c r="E42101"/>
    </row>
    <row r="42102" spans="5:5" x14ac:dyDescent="0.25">
      <c r="E42102"/>
    </row>
    <row r="42103" spans="5:5" x14ac:dyDescent="0.25">
      <c r="E42103"/>
    </row>
    <row r="42104" spans="5:5" x14ac:dyDescent="0.25">
      <c r="E42104"/>
    </row>
    <row r="42105" spans="5:5" x14ac:dyDescent="0.25">
      <c r="E42105"/>
    </row>
    <row r="42106" spans="5:5" x14ac:dyDescent="0.25">
      <c r="E42106"/>
    </row>
    <row r="42107" spans="5:5" x14ac:dyDescent="0.25">
      <c r="E42107"/>
    </row>
    <row r="42108" spans="5:5" x14ac:dyDescent="0.25">
      <c r="E42108"/>
    </row>
    <row r="42109" spans="5:5" x14ac:dyDescent="0.25">
      <c r="E42109"/>
    </row>
    <row r="42110" spans="5:5" x14ac:dyDescent="0.25">
      <c r="E42110"/>
    </row>
    <row r="42111" spans="5:5" x14ac:dyDescent="0.25">
      <c r="E42111"/>
    </row>
    <row r="42112" spans="5:5" x14ac:dyDescent="0.25">
      <c r="E42112"/>
    </row>
    <row r="42113" spans="5:5" x14ac:dyDescent="0.25">
      <c r="E42113"/>
    </row>
    <row r="42114" spans="5:5" x14ac:dyDescent="0.25">
      <c r="E42114"/>
    </row>
    <row r="42115" spans="5:5" x14ac:dyDescent="0.25">
      <c r="E42115"/>
    </row>
    <row r="42116" spans="5:5" x14ac:dyDescent="0.25">
      <c r="E42116"/>
    </row>
    <row r="42117" spans="5:5" x14ac:dyDescent="0.25">
      <c r="E42117"/>
    </row>
    <row r="42118" spans="5:5" x14ac:dyDescent="0.25">
      <c r="E42118"/>
    </row>
    <row r="42119" spans="5:5" x14ac:dyDescent="0.25">
      <c r="E42119"/>
    </row>
    <row r="42120" spans="5:5" x14ac:dyDescent="0.25">
      <c r="E42120"/>
    </row>
    <row r="42121" spans="5:5" x14ac:dyDescent="0.25">
      <c r="E42121"/>
    </row>
    <row r="42122" spans="5:5" x14ac:dyDescent="0.25">
      <c r="E42122"/>
    </row>
    <row r="42123" spans="5:5" x14ac:dyDescent="0.25">
      <c r="E42123"/>
    </row>
    <row r="42124" spans="5:5" x14ac:dyDescent="0.25">
      <c r="E42124"/>
    </row>
    <row r="42125" spans="5:5" x14ac:dyDescent="0.25">
      <c r="E42125"/>
    </row>
    <row r="42126" spans="5:5" x14ac:dyDescent="0.25">
      <c r="E42126"/>
    </row>
    <row r="42127" spans="5:5" x14ac:dyDescent="0.25">
      <c r="E42127"/>
    </row>
    <row r="42128" spans="5:5" x14ac:dyDescent="0.25">
      <c r="E42128"/>
    </row>
    <row r="42129" spans="5:5" x14ac:dyDescent="0.25">
      <c r="E42129"/>
    </row>
    <row r="42130" spans="5:5" x14ac:dyDescent="0.25">
      <c r="E42130"/>
    </row>
    <row r="42131" spans="5:5" x14ac:dyDescent="0.25">
      <c r="E42131"/>
    </row>
    <row r="42132" spans="5:5" x14ac:dyDescent="0.25">
      <c r="E42132"/>
    </row>
    <row r="42133" spans="5:5" x14ac:dyDescent="0.25">
      <c r="E42133"/>
    </row>
    <row r="42134" spans="5:5" x14ac:dyDescent="0.25">
      <c r="E42134"/>
    </row>
    <row r="42135" spans="5:5" x14ac:dyDescent="0.25">
      <c r="E42135"/>
    </row>
    <row r="42136" spans="5:5" x14ac:dyDescent="0.25">
      <c r="E42136"/>
    </row>
    <row r="42137" spans="5:5" x14ac:dyDescent="0.25">
      <c r="E42137"/>
    </row>
    <row r="42138" spans="5:5" x14ac:dyDescent="0.25">
      <c r="E42138"/>
    </row>
    <row r="42139" spans="5:5" x14ac:dyDescent="0.25">
      <c r="E42139"/>
    </row>
    <row r="42140" spans="5:5" x14ac:dyDescent="0.25">
      <c r="E42140"/>
    </row>
    <row r="42141" spans="5:5" x14ac:dyDescent="0.25">
      <c r="E42141"/>
    </row>
    <row r="42142" spans="5:5" x14ac:dyDescent="0.25">
      <c r="E42142"/>
    </row>
    <row r="42143" spans="5:5" x14ac:dyDescent="0.25">
      <c r="E42143"/>
    </row>
    <row r="42144" spans="5:5" x14ac:dyDescent="0.25">
      <c r="E42144"/>
    </row>
    <row r="42145" spans="5:5" x14ac:dyDescent="0.25">
      <c r="E42145"/>
    </row>
    <row r="42146" spans="5:5" x14ac:dyDescent="0.25">
      <c r="E42146"/>
    </row>
    <row r="42147" spans="5:5" x14ac:dyDescent="0.25">
      <c r="E42147"/>
    </row>
    <row r="42148" spans="5:5" x14ac:dyDescent="0.25">
      <c r="E42148"/>
    </row>
    <row r="42149" spans="5:5" x14ac:dyDescent="0.25">
      <c r="E42149"/>
    </row>
    <row r="42150" spans="5:5" x14ac:dyDescent="0.25">
      <c r="E42150"/>
    </row>
    <row r="42151" spans="5:5" x14ac:dyDescent="0.25">
      <c r="E42151"/>
    </row>
    <row r="42152" spans="5:5" x14ac:dyDescent="0.25">
      <c r="E42152"/>
    </row>
    <row r="42153" spans="5:5" x14ac:dyDescent="0.25">
      <c r="E42153"/>
    </row>
    <row r="42154" spans="5:5" x14ac:dyDescent="0.25">
      <c r="E42154"/>
    </row>
    <row r="42155" spans="5:5" x14ac:dyDescent="0.25">
      <c r="E42155"/>
    </row>
    <row r="42156" spans="5:5" x14ac:dyDescent="0.25">
      <c r="E42156"/>
    </row>
    <row r="42157" spans="5:5" x14ac:dyDescent="0.25">
      <c r="E42157"/>
    </row>
    <row r="42158" spans="5:5" x14ac:dyDescent="0.25">
      <c r="E42158"/>
    </row>
    <row r="42159" spans="5:5" x14ac:dyDescent="0.25">
      <c r="E42159"/>
    </row>
    <row r="42160" spans="5:5" x14ac:dyDescent="0.25">
      <c r="E42160"/>
    </row>
    <row r="42161" spans="5:5" x14ac:dyDescent="0.25">
      <c r="E42161"/>
    </row>
    <row r="42162" spans="5:5" x14ac:dyDescent="0.25">
      <c r="E42162"/>
    </row>
    <row r="42163" spans="5:5" x14ac:dyDescent="0.25">
      <c r="E42163"/>
    </row>
    <row r="42164" spans="5:5" x14ac:dyDescent="0.25">
      <c r="E42164"/>
    </row>
    <row r="42165" spans="5:5" x14ac:dyDescent="0.25">
      <c r="E42165"/>
    </row>
    <row r="42166" spans="5:5" x14ac:dyDescent="0.25">
      <c r="E42166"/>
    </row>
    <row r="42167" spans="5:5" x14ac:dyDescent="0.25">
      <c r="E42167"/>
    </row>
    <row r="42168" spans="5:5" x14ac:dyDescent="0.25">
      <c r="E42168"/>
    </row>
    <row r="42169" spans="5:5" x14ac:dyDescent="0.25">
      <c r="E42169"/>
    </row>
    <row r="42170" spans="5:5" x14ac:dyDescent="0.25">
      <c r="E42170"/>
    </row>
    <row r="42171" spans="5:5" x14ac:dyDescent="0.25">
      <c r="E42171"/>
    </row>
    <row r="42172" spans="5:5" x14ac:dyDescent="0.25">
      <c r="E42172"/>
    </row>
    <row r="42173" spans="5:5" x14ac:dyDescent="0.25">
      <c r="E42173"/>
    </row>
    <row r="42174" spans="5:5" x14ac:dyDescent="0.25">
      <c r="E42174"/>
    </row>
    <row r="42175" spans="5:5" x14ac:dyDescent="0.25">
      <c r="E42175"/>
    </row>
    <row r="42176" spans="5:5" x14ac:dyDescent="0.25">
      <c r="E42176"/>
    </row>
    <row r="42177" spans="5:5" x14ac:dyDescent="0.25">
      <c r="E42177"/>
    </row>
    <row r="42178" spans="5:5" x14ac:dyDescent="0.25">
      <c r="E42178"/>
    </row>
    <row r="42179" spans="5:5" x14ac:dyDescent="0.25">
      <c r="E42179"/>
    </row>
    <row r="42180" spans="5:5" x14ac:dyDescent="0.25">
      <c r="E42180"/>
    </row>
    <row r="42181" spans="5:5" x14ac:dyDescent="0.25">
      <c r="E42181"/>
    </row>
    <row r="42182" spans="5:5" x14ac:dyDescent="0.25">
      <c r="E42182"/>
    </row>
    <row r="42183" spans="5:5" x14ac:dyDescent="0.25">
      <c r="E42183"/>
    </row>
    <row r="42184" spans="5:5" x14ac:dyDescent="0.25">
      <c r="E42184"/>
    </row>
    <row r="42185" spans="5:5" x14ac:dyDescent="0.25">
      <c r="E42185"/>
    </row>
    <row r="42186" spans="5:5" x14ac:dyDescent="0.25">
      <c r="E42186"/>
    </row>
    <row r="42187" spans="5:5" x14ac:dyDescent="0.25">
      <c r="E42187"/>
    </row>
    <row r="42188" spans="5:5" x14ac:dyDescent="0.25">
      <c r="E42188"/>
    </row>
    <row r="42189" spans="5:5" x14ac:dyDescent="0.25">
      <c r="E42189"/>
    </row>
    <row r="42190" spans="5:5" x14ac:dyDescent="0.25">
      <c r="E42190"/>
    </row>
    <row r="42191" spans="5:5" x14ac:dyDescent="0.25">
      <c r="E42191"/>
    </row>
    <row r="42192" spans="5:5" x14ac:dyDescent="0.25">
      <c r="E42192"/>
    </row>
    <row r="42193" spans="5:5" x14ac:dyDescent="0.25">
      <c r="E42193"/>
    </row>
    <row r="42194" spans="5:5" x14ac:dyDescent="0.25">
      <c r="E42194"/>
    </row>
    <row r="42195" spans="5:5" x14ac:dyDescent="0.25">
      <c r="E42195"/>
    </row>
    <row r="42196" spans="5:5" x14ac:dyDescent="0.25">
      <c r="E42196"/>
    </row>
    <row r="42197" spans="5:5" x14ac:dyDescent="0.25">
      <c r="E42197"/>
    </row>
    <row r="42198" spans="5:5" x14ac:dyDescent="0.25">
      <c r="E42198"/>
    </row>
    <row r="42199" spans="5:5" x14ac:dyDescent="0.25">
      <c r="E42199"/>
    </row>
    <row r="42200" spans="5:5" x14ac:dyDescent="0.25">
      <c r="E42200"/>
    </row>
    <row r="42201" spans="5:5" x14ac:dyDescent="0.25">
      <c r="E42201"/>
    </row>
    <row r="42202" spans="5:5" x14ac:dyDescent="0.25">
      <c r="E42202"/>
    </row>
    <row r="42203" spans="5:5" x14ac:dyDescent="0.25">
      <c r="E42203"/>
    </row>
    <row r="42204" spans="5:5" x14ac:dyDescent="0.25">
      <c r="E42204"/>
    </row>
    <row r="42205" spans="5:5" x14ac:dyDescent="0.25">
      <c r="E42205"/>
    </row>
    <row r="42206" spans="5:5" x14ac:dyDescent="0.25">
      <c r="E42206"/>
    </row>
    <row r="42207" spans="5:5" x14ac:dyDescent="0.25">
      <c r="E42207"/>
    </row>
    <row r="42208" spans="5:5" x14ac:dyDescent="0.25">
      <c r="E42208"/>
    </row>
    <row r="42209" spans="5:5" x14ac:dyDescent="0.25">
      <c r="E42209"/>
    </row>
    <row r="42210" spans="5:5" x14ac:dyDescent="0.25">
      <c r="E42210"/>
    </row>
    <row r="42211" spans="5:5" x14ac:dyDescent="0.25">
      <c r="E42211"/>
    </row>
    <row r="42212" spans="5:5" x14ac:dyDescent="0.25">
      <c r="E42212"/>
    </row>
    <row r="42213" spans="5:5" x14ac:dyDescent="0.25">
      <c r="E42213"/>
    </row>
    <row r="42214" spans="5:5" x14ac:dyDescent="0.25">
      <c r="E42214"/>
    </row>
    <row r="42215" spans="5:5" x14ac:dyDescent="0.25">
      <c r="E42215"/>
    </row>
    <row r="42216" spans="5:5" x14ac:dyDescent="0.25">
      <c r="E42216"/>
    </row>
    <row r="42217" spans="5:5" x14ac:dyDescent="0.25">
      <c r="E42217"/>
    </row>
    <row r="42218" spans="5:5" x14ac:dyDescent="0.25">
      <c r="E42218"/>
    </row>
    <row r="42219" spans="5:5" x14ac:dyDescent="0.25">
      <c r="E42219"/>
    </row>
    <row r="42220" spans="5:5" x14ac:dyDescent="0.25">
      <c r="E42220"/>
    </row>
    <row r="42221" spans="5:5" x14ac:dyDescent="0.25">
      <c r="E42221"/>
    </row>
    <row r="42222" spans="5:5" x14ac:dyDescent="0.25">
      <c r="E42222"/>
    </row>
    <row r="42223" spans="5:5" x14ac:dyDescent="0.25">
      <c r="E42223"/>
    </row>
    <row r="42224" spans="5:5" x14ac:dyDescent="0.25">
      <c r="E42224"/>
    </row>
    <row r="42225" spans="5:5" x14ac:dyDescent="0.25">
      <c r="E42225"/>
    </row>
    <row r="42226" spans="5:5" x14ac:dyDescent="0.25">
      <c r="E42226"/>
    </row>
    <row r="42227" spans="5:5" x14ac:dyDescent="0.25">
      <c r="E42227"/>
    </row>
    <row r="42228" spans="5:5" x14ac:dyDescent="0.25">
      <c r="E42228"/>
    </row>
    <row r="42229" spans="5:5" x14ac:dyDescent="0.25">
      <c r="E42229"/>
    </row>
    <row r="42230" spans="5:5" x14ac:dyDescent="0.25">
      <c r="E42230"/>
    </row>
    <row r="42231" spans="5:5" x14ac:dyDescent="0.25">
      <c r="E42231"/>
    </row>
    <row r="42232" spans="5:5" x14ac:dyDescent="0.25">
      <c r="E42232"/>
    </row>
    <row r="42233" spans="5:5" x14ac:dyDescent="0.25">
      <c r="E42233"/>
    </row>
    <row r="42234" spans="5:5" x14ac:dyDescent="0.25">
      <c r="E42234"/>
    </row>
    <row r="42235" spans="5:5" x14ac:dyDescent="0.25">
      <c r="E42235"/>
    </row>
    <row r="42236" spans="5:5" x14ac:dyDescent="0.25">
      <c r="E42236"/>
    </row>
    <row r="42237" spans="5:5" x14ac:dyDescent="0.25">
      <c r="E42237"/>
    </row>
    <row r="42238" spans="5:5" x14ac:dyDescent="0.25">
      <c r="E42238"/>
    </row>
    <row r="42239" spans="5:5" x14ac:dyDescent="0.25">
      <c r="E42239"/>
    </row>
    <row r="42240" spans="5:5" x14ac:dyDescent="0.25">
      <c r="E42240"/>
    </row>
    <row r="42241" spans="5:5" x14ac:dyDescent="0.25">
      <c r="E42241"/>
    </row>
    <row r="42242" spans="5:5" x14ac:dyDescent="0.25">
      <c r="E42242"/>
    </row>
    <row r="42243" spans="5:5" x14ac:dyDescent="0.25">
      <c r="E42243"/>
    </row>
    <row r="42244" spans="5:5" x14ac:dyDescent="0.25">
      <c r="E42244"/>
    </row>
    <row r="42245" spans="5:5" x14ac:dyDescent="0.25">
      <c r="E42245"/>
    </row>
    <row r="42246" spans="5:5" x14ac:dyDescent="0.25">
      <c r="E42246"/>
    </row>
    <row r="42247" spans="5:5" x14ac:dyDescent="0.25">
      <c r="E42247"/>
    </row>
    <row r="42248" spans="5:5" x14ac:dyDescent="0.25">
      <c r="E42248"/>
    </row>
    <row r="42249" spans="5:5" x14ac:dyDescent="0.25">
      <c r="E42249"/>
    </row>
    <row r="42250" spans="5:5" x14ac:dyDescent="0.25">
      <c r="E42250"/>
    </row>
    <row r="42251" spans="5:5" x14ac:dyDescent="0.25">
      <c r="E42251"/>
    </row>
    <row r="42252" spans="5:5" x14ac:dyDescent="0.25">
      <c r="E42252"/>
    </row>
    <row r="42253" spans="5:5" x14ac:dyDescent="0.25">
      <c r="E42253"/>
    </row>
    <row r="42254" spans="5:5" x14ac:dyDescent="0.25">
      <c r="E42254"/>
    </row>
    <row r="42255" spans="5:5" x14ac:dyDescent="0.25">
      <c r="E42255"/>
    </row>
    <row r="42256" spans="5:5" x14ac:dyDescent="0.25">
      <c r="E42256"/>
    </row>
    <row r="42257" spans="5:5" x14ac:dyDescent="0.25">
      <c r="E42257"/>
    </row>
    <row r="42258" spans="5:5" x14ac:dyDescent="0.25">
      <c r="E42258"/>
    </row>
    <row r="42259" spans="5:5" x14ac:dyDescent="0.25">
      <c r="E42259"/>
    </row>
    <row r="42260" spans="5:5" x14ac:dyDescent="0.25">
      <c r="E42260"/>
    </row>
    <row r="42261" spans="5:5" x14ac:dyDescent="0.25">
      <c r="E42261"/>
    </row>
    <row r="42262" spans="5:5" x14ac:dyDescent="0.25">
      <c r="E42262"/>
    </row>
    <row r="42263" spans="5:5" x14ac:dyDescent="0.25">
      <c r="E42263"/>
    </row>
    <row r="42264" spans="5:5" x14ac:dyDescent="0.25">
      <c r="E42264"/>
    </row>
    <row r="42265" spans="5:5" x14ac:dyDescent="0.25">
      <c r="E42265"/>
    </row>
    <row r="42266" spans="5:5" x14ac:dyDescent="0.25">
      <c r="E42266"/>
    </row>
    <row r="42267" spans="5:5" x14ac:dyDescent="0.25">
      <c r="E42267"/>
    </row>
    <row r="42268" spans="5:5" x14ac:dyDescent="0.25">
      <c r="E42268"/>
    </row>
    <row r="42269" spans="5:5" x14ac:dyDescent="0.25">
      <c r="E42269"/>
    </row>
    <row r="42270" spans="5:5" x14ac:dyDescent="0.25">
      <c r="E42270"/>
    </row>
    <row r="42271" spans="5:5" x14ac:dyDescent="0.25">
      <c r="E42271"/>
    </row>
    <row r="42272" spans="5:5" x14ac:dyDescent="0.25">
      <c r="E42272"/>
    </row>
    <row r="42273" spans="5:5" x14ac:dyDescent="0.25">
      <c r="E42273"/>
    </row>
    <row r="42274" spans="5:5" x14ac:dyDescent="0.25">
      <c r="E42274"/>
    </row>
    <row r="42275" spans="5:5" x14ac:dyDescent="0.25">
      <c r="E42275"/>
    </row>
    <row r="42276" spans="5:5" x14ac:dyDescent="0.25">
      <c r="E42276"/>
    </row>
    <row r="42277" spans="5:5" x14ac:dyDescent="0.25">
      <c r="E42277"/>
    </row>
    <row r="42278" spans="5:5" x14ac:dyDescent="0.25">
      <c r="E42278"/>
    </row>
    <row r="42279" spans="5:5" x14ac:dyDescent="0.25">
      <c r="E42279"/>
    </row>
    <row r="42280" spans="5:5" x14ac:dyDescent="0.25">
      <c r="E42280"/>
    </row>
    <row r="42281" spans="5:5" x14ac:dyDescent="0.25">
      <c r="E42281"/>
    </row>
    <row r="42282" spans="5:5" x14ac:dyDescent="0.25">
      <c r="E42282"/>
    </row>
    <row r="42283" spans="5:5" x14ac:dyDescent="0.25">
      <c r="E42283"/>
    </row>
    <row r="42284" spans="5:5" x14ac:dyDescent="0.25">
      <c r="E42284"/>
    </row>
    <row r="42285" spans="5:5" x14ac:dyDescent="0.25">
      <c r="E42285"/>
    </row>
    <row r="42286" spans="5:5" x14ac:dyDescent="0.25">
      <c r="E42286"/>
    </row>
    <row r="42287" spans="5:5" x14ac:dyDescent="0.25">
      <c r="E42287"/>
    </row>
    <row r="42288" spans="5:5" x14ac:dyDescent="0.25">
      <c r="E42288"/>
    </row>
    <row r="42289" spans="5:5" x14ac:dyDescent="0.25">
      <c r="E42289"/>
    </row>
    <row r="42290" spans="5:5" x14ac:dyDescent="0.25">
      <c r="E42290"/>
    </row>
    <row r="42291" spans="5:5" x14ac:dyDescent="0.25">
      <c r="E42291"/>
    </row>
    <row r="42292" spans="5:5" x14ac:dyDescent="0.25">
      <c r="E42292"/>
    </row>
    <row r="42293" spans="5:5" x14ac:dyDescent="0.25">
      <c r="E42293"/>
    </row>
    <row r="42294" spans="5:5" x14ac:dyDescent="0.25">
      <c r="E42294"/>
    </row>
    <row r="42295" spans="5:5" x14ac:dyDescent="0.25">
      <c r="E42295"/>
    </row>
    <row r="42296" spans="5:5" x14ac:dyDescent="0.25">
      <c r="E42296"/>
    </row>
    <row r="42297" spans="5:5" x14ac:dyDescent="0.25">
      <c r="E42297"/>
    </row>
    <row r="42298" spans="5:5" x14ac:dyDescent="0.25">
      <c r="E42298"/>
    </row>
    <row r="42299" spans="5:5" x14ac:dyDescent="0.25">
      <c r="E42299"/>
    </row>
    <row r="42300" spans="5:5" x14ac:dyDescent="0.25">
      <c r="E42300"/>
    </row>
    <row r="42301" spans="5:5" x14ac:dyDescent="0.25">
      <c r="E42301"/>
    </row>
    <row r="42302" spans="5:5" x14ac:dyDescent="0.25">
      <c r="E42302"/>
    </row>
    <row r="42303" spans="5:5" x14ac:dyDescent="0.25">
      <c r="E42303"/>
    </row>
    <row r="42304" spans="5:5" x14ac:dyDescent="0.25">
      <c r="E42304"/>
    </row>
    <row r="42305" spans="5:5" x14ac:dyDescent="0.25">
      <c r="E42305"/>
    </row>
    <row r="42306" spans="5:5" x14ac:dyDescent="0.25">
      <c r="E42306"/>
    </row>
    <row r="42307" spans="5:5" x14ac:dyDescent="0.25">
      <c r="E42307"/>
    </row>
    <row r="42308" spans="5:5" x14ac:dyDescent="0.25">
      <c r="E42308"/>
    </row>
    <row r="42309" spans="5:5" x14ac:dyDescent="0.25">
      <c r="E42309"/>
    </row>
    <row r="42310" spans="5:5" x14ac:dyDescent="0.25">
      <c r="E42310"/>
    </row>
    <row r="42311" spans="5:5" x14ac:dyDescent="0.25">
      <c r="E42311"/>
    </row>
    <row r="42312" spans="5:5" x14ac:dyDescent="0.25">
      <c r="E42312"/>
    </row>
    <row r="42313" spans="5:5" x14ac:dyDescent="0.25">
      <c r="E42313"/>
    </row>
    <row r="42314" spans="5:5" x14ac:dyDescent="0.25">
      <c r="E42314"/>
    </row>
    <row r="42315" spans="5:5" x14ac:dyDescent="0.25">
      <c r="E42315"/>
    </row>
    <row r="42316" spans="5:5" x14ac:dyDescent="0.25">
      <c r="E42316"/>
    </row>
    <row r="42317" spans="5:5" x14ac:dyDescent="0.25">
      <c r="E42317"/>
    </row>
    <row r="42318" spans="5:5" x14ac:dyDescent="0.25">
      <c r="E42318"/>
    </row>
    <row r="42319" spans="5:5" x14ac:dyDescent="0.25">
      <c r="E42319"/>
    </row>
    <row r="42320" spans="5:5" x14ac:dyDescent="0.25">
      <c r="E42320"/>
    </row>
    <row r="42321" spans="5:5" x14ac:dyDescent="0.25">
      <c r="E42321"/>
    </row>
    <row r="42322" spans="5:5" x14ac:dyDescent="0.25">
      <c r="E42322"/>
    </row>
    <row r="42323" spans="5:5" x14ac:dyDescent="0.25">
      <c r="E42323"/>
    </row>
    <row r="42324" spans="5:5" x14ac:dyDescent="0.25">
      <c r="E42324"/>
    </row>
    <row r="42325" spans="5:5" x14ac:dyDescent="0.25">
      <c r="E42325"/>
    </row>
    <row r="42326" spans="5:5" x14ac:dyDescent="0.25">
      <c r="E42326"/>
    </row>
    <row r="42327" spans="5:5" x14ac:dyDescent="0.25">
      <c r="E42327"/>
    </row>
    <row r="42328" spans="5:5" x14ac:dyDescent="0.25">
      <c r="E42328"/>
    </row>
    <row r="42329" spans="5:5" x14ac:dyDescent="0.25">
      <c r="E42329"/>
    </row>
    <row r="42330" spans="5:5" x14ac:dyDescent="0.25">
      <c r="E42330"/>
    </row>
    <row r="42331" spans="5:5" x14ac:dyDescent="0.25">
      <c r="E42331"/>
    </row>
    <row r="42332" spans="5:5" x14ac:dyDescent="0.25">
      <c r="E42332"/>
    </row>
    <row r="42333" spans="5:5" x14ac:dyDescent="0.25">
      <c r="E42333"/>
    </row>
    <row r="42334" spans="5:5" x14ac:dyDescent="0.25">
      <c r="E42334"/>
    </row>
    <row r="42335" spans="5:5" x14ac:dyDescent="0.25">
      <c r="E42335"/>
    </row>
    <row r="42336" spans="5:5" x14ac:dyDescent="0.25">
      <c r="E42336"/>
    </row>
    <row r="42337" spans="5:5" x14ac:dyDescent="0.25">
      <c r="E42337"/>
    </row>
    <row r="42338" spans="5:5" x14ac:dyDescent="0.25">
      <c r="E42338"/>
    </row>
    <row r="42339" spans="5:5" x14ac:dyDescent="0.25">
      <c r="E42339"/>
    </row>
    <row r="42340" spans="5:5" x14ac:dyDescent="0.25">
      <c r="E42340"/>
    </row>
    <row r="42341" spans="5:5" x14ac:dyDescent="0.25">
      <c r="E42341"/>
    </row>
    <row r="42342" spans="5:5" x14ac:dyDescent="0.25">
      <c r="E42342"/>
    </row>
    <row r="42343" spans="5:5" x14ac:dyDescent="0.25">
      <c r="E42343"/>
    </row>
    <row r="42344" spans="5:5" x14ac:dyDescent="0.25">
      <c r="E42344"/>
    </row>
    <row r="42345" spans="5:5" x14ac:dyDescent="0.25">
      <c r="E42345"/>
    </row>
    <row r="42346" spans="5:5" x14ac:dyDescent="0.25">
      <c r="E42346"/>
    </row>
    <row r="42347" spans="5:5" x14ac:dyDescent="0.25">
      <c r="E42347"/>
    </row>
    <row r="42348" spans="5:5" x14ac:dyDescent="0.25">
      <c r="E42348"/>
    </row>
    <row r="42349" spans="5:5" x14ac:dyDescent="0.25">
      <c r="E42349"/>
    </row>
    <row r="42350" spans="5:5" x14ac:dyDescent="0.25">
      <c r="E42350"/>
    </row>
    <row r="42351" spans="5:5" x14ac:dyDescent="0.25">
      <c r="E42351"/>
    </row>
    <row r="42352" spans="5:5" x14ac:dyDescent="0.25">
      <c r="E42352"/>
    </row>
    <row r="42353" spans="5:5" x14ac:dyDescent="0.25">
      <c r="E42353"/>
    </row>
    <row r="42354" spans="5:5" x14ac:dyDescent="0.25">
      <c r="E42354"/>
    </row>
    <row r="42355" spans="5:5" x14ac:dyDescent="0.25">
      <c r="E42355"/>
    </row>
    <row r="42356" spans="5:5" x14ac:dyDescent="0.25">
      <c r="E42356"/>
    </row>
    <row r="42357" spans="5:5" x14ac:dyDescent="0.25">
      <c r="E42357"/>
    </row>
    <row r="42358" spans="5:5" x14ac:dyDescent="0.25">
      <c r="E42358"/>
    </row>
    <row r="42359" spans="5:5" x14ac:dyDescent="0.25">
      <c r="E42359"/>
    </row>
    <row r="42360" spans="5:5" x14ac:dyDescent="0.25">
      <c r="E42360"/>
    </row>
    <row r="42361" spans="5:5" x14ac:dyDescent="0.25">
      <c r="E42361"/>
    </row>
    <row r="42362" spans="5:5" x14ac:dyDescent="0.25">
      <c r="E42362"/>
    </row>
    <row r="42363" spans="5:5" x14ac:dyDescent="0.25">
      <c r="E42363"/>
    </row>
    <row r="42364" spans="5:5" x14ac:dyDescent="0.25">
      <c r="E42364"/>
    </row>
    <row r="42365" spans="5:5" x14ac:dyDescent="0.25">
      <c r="E42365"/>
    </row>
    <row r="42366" spans="5:5" x14ac:dyDescent="0.25">
      <c r="E42366"/>
    </row>
    <row r="42367" spans="5:5" x14ac:dyDescent="0.25">
      <c r="E42367"/>
    </row>
    <row r="42368" spans="5:5" x14ac:dyDescent="0.25">
      <c r="E42368"/>
    </row>
    <row r="42369" spans="5:5" x14ac:dyDescent="0.25">
      <c r="E42369"/>
    </row>
    <row r="42370" spans="5:5" x14ac:dyDescent="0.25">
      <c r="E42370"/>
    </row>
    <row r="42371" spans="5:5" x14ac:dyDescent="0.25">
      <c r="E42371"/>
    </row>
    <row r="42372" spans="5:5" x14ac:dyDescent="0.25">
      <c r="E42372"/>
    </row>
    <row r="42373" spans="5:5" x14ac:dyDescent="0.25">
      <c r="E42373"/>
    </row>
    <row r="42374" spans="5:5" x14ac:dyDescent="0.25">
      <c r="E42374"/>
    </row>
    <row r="42375" spans="5:5" x14ac:dyDescent="0.25">
      <c r="E42375"/>
    </row>
    <row r="42376" spans="5:5" x14ac:dyDescent="0.25">
      <c r="E42376"/>
    </row>
    <row r="42377" spans="5:5" x14ac:dyDescent="0.25">
      <c r="E42377"/>
    </row>
    <row r="42378" spans="5:5" x14ac:dyDescent="0.25">
      <c r="E42378"/>
    </row>
    <row r="42379" spans="5:5" x14ac:dyDescent="0.25">
      <c r="E42379"/>
    </row>
    <row r="42380" spans="5:5" x14ac:dyDescent="0.25">
      <c r="E42380"/>
    </row>
    <row r="42381" spans="5:5" x14ac:dyDescent="0.25">
      <c r="E42381"/>
    </row>
    <row r="42382" spans="5:5" x14ac:dyDescent="0.25">
      <c r="E42382"/>
    </row>
    <row r="42383" spans="5:5" x14ac:dyDescent="0.25">
      <c r="E42383"/>
    </row>
    <row r="42384" spans="5:5" x14ac:dyDescent="0.25">
      <c r="E42384"/>
    </row>
    <row r="42385" spans="5:5" x14ac:dyDescent="0.25">
      <c r="E42385"/>
    </row>
    <row r="42386" spans="5:5" x14ac:dyDescent="0.25">
      <c r="E42386"/>
    </row>
    <row r="42387" spans="5:5" x14ac:dyDescent="0.25">
      <c r="E42387"/>
    </row>
    <row r="42388" spans="5:5" x14ac:dyDescent="0.25">
      <c r="E42388"/>
    </row>
    <row r="42389" spans="5:5" x14ac:dyDescent="0.25">
      <c r="E42389"/>
    </row>
    <row r="42390" spans="5:5" x14ac:dyDescent="0.25">
      <c r="E42390"/>
    </row>
    <row r="42391" spans="5:5" x14ac:dyDescent="0.25">
      <c r="E42391"/>
    </row>
    <row r="42392" spans="5:5" x14ac:dyDescent="0.25">
      <c r="E42392"/>
    </row>
    <row r="42393" spans="5:5" x14ac:dyDescent="0.25">
      <c r="E42393"/>
    </row>
    <row r="42394" spans="5:5" x14ac:dyDescent="0.25">
      <c r="E42394"/>
    </row>
    <row r="42395" spans="5:5" x14ac:dyDescent="0.25">
      <c r="E42395"/>
    </row>
    <row r="42396" spans="5:5" x14ac:dyDescent="0.25">
      <c r="E42396"/>
    </row>
    <row r="42397" spans="5:5" x14ac:dyDescent="0.25">
      <c r="E42397"/>
    </row>
    <row r="42398" spans="5:5" x14ac:dyDescent="0.25">
      <c r="E42398"/>
    </row>
    <row r="42399" spans="5:5" x14ac:dyDescent="0.25">
      <c r="E42399"/>
    </row>
    <row r="42400" spans="5:5" x14ac:dyDescent="0.25">
      <c r="E42400"/>
    </row>
    <row r="42401" spans="5:5" x14ac:dyDescent="0.25">
      <c r="E42401"/>
    </row>
    <row r="42402" spans="5:5" x14ac:dyDescent="0.25">
      <c r="E42402"/>
    </row>
    <row r="42403" spans="5:5" x14ac:dyDescent="0.25">
      <c r="E42403"/>
    </row>
    <row r="42404" spans="5:5" x14ac:dyDescent="0.25">
      <c r="E42404"/>
    </row>
    <row r="42405" spans="5:5" x14ac:dyDescent="0.25">
      <c r="E42405"/>
    </row>
    <row r="42406" spans="5:5" x14ac:dyDescent="0.25">
      <c r="E42406"/>
    </row>
    <row r="42407" spans="5:5" x14ac:dyDescent="0.25">
      <c r="E42407"/>
    </row>
    <row r="42408" spans="5:5" x14ac:dyDescent="0.25">
      <c r="E42408"/>
    </row>
    <row r="42409" spans="5:5" x14ac:dyDescent="0.25">
      <c r="E42409"/>
    </row>
    <row r="42410" spans="5:5" x14ac:dyDescent="0.25">
      <c r="E42410"/>
    </row>
    <row r="42411" spans="5:5" x14ac:dyDescent="0.25">
      <c r="E42411"/>
    </row>
    <row r="42412" spans="5:5" x14ac:dyDescent="0.25">
      <c r="E42412"/>
    </row>
    <row r="42413" spans="5:5" x14ac:dyDescent="0.25">
      <c r="E42413"/>
    </row>
    <row r="42414" spans="5:5" x14ac:dyDescent="0.25">
      <c r="E42414"/>
    </row>
    <row r="42415" spans="5:5" x14ac:dyDescent="0.25">
      <c r="E42415"/>
    </row>
    <row r="42416" spans="5:5" x14ac:dyDescent="0.25">
      <c r="E42416"/>
    </row>
    <row r="42417" spans="5:5" x14ac:dyDescent="0.25">
      <c r="E42417"/>
    </row>
    <row r="42418" spans="5:5" x14ac:dyDescent="0.25">
      <c r="E42418"/>
    </row>
    <row r="42419" spans="5:5" x14ac:dyDescent="0.25">
      <c r="E42419"/>
    </row>
    <row r="42420" spans="5:5" x14ac:dyDescent="0.25">
      <c r="E42420"/>
    </row>
    <row r="42421" spans="5:5" x14ac:dyDescent="0.25">
      <c r="E42421"/>
    </row>
    <row r="42422" spans="5:5" x14ac:dyDescent="0.25">
      <c r="E42422"/>
    </row>
    <row r="42423" spans="5:5" x14ac:dyDescent="0.25">
      <c r="E42423"/>
    </row>
    <row r="42424" spans="5:5" x14ac:dyDescent="0.25">
      <c r="E42424"/>
    </row>
    <row r="42425" spans="5:5" x14ac:dyDescent="0.25">
      <c r="E42425"/>
    </row>
    <row r="42426" spans="5:5" x14ac:dyDescent="0.25">
      <c r="E42426"/>
    </row>
    <row r="42427" spans="5:5" x14ac:dyDescent="0.25">
      <c r="E42427"/>
    </row>
    <row r="42428" spans="5:5" x14ac:dyDescent="0.25">
      <c r="E42428"/>
    </row>
    <row r="42429" spans="5:5" x14ac:dyDescent="0.25">
      <c r="E42429"/>
    </row>
    <row r="42430" spans="5:5" x14ac:dyDescent="0.25">
      <c r="E42430"/>
    </row>
    <row r="42431" spans="5:5" x14ac:dyDescent="0.25">
      <c r="E42431"/>
    </row>
    <row r="42432" spans="5:5" x14ac:dyDescent="0.25">
      <c r="E42432"/>
    </row>
    <row r="42433" spans="5:5" x14ac:dyDescent="0.25">
      <c r="E42433"/>
    </row>
    <row r="42434" spans="5:5" x14ac:dyDescent="0.25">
      <c r="E42434"/>
    </row>
    <row r="42435" spans="5:5" x14ac:dyDescent="0.25">
      <c r="E42435"/>
    </row>
    <row r="42436" spans="5:5" x14ac:dyDescent="0.25">
      <c r="E42436"/>
    </row>
    <row r="42437" spans="5:5" x14ac:dyDescent="0.25">
      <c r="E42437"/>
    </row>
    <row r="42438" spans="5:5" x14ac:dyDescent="0.25">
      <c r="E42438"/>
    </row>
    <row r="42439" spans="5:5" x14ac:dyDescent="0.25">
      <c r="E42439"/>
    </row>
    <row r="42440" spans="5:5" x14ac:dyDescent="0.25">
      <c r="E42440"/>
    </row>
    <row r="42441" spans="5:5" x14ac:dyDescent="0.25">
      <c r="E42441"/>
    </row>
    <row r="42442" spans="5:5" x14ac:dyDescent="0.25">
      <c r="E42442"/>
    </row>
    <row r="42443" spans="5:5" x14ac:dyDescent="0.25">
      <c r="E42443"/>
    </row>
    <row r="42444" spans="5:5" x14ac:dyDescent="0.25">
      <c r="E42444"/>
    </row>
    <row r="42445" spans="5:5" x14ac:dyDescent="0.25">
      <c r="E42445"/>
    </row>
    <row r="42446" spans="5:5" x14ac:dyDescent="0.25">
      <c r="E42446"/>
    </row>
    <row r="42447" spans="5:5" x14ac:dyDescent="0.25">
      <c r="E42447"/>
    </row>
    <row r="42448" spans="5:5" x14ac:dyDescent="0.25">
      <c r="E42448"/>
    </row>
    <row r="42449" spans="5:5" x14ac:dyDescent="0.25">
      <c r="E42449"/>
    </row>
    <row r="42450" spans="5:5" x14ac:dyDescent="0.25">
      <c r="E42450"/>
    </row>
    <row r="42451" spans="5:5" x14ac:dyDescent="0.25">
      <c r="E42451"/>
    </row>
    <row r="42452" spans="5:5" x14ac:dyDescent="0.25">
      <c r="E42452"/>
    </row>
    <row r="42453" spans="5:5" x14ac:dyDescent="0.25">
      <c r="E42453"/>
    </row>
    <row r="42454" spans="5:5" x14ac:dyDescent="0.25">
      <c r="E42454"/>
    </row>
    <row r="42455" spans="5:5" x14ac:dyDescent="0.25">
      <c r="E42455"/>
    </row>
    <row r="42456" spans="5:5" x14ac:dyDescent="0.25">
      <c r="E42456"/>
    </row>
    <row r="42457" spans="5:5" x14ac:dyDescent="0.25">
      <c r="E42457"/>
    </row>
    <row r="42458" spans="5:5" x14ac:dyDescent="0.25">
      <c r="E42458"/>
    </row>
    <row r="42459" spans="5:5" x14ac:dyDescent="0.25">
      <c r="E42459"/>
    </row>
    <row r="42460" spans="5:5" x14ac:dyDescent="0.25">
      <c r="E42460"/>
    </row>
    <row r="42461" spans="5:5" x14ac:dyDescent="0.25">
      <c r="E42461"/>
    </row>
    <row r="42462" spans="5:5" x14ac:dyDescent="0.25">
      <c r="E42462"/>
    </row>
    <row r="42463" spans="5:5" x14ac:dyDescent="0.25">
      <c r="E42463"/>
    </row>
    <row r="42464" spans="5:5" x14ac:dyDescent="0.25">
      <c r="E42464"/>
    </row>
    <row r="42465" spans="5:5" x14ac:dyDescent="0.25">
      <c r="E42465"/>
    </row>
    <row r="42466" spans="5:5" x14ac:dyDescent="0.25">
      <c r="E42466"/>
    </row>
    <row r="42467" spans="5:5" x14ac:dyDescent="0.25">
      <c r="E42467"/>
    </row>
    <row r="42468" spans="5:5" x14ac:dyDescent="0.25">
      <c r="E42468"/>
    </row>
    <row r="42469" spans="5:5" x14ac:dyDescent="0.25">
      <c r="E42469"/>
    </row>
    <row r="42470" spans="5:5" x14ac:dyDescent="0.25">
      <c r="E42470"/>
    </row>
    <row r="42471" spans="5:5" x14ac:dyDescent="0.25">
      <c r="E42471"/>
    </row>
    <row r="42472" spans="5:5" x14ac:dyDescent="0.25">
      <c r="E42472"/>
    </row>
    <row r="42473" spans="5:5" x14ac:dyDescent="0.25">
      <c r="E42473"/>
    </row>
    <row r="42474" spans="5:5" x14ac:dyDescent="0.25">
      <c r="E42474"/>
    </row>
    <row r="42475" spans="5:5" x14ac:dyDescent="0.25">
      <c r="E42475"/>
    </row>
    <row r="42476" spans="5:5" x14ac:dyDescent="0.25">
      <c r="E42476"/>
    </row>
    <row r="42477" spans="5:5" x14ac:dyDescent="0.25">
      <c r="E42477"/>
    </row>
    <row r="42478" spans="5:5" x14ac:dyDescent="0.25">
      <c r="E42478"/>
    </row>
    <row r="42479" spans="5:5" x14ac:dyDescent="0.25">
      <c r="E42479"/>
    </row>
    <row r="42480" spans="5:5" x14ac:dyDescent="0.25">
      <c r="E42480"/>
    </row>
    <row r="42481" spans="5:5" x14ac:dyDescent="0.25">
      <c r="E42481"/>
    </row>
    <row r="42482" spans="5:5" x14ac:dyDescent="0.25">
      <c r="E42482"/>
    </row>
    <row r="42483" spans="5:5" x14ac:dyDescent="0.25">
      <c r="E42483"/>
    </row>
    <row r="42484" spans="5:5" x14ac:dyDescent="0.25">
      <c r="E42484"/>
    </row>
    <row r="42485" spans="5:5" x14ac:dyDescent="0.25">
      <c r="E42485"/>
    </row>
    <row r="42486" spans="5:5" x14ac:dyDescent="0.25">
      <c r="E42486"/>
    </row>
    <row r="42487" spans="5:5" x14ac:dyDescent="0.25">
      <c r="E42487"/>
    </row>
    <row r="42488" spans="5:5" x14ac:dyDescent="0.25">
      <c r="E42488"/>
    </row>
    <row r="42489" spans="5:5" x14ac:dyDescent="0.25">
      <c r="E42489"/>
    </row>
    <row r="42490" spans="5:5" x14ac:dyDescent="0.25">
      <c r="E42490"/>
    </row>
    <row r="42491" spans="5:5" x14ac:dyDescent="0.25">
      <c r="E42491"/>
    </row>
    <row r="42492" spans="5:5" x14ac:dyDescent="0.25">
      <c r="E42492"/>
    </row>
    <row r="42493" spans="5:5" x14ac:dyDescent="0.25">
      <c r="E42493"/>
    </row>
    <row r="42494" spans="5:5" x14ac:dyDescent="0.25">
      <c r="E42494"/>
    </row>
    <row r="42495" spans="5:5" x14ac:dyDescent="0.25">
      <c r="E42495"/>
    </row>
    <row r="42496" spans="5:5" x14ac:dyDescent="0.25">
      <c r="E42496"/>
    </row>
    <row r="42497" spans="5:5" x14ac:dyDescent="0.25">
      <c r="E42497"/>
    </row>
    <row r="42498" spans="5:5" x14ac:dyDescent="0.25">
      <c r="E42498"/>
    </row>
    <row r="42499" spans="5:5" x14ac:dyDescent="0.25">
      <c r="E42499"/>
    </row>
    <row r="42500" spans="5:5" x14ac:dyDescent="0.25">
      <c r="E42500"/>
    </row>
    <row r="42501" spans="5:5" x14ac:dyDescent="0.25">
      <c r="E42501"/>
    </row>
    <row r="42502" spans="5:5" x14ac:dyDescent="0.25">
      <c r="E42502"/>
    </row>
    <row r="42503" spans="5:5" x14ac:dyDescent="0.25">
      <c r="E42503"/>
    </row>
    <row r="42504" spans="5:5" x14ac:dyDescent="0.25">
      <c r="E42504"/>
    </row>
    <row r="42505" spans="5:5" x14ac:dyDescent="0.25">
      <c r="E42505"/>
    </row>
    <row r="42506" spans="5:5" x14ac:dyDescent="0.25">
      <c r="E42506"/>
    </row>
    <row r="42507" spans="5:5" x14ac:dyDescent="0.25">
      <c r="E42507"/>
    </row>
    <row r="42508" spans="5:5" x14ac:dyDescent="0.25">
      <c r="E42508"/>
    </row>
    <row r="42509" spans="5:5" x14ac:dyDescent="0.25">
      <c r="E42509"/>
    </row>
    <row r="42510" spans="5:5" x14ac:dyDescent="0.25">
      <c r="E42510"/>
    </row>
    <row r="42511" spans="5:5" x14ac:dyDescent="0.25">
      <c r="E42511"/>
    </row>
    <row r="42512" spans="5:5" x14ac:dyDescent="0.25">
      <c r="E42512"/>
    </row>
    <row r="42513" spans="5:5" x14ac:dyDescent="0.25">
      <c r="E42513"/>
    </row>
    <row r="42514" spans="5:5" x14ac:dyDescent="0.25">
      <c r="E42514"/>
    </row>
    <row r="42515" spans="5:5" x14ac:dyDescent="0.25">
      <c r="E42515"/>
    </row>
    <row r="42516" spans="5:5" x14ac:dyDescent="0.25">
      <c r="E42516"/>
    </row>
    <row r="42517" spans="5:5" x14ac:dyDescent="0.25">
      <c r="E42517"/>
    </row>
    <row r="42518" spans="5:5" x14ac:dyDescent="0.25">
      <c r="E42518"/>
    </row>
    <row r="42519" spans="5:5" x14ac:dyDescent="0.25">
      <c r="E42519"/>
    </row>
    <row r="42520" spans="5:5" x14ac:dyDescent="0.25">
      <c r="E42520"/>
    </row>
    <row r="42521" spans="5:5" x14ac:dyDescent="0.25">
      <c r="E42521"/>
    </row>
    <row r="42522" spans="5:5" x14ac:dyDescent="0.25">
      <c r="E42522"/>
    </row>
    <row r="42523" spans="5:5" x14ac:dyDescent="0.25">
      <c r="E42523"/>
    </row>
    <row r="42524" spans="5:5" x14ac:dyDescent="0.25">
      <c r="E42524"/>
    </row>
    <row r="42525" spans="5:5" x14ac:dyDescent="0.25">
      <c r="E42525"/>
    </row>
    <row r="42526" spans="5:5" x14ac:dyDescent="0.25">
      <c r="E42526"/>
    </row>
    <row r="42527" spans="5:5" x14ac:dyDescent="0.25">
      <c r="E42527"/>
    </row>
    <row r="42528" spans="5:5" x14ac:dyDescent="0.25">
      <c r="E42528"/>
    </row>
    <row r="42529" spans="5:5" x14ac:dyDescent="0.25">
      <c r="E42529"/>
    </row>
    <row r="42530" spans="5:5" x14ac:dyDescent="0.25">
      <c r="E42530"/>
    </row>
    <row r="42531" spans="5:5" x14ac:dyDescent="0.25">
      <c r="E42531"/>
    </row>
    <row r="42532" spans="5:5" x14ac:dyDescent="0.25">
      <c r="E42532"/>
    </row>
    <row r="42533" spans="5:5" x14ac:dyDescent="0.25">
      <c r="E42533"/>
    </row>
    <row r="42534" spans="5:5" x14ac:dyDescent="0.25">
      <c r="E42534"/>
    </row>
    <row r="42535" spans="5:5" x14ac:dyDescent="0.25">
      <c r="E42535"/>
    </row>
    <row r="42536" spans="5:5" x14ac:dyDescent="0.25">
      <c r="E42536"/>
    </row>
    <row r="42537" spans="5:5" x14ac:dyDescent="0.25">
      <c r="E42537"/>
    </row>
    <row r="42538" spans="5:5" x14ac:dyDescent="0.25">
      <c r="E42538"/>
    </row>
    <row r="42539" spans="5:5" x14ac:dyDescent="0.25">
      <c r="E42539"/>
    </row>
    <row r="42540" spans="5:5" x14ac:dyDescent="0.25">
      <c r="E42540"/>
    </row>
    <row r="42541" spans="5:5" x14ac:dyDescent="0.25">
      <c r="E42541"/>
    </row>
    <row r="42542" spans="5:5" x14ac:dyDescent="0.25">
      <c r="E42542"/>
    </row>
    <row r="42543" spans="5:5" x14ac:dyDescent="0.25">
      <c r="E42543"/>
    </row>
    <row r="42544" spans="5:5" x14ac:dyDescent="0.25">
      <c r="E42544"/>
    </row>
    <row r="42545" spans="5:5" x14ac:dyDescent="0.25">
      <c r="E42545"/>
    </row>
    <row r="42546" spans="5:5" x14ac:dyDescent="0.25">
      <c r="E42546"/>
    </row>
    <row r="42547" spans="5:5" x14ac:dyDescent="0.25">
      <c r="E42547"/>
    </row>
    <row r="42548" spans="5:5" x14ac:dyDescent="0.25">
      <c r="E42548"/>
    </row>
    <row r="42549" spans="5:5" x14ac:dyDescent="0.25">
      <c r="E42549"/>
    </row>
    <row r="42550" spans="5:5" x14ac:dyDescent="0.25">
      <c r="E42550"/>
    </row>
    <row r="42551" spans="5:5" x14ac:dyDescent="0.25">
      <c r="E42551"/>
    </row>
    <row r="42552" spans="5:5" x14ac:dyDescent="0.25">
      <c r="E42552"/>
    </row>
    <row r="42553" spans="5:5" x14ac:dyDescent="0.25">
      <c r="E42553"/>
    </row>
    <row r="42554" spans="5:5" x14ac:dyDescent="0.25">
      <c r="E42554"/>
    </row>
    <row r="42555" spans="5:5" x14ac:dyDescent="0.25">
      <c r="E42555"/>
    </row>
    <row r="42556" spans="5:5" x14ac:dyDescent="0.25">
      <c r="E42556"/>
    </row>
    <row r="42557" spans="5:5" x14ac:dyDescent="0.25">
      <c r="E42557"/>
    </row>
    <row r="42558" spans="5:5" x14ac:dyDescent="0.25">
      <c r="E42558"/>
    </row>
    <row r="42559" spans="5:5" x14ac:dyDescent="0.25">
      <c r="E42559"/>
    </row>
    <row r="42560" spans="5:5" x14ac:dyDescent="0.25">
      <c r="E42560"/>
    </row>
    <row r="42561" spans="5:5" x14ac:dyDescent="0.25">
      <c r="E42561"/>
    </row>
    <row r="42562" spans="5:5" x14ac:dyDescent="0.25">
      <c r="E42562"/>
    </row>
    <row r="42563" spans="5:5" x14ac:dyDescent="0.25">
      <c r="E42563"/>
    </row>
    <row r="42564" spans="5:5" x14ac:dyDescent="0.25">
      <c r="E42564"/>
    </row>
    <row r="42565" spans="5:5" x14ac:dyDescent="0.25">
      <c r="E42565"/>
    </row>
    <row r="42566" spans="5:5" x14ac:dyDescent="0.25">
      <c r="E42566"/>
    </row>
    <row r="42567" spans="5:5" x14ac:dyDescent="0.25">
      <c r="E42567"/>
    </row>
    <row r="42568" spans="5:5" x14ac:dyDescent="0.25">
      <c r="E42568"/>
    </row>
    <row r="42569" spans="5:5" x14ac:dyDescent="0.25">
      <c r="E42569"/>
    </row>
    <row r="42570" spans="5:5" x14ac:dyDescent="0.25">
      <c r="E42570"/>
    </row>
    <row r="42571" spans="5:5" x14ac:dyDescent="0.25">
      <c r="E42571"/>
    </row>
    <row r="42572" spans="5:5" x14ac:dyDescent="0.25">
      <c r="E42572"/>
    </row>
    <row r="42573" spans="5:5" x14ac:dyDescent="0.25">
      <c r="E42573"/>
    </row>
    <row r="42574" spans="5:5" x14ac:dyDescent="0.25">
      <c r="E42574"/>
    </row>
    <row r="42575" spans="5:5" x14ac:dyDescent="0.25">
      <c r="E42575"/>
    </row>
    <row r="42576" spans="5:5" x14ac:dyDescent="0.25">
      <c r="E42576"/>
    </row>
    <row r="42577" spans="5:5" x14ac:dyDescent="0.25">
      <c r="E42577"/>
    </row>
    <row r="42578" spans="5:5" x14ac:dyDescent="0.25">
      <c r="E42578"/>
    </row>
    <row r="42579" spans="5:5" x14ac:dyDescent="0.25">
      <c r="E42579"/>
    </row>
    <row r="42580" spans="5:5" x14ac:dyDescent="0.25">
      <c r="E42580"/>
    </row>
    <row r="42581" spans="5:5" x14ac:dyDescent="0.25">
      <c r="E42581"/>
    </row>
    <row r="42582" spans="5:5" x14ac:dyDescent="0.25">
      <c r="E42582"/>
    </row>
    <row r="42583" spans="5:5" x14ac:dyDescent="0.25">
      <c r="E42583"/>
    </row>
    <row r="42584" spans="5:5" x14ac:dyDescent="0.25">
      <c r="E42584"/>
    </row>
    <row r="42585" spans="5:5" x14ac:dyDescent="0.25">
      <c r="E42585"/>
    </row>
    <row r="42586" spans="5:5" x14ac:dyDescent="0.25">
      <c r="E42586"/>
    </row>
    <row r="42587" spans="5:5" x14ac:dyDescent="0.25">
      <c r="E42587"/>
    </row>
    <row r="42588" spans="5:5" x14ac:dyDescent="0.25">
      <c r="E42588"/>
    </row>
    <row r="42589" spans="5:5" x14ac:dyDescent="0.25">
      <c r="E42589"/>
    </row>
    <row r="42590" spans="5:5" x14ac:dyDescent="0.25">
      <c r="E42590"/>
    </row>
    <row r="42591" spans="5:5" x14ac:dyDescent="0.25">
      <c r="E42591"/>
    </row>
    <row r="42592" spans="5:5" x14ac:dyDescent="0.25">
      <c r="E42592"/>
    </row>
    <row r="42593" spans="5:5" x14ac:dyDescent="0.25">
      <c r="E42593"/>
    </row>
    <row r="42594" spans="5:5" x14ac:dyDescent="0.25">
      <c r="E42594"/>
    </row>
    <row r="42595" spans="5:5" x14ac:dyDescent="0.25">
      <c r="E42595"/>
    </row>
    <row r="42596" spans="5:5" x14ac:dyDescent="0.25">
      <c r="E42596"/>
    </row>
    <row r="42597" spans="5:5" x14ac:dyDescent="0.25">
      <c r="E42597"/>
    </row>
    <row r="42598" spans="5:5" x14ac:dyDescent="0.25">
      <c r="E42598"/>
    </row>
    <row r="42599" spans="5:5" x14ac:dyDescent="0.25">
      <c r="E42599"/>
    </row>
    <row r="42600" spans="5:5" x14ac:dyDescent="0.25">
      <c r="E42600"/>
    </row>
    <row r="42601" spans="5:5" x14ac:dyDescent="0.25">
      <c r="E42601"/>
    </row>
    <row r="42602" spans="5:5" x14ac:dyDescent="0.25">
      <c r="E42602"/>
    </row>
    <row r="42603" spans="5:5" x14ac:dyDescent="0.25">
      <c r="E42603"/>
    </row>
    <row r="42604" spans="5:5" x14ac:dyDescent="0.25">
      <c r="E42604"/>
    </row>
    <row r="42605" spans="5:5" x14ac:dyDescent="0.25">
      <c r="E42605"/>
    </row>
    <row r="42606" spans="5:5" x14ac:dyDescent="0.25">
      <c r="E42606"/>
    </row>
    <row r="42607" spans="5:5" x14ac:dyDescent="0.25">
      <c r="E42607"/>
    </row>
    <row r="42608" spans="5:5" x14ac:dyDescent="0.25">
      <c r="E42608"/>
    </row>
    <row r="42609" spans="5:5" x14ac:dyDescent="0.25">
      <c r="E42609"/>
    </row>
    <row r="42610" spans="5:5" x14ac:dyDescent="0.25">
      <c r="E42610"/>
    </row>
    <row r="42611" spans="5:5" x14ac:dyDescent="0.25">
      <c r="E42611"/>
    </row>
    <row r="42612" spans="5:5" x14ac:dyDescent="0.25">
      <c r="E42612"/>
    </row>
    <row r="42613" spans="5:5" x14ac:dyDescent="0.25">
      <c r="E42613"/>
    </row>
    <row r="42614" spans="5:5" x14ac:dyDescent="0.25">
      <c r="E42614"/>
    </row>
    <row r="42615" spans="5:5" x14ac:dyDescent="0.25">
      <c r="E42615"/>
    </row>
    <row r="42616" spans="5:5" x14ac:dyDescent="0.25">
      <c r="E42616"/>
    </row>
    <row r="42617" spans="5:5" x14ac:dyDescent="0.25">
      <c r="E42617"/>
    </row>
    <row r="42618" spans="5:5" x14ac:dyDescent="0.25">
      <c r="E42618"/>
    </row>
    <row r="42619" spans="5:5" x14ac:dyDescent="0.25">
      <c r="E42619"/>
    </row>
    <row r="42620" spans="5:5" x14ac:dyDescent="0.25">
      <c r="E42620"/>
    </row>
    <row r="42621" spans="5:5" x14ac:dyDescent="0.25">
      <c r="E42621"/>
    </row>
    <row r="42622" spans="5:5" x14ac:dyDescent="0.25">
      <c r="E42622"/>
    </row>
    <row r="42623" spans="5:5" x14ac:dyDescent="0.25">
      <c r="E42623"/>
    </row>
    <row r="42624" spans="5:5" x14ac:dyDescent="0.25">
      <c r="E42624"/>
    </row>
    <row r="42625" spans="5:5" x14ac:dyDescent="0.25">
      <c r="E42625"/>
    </row>
    <row r="42626" spans="5:5" x14ac:dyDescent="0.25">
      <c r="E42626"/>
    </row>
    <row r="42627" spans="5:5" x14ac:dyDescent="0.25">
      <c r="E42627"/>
    </row>
    <row r="42628" spans="5:5" x14ac:dyDescent="0.25">
      <c r="E42628"/>
    </row>
    <row r="42629" spans="5:5" x14ac:dyDescent="0.25">
      <c r="E42629"/>
    </row>
    <row r="42630" spans="5:5" x14ac:dyDescent="0.25">
      <c r="E42630"/>
    </row>
    <row r="42631" spans="5:5" x14ac:dyDescent="0.25">
      <c r="E42631"/>
    </row>
    <row r="42632" spans="5:5" x14ac:dyDescent="0.25">
      <c r="E42632"/>
    </row>
    <row r="42633" spans="5:5" x14ac:dyDescent="0.25">
      <c r="E42633"/>
    </row>
    <row r="42634" spans="5:5" x14ac:dyDescent="0.25">
      <c r="E42634"/>
    </row>
    <row r="42635" spans="5:5" x14ac:dyDescent="0.25">
      <c r="E42635"/>
    </row>
    <row r="42636" spans="5:5" x14ac:dyDescent="0.25">
      <c r="E42636"/>
    </row>
    <row r="42637" spans="5:5" x14ac:dyDescent="0.25">
      <c r="E42637"/>
    </row>
    <row r="42638" spans="5:5" x14ac:dyDescent="0.25">
      <c r="E42638"/>
    </row>
    <row r="42639" spans="5:5" x14ac:dyDescent="0.25">
      <c r="E42639"/>
    </row>
    <row r="42640" spans="5:5" x14ac:dyDescent="0.25">
      <c r="E42640"/>
    </row>
    <row r="42641" spans="5:5" x14ac:dyDescent="0.25">
      <c r="E42641"/>
    </row>
    <row r="42642" spans="5:5" x14ac:dyDescent="0.25">
      <c r="E42642"/>
    </row>
    <row r="42643" spans="5:5" x14ac:dyDescent="0.25">
      <c r="E42643"/>
    </row>
    <row r="42644" spans="5:5" x14ac:dyDescent="0.25">
      <c r="E42644"/>
    </row>
    <row r="42645" spans="5:5" x14ac:dyDescent="0.25">
      <c r="E42645"/>
    </row>
    <row r="42646" spans="5:5" x14ac:dyDescent="0.25">
      <c r="E42646"/>
    </row>
    <row r="42647" spans="5:5" x14ac:dyDescent="0.25">
      <c r="E42647"/>
    </row>
    <row r="42648" spans="5:5" x14ac:dyDescent="0.25">
      <c r="E42648"/>
    </row>
    <row r="42649" spans="5:5" x14ac:dyDescent="0.25">
      <c r="E42649"/>
    </row>
    <row r="42650" spans="5:5" x14ac:dyDescent="0.25">
      <c r="E42650"/>
    </row>
    <row r="42651" spans="5:5" x14ac:dyDescent="0.25">
      <c r="E42651"/>
    </row>
    <row r="42652" spans="5:5" x14ac:dyDescent="0.25">
      <c r="E42652"/>
    </row>
    <row r="42653" spans="5:5" x14ac:dyDescent="0.25">
      <c r="E42653"/>
    </row>
    <row r="42654" spans="5:5" x14ac:dyDescent="0.25">
      <c r="E42654"/>
    </row>
    <row r="42655" spans="5:5" x14ac:dyDescent="0.25">
      <c r="E42655"/>
    </row>
    <row r="42656" spans="5:5" x14ac:dyDescent="0.25">
      <c r="E42656"/>
    </row>
    <row r="42657" spans="5:5" x14ac:dyDescent="0.25">
      <c r="E42657"/>
    </row>
    <row r="42658" spans="5:5" x14ac:dyDescent="0.25">
      <c r="E42658"/>
    </row>
    <row r="42659" spans="5:5" x14ac:dyDescent="0.25">
      <c r="E42659"/>
    </row>
    <row r="42660" spans="5:5" x14ac:dyDescent="0.25">
      <c r="E42660"/>
    </row>
    <row r="42661" spans="5:5" x14ac:dyDescent="0.25">
      <c r="E42661"/>
    </row>
    <row r="42662" spans="5:5" x14ac:dyDescent="0.25">
      <c r="E42662"/>
    </row>
    <row r="42663" spans="5:5" x14ac:dyDescent="0.25">
      <c r="E42663"/>
    </row>
    <row r="42664" spans="5:5" x14ac:dyDescent="0.25">
      <c r="E42664"/>
    </row>
    <row r="42665" spans="5:5" x14ac:dyDescent="0.25">
      <c r="E42665"/>
    </row>
    <row r="42666" spans="5:5" x14ac:dyDescent="0.25">
      <c r="E42666"/>
    </row>
    <row r="42667" spans="5:5" x14ac:dyDescent="0.25">
      <c r="E42667"/>
    </row>
    <row r="42668" spans="5:5" x14ac:dyDescent="0.25">
      <c r="E42668"/>
    </row>
    <row r="42669" spans="5:5" x14ac:dyDescent="0.25">
      <c r="E42669"/>
    </row>
    <row r="42670" spans="5:5" x14ac:dyDescent="0.25">
      <c r="E42670"/>
    </row>
    <row r="42671" spans="5:5" x14ac:dyDescent="0.25">
      <c r="E42671"/>
    </row>
    <row r="42672" spans="5:5" x14ac:dyDescent="0.25">
      <c r="E42672"/>
    </row>
    <row r="42673" spans="5:5" x14ac:dyDescent="0.25">
      <c r="E42673"/>
    </row>
    <row r="42674" spans="5:5" x14ac:dyDescent="0.25">
      <c r="E42674"/>
    </row>
    <row r="42675" spans="5:5" x14ac:dyDescent="0.25">
      <c r="E42675"/>
    </row>
    <row r="42676" spans="5:5" x14ac:dyDescent="0.25">
      <c r="E42676"/>
    </row>
    <row r="42677" spans="5:5" x14ac:dyDescent="0.25">
      <c r="E42677"/>
    </row>
    <row r="42678" spans="5:5" x14ac:dyDescent="0.25">
      <c r="E42678"/>
    </row>
    <row r="42679" spans="5:5" x14ac:dyDescent="0.25">
      <c r="E42679"/>
    </row>
    <row r="42680" spans="5:5" x14ac:dyDescent="0.25">
      <c r="E42680"/>
    </row>
    <row r="42681" spans="5:5" x14ac:dyDescent="0.25">
      <c r="E42681"/>
    </row>
    <row r="42682" spans="5:5" x14ac:dyDescent="0.25">
      <c r="E42682"/>
    </row>
    <row r="42683" spans="5:5" x14ac:dyDescent="0.25">
      <c r="E42683"/>
    </row>
    <row r="42684" spans="5:5" x14ac:dyDescent="0.25">
      <c r="E42684"/>
    </row>
    <row r="42685" spans="5:5" x14ac:dyDescent="0.25">
      <c r="E42685"/>
    </row>
    <row r="42686" spans="5:5" x14ac:dyDescent="0.25">
      <c r="E42686"/>
    </row>
    <row r="42687" spans="5:5" x14ac:dyDescent="0.25">
      <c r="E42687"/>
    </row>
    <row r="42688" spans="5:5" x14ac:dyDescent="0.25">
      <c r="E42688"/>
    </row>
    <row r="42689" spans="5:5" x14ac:dyDescent="0.25">
      <c r="E42689"/>
    </row>
    <row r="42690" spans="5:5" x14ac:dyDescent="0.25">
      <c r="E42690"/>
    </row>
    <row r="42691" spans="5:5" x14ac:dyDescent="0.25">
      <c r="E42691"/>
    </row>
    <row r="42692" spans="5:5" x14ac:dyDescent="0.25">
      <c r="E42692"/>
    </row>
    <row r="42693" spans="5:5" x14ac:dyDescent="0.25">
      <c r="E42693"/>
    </row>
    <row r="42694" spans="5:5" x14ac:dyDescent="0.25">
      <c r="E42694"/>
    </row>
    <row r="42695" spans="5:5" x14ac:dyDescent="0.25">
      <c r="E42695"/>
    </row>
    <row r="42696" spans="5:5" x14ac:dyDescent="0.25">
      <c r="E42696"/>
    </row>
    <row r="42697" spans="5:5" x14ac:dyDescent="0.25">
      <c r="E42697"/>
    </row>
    <row r="42698" spans="5:5" x14ac:dyDescent="0.25">
      <c r="E42698"/>
    </row>
    <row r="42699" spans="5:5" x14ac:dyDescent="0.25">
      <c r="E42699"/>
    </row>
    <row r="42700" spans="5:5" x14ac:dyDescent="0.25">
      <c r="E42700"/>
    </row>
    <row r="42701" spans="5:5" x14ac:dyDescent="0.25">
      <c r="E42701"/>
    </row>
    <row r="42702" spans="5:5" x14ac:dyDescent="0.25">
      <c r="E42702"/>
    </row>
    <row r="42703" spans="5:5" x14ac:dyDescent="0.25">
      <c r="E42703"/>
    </row>
    <row r="42704" spans="5:5" x14ac:dyDescent="0.25">
      <c r="E42704"/>
    </row>
    <row r="42705" spans="5:5" x14ac:dyDescent="0.25">
      <c r="E42705"/>
    </row>
    <row r="42706" spans="5:5" x14ac:dyDescent="0.25">
      <c r="E42706"/>
    </row>
    <row r="42707" spans="5:5" x14ac:dyDescent="0.25">
      <c r="E42707"/>
    </row>
    <row r="42708" spans="5:5" x14ac:dyDescent="0.25">
      <c r="E42708"/>
    </row>
    <row r="42709" spans="5:5" x14ac:dyDescent="0.25">
      <c r="E42709"/>
    </row>
    <row r="42710" spans="5:5" x14ac:dyDescent="0.25">
      <c r="E42710"/>
    </row>
    <row r="42711" spans="5:5" x14ac:dyDescent="0.25">
      <c r="E42711"/>
    </row>
    <row r="42712" spans="5:5" x14ac:dyDescent="0.25">
      <c r="E42712"/>
    </row>
    <row r="42713" spans="5:5" x14ac:dyDescent="0.25">
      <c r="E42713"/>
    </row>
    <row r="42714" spans="5:5" x14ac:dyDescent="0.25">
      <c r="E42714"/>
    </row>
    <row r="42715" spans="5:5" x14ac:dyDescent="0.25">
      <c r="E42715"/>
    </row>
    <row r="42716" spans="5:5" x14ac:dyDescent="0.25">
      <c r="E42716"/>
    </row>
    <row r="42717" spans="5:5" x14ac:dyDescent="0.25">
      <c r="E42717"/>
    </row>
    <row r="42718" spans="5:5" x14ac:dyDescent="0.25">
      <c r="E42718"/>
    </row>
    <row r="42719" spans="5:5" x14ac:dyDescent="0.25">
      <c r="E42719"/>
    </row>
    <row r="42720" spans="5:5" x14ac:dyDescent="0.25">
      <c r="E42720"/>
    </row>
    <row r="42721" spans="5:5" x14ac:dyDescent="0.25">
      <c r="E42721"/>
    </row>
    <row r="42722" spans="5:5" x14ac:dyDescent="0.25">
      <c r="E42722"/>
    </row>
    <row r="42723" spans="5:5" x14ac:dyDescent="0.25">
      <c r="E42723"/>
    </row>
    <row r="42724" spans="5:5" x14ac:dyDescent="0.25">
      <c r="E42724"/>
    </row>
    <row r="42725" spans="5:5" x14ac:dyDescent="0.25">
      <c r="E42725"/>
    </row>
    <row r="42726" spans="5:5" x14ac:dyDescent="0.25">
      <c r="E42726"/>
    </row>
    <row r="42727" spans="5:5" x14ac:dyDescent="0.25">
      <c r="E42727"/>
    </row>
    <row r="42728" spans="5:5" x14ac:dyDescent="0.25">
      <c r="E42728"/>
    </row>
    <row r="42729" spans="5:5" x14ac:dyDescent="0.25">
      <c r="E42729"/>
    </row>
    <row r="42730" spans="5:5" x14ac:dyDescent="0.25">
      <c r="E42730"/>
    </row>
    <row r="42731" spans="5:5" x14ac:dyDescent="0.25">
      <c r="E42731"/>
    </row>
    <row r="42732" spans="5:5" x14ac:dyDescent="0.25">
      <c r="E42732"/>
    </row>
    <row r="42733" spans="5:5" x14ac:dyDescent="0.25">
      <c r="E42733"/>
    </row>
    <row r="42734" spans="5:5" x14ac:dyDescent="0.25">
      <c r="E42734"/>
    </row>
    <row r="42735" spans="5:5" x14ac:dyDescent="0.25">
      <c r="E42735"/>
    </row>
    <row r="42736" spans="5:5" x14ac:dyDescent="0.25">
      <c r="E42736"/>
    </row>
    <row r="42737" spans="5:5" x14ac:dyDescent="0.25">
      <c r="E42737"/>
    </row>
    <row r="42738" spans="5:5" x14ac:dyDescent="0.25">
      <c r="E42738"/>
    </row>
    <row r="42739" spans="5:5" x14ac:dyDescent="0.25">
      <c r="E42739"/>
    </row>
    <row r="42740" spans="5:5" x14ac:dyDescent="0.25">
      <c r="E42740"/>
    </row>
    <row r="42741" spans="5:5" x14ac:dyDescent="0.25">
      <c r="E42741"/>
    </row>
    <row r="42742" spans="5:5" x14ac:dyDescent="0.25">
      <c r="E42742"/>
    </row>
    <row r="42743" spans="5:5" x14ac:dyDescent="0.25">
      <c r="E42743"/>
    </row>
    <row r="42744" spans="5:5" x14ac:dyDescent="0.25">
      <c r="E42744"/>
    </row>
    <row r="42745" spans="5:5" x14ac:dyDescent="0.25">
      <c r="E42745"/>
    </row>
    <row r="42746" spans="5:5" x14ac:dyDescent="0.25">
      <c r="E42746"/>
    </row>
    <row r="42747" spans="5:5" x14ac:dyDescent="0.25">
      <c r="E42747"/>
    </row>
    <row r="42748" spans="5:5" x14ac:dyDescent="0.25">
      <c r="E42748"/>
    </row>
    <row r="42749" spans="5:5" x14ac:dyDescent="0.25">
      <c r="E42749"/>
    </row>
    <row r="42750" spans="5:5" x14ac:dyDescent="0.25">
      <c r="E42750"/>
    </row>
    <row r="42751" spans="5:5" x14ac:dyDescent="0.25">
      <c r="E42751"/>
    </row>
    <row r="42752" spans="5:5" x14ac:dyDescent="0.25">
      <c r="E42752"/>
    </row>
    <row r="42753" spans="5:5" x14ac:dyDescent="0.25">
      <c r="E42753"/>
    </row>
    <row r="42754" spans="5:5" x14ac:dyDescent="0.25">
      <c r="E42754"/>
    </row>
    <row r="42755" spans="5:5" x14ac:dyDescent="0.25">
      <c r="E42755"/>
    </row>
    <row r="42756" spans="5:5" x14ac:dyDescent="0.25">
      <c r="E42756"/>
    </row>
    <row r="42757" spans="5:5" x14ac:dyDescent="0.25">
      <c r="E42757"/>
    </row>
    <row r="42758" spans="5:5" x14ac:dyDescent="0.25">
      <c r="E42758"/>
    </row>
    <row r="42759" spans="5:5" x14ac:dyDescent="0.25">
      <c r="E42759"/>
    </row>
    <row r="42760" spans="5:5" x14ac:dyDescent="0.25">
      <c r="E42760"/>
    </row>
    <row r="42761" spans="5:5" x14ac:dyDescent="0.25">
      <c r="E42761"/>
    </row>
    <row r="42762" spans="5:5" x14ac:dyDescent="0.25">
      <c r="E42762"/>
    </row>
    <row r="42763" spans="5:5" x14ac:dyDescent="0.25">
      <c r="E42763"/>
    </row>
    <row r="42764" spans="5:5" x14ac:dyDescent="0.25">
      <c r="E42764"/>
    </row>
    <row r="42765" spans="5:5" x14ac:dyDescent="0.25">
      <c r="E42765"/>
    </row>
    <row r="42766" spans="5:5" x14ac:dyDescent="0.25">
      <c r="E42766"/>
    </row>
    <row r="42767" spans="5:5" x14ac:dyDescent="0.25">
      <c r="E42767"/>
    </row>
    <row r="42768" spans="5:5" x14ac:dyDescent="0.25">
      <c r="E42768"/>
    </row>
    <row r="42769" spans="5:5" x14ac:dyDescent="0.25">
      <c r="E42769"/>
    </row>
    <row r="42770" spans="5:5" x14ac:dyDescent="0.25">
      <c r="E42770"/>
    </row>
    <row r="42771" spans="5:5" x14ac:dyDescent="0.25">
      <c r="E42771"/>
    </row>
    <row r="42772" spans="5:5" x14ac:dyDescent="0.25">
      <c r="E42772"/>
    </row>
    <row r="42773" spans="5:5" x14ac:dyDescent="0.25">
      <c r="E42773"/>
    </row>
    <row r="42774" spans="5:5" x14ac:dyDescent="0.25">
      <c r="E42774"/>
    </row>
    <row r="42775" spans="5:5" x14ac:dyDescent="0.25">
      <c r="E42775"/>
    </row>
    <row r="42776" spans="5:5" x14ac:dyDescent="0.25">
      <c r="E42776"/>
    </row>
    <row r="42777" spans="5:5" x14ac:dyDescent="0.25">
      <c r="E42777"/>
    </row>
    <row r="42778" spans="5:5" x14ac:dyDescent="0.25">
      <c r="E42778"/>
    </row>
    <row r="42779" spans="5:5" x14ac:dyDescent="0.25">
      <c r="E42779"/>
    </row>
    <row r="42780" spans="5:5" x14ac:dyDescent="0.25">
      <c r="E42780"/>
    </row>
    <row r="42781" spans="5:5" x14ac:dyDescent="0.25">
      <c r="E42781"/>
    </row>
    <row r="42782" spans="5:5" x14ac:dyDescent="0.25">
      <c r="E42782"/>
    </row>
    <row r="42783" spans="5:5" x14ac:dyDescent="0.25">
      <c r="E42783"/>
    </row>
    <row r="42784" spans="5:5" x14ac:dyDescent="0.25">
      <c r="E42784"/>
    </row>
    <row r="42785" spans="5:5" x14ac:dyDescent="0.25">
      <c r="E42785"/>
    </row>
    <row r="42786" spans="5:5" x14ac:dyDescent="0.25">
      <c r="E42786"/>
    </row>
    <row r="42787" spans="5:5" x14ac:dyDescent="0.25">
      <c r="E42787"/>
    </row>
    <row r="42788" spans="5:5" x14ac:dyDescent="0.25">
      <c r="E42788"/>
    </row>
    <row r="42789" spans="5:5" x14ac:dyDescent="0.25">
      <c r="E42789"/>
    </row>
    <row r="42790" spans="5:5" x14ac:dyDescent="0.25">
      <c r="E42790"/>
    </row>
    <row r="42791" spans="5:5" x14ac:dyDescent="0.25">
      <c r="E42791"/>
    </row>
    <row r="42792" spans="5:5" x14ac:dyDescent="0.25">
      <c r="E42792"/>
    </row>
    <row r="42793" spans="5:5" x14ac:dyDescent="0.25">
      <c r="E42793"/>
    </row>
    <row r="42794" spans="5:5" x14ac:dyDescent="0.25">
      <c r="E42794"/>
    </row>
    <row r="42795" spans="5:5" x14ac:dyDescent="0.25">
      <c r="E42795"/>
    </row>
    <row r="42796" spans="5:5" x14ac:dyDescent="0.25">
      <c r="E42796"/>
    </row>
    <row r="42797" spans="5:5" x14ac:dyDescent="0.25">
      <c r="E42797"/>
    </row>
    <row r="42798" spans="5:5" x14ac:dyDescent="0.25">
      <c r="E42798"/>
    </row>
    <row r="42799" spans="5:5" x14ac:dyDescent="0.25">
      <c r="E42799"/>
    </row>
    <row r="42800" spans="5:5" x14ac:dyDescent="0.25">
      <c r="E42800"/>
    </row>
    <row r="42801" spans="5:5" x14ac:dyDescent="0.25">
      <c r="E42801"/>
    </row>
    <row r="42802" spans="5:5" x14ac:dyDescent="0.25">
      <c r="E42802"/>
    </row>
    <row r="42803" spans="5:5" x14ac:dyDescent="0.25">
      <c r="E42803"/>
    </row>
    <row r="42804" spans="5:5" x14ac:dyDescent="0.25">
      <c r="E42804"/>
    </row>
    <row r="42805" spans="5:5" x14ac:dyDescent="0.25">
      <c r="E42805"/>
    </row>
    <row r="42806" spans="5:5" x14ac:dyDescent="0.25">
      <c r="E42806"/>
    </row>
    <row r="42807" spans="5:5" x14ac:dyDescent="0.25">
      <c r="E42807"/>
    </row>
    <row r="42808" spans="5:5" x14ac:dyDescent="0.25">
      <c r="E42808"/>
    </row>
    <row r="42809" spans="5:5" x14ac:dyDescent="0.25">
      <c r="E42809"/>
    </row>
    <row r="42810" spans="5:5" x14ac:dyDescent="0.25">
      <c r="E42810"/>
    </row>
    <row r="42811" spans="5:5" x14ac:dyDescent="0.25">
      <c r="E42811"/>
    </row>
    <row r="42812" spans="5:5" x14ac:dyDescent="0.25">
      <c r="E42812"/>
    </row>
    <row r="42813" spans="5:5" x14ac:dyDescent="0.25">
      <c r="E42813"/>
    </row>
    <row r="42814" spans="5:5" x14ac:dyDescent="0.25">
      <c r="E42814"/>
    </row>
    <row r="42815" spans="5:5" x14ac:dyDescent="0.25">
      <c r="E42815"/>
    </row>
    <row r="42816" spans="5:5" x14ac:dyDescent="0.25">
      <c r="E42816"/>
    </row>
    <row r="42817" spans="5:5" x14ac:dyDescent="0.25">
      <c r="E42817"/>
    </row>
    <row r="42818" spans="5:5" x14ac:dyDescent="0.25">
      <c r="E42818"/>
    </row>
    <row r="42819" spans="5:5" x14ac:dyDescent="0.25">
      <c r="E42819"/>
    </row>
    <row r="42820" spans="5:5" x14ac:dyDescent="0.25">
      <c r="E42820"/>
    </row>
    <row r="42821" spans="5:5" x14ac:dyDescent="0.25">
      <c r="E42821"/>
    </row>
    <row r="42822" spans="5:5" x14ac:dyDescent="0.25">
      <c r="E42822"/>
    </row>
    <row r="42823" spans="5:5" x14ac:dyDescent="0.25">
      <c r="E42823"/>
    </row>
    <row r="42824" spans="5:5" x14ac:dyDescent="0.25">
      <c r="E42824"/>
    </row>
    <row r="42825" spans="5:5" x14ac:dyDescent="0.25">
      <c r="E42825"/>
    </row>
    <row r="42826" spans="5:5" x14ac:dyDescent="0.25">
      <c r="E42826"/>
    </row>
    <row r="42827" spans="5:5" x14ac:dyDescent="0.25">
      <c r="E42827"/>
    </row>
    <row r="42828" spans="5:5" x14ac:dyDescent="0.25">
      <c r="E42828"/>
    </row>
    <row r="42829" spans="5:5" x14ac:dyDescent="0.25">
      <c r="E42829"/>
    </row>
    <row r="42830" spans="5:5" x14ac:dyDescent="0.25">
      <c r="E42830"/>
    </row>
    <row r="42831" spans="5:5" x14ac:dyDescent="0.25">
      <c r="E42831"/>
    </row>
    <row r="42832" spans="5:5" x14ac:dyDescent="0.25">
      <c r="E42832"/>
    </row>
    <row r="42833" spans="5:5" x14ac:dyDescent="0.25">
      <c r="E42833"/>
    </row>
    <row r="42834" spans="5:5" x14ac:dyDescent="0.25">
      <c r="E42834"/>
    </row>
    <row r="42835" spans="5:5" x14ac:dyDescent="0.25">
      <c r="E42835"/>
    </row>
    <row r="42836" spans="5:5" x14ac:dyDescent="0.25">
      <c r="E42836"/>
    </row>
    <row r="42837" spans="5:5" x14ac:dyDescent="0.25">
      <c r="E42837"/>
    </row>
    <row r="42838" spans="5:5" x14ac:dyDescent="0.25">
      <c r="E42838"/>
    </row>
    <row r="42839" spans="5:5" x14ac:dyDescent="0.25">
      <c r="E42839"/>
    </row>
    <row r="42840" spans="5:5" x14ac:dyDescent="0.25">
      <c r="E42840"/>
    </row>
    <row r="42841" spans="5:5" x14ac:dyDescent="0.25">
      <c r="E42841"/>
    </row>
    <row r="42842" spans="5:5" x14ac:dyDescent="0.25">
      <c r="E42842"/>
    </row>
    <row r="42843" spans="5:5" x14ac:dyDescent="0.25">
      <c r="E42843"/>
    </row>
    <row r="42844" spans="5:5" x14ac:dyDescent="0.25">
      <c r="E42844"/>
    </row>
    <row r="42845" spans="5:5" x14ac:dyDescent="0.25">
      <c r="E42845"/>
    </row>
    <row r="42846" spans="5:5" x14ac:dyDescent="0.25">
      <c r="E42846"/>
    </row>
    <row r="42847" spans="5:5" x14ac:dyDescent="0.25">
      <c r="E42847"/>
    </row>
    <row r="42848" spans="5:5" x14ac:dyDescent="0.25">
      <c r="E42848"/>
    </row>
    <row r="42849" spans="5:5" x14ac:dyDescent="0.25">
      <c r="E42849"/>
    </row>
    <row r="42850" spans="5:5" x14ac:dyDescent="0.25">
      <c r="E42850"/>
    </row>
    <row r="42851" spans="5:5" x14ac:dyDescent="0.25">
      <c r="E42851"/>
    </row>
    <row r="42852" spans="5:5" x14ac:dyDescent="0.25">
      <c r="E42852"/>
    </row>
    <row r="42853" spans="5:5" x14ac:dyDescent="0.25">
      <c r="E42853"/>
    </row>
    <row r="42854" spans="5:5" x14ac:dyDescent="0.25">
      <c r="E42854"/>
    </row>
    <row r="42855" spans="5:5" x14ac:dyDescent="0.25">
      <c r="E42855"/>
    </row>
    <row r="42856" spans="5:5" x14ac:dyDescent="0.25">
      <c r="E42856"/>
    </row>
    <row r="42857" spans="5:5" x14ac:dyDescent="0.25">
      <c r="E42857"/>
    </row>
    <row r="42858" spans="5:5" x14ac:dyDescent="0.25">
      <c r="E42858"/>
    </row>
    <row r="42859" spans="5:5" x14ac:dyDescent="0.25">
      <c r="E42859"/>
    </row>
    <row r="42860" spans="5:5" x14ac:dyDescent="0.25">
      <c r="E42860"/>
    </row>
    <row r="42861" spans="5:5" x14ac:dyDescent="0.25">
      <c r="E42861"/>
    </row>
    <row r="42862" spans="5:5" x14ac:dyDescent="0.25">
      <c r="E42862"/>
    </row>
    <row r="42863" spans="5:5" x14ac:dyDescent="0.25">
      <c r="E42863"/>
    </row>
    <row r="42864" spans="5:5" x14ac:dyDescent="0.25">
      <c r="E42864"/>
    </row>
    <row r="42865" spans="5:5" x14ac:dyDescent="0.25">
      <c r="E42865"/>
    </row>
    <row r="42866" spans="5:5" x14ac:dyDescent="0.25">
      <c r="E42866"/>
    </row>
    <row r="42867" spans="5:5" x14ac:dyDescent="0.25">
      <c r="E42867"/>
    </row>
    <row r="42868" spans="5:5" x14ac:dyDescent="0.25">
      <c r="E42868"/>
    </row>
    <row r="42869" spans="5:5" x14ac:dyDescent="0.25">
      <c r="E42869"/>
    </row>
    <row r="42870" spans="5:5" x14ac:dyDescent="0.25">
      <c r="E42870"/>
    </row>
    <row r="42871" spans="5:5" x14ac:dyDescent="0.25">
      <c r="E42871"/>
    </row>
    <row r="42872" spans="5:5" x14ac:dyDescent="0.25">
      <c r="E42872"/>
    </row>
    <row r="42873" spans="5:5" x14ac:dyDescent="0.25">
      <c r="E42873"/>
    </row>
    <row r="42874" spans="5:5" x14ac:dyDescent="0.25">
      <c r="E42874"/>
    </row>
    <row r="42875" spans="5:5" x14ac:dyDescent="0.25">
      <c r="E42875"/>
    </row>
    <row r="42876" spans="5:5" x14ac:dyDescent="0.25">
      <c r="E42876"/>
    </row>
    <row r="42877" spans="5:5" x14ac:dyDescent="0.25">
      <c r="E42877"/>
    </row>
    <row r="42878" spans="5:5" x14ac:dyDescent="0.25">
      <c r="E42878"/>
    </row>
    <row r="42879" spans="5:5" x14ac:dyDescent="0.25">
      <c r="E42879"/>
    </row>
    <row r="42880" spans="5:5" x14ac:dyDescent="0.25">
      <c r="E42880"/>
    </row>
    <row r="42881" spans="5:5" x14ac:dyDescent="0.25">
      <c r="E42881"/>
    </row>
    <row r="42882" spans="5:5" x14ac:dyDescent="0.25">
      <c r="E42882"/>
    </row>
    <row r="42883" spans="5:5" x14ac:dyDescent="0.25">
      <c r="E42883"/>
    </row>
    <row r="42884" spans="5:5" x14ac:dyDescent="0.25">
      <c r="E42884"/>
    </row>
    <row r="42885" spans="5:5" x14ac:dyDescent="0.25">
      <c r="E42885"/>
    </row>
    <row r="42886" spans="5:5" x14ac:dyDescent="0.25">
      <c r="E42886"/>
    </row>
    <row r="42887" spans="5:5" x14ac:dyDescent="0.25">
      <c r="E42887"/>
    </row>
    <row r="42888" spans="5:5" x14ac:dyDescent="0.25">
      <c r="E42888"/>
    </row>
    <row r="42889" spans="5:5" x14ac:dyDescent="0.25">
      <c r="E42889"/>
    </row>
    <row r="42890" spans="5:5" x14ac:dyDescent="0.25">
      <c r="E42890"/>
    </row>
    <row r="42891" spans="5:5" x14ac:dyDescent="0.25">
      <c r="E42891"/>
    </row>
    <row r="42892" spans="5:5" x14ac:dyDescent="0.25">
      <c r="E42892"/>
    </row>
    <row r="42893" spans="5:5" x14ac:dyDescent="0.25">
      <c r="E42893"/>
    </row>
    <row r="42894" spans="5:5" x14ac:dyDescent="0.25">
      <c r="E42894"/>
    </row>
    <row r="42895" spans="5:5" x14ac:dyDescent="0.25">
      <c r="E42895"/>
    </row>
    <row r="42896" spans="5:5" x14ac:dyDescent="0.25">
      <c r="E42896"/>
    </row>
    <row r="42897" spans="5:5" x14ac:dyDescent="0.25">
      <c r="E42897"/>
    </row>
    <row r="42898" spans="5:5" x14ac:dyDescent="0.25">
      <c r="E42898"/>
    </row>
    <row r="42899" spans="5:5" x14ac:dyDescent="0.25">
      <c r="E42899"/>
    </row>
    <row r="42900" spans="5:5" x14ac:dyDescent="0.25">
      <c r="E42900"/>
    </row>
    <row r="42901" spans="5:5" x14ac:dyDescent="0.25">
      <c r="E42901"/>
    </row>
    <row r="42902" spans="5:5" x14ac:dyDescent="0.25">
      <c r="E42902"/>
    </row>
    <row r="42903" spans="5:5" x14ac:dyDescent="0.25">
      <c r="E42903"/>
    </row>
    <row r="42904" spans="5:5" x14ac:dyDescent="0.25">
      <c r="E42904"/>
    </row>
    <row r="42905" spans="5:5" x14ac:dyDescent="0.25">
      <c r="E42905"/>
    </row>
    <row r="42906" spans="5:5" x14ac:dyDescent="0.25">
      <c r="E42906"/>
    </row>
    <row r="42907" spans="5:5" x14ac:dyDescent="0.25">
      <c r="E42907"/>
    </row>
    <row r="42908" spans="5:5" x14ac:dyDescent="0.25">
      <c r="E42908"/>
    </row>
    <row r="42909" spans="5:5" x14ac:dyDescent="0.25">
      <c r="E42909"/>
    </row>
    <row r="42910" spans="5:5" x14ac:dyDescent="0.25">
      <c r="E42910"/>
    </row>
    <row r="42911" spans="5:5" x14ac:dyDescent="0.25">
      <c r="E42911"/>
    </row>
    <row r="42912" spans="5:5" x14ac:dyDescent="0.25">
      <c r="E42912"/>
    </row>
    <row r="42913" spans="5:5" x14ac:dyDescent="0.25">
      <c r="E42913"/>
    </row>
    <row r="42914" spans="5:5" x14ac:dyDescent="0.25">
      <c r="E42914"/>
    </row>
    <row r="42915" spans="5:5" x14ac:dyDescent="0.25">
      <c r="E42915"/>
    </row>
    <row r="42916" spans="5:5" x14ac:dyDescent="0.25">
      <c r="E42916"/>
    </row>
    <row r="42917" spans="5:5" x14ac:dyDescent="0.25">
      <c r="E42917"/>
    </row>
    <row r="42918" spans="5:5" x14ac:dyDescent="0.25">
      <c r="E42918"/>
    </row>
    <row r="42919" spans="5:5" x14ac:dyDescent="0.25">
      <c r="E42919"/>
    </row>
    <row r="42920" spans="5:5" x14ac:dyDescent="0.25">
      <c r="E42920"/>
    </row>
    <row r="42921" spans="5:5" x14ac:dyDescent="0.25">
      <c r="E42921"/>
    </row>
    <row r="42922" spans="5:5" x14ac:dyDescent="0.25">
      <c r="E42922"/>
    </row>
    <row r="42923" spans="5:5" x14ac:dyDescent="0.25">
      <c r="E42923"/>
    </row>
    <row r="42924" spans="5:5" x14ac:dyDescent="0.25">
      <c r="E42924"/>
    </row>
    <row r="42925" spans="5:5" x14ac:dyDescent="0.25">
      <c r="E42925"/>
    </row>
    <row r="42926" spans="5:5" x14ac:dyDescent="0.25">
      <c r="E42926"/>
    </row>
    <row r="42927" spans="5:5" x14ac:dyDescent="0.25">
      <c r="E42927"/>
    </row>
    <row r="42928" spans="5:5" x14ac:dyDescent="0.25">
      <c r="E42928"/>
    </row>
    <row r="42929" spans="5:5" x14ac:dyDescent="0.25">
      <c r="E42929"/>
    </row>
    <row r="42930" spans="5:5" x14ac:dyDescent="0.25">
      <c r="E42930"/>
    </row>
    <row r="42931" spans="5:5" x14ac:dyDescent="0.25">
      <c r="E42931"/>
    </row>
    <row r="42932" spans="5:5" x14ac:dyDescent="0.25">
      <c r="E42932"/>
    </row>
    <row r="42933" spans="5:5" x14ac:dyDescent="0.25">
      <c r="E42933"/>
    </row>
    <row r="42934" spans="5:5" x14ac:dyDescent="0.25">
      <c r="E42934"/>
    </row>
    <row r="42935" spans="5:5" x14ac:dyDescent="0.25">
      <c r="E42935"/>
    </row>
    <row r="42936" spans="5:5" x14ac:dyDescent="0.25">
      <c r="E42936"/>
    </row>
    <row r="42937" spans="5:5" x14ac:dyDescent="0.25">
      <c r="E42937"/>
    </row>
    <row r="42938" spans="5:5" x14ac:dyDescent="0.25">
      <c r="E42938"/>
    </row>
    <row r="42939" spans="5:5" x14ac:dyDescent="0.25">
      <c r="E42939"/>
    </row>
    <row r="42940" spans="5:5" x14ac:dyDescent="0.25">
      <c r="E42940"/>
    </row>
    <row r="42941" spans="5:5" x14ac:dyDescent="0.25">
      <c r="E42941"/>
    </row>
    <row r="42942" spans="5:5" x14ac:dyDescent="0.25">
      <c r="E42942"/>
    </row>
    <row r="42943" spans="5:5" x14ac:dyDescent="0.25">
      <c r="E42943"/>
    </row>
    <row r="42944" spans="5:5" x14ac:dyDescent="0.25">
      <c r="E42944"/>
    </row>
    <row r="42945" spans="5:5" x14ac:dyDescent="0.25">
      <c r="E42945"/>
    </row>
    <row r="42946" spans="5:5" x14ac:dyDescent="0.25">
      <c r="E42946"/>
    </row>
    <row r="42947" spans="5:5" x14ac:dyDescent="0.25">
      <c r="E42947"/>
    </row>
    <row r="42948" spans="5:5" x14ac:dyDescent="0.25">
      <c r="E42948"/>
    </row>
    <row r="42949" spans="5:5" x14ac:dyDescent="0.25">
      <c r="E42949"/>
    </row>
    <row r="42950" spans="5:5" x14ac:dyDescent="0.25">
      <c r="E42950"/>
    </row>
    <row r="42951" spans="5:5" x14ac:dyDescent="0.25">
      <c r="E42951"/>
    </row>
    <row r="42952" spans="5:5" x14ac:dyDescent="0.25">
      <c r="E42952"/>
    </row>
    <row r="42953" spans="5:5" x14ac:dyDescent="0.25">
      <c r="E42953"/>
    </row>
    <row r="42954" spans="5:5" x14ac:dyDescent="0.25">
      <c r="E42954"/>
    </row>
    <row r="42955" spans="5:5" x14ac:dyDescent="0.25">
      <c r="E42955"/>
    </row>
    <row r="42956" spans="5:5" x14ac:dyDescent="0.25">
      <c r="E42956"/>
    </row>
    <row r="42957" spans="5:5" x14ac:dyDescent="0.25">
      <c r="E42957"/>
    </row>
    <row r="42958" spans="5:5" x14ac:dyDescent="0.25">
      <c r="E42958"/>
    </row>
    <row r="42959" spans="5:5" x14ac:dyDescent="0.25">
      <c r="E42959"/>
    </row>
    <row r="42960" spans="5:5" x14ac:dyDescent="0.25">
      <c r="E42960"/>
    </row>
    <row r="42961" spans="5:5" x14ac:dyDescent="0.25">
      <c r="E42961"/>
    </row>
    <row r="42962" spans="5:5" x14ac:dyDescent="0.25">
      <c r="E42962"/>
    </row>
    <row r="42963" spans="5:5" x14ac:dyDescent="0.25">
      <c r="E42963"/>
    </row>
    <row r="42964" spans="5:5" x14ac:dyDescent="0.25">
      <c r="E42964"/>
    </row>
    <row r="42965" spans="5:5" x14ac:dyDescent="0.25">
      <c r="E42965"/>
    </row>
    <row r="42966" spans="5:5" x14ac:dyDescent="0.25">
      <c r="E42966"/>
    </row>
    <row r="42967" spans="5:5" x14ac:dyDescent="0.25">
      <c r="E42967"/>
    </row>
    <row r="42968" spans="5:5" x14ac:dyDescent="0.25">
      <c r="E42968"/>
    </row>
    <row r="42969" spans="5:5" x14ac:dyDescent="0.25">
      <c r="E42969"/>
    </row>
    <row r="42970" spans="5:5" x14ac:dyDescent="0.25">
      <c r="E42970"/>
    </row>
    <row r="42971" spans="5:5" x14ac:dyDescent="0.25">
      <c r="E42971"/>
    </row>
    <row r="42972" spans="5:5" x14ac:dyDescent="0.25">
      <c r="E42972"/>
    </row>
    <row r="42973" spans="5:5" x14ac:dyDescent="0.25">
      <c r="E42973"/>
    </row>
    <row r="42974" spans="5:5" x14ac:dyDescent="0.25">
      <c r="E42974"/>
    </row>
    <row r="42975" spans="5:5" x14ac:dyDescent="0.25">
      <c r="E42975"/>
    </row>
    <row r="42976" spans="5:5" x14ac:dyDescent="0.25">
      <c r="E42976"/>
    </row>
    <row r="42977" spans="5:5" x14ac:dyDescent="0.25">
      <c r="E42977"/>
    </row>
    <row r="42978" spans="5:5" x14ac:dyDescent="0.25">
      <c r="E42978"/>
    </row>
    <row r="42979" spans="5:5" x14ac:dyDescent="0.25">
      <c r="E42979"/>
    </row>
    <row r="42980" spans="5:5" x14ac:dyDescent="0.25">
      <c r="E42980"/>
    </row>
    <row r="42981" spans="5:5" x14ac:dyDescent="0.25">
      <c r="E42981"/>
    </row>
    <row r="42982" spans="5:5" x14ac:dyDescent="0.25">
      <c r="E42982"/>
    </row>
    <row r="42983" spans="5:5" x14ac:dyDescent="0.25">
      <c r="E42983"/>
    </row>
    <row r="42984" spans="5:5" x14ac:dyDescent="0.25">
      <c r="E42984"/>
    </row>
    <row r="42985" spans="5:5" x14ac:dyDescent="0.25">
      <c r="E42985"/>
    </row>
    <row r="42986" spans="5:5" x14ac:dyDescent="0.25">
      <c r="E42986"/>
    </row>
    <row r="42987" spans="5:5" x14ac:dyDescent="0.25">
      <c r="E42987"/>
    </row>
    <row r="42988" spans="5:5" x14ac:dyDescent="0.25">
      <c r="E42988"/>
    </row>
    <row r="42989" spans="5:5" x14ac:dyDescent="0.25">
      <c r="E42989"/>
    </row>
    <row r="42990" spans="5:5" x14ac:dyDescent="0.25">
      <c r="E42990"/>
    </row>
    <row r="42991" spans="5:5" x14ac:dyDescent="0.25">
      <c r="E42991"/>
    </row>
    <row r="42992" spans="5:5" x14ac:dyDescent="0.25">
      <c r="E42992"/>
    </row>
    <row r="42993" spans="5:5" x14ac:dyDescent="0.25">
      <c r="E42993"/>
    </row>
    <row r="42994" spans="5:5" x14ac:dyDescent="0.25">
      <c r="E42994"/>
    </row>
    <row r="42995" spans="5:5" x14ac:dyDescent="0.25">
      <c r="E42995"/>
    </row>
    <row r="42996" spans="5:5" x14ac:dyDescent="0.25">
      <c r="E42996"/>
    </row>
    <row r="42997" spans="5:5" x14ac:dyDescent="0.25">
      <c r="E42997"/>
    </row>
    <row r="42998" spans="5:5" x14ac:dyDescent="0.25">
      <c r="E42998"/>
    </row>
    <row r="42999" spans="5:5" x14ac:dyDescent="0.25">
      <c r="E42999"/>
    </row>
    <row r="43000" spans="5:5" x14ac:dyDescent="0.25">
      <c r="E43000"/>
    </row>
    <row r="43001" spans="5:5" x14ac:dyDescent="0.25">
      <c r="E43001"/>
    </row>
    <row r="43002" spans="5:5" x14ac:dyDescent="0.25">
      <c r="E43002"/>
    </row>
    <row r="43003" spans="5:5" x14ac:dyDescent="0.25">
      <c r="E43003"/>
    </row>
    <row r="43004" spans="5:5" x14ac:dyDescent="0.25">
      <c r="E43004"/>
    </row>
    <row r="43005" spans="5:5" x14ac:dyDescent="0.25">
      <c r="E43005"/>
    </row>
    <row r="43006" spans="5:5" x14ac:dyDescent="0.25">
      <c r="E43006"/>
    </row>
    <row r="43007" spans="5:5" x14ac:dyDescent="0.25">
      <c r="E43007"/>
    </row>
    <row r="43008" spans="5:5" x14ac:dyDescent="0.25">
      <c r="E43008"/>
    </row>
    <row r="43009" spans="5:5" x14ac:dyDescent="0.25">
      <c r="E43009"/>
    </row>
    <row r="43010" spans="5:5" x14ac:dyDescent="0.25">
      <c r="E43010"/>
    </row>
    <row r="43011" spans="5:5" x14ac:dyDescent="0.25">
      <c r="E43011"/>
    </row>
    <row r="43012" spans="5:5" x14ac:dyDescent="0.25">
      <c r="E43012"/>
    </row>
    <row r="43013" spans="5:5" x14ac:dyDescent="0.25">
      <c r="E43013"/>
    </row>
    <row r="43014" spans="5:5" x14ac:dyDescent="0.25">
      <c r="E43014"/>
    </row>
    <row r="43015" spans="5:5" x14ac:dyDescent="0.25">
      <c r="E43015"/>
    </row>
    <row r="43016" spans="5:5" x14ac:dyDescent="0.25">
      <c r="E43016"/>
    </row>
    <row r="43017" spans="5:5" x14ac:dyDescent="0.25">
      <c r="E43017"/>
    </row>
    <row r="43018" spans="5:5" x14ac:dyDescent="0.25">
      <c r="E43018"/>
    </row>
    <row r="43019" spans="5:5" x14ac:dyDescent="0.25">
      <c r="E43019"/>
    </row>
    <row r="43020" spans="5:5" x14ac:dyDescent="0.25">
      <c r="E43020"/>
    </row>
    <row r="43021" spans="5:5" x14ac:dyDescent="0.25">
      <c r="E43021"/>
    </row>
    <row r="43022" spans="5:5" x14ac:dyDescent="0.25">
      <c r="E43022"/>
    </row>
    <row r="43023" spans="5:5" x14ac:dyDescent="0.25">
      <c r="E43023"/>
    </row>
    <row r="43024" spans="5:5" x14ac:dyDescent="0.25">
      <c r="E43024"/>
    </row>
    <row r="43025" spans="5:5" x14ac:dyDescent="0.25">
      <c r="E43025"/>
    </row>
    <row r="43026" spans="5:5" x14ac:dyDescent="0.25">
      <c r="E43026"/>
    </row>
    <row r="43027" spans="5:5" x14ac:dyDescent="0.25">
      <c r="E43027"/>
    </row>
    <row r="43028" spans="5:5" x14ac:dyDescent="0.25">
      <c r="E43028"/>
    </row>
    <row r="43029" spans="5:5" x14ac:dyDescent="0.25">
      <c r="E43029"/>
    </row>
    <row r="43030" spans="5:5" x14ac:dyDescent="0.25">
      <c r="E43030"/>
    </row>
    <row r="43031" spans="5:5" x14ac:dyDescent="0.25">
      <c r="E43031"/>
    </row>
    <row r="43032" spans="5:5" x14ac:dyDescent="0.25">
      <c r="E43032"/>
    </row>
    <row r="43033" spans="5:5" x14ac:dyDescent="0.25">
      <c r="E43033"/>
    </row>
    <row r="43034" spans="5:5" x14ac:dyDescent="0.25">
      <c r="E43034"/>
    </row>
    <row r="43035" spans="5:5" x14ac:dyDescent="0.25">
      <c r="E43035"/>
    </row>
    <row r="43036" spans="5:5" x14ac:dyDescent="0.25">
      <c r="E43036"/>
    </row>
    <row r="43037" spans="5:5" x14ac:dyDescent="0.25">
      <c r="E43037"/>
    </row>
    <row r="43038" spans="5:5" x14ac:dyDescent="0.25">
      <c r="E43038"/>
    </row>
    <row r="43039" spans="5:5" x14ac:dyDescent="0.25">
      <c r="E43039"/>
    </row>
    <row r="43040" spans="5:5" x14ac:dyDescent="0.25">
      <c r="E43040"/>
    </row>
    <row r="43041" spans="5:5" x14ac:dyDescent="0.25">
      <c r="E43041"/>
    </row>
    <row r="43042" spans="5:5" x14ac:dyDescent="0.25">
      <c r="E43042"/>
    </row>
    <row r="43043" spans="5:5" x14ac:dyDescent="0.25">
      <c r="E43043"/>
    </row>
    <row r="43044" spans="5:5" x14ac:dyDescent="0.25">
      <c r="E43044"/>
    </row>
    <row r="43045" spans="5:5" x14ac:dyDescent="0.25">
      <c r="E43045"/>
    </row>
    <row r="43046" spans="5:5" x14ac:dyDescent="0.25">
      <c r="E43046"/>
    </row>
    <row r="43047" spans="5:5" x14ac:dyDescent="0.25">
      <c r="E43047"/>
    </row>
    <row r="43048" spans="5:5" x14ac:dyDescent="0.25">
      <c r="E43048"/>
    </row>
    <row r="43049" spans="5:5" x14ac:dyDescent="0.25">
      <c r="E43049"/>
    </row>
    <row r="43050" spans="5:5" x14ac:dyDescent="0.25">
      <c r="E43050"/>
    </row>
    <row r="43051" spans="5:5" x14ac:dyDescent="0.25">
      <c r="E43051"/>
    </row>
    <row r="43052" spans="5:5" x14ac:dyDescent="0.25">
      <c r="E43052"/>
    </row>
    <row r="43053" spans="5:5" x14ac:dyDescent="0.25">
      <c r="E43053"/>
    </row>
    <row r="43054" spans="5:5" x14ac:dyDescent="0.25">
      <c r="E43054"/>
    </row>
    <row r="43055" spans="5:5" x14ac:dyDescent="0.25">
      <c r="E43055"/>
    </row>
    <row r="43056" spans="5:5" x14ac:dyDescent="0.25">
      <c r="E43056"/>
    </row>
    <row r="43057" spans="5:5" x14ac:dyDescent="0.25">
      <c r="E43057"/>
    </row>
    <row r="43058" spans="5:5" x14ac:dyDescent="0.25">
      <c r="E43058"/>
    </row>
    <row r="43059" spans="5:5" x14ac:dyDescent="0.25">
      <c r="E43059"/>
    </row>
    <row r="43060" spans="5:5" x14ac:dyDescent="0.25">
      <c r="E43060"/>
    </row>
    <row r="43061" spans="5:5" x14ac:dyDescent="0.25">
      <c r="E43061"/>
    </row>
    <row r="43062" spans="5:5" x14ac:dyDescent="0.25">
      <c r="E43062"/>
    </row>
    <row r="43063" spans="5:5" x14ac:dyDescent="0.25">
      <c r="E43063"/>
    </row>
    <row r="43064" spans="5:5" x14ac:dyDescent="0.25">
      <c r="E43064"/>
    </row>
    <row r="43065" spans="5:5" x14ac:dyDescent="0.25">
      <c r="E43065"/>
    </row>
    <row r="43066" spans="5:5" x14ac:dyDescent="0.25">
      <c r="E43066"/>
    </row>
    <row r="43067" spans="5:5" x14ac:dyDescent="0.25">
      <c r="E43067"/>
    </row>
    <row r="43068" spans="5:5" x14ac:dyDescent="0.25">
      <c r="E43068"/>
    </row>
    <row r="43069" spans="5:5" x14ac:dyDescent="0.25">
      <c r="E43069"/>
    </row>
    <row r="43070" spans="5:5" x14ac:dyDescent="0.25">
      <c r="E43070"/>
    </row>
    <row r="43071" spans="5:5" x14ac:dyDescent="0.25">
      <c r="E43071"/>
    </row>
    <row r="43072" spans="5:5" x14ac:dyDescent="0.25">
      <c r="E43072"/>
    </row>
    <row r="43073" spans="5:5" x14ac:dyDescent="0.25">
      <c r="E43073"/>
    </row>
    <row r="43074" spans="5:5" x14ac:dyDescent="0.25">
      <c r="E43074"/>
    </row>
    <row r="43075" spans="5:5" x14ac:dyDescent="0.25">
      <c r="E43075"/>
    </row>
    <row r="43076" spans="5:5" x14ac:dyDescent="0.25">
      <c r="E43076"/>
    </row>
    <row r="43077" spans="5:5" x14ac:dyDescent="0.25">
      <c r="E43077"/>
    </row>
    <row r="43078" spans="5:5" x14ac:dyDescent="0.25">
      <c r="E43078"/>
    </row>
    <row r="43079" spans="5:5" x14ac:dyDescent="0.25">
      <c r="E43079"/>
    </row>
    <row r="43080" spans="5:5" x14ac:dyDescent="0.25">
      <c r="E43080"/>
    </row>
    <row r="43081" spans="5:5" x14ac:dyDescent="0.25">
      <c r="E43081"/>
    </row>
    <row r="43082" spans="5:5" x14ac:dyDescent="0.25">
      <c r="E43082"/>
    </row>
    <row r="43083" spans="5:5" x14ac:dyDescent="0.25">
      <c r="E43083"/>
    </row>
    <row r="43084" spans="5:5" x14ac:dyDescent="0.25">
      <c r="E43084"/>
    </row>
    <row r="43085" spans="5:5" x14ac:dyDescent="0.25">
      <c r="E43085"/>
    </row>
    <row r="43086" spans="5:5" x14ac:dyDescent="0.25">
      <c r="E43086"/>
    </row>
    <row r="43087" spans="5:5" x14ac:dyDescent="0.25">
      <c r="E43087"/>
    </row>
    <row r="43088" spans="5:5" x14ac:dyDescent="0.25">
      <c r="E43088"/>
    </row>
    <row r="43089" spans="5:5" x14ac:dyDescent="0.25">
      <c r="E43089"/>
    </row>
    <row r="43090" spans="5:5" x14ac:dyDescent="0.25">
      <c r="E43090"/>
    </row>
    <row r="43091" spans="5:5" x14ac:dyDescent="0.25">
      <c r="E43091"/>
    </row>
    <row r="43092" spans="5:5" x14ac:dyDescent="0.25">
      <c r="E43092"/>
    </row>
    <row r="43093" spans="5:5" x14ac:dyDescent="0.25">
      <c r="E43093"/>
    </row>
    <row r="43094" spans="5:5" x14ac:dyDescent="0.25">
      <c r="E43094"/>
    </row>
    <row r="43095" spans="5:5" x14ac:dyDescent="0.25">
      <c r="E43095"/>
    </row>
    <row r="43096" spans="5:5" x14ac:dyDescent="0.25">
      <c r="E43096"/>
    </row>
    <row r="43097" spans="5:5" x14ac:dyDescent="0.25">
      <c r="E43097"/>
    </row>
    <row r="43098" spans="5:5" x14ac:dyDescent="0.25">
      <c r="E43098"/>
    </row>
    <row r="43099" spans="5:5" x14ac:dyDescent="0.25">
      <c r="E43099"/>
    </row>
    <row r="43100" spans="5:5" x14ac:dyDescent="0.25">
      <c r="E43100"/>
    </row>
    <row r="43101" spans="5:5" x14ac:dyDescent="0.25">
      <c r="E43101"/>
    </row>
    <row r="43102" spans="5:5" x14ac:dyDescent="0.25">
      <c r="E43102"/>
    </row>
    <row r="43103" spans="5:5" x14ac:dyDescent="0.25">
      <c r="E43103"/>
    </row>
    <row r="43104" spans="5:5" x14ac:dyDescent="0.25">
      <c r="E43104"/>
    </row>
    <row r="43105" spans="5:5" x14ac:dyDescent="0.25">
      <c r="E43105"/>
    </row>
    <row r="43106" spans="5:5" x14ac:dyDescent="0.25">
      <c r="E43106"/>
    </row>
    <row r="43107" spans="5:5" x14ac:dyDescent="0.25">
      <c r="E43107"/>
    </row>
    <row r="43108" spans="5:5" x14ac:dyDescent="0.25">
      <c r="E43108"/>
    </row>
    <row r="43109" spans="5:5" x14ac:dyDescent="0.25">
      <c r="E43109"/>
    </row>
    <row r="43110" spans="5:5" x14ac:dyDescent="0.25">
      <c r="E43110"/>
    </row>
    <row r="43111" spans="5:5" x14ac:dyDescent="0.25">
      <c r="E43111"/>
    </row>
    <row r="43112" spans="5:5" x14ac:dyDescent="0.25">
      <c r="E43112"/>
    </row>
    <row r="43113" spans="5:5" x14ac:dyDescent="0.25">
      <c r="E43113"/>
    </row>
    <row r="43114" spans="5:5" x14ac:dyDescent="0.25">
      <c r="E43114"/>
    </row>
    <row r="43115" spans="5:5" x14ac:dyDescent="0.25">
      <c r="E43115"/>
    </row>
    <row r="43116" spans="5:5" x14ac:dyDescent="0.25">
      <c r="E43116"/>
    </row>
    <row r="43117" spans="5:5" x14ac:dyDescent="0.25">
      <c r="E43117"/>
    </row>
    <row r="43118" spans="5:5" x14ac:dyDescent="0.25">
      <c r="E43118"/>
    </row>
    <row r="43119" spans="5:5" x14ac:dyDescent="0.25">
      <c r="E43119"/>
    </row>
    <row r="43120" spans="5:5" x14ac:dyDescent="0.25">
      <c r="E43120"/>
    </row>
    <row r="43121" spans="5:5" x14ac:dyDescent="0.25">
      <c r="E43121"/>
    </row>
    <row r="43122" spans="5:5" x14ac:dyDescent="0.25">
      <c r="E43122"/>
    </row>
    <row r="43123" spans="5:5" x14ac:dyDescent="0.25">
      <c r="E43123"/>
    </row>
    <row r="43124" spans="5:5" x14ac:dyDescent="0.25">
      <c r="E43124"/>
    </row>
    <row r="43125" spans="5:5" x14ac:dyDescent="0.25">
      <c r="E43125"/>
    </row>
    <row r="43126" spans="5:5" x14ac:dyDescent="0.25">
      <c r="E43126"/>
    </row>
    <row r="43127" spans="5:5" x14ac:dyDescent="0.25">
      <c r="E43127"/>
    </row>
    <row r="43128" spans="5:5" x14ac:dyDescent="0.25">
      <c r="E43128"/>
    </row>
    <row r="43129" spans="5:5" x14ac:dyDescent="0.25">
      <c r="E43129"/>
    </row>
    <row r="43130" spans="5:5" x14ac:dyDescent="0.25">
      <c r="E43130"/>
    </row>
    <row r="43131" spans="5:5" x14ac:dyDescent="0.25">
      <c r="E43131"/>
    </row>
    <row r="43132" spans="5:5" x14ac:dyDescent="0.25">
      <c r="E43132"/>
    </row>
    <row r="43133" spans="5:5" x14ac:dyDescent="0.25">
      <c r="E43133"/>
    </row>
    <row r="43134" spans="5:5" x14ac:dyDescent="0.25">
      <c r="E43134"/>
    </row>
    <row r="43135" spans="5:5" x14ac:dyDescent="0.25">
      <c r="E43135"/>
    </row>
    <row r="43136" spans="5:5" x14ac:dyDescent="0.25">
      <c r="E43136"/>
    </row>
    <row r="43137" spans="5:5" x14ac:dyDescent="0.25">
      <c r="E43137"/>
    </row>
    <row r="43138" spans="5:5" x14ac:dyDescent="0.25">
      <c r="E43138"/>
    </row>
    <row r="43139" spans="5:5" x14ac:dyDescent="0.25">
      <c r="E43139"/>
    </row>
    <row r="43140" spans="5:5" x14ac:dyDescent="0.25">
      <c r="E43140"/>
    </row>
    <row r="43141" spans="5:5" x14ac:dyDescent="0.25">
      <c r="E43141"/>
    </row>
    <row r="43142" spans="5:5" x14ac:dyDescent="0.25">
      <c r="E43142"/>
    </row>
    <row r="43143" spans="5:5" x14ac:dyDescent="0.25">
      <c r="E43143"/>
    </row>
    <row r="43144" spans="5:5" x14ac:dyDescent="0.25">
      <c r="E43144"/>
    </row>
    <row r="43145" spans="5:5" x14ac:dyDescent="0.25">
      <c r="E43145"/>
    </row>
    <row r="43146" spans="5:5" x14ac:dyDescent="0.25">
      <c r="E43146"/>
    </row>
    <row r="43147" spans="5:5" x14ac:dyDescent="0.25">
      <c r="E43147"/>
    </row>
    <row r="43148" spans="5:5" x14ac:dyDescent="0.25">
      <c r="E43148"/>
    </row>
    <row r="43149" spans="5:5" x14ac:dyDescent="0.25">
      <c r="E43149"/>
    </row>
    <row r="43150" spans="5:5" x14ac:dyDescent="0.25">
      <c r="E43150"/>
    </row>
    <row r="43151" spans="5:5" x14ac:dyDescent="0.25">
      <c r="E43151"/>
    </row>
    <row r="43152" spans="5:5" x14ac:dyDescent="0.25">
      <c r="E43152"/>
    </row>
    <row r="43153" spans="5:5" x14ac:dyDescent="0.25">
      <c r="E43153"/>
    </row>
    <row r="43154" spans="5:5" x14ac:dyDescent="0.25">
      <c r="E43154"/>
    </row>
    <row r="43155" spans="5:5" x14ac:dyDescent="0.25">
      <c r="E43155"/>
    </row>
    <row r="43156" spans="5:5" x14ac:dyDescent="0.25">
      <c r="E43156"/>
    </row>
    <row r="43157" spans="5:5" x14ac:dyDescent="0.25">
      <c r="E43157"/>
    </row>
    <row r="43158" spans="5:5" x14ac:dyDescent="0.25">
      <c r="E43158"/>
    </row>
    <row r="43159" spans="5:5" x14ac:dyDescent="0.25">
      <c r="E43159"/>
    </row>
    <row r="43160" spans="5:5" x14ac:dyDescent="0.25">
      <c r="E43160"/>
    </row>
    <row r="43161" spans="5:5" x14ac:dyDescent="0.25">
      <c r="E43161"/>
    </row>
    <row r="43162" spans="5:5" x14ac:dyDescent="0.25">
      <c r="E43162"/>
    </row>
    <row r="43163" spans="5:5" x14ac:dyDescent="0.25">
      <c r="E43163"/>
    </row>
    <row r="43164" spans="5:5" x14ac:dyDescent="0.25">
      <c r="E43164"/>
    </row>
    <row r="43165" spans="5:5" x14ac:dyDescent="0.25">
      <c r="E43165"/>
    </row>
    <row r="43166" spans="5:5" x14ac:dyDescent="0.25">
      <c r="E43166"/>
    </row>
    <row r="43167" spans="5:5" x14ac:dyDescent="0.25">
      <c r="E43167"/>
    </row>
    <row r="43168" spans="5:5" x14ac:dyDescent="0.25">
      <c r="E43168"/>
    </row>
    <row r="43169" spans="5:5" x14ac:dyDescent="0.25">
      <c r="E43169"/>
    </row>
    <row r="43170" spans="5:5" x14ac:dyDescent="0.25">
      <c r="E43170"/>
    </row>
    <row r="43171" spans="5:5" x14ac:dyDescent="0.25">
      <c r="E43171"/>
    </row>
    <row r="43172" spans="5:5" x14ac:dyDescent="0.25">
      <c r="E43172"/>
    </row>
    <row r="43173" spans="5:5" x14ac:dyDescent="0.25">
      <c r="E43173"/>
    </row>
    <row r="43174" spans="5:5" x14ac:dyDescent="0.25">
      <c r="E43174"/>
    </row>
    <row r="43175" spans="5:5" x14ac:dyDescent="0.25">
      <c r="E43175"/>
    </row>
    <row r="43176" spans="5:5" x14ac:dyDescent="0.25">
      <c r="E43176"/>
    </row>
    <row r="43177" spans="5:5" x14ac:dyDescent="0.25">
      <c r="E43177"/>
    </row>
    <row r="43178" spans="5:5" x14ac:dyDescent="0.25">
      <c r="E43178"/>
    </row>
    <row r="43179" spans="5:5" x14ac:dyDescent="0.25">
      <c r="E43179"/>
    </row>
    <row r="43180" spans="5:5" x14ac:dyDescent="0.25">
      <c r="E43180"/>
    </row>
    <row r="43181" spans="5:5" x14ac:dyDescent="0.25">
      <c r="E43181"/>
    </row>
    <row r="43182" spans="5:5" x14ac:dyDescent="0.25">
      <c r="E43182"/>
    </row>
    <row r="43183" spans="5:5" x14ac:dyDescent="0.25">
      <c r="E43183"/>
    </row>
    <row r="43184" spans="5:5" x14ac:dyDescent="0.25">
      <c r="E43184"/>
    </row>
    <row r="43185" spans="5:5" x14ac:dyDescent="0.25">
      <c r="E43185"/>
    </row>
    <row r="43186" spans="5:5" x14ac:dyDescent="0.25">
      <c r="E43186"/>
    </row>
    <row r="43187" spans="5:5" x14ac:dyDescent="0.25">
      <c r="E43187"/>
    </row>
    <row r="43188" spans="5:5" x14ac:dyDescent="0.25">
      <c r="E43188"/>
    </row>
    <row r="43189" spans="5:5" x14ac:dyDescent="0.25">
      <c r="E43189"/>
    </row>
    <row r="43190" spans="5:5" x14ac:dyDescent="0.25">
      <c r="E43190"/>
    </row>
    <row r="43191" spans="5:5" x14ac:dyDescent="0.25">
      <c r="E43191"/>
    </row>
    <row r="43192" spans="5:5" x14ac:dyDescent="0.25">
      <c r="E43192"/>
    </row>
    <row r="43193" spans="5:5" x14ac:dyDescent="0.25">
      <c r="E43193"/>
    </row>
    <row r="43194" spans="5:5" x14ac:dyDescent="0.25">
      <c r="E43194"/>
    </row>
    <row r="43195" spans="5:5" x14ac:dyDescent="0.25">
      <c r="E43195"/>
    </row>
    <row r="43196" spans="5:5" x14ac:dyDescent="0.25">
      <c r="E43196"/>
    </row>
    <row r="43197" spans="5:5" x14ac:dyDescent="0.25">
      <c r="E43197"/>
    </row>
    <row r="43198" spans="5:5" x14ac:dyDescent="0.25">
      <c r="E43198"/>
    </row>
    <row r="43199" spans="5:5" x14ac:dyDescent="0.25">
      <c r="E43199"/>
    </row>
    <row r="43200" spans="5:5" x14ac:dyDescent="0.25">
      <c r="E43200"/>
    </row>
    <row r="43201" spans="5:5" x14ac:dyDescent="0.25">
      <c r="E43201"/>
    </row>
    <row r="43202" spans="5:5" x14ac:dyDescent="0.25">
      <c r="E43202"/>
    </row>
    <row r="43203" spans="5:5" x14ac:dyDescent="0.25">
      <c r="E43203"/>
    </row>
    <row r="43204" spans="5:5" x14ac:dyDescent="0.25">
      <c r="E43204"/>
    </row>
    <row r="43205" spans="5:5" x14ac:dyDescent="0.25">
      <c r="E43205"/>
    </row>
    <row r="43206" spans="5:5" x14ac:dyDescent="0.25">
      <c r="E43206"/>
    </row>
    <row r="43207" spans="5:5" x14ac:dyDescent="0.25">
      <c r="E43207"/>
    </row>
    <row r="43208" spans="5:5" x14ac:dyDescent="0.25">
      <c r="E43208"/>
    </row>
    <row r="43209" spans="5:5" x14ac:dyDescent="0.25">
      <c r="E43209"/>
    </row>
    <row r="43210" spans="5:5" x14ac:dyDescent="0.25">
      <c r="E43210"/>
    </row>
    <row r="43211" spans="5:5" x14ac:dyDescent="0.25">
      <c r="E43211"/>
    </row>
    <row r="43212" spans="5:5" x14ac:dyDescent="0.25">
      <c r="E43212"/>
    </row>
    <row r="43213" spans="5:5" x14ac:dyDescent="0.25">
      <c r="E43213"/>
    </row>
    <row r="43214" spans="5:5" x14ac:dyDescent="0.25">
      <c r="E43214"/>
    </row>
    <row r="43215" spans="5:5" x14ac:dyDescent="0.25">
      <c r="E43215"/>
    </row>
    <row r="43216" spans="5:5" x14ac:dyDescent="0.25">
      <c r="E43216"/>
    </row>
    <row r="43217" spans="5:5" x14ac:dyDescent="0.25">
      <c r="E43217"/>
    </row>
    <row r="43218" spans="5:5" x14ac:dyDescent="0.25">
      <c r="E43218"/>
    </row>
    <row r="43219" spans="5:5" x14ac:dyDescent="0.25">
      <c r="E43219"/>
    </row>
    <row r="43220" spans="5:5" x14ac:dyDescent="0.25">
      <c r="E43220"/>
    </row>
    <row r="43221" spans="5:5" x14ac:dyDescent="0.25">
      <c r="E43221"/>
    </row>
    <row r="43222" spans="5:5" x14ac:dyDescent="0.25">
      <c r="E43222"/>
    </row>
    <row r="43223" spans="5:5" x14ac:dyDescent="0.25">
      <c r="E43223"/>
    </row>
    <row r="43224" spans="5:5" x14ac:dyDescent="0.25">
      <c r="E43224"/>
    </row>
    <row r="43225" spans="5:5" x14ac:dyDescent="0.25">
      <c r="E43225"/>
    </row>
    <row r="43226" spans="5:5" x14ac:dyDescent="0.25">
      <c r="E43226"/>
    </row>
    <row r="43227" spans="5:5" x14ac:dyDescent="0.25">
      <c r="E43227"/>
    </row>
    <row r="43228" spans="5:5" x14ac:dyDescent="0.25">
      <c r="E43228"/>
    </row>
    <row r="43229" spans="5:5" x14ac:dyDescent="0.25">
      <c r="E43229"/>
    </row>
    <row r="43230" spans="5:5" x14ac:dyDescent="0.25">
      <c r="E43230"/>
    </row>
    <row r="43231" spans="5:5" x14ac:dyDescent="0.25">
      <c r="E43231"/>
    </row>
    <row r="43232" spans="5:5" x14ac:dyDescent="0.25">
      <c r="E43232"/>
    </row>
    <row r="43233" spans="5:5" x14ac:dyDescent="0.25">
      <c r="E43233"/>
    </row>
    <row r="43234" spans="5:5" x14ac:dyDescent="0.25">
      <c r="E43234"/>
    </row>
    <row r="43235" spans="5:5" x14ac:dyDescent="0.25">
      <c r="E43235"/>
    </row>
    <row r="43236" spans="5:5" x14ac:dyDescent="0.25">
      <c r="E43236"/>
    </row>
    <row r="43237" spans="5:5" x14ac:dyDescent="0.25">
      <c r="E43237"/>
    </row>
    <row r="43238" spans="5:5" x14ac:dyDescent="0.25">
      <c r="E43238"/>
    </row>
    <row r="43239" spans="5:5" x14ac:dyDescent="0.25">
      <c r="E43239"/>
    </row>
    <row r="43240" spans="5:5" x14ac:dyDescent="0.25">
      <c r="E43240"/>
    </row>
    <row r="43241" spans="5:5" x14ac:dyDescent="0.25">
      <c r="E43241"/>
    </row>
    <row r="43242" spans="5:5" x14ac:dyDescent="0.25">
      <c r="E43242"/>
    </row>
    <row r="43243" spans="5:5" x14ac:dyDescent="0.25">
      <c r="E43243"/>
    </row>
    <row r="43244" spans="5:5" x14ac:dyDescent="0.25">
      <c r="E43244"/>
    </row>
    <row r="43245" spans="5:5" x14ac:dyDescent="0.25">
      <c r="E43245"/>
    </row>
    <row r="43246" spans="5:5" x14ac:dyDescent="0.25">
      <c r="E43246"/>
    </row>
    <row r="43247" spans="5:5" x14ac:dyDescent="0.25">
      <c r="E43247"/>
    </row>
    <row r="43248" spans="5:5" x14ac:dyDescent="0.25">
      <c r="E43248"/>
    </row>
    <row r="43249" spans="5:5" x14ac:dyDescent="0.25">
      <c r="E43249"/>
    </row>
    <row r="43250" spans="5:5" x14ac:dyDescent="0.25">
      <c r="E43250"/>
    </row>
    <row r="43251" spans="5:5" x14ac:dyDescent="0.25">
      <c r="E43251"/>
    </row>
    <row r="43252" spans="5:5" x14ac:dyDescent="0.25">
      <c r="E43252"/>
    </row>
    <row r="43253" spans="5:5" x14ac:dyDescent="0.25">
      <c r="E43253"/>
    </row>
    <row r="43254" spans="5:5" x14ac:dyDescent="0.25">
      <c r="E43254"/>
    </row>
    <row r="43255" spans="5:5" x14ac:dyDescent="0.25">
      <c r="E43255"/>
    </row>
    <row r="43256" spans="5:5" x14ac:dyDescent="0.25">
      <c r="E43256"/>
    </row>
    <row r="43257" spans="5:5" x14ac:dyDescent="0.25">
      <c r="E43257"/>
    </row>
    <row r="43258" spans="5:5" x14ac:dyDescent="0.25">
      <c r="E43258"/>
    </row>
    <row r="43259" spans="5:5" x14ac:dyDescent="0.25">
      <c r="E43259"/>
    </row>
    <row r="43260" spans="5:5" x14ac:dyDescent="0.25">
      <c r="E43260"/>
    </row>
    <row r="43261" spans="5:5" x14ac:dyDescent="0.25">
      <c r="E43261"/>
    </row>
    <row r="43262" spans="5:5" x14ac:dyDescent="0.25">
      <c r="E43262"/>
    </row>
    <row r="43263" spans="5:5" x14ac:dyDescent="0.25">
      <c r="E43263"/>
    </row>
    <row r="43264" spans="5:5" x14ac:dyDescent="0.25">
      <c r="E43264"/>
    </row>
    <row r="43265" spans="5:5" x14ac:dyDescent="0.25">
      <c r="E43265"/>
    </row>
    <row r="43266" spans="5:5" x14ac:dyDescent="0.25">
      <c r="E43266"/>
    </row>
    <row r="43267" spans="5:5" x14ac:dyDescent="0.25">
      <c r="E43267"/>
    </row>
    <row r="43268" spans="5:5" x14ac:dyDescent="0.25">
      <c r="E43268"/>
    </row>
    <row r="43269" spans="5:5" x14ac:dyDescent="0.25">
      <c r="E43269"/>
    </row>
    <row r="43270" spans="5:5" x14ac:dyDescent="0.25">
      <c r="E43270"/>
    </row>
    <row r="43271" spans="5:5" x14ac:dyDescent="0.25">
      <c r="E43271"/>
    </row>
    <row r="43272" spans="5:5" x14ac:dyDescent="0.25">
      <c r="E43272"/>
    </row>
    <row r="43273" spans="5:5" x14ac:dyDescent="0.25">
      <c r="E43273"/>
    </row>
    <row r="43274" spans="5:5" x14ac:dyDescent="0.25">
      <c r="E43274"/>
    </row>
    <row r="43275" spans="5:5" x14ac:dyDescent="0.25">
      <c r="E43275"/>
    </row>
    <row r="43276" spans="5:5" x14ac:dyDescent="0.25">
      <c r="E43276"/>
    </row>
    <row r="43277" spans="5:5" x14ac:dyDescent="0.25">
      <c r="E43277"/>
    </row>
    <row r="43278" spans="5:5" x14ac:dyDescent="0.25">
      <c r="E43278"/>
    </row>
    <row r="43279" spans="5:5" x14ac:dyDescent="0.25">
      <c r="E43279"/>
    </row>
    <row r="43280" spans="5:5" x14ac:dyDescent="0.25">
      <c r="E43280"/>
    </row>
    <row r="43281" spans="5:5" x14ac:dyDescent="0.25">
      <c r="E43281"/>
    </row>
    <row r="43282" spans="5:5" x14ac:dyDescent="0.25">
      <c r="E43282"/>
    </row>
    <row r="43283" spans="5:5" x14ac:dyDescent="0.25">
      <c r="E43283"/>
    </row>
    <row r="43284" spans="5:5" x14ac:dyDescent="0.25">
      <c r="E43284"/>
    </row>
    <row r="43285" spans="5:5" x14ac:dyDescent="0.25">
      <c r="E43285"/>
    </row>
    <row r="43286" spans="5:5" x14ac:dyDescent="0.25">
      <c r="E43286"/>
    </row>
    <row r="43287" spans="5:5" x14ac:dyDescent="0.25">
      <c r="E43287"/>
    </row>
    <row r="43288" spans="5:5" x14ac:dyDescent="0.25">
      <c r="E43288"/>
    </row>
    <row r="43289" spans="5:5" x14ac:dyDescent="0.25">
      <c r="E43289"/>
    </row>
    <row r="43290" spans="5:5" x14ac:dyDescent="0.25">
      <c r="E43290"/>
    </row>
    <row r="43291" spans="5:5" x14ac:dyDescent="0.25">
      <c r="E43291"/>
    </row>
    <row r="43292" spans="5:5" x14ac:dyDescent="0.25">
      <c r="E43292"/>
    </row>
    <row r="43293" spans="5:5" x14ac:dyDescent="0.25">
      <c r="E43293"/>
    </row>
    <row r="43294" spans="5:5" x14ac:dyDescent="0.25">
      <c r="E43294"/>
    </row>
    <row r="43295" spans="5:5" x14ac:dyDescent="0.25">
      <c r="E43295"/>
    </row>
    <row r="43296" spans="5:5" x14ac:dyDescent="0.25">
      <c r="E43296"/>
    </row>
    <row r="43297" spans="5:5" x14ac:dyDescent="0.25">
      <c r="E43297"/>
    </row>
    <row r="43298" spans="5:5" x14ac:dyDescent="0.25">
      <c r="E43298"/>
    </row>
    <row r="43299" spans="5:5" x14ac:dyDescent="0.25">
      <c r="E43299"/>
    </row>
    <row r="43300" spans="5:5" x14ac:dyDescent="0.25">
      <c r="E43300"/>
    </row>
    <row r="43301" spans="5:5" x14ac:dyDescent="0.25">
      <c r="E43301"/>
    </row>
    <row r="43302" spans="5:5" x14ac:dyDescent="0.25">
      <c r="E43302"/>
    </row>
    <row r="43303" spans="5:5" x14ac:dyDescent="0.25">
      <c r="E43303"/>
    </row>
    <row r="43304" spans="5:5" x14ac:dyDescent="0.25">
      <c r="E43304"/>
    </row>
    <row r="43305" spans="5:5" x14ac:dyDescent="0.25">
      <c r="E43305"/>
    </row>
    <row r="43306" spans="5:5" x14ac:dyDescent="0.25">
      <c r="E43306"/>
    </row>
    <row r="43307" spans="5:5" x14ac:dyDescent="0.25">
      <c r="E43307"/>
    </row>
    <row r="43308" spans="5:5" x14ac:dyDescent="0.25">
      <c r="E43308"/>
    </row>
    <row r="43309" spans="5:5" x14ac:dyDescent="0.25">
      <c r="E43309"/>
    </row>
    <row r="43310" spans="5:5" x14ac:dyDescent="0.25">
      <c r="E43310"/>
    </row>
    <row r="43311" spans="5:5" x14ac:dyDescent="0.25">
      <c r="E43311"/>
    </row>
    <row r="43312" spans="5:5" x14ac:dyDescent="0.25">
      <c r="E43312"/>
    </row>
    <row r="43313" spans="5:5" x14ac:dyDescent="0.25">
      <c r="E43313"/>
    </row>
    <row r="43314" spans="5:5" x14ac:dyDescent="0.25">
      <c r="E43314"/>
    </row>
    <row r="43315" spans="5:5" x14ac:dyDescent="0.25">
      <c r="E43315"/>
    </row>
    <row r="43316" spans="5:5" x14ac:dyDescent="0.25">
      <c r="E43316"/>
    </row>
    <row r="43317" spans="5:5" x14ac:dyDescent="0.25">
      <c r="E43317"/>
    </row>
    <row r="43318" spans="5:5" x14ac:dyDescent="0.25">
      <c r="E43318"/>
    </row>
    <row r="43319" spans="5:5" x14ac:dyDescent="0.25">
      <c r="E43319"/>
    </row>
    <row r="43320" spans="5:5" x14ac:dyDescent="0.25">
      <c r="E43320"/>
    </row>
    <row r="43321" spans="5:5" x14ac:dyDescent="0.25">
      <c r="E43321"/>
    </row>
    <row r="43322" spans="5:5" x14ac:dyDescent="0.25">
      <c r="E43322"/>
    </row>
    <row r="43323" spans="5:5" x14ac:dyDescent="0.25">
      <c r="E43323"/>
    </row>
    <row r="43324" spans="5:5" x14ac:dyDescent="0.25">
      <c r="E43324"/>
    </row>
    <row r="43325" spans="5:5" x14ac:dyDescent="0.25">
      <c r="E43325"/>
    </row>
    <row r="43326" spans="5:5" x14ac:dyDescent="0.25">
      <c r="E43326"/>
    </row>
    <row r="43327" spans="5:5" x14ac:dyDescent="0.25">
      <c r="E43327"/>
    </row>
    <row r="43328" spans="5:5" x14ac:dyDescent="0.25">
      <c r="E43328"/>
    </row>
    <row r="43329" spans="5:5" x14ac:dyDescent="0.25">
      <c r="E43329"/>
    </row>
    <row r="43330" spans="5:5" x14ac:dyDescent="0.25">
      <c r="E43330"/>
    </row>
    <row r="43331" spans="5:5" x14ac:dyDescent="0.25">
      <c r="E43331"/>
    </row>
    <row r="43332" spans="5:5" x14ac:dyDescent="0.25">
      <c r="E43332"/>
    </row>
    <row r="43333" spans="5:5" x14ac:dyDescent="0.25">
      <c r="E43333"/>
    </row>
    <row r="43334" spans="5:5" x14ac:dyDescent="0.25">
      <c r="E43334"/>
    </row>
    <row r="43335" spans="5:5" x14ac:dyDescent="0.25">
      <c r="E43335"/>
    </row>
    <row r="43336" spans="5:5" x14ac:dyDescent="0.25">
      <c r="E43336"/>
    </row>
    <row r="43337" spans="5:5" x14ac:dyDescent="0.25">
      <c r="E43337"/>
    </row>
    <row r="43338" spans="5:5" x14ac:dyDescent="0.25">
      <c r="E43338"/>
    </row>
    <row r="43339" spans="5:5" x14ac:dyDescent="0.25">
      <c r="E43339"/>
    </row>
    <row r="43340" spans="5:5" x14ac:dyDescent="0.25">
      <c r="E43340"/>
    </row>
    <row r="43341" spans="5:5" x14ac:dyDescent="0.25">
      <c r="E43341"/>
    </row>
    <row r="43342" spans="5:5" x14ac:dyDescent="0.25">
      <c r="E43342"/>
    </row>
    <row r="43343" spans="5:5" x14ac:dyDescent="0.25">
      <c r="E43343"/>
    </row>
    <row r="43344" spans="5:5" x14ac:dyDescent="0.25">
      <c r="E43344"/>
    </row>
    <row r="43345" spans="5:5" x14ac:dyDescent="0.25">
      <c r="E43345"/>
    </row>
    <row r="43346" spans="5:5" x14ac:dyDescent="0.25">
      <c r="E43346"/>
    </row>
    <row r="43347" spans="5:5" x14ac:dyDescent="0.25">
      <c r="E43347"/>
    </row>
    <row r="43348" spans="5:5" x14ac:dyDescent="0.25">
      <c r="E43348"/>
    </row>
    <row r="43349" spans="5:5" x14ac:dyDescent="0.25">
      <c r="E43349"/>
    </row>
    <row r="43350" spans="5:5" x14ac:dyDescent="0.25">
      <c r="E43350"/>
    </row>
    <row r="43351" spans="5:5" x14ac:dyDescent="0.25">
      <c r="E43351"/>
    </row>
    <row r="43352" spans="5:5" x14ac:dyDescent="0.25">
      <c r="E43352"/>
    </row>
    <row r="43353" spans="5:5" x14ac:dyDescent="0.25">
      <c r="E43353"/>
    </row>
    <row r="43354" spans="5:5" x14ac:dyDescent="0.25">
      <c r="E43354"/>
    </row>
    <row r="43355" spans="5:5" x14ac:dyDescent="0.25">
      <c r="E43355"/>
    </row>
    <row r="43356" spans="5:5" x14ac:dyDescent="0.25">
      <c r="E43356"/>
    </row>
    <row r="43357" spans="5:5" x14ac:dyDescent="0.25">
      <c r="E43357"/>
    </row>
    <row r="43358" spans="5:5" x14ac:dyDescent="0.25">
      <c r="E43358"/>
    </row>
    <row r="43359" spans="5:5" x14ac:dyDescent="0.25">
      <c r="E43359"/>
    </row>
    <row r="43360" spans="5:5" x14ac:dyDescent="0.25">
      <c r="E43360"/>
    </row>
    <row r="43361" spans="5:5" x14ac:dyDescent="0.25">
      <c r="E43361"/>
    </row>
    <row r="43362" spans="5:5" x14ac:dyDescent="0.25">
      <c r="E43362"/>
    </row>
    <row r="43363" spans="5:5" x14ac:dyDescent="0.25">
      <c r="E43363"/>
    </row>
    <row r="43364" spans="5:5" x14ac:dyDescent="0.25">
      <c r="E43364"/>
    </row>
    <row r="43365" spans="5:5" x14ac:dyDescent="0.25">
      <c r="E43365"/>
    </row>
    <row r="43366" spans="5:5" x14ac:dyDescent="0.25">
      <c r="E43366"/>
    </row>
    <row r="43367" spans="5:5" x14ac:dyDescent="0.25">
      <c r="E43367"/>
    </row>
    <row r="43368" spans="5:5" x14ac:dyDescent="0.25">
      <c r="E43368"/>
    </row>
    <row r="43369" spans="5:5" x14ac:dyDescent="0.25">
      <c r="E43369"/>
    </row>
    <row r="43370" spans="5:5" x14ac:dyDescent="0.25">
      <c r="E43370"/>
    </row>
    <row r="43371" spans="5:5" x14ac:dyDescent="0.25">
      <c r="E43371"/>
    </row>
    <row r="43372" spans="5:5" x14ac:dyDescent="0.25">
      <c r="E43372"/>
    </row>
    <row r="43373" spans="5:5" x14ac:dyDescent="0.25">
      <c r="E43373"/>
    </row>
    <row r="43374" spans="5:5" x14ac:dyDescent="0.25">
      <c r="E43374"/>
    </row>
    <row r="43375" spans="5:5" x14ac:dyDescent="0.25">
      <c r="E43375"/>
    </row>
    <row r="43376" spans="5:5" x14ac:dyDescent="0.25">
      <c r="E43376"/>
    </row>
    <row r="43377" spans="5:5" x14ac:dyDescent="0.25">
      <c r="E43377"/>
    </row>
    <row r="43378" spans="5:5" x14ac:dyDescent="0.25">
      <c r="E43378"/>
    </row>
    <row r="43379" spans="5:5" x14ac:dyDescent="0.25">
      <c r="E43379"/>
    </row>
    <row r="43380" spans="5:5" x14ac:dyDescent="0.25">
      <c r="E43380"/>
    </row>
    <row r="43381" spans="5:5" x14ac:dyDescent="0.25">
      <c r="E43381"/>
    </row>
    <row r="43382" spans="5:5" x14ac:dyDescent="0.25">
      <c r="E43382"/>
    </row>
    <row r="43383" spans="5:5" x14ac:dyDescent="0.25">
      <c r="E43383"/>
    </row>
    <row r="43384" spans="5:5" x14ac:dyDescent="0.25">
      <c r="E43384"/>
    </row>
    <row r="43385" spans="5:5" x14ac:dyDescent="0.25">
      <c r="E43385"/>
    </row>
    <row r="43386" spans="5:5" x14ac:dyDescent="0.25">
      <c r="E43386"/>
    </row>
    <row r="43387" spans="5:5" x14ac:dyDescent="0.25">
      <c r="E43387"/>
    </row>
    <row r="43388" spans="5:5" x14ac:dyDescent="0.25">
      <c r="E43388"/>
    </row>
    <row r="43389" spans="5:5" x14ac:dyDescent="0.25">
      <c r="E43389"/>
    </row>
    <row r="43390" spans="5:5" x14ac:dyDescent="0.25">
      <c r="E43390"/>
    </row>
    <row r="43391" spans="5:5" x14ac:dyDescent="0.25">
      <c r="E43391"/>
    </row>
    <row r="43392" spans="5:5" x14ac:dyDescent="0.25">
      <c r="E43392"/>
    </row>
    <row r="43393" spans="5:5" x14ac:dyDescent="0.25">
      <c r="E43393"/>
    </row>
    <row r="43394" spans="5:5" x14ac:dyDescent="0.25">
      <c r="E43394"/>
    </row>
    <row r="43395" spans="5:5" x14ac:dyDescent="0.25">
      <c r="E43395"/>
    </row>
    <row r="43396" spans="5:5" x14ac:dyDescent="0.25">
      <c r="E43396"/>
    </row>
    <row r="43397" spans="5:5" x14ac:dyDescent="0.25">
      <c r="E43397"/>
    </row>
    <row r="43398" spans="5:5" x14ac:dyDescent="0.25">
      <c r="E43398"/>
    </row>
    <row r="43399" spans="5:5" x14ac:dyDescent="0.25">
      <c r="E43399"/>
    </row>
    <row r="43400" spans="5:5" x14ac:dyDescent="0.25">
      <c r="E43400"/>
    </row>
    <row r="43401" spans="5:5" x14ac:dyDescent="0.25">
      <c r="E43401"/>
    </row>
    <row r="43402" spans="5:5" x14ac:dyDescent="0.25">
      <c r="E43402"/>
    </row>
    <row r="43403" spans="5:5" x14ac:dyDescent="0.25">
      <c r="E43403"/>
    </row>
    <row r="43404" spans="5:5" x14ac:dyDescent="0.25">
      <c r="E43404"/>
    </row>
    <row r="43405" spans="5:5" x14ac:dyDescent="0.25">
      <c r="E43405"/>
    </row>
    <row r="43406" spans="5:5" x14ac:dyDescent="0.25">
      <c r="E43406"/>
    </row>
    <row r="43407" spans="5:5" x14ac:dyDescent="0.25">
      <c r="E43407"/>
    </row>
    <row r="43408" spans="5:5" x14ac:dyDescent="0.25">
      <c r="E43408"/>
    </row>
    <row r="43409" spans="5:5" x14ac:dyDescent="0.25">
      <c r="E43409"/>
    </row>
    <row r="43410" spans="5:5" x14ac:dyDescent="0.25">
      <c r="E43410"/>
    </row>
    <row r="43411" spans="5:5" x14ac:dyDescent="0.25">
      <c r="E43411"/>
    </row>
    <row r="43412" spans="5:5" x14ac:dyDescent="0.25">
      <c r="E43412"/>
    </row>
    <row r="43413" spans="5:5" x14ac:dyDescent="0.25">
      <c r="E43413"/>
    </row>
    <row r="43414" spans="5:5" x14ac:dyDescent="0.25">
      <c r="E43414"/>
    </row>
    <row r="43415" spans="5:5" x14ac:dyDescent="0.25">
      <c r="E43415"/>
    </row>
    <row r="43416" spans="5:5" x14ac:dyDescent="0.25">
      <c r="E43416"/>
    </row>
    <row r="43417" spans="5:5" x14ac:dyDescent="0.25">
      <c r="E43417"/>
    </row>
    <row r="43418" spans="5:5" x14ac:dyDescent="0.25">
      <c r="E43418"/>
    </row>
    <row r="43419" spans="5:5" x14ac:dyDescent="0.25">
      <c r="E43419"/>
    </row>
    <row r="43420" spans="5:5" x14ac:dyDescent="0.25">
      <c r="E43420"/>
    </row>
    <row r="43421" spans="5:5" x14ac:dyDescent="0.25">
      <c r="E43421"/>
    </row>
    <row r="43422" spans="5:5" x14ac:dyDescent="0.25">
      <c r="E43422"/>
    </row>
    <row r="43423" spans="5:5" x14ac:dyDescent="0.25">
      <c r="E43423"/>
    </row>
    <row r="43424" spans="5:5" x14ac:dyDescent="0.25">
      <c r="E43424"/>
    </row>
    <row r="43425" spans="5:5" x14ac:dyDescent="0.25">
      <c r="E43425"/>
    </row>
    <row r="43426" spans="5:5" x14ac:dyDescent="0.25">
      <c r="E43426"/>
    </row>
    <row r="43427" spans="5:5" x14ac:dyDescent="0.25">
      <c r="E43427"/>
    </row>
    <row r="43428" spans="5:5" x14ac:dyDescent="0.25">
      <c r="E43428"/>
    </row>
    <row r="43429" spans="5:5" x14ac:dyDescent="0.25">
      <c r="E43429"/>
    </row>
    <row r="43430" spans="5:5" x14ac:dyDescent="0.25">
      <c r="E43430"/>
    </row>
    <row r="43431" spans="5:5" x14ac:dyDescent="0.25">
      <c r="E43431"/>
    </row>
    <row r="43432" spans="5:5" x14ac:dyDescent="0.25">
      <c r="E43432"/>
    </row>
    <row r="43433" spans="5:5" x14ac:dyDescent="0.25">
      <c r="E43433"/>
    </row>
    <row r="43434" spans="5:5" x14ac:dyDescent="0.25">
      <c r="E43434"/>
    </row>
    <row r="43435" spans="5:5" x14ac:dyDescent="0.25">
      <c r="E43435"/>
    </row>
    <row r="43436" spans="5:5" x14ac:dyDescent="0.25">
      <c r="E43436"/>
    </row>
    <row r="43437" spans="5:5" x14ac:dyDescent="0.25">
      <c r="E43437"/>
    </row>
    <row r="43438" spans="5:5" x14ac:dyDescent="0.25">
      <c r="E43438"/>
    </row>
    <row r="43439" spans="5:5" x14ac:dyDescent="0.25">
      <c r="E43439"/>
    </row>
    <row r="43440" spans="5:5" x14ac:dyDescent="0.25">
      <c r="E43440"/>
    </row>
    <row r="43441" spans="5:5" x14ac:dyDescent="0.25">
      <c r="E43441"/>
    </row>
    <row r="43442" spans="5:5" x14ac:dyDescent="0.25">
      <c r="E43442"/>
    </row>
    <row r="43443" spans="5:5" x14ac:dyDescent="0.25">
      <c r="E43443"/>
    </row>
    <row r="43444" spans="5:5" x14ac:dyDescent="0.25">
      <c r="E43444"/>
    </row>
    <row r="43445" spans="5:5" x14ac:dyDescent="0.25">
      <c r="E43445"/>
    </row>
    <row r="43446" spans="5:5" x14ac:dyDescent="0.25">
      <c r="E43446"/>
    </row>
    <row r="43447" spans="5:5" x14ac:dyDescent="0.25">
      <c r="E43447"/>
    </row>
    <row r="43448" spans="5:5" x14ac:dyDescent="0.25">
      <c r="E43448"/>
    </row>
    <row r="43449" spans="5:5" x14ac:dyDescent="0.25">
      <c r="E43449"/>
    </row>
    <row r="43450" spans="5:5" x14ac:dyDescent="0.25">
      <c r="E43450"/>
    </row>
    <row r="43451" spans="5:5" x14ac:dyDescent="0.25">
      <c r="E43451"/>
    </row>
    <row r="43452" spans="5:5" x14ac:dyDescent="0.25">
      <c r="E43452"/>
    </row>
    <row r="43453" spans="5:5" x14ac:dyDescent="0.25">
      <c r="E43453"/>
    </row>
    <row r="43454" spans="5:5" x14ac:dyDescent="0.25">
      <c r="E43454"/>
    </row>
    <row r="43455" spans="5:5" x14ac:dyDescent="0.25">
      <c r="E43455"/>
    </row>
    <row r="43456" spans="5:5" x14ac:dyDescent="0.25">
      <c r="E43456"/>
    </row>
    <row r="43457" spans="5:5" x14ac:dyDescent="0.25">
      <c r="E43457"/>
    </row>
    <row r="43458" spans="5:5" x14ac:dyDescent="0.25">
      <c r="E43458"/>
    </row>
    <row r="43459" spans="5:5" x14ac:dyDescent="0.25">
      <c r="E43459"/>
    </row>
    <row r="43460" spans="5:5" x14ac:dyDescent="0.25">
      <c r="E43460"/>
    </row>
    <row r="43461" spans="5:5" x14ac:dyDescent="0.25">
      <c r="E43461"/>
    </row>
    <row r="43462" spans="5:5" x14ac:dyDescent="0.25">
      <c r="E43462"/>
    </row>
    <row r="43463" spans="5:5" x14ac:dyDescent="0.25">
      <c r="E43463"/>
    </row>
    <row r="43464" spans="5:5" x14ac:dyDescent="0.25">
      <c r="E43464"/>
    </row>
    <row r="43465" spans="5:5" x14ac:dyDescent="0.25">
      <c r="E43465"/>
    </row>
    <row r="43466" spans="5:5" x14ac:dyDescent="0.25">
      <c r="E43466"/>
    </row>
    <row r="43467" spans="5:5" x14ac:dyDescent="0.25">
      <c r="E43467"/>
    </row>
    <row r="43468" spans="5:5" x14ac:dyDescent="0.25">
      <c r="E43468"/>
    </row>
    <row r="43469" spans="5:5" x14ac:dyDescent="0.25">
      <c r="E43469"/>
    </row>
    <row r="43470" spans="5:5" x14ac:dyDescent="0.25">
      <c r="E43470"/>
    </row>
    <row r="43471" spans="5:5" x14ac:dyDescent="0.25">
      <c r="E43471"/>
    </row>
    <row r="43472" spans="5:5" x14ac:dyDescent="0.25">
      <c r="E43472"/>
    </row>
    <row r="43473" spans="5:5" x14ac:dyDescent="0.25">
      <c r="E43473"/>
    </row>
    <row r="43474" spans="5:5" x14ac:dyDescent="0.25">
      <c r="E43474"/>
    </row>
    <row r="43475" spans="5:5" x14ac:dyDescent="0.25">
      <c r="E43475"/>
    </row>
    <row r="43476" spans="5:5" x14ac:dyDescent="0.25">
      <c r="E43476"/>
    </row>
    <row r="43477" spans="5:5" x14ac:dyDescent="0.25">
      <c r="E43477"/>
    </row>
    <row r="43478" spans="5:5" x14ac:dyDescent="0.25">
      <c r="E43478"/>
    </row>
    <row r="43479" spans="5:5" x14ac:dyDescent="0.25">
      <c r="E43479"/>
    </row>
    <row r="43480" spans="5:5" x14ac:dyDescent="0.25">
      <c r="E43480"/>
    </row>
    <row r="43481" spans="5:5" x14ac:dyDescent="0.25">
      <c r="E43481"/>
    </row>
    <row r="43482" spans="5:5" x14ac:dyDescent="0.25">
      <c r="E43482"/>
    </row>
    <row r="43483" spans="5:5" x14ac:dyDescent="0.25">
      <c r="E43483"/>
    </row>
    <row r="43484" spans="5:5" x14ac:dyDescent="0.25">
      <c r="E43484"/>
    </row>
    <row r="43485" spans="5:5" x14ac:dyDescent="0.25">
      <c r="E43485"/>
    </row>
    <row r="43486" spans="5:5" x14ac:dyDescent="0.25">
      <c r="E43486"/>
    </row>
    <row r="43487" spans="5:5" x14ac:dyDescent="0.25">
      <c r="E43487"/>
    </row>
    <row r="43488" spans="5:5" x14ac:dyDescent="0.25">
      <c r="E43488"/>
    </row>
    <row r="43489" spans="5:5" x14ac:dyDescent="0.25">
      <c r="E43489"/>
    </row>
    <row r="43490" spans="5:5" x14ac:dyDescent="0.25">
      <c r="E43490"/>
    </row>
    <row r="43491" spans="5:5" x14ac:dyDescent="0.25">
      <c r="E43491"/>
    </row>
    <row r="43492" spans="5:5" x14ac:dyDescent="0.25">
      <c r="E43492"/>
    </row>
    <row r="43493" spans="5:5" x14ac:dyDescent="0.25">
      <c r="E43493"/>
    </row>
    <row r="43494" spans="5:5" x14ac:dyDescent="0.25">
      <c r="E43494"/>
    </row>
    <row r="43495" spans="5:5" x14ac:dyDescent="0.25">
      <c r="E43495"/>
    </row>
    <row r="43496" spans="5:5" x14ac:dyDescent="0.25">
      <c r="E43496"/>
    </row>
    <row r="43497" spans="5:5" x14ac:dyDescent="0.25">
      <c r="E43497"/>
    </row>
    <row r="43498" spans="5:5" x14ac:dyDescent="0.25">
      <c r="E43498"/>
    </row>
    <row r="43499" spans="5:5" x14ac:dyDescent="0.25">
      <c r="E43499"/>
    </row>
    <row r="43500" spans="5:5" x14ac:dyDescent="0.25">
      <c r="E43500"/>
    </row>
    <row r="43501" spans="5:5" x14ac:dyDescent="0.25">
      <c r="E43501"/>
    </row>
    <row r="43502" spans="5:5" x14ac:dyDescent="0.25">
      <c r="E43502"/>
    </row>
    <row r="43503" spans="5:5" x14ac:dyDescent="0.25">
      <c r="E43503"/>
    </row>
    <row r="43504" spans="5:5" x14ac:dyDescent="0.25">
      <c r="E43504"/>
    </row>
    <row r="43505" spans="5:5" x14ac:dyDescent="0.25">
      <c r="E43505"/>
    </row>
    <row r="43506" spans="5:5" x14ac:dyDescent="0.25">
      <c r="E43506"/>
    </row>
    <row r="43507" spans="5:5" x14ac:dyDescent="0.25">
      <c r="E43507"/>
    </row>
    <row r="43508" spans="5:5" x14ac:dyDescent="0.25">
      <c r="E43508"/>
    </row>
    <row r="43509" spans="5:5" x14ac:dyDescent="0.25">
      <c r="E43509"/>
    </row>
    <row r="43510" spans="5:5" x14ac:dyDescent="0.25">
      <c r="E43510"/>
    </row>
    <row r="43511" spans="5:5" x14ac:dyDescent="0.25">
      <c r="E43511"/>
    </row>
    <row r="43512" spans="5:5" x14ac:dyDescent="0.25">
      <c r="E43512"/>
    </row>
    <row r="43513" spans="5:5" x14ac:dyDescent="0.25">
      <c r="E43513"/>
    </row>
    <row r="43514" spans="5:5" x14ac:dyDescent="0.25">
      <c r="E43514"/>
    </row>
    <row r="43515" spans="5:5" x14ac:dyDescent="0.25">
      <c r="E43515"/>
    </row>
    <row r="43516" spans="5:5" x14ac:dyDescent="0.25">
      <c r="E43516"/>
    </row>
    <row r="43517" spans="5:5" x14ac:dyDescent="0.25">
      <c r="E43517"/>
    </row>
    <row r="43518" spans="5:5" x14ac:dyDescent="0.25">
      <c r="E43518"/>
    </row>
    <row r="43519" spans="5:5" x14ac:dyDescent="0.25">
      <c r="E43519"/>
    </row>
    <row r="43520" spans="5:5" x14ac:dyDescent="0.25">
      <c r="E43520"/>
    </row>
    <row r="43521" spans="5:5" x14ac:dyDescent="0.25">
      <c r="E43521"/>
    </row>
    <row r="43522" spans="5:5" x14ac:dyDescent="0.25">
      <c r="E43522"/>
    </row>
    <row r="43523" spans="5:5" x14ac:dyDescent="0.25">
      <c r="E43523"/>
    </row>
    <row r="43524" spans="5:5" x14ac:dyDescent="0.25">
      <c r="E43524"/>
    </row>
    <row r="43525" spans="5:5" x14ac:dyDescent="0.25">
      <c r="E43525"/>
    </row>
    <row r="43526" spans="5:5" x14ac:dyDescent="0.25">
      <c r="E43526"/>
    </row>
    <row r="43527" spans="5:5" x14ac:dyDescent="0.25">
      <c r="E43527"/>
    </row>
    <row r="43528" spans="5:5" x14ac:dyDescent="0.25">
      <c r="E43528"/>
    </row>
    <row r="43529" spans="5:5" x14ac:dyDescent="0.25">
      <c r="E43529"/>
    </row>
    <row r="43530" spans="5:5" x14ac:dyDescent="0.25">
      <c r="E43530"/>
    </row>
    <row r="43531" spans="5:5" x14ac:dyDescent="0.25">
      <c r="E43531"/>
    </row>
    <row r="43532" spans="5:5" x14ac:dyDescent="0.25">
      <c r="E43532"/>
    </row>
    <row r="43533" spans="5:5" x14ac:dyDescent="0.25">
      <c r="E43533"/>
    </row>
    <row r="43534" spans="5:5" x14ac:dyDescent="0.25">
      <c r="E43534"/>
    </row>
    <row r="43535" spans="5:5" x14ac:dyDescent="0.25">
      <c r="E43535"/>
    </row>
    <row r="43536" spans="5:5" x14ac:dyDescent="0.25">
      <c r="E43536"/>
    </row>
    <row r="43537" spans="5:5" x14ac:dyDescent="0.25">
      <c r="E43537"/>
    </row>
    <row r="43538" spans="5:5" x14ac:dyDescent="0.25">
      <c r="E43538"/>
    </row>
    <row r="43539" spans="5:5" x14ac:dyDescent="0.25">
      <c r="E43539"/>
    </row>
    <row r="43540" spans="5:5" x14ac:dyDescent="0.25">
      <c r="E43540"/>
    </row>
    <row r="43541" spans="5:5" x14ac:dyDescent="0.25">
      <c r="E43541"/>
    </row>
    <row r="43542" spans="5:5" x14ac:dyDescent="0.25">
      <c r="E43542"/>
    </row>
    <row r="43543" spans="5:5" x14ac:dyDescent="0.25">
      <c r="E43543"/>
    </row>
    <row r="43544" spans="5:5" x14ac:dyDescent="0.25">
      <c r="E43544"/>
    </row>
    <row r="43545" spans="5:5" x14ac:dyDescent="0.25">
      <c r="E43545"/>
    </row>
    <row r="43546" spans="5:5" x14ac:dyDescent="0.25">
      <c r="E43546"/>
    </row>
    <row r="43547" spans="5:5" x14ac:dyDescent="0.25">
      <c r="E43547"/>
    </row>
    <row r="43548" spans="5:5" x14ac:dyDescent="0.25">
      <c r="E43548"/>
    </row>
    <row r="43549" spans="5:5" x14ac:dyDescent="0.25">
      <c r="E43549"/>
    </row>
    <row r="43550" spans="5:5" x14ac:dyDescent="0.25">
      <c r="E43550"/>
    </row>
    <row r="43551" spans="5:5" x14ac:dyDescent="0.25">
      <c r="E43551"/>
    </row>
    <row r="43552" spans="5:5" x14ac:dyDescent="0.25">
      <c r="E43552"/>
    </row>
    <row r="43553" spans="5:5" x14ac:dyDescent="0.25">
      <c r="E43553"/>
    </row>
    <row r="43554" spans="5:5" x14ac:dyDescent="0.25">
      <c r="E43554"/>
    </row>
    <row r="43555" spans="5:5" x14ac:dyDescent="0.25">
      <c r="E43555"/>
    </row>
    <row r="43556" spans="5:5" x14ac:dyDescent="0.25">
      <c r="E43556"/>
    </row>
    <row r="43557" spans="5:5" x14ac:dyDescent="0.25">
      <c r="E43557"/>
    </row>
    <row r="43558" spans="5:5" x14ac:dyDescent="0.25">
      <c r="E43558"/>
    </row>
    <row r="43559" spans="5:5" x14ac:dyDescent="0.25">
      <c r="E43559"/>
    </row>
    <row r="43560" spans="5:5" x14ac:dyDescent="0.25">
      <c r="E43560"/>
    </row>
    <row r="43561" spans="5:5" x14ac:dyDescent="0.25">
      <c r="E43561"/>
    </row>
    <row r="43562" spans="5:5" x14ac:dyDescent="0.25">
      <c r="E43562"/>
    </row>
    <row r="43563" spans="5:5" x14ac:dyDescent="0.25">
      <c r="E43563"/>
    </row>
    <row r="43564" spans="5:5" x14ac:dyDescent="0.25">
      <c r="E43564"/>
    </row>
    <row r="43565" spans="5:5" x14ac:dyDescent="0.25">
      <c r="E43565"/>
    </row>
    <row r="43566" spans="5:5" x14ac:dyDescent="0.25">
      <c r="E43566"/>
    </row>
    <row r="43567" spans="5:5" x14ac:dyDescent="0.25">
      <c r="E43567"/>
    </row>
    <row r="43568" spans="5:5" x14ac:dyDescent="0.25">
      <c r="E43568"/>
    </row>
    <row r="43569" spans="5:5" x14ac:dyDescent="0.25">
      <c r="E43569"/>
    </row>
    <row r="43570" spans="5:5" x14ac:dyDescent="0.25">
      <c r="E43570"/>
    </row>
    <row r="43571" spans="5:5" x14ac:dyDescent="0.25">
      <c r="E43571"/>
    </row>
    <row r="43572" spans="5:5" x14ac:dyDescent="0.25">
      <c r="E43572"/>
    </row>
    <row r="43573" spans="5:5" x14ac:dyDescent="0.25">
      <c r="E43573"/>
    </row>
    <row r="43574" spans="5:5" x14ac:dyDescent="0.25">
      <c r="E43574"/>
    </row>
    <row r="43575" spans="5:5" x14ac:dyDescent="0.25">
      <c r="E43575"/>
    </row>
    <row r="43576" spans="5:5" x14ac:dyDescent="0.25">
      <c r="E43576"/>
    </row>
    <row r="43577" spans="5:5" x14ac:dyDescent="0.25">
      <c r="E43577"/>
    </row>
    <row r="43578" spans="5:5" x14ac:dyDescent="0.25">
      <c r="E43578"/>
    </row>
    <row r="43579" spans="5:5" x14ac:dyDescent="0.25">
      <c r="E43579"/>
    </row>
    <row r="43580" spans="5:5" x14ac:dyDescent="0.25">
      <c r="E43580"/>
    </row>
    <row r="43581" spans="5:5" x14ac:dyDescent="0.25">
      <c r="E43581"/>
    </row>
    <row r="43582" spans="5:5" x14ac:dyDescent="0.25">
      <c r="E43582"/>
    </row>
    <row r="43583" spans="5:5" x14ac:dyDescent="0.25">
      <c r="E43583"/>
    </row>
    <row r="43584" spans="5:5" x14ac:dyDescent="0.25">
      <c r="E43584"/>
    </row>
    <row r="43585" spans="5:5" x14ac:dyDescent="0.25">
      <c r="E43585"/>
    </row>
    <row r="43586" spans="5:5" x14ac:dyDescent="0.25">
      <c r="E43586"/>
    </row>
    <row r="43587" spans="5:5" x14ac:dyDescent="0.25">
      <c r="E43587"/>
    </row>
    <row r="43588" spans="5:5" x14ac:dyDescent="0.25">
      <c r="E43588"/>
    </row>
    <row r="43589" spans="5:5" x14ac:dyDescent="0.25">
      <c r="E43589"/>
    </row>
    <row r="43590" spans="5:5" x14ac:dyDescent="0.25">
      <c r="E43590"/>
    </row>
    <row r="43591" spans="5:5" x14ac:dyDescent="0.25">
      <c r="E43591"/>
    </row>
    <row r="43592" spans="5:5" x14ac:dyDescent="0.25">
      <c r="E43592"/>
    </row>
    <row r="43593" spans="5:5" x14ac:dyDescent="0.25">
      <c r="E43593"/>
    </row>
    <row r="43594" spans="5:5" x14ac:dyDescent="0.25">
      <c r="E43594"/>
    </row>
    <row r="43595" spans="5:5" x14ac:dyDescent="0.25">
      <c r="E43595"/>
    </row>
    <row r="43596" spans="5:5" x14ac:dyDescent="0.25">
      <c r="E43596"/>
    </row>
    <row r="43597" spans="5:5" x14ac:dyDescent="0.25">
      <c r="E43597"/>
    </row>
    <row r="43598" spans="5:5" x14ac:dyDescent="0.25">
      <c r="E43598"/>
    </row>
    <row r="43599" spans="5:5" x14ac:dyDescent="0.25">
      <c r="E43599"/>
    </row>
    <row r="43600" spans="5:5" x14ac:dyDescent="0.25">
      <c r="E43600"/>
    </row>
    <row r="43601" spans="5:5" x14ac:dyDescent="0.25">
      <c r="E43601"/>
    </row>
    <row r="43602" spans="5:5" x14ac:dyDescent="0.25">
      <c r="E43602"/>
    </row>
    <row r="43603" spans="5:5" x14ac:dyDescent="0.25">
      <c r="E43603"/>
    </row>
    <row r="43604" spans="5:5" x14ac:dyDescent="0.25">
      <c r="E43604"/>
    </row>
    <row r="43605" spans="5:5" x14ac:dyDescent="0.25">
      <c r="E43605"/>
    </row>
    <row r="43606" spans="5:5" x14ac:dyDescent="0.25">
      <c r="E43606"/>
    </row>
    <row r="43607" spans="5:5" x14ac:dyDescent="0.25">
      <c r="E43607"/>
    </row>
    <row r="43608" spans="5:5" x14ac:dyDescent="0.25">
      <c r="E43608"/>
    </row>
    <row r="43609" spans="5:5" x14ac:dyDescent="0.25">
      <c r="E43609"/>
    </row>
    <row r="43610" spans="5:5" x14ac:dyDescent="0.25">
      <c r="E43610"/>
    </row>
    <row r="43611" spans="5:5" x14ac:dyDescent="0.25">
      <c r="E43611"/>
    </row>
    <row r="43612" spans="5:5" x14ac:dyDescent="0.25">
      <c r="E43612"/>
    </row>
    <row r="43613" spans="5:5" x14ac:dyDescent="0.25">
      <c r="E43613"/>
    </row>
    <row r="43614" spans="5:5" x14ac:dyDescent="0.25">
      <c r="E43614"/>
    </row>
    <row r="43615" spans="5:5" x14ac:dyDescent="0.25">
      <c r="E43615"/>
    </row>
    <row r="43616" spans="5:5" x14ac:dyDescent="0.25">
      <c r="E43616"/>
    </row>
    <row r="43617" spans="5:5" x14ac:dyDescent="0.25">
      <c r="E43617"/>
    </row>
    <row r="43618" spans="5:5" x14ac:dyDescent="0.25">
      <c r="E43618"/>
    </row>
    <row r="43619" spans="5:5" x14ac:dyDescent="0.25">
      <c r="E43619"/>
    </row>
    <row r="43620" spans="5:5" x14ac:dyDescent="0.25">
      <c r="E43620"/>
    </row>
    <row r="43621" spans="5:5" x14ac:dyDescent="0.25">
      <c r="E43621"/>
    </row>
    <row r="43622" spans="5:5" x14ac:dyDescent="0.25">
      <c r="E43622"/>
    </row>
    <row r="43623" spans="5:5" x14ac:dyDescent="0.25">
      <c r="E43623"/>
    </row>
    <row r="43624" spans="5:5" x14ac:dyDescent="0.25">
      <c r="E43624"/>
    </row>
    <row r="43625" spans="5:5" x14ac:dyDescent="0.25">
      <c r="E43625"/>
    </row>
    <row r="43626" spans="5:5" x14ac:dyDescent="0.25">
      <c r="E43626"/>
    </row>
    <row r="43627" spans="5:5" x14ac:dyDescent="0.25">
      <c r="E43627"/>
    </row>
    <row r="43628" spans="5:5" x14ac:dyDescent="0.25">
      <c r="E43628"/>
    </row>
    <row r="43629" spans="5:5" x14ac:dyDescent="0.25">
      <c r="E43629"/>
    </row>
    <row r="43630" spans="5:5" x14ac:dyDescent="0.25">
      <c r="E43630"/>
    </row>
    <row r="43631" spans="5:5" x14ac:dyDescent="0.25">
      <c r="E43631"/>
    </row>
    <row r="43632" spans="5:5" x14ac:dyDescent="0.25">
      <c r="E43632"/>
    </row>
    <row r="43633" spans="5:5" x14ac:dyDescent="0.25">
      <c r="E43633"/>
    </row>
    <row r="43634" spans="5:5" x14ac:dyDescent="0.25">
      <c r="E43634"/>
    </row>
    <row r="43635" spans="5:5" x14ac:dyDescent="0.25">
      <c r="E43635"/>
    </row>
    <row r="43636" spans="5:5" x14ac:dyDescent="0.25">
      <c r="E43636"/>
    </row>
    <row r="43637" spans="5:5" x14ac:dyDescent="0.25">
      <c r="E43637"/>
    </row>
    <row r="43638" spans="5:5" x14ac:dyDescent="0.25">
      <c r="E43638"/>
    </row>
    <row r="43639" spans="5:5" x14ac:dyDescent="0.25">
      <c r="E43639"/>
    </row>
    <row r="43640" spans="5:5" x14ac:dyDescent="0.25">
      <c r="E43640"/>
    </row>
    <row r="43641" spans="5:5" x14ac:dyDescent="0.25">
      <c r="E43641"/>
    </row>
    <row r="43642" spans="5:5" x14ac:dyDescent="0.25">
      <c r="E43642"/>
    </row>
    <row r="43643" spans="5:5" x14ac:dyDescent="0.25">
      <c r="E43643"/>
    </row>
    <row r="43644" spans="5:5" x14ac:dyDescent="0.25">
      <c r="E43644"/>
    </row>
    <row r="43645" spans="5:5" x14ac:dyDescent="0.25">
      <c r="E43645"/>
    </row>
    <row r="43646" spans="5:5" x14ac:dyDescent="0.25">
      <c r="E43646"/>
    </row>
    <row r="43647" spans="5:5" x14ac:dyDescent="0.25">
      <c r="E43647"/>
    </row>
    <row r="43648" spans="5:5" x14ac:dyDescent="0.25">
      <c r="E43648"/>
    </row>
    <row r="43649" spans="5:5" x14ac:dyDescent="0.25">
      <c r="E43649"/>
    </row>
    <row r="43650" spans="5:5" x14ac:dyDescent="0.25">
      <c r="E43650"/>
    </row>
    <row r="43651" spans="5:5" x14ac:dyDescent="0.25">
      <c r="E43651"/>
    </row>
    <row r="43652" spans="5:5" x14ac:dyDescent="0.25">
      <c r="E43652"/>
    </row>
    <row r="43653" spans="5:5" x14ac:dyDescent="0.25">
      <c r="E43653"/>
    </row>
    <row r="43654" spans="5:5" x14ac:dyDescent="0.25">
      <c r="E43654"/>
    </row>
    <row r="43655" spans="5:5" x14ac:dyDescent="0.25">
      <c r="E43655"/>
    </row>
    <row r="43656" spans="5:5" x14ac:dyDescent="0.25">
      <c r="E43656"/>
    </row>
    <row r="43657" spans="5:5" x14ac:dyDescent="0.25">
      <c r="E43657"/>
    </row>
    <row r="43658" spans="5:5" x14ac:dyDescent="0.25">
      <c r="E43658"/>
    </row>
    <row r="43659" spans="5:5" x14ac:dyDescent="0.25">
      <c r="E43659"/>
    </row>
    <row r="43660" spans="5:5" x14ac:dyDescent="0.25">
      <c r="E43660"/>
    </row>
    <row r="43661" spans="5:5" x14ac:dyDescent="0.25">
      <c r="E43661"/>
    </row>
    <row r="43662" spans="5:5" x14ac:dyDescent="0.25">
      <c r="E43662"/>
    </row>
    <row r="43663" spans="5:5" x14ac:dyDescent="0.25">
      <c r="E43663"/>
    </row>
    <row r="43664" spans="5:5" x14ac:dyDescent="0.25">
      <c r="E43664"/>
    </row>
    <row r="43665" spans="5:5" x14ac:dyDescent="0.25">
      <c r="E43665"/>
    </row>
    <row r="43666" spans="5:5" x14ac:dyDescent="0.25">
      <c r="E43666"/>
    </row>
    <row r="43667" spans="5:5" x14ac:dyDescent="0.25">
      <c r="E43667"/>
    </row>
    <row r="43668" spans="5:5" x14ac:dyDescent="0.25">
      <c r="E43668"/>
    </row>
    <row r="43669" spans="5:5" x14ac:dyDescent="0.25">
      <c r="E43669"/>
    </row>
    <row r="43670" spans="5:5" x14ac:dyDescent="0.25">
      <c r="E43670"/>
    </row>
    <row r="43671" spans="5:5" x14ac:dyDescent="0.25">
      <c r="E43671"/>
    </row>
    <row r="43672" spans="5:5" x14ac:dyDescent="0.25">
      <c r="E43672"/>
    </row>
    <row r="43673" spans="5:5" x14ac:dyDescent="0.25">
      <c r="E43673"/>
    </row>
    <row r="43674" spans="5:5" x14ac:dyDescent="0.25">
      <c r="E43674"/>
    </row>
    <row r="43675" spans="5:5" x14ac:dyDescent="0.25">
      <c r="E43675"/>
    </row>
    <row r="43676" spans="5:5" x14ac:dyDescent="0.25">
      <c r="E43676"/>
    </row>
    <row r="43677" spans="5:5" x14ac:dyDescent="0.25">
      <c r="E43677"/>
    </row>
    <row r="43678" spans="5:5" x14ac:dyDescent="0.25">
      <c r="E43678"/>
    </row>
    <row r="43679" spans="5:5" x14ac:dyDescent="0.25">
      <c r="E43679"/>
    </row>
    <row r="43680" spans="5:5" x14ac:dyDescent="0.25">
      <c r="E43680"/>
    </row>
    <row r="43681" spans="5:5" x14ac:dyDescent="0.25">
      <c r="E43681"/>
    </row>
    <row r="43682" spans="5:5" x14ac:dyDescent="0.25">
      <c r="E43682"/>
    </row>
    <row r="43683" spans="5:5" x14ac:dyDescent="0.25">
      <c r="E43683"/>
    </row>
    <row r="43684" spans="5:5" x14ac:dyDescent="0.25">
      <c r="E43684"/>
    </row>
    <row r="43685" spans="5:5" x14ac:dyDescent="0.25">
      <c r="E43685"/>
    </row>
    <row r="43686" spans="5:5" x14ac:dyDescent="0.25">
      <c r="E43686"/>
    </row>
    <row r="43687" spans="5:5" x14ac:dyDescent="0.25">
      <c r="E43687"/>
    </row>
    <row r="43688" spans="5:5" x14ac:dyDescent="0.25">
      <c r="E43688"/>
    </row>
    <row r="43689" spans="5:5" x14ac:dyDescent="0.25">
      <c r="E43689"/>
    </row>
    <row r="43690" spans="5:5" x14ac:dyDescent="0.25">
      <c r="E43690"/>
    </row>
    <row r="43691" spans="5:5" x14ac:dyDescent="0.25">
      <c r="E43691"/>
    </row>
    <row r="43692" spans="5:5" x14ac:dyDescent="0.25">
      <c r="E43692"/>
    </row>
    <row r="43693" spans="5:5" x14ac:dyDescent="0.25">
      <c r="E43693"/>
    </row>
    <row r="43694" spans="5:5" x14ac:dyDescent="0.25">
      <c r="E43694"/>
    </row>
    <row r="43695" spans="5:5" x14ac:dyDescent="0.25">
      <c r="E43695"/>
    </row>
    <row r="43696" spans="5:5" x14ac:dyDescent="0.25">
      <c r="E43696"/>
    </row>
    <row r="43697" spans="5:5" x14ac:dyDescent="0.25">
      <c r="E43697"/>
    </row>
    <row r="43698" spans="5:5" x14ac:dyDescent="0.25">
      <c r="E43698"/>
    </row>
    <row r="43699" spans="5:5" x14ac:dyDescent="0.25">
      <c r="E43699"/>
    </row>
    <row r="43700" spans="5:5" x14ac:dyDescent="0.25">
      <c r="E43700"/>
    </row>
    <row r="43701" spans="5:5" x14ac:dyDescent="0.25">
      <c r="E43701"/>
    </row>
    <row r="43702" spans="5:5" x14ac:dyDescent="0.25">
      <c r="E43702"/>
    </row>
    <row r="43703" spans="5:5" x14ac:dyDescent="0.25">
      <c r="E43703"/>
    </row>
    <row r="43704" spans="5:5" x14ac:dyDescent="0.25">
      <c r="E43704"/>
    </row>
    <row r="43705" spans="5:5" x14ac:dyDescent="0.25">
      <c r="E43705"/>
    </row>
    <row r="43706" spans="5:5" x14ac:dyDescent="0.25">
      <c r="E43706"/>
    </row>
    <row r="43707" spans="5:5" x14ac:dyDescent="0.25">
      <c r="E43707"/>
    </row>
    <row r="43708" spans="5:5" x14ac:dyDescent="0.25">
      <c r="E43708"/>
    </row>
    <row r="43709" spans="5:5" x14ac:dyDescent="0.25">
      <c r="E43709"/>
    </row>
    <row r="43710" spans="5:5" x14ac:dyDescent="0.25">
      <c r="E43710"/>
    </row>
    <row r="43711" spans="5:5" x14ac:dyDescent="0.25">
      <c r="E43711"/>
    </row>
    <row r="43712" spans="5:5" x14ac:dyDescent="0.25">
      <c r="E43712"/>
    </row>
    <row r="43713" spans="5:5" x14ac:dyDescent="0.25">
      <c r="E43713"/>
    </row>
    <row r="43714" spans="5:5" x14ac:dyDescent="0.25">
      <c r="E43714"/>
    </row>
    <row r="43715" spans="5:5" x14ac:dyDescent="0.25">
      <c r="E43715"/>
    </row>
    <row r="43716" spans="5:5" x14ac:dyDescent="0.25">
      <c r="E43716"/>
    </row>
    <row r="43717" spans="5:5" x14ac:dyDescent="0.25">
      <c r="E43717"/>
    </row>
    <row r="43718" spans="5:5" x14ac:dyDescent="0.25">
      <c r="E43718"/>
    </row>
    <row r="43719" spans="5:5" x14ac:dyDescent="0.25">
      <c r="E43719"/>
    </row>
    <row r="43720" spans="5:5" x14ac:dyDescent="0.25">
      <c r="E43720"/>
    </row>
    <row r="43721" spans="5:5" x14ac:dyDescent="0.25">
      <c r="E43721"/>
    </row>
    <row r="43722" spans="5:5" x14ac:dyDescent="0.25">
      <c r="E43722"/>
    </row>
    <row r="43723" spans="5:5" x14ac:dyDescent="0.25">
      <c r="E43723"/>
    </row>
    <row r="43724" spans="5:5" x14ac:dyDescent="0.25">
      <c r="E43724"/>
    </row>
    <row r="43725" spans="5:5" x14ac:dyDescent="0.25">
      <c r="E43725"/>
    </row>
    <row r="43726" spans="5:5" x14ac:dyDescent="0.25">
      <c r="E43726"/>
    </row>
    <row r="43727" spans="5:5" x14ac:dyDescent="0.25">
      <c r="E43727"/>
    </row>
    <row r="43728" spans="5:5" x14ac:dyDescent="0.25">
      <c r="E43728"/>
    </row>
    <row r="43729" spans="5:5" x14ac:dyDescent="0.25">
      <c r="E43729"/>
    </row>
    <row r="43730" spans="5:5" x14ac:dyDescent="0.25">
      <c r="E43730"/>
    </row>
    <row r="43731" spans="5:5" x14ac:dyDescent="0.25">
      <c r="E43731"/>
    </row>
    <row r="43732" spans="5:5" x14ac:dyDescent="0.25">
      <c r="E43732"/>
    </row>
    <row r="43733" spans="5:5" x14ac:dyDescent="0.25">
      <c r="E43733"/>
    </row>
    <row r="43734" spans="5:5" x14ac:dyDescent="0.25">
      <c r="E43734"/>
    </row>
    <row r="43735" spans="5:5" x14ac:dyDescent="0.25">
      <c r="E43735"/>
    </row>
    <row r="43736" spans="5:5" x14ac:dyDescent="0.25">
      <c r="E43736"/>
    </row>
    <row r="43737" spans="5:5" x14ac:dyDescent="0.25">
      <c r="E43737"/>
    </row>
    <row r="43738" spans="5:5" x14ac:dyDescent="0.25">
      <c r="E43738"/>
    </row>
    <row r="43739" spans="5:5" x14ac:dyDescent="0.25">
      <c r="E43739"/>
    </row>
    <row r="43740" spans="5:5" x14ac:dyDescent="0.25">
      <c r="E43740"/>
    </row>
    <row r="43741" spans="5:5" x14ac:dyDescent="0.25">
      <c r="E43741"/>
    </row>
    <row r="43742" spans="5:5" x14ac:dyDescent="0.25">
      <c r="E43742"/>
    </row>
    <row r="43743" spans="5:5" x14ac:dyDescent="0.25">
      <c r="E43743"/>
    </row>
    <row r="43744" spans="5:5" x14ac:dyDescent="0.25">
      <c r="E43744"/>
    </row>
    <row r="43745" spans="5:5" x14ac:dyDescent="0.25">
      <c r="E43745"/>
    </row>
    <row r="43746" spans="5:5" x14ac:dyDescent="0.25">
      <c r="E43746"/>
    </row>
    <row r="43747" spans="5:5" x14ac:dyDescent="0.25">
      <c r="E43747"/>
    </row>
    <row r="43748" spans="5:5" x14ac:dyDescent="0.25">
      <c r="E43748"/>
    </row>
    <row r="43749" spans="5:5" x14ac:dyDescent="0.25">
      <c r="E43749"/>
    </row>
    <row r="43750" spans="5:5" x14ac:dyDescent="0.25">
      <c r="E43750"/>
    </row>
    <row r="43751" spans="5:5" x14ac:dyDescent="0.25">
      <c r="E43751"/>
    </row>
    <row r="43752" spans="5:5" x14ac:dyDescent="0.25">
      <c r="E43752"/>
    </row>
    <row r="43753" spans="5:5" x14ac:dyDescent="0.25">
      <c r="E43753"/>
    </row>
    <row r="43754" spans="5:5" x14ac:dyDescent="0.25">
      <c r="E43754"/>
    </row>
    <row r="43755" spans="5:5" x14ac:dyDescent="0.25">
      <c r="E43755"/>
    </row>
    <row r="43756" spans="5:5" x14ac:dyDescent="0.25">
      <c r="E43756"/>
    </row>
    <row r="43757" spans="5:5" x14ac:dyDescent="0.25">
      <c r="E43757"/>
    </row>
    <row r="43758" spans="5:5" x14ac:dyDescent="0.25">
      <c r="E43758"/>
    </row>
    <row r="43759" spans="5:5" x14ac:dyDescent="0.25">
      <c r="E43759"/>
    </row>
    <row r="43760" spans="5:5" x14ac:dyDescent="0.25">
      <c r="E43760"/>
    </row>
    <row r="43761" spans="5:5" x14ac:dyDescent="0.25">
      <c r="E43761"/>
    </row>
    <row r="43762" spans="5:5" x14ac:dyDescent="0.25">
      <c r="E43762"/>
    </row>
    <row r="43763" spans="5:5" x14ac:dyDescent="0.25">
      <c r="E43763"/>
    </row>
    <row r="43764" spans="5:5" x14ac:dyDescent="0.25">
      <c r="E43764"/>
    </row>
    <row r="43765" spans="5:5" x14ac:dyDescent="0.25">
      <c r="E43765"/>
    </row>
    <row r="43766" spans="5:5" x14ac:dyDescent="0.25">
      <c r="E43766"/>
    </row>
    <row r="43767" spans="5:5" x14ac:dyDescent="0.25">
      <c r="E43767"/>
    </row>
    <row r="43768" spans="5:5" x14ac:dyDescent="0.25">
      <c r="E43768"/>
    </row>
    <row r="43769" spans="5:5" x14ac:dyDescent="0.25">
      <c r="E43769"/>
    </row>
    <row r="43770" spans="5:5" x14ac:dyDescent="0.25">
      <c r="E43770"/>
    </row>
    <row r="43771" spans="5:5" x14ac:dyDescent="0.25">
      <c r="E43771"/>
    </row>
    <row r="43772" spans="5:5" x14ac:dyDescent="0.25">
      <c r="E43772"/>
    </row>
    <row r="43773" spans="5:5" x14ac:dyDescent="0.25">
      <c r="E43773"/>
    </row>
    <row r="43774" spans="5:5" x14ac:dyDescent="0.25">
      <c r="E43774"/>
    </row>
    <row r="43775" spans="5:5" x14ac:dyDescent="0.25">
      <c r="E43775"/>
    </row>
    <row r="43776" spans="5:5" x14ac:dyDescent="0.25">
      <c r="E43776"/>
    </row>
    <row r="43777" spans="5:5" x14ac:dyDescent="0.25">
      <c r="E43777"/>
    </row>
    <row r="43778" spans="5:5" x14ac:dyDescent="0.25">
      <c r="E43778"/>
    </row>
    <row r="43779" spans="5:5" x14ac:dyDescent="0.25">
      <c r="E43779"/>
    </row>
    <row r="43780" spans="5:5" x14ac:dyDescent="0.25">
      <c r="E43780"/>
    </row>
    <row r="43781" spans="5:5" x14ac:dyDescent="0.25">
      <c r="E43781"/>
    </row>
    <row r="43782" spans="5:5" x14ac:dyDescent="0.25">
      <c r="E43782"/>
    </row>
    <row r="43783" spans="5:5" x14ac:dyDescent="0.25">
      <c r="E43783"/>
    </row>
    <row r="43784" spans="5:5" x14ac:dyDescent="0.25">
      <c r="E43784"/>
    </row>
    <row r="43785" spans="5:5" x14ac:dyDescent="0.25">
      <c r="E43785"/>
    </row>
    <row r="43786" spans="5:5" x14ac:dyDescent="0.25">
      <c r="E43786"/>
    </row>
    <row r="43787" spans="5:5" x14ac:dyDescent="0.25">
      <c r="E43787"/>
    </row>
    <row r="43788" spans="5:5" x14ac:dyDescent="0.25">
      <c r="E43788"/>
    </row>
    <row r="43789" spans="5:5" x14ac:dyDescent="0.25">
      <c r="E43789"/>
    </row>
    <row r="43790" spans="5:5" x14ac:dyDescent="0.25">
      <c r="E43790"/>
    </row>
    <row r="43791" spans="5:5" x14ac:dyDescent="0.25">
      <c r="E43791"/>
    </row>
    <row r="43792" spans="5:5" x14ac:dyDescent="0.25">
      <c r="E43792"/>
    </row>
    <row r="43793" spans="5:5" x14ac:dyDescent="0.25">
      <c r="E43793"/>
    </row>
    <row r="43794" spans="5:5" x14ac:dyDescent="0.25">
      <c r="E43794"/>
    </row>
    <row r="43795" spans="5:5" x14ac:dyDescent="0.25">
      <c r="E43795"/>
    </row>
    <row r="43796" spans="5:5" x14ac:dyDescent="0.25">
      <c r="E43796"/>
    </row>
    <row r="43797" spans="5:5" x14ac:dyDescent="0.25">
      <c r="E43797"/>
    </row>
    <row r="43798" spans="5:5" x14ac:dyDescent="0.25">
      <c r="E43798"/>
    </row>
    <row r="43799" spans="5:5" x14ac:dyDescent="0.25">
      <c r="E43799"/>
    </row>
    <row r="43800" spans="5:5" x14ac:dyDescent="0.25">
      <c r="E43800"/>
    </row>
    <row r="43801" spans="5:5" x14ac:dyDescent="0.25">
      <c r="E43801"/>
    </row>
    <row r="43802" spans="5:5" x14ac:dyDescent="0.25">
      <c r="E43802"/>
    </row>
    <row r="43803" spans="5:5" x14ac:dyDescent="0.25">
      <c r="E43803"/>
    </row>
    <row r="43804" spans="5:5" x14ac:dyDescent="0.25">
      <c r="E43804"/>
    </row>
    <row r="43805" spans="5:5" x14ac:dyDescent="0.25">
      <c r="E43805"/>
    </row>
    <row r="43806" spans="5:5" x14ac:dyDescent="0.25">
      <c r="E43806"/>
    </row>
    <row r="43807" spans="5:5" x14ac:dyDescent="0.25">
      <c r="E43807"/>
    </row>
    <row r="43808" spans="5:5" x14ac:dyDescent="0.25">
      <c r="E43808"/>
    </row>
    <row r="43809" spans="5:5" x14ac:dyDescent="0.25">
      <c r="E43809"/>
    </row>
    <row r="43810" spans="5:5" x14ac:dyDescent="0.25">
      <c r="E43810"/>
    </row>
    <row r="43811" spans="5:5" x14ac:dyDescent="0.25">
      <c r="E43811"/>
    </row>
    <row r="43812" spans="5:5" x14ac:dyDescent="0.25">
      <c r="E43812"/>
    </row>
    <row r="43813" spans="5:5" x14ac:dyDescent="0.25">
      <c r="E43813"/>
    </row>
    <row r="43814" spans="5:5" x14ac:dyDescent="0.25">
      <c r="E43814"/>
    </row>
    <row r="43815" spans="5:5" x14ac:dyDescent="0.25">
      <c r="E43815"/>
    </row>
    <row r="43816" spans="5:5" x14ac:dyDescent="0.25">
      <c r="E43816"/>
    </row>
    <row r="43817" spans="5:5" x14ac:dyDescent="0.25">
      <c r="E43817"/>
    </row>
    <row r="43818" spans="5:5" x14ac:dyDescent="0.25">
      <c r="E43818"/>
    </row>
    <row r="43819" spans="5:5" x14ac:dyDescent="0.25">
      <c r="E43819"/>
    </row>
    <row r="43820" spans="5:5" x14ac:dyDescent="0.25">
      <c r="E43820"/>
    </row>
    <row r="43821" spans="5:5" x14ac:dyDescent="0.25">
      <c r="E43821"/>
    </row>
    <row r="43822" spans="5:5" x14ac:dyDescent="0.25">
      <c r="E43822"/>
    </row>
    <row r="43823" spans="5:5" x14ac:dyDescent="0.25">
      <c r="E43823"/>
    </row>
    <row r="43824" spans="5:5" x14ac:dyDescent="0.25">
      <c r="E43824"/>
    </row>
    <row r="43825" spans="5:5" x14ac:dyDescent="0.25">
      <c r="E43825"/>
    </row>
    <row r="43826" spans="5:5" x14ac:dyDescent="0.25">
      <c r="E43826"/>
    </row>
    <row r="43827" spans="5:5" x14ac:dyDescent="0.25">
      <c r="E43827"/>
    </row>
    <row r="43828" spans="5:5" x14ac:dyDescent="0.25">
      <c r="E43828"/>
    </row>
    <row r="43829" spans="5:5" x14ac:dyDescent="0.25">
      <c r="E43829"/>
    </row>
    <row r="43830" spans="5:5" x14ac:dyDescent="0.25">
      <c r="E43830"/>
    </row>
    <row r="43831" spans="5:5" x14ac:dyDescent="0.25">
      <c r="E43831"/>
    </row>
    <row r="43832" spans="5:5" x14ac:dyDescent="0.25">
      <c r="E43832"/>
    </row>
    <row r="43833" spans="5:5" x14ac:dyDescent="0.25">
      <c r="E43833"/>
    </row>
    <row r="43834" spans="5:5" x14ac:dyDescent="0.25">
      <c r="E43834"/>
    </row>
    <row r="43835" spans="5:5" x14ac:dyDescent="0.25">
      <c r="E43835"/>
    </row>
    <row r="43836" spans="5:5" x14ac:dyDescent="0.25">
      <c r="E43836"/>
    </row>
    <row r="43837" spans="5:5" x14ac:dyDescent="0.25">
      <c r="E43837"/>
    </row>
    <row r="43838" spans="5:5" x14ac:dyDescent="0.25">
      <c r="E43838"/>
    </row>
    <row r="43839" spans="5:5" x14ac:dyDescent="0.25">
      <c r="E43839"/>
    </row>
    <row r="43840" spans="5:5" x14ac:dyDescent="0.25">
      <c r="E43840"/>
    </row>
    <row r="43841" spans="5:5" x14ac:dyDescent="0.25">
      <c r="E43841"/>
    </row>
    <row r="43842" spans="5:5" x14ac:dyDescent="0.25">
      <c r="E43842"/>
    </row>
    <row r="43843" spans="5:5" x14ac:dyDescent="0.25">
      <c r="E43843"/>
    </row>
    <row r="43844" spans="5:5" x14ac:dyDescent="0.25">
      <c r="E43844"/>
    </row>
    <row r="43845" spans="5:5" x14ac:dyDescent="0.25">
      <c r="E43845"/>
    </row>
    <row r="43846" spans="5:5" x14ac:dyDescent="0.25">
      <c r="E43846"/>
    </row>
    <row r="43847" spans="5:5" x14ac:dyDescent="0.25">
      <c r="E43847"/>
    </row>
    <row r="43848" spans="5:5" x14ac:dyDescent="0.25">
      <c r="E43848"/>
    </row>
    <row r="43849" spans="5:5" x14ac:dyDescent="0.25">
      <c r="E43849"/>
    </row>
    <row r="43850" spans="5:5" x14ac:dyDescent="0.25">
      <c r="E43850"/>
    </row>
    <row r="43851" spans="5:5" x14ac:dyDescent="0.25">
      <c r="E43851"/>
    </row>
    <row r="43852" spans="5:5" x14ac:dyDescent="0.25">
      <c r="E43852"/>
    </row>
    <row r="43853" spans="5:5" x14ac:dyDescent="0.25">
      <c r="E43853"/>
    </row>
    <row r="43854" spans="5:5" x14ac:dyDescent="0.25">
      <c r="E43854"/>
    </row>
    <row r="43855" spans="5:5" x14ac:dyDescent="0.25">
      <c r="E43855"/>
    </row>
    <row r="43856" spans="5:5" x14ac:dyDescent="0.25">
      <c r="E43856"/>
    </row>
    <row r="43857" spans="5:5" x14ac:dyDescent="0.25">
      <c r="E43857"/>
    </row>
    <row r="43858" spans="5:5" x14ac:dyDescent="0.25">
      <c r="E43858"/>
    </row>
    <row r="43859" spans="5:5" x14ac:dyDescent="0.25">
      <c r="E43859"/>
    </row>
    <row r="43860" spans="5:5" x14ac:dyDescent="0.25">
      <c r="E43860"/>
    </row>
    <row r="43861" spans="5:5" x14ac:dyDescent="0.25">
      <c r="E43861"/>
    </row>
    <row r="43862" spans="5:5" x14ac:dyDescent="0.25">
      <c r="E43862"/>
    </row>
    <row r="43863" spans="5:5" x14ac:dyDescent="0.25">
      <c r="E43863"/>
    </row>
    <row r="43864" spans="5:5" x14ac:dyDescent="0.25">
      <c r="E43864"/>
    </row>
    <row r="43865" spans="5:5" x14ac:dyDescent="0.25">
      <c r="E43865"/>
    </row>
    <row r="43866" spans="5:5" x14ac:dyDescent="0.25">
      <c r="E43866"/>
    </row>
    <row r="43867" spans="5:5" x14ac:dyDescent="0.25">
      <c r="E43867"/>
    </row>
    <row r="43868" spans="5:5" x14ac:dyDescent="0.25">
      <c r="E43868"/>
    </row>
    <row r="43869" spans="5:5" x14ac:dyDescent="0.25">
      <c r="E43869"/>
    </row>
    <row r="43870" spans="5:5" x14ac:dyDescent="0.25">
      <c r="E43870"/>
    </row>
    <row r="43871" spans="5:5" x14ac:dyDescent="0.25">
      <c r="E43871"/>
    </row>
    <row r="43872" spans="5:5" x14ac:dyDescent="0.25">
      <c r="E43872"/>
    </row>
    <row r="43873" spans="5:5" x14ac:dyDescent="0.25">
      <c r="E43873"/>
    </row>
    <row r="43874" spans="5:5" x14ac:dyDescent="0.25">
      <c r="E43874"/>
    </row>
    <row r="43875" spans="5:5" x14ac:dyDescent="0.25">
      <c r="E43875"/>
    </row>
    <row r="43876" spans="5:5" x14ac:dyDescent="0.25">
      <c r="E43876"/>
    </row>
    <row r="43877" spans="5:5" x14ac:dyDescent="0.25">
      <c r="E43877"/>
    </row>
    <row r="43878" spans="5:5" x14ac:dyDescent="0.25">
      <c r="E43878"/>
    </row>
    <row r="43879" spans="5:5" x14ac:dyDescent="0.25">
      <c r="E43879"/>
    </row>
    <row r="43880" spans="5:5" x14ac:dyDescent="0.25">
      <c r="E43880"/>
    </row>
    <row r="43881" spans="5:5" x14ac:dyDescent="0.25">
      <c r="E43881"/>
    </row>
    <row r="43882" spans="5:5" x14ac:dyDescent="0.25">
      <c r="E43882"/>
    </row>
    <row r="43883" spans="5:5" x14ac:dyDescent="0.25">
      <c r="E43883"/>
    </row>
    <row r="43884" spans="5:5" x14ac:dyDescent="0.25">
      <c r="E43884"/>
    </row>
    <row r="43885" spans="5:5" x14ac:dyDescent="0.25">
      <c r="E43885"/>
    </row>
    <row r="43886" spans="5:5" x14ac:dyDescent="0.25">
      <c r="E43886"/>
    </row>
    <row r="43887" spans="5:5" x14ac:dyDescent="0.25">
      <c r="E43887"/>
    </row>
    <row r="43888" spans="5:5" x14ac:dyDescent="0.25">
      <c r="E43888"/>
    </row>
    <row r="43889" spans="5:5" x14ac:dyDescent="0.25">
      <c r="E43889"/>
    </row>
    <row r="43890" spans="5:5" x14ac:dyDescent="0.25">
      <c r="E43890"/>
    </row>
    <row r="43891" spans="5:5" x14ac:dyDescent="0.25">
      <c r="E43891"/>
    </row>
    <row r="43892" spans="5:5" x14ac:dyDescent="0.25">
      <c r="E43892"/>
    </row>
    <row r="43893" spans="5:5" x14ac:dyDescent="0.25">
      <c r="E43893"/>
    </row>
    <row r="43894" spans="5:5" x14ac:dyDescent="0.25">
      <c r="E43894"/>
    </row>
    <row r="43895" spans="5:5" x14ac:dyDescent="0.25">
      <c r="E43895"/>
    </row>
    <row r="43896" spans="5:5" x14ac:dyDescent="0.25">
      <c r="E43896"/>
    </row>
    <row r="43897" spans="5:5" x14ac:dyDescent="0.25">
      <c r="E43897"/>
    </row>
    <row r="43898" spans="5:5" x14ac:dyDescent="0.25">
      <c r="E43898"/>
    </row>
    <row r="43899" spans="5:5" x14ac:dyDescent="0.25">
      <c r="E43899"/>
    </row>
    <row r="43900" spans="5:5" x14ac:dyDescent="0.25">
      <c r="E43900"/>
    </row>
    <row r="43901" spans="5:5" x14ac:dyDescent="0.25">
      <c r="E43901"/>
    </row>
    <row r="43902" spans="5:5" x14ac:dyDescent="0.25">
      <c r="E43902"/>
    </row>
    <row r="43903" spans="5:5" x14ac:dyDescent="0.25">
      <c r="E43903"/>
    </row>
    <row r="43904" spans="5:5" x14ac:dyDescent="0.25">
      <c r="E43904"/>
    </row>
    <row r="43905" spans="5:5" x14ac:dyDescent="0.25">
      <c r="E43905"/>
    </row>
    <row r="43906" spans="5:5" x14ac:dyDescent="0.25">
      <c r="E43906"/>
    </row>
    <row r="43907" spans="5:5" x14ac:dyDescent="0.25">
      <c r="E43907"/>
    </row>
    <row r="43908" spans="5:5" x14ac:dyDescent="0.25">
      <c r="E43908"/>
    </row>
    <row r="43909" spans="5:5" x14ac:dyDescent="0.25">
      <c r="E43909"/>
    </row>
    <row r="43910" spans="5:5" x14ac:dyDescent="0.25">
      <c r="E43910"/>
    </row>
    <row r="43911" spans="5:5" x14ac:dyDescent="0.25">
      <c r="E43911"/>
    </row>
    <row r="43912" spans="5:5" x14ac:dyDescent="0.25">
      <c r="E43912"/>
    </row>
    <row r="43913" spans="5:5" x14ac:dyDescent="0.25">
      <c r="E43913"/>
    </row>
    <row r="43914" spans="5:5" x14ac:dyDescent="0.25">
      <c r="E43914"/>
    </row>
    <row r="43915" spans="5:5" x14ac:dyDescent="0.25">
      <c r="E43915"/>
    </row>
    <row r="43916" spans="5:5" x14ac:dyDescent="0.25">
      <c r="E43916"/>
    </row>
    <row r="43917" spans="5:5" x14ac:dyDescent="0.25">
      <c r="E43917"/>
    </row>
    <row r="43918" spans="5:5" x14ac:dyDescent="0.25">
      <c r="E43918"/>
    </row>
    <row r="43919" spans="5:5" x14ac:dyDescent="0.25">
      <c r="E43919"/>
    </row>
    <row r="43920" spans="5:5" x14ac:dyDescent="0.25">
      <c r="E43920"/>
    </row>
    <row r="43921" spans="5:5" x14ac:dyDescent="0.25">
      <c r="E43921"/>
    </row>
    <row r="43922" spans="5:5" x14ac:dyDescent="0.25">
      <c r="E43922"/>
    </row>
    <row r="43923" spans="5:5" x14ac:dyDescent="0.25">
      <c r="E43923"/>
    </row>
    <row r="43924" spans="5:5" x14ac:dyDescent="0.25">
      <c r="E43924"/>
    </row>
    <row r="43925" spans="5:5" x14ac:dyDescent="0.25">
      <c r="E43925"/>
    </row>
    <row r="43926" spans="5:5" x14ac:dyDescent="0.25">
      <c r="E43926"/>
    </row>
    <row r="43927" spans="5:5" x14ac:dyDescent="0.25">
      <c r="E43927"/>
    </row>
    <row r="43928" spans="5:5" x14ac:dyDescent="0.25">
      <c r="E43928"/>
    </row>
    <row r="43929" spans="5:5" x14ac:dyDescent="0.25">
      <c r="E43929"/>
    </row>
    <row r="43930" spans="5:5" x14ac:dyDescent="0.25">
      <c r="E43930"/>
    </row>
    <row r="43931" spans="5:5" x14ac:dyDescent="0.25">
      <c r="E43931"/>
    </row>
    <row r="43932" spans="5:5" x14ac:dyDescent="0.25">
      <c r="E43932"/>
    </row>
    <row r="43933" spans="5:5" x14ac:dyDescent="0.25">
      <c r="E43933"/>
    </row>
    <row r="43934" spans="5:5" x14ac:dyDescent="0.25">
      <c r="E43934"/>
    </row>
    <row r="43935" spans="5:5" x14ac:dyDescent="0.25">
      <c r="E43935"/>
    </row>
    <row r="43936" spans="5:5" x14ac:dyDescent="0.25">
      <c r="E43936"/>
    </row>
    <row r="43937" spans="5:5" x14ac:dyDescent="0.25">
      <c r="E43937"/>
    </row>
    <row r="43938" spans="5:5" x14ac:dyDescent="0.25">
      <c r="E43938"/>
    </row>
    <row r="43939" spans="5:5" x14ac:dyDescent="0.25">
      <c r="E43939"/>
    </row>
    <row r="43940" spans="5:5" x14ac:dyDescent="0.25">
      <c r="E43940"/>
    </row>
    <row r="43941" spans="5:5" x14ac:dyDescent="0.25">
      <c r="E43941"/>
    </row>
    <row r="43942" spans="5:5" x14ac:dyDescent="0.25">
      <c r="E43942"/>
    </row>
    <row r="43943" spans="5:5" x14ac:dyDescent="0.25">
      <c r="E43943"/>
    </row>
    <row r="43944" spans="5:5" x14ac:dyDescent="0.25">
      <c r="E43944"/>
    </row>
    <row r="43945" spans="5:5" x14ac:dyDescent="0.25">
      <c r="E43945"/>
    </row>
    <row r="43946" spans="5:5" x14ac:dyDescent="0.25">
      <c r="E43946"/>
    </row>
    <row r="43947" spans="5:5" x14ac:dyDescent="0.25">
      <c r="E43947"/>
    </row>
    <row r="43948" spans="5:5" x14ac:dyDescent="0.25">
      <c r="E43948"/>
    </row>
    <row r="43949" spans="5:5" x14ac:dyDescent="0.25">
      <c r="E43949"/>
    </row>
    <row r="43950" spans="5:5" x14ac:dyDescent="0.25">
      <c r="E43950"/>
    </row>
    <row r="43951" spans="5:5" x14ac:dyDescent="0.25">
      <c r="E43951"/>
    </row>
    <row r="43952" spans="5:5" x14ac:dyDescent="0.25">
      <c r="E43952"/>
    </row>
    <row r="43953" spans="5:5" x14ac:dyDescent="0.25">
      <c r="E43953"/>
    </row>
    <row r="43954" spans="5:5" x14ac:dyDescent="0.25">
      <c r="E43954"/>
    </row>
    <row r="43955" spans="5:5" x14ac:dyDescent="0.25">
      <c r="E43955"/>
    </row>
    <row r="43956" spans="5:5" x14ac:dyDescent="0.25">
      <c r="E43956"/>
    </row>
    <row r="43957" spans="5:5" x14ac:dyDescent="0.25">
      <c r="E43957"/>
    </row>
    <row r="43958" spans="5:5" x14ac:dyDescent="0.25">
      <c r="E43958"/>
    </row>
    <row r="43959" spans="5:5" x14ac:dyDescent="0.25">
      <c r="E43959"/>
    </row>
    <row r="43960" spans="5:5" x14ac:dyDescent="0.25">
      <c r="E43960"/>
    </row>
    <row r="43961" spans="5:5" x14ac:dyDescent="0.25">
      <c r="E43961"/>
    </row>
    <row r="43962" spans="5:5" x14ac:dyDescent="0.25">
      <c r="E43962"/>
    </row>
    <row r="43963" spans="5:5" x14ac:dyDescent="0.25">
      <c r="E43963"/>
    </row>
    <row r="43964" spans="5:5" x14ac:dyDescent="0.25">
      <c r="E43964"/>
    </row>
    <row r="43965" spans="5:5" x14ac:dyDescent="0.25">
      <c r="E43965"/>
    </row>
    <row r="43966" spans="5:5" x14ac:dyDescent="0.25">
      <c r="E43966"/>
    </row>
    <row r="43967" spans="5:5" x14ac:dyDescent="0.25">
      <c r="E43967"/>
    </row>
    <row r="43968" spans="5:5" x14ac:dyDescent="0.25">
      <c r="E43968"/>
    </row>
    <row r="43969" spans="5:5" x14ac:dyDescent="0.25">
      <c r="E43969"/>
    </row>
    <row r="43970" spans="5:5" x14ac:dyDescent="0.25">
      <c r="E43970"/>
    </row>
    <row r="43971" spans="5:5" x14ac:dyDescent="0.25">
      <c r="E43971"/>
    </row>
    <row r="43972" spans="5:5" x14ac:dyDescent="0.25">
      <c r="E43972"/>
    </row>
    <row r="43973" spans="5:5" x14ac:dyDescent="0.25">
      <c r="E43973"/>
    </row>
    <row r="43974" spans="5:5" x14ac:dyDescent="0.25">
      <c r="E43974"/>
    </row>
    <row r="43975" spans="5:5" x14ac:dyDescent="0.25">
      <c r="E43975"/>
    </row>
    <row r="43976" spans="5:5" x14ac:dyDescent="0.25">
      <c r="E43976"/>
    </row>
    <row r="43977" spans="5:5" x14ac:dyDescent="0.25">
      <c r="E43977"/>
    </row>
    <row r="43978" spans="5:5" x14ac:dyDescent="0.25">
      <c r="E43978"/>
    </row>
    <row r="43979" spans="5:5" x14ac:dyDescent="0.25">
      <c r="E43979"/>
    </row>
    <row r="43980" spans="5:5" x14ac:dyDescent="0.25">
      <c r="E43980"/>
    </row>
    <row r="43981" spans="5:5" x14ac:dyDescent="0.25">
      <c r="E43981"/>
    </row>
    <row r="43982" spans="5:5" x14ac:dyDescent="0.25">
      <c r="E43982"/>
    </row>
    <row r="43983" spans="5:5" x14ac:dyDescent="0.25">
      <c r="E43983"/>
    </row>
    <row r="43984" spans="5:5" x14ac:dyDescent="0.25">
      <c r="E43984"/>
    </row>
    <row r="43985" spans="5:5" x14ac:dyDescent="0.25">
      <c r="E43985"/>
    </row>
    <row r="43986" spans="5:5" x14ac:dyDescent="0.25">
      <c r="E43986"/>
    </row>
    <row r="43987" spans="5:5" x14ac:dyDescent="0.25">
      <c r="E43987"/>
    </row>
    <row r="43988" spans="5:5" x14ac:dyDescent="0.25">
      <c r="E43988"/>
    </row>
    <row r="43989" spans="5:5" x14ac:dyDescent="0.25">
      <c r="E43989"/>
    </row>
    <row r="43990" spans="5:5" x14ac:dyDescent="0.25">
      <c r="E43990"/>
    </row>
    <row r="43991" spans="5:5" x14ac:dyDescent="0.25">
      <c r="E43991"/>
    </row>
    <row r="43992" spans="5:5" x14ac:dyDescent="0.25">
      <c r="E43992"/>
    </row>
    <row r="43993" spans="5:5" x14ac:dyDescent="0.25">
      <c r="E43993"/>
    </row>
    <row r="43994" spans="5:5" x14ac:dyDescent="0.25">
      <c r="E43994"/>
    </row>
    <row r="43995" spans="5:5" x14ac:dyDescent="0.25">
      <c r="E43995"/>
    </row>
    <row r="43996" spans="5:5" x14ac:dyDescent="0.25">
      <c r="E43996"/>
    </row>
    <row r="43997" spans="5:5" x14ac:dyDescent="0.25">
      <c r="E43997"/>
    </row>
    <row r="43998" spans="5:5" x14ac:dyDescent="0.25">
      <c r="E43998"/>
    </row>
    <row r="43999" spans="5:5" x14ac:dyDescent="0.25">
      <c r="E43999"/>
    </row>
    <row r="44000" spans="5:5" x14ac:dyDescent="0.25">
      <c r="E44000"/>
    </row>
    <row r="44001" spans="5:5" x14ac:dyDescent="0.25">
      <c r="E44001"/>
    </row>
    <row r="44002" spans="5:5" x14ac:dyDescent="0.25">
      <c r="E44002"/>
    </row>
    <row r="44003" spans="5:5" x14ac:dyDescent="0.25">
      <c r="E44003"/>
    </row>
    <row r="44004" spans="5:5" x14ac:dyDescent="0.25">
      <c r="E44004"/>
    </row>
    <row r="44005" spans="5:5" x14ac:dyDescent="0.25">
      <c r="E44005"/>
    </row>
    <row r="44006" spans="5:5" x14ac:dyDescent="0.25">
      <c r="E44006"/>
    </row>
    <row r="44007" spans="5:5" x14ac:dyDescent="0.25">
      <c r="E44007"/>
    </row>
    <row r="44008" spans="5:5" x14ac:dyDescent="0.25">
      <c r="E44008"/>
    </row>
    <row r="44009" spans="5:5" x14ac:dyDescent="0.25">
      <c r="E44009"/>
    </row>
    <row r="44010" spans="5:5" x14ac:dyDescent="0.25">
      <c r="E44010"/>
    </row>
    <row r="44011" spans="5:5" x14ac:dyDescent="0.25">
      <c r="E44011"/>
    </row>
    <row r="44012" spans="5:5" x14ac:dyDescent="0.25">
      <c r="E44012"/>
    </row>
    <row r="44013" spans="5:5" x14ac:dyDescent="0.25">
      <c r="E44013"/>
    </row>
    <row r="44014" spans="5:5" x14ac:dyDescent="0.25">
      <c r="E44014"/>
    </row>
    <row r="44015" spans="5:5" x14ac:dyDescent="0.25">
      <c r="E44015"/>
    </row>
    <row r="44016" spans="5:5" x14ac:dyDescent="0.25">
      <c r="E44016"/>
    </row>
    <row r="44017" spans="5:5" x14ac:dyDescent="0.25">
      <c r="E44017"/>
    </row>
    <row r="44018" spans="5:5" x14ac:dyDescent="0.25">
      <c r="E44018"/>
    </row>
    <row r="44019" spans="5:5" x14ac:dyDescent="0.25">
      <c r="E44019"/>
    </row>
    <row r="44020" spans="5:5" x14ac:dyDescent="0.25">
      <c r="E44020"/>
    </row>
    <row r="44021" spans="5:5" x14ac:dyDescent="0.25">
      <c r="E44021"/>
    </row>
    <row r="44022" spans="5:5" x14ac:dyDescent="0.25">
      <c r="E44022"/>
    </row>
    <row r="44023" spans="5:5" x14ac:dyDescent="0.25">
      <c r="E44023"/>
    </row>
    <row r="44024" spans="5:5" x14ac:dyDescent="0.25">
      <c r="E44024"/>
    </row>
    <row r="44025" spans="5:5" x14ac:dyDescent="0.25">
      <c r="E44025"/>
    </row>
    <row r="44026" spans="5:5" x14ac:dyDescent="0.25">
      <c r="E44026"/>
    </row>
    <row r="44027" spans="5:5" x14ac:dyDescent="0.25">
      <c r="E44027"/>
    </row>
    <row r="44028" spans="5:5" x14ac:dyDescent="0.25">
      <c r="E44028"/>
    </row>
    <row r="44029" spans="5:5" x14ac:dyDescent="0.25">
      <c r="E44029"/>
    </row>
    <row r="44030" spans="5:5" x14ac:dyDescent="0.25">
      <c r="E44030"/>
    </row>
    <row r="44031" spans="5:5" x14ac:dyDescent="0.25">
      <c r="E44031"/>
    </row>
    <row r="44032" spans="5:5" x14ac:dyDescent="0.25">
      <c r="E44032"/>
    </row>
    <row r="44033" spans="5:5" x14ac:dyDescent="0.25">
      <c r="E44033"/>
    </row>
    <row r="44034" spans="5:5" x14ac:dyDescent="0.25">
      <c r="E44034"/>
    </row>
    <row r="44035" spans="5:5" x14ac:dyDescent="0.25">
      <c r="E44035"/>
    </row>
    <row r="44036" spans="5:5" x14ac:dyDescent="0.25">
      <c r="E44036"/>
    </row>
    <row r="44037" spans="5:5" x14ac:dyDescent="0.25">
      <c r="E44037"/>
    </row>
    <row r="44038" spans="5:5" x14ac:dyDescent="0.25">
      <c r="E44038"/>
    </row>
    <row r="44039" spans="5:5" x14ac:dyDescent="0.25">
      <c r="E44039"/>
    </row>
    <row r="44040" spans="5:5" x14ac:dyDescent="0.25">
      <c r="E44040"/>
    </row>
    <row r="44041" spans="5:5" x14ac:dyDescent="0.25">
      <c r="E44041"/>
    </row>
    <row r="44042" spans="5:5" x14ac:dyDescent="0.25">
      <c r="E44042"/>
    </row>
    <row r="44043" spans="5:5" x14ac:dyDescent="0.25">
      <c r="E44043"/>
    </row>
    <row r="44044" spans="5:5" x14ac:dyDescent="0.25">
      <c r="E44044"/>
    </row>
    <row r="44045" spans="5:5" x14ac:dyDescent="0.25">
      <c r="E44045"/>
    </row>
    <row r="44046" spans="5:5" x14ac:dyDescent="0.25">
      <c r="E44046"/>
    </row>
    <row r="44047" spans="5:5" x14ac:dyDescent="0.25">
      <c r="E44047"/>
    </row>
    <row r="44048" spans="5:5" x14ac:dyDescent="0.25">
      <c r="E44048"/>
    </row>
    <row r="44049" spans="5:5" x14ac:dyDescent="0.25">
      <c r="E44049"/>
    </row>
    <row r="44050" spans="5:5" x14ac:dyDescent="0.25">
      <c r="E44050"/>
    </row>
    <row r="44051" spans="5:5" x14ac:dyDescent="0.25">
      <c r="E44051"/>
    </row>
    <row r="44052" spans="5:5" x14ac:dyDescent="0.25">
      <c r="E44052"/>
    </row>
    <row r="44053" spans="5:5" x14ac:dyDescent="0.25">
      <c r="E44053"/>
    </row>
    <row r="44054" spans="5:5" x14ac:dyDescent="0.25">
      <c r="E44054"/>
    </row>
    <row r="44055" spans="5:5" x14ac:dyDescent="0.25">
      <c r="E44055"/>
    </row>
    <row r="44056" spans="5:5" x14ac:dyDescent="0.25">
      <c r="E44056"/>
    </row>
    <row r="44057" spans="5:5" x14ac:dyDescent="0.25">
      <c r="E44057"/>
    </row>
    <row r="44058" spans="5:5" x14ac:dyDescent="0.25">
      <c r="E44058"/>
    </row>
    <row r="44059" spans="5:5" x14ac:dyDescent="0.25">
      <c r="E44059"/>
    </row>
    <row r="44060" spans="5:5" x14ac:dyDescent="0.25">
      <c r="E44060"/>
    </row>
    <row r="44061" spans="5:5" x14ac:dyDescent="0.25">
      <c r="E44061"/>
    </row>
    <row r="44062" spans="5:5" x14ac:dyDescent="0.25">
      <c r="E44062"/>
    </row>
    <row r="44063" spans="5:5" x14ac:dyDescent="0.25">
      <c r="E44063"/>
    </row>
    <row r="44064" spans="5:5" x14ac:dyDescent="0.25">
      <c r="E44064"/>
    </row>
    <row r="44065" spans="5:5" x14ac:dyDescent="0.25">
      <c r="E44065"/>
    </row>
    <row r="44066" spans="5:5" x14ac:dyDescent="0.25">
      <c r="E44066"/>
    </row>
    <row r="44067" spans="5:5" x14ac:dyDescent="0.25">
      <c r="E44067"/>
    </row>
    <row r="44068" spans="5:5" x14ac:dyDescent="0.25">
      <c r="E44068"/>
    </row>
    <row r="44069" spans="5:5" x14ac:dyDescent="0.25">
      <c r="E44069"/>
    </row>
    <row r="44070" spans="5:5" x14ac:dyDescent="0.25">
      <c r="E44070"/>
    </row>
    <row r="44071" spans="5:5" x14ac:dyDescent="0.25">
      <c r="E44071"/>
    </row>
    <row r="44072" spans="5:5" x14ac:dyDescent="0.25">
      <c r="E44072"/>
    </row>
    <row r="44073" spans="5:5" x14ac:dyDescent="0.25">
      <c r="E44073"/>
    </row>
    <row r="44074" spans="5:5" x14ac:dyDescent="0.25">
      <c r="E44074"/>
    </row>
    <row r="44075" spans="5:5" x14ac:dyDescent="0.25">
      <c r="E44075"/>
    </row>
    <row r="44076" spans="5:5" x14ac:dyDescent="0.25">
      <c r="E44076"/>
    </row>
    <row r="44077" spans="5:5" x14ac:dyDescent="0.25">
      <c r="E44077"/>
    </row>
    <row r="44078" spans="5:5" x14ac:dyDescent="0.25">
      <c r="E44078"/>
    </row>
    <row r="44079" spans="5:5" x14ac:dyDescent="0.25">
      <c r="E44079"/>
    </row>
    <row r="44080" spans="5:5" x14ac:dyDescent="0.25">
      <c r="E44080"/>
    </row>
    <row r="44081" spans="5:5" x14ac:dyDescent="0.25">
      <c r="E44081"/>
    </row>
    <row r="44082" spans="5:5" x14ac:dyDescent="0.25">
      <c r="E44082"/>
    </row>
    <row r="44083" spans="5:5" x14ac:dyDescent="0.25">
      <c r="E44083"/>
    </row>
    <row r="44084" spans="5:5" x14ac:dyDescent="0.25">
      <c r="E44084"/>
    </row>
    <row r="44085" spans="5:5" x14ac:dyDescent="0.25">
      <c r="E44085"/>
    </row>
    <row r="44086" spans="5:5" x14ac:dyDescent="0.25">
      <c r="E44086"/>
    </row>
    <row r="44087" spans="5:5" x14ac:dyDescent="0.25">
      <c r="E44087"/>
    </row>
    <row r="44088" spans="5:5" x14ac:dyDescent="0.25">
      <c r="E44088"/>
    </row>
    <row r="44089" spans="5:5" x14ac:dyDescent="0.25">
      <c r="E44089"/>
    </row>
    <row r="44090" spans="5:5" x14ac:dyDescent="0.25">
      <c r="E44090"/>
    </row>
    <row r="44091" spans="5:5" x14ac:dyDescent="0.25">
      <c r="E44091"/>
    </row>
    <row r="44092" spans="5:5" x14ac:dyDescent="0.25">
      <c r="E44092"/>
    </row>
    <row r="44093" spans="5:5" x14ac:dyDescent="0.25">
      <c r="E44093"/>
    </row>
    <row r="44094" spans="5:5" x14ac:dyDescent="0.25">
      <c r="E44094"/>
    </row>
    <row r="44095" spans="5:5" x14ac:dyDescent="0.25">
      <c r="E44095"/>
    </row>
    <row r="44096" spans="5:5" x14ac:dyDescent="0.25">
      <c r="E44096"/>
    </row>
    <row r="44097" spans="5:5" x14ac:dyDescent="0.25">
      <c r="E44097"/>
    </row>
    <row r="44098" spans="5:5" x14ac:dyDescent="0.25">
      <c r="E44098"/>
    </row>
    <row r="44099" spans="5:5" x14ac:dyDescent="0.25">
      <c r="E44099"/>
    </row>
    <row r="44100" spans="5:5" x14ac:dyDescent="0.25">
      <c r="E44100"/>
    </row>
    <row r="44101" spans="5:5" x14ac:dyDescent="0.25">
      <c r="E44101"/>
    </row>
    <row r="44102" spans="5:5" x14ac:dyDescent="0.25">
      <c r="E44102"/>
    </row>
    <row r="44103" spans="5:5" x14ac:dyDescent="0.25">
      <c r="E44103"/>
    </row>
    <row r="44104" spans="5:5" x14ac:dyDescent="0.25">
      <c r="E44104"/>
    </row>
    <row r="44105" spans="5:5" x14ac:dyDescent="0.25">
      <c r="E44105"/>
    </row>
    <row r="44106" spans="5:5" x14ac:dyDescent="0.25">
      <c r="E44106"/>
    </row>
    <row r="44107" spans="5:5" x14ac:dyDescent="0.25">
      <c r="E44107"/>
    </row>
    <row r="44108" spans="5:5" x14ac:dyDescent="0.25">
      <c r="E44108"/>
    </row>
    <row r="44109" spans="5:5" x14ac:dyDescent="0.25">
      <c r="E44109"/>
    </row>
    <row r="44110" spans="5:5" x14ac:dyDescent="0.25">
      <c r="E44110"/>
    </row>
    <row r="44111" spans="5:5" x14ac:dyDescent="0.25">
      <c r="E44111"/>
    </row>
    <row r="44112" spans="5:5" x14ac:dyDescent="0.25">
      <c r="E44112"/>
    </row>
    <row r="44113" spans="5:5" x14ac:dyDescent="0.25">
      <c r="E44113"/>
    </row>
    <row r="44114" spans="5:5" x14ac:dyDescent="0.25">
      <c r="E44114"/>
    </row>
    <row r="44115" spans="5:5" x14ac:dyDescent="0.25">
      <c r="E44115"/>
    </row>
    <row r="44116" spans="5:5" x14ac:dyDescent="0.25">
      <c r="E44116"/>
    </row>
    <row r="44117" spans="5:5" x14ac:dyDescent="0.25">
      <c r="E44117"/>
    </row>
    <row r="44118" spans="5:5" x14ac:dyDescent="0.25">
      <c r="E44118"/>
    </row>
    <row r="44119" spans="5:5" x14ac:dyDescent="0.25">
      <c r="E44119"/>
    </row>
    <row r="44120" spans="5:5" x14ac:dyDescent="0.25">
      <c r="E44120"/>
    </row>
    <row r="44121" spans="5:5" x14ac:dyDescent="0.25">
      <c r="E44121"/>
    </row>
    <row r="44122" spans="5:5" x14ac:dyDescent="0.25">
      <c r="E44122"/>
    </row>
    <row r="44123" spans="5:5" x14ac:dyDescent="0.25">
      <c r="E44123"/>
    </row>
    <row r="44124" spans="5:5" x14ac:dyDescent="0.25">
      <c r="E44124"/>
    </row>
    <row r="44125" spans="5:5" x14ac:dyDescent="0.25">
      <c r="E44125"/>
    </row>
    <row r="44126" spans="5:5" x14ac:dyDescent="0.25">
      <c r="E44126"/>
    </row>
    <row r="44127" spans="5:5" x14ac:dyDescent="0.25">
      <c r="E44127"/>
    </row>
    <row r="44128" spans="5:5" x14ac:dyDescent="0.25">
      <c r="E44128"/>
    </row>
    <row r="44129" spans="5:5" x14ac:dyDescent="0.25">
      <c r="E44129"/>
    </row>
    <row r="44130" spans="5:5" x14ac:dyDescent="0.25">
      <c r="E44130"/>
    </row>
    <row r="44131" spans="5:5" x14ac:dyDescent="0.25">
      <c r="E44131"/>
    </row>
    <row r="44132" spans="5:5" x14ac:dyDescent="0.25">
      <c r="E44132"/>
    </row>
    <row r="44133" spans="5:5" x14ac:dyDescent="0.25">
      <c r="E44133"/>
    </row>
    <row r="44134" spans="5:5" x14ac:dyDescent="0.25">
      <c r="E44134"/>
    </row>
    <row r="44135" spans="5:5" x14ac:dyDescent="0.25">
      <c r="E44135"/>
    </row>
    <row r="44136" spans="5:5" x14ac:dyDescent="0.25">
      <c r="E44136"/>
    </row>
    <row r="44137" spans="5:5" x14ac:dyDescent="0.25">
      <c r="E44137"/>
    </row>
    <row r="44138" spans="5:5" x14ac:dyDescent="0.25">
      <c r="E44138"/>
    </row>
    <row r="44139" spans="5:5" x14ac:dyDescent="0.25">
      <c r="E44139"/>
    </row>
    <row r="44140" spans="5:5" x14ac:dyDescent="0.25">
      <c r="E44140"/>
    </row>
    <row r="44141" spans="5:5" x14ac:dyDescent="0.25">
      <c r="E44141"/>
    </row>
    <row r="44142" spans="5:5" x14ac:dyDescent="0.25">
      <c r="E44142"/>
    </row>
    <row r="44143" spans="5:5" x14ac:dyDescent="0.25">
      <c r="E44143"/>
    </row>
    <row r="44144" spans="5:5" x14ac:dyDescent="0.25">
      <c r="E44144"/>
    </row>
    <row r="44145" spans="5:5" x14ac:dyDescent="0.25">
      <c r="E44145"/>
    </row>
    <row r="44146" spans="5:5" x14ac:dyDescent="0.25">
      <c r="E44146"/>
    </row>
    <row r="44147" spans="5:5" x14ac:dyDescent="0.25">
      <c r="E44147"/>
    </row>
    <row r="44148" spans="5:5" x14ac:dyDescent="0.25">
      <c r="E44148"/>
    </row>
    <row r="44149" spans="5:5" x14ac:dyDescent="0.25">
      <c r="E44149"/>
    </row>
    <row r="44150" spans="5:5" x14ac:dyDescent="0.25">
      <c r="E44150"/>
    </row>
    <row r="44151" spans="5:5" x14ac:dyDescent="0.25">
      <c r="E44151"/>
    </row>
    <row r="44152" spans="5:5" x14ac:dyDescent="0.25">
      <c r="E44152"/>
    </row>
    <row r="44153" spans="5:5" x14ac:dyDescent="0.25">
      <c r="E44153"/>
    </row>
    <row r="44154" spans="5:5" x14ac:dyDescent="0.25">
      <c r="E44154"/>
    </row>
    <row r="44155" spans="5:5" x14ac:dyDescent="0.25">
      <c r="E44155"/>
    </row>
    <row r="44156" spans="5:5" x14ac:dyDescent="0.25">
      <c r="E44156"/>
    </row>
    <row r="44157" spans="5:5" x14ac:dyDescent="0.25">
      <c r="E44157"/>
    </row>
    <row r="44158" spans="5:5" x14ac:dyDescent="0.25">
      <c r="E44158"/>
    </row>
    <row r="44159" spans="5:5" x14ac:dyDescent="0.25">
      <c r="E44159"/>
    </row>
    <row r="44160" spans="5:5" x14ac:dyDescent="0.25">
      <c r="E44160"/>
    </row>
    <row r="44161" spans="5:5" x14ac:dyDescent="0.25">
      <c r="E44161"/>
    </row>
    <row r="44162" spans="5:5" x14ac:dyDescent="0.25">
      <c r="E44162"/>
    </row>
    <row r="44163" spans="5:5" x14ac:dyDescent="0.25">
      <c r="E44163"/>
    </row>
    <row r="44164" spans="5:5" x14ac:dyDescent="0.25">
      <c r="E44164"/>
    </row>
    <row r="44165" spans="5:5" x14ac:dyDescent="0.25">
      <c r="E44165"/>
    </row>
    <row r="44166" spans="5:5" x14ac:dyDescent="0.25">
      <c r="E44166"/>
    </row>
    <row r="44167" spans="5:5" x14ac:dyDescent="0.25">
      <c r="E44167"/>
    </row>
    <row r="44168" spans="5:5" x14ac:dyDescent="0.25">
      <c r="E44168"/>
    </row>
    <row r="44169" spans="5:5" x14ac:dyDescent="0.25">
      <c r="E44169"/>
    </row>
    <row r="44170" spans="5:5" x14ac:dyDescent="0.25">
      <c r="E44170"/>
    </row>
    <row r="44171" spans="5:5" x14ac:dyDescent="0.25">
      <c r="E44171"/>
    </row>
    <row r="44172" spans="5:5" x14ac:dyDescent="0.25">
      <c r="E44172"/>
    </row>
    <row r="44173" spans="5:5" x14ac:dyDescent="0.25">
      <c r="E44173"/>
    </row>
    <row r="44174" spans="5:5" x14ac:dyDescent="0.25">
      <c r="E44174"/>
    </row>
    <row r="44175" spans="5:5" x14ac:dyDescent="0.25">
      <c r="E44175"/>
    </row>
    <row r="44176" spans="5:5" x14ac:dyDescent="0.25">
      <c r="E44176"/>
    </row>
    <row r="44177" spans="5:5" x14ac:dyDescent="0.25">
      <c r="E44177"/>
    </row>
    <row r="44178" spans="5:5" x14ac:dyDescent="0.25">
      <c r="E44178"/>
    </row>
    <row r="44179" spans="5:5" x14ac:dyDescent="0.25">
      <c r="E44179"/>
    </row>
    <row r="44180" spans="5:5" x14ac:dyDescent="0.25">
      <c r="E44180"/>
    </row>
    <row r="44181" spans="5:5" x14ac:dyDescent="0.25">
      <c r="E44181"/>
    </row>
    <row r="44182" spans="5:5" x14ac:dyDescent="0.25">
      <c r="E44182"/>
    </row>
    <row r="44183" spans="5:5" x14ac:dyDescent="0.25">
      <c r="E44183"/>
    </row>
    <row r="44184" spans="5:5" x14ac:dyDescent="0.25">
      <c r="E44184"/>
    </row>
    <row r="44185" spans="5:5" x14ac:dyDescent="0.25">
      <c r="E44185"/>
    </row>
    <row r="44186" spans="5:5" x14ac:dyDescent="0.25">
      <c r="E44186"/>
    </row>
    <row r="44187" spans="5:5" x14ac:dyDescent="0.25">
      <c r="E44187"/>
    </row>
    <row r="44188" spans="5:5" x14ac:dyDescent="0.25">
      <c r="E44188"/>
    </row>
    <row r="44189" spans="5:5" x14ac:dyDescent="0.25">
      <c r="E44189"/>
    </row>
    <row r="44190" spans="5:5" x14ac:dyDescent="0.25">
      <c r="E44190"/>
    </row>
    <row r="44191" spans="5:5" x14ac:dyDescent="0.25">
      <c r="E44191"/>
    </row>
    <row r="44192" spans="5:5" x14ac:dyDescent="0.25">
      <c r="E44192"/>
    </row>
    <row r="44193" spans="5:5" x14ac:dyDescent="0.25">
      <c r="E44193"/>
    </row>
    <row r="44194" spans="5:5" x14ac:dyDescent="0.25">
      <c r="E44194"/>
    </row>
    <row r="44195" spans="5:5" x14ac:dyDescent="0.25">
      <c r="E44195"/>
    </row>
    <row r="44196" spans="5:5" x14ac:dyDescent="0.25">
      <c r="E44196"/>
    </row>
    <row r="44197" spans="5:5" x14ac:dyDescent="0.25">
      <c r="E44197"/>
    </row>
    <row r="44198" spans="5:5" x14ac:dyDescent="0.25">
      <c r="E44198"/>
    </row>
    <row r="44199" spans="5:5" x14ac:dyDescent="0.25">
      <c r="E44199"/>
    </row>
    <row r="44200" spans="5:5" x14ac:dyDescent="0.25">
      <c r="E44200"/>
    </row>
    <row r="44201" spans="5:5" x14ac:dyDescent="0.25">
      <c r="E44201"/>
    </row>
    <row r="44202" spans="5:5" x14ac:dyDescent="0.25">
      <c r="E44202"/>
    </row>
    <row r="44203" spans="5:5" x14ac:dyDescent="0.25">
      <c r="E44203"/>
    </row>
    <row r="44204" spans="5:5" x14ac:dyDescent="0.25">
      <c r="E44204"/>
    </row>
    <row r="44205" spans="5:5" x14ac:dyDescent="0.25">
      <c r="E44205"/>
    </row>
    <row r="44206" spans="5:5" x14ac:dyDescent="0.25">
      <c r="E44206"/>
    </row>
    <row r="44207" spans="5:5" x14ac:dyDescent="0.25">
      <c r="E44207"/>
    </row>
    <row r="44208" spans="5:5" x14ac:dyDescent="0.25">
      <c r="E44208"/>
    </row>
    <row r="44209" spans="5:5" x14ac:dyDescent="0.25">
      <c r="E44209"/>
    </row>
    <row r="44210" spans="5:5" x14ac:dyDescent="0.25">
      <c r="E44210"/>
    </row>
    <row r="44211" spans="5:5" x14ac:dyDescent="0.25">
      <c r="E44211"/>
    </row>
    <row r="44212" spans="5:5" x14ac:dyDescent="0.25">
      <c r="E44212"/>
    </row>
    <row r="44213" spans="5:5" x14ac:dyDescent="0.25">
      <c r="E44213"/>
    </row>
    <row r="44214" spans="5:5" x14ac:dyDescent="0.25">
      <c r="E44214"/>
    </row>
    <row r="44215" spans="5:5" x14ac:dyDescent="0.25">
      <c r="E44215"/>
    </row>
    <row r="44216" spans="5:5" x14ac:dyDescent="0.25">
      <c r="E44216"/>
    </row>
    <row r="44217" spans="5:5" x14ac:dyDescent="0.25">
      <c r="E44217"/>
    </row>
    <row r="44218" spans="5:5" x14ac:dyDescent="0.25">
      <c r="E44218"/>
    </row>
    <row r="44219" spans="5:5" x14ac:dyDescent="0.25">
      <c r="E44219"/>
    </row>
    <row r="44220" spans="5:5" x14ac:dyDescent="0.25">
      <c r="E44220"/>
    </row>
    <row r="44221" spans="5:5" x14ac:dyDescent="0.25">
      <c r="E44221"/>
    </row>
    <row r="44222" spans="5:5" x14ac:dyDescent="0.25">
      <c r="E44222"/>
    </row>
    <row r="44223" spans="5:5" x14ac:dyDescent="0.25">
      <c r="E44223"/>
    </row>
    <row r="44224" spans="5:5" x14ac:dyDescent="0.25">
      <c r="E44224"/>
    </row>
    <row r="44225" spans="5:5" x14ac:dyDescent="0.25">
      <c r="E44225"/>
    </row>
    <row r="44226" spans="5:5" x14ac:dyDescent="0.25">
      <c r="E44226"/>
    </row>
    <row r="44227" spans="5:5" x14ac:dyDescent="0.25">
      <c r="E44227"/>
    </row>
    <row r="44228" spans="5:5" x14ac:dyDescent="0.25">
      <c r="E44228"/>
    </row>
    <row r="44229" spans="5:5" x14ac:dyDescent="0.25">
      <c r="E44229"/>
    </row>
    <row r="44230" spans="5:5" x14ac:dyDescent="0.25">
      <c r="E44230"/>
    </row>
    <row r="44231" spans="5:5" x14ac:dyDescent="0.25">
      <c r="E44231"/>
    </row>
    <row r="44232" spans="5:5" x14ac:dyDescent="0.25">
      <c r="E44232"/>
    </row>
    <row r="44233" spans="5:5" x14ac:dyDescent="0.25">
      <c r="E44233"/>
    </row>
    <row r="44234" spans="5:5" x14ac:dyDescent="0.25">
      <c r="E44234"/>
    </row>
    <row r="44235" spans="5:5" x14ac:dyDescent="0.25">
      <c r="E44235"/>
    </row>
    <row r="44236" spans="5:5" x14ac:dyDescent="0.25">
      <c r="E44236"/>
    </row>
    <row r="44237" spans="5:5" x14ac:dyDescent="0.25">
      <c r="E44237"/>
    </row>
    <row r="44238" spans="5:5" x14ac:dyDescent="0.25">
      <c r="E44238"/>
    </row>
    <row r="44239" spans="5:5" x14ac:dyDescent="0.25">
      <c r="E44239"/>
    </row>
    <row r="44240" spans="5:5" x14ac:dyDescent="0.25">
      <c r="E44240"/>
    </row>
    <row r="44241" spans="5:5" x14ac:dyDescent="0.25">
      <c r="E44241"/>
    </row>
    <row r="44242" spans="5:5" x14ac:dyDescent="0.25">
      <c r="E44242"/>
    </row>
    <row r="44243" spans="5:5" x14ac:dyDescent="0.25">
      <c r="E44243"/>
    </row>
    <row r="44244" spans="5:5" x14ac:dyDescent="0.25">
      <c r="E44244"/>
    </row>
    <row r="44245" spans="5:5" x14ac:dyDescent="0.25">
      <c r="E44245"/>
    </row>
    <row r="44246" spans="5:5" x14ac:dyDescent="0.25">
      <c r="E44246"/>
    </row>
    <row r="44247" spans="5:5" x14ac:dyDescent="0.25">
      <c r="E44247"/>
    </row>
    <row r="44248" spans="5:5" x14ac:dyDescent="0.25">
      <c r="E44248"/>
    </row>
    <row r="44249" spans="5:5" x14ac:dyDescent="0.25">
      <c r="E44249"/>
    </row>
    <row r="44250" spans="5:5" x14ac:dyDescent="0.25">
      <c r="E44250"/>
    </row>
    <row r="44251" spans="5:5" x14ac:dyDescent="0.25">
      <c r="E44251"/>
    </row>
    <row r="44252" spans="5:5" x14ac:dyDescent="0.25">
      <c r="E44252"/>
    </row>
    <row r="44253" spans="5:5" x14ac:dyDescent="0.25">
      <c r="E44253"/>
    </row>
    <row r="44254" spans="5:5" x14ac:dyDescent="0.25">
      <c r="E44254"/>
    </row>
    <row r="44255" spans="5:5" x14ac:dyDescent="0.25">
      <c r="E44255"/>
    </row>
    <row r="44256" spans="5:5" x14ac:dyDescent="0.25">
      <c r="E44256"/>
    </row>
    <row r="44257" spans="5:5" x14ac:dyDescent="0.25">
      <c r="E44257"/>
    </row>
    <row r="44258" spans="5:5" x14ac:dyDescent="0.25">
      <c r="E44258"/>
    </row>
    <row r="44259" spans="5:5" x14ac:dyDescent="0.25">
      <c r="E44259"/>
    </row>
    <row r="44260" spans="5:5" x14ac:dyDescent="0.25">
      <c r="E44260"/>
    </row>
    <row r="44261" spans="5:5" x14ac:dyDescent="0.25">
      <c r="E44261"/>
    </row>
    <row r="44262" spans="5:5" x14ac:dyDescent="0.25">
      <c r="E44262"/>
    </row>
    <row r="44263" spans="5:5" x14ac:dyDescent="0.25">
      <c r="E44263"/>
    </row>
    <row r="44264" spans="5:5" x14ac:dyDescent="0.25">
      <c r="E44264"/>
    </row>
    <row r="44265" spans="5:5" x14ac:dyDescent="0.25">
      <c r="E44265"/>
    </row>
    <row r="44266" spans="5:5" x14ac:dyDescent="0.25">
      <c r="E44266"/>
    </row>
    <row r="44267" spans="5:5" x14ac:dyDescent="0.25">
      <c r="E44267"/>
    </row>
    <row r="44268" spans="5:5" x14ac:dyDescent="0.25">
      <c r="E44268"/>
    </row>
    <row r="44269" spans="5:5" x14ac:dyDescent="0.25">
      <c r="E44269"/>
    </row>
    <row r="44270" spans="5:5" x14ac:dyDescent="0.25">
      <c r="E44270"/>
    </row>
    <row r="44271" spans="5:5" x14ac:dyDescent="0.25">
      <c r="E44271"/>
    </row>
    <row r="44272" spans="5:5" x14ac:dyDescent="0.25">
      <c r="E44272"/>
    </row>
    <row r="44273" spans="5:5" x14ac:dyDescent="0.25">
      <c r="E44273"/>
    </row>
    <row r="44274" spans="5:5" x14ac:dyDescent="0.25">
      <c r="E44274"/>
    </row>
    <row r="44275" spans="5:5" x14ac:dyDescent="0.25">
      <c r="E44275"/>
    </row>
    <row r="44276" spans="5:5" x14ac:dyDescent="0.25">
      <c r="E44276"/>
    </row>
    <row r="44277" spans="5:5" x14ac:dyDescent="0.25">
      <c r="E44277"/>
    </row>
    <row r="44278" spans="5:5" x14ac:dyDescent="0.25">
      <c r="E44278"/>
    </row>
    <row r="44279" spans="5:5" x14ac:dyDescent="0.25">
      <c r="E44279"/>
    </row>
    <row r="44280" spans="5:5" x14ac:dyDescent="0.25">
      <c r="E44280"/>
    </row>
    <row r="44281" spans="5:5" x14ac:dyDescent="0.25">
      <c r="E44281"/>
    </row>
    <row r="44282" spans="5:5" x14ac:dyDescent="0.25">
      <c r="E44282"/>
    </row>
    <row r="44283" spans="5:5" x14ac:dyDescent="0.25">
      <c r="E44283"/>
    </row>
    <row r="44284" spans="5:5" x14ac:dyDescent="0.25">
      <c r="E44284"/>
    </row>
    <row r="44285" spans="5:5" x14ac:dyDescent="0.25">
      <c r="E44285"/>
    </row>
    <row r="44286" spans="5:5" x14ac:dyDescent="0.25">
      <c r="E44286"/>
    </row>
    <row r="44287" spans="5:5" x14ac:dyDescent="0.25">
      <c r="E44287"/>
    </row>
    <row r="44288" spans="5:5" x14ac:dyDescent="0.25">
      <c r="E44288"/>
    </row>
    <row r="44289" spans="5:5" x14ac:dyDescent="0.25">
      <c r="E44289"/>
    </row>
    <row r="44290" spans="5:5" x14ac:dyDescent="0.25">
      <c r="E44290"/>
    </row>
    <row r="44291" spans="5:5" x14ac:dyDescent="0.25">
      <c r="E44291"/>
    </row>
    <row r="44292" spans="5:5" x14ac:dyDescent="0.25">
      <c r="E44292"/>
    </row>
    <row r="44293" spans="5:5" x14ac:dyDescent="0.25">
      <c r="E44293"/>
    </row>
    <row r="44294" spans="5:5" x14ac:dyDescent="0.25">
      <c r="E44294"/>
    </row>
    <row r="44295" spans="5:5" x14ac:dyDescent="0.25">
      <c r="E44295"/>
    </row>
    <row r="44296" spans="5:5" x14ac:dyDescent="0.25">
      <c r="E44296"/>
    </row>
    <row r="44297" spans="5:5" x14ac:dyDescent="0.25">
      <c r="E44297"/>
    </row>
    <row r="44298" spans="5:5" x14ac:dyDescent="0.25">
      <c r="E44298"/>
    </row>
    <row r="44299" spans="5:5" x14ac:dyDescent="0.25">
      <c r="E44299"/>
    </row>
    <row r="44300" spans="5:5" x14ac:dyDescent="0.25">
      <c r="E44300"/>
    </row>
    <row r="44301" spans="5:5" x14ac:dyDescent="0.25">
      <c r="E44301"/>
    </row>
    <row r="44302" spans="5:5" x14ac:dyDescent="0.25">
      <c r="E44302"/>
    </row>
    <row r="44303" spans="5:5" x14ac:dyDescent="0.25">
      <c r="E44303"/>
    </row>
    <row r="44304" spans="5:5" x14ac:dyDescent="0.25">
      <c r="E44304"/>
    </row>
    <row r="44305" spans="5:5" x14ac:dyDescent="0.25">
      <c r="E44305"/>
    </row>
    <row r="44306" spans="5:5" x14ac:dyDescent="0.25">
      <c r="E44306"/>
    </row>
    <row r="44307" spans="5:5" x14ac:dyDescent="0.25">
      <c r="E44307"/>
    </row>
    <row r="44308" spans="5:5" x14ac:dyDescent="0.25">
      <c r="E44308"/>
    </row>
    <row r="44309" spans="5:5" x14ac:dyDescent="0.25">
      <c r="E44309"/>
    </row>
    <row r="44310" spans="5:5" x14ac:dyDescent="0.25">
      <c r="E44310"/>
    </row>
    <row r="44311" spans="5:5" x14ac:dyDescent="0.25">
      <c r="E44311"/>
    </row>
    <row r="44312" spans="5:5" x14ac:dyDescent="0.25">
      <c r="E44312"/>
    </row>
    <row r="44313" spans="5:5" x14ac:dyDescent="0.25">
      <c r="E44313"/>
    </row>
    <row r="44314" spans="5:5" x14ac:dyDescent="0.25">
      <c r="E44314"/>
    </row>
    <row r="44315" spans="5:5" x14ac:dyDescent="0.25">
      <c r="E44315"/>
    </row>
    <row r="44316" spans="5:5" x14ac:dyDescent="0.25">
      <c r="E44316"/>
    </row>
    <row r="44317" spans="5:5" x14ac:dyDescent="0.25">
      <c r="E44317"/>
    </row>
    <row r="44318" spans="5:5" x14ac:dyDescent="0.25">
      <c r="E44318"/>
    </row>
    <row r="44319" spans="5:5" x14ac:dyDescent="0.25">
      <c r="E44319"/>
    </row>
    <row r="44320" spans="5:5" x14ac:dyDescent="0.25">
      <c r="E44320"/>
    </row>
    <row r="44321" spans="5:5" x14ac:dyDescent="0.25">
      <c r="E44321"/>
    </row>
    <row r="44322" spans="5:5" x14ac:dyDescent="0.25">
      <c r="E44322"/>
    </row>
    <row r="44323" spans="5:5" x14ac:dyDescent="0.25">
      <c r="E44323"/>
    </row>
    <row r="44324" spans="5:5" x14ac:dyDescent="0.25">
      <c r="E44324"/>
    </row>
    <row r="44325" spans="5:5" x14ac:dyDescent="0.25">
      <c r="E44325"/>
    </row>
    <row r="44326" spans="5:5" x14ac:dyDescent="0.25">
      <c r="E44326"/>
    </row>
    <row r="44327" spans="5:5" x14ac:dyDescent="0.25">
      <c r="E44327"/>
    </row>
    <row r="44328" spans="5:5" x14ac:dyDescent="0.25">
      <c r="E44328"/>
    </row>
    <row r="44329" spans="5:5" x14ac:dyDescent="0.25">
      <c r="E44329"/>
    </row>
    <row r="44330" spans="5:5" x14ac:dyDescent="0.25">
      <c r="E44330"/>
    </row>
    <row r="44331" spans="5:5" x14ac:dyDescent="0.25">
      <c r="E44331"/>
    </row>
    <row r="44332" spans="5:5" x14ac:dyDescent="0.25">
      <c r="E44332"/>
    </row>
    <row r="44333" spans="5:5" x14ac:dyDescent="0.25">
      <c r="E44333"/>
    </row>
    <row r="44334" spans="5:5" x14ac:dyDescent="0.25">
      <c r="E44334"/>
    </row>
    <row r="44335" spans="5:5" x14ac:dyDescent="0.25">
      <c r="E44335"/>
    </row>
    <row r="44336" spans="5:5" x14ac:dyDescent="0.25">
      <c r="E44336"/>
    </row>
    <row r="44337" spans="5:5" x14ac:dyDescent="0.25">
      <c r="E44337"/>
    </row>
    <row r="44338" spans="5:5" x14ac:dyDescent="0.25">
      <c r="E44338"/>
    </row>
    <row r="44339" spans="5:5" x14ac:dyDescent="0.25">
      <c r="E44339"/>
    </row>
    <row r="44340" spans="5:5" x14ac:dyDescent="0.25">
      <c r="E44340"/>
    </row>
    <row r="44341" spans="5:5" x14ac:dyDescent="0.25">
      <c r="E44341"/>
    </row>
    <row r="44342" spans="5:5" x14ac:dyDescent="0.25">
      <c r="E44342"/>
    </row>
    <row r="44343" spans="5:5" x14ac:dyDescent="0.25">
      <c r="E44343"/>
    </row>
    <row r="44344" spans="5:5" x14ac:dyDescent="0.25">
      <c r="E44344"/>
    </row>
    <row r="44345" spans="5:5" x14ac:dyDescent="0.25">
      <c r="E44345"/>
    </row>
    <row r="44346" spans="5:5" x14ac:dyDescent="0.25">
      <c r="E44346"/>
    </row>
    <row r="44347" spans="5:5" x14ac:dyDescent="0.25">
      <c r="E44347"/>
    </row>
    <row r="44348" spans="5:5" x14ac:dyDescent="0.25">
      <c r="E44348"/>
    </row>
    <row r="44349" spans="5:5" x14ac:dyDescent="0.25">
      <c r="E44349"/>
    </row>
    <row r="44350" spans="5:5" x14ac:dyDescent="0.25">
      <c r="E44350"/>
    </row>
    <row r="44351" spans="5:5" x14ac:dyDescent="0.25">
      <c r="E44351"/>
    </row>
    <row r="44352" spans="5:5" x14ac:dyDescent="0.25">
      <c r="E44352"/>
    </row>
    <row r="44353" spans="5:5" x14ac:dyDescent="0.25">
      <c r="E44353"/>
    </row>
    <row r="44354" spans="5:5" x14ac:dyDescent="0.25">
      <c r="E44354"/>
    </row>
    <row r="44355" spans="5:5" x14ac:dyDescent="0.25">
      <c r="E44355"/>
    </row>
    <row r="44356" spans="5:5" x14ac:dyDescent="0.25">
      <c r="E44356"/>
    </row>
    <row r="44357" spans="5:5" x14ac:dyDescent="0.25">
      <c r="E44357"/>
    </row>
    <row r="44358" spans="5:5" x14ac:dyDescent="0.25">
      <c r="E44358"/>
    </row>
    <row r="44359" spans="5:5" x14ac:dyDescent="0.25">
      <c r="E44359"/>
    </row>
    <row r="44360" spans="5:5" x14ac:dyDescent="0.25">
      <c r="E44360"/>
    </row>
    <row r="44361" spans="5:5" x14ac:dyDescent="0.25">
      <c r="E44361"/>
    </row>
    <row r="44362" spans="5:5" x14ac:dyDescent="0.25">
      <c r="E44362"/>
    </row>
    <row r="44363" spans="5:5" x14ac:dyDescent="0.25">
      <c r="E44363"/>
    </row>
    <row r="44364" spans="5:5" x14ac:dyDescent="0.25">
      <c r="E44364"/>
    </row>
    <row r="44365" spans="5:5" x14ac:dyDescent="0.25">
      <c r="E44365"/>
    </row>
    <row r="44366" spans="5:5" x14ac:dyDescent="0.25">
      <c r="E44366"/>
    </row>
    <row r="44367" spans="5:5" x14ac:dyDescent="0.25">
      <c r="E44367"/>
    </row>
    <row r="44368" spans="5:5" x14ac:dyDescent="0.25">
      <c r="E44368"/>
    </row>
    <row r="44369" spans="5:5" x14ac:dyDescent="0.25">
      <c r="E44369"/>
    </row>
    <row r="44370" spans="5:5" x14ac:dyDescent="0.25">
      <c r="E44370"/>
    </row>
    <row r="44371" spans="5:5" x14ac:dyDescent="0.25">
      <c r="E44371"/>
    </row>
    <row r="44372" spans="5:5" x14ac:dyDescent="0.25">
      <c r="E44372"/>
    </row>
    <row r="44373" spans="5:5" x14ac:dyDescent="0.25">
      <c r="E44373"/>
    </row>
    <row r="44374" spans="5:5" x14ac:dyDescent="0.25">
      <c r="E44374"/>
    </row>
    <row r="44375" spans="5:5" x14ac:dyDescent="0.25">
      <c r="E44375"/>
    </row>
    <row r="44376" spans="5:5" x14ac:dyDescent="0.25">
      <c r="E44376"/>
    </row>
    <row r="44377" spans="5:5" x14ac:dyDescent="0.25">
      <c r="E44377"/>
    </row>
    <row r="44378" spans="5:5" x14ac:dyDescent="0.25">
      <c r="E44378"/>
    </row>
    <row r="44379" spans="5:5" x14ac:dyDescent="0.25">
      <c r="E44379"/>
    </row>
    <row r="44380" spans="5:5" x14ac:dyDescent="0.25">
      <c r="E44380"/>
    </row>
    <row r="44381" spans="5:5" x14ac:dyDescent="0.25">
      <c r="E44381"/>
    </row>
    <row r="44382" spans="5:5" x14ac:dyDescent="0.25">
      <c r="E44382"/>
    </row>
    <row r="44383" spans="5:5" x14ac:dyDescent="0.25">
      <c r="E44383"/>
    </row>
    <row r="44384" spans="5:5" x14ac:dyDescent="0.25">
      <c r="E44384"/>
    </row>
    <row r="44385" spans="5:5" x14ac:dyDescent="0.25">
      <c r="E44385"/>
    </row>
    <row r="44386" spans="5:5" x14ac:dyDescent="0.25">
      <c r="E44386"/>
    </row>
    <row r="44387" spans="5:5" x14ac:dyDescent="0.25">
      <c r="E44387"/>
    </row>
    <row r="44388" spans="5:5" x14ac:dyDescent="0.25">
      <c r="E44388"/>
    </row>
    <row r="44389" spans="5:5" x14ac:dyDescent="0.25">
      <c r="E44389"/>
    </row>
    <row r="44390" spans="5:5" x14ac:dyDescent="0.25">
      <c r="E44390"/>
    </row>
    <row r="44391" spans="5:5" x14ac:dyDescent="0.25">
      <c r="E44391"/>
    </row>
    <row r="44392" spans="5:5" x14ac:dyDescent="0.25">
      <c r="E44392"/>
    </row>
    <row r="44393" spans="5:5" x14ac:dyDescent="0.25">
      <c r="E44393"/>
    </row>
    <row r="44394" spans="5:5" x14ac:dyDescent="0.25">
      <c r="E44394"/>
    </row>
    <row r="44395" spans="5:5" x14ac:dyDescent="0.25">
      <c r="E44395"/>
    </row>
    <row r="44396" spans="5:5" x14ac:dyDescent="0.25">
      <c r="E44396"/>
    </row>
    <row r="44397" spans="5:5" x14ac:dyDescent="0.25">
      <c r="E44397"/>
    </row>
    <row r="44398" spans="5:5" x14ac:dyDescent="0.25">
      <c r="E44398"/>
    </row>
    <row r="44399" spans="5:5" x14ac:dyDescent="0.25">
      <c r="E44399"/>
    </row>
    <row r="44400" spans="5:5" x14ac:dyDescent="0.25">
      <c r="E44400"/>
    </row>
    <row r="44401" spans="5:5" x14ac:dyDescent="0.25">
      <c r="E44401"/>
    </row>
    <row r="44402" spans="5:5" x14ac:dyDescent="0.25">
      <c r="E44402"/>
    </row>
    <row r="44403" spans="5:5" x14ac:dyDescent="0.25">
      <c r="E44403"/>
    </row>
    <row r="44404" spans="5:5" x14ac:dyDescent="0.25">
      <c r="E44404"/>
    </row>
    <row r="44405" spans="5:5" x14ac:dyDescent="0.25">
      <c r="E44405"/>
    </row>
    <row r="44406" spans="5:5" x14ac:dyDescent="0.25">
      <c r="E44406"/>
    </row>
    <row r="44407" spans="5:5" x14ac:dyDescent="0.25">
      <c r="E44407"/>
    </row>
    <row r="44408" spans="5:5" x14ac:dyDescent="0.25">
      <c r="E44408"/>
    </row>
    <row r="44409" spans="5:5" x14ac:dyDescent="0.25">
      <c r="E44409"/>
    </row>
    <row r="44410" spans="5:5" x14ac:dyDescent="0.25">
      <c r="E44410"/>
    </row>
    <row r="44411" spans="5:5" x14ac:dyDescent="0.25">
      <c r="E44411"/>
    </row>
    <row r="44412" spans="5:5" x14ac:dyDescent="0.25">
      <c r="E44412"/>
    </row>
    <row r="44413" spans="5:5" x14ac:dyDescent="0.25">
      <c r="E44413"/>
    </row>
    <row r="44414" spans="5:5" x14ac:dyDescent="0.25">
      <c r="E44414"/>
    </row>
    <row r="44415" spans="5:5" x14ac:dyDescent="0.25">
      <c r="E44415"/>
    </row>
    <row r="44416" spans="5:5" x14ac:dyDescent="0.25">
      <c r="E44416"/>
    </row>
    <row r="44417" spans="5:5" x14ac:dyDescent="0.25">
      <c r="E44417"/>
    </row>
    <row r="44418" spans="5:5" x14ac:dyDescent="0.25">
      <c r="E44418"/>
    </row>
    <row r="44419" spans="5:5" x14ac:dyDescent="0.25">
      <c r="E44419"/>
    </row>
    <row r="44420" spans="5:5" x14ac:dyDescent="0.25">
      <c r="E44420"/>
    </row>
    <row r="44421" spans="5:5" x14ac:dyDescent="0.25">
      <c r="E44421"/>
    </row>
    <row r="44422" spans="5:5" x14ac:dyDescent="0.25">
      <c r="E44422"/>
    </row>
    <row r="44423" spans="5:5" x14ac:dyDescent="0.25">
      <c r="E44423"/>
    </row>
    <row r="44424" spans="5:5" x14ac:dyDescent="0.25">
      <c r="E44424"/>
    </row>
    <row r="44425" spans="5:5" x14ac:dyDescent="0.25">
      <c r="E44425"/>
    </row>
    <row r="44426" spans="5:5" x14ac:dyDescent="0.25">
      <c r="E44426"/>
    </row>
    <row r="44427" spans="5:5" x14ac:dyDescent="0.25">
      <c r="E44427"/>
    </row>
    <row r="44428" spans="5:5" x14ac:dyDescent="0.25">
      <c r="E44428"/>
    </row>
    <row r="44429" spans="5:5" x14ac:dyDescent="0.25">
      <c r="E44429"/>
    </row>
    <row r="44430" spans="5:5" x14ac:dyDescent="0.25">
      <c r="E44430"/>
    </row>
    <row r="44431" spans="5:5" x14ac:dyDescent="0.25">
      <c r="E44431"/>
    </row>
    <row r="44432" spans="5:5" x14ac:dyDescent="0.25">
      <c r="E44432"/>
    </row>
    <row r="44433" spans="5:5" x14ac:dyDescent="0.25">
      <c r="E44433"/>
    </row>
    <row r="44434" spans="5:5" x14ac:dyDescent="0.25">
      <c r="E44434"/>
    </row>
    <row r="44435" spans="5:5" x14ac:dyDescent="0.25">
      <c r="E44435"/>
    </row>
    <row r="44436" spans="5:5" x14ac:dyDescent="0.25">
      <c r="E44436"/>
    </row>
    <row r="44437" spans="5:5" x14ac:dyDescent="0.25">
      <c r="E44437"/>
    </row>
    <row r="44438" spans="5:5" x14ac:dyDescent="0.25">
      <c r="E44438"/>
    </row>
    <row r="44439" spans="5:5" x14ac:dyDescent="0.25">
      <c r="E44439"/>
    </row>
    <row r="44440" spans="5:5" x14ac:dyDescent="0.25">
      <c r="E44440"/>
    </row>
    <row r="44441" spans="5:5" x14ac:dyDescent="0.25">
      <c r="E44441"/>
    </row>
    <row r="44442" spans="5:5" x14ac:dyDescent="0.25">
      <c r="E44442"/>
    </row>
    <row r="44443" spans="5:5" x14ac:dyDescent="0.25">
      <c r="E44443"/>
    </row>
    <row r="44444" spans="5:5" x14ac:dyDescent="0.25">
      <c r="E44444"/>
    </row>
    <row r="44445" spans="5:5" x14ac:dyDescent="0.25">
      <c r="E44445"/>
    </row>
    <row r="44446" spans="5:5" x14ac:dyDescent="0.25">
      <c r="E44446"/>
    </row>
    <row r="44447" spans="5:5" x14ac:dyDescent="0.25">
      <c r="E44447"/>
    </row>
    <row r="44448" spans="5:5" x14ac:dyDescent="0.25">
      <c r="E44448"/>
    </row>
    <row r="44449" spans="5:5" x14ac:dyDescent="0.25">
      <c r="E44449"/>
    </row>
    <row r="44450" spans="5:5" x14ac:dyDescent="0.25">
      <c r="E44450"/>
    </row>
    <row r="44451" spans="5:5" x14ac:dyDescent="0.25">
      <c r="E44451"/>
    </row>
    <row r="44452" spans="5:5" x14ac:dyDescent="0.25">
      <c r="E44452"/>
    </row>
    <row r="44453" spans="5:5" x14ac:dyDescent="0.25">
      <c r="E44453"/>
    </row>
    <row r="44454" spans="5:5" x14ac:dyDescent="0.25">
      <c r="E44454"/>
    </row>
    <row r="44455" spans="5:5" x14ac:dyDescent="0.25">
      <c r="E44455"/>
    </row>
    <row r="44456" spans="5:5" x14ac:dyDescent="0.25">
      <c r="E44456"/>
    </row>
    <row r="44457" spans="5:5" x14ac:dyDescent="0.25">
      <c r="E44457"/>
    </row>
    <row r="44458" spans="5:5" x14ac:dyDescent="0.25">
      <c r="E44458"/>
    </row>
    <row r="44459" spans="5:5" x14ac:dyDescent="0.25">
      <c r="E44459"/>
    </row>
    <row r="44460" spans="5:5" x14ac:dyDescent="0.25">
      <c r="E44460"/>
    </row>
    <row r="44461" spans="5:5" x14ac:dyDescent="0.25">
      <c r="E44461"/>
    </row>
    <row r="44462" spans="5:5" x14ac:dyDescent="0.25">
      <c r="E44462"/>
    </row>
    <row r="44463" spans="5:5" x14ac:dyDescent="0.25">
      <c r="E44463"/>
    </row>
    <row r="44464" spans="5:5" x14ac:dyDescent="0.25">
      <c r="E44464"/>
    </row>
    <row r="44465" spans="5:5" x14ac:dyDescent="0.25">
      <c r="E44465"/>
    </row>
    <row r="44466" spans="5:5" x14ac:dyDescent="0.25">
      <c r="E44466"/>
    </row>
    <row r="44467" spans="5:5" x14ac:dyDescent="0.25">
      <c r="E44467"/>
    </row>
    <row r="44468" spans="5:5" x14ac:dyDescent="0.25">
      <c r="E44468"/>
    </row>
    <row r="44469" spans="5:5" x14ac:dyDescent="0.25">
      <c r="E44469"/>
    </row>
    <row r="44470" spans="5:5" x14ac:dyDescent="0.25">
      <c r="E44470"/>
    </row>
    <row r="44471" spans="5:5" x14ac:dyDescent="0.25">
      <c r="E44471"/>
    </row>
    <row r="44472" spans="5:5" x14ac:dyDescent="0.25">
      <c r="E44472"/>
    </row>
    <row r="44473" spans="5:5" x14ac:dyDescent="0.25">
      <c r="E44473"/>
    </row>
    <row r="44474" spans="5:5" x14ac:dyDescent="0.25">
      <c r="E44474"/>
    </row>
    <row r="44475" spans="5:5" x14ac:dyDescent="0.25">
      <c r="E44475"/>
    </row>
    <row r="44476" spans="5:5" x14ac:dyDescent="0.25">
      <c r="E44476"/>
    </row>
    <row r="44477" spans="5:5" x14ac:dyDescent="0.25">
      <c r="E44477"/>
    </row>
    <row r="44478" spans="5:5" x14ac:dyDescent="0.25">
      <c r="E44478"/>
    </row>
    <row r="44479" spans="5:5" x14ac:dyDescent="0.25">
      <c r="E44479"/>
    </row>
    <row r="44480" spans="5:5" x14ac:dyDescent="0.25">
      <c r="E44480"/>
    </row>
    <row r="44481" spans="5:5" x14ac:dyDescent="0.25">
      <c r="E44481"/>
    </row>
    <row r="44482" spans="5:5" x14ac:dyDescent="0.25">
      <c r="E44482"/>
    </row>
    <row r="44483" spans="5:5" x14ac:dyDescent="0.25">
      <c r="E44483"/>
    </row>
    <row r="44484" spans="5:5" x14ac:dyDescent="0.25">
      <c r="E44484"/>
    </row>
    <row r="44485" spans="5:5" x14ac:dyDescent="0.25">
      <c r="E44485"/>
    </row>
    <row r="44486" spans="5:5" x14ac:dyDescent="0.25">
      <c r="E44486"/>
    </row>
    <row r="44487" spans="5:5" x14ac:dyDescent="0.25">
      <c r="E44487"/>
    </row>
    <row r="44488" spans="5:5" x14ac:dyDescent="0.25">
      <c r="E44488"/>
    </row>
    <row r="44489" spans="5:5" x14ac:dyDescent="0.25">
      <c r="E44489"/>
    </row>
    <row r="44490" spans="5:5" x14ac:dyDescent="0.25">
      <c r="E44490"/>
    </row>
    <row r="44491" spans="5:5" x14ac:dyDescent="0.25">
      <c r="E44491"/>
    </row>
    <row r="44492" spans="5:5" x14ac:dyDescent="0.25">
      <c r="E44492"/>
    </row>
    <row r="44493" spans="5:5" x14ac:dyDescent="0.25">
      <c r="E44493"/>
    </row>
    <row r="44494" spans="5:5" x14ac:dyDescent="0.25">
      <c r="E44494"/>
    </row>
    <row r="44495" spans="5:5" x14ac:dyDescent="0.25">
      <c r="E44495"/>
    </row>
    <row r="44496" spans="5:5" x14ac:dyDescent="0.25">
      <c r="E44496"/>
    </row>
    <row r="44497" spans="5:5" x14ac:dyDescent="0.25">
      <c r="E44497"/>
    </row>
    <row r="44498" spans="5:5" x14ac:dyDescent="0.25">
      <c r="E44498"/>
    </row>
    <row r="44499" spans="5:5" x14ac:dyDescent="0.25">
      <c r="E44499"/>
    </row>
    <row r="44500" spans="5:5" x14ac:dyDescent="0.25">
      <c r="E44500"/>
    </row>
    <row r="44501" spans="5:5" x14ac:dyDescent="0.25">
      <c r="E44501"/>
    </row>
    <row r="44502" spans="5:5" x14ac:dyDescent="0.25">
      <c r="E44502"/>
    </row>
    <row r="44503" spans="5:5" x14ac:dyDescent="0.25">
      <c r="E44503"/>
    </row>
    <row r="44504" spans="5:5" x14ac:dyDescent="0.25">
      <c r="E44504"/>
    </row>
    <row r="44505" spans="5:5" x14ac:dyDescent="0.25">
      <c r="E44505"/>
    </row>
    <row r="44506" spans="5:5" x14ac:dyDescent="0.25">
      <c r="E44506"/>
    </row>
    <row r="44507" spans="5:5" x14ac:dyDescent="0.25">
      <c r="E44507"/>
    </row>
    <row r="44508" spans="5:5" x14ac:dyDescent="0.25">
      <c r="E44508"/>
    </row>
    <row r="44509" spans="5:5" x14ac:dyDescent="0.25">
      <c r="E44509"/>
    </row>
    <row r="44510" spans="5:5" x14ac:dyDescent="0.25">
      <c r="E44510"/>
    </row>
    <row r="44511" spans="5:5" x14ac:dyDescent="0.25">
      <c r="E44511"/>
    </row>
    <row r="44512" spans="5:5" x14ac:dyDescent="0.25">
      <c r="E44512"/>
    </row>
    <row r="44513" spans="5:5" x14ac:dyDescent="0.25">
      <c r="E44513"/>
    </row>
    <row r="44514" spans="5:5" x14ac:dyDescent="0.25">
      <c r="E44514"/>
    </row>
    <row r="44515" spans="5:5" x14ac:dyDescent="0.25">
      <c r="E44515"/>
    </row>
    <row r="44516" spans="5:5" x14ac:dyDescent="0.25">
      <c r="E44516"/>
    </row>
    <row r="44517" spans="5:5" x14ac:dyDescent="0.25">
      <c r="E44517"/>
    </row>
    <row r="44518" spans="5:5" x14ac:dyDescent="0.25">
      <c r="E44518"/>
    </row>
    <row r="44519" spans="5:5" x14ac:dyDescent="0.25">
      <c r="E44519"/>
    </row>
    <row r="44520" spans="5:5" x14ac:dyDescent="0.25">
      <c r="E44520"/>
    </row>
    <row r="44521" spans="5:5" x14ac:dyDescent="0.25">
      <c r="E44521"/>
    </row>
    <row r="44522" spans="5:5" x14ac:dyDescent="0.25">
      <c r="E44522"/>
    </row>
    <row r="44523" spans="5:5" x14ac:dyDescent="0.25">
      <c r="E44523"/>
    </row>
    <row r="44524" spans="5:5" x14ac:dyDescent="0.25">
      <c r="E44524"/>
    </row>
    <row r="44525" spans="5:5" x14ac:dyDescent="0.25">
      <c r="E44525"/>
    </row>
    <row r="44526" spans="5:5" x14ac:dyDescent="0.25">
      <c r="E44526"/>
    </row>
    <row r="44527" spans="5:5" x14ac:dyDescent="0.25">
      <c r="E44527"/>
    </row>
    <row r="44528" spans="5:5" x14ac:dyDescent="0.25">
      <c r="E44528"/>
    </row>
    <row r="44529" spans="5:5" x14ac:dyDescent="0.25">
      <c r="E44529"/>
    </row>
    <row r="44530" spans="5:5" x14ac:dyDescent="0.25">
      <c r="E44530"/>
    </row>
    <row r="44531" spans="5:5" x14ac:dyDescent="0.25">
      <c r="E44531"/>
    </row>
    <row r="44532" spans="5:5" x14ac:dyDescent="0.25">
      <c r="E44532"/>
    </row>
    <row r="44533" spans="5:5" x14ac:dyDescent="0.25">
      <c r="E44533"/>
    </row>
    <row r="44534" spans="5:5" x14ac:dyDescent="0.25">
      <c r="E44534"/>
    </row>
    <row r="44535" spans="5:5" x14ac:dyDescent="0.25">
      <c r="E44535"/>
    </row>
    <row r="44536" spans="5:5" x14ac:dyDescent="0.25">
      <c r="E44536"/>
    </row>
    <row r="44537" spans="5:5" x14ac:dyDescent="0.25">
      <c r="E44537"/>
    </row>
    <row r="44538" spans="5:5" x14ac:dyDescent="0.25">
      <c r="E44538"/>
    </row>
    <row r="44539" spans="5:5" x14ac:dyDescent="0.25">
      <c r="E44539"/>
    </row>
    <row r="44540" spans="5:5" x14ac:dyDescent="0.25">
      <c r="E44540"/>
    </row>
    <row r="44541" spans="5:5" x14ac:dyDescent="0.25">
      <c r="E44541"/>
    </row>
    <row r="44542" spans="5:5" x14ac:dyDescent="0.25">
      <c r="E44542"/>
    </row>
    <row r="44543" spans="5:5" x14ac:dyDescent="0.25">
      <c r="E44543"/>
    </row>
    <row r="44544" spans="5:5" x14ac:dyDescent="0.25">
      <c r="E44544"/>
    </row>
    <row r="44545" spans="5:5" x14ac:dyDescent="0.25">
      <c r="E44545"/>
    </row>
    <row r="44546" spans="5:5" x14ac:dyDescent="0.25">
      <c r="E44546"/>
    </row>
    <row r="44547" spans="5:5" x14ac:dyDescent="0.25">
      <c r="E44547"/>
    </row>
    <row r="44548" spans="5:5" x14ac:dyDescent="0.25">
      <c r="E44548"/>
    </row>
    <row r="44549" spans="5:5" x14ac:dyDescent="0.25">
      <c r="E44549"/>
    </row>
    <row r="44550" spans="5:5" x14ac:dyDescent="0.25">
      <c r="E44550"/>
    </row>
    <row r="44551" spans="5:5" x14ac:dyDescent="0.25">
      <c r="E44551"/>
    </row>
    <row r="44552" spans="5:5" x14ac:dyDescent="0.25">
      <c r="E44552"/>
    </row>
    <row r="44553" spans="5:5" x14ac:dyDescent="0.25">
      <c r="E44553"/>
    </row>
    <row r="44554" spans="5:5" x14ac:dyDescent="0.25">
      <c r="E44554"/>
    </row>
    <row r="44555" spans="5:5" x14ac:dyDescent="0.25">
      <c r="E44555"/>
    </row>
    <row r="44556" spans="5:5" x14ac:dyDescent="0.25">
      <c r="E44556"/>
    </row>
    <row r="44557" spans="5:5" x14ac:dyDescent="0.25">
      <c r="E44557"/>
    </row>
    <row r="44558" spans="5:5" x14ac:dyDescent="0.25">
      <c r="E44558"/>
    </row>
    <row r="44559" spans="5:5" x14ac:dyDescent="0.25">
      <c r="E44559"/>
    </row>
    <row r="44560" spans="5:5" x14ac:dyDescent="0.25">
      <c r="E44560"/>
    </row>
    <row r="44561" spans="5:5" x14ac:dyDescent="0.25">
      <c r="E44561"/>
    </row>
    <row r="44562" spans="5:5" x14ac:dyDescent="0.25">
      <c r="E44562"/>
    </row>
    <row r="44563" spans="5:5" x14ac:dyDescent="0.25">
      <c r="E44563"/>
    </row>
    <row r="44564" spans="5:5" x14ac:dyDescent="0.25">
      <c r="E44564"/>
    </row>
    <row r="44565" spans="5:5" x14ac:dyDescent="0.25">
      <c r="E44565"/>
    </row>
    <row r="44566" spans="5:5" x14ac:dyDescent="0.25">
      <c r="E44566"/>
    </row>
    <row r="44567" spans="5:5" x14ac:dyDescent="0.25">
      <c r="E44567"/>
    </row>
    <row r="44568" spans="5:5" x14ac:dyDescent="0.25">
      <c r="E44568"/>
    </row>
    <row r="44569" spans="5:5" x14ac:dyDescent="0.25">
      <c r="E44569"/>
    </row>
    <row r="44570" spans="5:5" x14ac:dyDescent="0.25">
      <c r="E44570"/>
    </row>
    <row r="44571" spans="5:5" x14ac:dyDescent="0.25">
      <c r="E44571"/>
    </row>
    <row r="44572" spans="5:5" x14ac:dyDescent="0.25">
      <c r="E44572"/>
    </row>
    <row r="44573" spans="5:5" x14ac:dyDescent="0.25">
      <c r="E44573"/>
    </row>
    <row r="44574" spans="5:5" x14ac:dyDescent="0.25">
      <c r="E44574"/>
    </row>
    <row r="44575" spans="5:5" x14ac:dyDescent="0.25">
      <c r="E44575"/>
    </row>
    <row r="44576" spans="5:5" x14ac:dyDescent="0.25">
      <c r="E44576"/>
    </row>
    <row r="44577" spans="5:5" x14ac:dyDescent="0.25">
      <c r="E44577"/>
    </row>
    <row r="44578" spans="5:5" x14ac:dyDescent="0.25">
      <c r="E44578"/>
    </row>
    <row r="44579" spans="5:5" x14ac:dyDescent="0.25">
      <c r="E44579"/>
    </row>
    <row r="44580" spans="5:5" x14ac:dyDescent="0.25">
      <c r="E44580"/>
    </row>
    <row r="44581" spans="5:5" x14ac:dyDescent="0.25">
      <c r="E44581"/>
    </row>
    <row r="44582" spans="5:5" x14ac:dyDescent="0.25">
      <c r="E44582"/>
    </row>
    <row r="44583" spans="5:5" x14ac:dyDescent="0.25">
      <c r="E44583"/>
    </row>
    <row r="44584" spans="5:5" x14ac:dyDescent="0.25">
      <c r="E44584"/>
    </row>
    <row r="44585" spans="5:5" x14ac:dyDescent="0.25">
      <c r="E44585"/>
    </row>
    <row r="44586" spans="5:5" x14ac:dyDescent="0.25">
      <c r="E44586"/>
    </row>
    <row r="44587" spans="5:5" x14ac:dyDescent="0.25">
      <c r="E44587"/>
    </row>
    <row r="44588" spans="5:5" x14ac:dyDescent="0.25">
      <c r="E44588"/>
    </row>
    <row r="44589" spans="5:5" x14ac:dyDescent="0.25">
      <c r="E44589"/>
    </row>
    <row r="44590" spans="5:5" x14ac:dyDescent="0.25">
      <c r="E44590"/>
    </row>
    <row r="44591" spans="5:5" x14ac:dyDescent="0.25">
      <c r="E44591"/>
    </row>
    <row r="44592" spans="5:5" x14ac:dyDescent="0.25">
      <c r="E44592"/>
    </row>
    <row r="44593" spans="5:5" x14ac:dyDescent="0.25">
      <c r="E44593"/>
    </row>
    <row r="44594" spans="5:5" x14ac:dyDescent="0.25">
      <c r="E44594"/>
    </row>
    <row r="44595" spans="5:5" x14ac:dyDescent="0.25">
      <c r="E44595"/>
    </row>
    <row r="44596" spans="5:5" x14ac:dyDescent="0.25">
      <c r="E44596"/>
    </row>
    <row r="44597" spans="5:5" x14ac:dyDescent="0.25">
      <c r="E44597"/>
    </row>
    <row r="44598" spans="5:5" x14ac:dyDescent="0.25">
      <c r="E44598"/>
    </row>
    <row r="44599" spans="5:5" x14ac:dyDescent="0.25">
      <c r="E44599"/>
    </row>
    <row r="44600" spans="5:5" x14ac:dyDescent="0.25">
      <c r="E44600"/>
    </row>
    <row r="44601" spans="5:5" x14ac:dyDescent="0.25">
      <c r="E44601"/>
    </row>
    <row r="44602" spans="5:5" x14ac:dyDescent="0.25">
      <c r="E44602"/>
    </row>
    <row r="44603" spans="5:5" x14ac:dyDescent="0.25">
      <c r="E44603"/>
    </row>
    <row r="44604" spans="5:5" x14ac:dyDescent="0.25">
      <c r="E44604"/>
    </row>
    <row r="44605" spans="5:5" x14ac:dyDescent="0.25">
      <c r="E44605"/>
    </row>
    <row r="44606" spans="5:5" x14ac:dyDescent="0.25">
      <c r="E44606"/>
    </row>
    <row r="44607" spans="5:5" x14ac:dyDescent="0.25">
      <c r="E44607"/>
    </row>
    <row r="44608" spans="5:5" x14ac:dyDescent="0.25">
      <c r="E44608"/>
    </row>
    <row r="44609" spans="5:5" x14ac:dyDescent="0.25">
      <c r="E44609"/>
    </row>
    <row r="44610" spans="5:5" x14ac:dyDescent="0.25">
      <c r="E44610"/>
    </row>
    <row r="44611" spans="5:5" x14ac:dyDescent="0.25">
      <c r="E44611"/>
    </row>
    <row r="44612" spans="5:5" x14ac:dyDescent="0.25">
      <c r="E44612"/>
    </row>
    <row r="44613" spans="5:5" x14ac:dyDescent="0.25">
      <c r="E44613"/>
    </row>
    <row r="44614" spans="5:5" x14ac:dyDescent="0.25">
      <c r="E44614"/>
    </row>
    <row r="44615" spans="5:5" x14ac:dyDescent="0.25">
      <c r="E44615"/>
    </row>
    <row r="44616" spans="5:5" x14ac:dyDescent="0.25">
      <c r="E44616"/>
    </row>
    <row r="44617" spans="5:5" x14ac:dyDescent="0.25">
      <c r="E44617"/>
    </row>
    <row r="44618" spans="5:5" x14ac:dyDescent="0.25">
      <c r="E44618"/>
    </row>
    <row r="44619" spans="5:5" x14ac:dyDescent="0.25">
      <c r="E44619"/>
    </row>
    <row r="44620" spans="5:5" x14ac:dyDescent="0.25">
      <c r="E44620"/>
    </row>
    <row r="44621" spans="5:5" x14ac:dyDescent="0.25">
      <c r="E44621"/>
    </row>
    <row r="44622" spans="5:5" x14ac:dyDescent="0.25">
      <c r="E44622"/>
    </row>
    <row r="44623" spans="5:5" x14ac:dyDescent="0.25">
      <c r="E44623"/>
    </row>
    <row r="44624" spans="5:5" x14ac:dyDescent="0.25">
      <c r="E44624"/>
    </row>
    <row r="44625" spans="5:5" x14ac:dyDescent="0.25">
      <c r="E44625"/>
    </row>
    <row r="44626" spans="5:5" x14ac:dyDescent="0.25">
      <c r="E44626"/>
    </row>
    <row r="44627" spans="5:5" x14ac:dyDescent="0.25">
      <c r="E44627"/>
    </row>
    <row r="44628" spans="5:5" x14ac:dyDescent="0.25">
      <c r="E44628"/>
    </row>
    <row r="44629" spans="5:5" x14ac:dyDescent="0.25">
      <c r="E44629"/>
    </row>
    <row r="44630" spans="5:5" x14ac:dyDescent="0.25">
      <c r="E44630"/>
    </row>
    <row r="44631" spans="5:5" x14ac:dyDescent="0.25">
      <c r="E44631"/>
    </row>
    <row r="44632" spans="5:5" x14ac:dyDescent="0.25">
      <c r="E44632"/>
    </row>
    <row r="44633" spans="5:5" x14ac:dyDescent="0.25">
      <c r="E44633"/>
    </row>
    <row r="44634" spans="5:5" x14ac:dyDescent="0.25">
      <c r="E44634"/>
    </row>
    <row r="44635" spans="5:5" x14ac:dyDescent="0.25">
      <c r="E44635"/>
    </row>
    <row r="44636" spans="5:5" x14ac:dyDescent="0.25">
      <c r="E44636"/>
    </row>
    <row r="44637" spans="5:5" x14ac:dyDescent="0.25">
      <c r="E44637"/>
    </row>
    <row r="44638" spans="5:5" x14ac:dyDescent="0.25">
      <c r="E44638"/>
    </row>
    <row r="44639" spans="5:5" x14ac:dyDescent="0.25">
      <c r="E44639"/>
    </row>
    <row r="44640" spans="5:5" x14ac:dyDescent="0.25">
      <c r="E44640"/>
    </row>
    <row r="44641" spans="5:5" x14ac:dyDescent="0.25">
      <c r="E44641"/>
    </row>
    <row r="44642" spans="5:5" x14ac:dyDescent="0.25">
      <c r="E44642"/>
    </row>
    <row r="44643" spans="5:5" x14ac:dyDescent="0.25">
      <c r="E44643"/>
    </row>
    <row r="44644" spans="5:5" x14ac:dyDescent="0.25">
      <c r="E44644"/>
    </row>
    <row r="44645" spans="5:5" x14ac:dyDescent="0.25">
      <c r="E44645"/>
    </row>
    <row r="44646" spans="5:5" x14ac:dyDescent="0.25">
      <c r="E44646"/>
    </row>
    <row r="44647" spans="5:5" x14ac:dyDescent="0.25">
      <c r="E44647"/>
    </row>
    <row r="44648" spans="5:5" x14ac:dyDescent="0.25">
      <c r="E44648"/>
    </row>
    <row r="44649" spans="5:5" x14ac:dyDescent="0.25">
      <c r="E44649"/>
    </row>
    <row r="44650" spans="5:5" x14ac:dyDescent="0.25">
      <c r="E44650"/>
    </row>
    <row r="44651" spans="5:5" x14ac:dyDescent="0.25">
      <c r="E44651"/>
    </row>
    <row r="44652" spans="5:5" x14ac:dyDescent="0.25">
      <c r="E44652"/>
    </row>
    <row r="44653" spans="5:5" x14ac:dyDescent="0.25">
      <c r="E44653"/>
    </row>
    <row r="44654" spans="5:5" x14ac:dyDescent="0.25">
      <c r="E44654"/>
    </row>
    <row r="44655" spans="5:5" x14ac:dyDescent="0.25">
      <c r="E44655"/>
    </row>
    <row r="44656" spans="5:5" x14ac:dyDescent="0.25">
      <c r="E44656"/>
    </row>
    <row r="44657" spans="5:5" x14ac:dyDescent="0.25">
      <c r="E44657"/>
    </row>
    <row r="44658" spans="5:5" x14ac:dyDescent="0.25">
      <c r="E44658"/>
    </row>
    <row r="44659" spans="5:5" x14ac:dyDescent="0.25">
      <c r="E44659"/>
    </row>
    <row r="44660" spans="5:5" x14ac:dyDescent="0.25">
      <c r="E44660"/>
    </row>
    <row r="44661" spans="5:5" x14ac:dyDescent="0.25">
      <c r="E44661"/>
    </row>
    <row r="44662" spans="5:5" x14ac:dyDescent="0.25">
      <c r="E44662"/>
    </row>
    <row r="44663" spans="5:5" x14ac:dyDescent="0.25">
      <c r="E44663"/>
    </row>
    <row r="44664" spans="5:5" x14ac:dyDescent="0.25">
      <c r="E44664"/>
    </row>
    <row r="44665" spans="5:5" x14ac:dyDescent="0.25">
      <c r="E44665"/>
    </row>
    <row r="44666" spans="5:5" x14ac:dyDescent="0.25">
      <c r="E44666"/>
    </row>
    <row r="44667" spans="5:5" x14ac:dyDescent="0.25">
      <c r="E44667"/>
    </row>
    <row r="44668" spans="5:5" x14ac:dyDescent="0.25">
      <c r="E44668"/>
    </row>
    <row r="44669" spans="5:5" x14ac:dyDescent="0.25">
      <c r="E44669"/>
    </row>
    <row r="44670" spans="5:5" x14ac:dyDescent="0.25">
      <c r="E44670"/>
    </row>
    <row r="44671" spans="5:5" x14ac:dyDescent="0.25">
      <c r="E44671"/>
    </row>
    <row r="44672" spans="5:5" x14ac:dyDescent="0.25">
      <c r="E44672"/>
    </row>
    <row r="44673" spans="5:5" x14ac:dyDescent="0.25">
      <c r="E44673"/>
    </row>
    <row r="44674" spans="5:5" x14ac:dyDescent="0.25">
      <c r="E44674"/>
    </row>
    <row r="44675" spans="5:5" x14ac:dyDescent="0.25">
      <c r="E44675"/>
    </row>
    <row r="44676" spans="5:5" x14ac:dyDescent="0.25">
      <c r="E44676"/>
    </row>
    <row r="44677" spans="5:5" x14ac:dyDescent="0.25">
      <c r="E44677"/>
    </row>
    <row r="44678" spans="5:5" x14ac:dyDescent="0.25">
      <c r="E44678"/>
    </row>
    <row r="44679" spans="5:5" x14ac:dyDescent="0.25">
      <c r="E44679"/>
    </row>
    <row r="44680" spans="5:5" x14ac:dyDescent="0.25">
      <c r="E44680"/>
    </row>
    <row r="44681" spans="5:5" x14ac:dyDescent="0.25">
      <c r="E44681"/>
    </row>
    <row r="44682" spans="5:5" x14ac:dyDescent="0.25">
      <c r="E44682"/>
    </row>
    <row r="44683" spans="5:5" x14ac:dyDescent="0.25">
      <c r="E44683"/>
    </row>
    <row r="44684" spans="5:5" x14ac:dyDescent="0.25">
      <c r="E44684"/>
    </row>
    <row r="44685" spans="5:5" x14ac:dyDescent="0.25">
      <c r="E44685"/>
    </row>
    <row r="44686" spans="5:5" x14ac:dyDescent="0.25">
      <c r="E44686"/>
    </row>
    <row r="44687" spans="5:5" x14ac:dyDescent="0.25">
      <c r="E44687"/>
    </row>
    <row r="44688" spans="5:5" x14ac:dyDescent="0.25">
      <c r="E44688"/>
    </row>
    <row r="44689" spans="5:5" x14ac:dyDescent="0.25">
      <c r="E44689"/>
    </row>
    <row r="44690" spans="5:5" x14ac:dyDescent="0.25">
      <c r="E44690"/>
    </row>
    <row r="44691" spans="5:5" x14ac:dyDescent="0.25">
      <c r="E44691"/>
    </row>
    <row r="44692" spans="5:5" x14ac:dyDescent="0.25">
      <c r="E44692"/>
    </row>
    <row r="44693" spans="5:5" x14ac:dyDescent="0.25">
      <c r="E44693"/>
    </row>
    <row r="44694" spans="5:5" x14ac:dyDescent="0.25">
      <c r="E44694"/>
    </row>
    <row r="44695" spans="5:5" x14ac:dyDescent="0.25">
      <c r="E44695"/>
    </row>
    <row r="44696" spans="5:5" x14ac:dyDescent="0.25">
      <c r="E44696"/>
    </row>
    <row r="44697" spans="5:5" x14ac:dyDescent="0.25">
      <c r="E44697"/>
    </row>
    <row r="44698" spans="5:5" x14ac:dyDescent="0.25">
      <c r="E44698"/>
    </row>
    <row r="44699" spans="5:5" x14ac:dyDescent="0.25">
      <c r="E44699"/>
    </row>
    <row r="44700" spans="5:5" x14ac:dyDescent="0.25">
      <c r="E44700"/>
    </row>
    <row r="44701" spans="5:5" x14ac:dyDescent="0.25">
      <c r="E44701"/>
    </row>
    <row r="44702" spans="5:5" x14ac:dyDescent="0.25">
      <c r="E44702"/>
    </row>
    <row r="44703" spans="5:5" x14ac:dyDescent="0.25">
      <c r="E44703"/>
    </row>
    <row r="44704" spans="5:5" x14ac:dyDescent="0.25">
      <c r="E44704"/>
    </row>
    <row r="44705" spans="5:5" x14ac:dyDescent="0.25">
      <c r="E44705"/>
    </row>
    <row r="44706" spans="5:5" x14ac:dyDescent="0.25">
      <c r="E44706"/>
    </row>
    <row r="44707" spans="5:5" x14ac:dyDescent="0.25">
      <c r="E44707"/>
    </row>
    <row r="44708" spans="5:5" x14ac:dyDescent="0.25">
      <c r="E44708"/>
    </row>
    <row r="44709" spans="5:5" x14ac:dyDescent="0.25">
      <c r="E44709"/>
    </row>
    <row r="44710" spans="5:5" x14ac:dyDescent="0.25">
      <c r="E44710"/>
    </row>
    <row r="44711" spans="5:5" x14ac:dyDescent="0.25">
      <c r="E44711"/>
    </row>
    <row r="44712" spans="5:5" x14ac:dyDescent="0.25">
      <c r="E44712"/>
    </row>
    <row r="44713" spans="5:5" x14ac:dyDescent="0.25">
      <c r="E44713"/>
    </row>
    <row r="44714" spans="5:5" x14ac:dyDescent="0.25">
      <c r="E44714"/>
    </row>
    <row r="44715" spans="5:5" x14ac:dyDescent="0.25">
      <c r="E44715"/>
    </row>
    <row r="44716" spans="5:5" x14ac:dyDescent="0.25">
      <c r="E44716"/>
    </row>
    <row r="44717" spans="5:5" x14ac:dyDescent="0.25">
      <c r="E44717"/>
    </row>
    <row r="44718" spans="5:5" x14ac:dyDescent="0.25">
      <c r="E44718"/>
    </row>
    <row r="44719" spans="5:5" x14ac:dyDescent="0.25">
      <c r="E44719"/>
    </row>
    <row r="44720" spans="5:5" x14ac:dyDescent="0.25">
      <c r="E44720"/>
    </row>
    <row r="44721" spans="5:5" x14ac:dyDescent="0.25">
      <c r="E44721"/>
    </row>
    <row r="44722" spans="5:5" x14ac:dyDescent="0.25">
      <c r="E44722"/>
    </row>
    <row r="44723" spans="5:5" x14ac:dyDescent="0.25">
      <c r="E44723"/>
    </row>
    <row r="44724" spans="5:5" x14ac:dyDescent="0.25">
      <c r="E44724"/>
    </row>
    <row r="44725" spans="5:5" x14ac:dyDescent="0.25">
      <c r="E44725"/>
    </row>
    <row r="44726" spans="5:5" x14ac:dyDescent="0.25">
      <c r="E44726"/>
    </row>
    <row r="44727" spans="5:5" x14ac:dyDescent="0.25">
      <c r="E44727"/>
    </row>
    <row r="44728" spans="5:5" x14ac:dyDescent="0.25">
      <c r="E44728"/>
    </row>
    <row r="44729" spans="5:5" x14ac:dyDescent="0.25">
      <c r="E44729"/>
    </row>
    <row r="44730" spans="5:5" x14ac:dyDescent="0.25">
      <c r="E44730"/>
    </row>
    <row r="44731" spans="5:5" x14ac:dyDescent="0.25">
      <c r="E44731"/>
    </row>
    <row r="44732" spans="5:5" x14ac:dyDescent="0.25">
      <c r="E44732"/>
    </row>
    <row r="44733" spans="5:5" x14ac:dyDescent="0.25">
      <c r="E44733"/>
    </row>
    <row r="44734" spans="5:5" x14ac:dyDescent="0.25">
      <c r="E44734"/>
    </row>
    <row r="44735" spans="5:5" x14ac:dyDescent="0.25">
      <c r="E44735"/>
    </row>
    <row r="44736" spans="5:5" x14ac:dyDescent="0.25">
      <c r="E44736"/>
    </row>
    <row r="44737" spans="5:5" x14ac:dyDescent="0.25">
      <c r="E44737"/>
    </row>
    <row r="44738" spans="5:5" x14ac:dyDescent="0.25">
      <c r="E44738"/>
    </row>
    <row r="44739" spans="5:5" x14ac:dyDescent="0.25">
      <c r="E44739"/>
    </row>
    <row r="44740" spans="5:5" x14ac:dyDescent="0.25">
      <c r="E44740"/>
    </row>
    <row r="44741" spans="5:5" x14ac:dyDescent="0.25">
      <c r="E44741"/>
    </row>
    <row r="44742" spans="5:5" x14ac:dyDescent="0.25">
      <c r="E44742"/>
    </row>
    <row r="44743" spans="5:5" x14ac:dyDescent="0.25">
      <c r="E44743"/>
    </row>
    <row r="44744" spans="5:5" x14ac:dyDescent="0.25">
      <c r="E44744"/>
    </row>
    <row r="44745" spans="5:5" x14ac:dyDescent="0.25">
      <c r="E44745"/>
    </row>
    <row r="44746" spans="5:5" x14ac:dyDescent="0.25">
      <c r="E44746"/>
    </row>
    <row r="44747" spans="5:5" x14ac:dyDescent="0.25">
      <c r="E44747"/>
    </row>
    <row r="44748" spans="5:5" x14ac:dyDescent="0.25">
      <c r="E44748"/>
    </row>
    <row r="44749" spans="5:5" x14ac:dyDescent="0.25">
      <c r="E44749"/>
    </row>
    <row r="44750" spans="5:5" x14ac:dyDescent="0.25">
      <c r="E44750"/>
    </row>
    <row r="44751" spans="5:5" x14ac:dyDescent="0.25">
      <c r="E44751"/>
    </row>
    <row r="44752" spans="5:5" x14ac:dyDescent="0.25">
      <c r="E44752"/>
    </row>
    <row r="44753" spans="5:5" x14ac:dyDescent="0.25">
      <c r="E44753"/>
    </row>
    <row r="44754" spans="5:5" x14ac:dyDescent="0.25">
      <c r="E44754"/>
    </row>
    <row r="44755" spans="5:5" x14ac:dyDescent="0.25">
      <c r="E44755"/>
    </row>
    <row r="44756" spans="5:5" x14ac:dyDescent="0.25">
      <c r="E44756"/>
    </row>
    <row r="44757" spans="5:5" x14ac:dyDescent="0.25">
      <c r="E44757"/>
    </row>
    <row r="44758" spans="5:5" x14ac:dyDescent="0.25">
      <c r="E44758"/>
    </row>
    <row r="44759" spans="5:5" x14ac:dyDescent="0.25">
      <c r="E44759"/>
    </row>
    <row r="44760" spans="5:5" x14ac:dyDescent="0.25">
      <c r="E44760"/>
    </row>
    <row r="44761" spans="5:5" x14ac:dyDescent="0.25">
      <c r="E44761"/>
    </row>
    <row r="44762" spans="5:5" x14ac:dyDescent="0.25">
      <c r="E44762"/>
    </row>
    <row r="44763" spans="5:5" x14ac:dyDescent="0.25">
      <c r="E44763"/>
    </row>
    <row r="44764" spans="5:5" x14ac:dyDescent="0.25">
      <c r="E44764"/>
    </row>
    <row r="44765" spans="5:5" x14ac:dyDescent="0.25">
      <c r="E44765"/>
    </row>
    <row r="44766" spans="5:5" x14ac:dyDescent="0.25">
      <c r="E44766"/>
    </row>
    <row r="44767" spans="5:5" x14ac:dyDescent="0.25">
      <c r="E44767"/>
    </row>
    <row r="44768" spans="5:5" x14ac:dyDescent="0.25">
      <c r="E44768"/>
    </row>
    <row r="44769" spans="5:5" x14ac:dyDescent="0.25">
      <c r="E44769"/>
    </row>
    <row r="44770" spans="5:5" x14ac:dyDescent="0.25">
      <c r="E44770"/>
    </row>
    <row r="44771" spans="5:5" x14ac:dyDescent="0.25">
      <c r="E44771"/>
    </row>
    <row r="44772" spans="5:5" x14ac:dyDescent="0.25">
      <c r="E44772"/>
    </row>
    <row r="44773" spans="5:5" x14ac:dyDescent="0.25">
      <c r="E44773"/>
    </row>
    <row r="44774" spans="5:5" x14ac:dyDescent="0.25">
      <c r="E44774"/>
    </row>
    <row r="44775" spans="5:5" x14ac:dyDescent="0.25">
      <c r="E44775"/>
    </row>
    <row r="44776" spans="5:5" x14ac:dyDescent="0.25">
      <c r="E44776"/>
    </row>
    <row r="44777" spans="5:5" x14ac:dyDescent="0.25">
      <c r="E44777"/>
    </row>
    <row r="44778" spans="5:5" x14ac:dyDescent="0.25">
      <c r="E44778"/>
    </row>
    <row r="44779" spans="5:5" x14ac:dyDescent="0.25">
      <c r="E44779"/>
    </row>
    <row r="44780" spans="5:5" x14ac:dyDescent="0.25">
      <c r="E44780"/>
    </row>
    <row r="44781" spans="5:5" x14ac:dyDescent="0.25">
      <c r="E44781"/>
    </row>
    <row r="44782" spans="5:5" x14ac:dyDescent="0.25">
      <c r="E44782"/>
    </row>
    <row r="44783" spans="5:5" x14ac:dyDescent="0.25">
      <c r="E44783"/>
    </row>
    <row r="44784" spans="5:5" x14ac:dyDescent="0.25">
      <c r="E44784"/>
    </row>
    <row r="44785" spans="5:5" x14ac:dyDescent="0.25">
      <c r="E44785"/>
    </row>
    <row r="44786" spans="5:5" x14ac:dyDescent="0.25">
      <c r="E44786"/>
    </row>
    <row r="44787" spans="5:5" x14ac:dyDescent="0.25">
      <c r="E44787"/>
    </row>
    <row r="44788" spans="5:5" x14ac:dyDescent="0.25">
      <c r="E44788"/>
    </row>
    <row r="44789" spans="5:5" x14ac:dyDescent="0.25">
      <c r="E44789"/>
    </row>
    <row r="44790" spans="5:5" x14ac:dyDescent="0.25">
      <c r="E44790"/>
    </row>
    <row r="44791" spans="5:5" x14ac:dyDescent="0.25">
      <c r="E44791"/>
    </row>
    <row r="44792" spans="5:5" x14ac:dyDescent="0.25">
      <c r="E44792"/>
    </row>
    <row r="44793" spans="5:5" x14ac:dyDescent="0.25">
      <c r="E44793"/>
    </row>
    <row r="44794" spans="5:5" x14ac:dyDescent="0.25">
      <c r="E44794"/>
    </row>
    <row r="44795" spans="5:5" x14ac:dyDescent="0.25">
      <c r="E44795"/>
    </row>
    <row r="44796" spans="5:5" x14ac:dyDescent="0.25">
      <c r="E44796"/>
    </row>
    <row r="44797" spans="5:5" x14ac:dyDescent="0.25">
      <c r="E44797"/>
    </row>
    <row r="44798" spans="5:5" x14ac:dyDescent="0.25">
      <c r="E44798"/>
    </row>
    <row r="44799" spans="5:5" x14ac:dyDescent="0.25">
      <c r="E44799"/>
    </row>
    <row r="44800" spans="5:5" x14ac:dyDescent="0.25">
      <c r="E44800"/>
    </row>
    <row r="44801" spans="5:5" x14ac:dyDescent="0.25">
      <c r="E44801"/>
    </row>
    <row r="44802" spans="5:5" x14ac:dyDescent="0.25">
      <c r="E44802"/>
    </row>
    <row r="44803" spans="5:5" x14ac:dyDescent="0.25">
      <c r="E44803"/>
    </row>
    <row r="44804" spans="5:5" x14ac:dyDescent="0.25">
      <c r="E44804"/>
    </row>
    <row r="44805" spans="5:5" x14ac:dyDescent="0.25">
      <c r="E44805"/>
    </row>
    <row r="44806" spans="5:5" x14ac:dyDescent="0.25">
      <c r="E44806"/>
    </row>
    <row r="44807" spans="5:5" x14ac:dyDescent="0.25">
      <c r="E44807"/>
    </row>
    <row r="44808" spans="5:5" x14ac:dyDescent="0.25">
      <c r="E44808"/>
    </row>
    <row r="44809" spans="5:5" x14ac:dyDescent="0.25">
      <c r="E44809"/>
    </row>
    <row r="44810" spans="5:5" x14ac:dyDescent="0.25">
      <c r="E44810"/>
    </row>
    <row r="44811" spans="5:5" x14ac:dyDescent="0.25">
      <c r="E44811"/>
    </row>
    <row r="44812" spans="5:5" x14ac:dyDescent="0.25">
      <c r="E44812"/>
    </row>
    <row r="44813" spans="5:5" x14ac:dyDescent="0.25">
      <c r="E44813"/>
    </row>
    <row r="44814" spans="5:5" x14ac:dyDescent="0.25">
      <c r="E44814"/>
    </row>
    <row r="44815" spans="5:5" x14ac:dyDescent="0.25">
      <c r="E44815"/>
    </row>
    <row r="44816" spans="5:5" x14ac:dyDescent="0.25">
      <c r="E44816"/>
    </row>
    <row r="44817" spans="5:5" x14ac:dyDescent="0.25">
      <c r="E44817"/>
    </row>
    <row r="44818" spans="5:5" x14ac:dyDescent="0.25">
      <c r="E44818"/>
    </row>
    <row r="44819" spans="5:5" x14ac:dyDescent="0.25">
      <c r="E44819"/>
    </row>
    <row r="44820" spans="5:5" x14ac:dyDescent="0.25">
      <c r="E44820"/>
    </row>
    <row r="44821" spans="5:5" x14ac:dyDescent="0.25">
      <c r="E44821"/>
    </row>
    <row r="44822" spans="5:5" x14ac:dyDescent="0.25">
      <c r="E44822"/>
    </row>
    <row r="44823" spans="5:5" x14ac:dyDescent="0.25">
      <c r="E44823"/>
    </row>
    <row r="44824" spans="5:5" x14ac:dyDescent="0.25">
      <c r="E44824"/>
    </row>
    <row r="44825" spans="5:5" x14ac:dyDescent="0.25">
      <c r="E44825"/>
    </row>
    <row r="44826" spans="5:5" x14ac:dyDescent="0.25">
      <c r="E44826"/>
    </row>
    <row r="44827" spans="5:5" x14ac:dyDescent="0.25">
      <c r="E44827"/>
    </row>
    <row r="44828" spans="5:5" x14ac:dyDescent="0.25">
      <c r="E44828"/>
    </row>
    <row r="44829" spans="5:5" x14ac:dyDescent="0.25">
      <c r="E44829"/>
    </row>
    <row r="44830" spans="5:5" x14ac:dyDescent="0.25">
      <c r="E44830"/>
    </row>
    <row r="44831" spans="5:5" x14ac:dyDescent="0.25">
      <c r="E44831"/>
    </row>
    <row r="44832" spans="5:5" x14ac:dyDescent="0.25">
      <c r="E44832"/>
    </row>
    <row r="44833" spans="5:5" x14ac:dyDescent="0.25">
      <c r="E44833"/>
    </row>
    <row r="44834" spans="5:5" x14ac:dyDescent="0.25">
      <c r="E44834"/>
    </row>
    <row r="44835" spans="5:5" x14ac:dyDescent="0.25">
      <c r="E44835"/>
    </row>
    <row r="44836" spans="5:5" x14ac:dyDescent="0.25">
      <c r="E44836"/>
    </row>
    <row r="44837" spans="5:5" x14ac:dyDescent="0.25">
      <c r="E44837"/>
    </row>
    <row r="44838" spans="5:5" x14ac:dyDescent="0.25">
      <c r="E44838"/>
    </row>
    <row r="44839" spans="5:5" x14ac:dyDescent="0.25">
      <c r="E44839"/>
    </row>
    <row r="44840" spans="5:5" x14ac:dyDescent="0.25">
      <c r="E44840"/>
    </row>
    <row r="44841" spans="5:5" x14ac:dyDescent="0.25">
      <c r="E44841"/>
    </row>
    <row r="44842" spans="5:5" x14ac:dyDescent="0.25">
      <c r="E44842"/>
    </row>
    <row r="44843" spans="5:5" x14ac:dyDescent="0.25">
      <c r="E44843"/>
    </row>
    <row r="44844" spans="5:5" x14ac:dyDescent="0.25">
      <c r="E44844"/>
    </row>
    <row r="44845" spans="5:5" x14ac:dyDescent="0.25">
      <c r="E44845"/>
    </row>
    <row r="44846" spans="5:5" x14ac:dyDescent="0.25">
      <c r="E44846"/>
    </row>
    <row r="44847" spans="5:5" x14ac:dyDescent="0.25">
      <c r="E44847"/>
    </row>
    <row r="44848" spans="5:5" x14ac:dyDescent="0.25">
      <c r="E44848"/>
    </row>
    <row r="44849" spans="5:5" x14ac:dyDescent="0.25">
      <c r="E44849"/>
    </row>
    <row r="44850" spans="5:5" x14ac:dyDescent="0.25">
      <c r="E44850"/>
    </row>
    <row r="44851" spans="5:5" x14ac:dyDescent="0.25">
      <c r="E44851"/>
    </row>
    <row r="44852" spans="5:5" x14ac:dyDescent="0.25">
      <c r="E44852"/>
    </row>
    <row r="44853" spans="5:5" x14ac:dyDescent="0.25">
      <c r="E44853"/>
    </row>
    <row r="44854" spans="5:5" x14ac:dyDescent="0.25">
      <c r="E44854"/>
    </row>
    <row r="44855" spans="5:5" x14ac:dyDescent="0.25">
      <c r="E44855"/>
    </row>
    <row r="44856" spans="5:5" x14ac:dyDescent="0.25">
      <c r="E44856"/>
    </row>
    <row r="44857" spans="5:5" x14ac:dyDescent="0.25">
      <c r="E44857"/>
    </row>
    <row r="44858" spans="5:5" x14ac:dyDescent="0.25">
      <c r="E44858"/>
    </row>
    <row r="44859" spans="5:5" x14ac:dyDescent="0.25">
      <c r="E44859"/>
    </row>
    <row r="44860" spans="5:5" x14ac:dyDescent="0.25">
      <c r="E44860"/>
    </row>
    <row r="44861" spans="5:5" x14ac:dyDescent="0.25">
      <c r="E44861"/>
    </row>
    <row r="44862" spans="5:5" x14ac:dyDescent="0.25">
      <c r="E44862"/>
    </row>
    <row r="44863" spans="5:5" x14ac:dyDescent="0.25">
      <c r="E44863"/>
    </row>
    <row r="44864" spans="5:5" x14ac:dyDescent="0.25">
      <c r="E44864"/>
    </row>
    <row r="44865" spans="5:5" x14ac:dyDescent="0.25">
      <c r="E44865"/>
    </row>
    <row r="44866" spans="5:5" x14ac:dyDescent="0.25">
      <c r="E44866"/>
    </row>
    <row r="44867" spans="5:5" x14ac:dyDescent="0.25">
      <c r="E44867"/>
    </row>
    <row r="44868" spans="5:5" x14ac:dyDescent="0.25">
      <c r="E44868"/>
    </row>
    <row r="44869" spans="5:5" x14ac:dyDescent="0.25">
      <c r="E44869"/>
    </row>
    <row r="44870" spans="5:5" x14ac:dyDescent="0.25">
      <c r="E44870"/>
    </row>
    <row r="44871" spans="5:5" x14ac:dyDescent="0.25">
      <c r="E44871"/>
    </row>
    <row r="44872" spans="5:5" x14ac:dyDescent="0.25">
      <c r="E44872"/>
    </row>
    <row r="44873" spans="5:5" x14ac:dyDescent="0.25">
      <c r="E44873"/>
    </row>
    <row r="44874" spans="5:5" x14ac:dyDescent="0.25">
      <c r="E44874"/>
    </row>
    <row r="44875" spans="5:5" x14ac:dyDescent="0.25">
      <c r="E44875"/>
    </row>
    <row r="44876" spans="5:5" x14ac:dyDescent="0.25">
      <c r="E44876"/>
    </row>
    <row r="44877" spans="5:5" x14ac:dyDescent="0.25">
      <c r="E44877"/>
    </row>
    <row r="44878" spans="5:5" x14ac:dyDescent="0.25">
      <c r="E44878"/>
    </row>
    <row r="44879" spans="5:5" x14ac:dyDescent="0.25">
      <c r="E44879"/>
    </row>
    <row r="44880" spans="5:5" x14ac:dyDescent="0.25">
      <c r="E44880"/>
    </row>
    <row r="44881" spans="5:5" x14ac:dyDescent="0.25">
      <c r="E44881"/>
    </row>
    <row r="44882" spans="5:5" x14ac:dyDescent="0.25">
      <c r="E44882"/>
    </row>
    <row r="44883" spans="5:5" x14ac:dyDescent="0.25">
      <c r="E44883"/>
    </row>
    <row r="44884" spans="5:5" x14ac:dyDescent="0.25">
      <c r="E44884"/>
    </row>
    <row r="44885" spans="5:5" x14ac:dyDescent="0.25">
      <c r="E44885"/>
    </row>
    <row r="44886" spans="5:5" x14ac:dyDescent="0.25">
      <c r="E44886"/>
    </row>
    <row r="44887" spans="5:5" x14ac:dyDescent="0.25">
      <c r="E44887"/>
    </row>
    <row r="44888" spans="5:5" x14ac:dyDescent="0.25">
      <c r="E44888"/>
    </row>
    <row r="44889" spans="5:5" x14ac:dyDescent="0.25">
      <c r="E44889"/>
    </row>
    <row r="44890" spans="5:5" x14ac:dyDescent="0.25">
      <c r="E44890"/>
    </row>
    <row r="44891" spans="5:5" x14ac:dyDescent="0.25">
      <c r="E44891"/>
    </row>
    <row r="44892" spans="5:5" x14ac:dyDescent="0.25">
      <c r="E44892"/>
    </row>
    <row r="44893" spans="5:5" x14ac:dyDescent="0.25">
      <c r="E44893"/>
    </row>
    <row r="44894" spans="5:5" x14ac:dyDescent="0.25">
      <c r="E44894"/>
    </row>
    <row r="44895" spans="5:5" x14ac:dyDescent="0.25">
      <c r="E44895"/>
    </row>
    <row r="44896" spans="5:5" x14ac:dyDescent="0.25">
      <c r="E44896"/>
    </row>
    <row r="44897" spans="5:5" x14ac:dyDescent="0.25">
      <c r="E44897"/>
    </row>
    <row r="44898" spans="5:5" x14ac:dyDescent="0.25">
      <c r="E44898"/>
    </row>
    <row r="44899" spans="5:5" x14ac:dyDescent="0.25">
      <c r="E44899"/>
    </row>
    <row r="44900" spans="5:5" x14ac:dyDescent="0.25">
      <c r="E44900"/>
    </row>
    <row r="44901" spans="5:5" x14ac:dyDescent="0.25">
      <c r="E44901"/>
    </row>
    <row r="44902" spans="5:5" x14ac:dyDescent="0.25">
      <c r="E44902"/>
    </row>
    <row r="44903" spans="5:5" x14ac:dyDescent="0.25">
      <c r="E44903"/>
    </row>
    <row r="44904" spans="5:5" x14ac:dyDescent="0.25">
      <c r="E44904"/>
    </row>
    <row r="44905" spans="5:5" x14ac:dyDescent="0.25">
      <c r="E44905"/>
    </row>
    <row r="44906" spans="5:5" x14ac:dyDescent="0.25">
      <c r="E44906"/>
    </row>
    <row r="44907" spans="5:5" x14ac:dyDescent="0.25">
      <c r="E44907"/>
    </row>
    <row r="44908" spans="5:5" x14ac:dyDescent="0.25">
      <c r="E44908"/>
    </row>
    <row r="44909" spans="5:5" x14ac:dyDescent="0.25">
      <c r="E44909"/>
    </row>
    <row r="44910" spans="5:5" x14ac:dyDescent="0.25">
      <c r="E44910"/>
    </row>
    <row r="44911" spans="5:5" x14ac:dyDescent="0.25">
      <c r="E44911"/>
    </row>
    <row r="44912" spans="5:5" x14ac:dyDescent="0.25">
      <c r="E44912"/>
    </row>
    <row r="44913" spans="5:5" x14ac:dyDescent="0.25">
      <c r="E44913"/>
    </row>
    <row r="44914" spans="5:5" x14ac:dyDescent="0.25">
      <c r="E44914"/>
    </row>
    <row r="44915" spans="5:5" x14ac:dyDescent="0.25">
      <c r="E44915"/>
    </row>
    <row r="44916" spans="5:5" x14ac:dyDescent="0.25">
      <c r="E44916"/>
    </row>
    <row r="44917" spans="5:5" x14ac:dyDescent="0.25">
      <c r="E44917"/>
    </row>
    <row r="44918" spans="5:5" x14ac:dyDescent="0.25">
      <c r="E44918"/>
    </row>
    <row r="44919" spans="5:5" x14ac:dyDescent="0.25">
      <c r="E44919"/>
    </row>
    <row r="44920" spans="5:5" x14ac:dyDescent="0.25">
      <c r="E44920"/>
    </row>
    <row r="44921" spans="5:5" x14ac:dyDescent="0.25">
      <c r="E44921"/>
    </row>
    <row r="44922" spans="5:5" x14ac:dyDescent="0.25">
      <c r="E44922"/>
    </row>
    <row r="44923" spans="5:5" x14ac:dyDescent="0.25">
      <c r="E44923"/>
    </row>
    <row r="44924" spans="5:5" x14ac:dyDescent="0.25">
      <c r="E44924"/>
    </row>
    <row r="44925" spans="5:5" x14ac:dyDescent="0.25">
      <c r="E44925"/>
    </row>
    <row r="44926" spans="5:5" x14ac:dyDescent="0.25">
      <c r="E44926"/>
    </row>
    <row r="44927" spans="5:5" x14ac:dyDescent="0.25">
      <c r="E44927"/>
    </row>
    <row r="44928" spans="5:5" x14ac:dyDescent="0.25">
      <c r="E44928"/>
    </row>
    <row r="44929" spans="5:5" x14ac:dyDescent="0.25">
      <c r="E44929"/>
    </row>
    <row r="44930" spans="5:5" x14ac:dyDescent="0.25">
      <c r="E44930"/>
    </row>
    <row r="44931" spans="5:5" x14ac:dyDescent="0.25">
      <c r="E44931"/>
    </row>
    <row r="44932" spans="5:5" x14ac:dyDescent="0.25">
      <c r="E44932"/>
    </row>
    <row r="44933" spans="5:5" x14ac:dyDescent="0.25">
      <c r="E44933"/>
    </row>
    <row r="44934" spans="5:5" x14ac:dyDescent="0.25">
      <c r="E44934"/>
    </row>
    <row r="44935" spans="5:5" x14ac:dyDescent="0.25">
      <c r="E44935"/>
    </row>
    <row r="44936" spans="5:5" x14ac:dyDescent="0.25">
      <c r="E44936"/>
    </row>
    <row r="44937" spans="5:5" x14ac:dyDescent="0.25">
      <c r="E44937"/>
    </row>
    <row r="44938" spans="5:5" x14ac:dyDescent="0.25">
      <c r="E44938"/>
    </row>
    <row r="44939" spans="5:5" x14ac:dyDescent="0.25">
      <c r="E44939"/>
    </row>
    <row r="44940" spans="5:5" x14ac:dyDescent="0.25">
      <c r="E44940"/>
    </row>
    <row r="44941" spans="5:5" x14ac:dyDescent="0.25">
      <c r="E44941"/>
    </row>
    <row r="44942" spans="5:5" x14ac:dyDescent="0.25">
      <c r="E44942"/>
    </row>
    <row r="44943" spans="5:5" x14ac:dyDescent="0.25">
      <c r="E44943"/>
    </row>
    <row r="44944" spans="5:5" x14ac:dyDescent="0.25">
      <c r="E44944"/>
    </row>
    <row r="44945" spans="5:5" x14ac:dyDescent="0.25">
      <c r="E44945"/>
    </row>
    <row r="44946" spans="5:5" x14ac:dyDescent="0.25">
      <c r="E44946"/>
    </row>
    <row r="44947" spans="5:5" x14ac:dyDescent="0.25">
      <c r="E44947"/>
    </row>
    <row r="44948" spans="5:5" x14ac:dyDescent="0.25">
      <c r="E44948"/>
    </row>
    <row r="44949" spans="5:5" x14ac:dyDescent="0.25">
      <c r="E44949"/>
    </row>
    <row r="44950" spans="5:5" x14ac:dyDescent="0.25">
      <c r="E44950"/>
    </row>
    <row r="44951" spans="5:5" x14ac:dyDescent="0.25">
      <c r="E44951"/>
    </row>
    <row r="44952" spans="5:5" x14ac:dyDescent="0.25">
      <c r="E44952"/>
    </row>
    <row r="44953" spans="5:5" x14ac:dyDescent="0.25">
      <c r="E44953"/>
    </row>
    <row r="44954" spans="5:5" x14ac:dyDescent="0.25">
      <c r="E44954"/>
    </row>
    <row r="44955" spans="5:5" x14ac:dyDescent="0.25">
      <c r="E44955"/>
    </row>
    <row r="44956" spans="5:5" x14ac:dyDescent="0.25">
      <c r="E44956"/>
    </row>
    <row r="44957" spans="5:5" x14ac:dyDescent="0.25">
      <c r="E44957"/>
    </row>
    <row r="44958" spans="5:5" x14ac:dyDescent="0.25">
      <c r="E44958"/>
    </row>
    <row r="44959" spans="5:5" x14ac:dyDescent="0.25">
      <c r="E44959"/>
    </row>
    <row r="44960" spans="5:5" x14ac:dyDescent="0.25">
      <c r="E44960"/>
    </row>
    <row r="44961" spans="5:5" x14ac:dyDescent="0.25">
      <c r="E44961"/>
    </row>
    <row r="44962" spans="5:5" x14ac:dyDescent="0.25">
      <c r="E44962"/>
    </row>
    <row r="44963" spans="5:5" x14ac:dyDescent="0.25">
      <c r="E44963"/>
    </row>
    <row r="44964" spans="5:5" x14ac:dyDescent="0.25">
      <c r="E44964"/>
    </row>
    <row r="44965" spans="5:5" x14ac:dyDescent="0.25">
      <c r="E44965"/>
    </row>
    <row r="44966" spans="5:5" x14ac:dyDescent="0.25">
      <c r="E44966"/>
    </row>
    <row r="44967" spans="5:5" x14ac:dyDescent="0.25">
      <c r="E44967"/>
    </row>
    <row r="44968" spans="5:5" x14ac:dyDescent="0.25">
      <c r="E44968"/>
    </row>
    <row r="44969" spans="5:5" x14ac:dyDescent="0.25">
      <c r="E44969"/>
    </row>
    <row r="44970" spans="5:5" x14ac:dyDescent="0.25">
      <c r="E44970"/>
    </row>
    <row r="44971" spans="5:5" x14ac:dyDescent="0.25">
      <c r="E44971"/>
    </row>
    <row r="44972" spans="5:5" x14ac:dyDescent="0.25">
      <c r="E44972"/>
    </row>
    <row r="44973" spans="5:5" x14ac:dyDescent="0.25">
      <c r="E44973"/>
    </row>
    <row r="44974" spans="5:5" x14ac:dyDescent="0.25">
      <c r="E44974"/>
    </row>
    <row r="44975" spans="5:5" x14ac:dyDescent="0.25">
      <c r="E44975"/>
    </row>
    <row r="44976" spans="5:5" x14ac:dyDescent="0.25">
      <c r="E44976"/>
    </row>
    <row r="44977" spans="5:5" x14ac:dyDescent="0.25">
      <c r="E44977"/>
    </row>
    <row r="44978" spans="5:5" x14ac:dyDescent="0.25">
      <c r="E44978"/>
    </row>
    <row r="44979" spans="5:5" x14ac:dyDescent="0.25">
      <c r="E44979"/>
    </row>
    <row r="44980" spans="5:5" x14ac:dyDescent="0.25">
      <c r="E44980"/>
    </row>
    <row r="44981" spans="5:5" x14ac:dyDescent="0.25">
      <c r="E44981"/>
    </row>
    <row r="44982" spans="5:5" x14ac:dyDescent="0.25">
      <c r="E44982"/>
    </row>
    <row r="44983" spans="5:5" x14ac:dyDescent="0.25">
      <c r="E44983"/>
    </row>
    <row r="44984" spans="5:5" x14ac:dyDescent="0.25">
      <c r="E44984"/>
    </row>
    <row r="44985" spans="5:5" x14ac:dyDescent="0.25">
      <c r="E44985"/>
    </row>
    <row r="44986" spans="5:5" x14ac:dyDescent="0.25">
      <c r="E44986"/>
    </row>
    <row r="44987" spans="5:5" x14ac:dyDescent="0.25">
      <c r="E44987"/>
    </row>
    <row r="44988" spans="5:5" x14ac:dyDescent="0.25">
      <c r="E44988"/>
    </row>
    <row r="44989" spans="5:5" x14ac:dyDescent="0.25">
      <c r="E44989"/>
    </row>
    <row r="44990" spans="5:5" x14ac:dyDescent="0.25">
      <c r="E44990"/>
    </row>
    <row r="44991" spans="5:5" x14ac:dyDescent="0.25">
      <c r="E44991"/>
    </row>
    <row r="44992" spans="5:5" x14ac:dyDescent="0.25">
      <c r="E44992"/>
    </row>
    <row r="44993" spans="5:5" x14ac:dyDescent="0.25">
      <c r="E44993"/>
    </row>
    <row r="44994" spans="5:5" x14ac:dyDescent="0.25">
      <c r="E44994"/>
    </row>
    <row r="44995" spans="5:5" x14ac:dyDescent="0.25">
      <c r="E44995"/>
    </row>
    <row r="44996" spans="5:5" x14ac:dyDescent="0.25">
      <c r="E44996"/>
    </row>
    <row r="44997" spans="5:5" x14ac:dyDescent="0.25">
      <c r="E44997"/>
    </row>
    <row r="44998" spans="5:5" x14ac:dyDescent="0.25">
      <c r="E44998"/>
    </row>
    <row r="44999" spans="5:5" x14ac:dyDescent="0.25">
      <c r="E44999"/>
    </row>
    <row r="45000" spans="5:5" x14ac:dyDescent="0.25">
      <c r="E45000"/>
    </row>
    <row r="45001" spans="5:5" x14ac:dyDescent="0.25">
      <c r="E45001"/>
    </row>
    <row r="45002" spans="5:5" x14ac:dyDescent="0.25">
      <c r="E45002"/>
    </row>
    <row r="45003" spans="5:5" x14ac:dyDescent="0.25">
      <c r="E45003"/>
    </row>
    <row r="45004" spans="5:5" x14ac:dyDescent="0.25">
      <c r="E45004"/>
    </row>
    <row r="45005" spans="5:5" x14ac:dyDescent="0.25">
      <c r="E45005"/>
    </row>
    <row r="45006" spans="5:5" x14ac:dyDescent="0.25">
      <c r="E45006"/>
    </row>
    <row r="45007" spans="5:5" x14ac:dyDescent="0.25">
      <c r="E45007"/>
    </row>
    <row r="45008" spans="5:5" x14ac:dyDescent="0.25">
      <c r="E45008"/>
    </row>
    <row r="45009" spans="5:5" x14ac:dyDescent="0.25">
      <c r="E45009"/>
    </row>
    <row r="45010" spans="5:5" x14ac:dyDescent="0.25">
      <c r="E45010"/>
    </row>
    <row r="45011" spans="5:5" x14ac:dyDescent="0.25">
      <c r="E45011"/>
    </row>
    <row r="45012" spans="5:5" x14ac:dyDescent="0.25">
      <c r="E45012"/>
    </row>
    <row r="45013" spans="5:5" x14ac:dyDescent="0.25">
      <c r="E45013"/>
    </row>
    <row r="45014" spans="5:5" x14ac:dyDescent="0.25">
      <c r="E45014"/>
    </row>
    <row r="45015" spans="5:5" x14ac:dyDescent="0.25">
      <c r="E45015"/>
    </row>
    <row r="45016" spans="5:5" x14ac:dyDescent="0.25">
      <c r="E45016"/>
    </row>
    <row r="45017" spans="5:5" x14ac:dyDescent="0.25">
      <c r="E45017"/>
    </row>
    <row r="45018" spans="5:5" x14ac:dyDescent="0.25">
      <c r="E45018"/>
    </row>
    <row r="45019" spans="5:5" x14ac:dyDescent="0.25">
      <c r="E45019"/>
    </row>
    <row r="45020" spans="5:5" x14ac:dyDescent="0.25">
      <c r="E45020"/>
    </row>
    <row r="45021" spans="5:5" x14ac:dyDescent="0.25">
      <c r="E45021"/>
    </row>
    <row r="45022" spans="5:5" x14ac:dyDescent="0.25">
      <c r="E45022"/>
    </row>
    <row r="45023" spans="5:5" x14ac:dyDescent="0.25">
      <c r="E45023"/>
    </row>
    <row r="45024" spans="5:5" x14ac:dyDescent="0.25">
      <c r="E45024"/>
    </row>
    <row r="45025" spans="5:5" x14ac:dyDescent="0.25">
      <c r="E45025"/>
    </row>
    <row r="45026" spans="5:5" x14ac:dyDescent="0.25">
      <c r="E45026"/>
    </row>
    <row r="45027" spans="5:5" x14ac:dyDescent="0.25">
      <c r="E45027"/>
    </row>
    <row r="45028" spans="5:5" x14ac:dyDescent="0.25">
      <c r="E45028"/>
    </row>
    <row r="45029" spans="5:5" x14ac:dyDescent="0.25">
      <c r="E45029"/>
    </row>
    <row r="45030" spans="5:5" x14ac:dyDescent="0.25">
      <c r="E45030"/>
    </row>
    <row r="45031" spans="5:5" x14ac:dyDescent="0.25">
      <c r="E45031"/>
    </row>
    <row r="45032" spans="5:5" x14ac:dyDescent="0.25">
      <c r="E45032"/>
    </row>
    <row r="45033" spans="5:5" x14ac:dyDescent="0.25">
      <c r="E45033"/>
    </row>
    <row r="45034" spans="5:5" x14ac:dyDescent="0.25">
      <c r="E45034"/>
    </row>
    <row r="45035" spans="5:5" x14ac:dyDescent="0.25">
      <c r="E45035"/>
    </row>
    <row r="45036" spans="5:5" x14ac:dyDescent="0.25">
      <c r="E45036"/>
    </row>
    <row r="45037" spans="5:5" x14ac:dyDescent="0.25">
      <c r="E45037"/>
    </row>
    <row r="45038" spans="5:5" x14ac:dyDescent="0.25">
      <c r="E45038"/>
    </row>
    <row r="45039" spans="5:5" x14ac:dyDescent="0.25">
      <c r="E45039"/>
    </row>
    <row r="45040" spans="5:5" x14ac:dyDescent="0.25">
      <c r="E45040"/>
    </row>
    <row r="45041" spans="5:5" x14ac:dyDescent="0.25">
      <c r="E45041"/>
    </row>
    <row r="45042" spans="5:5" x14ac:dyDescent="0.25">
      <c r="E45042"/>
    </row>
    <row r="45043" spans="5:5" x14ac:dyDescent="0.25">
      <c r="E45043"/>
    </row>
    <row r="45044" spans="5:5" x14ac:dyDescent="0.25">
      <c r="E45044"/>
    </row>
    <row r="45045" spans="5:5" x14ac:dyDescent="0.25">
      <c r="E45045"/>
    </row>
    <row r="45046" spans="5:5" x14ac:dyDescent="0.25">
      <c r="E45046"/>
    </row>
    <row r="45047" spans="5:5" x14ac:dyDescent="0.25">
      <c r="E45047"/>
    </row>
    <row r="45048" spans="5:5" x14ac:dyDescent="0.25">
      <c r="E45048"/>
    </row>
    <row r="45049" spans="5:5" x14ac:dyDescent="0.25">
      <c r="E45049"/>
    </row>
    <row r="45050" spans="5:5" x14ac:dyDescent="0.25">
      <c r="E45050"/>
    </row>
    <row r="45051" spans="5:5" x14ac:dyDescent="0.25">
      <c r="E45051"/>
    </row>
    <row r="45052" spans="5:5" x14ac:dyDescent="0.25">
      <c r="E45052"/>
    </row>
    <row r="45053" spans="5:5" x14ac:dyDescent="0.25">
      <c r="E45053"/>
    </row>
    <row r="45054" spans="5:5" x14ac:dyDescent="0.25">
      <c r="E45054"/>
    </row>
    <row r="45055" spans="5:5" x14ac:dyDescent="0.25">
      <c r="E45055"/>
    </row>
    <row r="45056" spans="5:5" x14ac:dyDescent="0.25">
      <c r="E45056"/>
    </row>
    <row r="45057" spans="5:5" x14ac:dyDescent="0.25">
      <c r="E45057"/>
    </row>
    <row r="45058" spans="5:5" x14ac:dyDescent="0.25">
      <c r="E45058"/>
    </row>
    <row r="45059" spans="5:5" x14ac:dyDescent="0.25">
      <c r="E45059"/>
    </row>
    <row r="45060" spans="5:5" x14ac:dyDescent="0.25">
      <c r="E45060"/>
    </row>
    <row r="45061" spans="5:5" x14ac:dyDescent="0.25">
      <c r="E45061"/>
    </row>
    <row r="45062" spans="5:5" x14ac:dyDescent="0.25">
      <c r="E45062"/>
    </row>
    <row r="45063" spans="5:5" x14ac:dyDescent="0.25">
      <c r="E45063"/>
    </row>
    <row r="45064" spans="5:5" x14ac:dyDescent="0.25">
      <c r="E45064"/>
    </row>
    <row r="45065" spans="5:5" x14ac:dyDescent="0.25">
      <c r="E45065"/>
    </row>
    <row r="45066" spans="5:5" x14ac:dyDescent="0.25">
      <c r="E45066"/>
    </row>
    <row r="45067" spans="5:5" x14ac:dyDescent="0.25">
      <c r="E45067"/>
    </row>
    <row r="45068" spans="5:5" x14ac:dyDescent="0.25">
      <c r="E45068"/>
    </row>
    <row r="45069" spans="5:5" x14ac:dyDescent="0.25">
      <c r="E45069"/>
    </row>
    <row r="45070" spans="5:5" x14ac:dyDescent="0.25">
      <c r="E45070"/>
    </row>
    <row r="45071" spans="5:5" x14ac:dyDescent="0.25">
      <c r="E45071"/>
    </row>
    <row r="45072" spans="5:5" x14ac:dyDescent="0.25">
      <c r="E45072"/>
    </row>
    <row r="45073" spans="5:5" x14ac:dyDescent="0.25">
      <c r="E45073"/>
    </row>
    <row r="45074" spans="5:5" x14ac:dyDescent="0.25">
      <c r="E45074"/>
    </row>
    <row r="45075" spans="5:5" x14ac:dyDescent="0.25">
      <c r="E45075"/>
    </row>
    <row r="45076" spans="5:5" x14ac:dyDescent="0.25">
      <c r="E45076"/>
    </row>
    <row r="45077" spans="5:5" x14ac:dyDescent="0.25">
      <c r="E45077"/>
    </row>
    <row r="45078" spans="5:5" x14ac:dyDescent="0.25">
      <c r="E45078"/>
    </row>
    <row r="45079" spans="5:5" x14ac:dyDescent="0.25">
      <c r="E45079"/>
    </row>
    <row r="45080" spans="5:5" x14ac:dyDescent="0.25">
      <c r="E45080"/>
    </row>
    <row r="45081" spans="5:5" x14ac:dyDescent="0.25">
      <c r="E45081"/>
    </row>
    <row r="45082" spans="5:5" x14ac:dyDescent="0.25">
      <c r="E45082"/>
    </row>
    <row r="45083" spans="5:5" x14ac:dyDescent="0.25">
      <c r="E45083"/>
    </row>
    <row r="45084" spans="5:5" x14ac:dyDescent="0.25">
      <c r="E45084"/>
    </row>
    <row r="45085" spans="5:5" x14ac:dyDescent="0.25">
      <c r="E45085"/>
    </row>
    <row r="45086" spans="5:5" x14ac:dyDescent="0.25">
      <c r="E45086"/>
    </row>
    <row r="45087" spans="5:5" x14ac:dyDescent="0.25">
      <c r="E45087"/>
    </row>
    <row r="45088" spans="5:5" x14ac:dyDescent="0.25">
      <c r="E45088"/>
    </row>
    <row r="45089" spans="5:5" x14ac:dyDescent="0.25">
      <c r="E45089"/>
    </row>
    <row r="45090" spans="5:5" x14ac:dyDescent="0.25">
      <c r="E45090"/>
    </row>
    <row r="45091" spans="5:5" x14ac:dyDescent="0.25">
      <c r="E45091"/>
    </row>
    <row r="45092" spans="5:5" x14ac:dyDescent="0.25">
      <c r="E45092"/>
    </row>
    <row r="45093" spans="5:5" x14ac:dyDescent="0.25">
      <c r="E45093"/>
    </row>
    <row r="45094" spans="5:5" x14ac:dyDescent="0.25">
      <c r="E45094"/>
    </row>
    <row r="45095" spans="5:5" x14ac:dyDescent="0.25">
      <c r="E45095"/>
    </row>
    <row r="45096" spans="5:5" x14ac:dyDescent="0.25">
      <c r="E45096"/>
    </row>
    <row r="45097" spans="5:5" x14ac:dyDescent="0.25">
      <c r="E45097"/>
    </row>
    <row r="45098" spans="5:5" x14ac:dyDescent="0.25">
      <c r="E45098"/>
    </row>
    <row r="45099" spans="5:5" x14ac:dyDescent="0.25">
      <c r="E45099"/>
    </row>
    <row r="45100" spans="5:5" x14ac:dyDescent="0.25">
      <c r="E45100"/>
    </row>
    <row r="45101" spans="5:5" x14ac:dyDescent="0.25">
      <c r="E45101"/>
    </row>
    <row r="45102" spans="5:5" x14ac:dyDescent="0.25">
      <c r="E45102"/>
    </row>
    <row r="45103" spans="5:5" x14ac:dyDescent="0.25">
      <c r="E45103"/>
    </row>
    <row r="45104" spans="5:5" x14ac:dyDescent="0.25">
      <c r="E45104"/>
    </row>
    <row r="45105" spans="5:5" x14ac:dyDescent="0.25">
      <c r="E45105"/>
    </row>
    <row r="45106" spans="5:5" x14ac:dyDescent="0.25">
      <c r="E45106"/>
    </row>
    <row r="45107" spans="5:5" x14ac:dyDescent="0.25">
      <c r="E45107"/>
    </row>
    <row r="45108" spans="5:5" x14ac:dyDescent="0.25">
      <c r="E45108"/>
    </row>
    <row r="45109" spans="5:5" x14ac:dyDescent="0.25">
      <c r="E45109"/>
    </row>
    <row r="45110" spans="5:5" x14ac:dyDescent="0.25">
      <c r="E45110"/>
    </row>
    <row r="45111" spans="5:5" x14ac:dyDescent="0.25">
      <c r="E45111"/>
    </row>
    <row r="45112" spans="5:5" x14ac:dyDescent="0.25">
      <c r="E45112"/>
    </row>
    <row r="45113" spans="5:5" x14ac:dyDescent="0.25">
      <c r="E45113"/>
    </row>
    <row r="45114" spans="5:5" x14ac:dyDescent="0.25">
      <c r="E45114"/>
    </row>
    <row r="45115" spans="5:5" x14ac:dyDescent="0.25">
      <c r="E45115"/>
    </row>
    <row r="45116" spans="5:5" x14ac:dyDescent="0.25">
      <c r="E45116"/>
    </row>
    <row r="45117" spans="5:5" x14ac:dyDescent="0.25">
      <c r="E45117"/>
    </row>
    <row r="45118" spans="5:5" x14ac:dyDescent="0.25">
      <c r="E45118"/>
    </row>
    <row r="45119" spans="5:5" x14ac:dyDescent="0.25">
      <c r="E45119"/>
    </row>
    <row r="45120" spans="5:5" x14ac:dyDescent="0.25">
      <c r="E45120"/>
    </row>
    <row r="45121" spans="5:5" x14ac:dyDescent="0.25">
      <c r="E45121"/>
    </row>
    <row r="45122" spans="5:5" x14ac:dyDescent="0.25">
      <c r="E45122"/>
    </row>
    <row r="45123" spans="5:5" x14ac:dyDescent="0.25">
      <c r="E45123"/>
    </row>
    <row r="45124" spans="5:5" x14ac:dyDescent="0.25">
      <c r="E45124"/>
    </row>
    <row r="45125" spans="5:5" x14ac:dyDescent="0.25">
      <c r="E45125"/>
    </row>
    <row r="45126" spans="5:5" x14ac:dyDescent="0.25">
      <c r="E45126"/>
    </row>
    <row r="45127" spans="5:5" x14ac:dyDescent="0.25">
      <c r="E45127"/>
    </row>
    <row r="45128" spans="5:5" x14ac:dyDescent="0.25">
      <c r="E45128"/>
    </row>
    <row r="45129" spans="5:5" x14ac:dyDescent="0.25">
      <c r="E45129"/>
    </row>
    <row r="45130" spans="5:5" x14ac:dyDescent="0.25">
      <c r="E45130"/>
    </row>
    <row r="45131" spans="5:5" x14ac:dyDescent="0.25">
      <c r="E45131"/>
    </row>
    <row r="45132" spans="5:5" x14ac:dyDescent="0.25">
      <c r="E45132"/>
    </row>
    <row r="45133" spans="5:5" x14ac:dyDescent="0.25">
      <c r="E45133"/>
    </row>
    <row r="45134" spans="5:5" x14ac:dyDescent="0.25">
      <c r="E45134"/>
    </row>
    <row r="45135" spans="5:5" x14ac:dyDescent="0.25">
      <c r="E45135"/>
    </row>
    <row r="45136" spans="5:5" x14ac:dyDescent="0.25">
      <c r="E45136"/>
    </row>
    <row r="45137" spans="5:5" x14ac:dyDescent="0.25">
      <c r="E45137"/>
    </row>
    <row r="45138" spans="5:5" x14ac:dyDescent="0.25">
      <c r="E45138"/>
    </row>
    <row r="45139" spans="5:5" x14ac:dyDescent="0.25">
      <c r="E45139"/>
    </row>
    <row r="45140" spans="5:5" x14ac:dyDescent="0.25">
      <c r="E45140"/>
    </row>
    <row r="45141" spans="5:5" x14ac:dyDescent="0.25">
      <c r="E45141"/>
    </row>
    <row r="45142" spans="5:5" x14ac:dyDescent="0.25">
      <c r="E45142"/>
    </row>
    <row r="45143" spans="5:5" x14ac:dyDescent="0.25">
      <c r="E45143"/>
    </row>
    <row r="45144" spans="5:5" x14ac:dyDescent="0.25">
      <c r="E45144"/>
    </row>
    <row r="45145" spans="5:5" x14ac:dyDescent="0.25">
      <c r="E45145"/>
    </row>
    <row r="45146" spans="5:5" x14ac:dyDescent="0.25">
      <c r="E45146"/>
    </row>
    <row r="45147" spans="5:5" x14ac:dyDescent="0.25">
      <c r="E45147"/>
    </row>
    <row r="45148" spans="5:5" x14ac:dyDescent="0.25">
      <c r="E45148"/>
    </row>
    <row r="45149" spans="5:5" x14ac:dyDescent="0.25">
      <c r="E45149"/>
    </row>
    <row r="45150" spans="5:5" x14ac:dyDescent="0.25">
      <c r="E45150"/>
    </row>
    <row r="45151" spans="5:5" x14ac:dyDescent="0.25">
      <c r="E45151"/>
    </row>
    <row r="45152" spans="5:5" x14ac:dyDescent="0.25">
      <c r="E45152"/>
    </row>
    <row r="45153" spans="5:5" x14ac:dyDescent="0.25">
      <c r="E45153"/>
    </row>
    <row r="45154" spans="5:5" x14ac:dyDescent="0.25">
      <c r="E45154"/>
    </row>
    <row r="45155" spans="5:5" x14ac:dyDescent="0.25">
      <c r="E45155"/>
    </row>
    <row r="45156" spans="5:5" x14ac:dyDescent="0.25">
      <c r="E45156"/>
    </row>
    <row r="45157" spans="5:5" x14ac:dyDescent="0.25">
      <c r="E45157"/>
    </row>
    <row r="45158" spans="5:5" x14ac:dyDescent="0.25">
      <c r="E45158"/>
    </row>
    <row r="45159" spans="5:5" x14ac:dyDescent="0.25">
      <c r="E45159"/>
    </row>
    <row r="45160" spans="5:5" x14ac:dyDescent="0.25">
      <c r="E45160"/>
    </row>
    <row r="45161" spans="5:5" x14ac:dyDescent="0.25">
      <c r="E45161"/>
    </row>
    <row r="45162" spans="5:5" x14ac:dyDescent="0.25">
      <c r="E45162"/>
    </row>
    <row r="45163" spans="5:5" x14ac:dyDescent="0.25">
      <c r="E45163"/>
    </row>
    <row r="45164" spans="5:5" x14ac:dyDescent="0.25">
      <c r="E45164"/>
    </row>
    <row r="45165" spans="5:5" x14ac:dyDescent="0.25">
      <c r="E45165"/>
    </row>
    <row r="45166" spans="5:5" x14ac:dyDescent="0.25">
      <c r="E45166"/>
    </row>
    <row r="45167" spans="5:5" x14ac:dyDescent="0.25">
      <c r="E45167"/>
    </row>
    <row r="45168" spans="5:5" x14ac:dyDescent="0.25">
      <c r="E45168"/>
    </row>
    <row r="45169" spans="5:5" x14ac:dyDescent="0.25">
      <c r="E45169"/>
    </row>
    <row r="45170" spans="5:5" x14ac:dyDescent="0.25">
      <c r="E45170"/>
    </row>
    <row r="45171" spans="5:5" x14ac:dyDescent="0.25">
      <c r="E45171"/>
    </row>
    <row r="45172" spans="5:5" x14ac:dyDescent="0.25">
      <c r="E45172"/>
    </row>
    <row r="45173" spans="5:5" x14ac:dyDescent="0.25">
      <c r="E45173"/>
    </row>
    <row r="45174" spans="5:5" x14ac:dyDescent="0.25">
      <c r="E45174"/>
    </row>
    <row r="45175" spans="5:5" x14ac:dyDescent="0.25">
      <c r="E45175"/>
    </row>
    <row r="45176" spans="5:5" x14ac:dyDescent="0.25">
      <c r="E45176"/>
    </row>
    <row r="45177" spans="5:5" x14ac:dyDescent="0.25">
      <c r="E45177"/>
    </row>
    <row r="45178" spans="5:5" x14ac:dyDescent="0.25">
      <c r="E45178"/>
    </row>
    <row r="45179" spans="5:5" x14ac:dyDescent="0.25">
      <c r="E45179"/>
    </row>
    <row r="45180" spans="5:5" x14ac:dyDescent="0.25">
      <c r="E45180"/>
    </row>
    <row r="45181" spans="5:5" x14ac:dyDescent="0.25">
      <c r="E45181"/>
    </row>
    <row r="45182" spans="5:5" x14ac:dyDescent="0.25">
      <c r="E45182"/>
    </row>
    <row r="45183" spans="5:5" x14ac:dyDescent="0.25">
      <c r="E45183"/>
    </row>
    <row r="45184" spans="5:5" x14ac:dyDescent="0.25">
      <c r="E45184"/>
    </row>
    <row r="45185" spans="5:5" x14ac:dyDescent="0.25">
      <c r="E45185"/>
    </row>
    <row r="45186" spans="5:5" x14ac:dyDescent="0.25">
      <c r="E45186"/>
    </row>
    <row r="45187" spans="5:5" x14ac:dyDescent="0.25">
      <c r="E45187"/>
    </row>
    <row r="45188" spans="5:5" x14ac:dyDescent="0.25">
      <c r="E45188"/>
    </row>
    <row r="45189" spans="5:5" x14ac:dyDescent="0.25">
      <c r="E45189"/>
    </row>
    <row r="45190" spans="5:5" x14ac:dyDescent="0.25">
      <c r="E45190"/>
    </row>
    <row r="45191" spans="5:5" x14ac:dyDescent="0.25">
      <c r="E45191"/>
    </row>
    <row r="45192" spans="5:5" x14ac:dyDescent="0.25">
      <c r="E45192"/>
    </row>
    <row r="45193" spans="5:5" x14ac:dyDescent="0.25">
      <c r="E45193"/>
    </row>
    <row r="45194" spans="5:5" x14ac:dyDescent="0.25">
      <c r="E45194"/>
    </row>
    <row r="45195" spans="5:5" x14ac:dyDescent="0.25">
      <c r="E45195"/>
    </row>
    <row r="45196" spans="5:5" x14ac:dyDescent="0.25">
      <c r="E45196"/>
    </row>
    <row r="45197" spans="5:5" x14ac:dyDescent="0.25">
      <c r="E45197"/>
    </row>
    <row r="45198" spans="5:5" x14ac:dyDescent="0.25">
      <c r="E45198"/>
    </row>
    <row r="45199" spans="5:5" x14ac:dyDescent="0.25">
      <c r="E45199"/>
    </row>
    <row r="45200" spans="5:5" x14ac:dyDescent="0.25">
      <c r="E45200"/>
    </row>
    <row r="45201" spans="5:5" x14ac:dyDescent="0.25">
      <c r="E45201"/>
    </row>
    <row r="45202" spans="5:5" x14ac:dyDescent="0.25">
      <c r="E45202"/>
    </row>
    <row r="45203" spans="5:5" x14ac:dyDescent="0.25">
      <c r="E45203"/>
    </row>
    <row r="45204" spans="5:5" x14ac:dyDescent="0.25">
      <c r="E45204"/>
    </row>
    <row r="45205" spans="5:5" x14ac:dyDescent="0.25">
      <c r="E45205"/>
    </row>
    <row r="45206" spans="5:5" x14ac:dyDescent="0.25">
      <c r="E45206"/>
    </row>
    <row r="45207" spans="5:5" x14ac:dyDescent="0.25">
      <c r="E45207"/>
    </row>
    <row r="45208" spans="5:5" x14ac:dyDescent="0.25">
      <c r="E45208"/>
    </row>
    <row r="45209" spans="5:5" x14ac:dyDescent="0.25">
      <c r="E45209"/>
    </row>
    <row r="45210" spans="5:5" x14ac:dyDescent="0.25">
      <c r="E45210"/>
    </row>
    <row r="45211" spans="5:5" x14ac:dyDescent="0.25">
      <c r="E45211"/>
    </row>
    <row r="45212" spans="5:5" x14ac:dyDescent="0.25">
      <c r="E45212"/>
    </row>
    <row r="45213" spans="5:5" x14ac:dyDescent="0.25">
      <c r="E45213"/>
    </row>
    <row r="45214" spans="5:5" x14ac:dyDescent="0.25">
      <c r="E45214"/>
    </row>
    <row r="45215" spans="5:5" x14ac:dyDescent="0.25">
      <c r="E45215"/>
    </row>
    <row r="45216" spans="5:5" x14ac:dyDescent="0.25">
      <c r="E45216"/>
    </row>
    <row r="45217" spans="5:5" x14ac:dyDescent="0.25">
      <c r="E45217"/>
    </row>
    <row r="45218" spans="5:5" x14ac:dyDescent="0.25">
      <c r="E45218"/>
    </row>
    <row r="45219" spans="5:5" x14ac:dyDescent="0.25">
      <c r="E45219"/>
    </row>
    <row r="45220" spans="5:5" x14ac:dyDescent="0.25">
      <c r="E45220"/>
    </row>
    <row r="45221" spans="5:5" x14ac:dyDescent="0.25">
      <c r="E45221"/>
    </row>
    <row r="45222" spans="5:5" x14ac:dyDescent="0.25">
      <c r="E45222"/>
    </row>
    <row r="45223" spans="5:5" x14ac:dyDescent="0.25">
      <c r="E45223"/>
    </row>
    <row r="45224" spans="5:5" x14ac:dyDescent="0.25">
      <c r="E45224"/>
    </row>
    <row r="45225" spans="5:5" x14ac:dyDescent="0.25">
      <c r="E45225"/>
    </row>
    <row r="45226" spans="5:5" x14ac:dyDescent="0.25">
      <c r="E45226"/>
    </row>
    <row r="45227" spans="5:5" x14ac:dyDescent="0.25">
      <c r="E45227"/>
    </row>
    <row r="45228" spans="5:5" x14ac:dyDescent="0.25">
      <c r="E45228"/>
    </row>
    <row r="45229" spans="5:5" x14ac:dyDescent="0.25">
      <c r="E45229"/>
    </row>
    <row r="45230" spans="5:5" x14ac:dyDescent="0.25">
      <c r="E45230"/>
    </row>
    <row r="45231" spans="5:5" x14ac:dyDescent="0.25">
      <c r="E45231"/>
    </row>
    <row r="45232" spans="5:5" x14ac:dyDescent="0.25">
      <c r="E45232"/>
    </row>
    <row r="45233" spans="5:5" x14ac:dyDescent="0.25">
      <c r="E45233"/>
    </row>
    <row r="45234" spans="5:5" x14ac:dyDescent="0.25">
      <c r="E45234"/>
    </row>
    <row r="45235" spans="5:5" x14ac:dyDescent="0.25">
      <c r="E45235"/>
    </row>
    <row r="45236" spans="5:5" x14ac:dyDescent="0.25">
      <c r="E45236"/>
    </row>
    <row r="45237" spans="5:5" x14ac:dyDescent="0.25">
      <c r="E45237"/>
    </row>
    <row r="45238" spans="5:5" x14ac:dyDescent="0.25">
      <c r="E45238"/>
    </row>
    <row r="45239" spans="5:5" x14ac:dyDescent="0.25">
      <c r="E45239"/>
    </row>
    <row r="45240" spans="5:5" x14ac:dyDescent="0.25">
      <c r="E45240"/>
    </row>
    <row r="45241" spans="5:5" x14ac:dyDescent="0.25">
      <c r="E45241"/>
    </row>
    <row r="45242" spans="5:5" x14ac:dyDescent="0.25">
      <c r="E45242"/>
    </row>
    <row r="45243" spans="5:5" x14ac:dyDescent="0.25">
      <c r="E45243"/>
    </row>
    <row r="45244" spans="5:5" x14ac:dyDescent="0.25">
      <c r="E45244"/>
    </row>
    <row r="45245" spans="5:5" x14ac:dyDescent="0.25">
      <c r="E45245"/>
    </row>
    <row r="45246" spans="5:5" x14ac:dyDescent="0.25">
      <c r="E45246"/>
    </row>
    <row r="45247" spans="5:5" x14ac:dyDescent="0.25">
      <c r="E45247"/>
    </row>
    <row r="45248" spans="5:5" x14ac:dyDescent="0.25">
      <c r="E45248"/>
    </row>
    <row r="45249" spans="5:5" x14ac:dyDescent="0.25">
      <c r="E45249"/>
    </row>
    <row r="45250" spans="5:5" x14ac:dyDescent="0.25">
      <c r="E45250"/>
    </row>
    <row r="45251" spans="5:5" x14ac:dyDescent="0.25">
      <c r="E45251"/>
    </row>
    <row r="45252" spans="5:5" x14ac:dyDescent="0.25">
      <c r="E45252"/>
    </row>
    <row r="45253" spans="5:5" x14ac:dyDescent="0.25">
      <c r="E45253"/>
    </row>
    <row r="45254" spans="5:5" x14ac:dyDescent="0.25">
      <c r="E45254"/>
    </row>
    <row r="45255" spans="5:5" x14ac:dyDescent="0.25">
      <c r="E45255"/>
    </row>
    <row r="45256" spans="5:5" x14ac:dyDescent="0.25">
      <c r="E45256"/>
    </row>
    <row r="45257" spans="5:5" x14ac:dyDescent="0.25">
      <c r="E45257"/>
    </row>
    <row r="45258" spans="5:5" x14ac:dyDescent="0.25">
      <c r="E45258"/>
    </row>
    <row r="45259" spans="5:5" x14ac:dyDescent="0.25">
      <c r="E45259"/>
    </row>
    <row r="45260" spans="5:5" x14ac:dyDescent="0.25">
      <c r="E45260"/>
    </row>
    <row r="45261" spans="5:5" x14ac:dyDescent="0.25">
      <c r="E45261"/>
    </row>
    <row r="45262" spans="5:5" x14ac:dyDescent="0.25">
      <c r="E45262"/>
    </row>
    <row r="45263" spans="5:5" x14ac:dyDescent="0.25">
      <c r="E45263"/>
    </row>
    <row r="45264" spans="5:5" x14ac:dyDescent="0.25">
      <c r="E45264"/>
    </row>
    <row r="45265" spans="5:5" x14ac:dyDescent="0.25">
      <c r="E45265"/>
    </row>
    <row r="45266" spans="5:5" x14ac:dyDescent="0.25">
      <c r="E45266"/>
    </row>
    <row r="45267" spans="5:5" x14ac:dyDescent="0.25">
      <c r="E45267"/>
    </row>
    <row r="45268" spans="5:5" x14ac:dyDescent="0.25">
      <c r="E45268"/>
    </row>
    <row r="45269" spans="5:5" x14ac:dyDescent="0.25">
      <c r="E45269"/>
    </row>
    <row r="45270" spans="5:5" x14ac:dyDescent="0.25">
      <c r="E45270"/>
    </row>
    <row r="45271" spans="5:5" x14ac:dyDescent="0.25">
      <c r="E45271"/>
    </row>
    <row r="45272" spans="5:5" x14ac:dyDescent="0.25">
      <c r="E45272"/>
    </row>
    <row r="45273" spans="5:5" x14ac:dyDescent="0.25">
      <c r="E45273"/>
    </row>
    <row r="45274" spans="5:5" x14ac:dyDescent="0.25">
      <c r="E45274"/>
    </row>
    <row r="45275" spans="5:5" x14ac:dyDescent="0.25">
      <c r="E45275"/>
    </row>
    <row r="45276" spans="5:5" x14ac:dyDescent="0.25">
      <c r="E45276"/>
    </row>
    <row r="45277" spans="5:5" x14ac:dyDescent="0.25">
      <c r="E45277"/>
    </row>
    <row r="45278" spans="5:5" x14ac:dyDescent="0.25">
      <c r="E45278"/>
    </row>
    <row r="45279" spans="5:5" x14ac:dyDescent="0.25">
      <c r="E45279"/>
    </row>
    <row r="45280" spans="5:5" x14ac:dyDescent="0.25">
      <c r="E45280"/>
    </row>
    <row r="45281" spans="5:5" x14ac:dyDescent="0.25">
      <c r="E45281"/>
    </row>
    <row r="45282" spans="5:5" x14ac:dyDescent="0.25">
      <c r="E45282"/>
    </row>
    <row r="45283" spans="5:5" x14ac:dyDescent="0.25">
      <c r="E45283"/>
    </row>
    <row r="45284" spans="5:5" x14ac:dyDescent="0.25">
      <c r="E45284"/>
    </row>
    <row r="45285" spans="5:5" x14ac:dyDescent="0.25">
      <c r="E45285"/>
    </row>
    <row r="45286" spans="5:5" x14ac:dyDescent="0.25">
      <c r="E45286"/>
    </row>
    <row r="45287" spans="5:5" x14ac:dyDescent="0.25">
      <c r="E45287"/>
    </row>
    <row r="45288" spans="5:5" x14ac:dyDescent="0.25">
      <c r="E45288"/>
    </row>
    <row r="45289" spans="5:5" x14ac:dyDescent="0.25">
      <c r="E45289"/>
    </row>
    <row r="45290" spans="5:5" x14ac:dyDescent="0.25">
      <c r="E45290"/>
    </row>
    <row r="45291" spans="5:5" x14ac:dyDescent="0.25">
      <c r="E45291"/>
    </row>
    <row r="45292" spans="5:5" x14ac:dyDescent="0.25">
      <c r="E45292"/>
    </row>
    <row r="45293" spans="5:5" x14ac:dyDescent="0.25">
      <c r="E45293"/>
    </row>
    <row r="45294" spans="5:5" x14ac:dyDescent="0.25">
      <c r="E45294"/>
    </row>
    <row r="45295" spans="5:5" x14ac:dyDescent="0.25">
      <c r="E45295"/>
    </row>
    <row r="45296" spans="5:5" x14ac:dyDescent="0.25">
      <c r="E45296"/>
    </row>
    <row r="45297" spans="5:5" x14ac:dyDescent="0.25">
      <c r="E45297"/>
    </row>
    <row r="45298" spans="5:5" x14ac:dyDescent="0.25">
      <c r="E45298"/>
    </row>
    <row r="45299" spans="5:5" x14ac:dyDescent="0.25">
      <c r="E45299"/>
    </row>
    <row r="45300" spans="5:5" x14ac:dyDescent="0.25">
      <c r="E45300"/>
    </row>
    <row r="45301" spans="5:5" x14ac:dyDescent="0.25">
      <c r="E45301"/>
    </row>
    <row r="45302" spans="5:5" x14ac:dyDescent="0.25">
      <c r="E45302"/>
    </row>
    <row r="45303" spans="5:5" x14ac:dyDescent="0.25">
      <c r="E45303"/>
    </row>
    <row r="45304" spans="5:5" x14ac:dyDescent="0.25">
      <c r="E45304"/>
    </row>
    <row r="45305" spans="5:5" x14ac:dyDescent="0.25">
      <c r="E45305"/>
    </row>
    <row r="45306" spans="5:5" x14ac:dyDescent="0.25">
      <c r="E45306"/>
    </row>
    <row r="45307" spans="5:5" x14ac:dyDescent="0.25">
      <c r="E45307"/>
    </row>
    <row r="45308" spans="5:5" x14ac:dyDescent="0.25">
      <c r="E45308"/>
    </row>
    <row r="45309" spans="5:5" x14ac:dyDescent="0.25">
      <c r="E45309"/>
    </row>
    <row r="45310" spans="5:5" x14ac:dyDescent="0.25">
      <c r="E45310"/>
    </row>
    <row r="45311" spans="5:5" x14ac:dyDescent="0.25">
      <c r="E45311"/>
    </row>
    <row r="45312" spans="5:5" x14ac:dyDescent="0.25">
      <c r="E45312"/>
    </row>
    <row r="45313" spans="5:5" x14ac:dyDescent="0.25">
      <c r="E45313"/>
    </row>
    <row r="45314" spans="5:5" x14ac:dyDescent="0.25">
      <c r="E45314"/>
    </row>
    <row r="45315" spans="5:5" x14ac:dyDescent="0.25">
      <c r="E45315"/>
    </row>
    <row r="45316" spans="5:5" x14ac:dyDescent="0.25">
      <c r="E45316"/>
    </row>
    <row r="45317" spans="5:5" x14ac:dyDescent="0.25">
      <c r="E45317"/>
    </row>
    <row r="45318" spans="5:5" x14ac:dyDescent="0.25">
      <c r="E45318"/>
    </row>
    <row r="45319" spans="5:5" x14ac:dyDescent="0.25">
      <c r="E45319"/>
    </row>
    <row r="45320" spans="5:5" x14ac:dyDescent="0.25">
      <c r="E45320"/>
    </row>
    <row r="45321" spans="5:5" x14ac:dyDescent="0.25">
      <c r="E45321"/>
    </row>
    <row r="45322" spans="5:5" x14ac:dyDescent="0.25">
      <c r="E45322"/>
    </row>
    <row r="45323" spans="5:5" x14ac:dyDescent="0.25">
      <c r="E45323"/>
    </row>
    <row r="45324" spans="5:5" x14ac:dyDescent="0.25">
      <c r="E45324"/>
    </row>
    <row r="45325" spans="5:5" x14ac:dyDescent="0.25">
      <c r="E45325"/>
    </row>
    <row r="45326" spans="5:5" x14ac:dyDescent="0.25">
      <c r="E45326"/>
    </row>
    <row r="45327" spans="5:5" x14ac:dyDescent="0.25">
      <c r="E45327"/>
    </row>
    <row r="45328" spans="5:5" x14ac:dyDescent="0.25">
      <c r="E45328"/>
    </row>
    <row r="45329" spans="5:5" x14ac:dyDescent="0.25">
      <c r="E45329"/>
    </row>
    <row r="45330" spans="5:5" x14ac:dyDescent="0.25">
      <c r="E45330"/>
    </row>
    <row r="45331" spans="5:5" x14ac:dyDescent="0.25">
      <c r="E45331"/>
    </row>
    <row r="45332" spans="5:5" x14ac:dyDescent="0.25">
      <c r="E45332"/>
    </row>
    <row r="45333" spans="5:5" x14ac:dyDescent="0.25">
      <c r="E45333"/>
    </row>
    <row r="45334" spans="5:5" x14ac:dyDescent="0.25">
      <c r="E45334"/>
    </row>
    <row r="45335" spans="5:5" x14ac:dyDescent="0.25">
      <c r="E45335"/>
    </row>
    <row r="45336" spans="5:5" x14ac:dyDescent="0.25">
      <c r="E45336"/>
    </row>
    <row r="45337" spans="5:5" x14ac:dyDescent="0.25">
      <c r="E45337"/>
    </row>
    <row r="45338" spans="5:5" x14ac:dyDescent="0.25">
      <c r="E45338"/>
    </row>
    <row r="45339" spans="5:5" x14ac:dyDescent="0.25">
      <c r="E45339"/>
    </row>
    <row r="45340" spans="5:5" x14ac:dyDescent="0.25">
      <c r="E45340"/>
    </row>
    <row r="45341" spans="5:5" x14ac:dyDescent="0.25">
      <c r="E45341"/>
    </row>
    <row r="45342" spans="5:5" x14ac:dyDescent="0.25">
      <c r="E45342"/>
    </row>
    <row r="45343" spans="5:5" x14ac:dyDescent="0.25">
      <c r="E45343"/>
    </row>
    <row r="45344" spans="5:5" x14ac:dyDescent="0.25">
      <c r="E45344"/>
    </row>
    <row r="45345" spans="5:5" x14ac:dyDescent="0.25">
      <c r="E45345"/>
    </row>
    <row r="45346" spans="5:5" x14ac:dyDescent="0.25">
      <c r="E45346"/>
    </row>
    <row r="45347" spans="5:5" x14ac:dyDescent="0.25">
      <c r="E45347"/>
    </row>
    <row r="45348" spans="5:5" x14ac:dyDescent="0.25">
      <c r="E45348"/>
    </row>
    <row r="45349" spans="5:5" x14ac:dyDescent="0.25">
      <c r="E45349"/>
    </row>
    <row r="45350" spans="5:5" x14ac:dyDescent="0.25">
      <c r="E45350"/>
    </row>
    <row r="45351" spans="5:5" x14ac:dyDescent="0.25">
      <c r="E45351"/>
    </row>
    <row r="45352" spans="5:5" x14ac:dyDescent="0.25">
      <c r="E45352"/>
    </row>
    <row r="45353" spans="5:5" x14ac:dyDescent="0.25">
      <c r="E45353"/>
    </row>
    <row r="45354" spans="5:5" x14ac:dyDescent="0.25">
      <c r="E45354"/>
    </row>
    <row r="45355" spans="5:5" x14ac:dyDescent="0.25">
      <c r="E45355"/>
    </row>
    <row r="45356" spans="5:5" x14ac:dyDescent="0.25">
      <c r="E45356"/>
    </row>
    <row r="45357" spans="5:5" x14ac:dyDescent="0.25">
      <c r="E45357"/>
    </row>
    <row r="45358" spans="5:5" x14ac:dyDescent="0.25">
      <c r="E45358"/>
    </row>
    <row r="45359" spans="5:5" x14ac:dyDescent="0.25">
      <c r="E45359"/>
    </row>
    <row r="45360" spans="5:5" x14ac:dyDescent="0.25">
      <c r="E45360"/>
    </row>
    <row r="45361" spans="5:5" x14ac:dyDescent="0.25">
      <c r="E45361"/>
    </row>
    <row r="45362" spans="5:5" x14ac:dyDescent="0.25">
      <c r="E45362"/>
    </row>
    <row r="45363" spans="5:5" x14ac:dyDescent="0.25">
      <c r="E45363"/>
    </row>
    <row r="45364" spans="5:5" x14ac:dyDescent="0.25">
      <c r="E45364"/>
    </row>
    <row r="45365" spans="5:5" x14ac:dyDescent="0.25">
      <c r="E45365"/>
    </row>
    <row r="45366" spans="5:5" x14ac:dyDescent="0.25">
      <c r="E45366"/>
    </row>
    <row r="45367" spans="5:5" x14ac:dyDescent="0.25">
      <c r="E45367"/>
    </row>
    <row r="45368" spans="5:5" x14ac:dyDescent="0.25">
      <c r="E45368"/>
    </row>
    <row r="45369" spans="5:5" x14ac:dyDescent="0.25">
      <c r="E45369"/>
    </row>
    <row r="45370" spans="5:5" x14ac:dyDescent="0.25">
      <c r="E45370"/>
    </row>
    <row r="45371" spans="5:5" x14ac:dyDescent="0.25">
      <c r="E45371"/>
    </row>
    <row r="45372" spans="5:5" x14ac:dyDescent="0.25">
      <c r="E45372"/>
    </row>
    <row r="45373" spans="5:5" x14ac:dyDescent="0.25">
      <c r="E45373"/>
    </row>
    <row r="45374" spans="5:5" x14ac:dyDescent="0.25">
      <c r="E45374"/>
    </row>
    <row r="45375" spans="5:5" x14ac:dyDescent="0.25">
      <c r="E45375"/>
    </row>
    <row r="45376" spans="5:5" x14ac:dyDescent="0.25">
      <c r="E45376"/>
    </row>
    <row r="45377" spans="5:5" x14ac:dyDescent="0.25">
      <c r="E45377"/>
    </row>
    <row r="45378" spans="5:5" x14ac:dyDescent="0.25">
      <c r="E45378"/>
    </row>
    <row r="45379" spans="5:5" x14ac:dyDescent="0.25">
      <c r="E45379"/>
    </row>
    <row r="45380" spans="5:5" x14ac:dyDescent="0.25">
      <c r="E45380"/>
    </row>
    <row r="45381" spans="5:5" x14ac:dyDescent="0.25">
      <c r="E45381"/>
    </row>
    <row r="45382" spans="5:5" x14ac:dyDescent="0.25">
      <c r="E45382"/>
    </row>
    <row r="45383" spans="5:5" x14ac:dyDescent="0.25">
      <c r="E45383"/>
    </row>
    <row r="45384" spans="5:5" x14ac:dyDescent="0.25">
      <c r="E45384"/>
    </row>
    <row r="45385" spans="5:5" x14ac:dyDescent="0.25">
      <c r="E45385"/>
    </row>
    <row r="45386" spans="5:5" x14ac:dyDescent="0.25">
      <c r="E45386"/>
    </row>
    <row r="45387" spans="5:5" x14ac:dyDescent="0.25">
      <c r="E45387"/>
    </row>
    <row r="45388" spans="5:5" x14ac:dyDescent="0.25">
      <c r="E45388"/>
    </row>
    <row r="45389" spans="5:5" x14ac:dyDescent="0.25">
      <c r="E45389"/>
    </row>
    <row r="45390" spans="5:5" x14ac:dyDescent="0.25">
      <c r="E45390"/>
    </row>
    <row r="45391" spans="5:5" x14ac:dyDescent="0.25">
      <c r="E45391"/>
    </row>
    <row r="45392" spans="5:5" x14ac:dyDescent="0.25">
      <c r="E45392"/>
    </row>
    <row r="45393" spans="5:5" x14ac:dyDescent="0.25">
      <c r="E45393"/>
    </row>
    <row r="45394" spans="5:5" x14ac:dyDescent="0.25">
      <c r="E45394"/>
    </row>
    <row r="45395" spans="5:5" x14ac:dyDescent="0.25">
      <c r="E45395"/>
    </row>
    <row r="45396" spans="5:5" x14ac:dyDescent="0.25">
      <c r="E45396"/>
    </row>
    <row r="45397" spans="5:5" x14ac:dyDescent="0.25">
      <c r="E45397"/>
    </row>
    <row r="45398" spans="5:5" x14ac:dyDescent="0.25">
      <c r="E45398"/>
    </row>
    <row r="45399" spans="5:5" x14ac:dyDescent="0.25">
      <c r="E45399"/>
    </row>
    <row r="45400" spans="5:5" x14ac:dyDescent="0.25">
      <c r="E45400"/>
    </row>
    <row r="45401" spans="5:5" x14ac:dyDescent="0.25">
      <c r="E45401"/>
    </row>
    <row r="45402" spans="5:5" x14ac:dyDescent="0.25">
      <c r="E45402"/>
    </row>
    <row r="45403" spans="5:5" x14ac:dyDescent="0.25">
      <c r="E45403"/>
    </row>
    <row r="45404" spans="5:5" x14ac:dyDescent="0.25">
      <c r="E45404"/>
    </row>
    <row r="45405" spans="5:5" x14ac:dyDescent="0.25">
      <c r="E45405"/>
    </row>
    <row r="45406" spans="5:5" x14ac:dyDescent="0.25">
      <c r="E45406"/>
    </row>
    <row r="45407" spans="5:5" x14ac:dyDescent="0.25">
      <c r="E45407"/>
    </row>
    <row r="45408" spans="5:5" x14ac:dyDescent="0.25">
      <c r="E45408"/>
    </row>
    <row r="45409" spans="5:5" x14ac:dyDescent="0.25">
      <c r="E45409"/>
    </row>
    <row r="45410" spans="5:5" x14ac:dyDescent="0.25">
      <c r="E45410"/>
    </row>
    <row r="45411" spans="5:5" x14ac:dyDescent="0.25">
      <c r="E45411"/>
    </row>
    <row r="45412" spans="5:5" x14ac:dyDescent="0.25">
      <c r="E45412"/>
    </row>
    <row r="45413" spans="5:5" x14ac:dyDescent="0.25">
      <c r="E45413"/>
    </row>
    <row r="45414" spans="5:5" x14ac:dyDescent="0.25">
      <c r="E45414"/>
    </row>
    <row r="45415" spans="5:5" x14ac:dyDescent="0.25">
      <c r="E45415"/>
    </row>
    <row r="45416" spans="5:5" x14ac:dyDescent="0.25">
      <c r="E45416"/>
    </row>
    <row r="45417" spans="5:5" x14ac:dyDescent="0.25">
      <c r="E45417"/>
    </row>
    <row r="45418" spans="5:5" x14ac:dyDescent="0.25">
      <c r="E45418"/>
    </row>
    <row r="45419" spans="5:5" x14ac:dyDescent="0.25">
      <c r="E45419"/>
    </row>
    <row r="45420" spans="5:5" x14ac:dyDescent="0.25">
      <c r="E45420"/>
    </row>
    <row r="45421" spans="5:5" x14ac:dyDescent="0.25">
      <c r="E45421"/>
    </row>
    <row r="45422" spans="5:5" x14ac:dyDescent="0.25">
      <c r="E45422"/>
    </row>
    <row r="45423" spans="5:5" x14ac:dyDescent="0.25">
      <c r="E45423"/>
    </row>
    <row r="45424" spans="5:5" x14ac:dyDescent="0.25">
      <c r="E45424"/>
    </row>
    <row r="45425" spans="5:5" x14ac:dyDescent="0.25">
      <c r="E45425"/>
    </row>
    <row r="45426" spans="5:5" x14ac:dyDescent="0.25">
      <c r="E45426"/>
    </row>
    <row r="45427" spans="5:5" x14ac:dyDescent="0.25">
      <c r="E45427"/>
    </row>
    <row r="45428" spans="5:5" x14ac:dyDescent="0.25">
      <c r="E45428"/>
    </row>
    <row r="45429" spans="5:5" x14ac:dyDescent="0.25">
      <c r="E45429"/>
    </row>
    <row r="45430" spans="5:5" x14ac:dyDescent="0.25">
      <c r="E45430"/>
    </row>
    <row r="45431" spans="5:5" x14ac:dyDescent="0.25">
      <c r="E45431"/>
    </row>
    <row r="45432" spans="5:5" x14ac:dyDescent="0.25">
      <c r="E45432"/>
    </row>
    <row r="45433" spans="5:5" x14ac:dyDescent="0.25">
      <c r="E45433"/>
    </row>
    <row r="45434" spans="5:5" x14ac:dyDescent="0.25">
      <c r="E45434"/>
    </row>
    <row r="45435" spans="5:5" x14ac:dyDescent="0.25">
      <c r="E45435"/>
    </row>
    <row r="45436" spans="5:5" x14ac:dyDescent="0.25">
      <c r="E45436"/>
    </row>
    <row r="45437" spans="5:5" x14ac:dyDescent="0.25">
      <c r="E45437"/>
    </row>
    <row r="45438" spans="5:5" x14ac:dyDescent="0.25">
      <c r="E45438"/>
    </row>
    <row r="45439" spans="5:5" x14ac:dyDescent="0.25">
      <c r="E45439"/>
    </row>
    <row r="45440" spans="5:5" x14ac:dyDescent="0.25">
      <c r="E45440"/>
    </row>
    <row r="45441" spans="5:5" x14ac:dyDescent="0.25">
      <c r="E45441"/>
    </row>
    <row r="45442" spans="5:5" x14ac:dyDescent="0.25">
      <c r="E45442"/>
    </row>
    <row r="45443" spans="5:5" x14ac:dyDescent="0.25">
      <c r="E45443"/>
    </row>
    <row r="45444" spans="5:5" x14ac:dyDescent="0.25">
      <c r="E45444"/>
    </row>
    <row r="45445" spans="5:5" x14ac:dyDescent="0.25">
      <c r="E45445"/>
    </row>
    <row r="45446" spans="5:5" x14ac:dyDescent="0.25">
      <c r="E45446"/>
    </row>
    <row r="45447" spans="5:5" x14ac:dyDescent="0.25">
      <c r="E45447"/>
    </row>
    <row r="45448" spans="5:5" x14ac:dyDescent="0.25">
      <c r="E45448"/>
    </row>
    <row r="45449" spans="5:5" x14ac:dyDescent="0.25">
      <c r="E45449"/>
    </row>
    <row r="45450" spans="5:5" x14ac:dyDescent="0.25">
      <c r="E45450"/>
    </row>
    <row r="45451" spans="5:5" x14ac:dyDescent="0.25">
      <c r="E45451"/>
    </row>
    <row r="45452" spans="5:5" x14ac:dyDescent="0.25">
      <c r="E45452"/>
    </row>
    <row r="45453" spans="5:5" x14ac:dyDescent="0.25">
      <c r="E45453"/>
    </row>
    <row r="45454" spans="5:5" x14ac:dyDescent="0.25">
      <c r="E45454"/>
    </row>
    <row r="45455" spans="5:5" x14ac:dyDescent="0.25">
      <c r="E45455"/>
    </row>
    <row r="45456" spans="5:5" x14ac:dyDescent="0.25">
      <c r="E45456"/>
    </row>
    <row r="45457" spans="5:5" x14ac:dyDescent="0.25">
      <c r="E45457"/>
    </row>
    <row r="45458" spans="5:5" x14ac:dyDescent="0.25">
      <c r="E45458"/>
    </row>
    <row r="45459" spans="5:5" x14ac:dyDescent="0.25">
      <c r="E45459"/>
    </row>
    <row r="45460" spans="5:5" x14ac:dyDescent="0.25">
      <c r="E45460"/>
    </row>
    <row r="45461" spans="5:5" x14ac:dyDescent="0.25">
      <c r="E45461"/>
    </row>
    <row r="45462" spans="5:5" x14ac:dyDescent="0.25">
      <c r="E45462"/>
    </row>
    <row r="45463" spans="5:5" x14ac:dyDescent="0.25">
      <c r="E45463"/>
    </row>
    <row r="45464" spans="5:5" x14ac:dyDescent="0.25">
      <c r="E45464"/>
    </row>
    <row r="45465" spans="5:5" x14ac:dyDescent="0.25">
      <c r="E45465"/>
    </row>
    <row r="45466" spans="5:5" x14ac:dyDescent="0.25">
      <c r="E45466"/>
    </row>
    <row r="45467" spans="5:5" x14ac:dyDescent="0.25">
      <c r="E45467"/>
    </row>
    <row r="45468" spans="5:5" x14ac:dyDescent="0.25">
      <c r="E45468"/>
    </row>
    <row r="45469" spans="5:5" x14ac:dyDescent="0.25">
      <c r="E45469"/>
    </row>
    <row r="45470" spans="5:5" x14ac:dyDescent="0.25">
      <c r="E45470"/>
    </row>
    <row r="45471" spans="5:5" x14ac:dyDescent="0.25">
      <c r="E45471"/>
    </row>
    <row r="45472" spans="5:5" x14ac:dyDescent="0.25">
      <c r="E45472"/>
    </row>
    <row r="45473" spans="5:5" x14ac:dyDescent="0.25">
      <c r="E45473"/>
    </row>
    <row r="45474" spans="5:5" x14ac:dyDescent="0.25">
      <c r="E45474"/>
    </row>
    <row r="45475" spans="5:5" x14ac:dyDescent="0.25">
      <c r="E45475"/>
    </row>
    <row r="45476" spans="5:5" x14ac:dyDescent="0.25">
      <c r="E45476"/>
    </row>
    <row r="45477" spans="5:5" x14ac:dyDescent="0.25">
      <c r="E45477"/>
    </row>
    <row r="45478" spans="5:5" x14ac:dyDescent="0.25">
      <c r="E45478"/>
    </row>
    <row r="45479" spans="5:5" x14ac:dyDescent="0.25">
      <c r="E45479"/>
    </row>
    <row r="45480" spans="5:5" x14ac:dyDescent="0.25">
      <c r="E45480"/>
    </row>
    <row r="45481" spans="5:5" x14ac:dyDescent="0.25">
      <c r="E45481"/>
    </row>
    <row r="45482" spans="5:5" x14ac:dyDescent="0.25">
      <c r="E45482"/>
    </row>
    <row r="45483" spans="5:5" x14ac:dyDescent="0.25">
      <c r="E45483"/>
    </row>
    <row r="45484" spans="5:5" x14ac:dyDescent="0.25">
      <c r="E45484"/>
    </row>
    <row r="45485" spans="5:5" x14ac:dyDescent="0.25">
      <c r="E45485"/>
    </row>
    <row r="45486" spans="5:5" x14ac:dyDescent="0.25">
      <c r="E45486"/>
    </row>
    <row r="45487" spans="5:5" x14ac:dyDescent="0.25">
      <c r="E45487"/>
    </row>
    <row r="45488" spans="5:5" x14ac:dyDescent="0.25">
      <c r="E45488"/>
    </row>
    <row r="45489" spans="5:5" x14ac:dyDescent="0.25">
      <c r="E45489"/>
    </row>
    <row r="45490" spans="5:5" x14ac:dyDescent="0.25">
      <c r="E45490"/>
    </row>
    <row r="45491" spans="5:5" x14ac:dyDescent="0.25">
      <c r="E45491"/>
    </row>
    <row r="45492" spans="5:5" x14ac:dyDescent="0.25">
      <c r="E45492"/>
    </row>
    <row r="45493" spans="5:5" x14ac:dyDescent="0.25">
      <c r="E45493"/>
    </row>
    <row r="45494" spans="5:5" x14ac:dyDescent="0.25">
      <c r="E45494"/>
    </row>
    <row r="45495" spans="5:5" x14ac:dyDescent="0.25">
      <c r="E45495"/>
    </row>
    <row r="45496" spans="5:5" x14ac:dyDescent="0.25">
      <c r="E45496"/>
    </row>
    <row r="45497" spans="5:5" x14ac:dyDescent="0.25">
      <c r="E45497"/>
    </row>
    <row r="45498" spans="5:5" x14ac:dyDescent="0.25">
      <c r="E45498"/>
    </row>
    <row r="45499" spans="5:5" x14ac:dyDescent="0.25">
      <c r="E45499"/>
    </row>
    <row r="45500" spans="5:5" x14ac:dyDescent="0.25">
      <c r="E45500"/>
    </row>
    <row r="45501" spans="5:5" x14ac:dyDescent="0.25">
      <c r="E45501"/>
    </row>
    <row r="45502" spans="5:5" x14ac:dyDescent="0.25">
      <c r="E45502"/>
    </row>
    <row r="45503" spans="5:5" x14ac:dyDescent="0.25">
      <c r="E45503"/>
    </row>
    <row r="45504" spans="5:5" x14ac:dyDescent="0.25">
      <c r="E45504"/>
    </row>
    <row r="45505" spans="5:5" x14ac:dyDescent="0.25">
      <c r="E45505"/>
    </row>
    <row r="45506" spans="5:5" x14ac:dyDescent="0.25">
      <c r="E45506"/>
    </row>
    <row r="45507" spans="5:5" x14ac:dyDescent="0.25">
      <c r="E45507"/>
    </row>
    <row r="45508" spans="5:5" x14ac:dyDescent="0.25">
      <c r="E45508"/>
    </row>
    <row r="45509" spans="5:5" x14ac:dyDescent="0.25">
      <c r="E45509"/>
    </row>
    <row r="45510" spans="5:5" x14ac:dyDescent="0.25">
      <c r="E45510"/>
    </row>
    <row r="45511" spans="5:5" x14ac:dyDescent="0.25">
      <c r="E45511"/>
    </row>
    <row r="45512" spans="5:5" x14ac:dyDescent="0.25">
      <c r="E45512"/>
    </row>
    <row r="45513" spans="5:5" x14ac:dyDescent="0.25">
      <c r="E45513"/>
    </row>
    <row r="45514" spans="5:5" x14ac:dyDescent="0.25">
      <c r="E45514"/>
    </row>
    <row r="45515" spans="5:5" x14ac:dyDescent="0.25">
      <c r="E45515"/>
    </row>
    <row r="45516" spans="5:5" x14ac:dyDescent="0.25">
      <c r="E45516"/>
    </row>
    <row r="45517" spans="5:5" x14ac:dyDescent="0.25">
      <c r="E45517"/>
    </row>
    <row r="45518" spans="5:5" x14ac:dyDescent="0.25">
      <c r="E45518"/>
    </row>
    <row r="45519" spans="5:5" x14ac:dyDescent="0.25">
      <c r="E45519"/>
    </row>
    <row r="45520" spans="5:5" x14ac:dyDescent="0.25">
      <c r="E45520"/>
    </row>
    <row r="45521" spans="5:5" x14ac:dyDescent="0.25">
      <c r="E45521"/>
    </row>
    <row r="45522" spans="5:5" x14ac:dyDescent="0.25">
      <c r="E45522"/>
    </row>
    <row r="45523" spans="5:5" x14ac:dyDescent="0.25">
      <c r="E45523"/>
    </row>
    <row r="45524" spans="5:5" x14ac:dyDescent="0.25">
      <c r="E45524"/>
    </row>
    <row r="45525" spans="5:5" x14ac:dyDescent="0.25">
      <c r="E45525"/>
    </row>
    <row r="45526" spans="5:5" x14ac:dyDescent="0.25">
      <c r="E45526"/>
    </row>
    <row r="45527" spans="5:5" x14ac:dyDescent="0.25">
      <c r="E45527"/>
    </row>
    <row r="45528" spans="5:5" x14ac:dyDescent="0.25">
      <c r="E45528"/>
    </row>
    <row r="45529" spans="5:5" x14ac:dyDescent="0.25">
      <c r="E45529"/>
    </row>
    <row r="45530" spans="5:5" x14ac:dyDescent="0.25">
      <c r="E45530"/>
    </row>
    <row r="45531" spans="5:5" x14ac:dyDescent="0.25">
      <c r="E45531"/>
    </row>
    <row r="45532" spans="5:5" x14ac:dyDescent="0.25">
      <c r="E45532"/>
    </row>
    <row r="45533" spans="5:5" x14ac:dyDescent="0.25">
      <c r="E45533"/>
    </row>
    <row r="45534" spans="5:5" x14ac:dyDescent="0.25">
      <c r="E45534"/>
    </row>
    <row r="45535" spans="5:5" x14ac:dyDescent="0.25">
      <c r="E45535"/>
    </row>
    <row r="45536" spans="5:5" x14ac:dyDescent="0.25">
      <c r="E45536"/>
    </row>
    <row r="45537" spans="5:5" x14ac:dyDescent="0.25">
      <c r="E45537"/>
    </row>
    <row r="45538" spans="5:5" x14ac:dyDescent="0.25">
      <c r="E45538"/>
    </row>
    <row r="45539" spans="5:5" x14ac:dyDescent="0.25">
      <c r="E45539"/>
    </row>
    <row r="45540" spans="5:5" x14ac:dyDescent="0.25">
      <c r="E45540"/>
    </row>
    <row r="45541" spans="5:5" x14ac:dyDescent="0.25">
      <c r="E45541"/>
    </row>
    <row r="45542" spans="5:5" x14ac:dyDescent="0.25">
      <c r="E45542"/>
    </row>
    <row r="45543" spans="5:5" x14ac:dyDescent="0.25">
      <c r="E45543"/>
    </row>
    <row r="45544" spans="5:5" x14ac:dyDescent="0.25">
      <c r="E45544"/>
    </row>
    <row r="45545" spans="5:5" x14ac:dyDescent="0.25">
      <c r="E45545"/>
    </row>
    <row r="45546" spans="5:5" x14ac:dyDescent="0.25">
      <c r="E45546"/>
    </row>
    <row r="45547" spans="5:5" x14ac:dyDescent="0.25">
      <c r="E45547"/>
    </row>
    <row r="45548" spans="5:5" x14ac:dyDescent="0.25">
      <c r="E45548"/>
    </row>
    <row r="45549" spans="5:5" x14ac:dyDescent="0.25">
      <c r="E45549"/>
    </row>
    <row r="45550" spans="5:5" x14ac:dyDescent="0.25">
      <c r="E45550"/>
    </row>
    <row r="45551" spans="5:5" x14ac:dyDescent="0.25">
      <c r="E45551"/>
    </row>
    <row r="45552" spans="5:5" x14ac:dyDescent="0.25">
      <c r="E45552"/>
    </row>
    <row r="45553" spans="5:5" x14ac:dyDescent="0.25">
      <c r="E45553"/>
    </row>
    <row r="45554" spans="5:5" x14ac:dyDescent="0.25">
      <c r="E45554"/>
    </row>
    <row r="45555" spans="5:5" x14ac:dyDescent="0.25">
      <c r="E45555"/>
    </row>
    <row r="45556" spans="5:5" x14ac:dyDescent="0.25">
      <c r="E45556"/>
    </row>
    <row r="45557" spans="5:5" x14ac:dyDescent="0.25">
      <c r="E45557"/>
    </row>
    <row r="45558" spans="5:5" x14ac:dyDescent="0.25">
      <c r="E45558"/>
    </row>
    <row r="45559" spans="5:5" x14ac:dyDescent="0.25">
      <c r="E45559"/>
    </row>
    <row r="45560" spans="5:5" x14ac:dyDescent="0.25">
      <c r="E45560"/>
    </row>
    <row r="45561" spans="5:5" x14ac:dyDescent="0.25">
      <c r="E45561"/>
    </row>
    <row r="45562" spans="5:5" x14ac:dyDescent="0.25">
      <c r="E45562"/>
    </row>
    <row r="45563" spans="5:5" x14ac:dyDescent="0.25">
      <c r="E45563"/>
    </row>
    <row r="45564" spans="5:5" x14ac:dyDescent="0.25">
      <c r="E45564"/>
    </row>
    <row r="45565" spans="5:5" x14ac:dyDescent="0.25">
      <c r="E45565"/>
    </row>
    <row r="45566" spans="5:5" x14ac:dyDescent="0.25">
      <c r="E45566"/>
    </row>
    <row r="45567" spans="5:5" x14ac:dyDescent="0.25">
      <c r="E45567"/>
    </row>
    <row r="45568" spans="5:5" x14ac:dyDescent="0.25">
      <c r="E45568"/>
    </row>
    <row r="45569" spans="5:5" x14ac:dyDescent="0.25">
      <c r="E45569"/>
    </row>
    <row r="45570" spans="5:5" x14ac:dyDescent="0.25">
      <c r="E45570"/>
    </row>
    <row r="45571" spans="5:5" x14ac:dyDescent="0.25">
      <c r="E45571"/>
    </row>
    <row r="45572" spans="5:5" x14ac:dyDescent="0.25">
      <c r="E45572"/>
    </row>
    <row r="45573" spans="5:5" x14ac:dyDescent="0.25">
      <c r="E45573"/>
    </row>
    <row r="45574" spans="5:5" x14ac:dyDescent="0.25">
      <c r="E45574"/>
    </row>
    <row r="45575" spans="5:5" x14ac:dyDescent="0.25">
      <c r="E45575"/>
    </row>
    <row r="45576" spans="5:5" x14ac:dyDescent="0.25">
      <c r="E45576"/>
    </row>
    <row r="45577" spans="5:5" x14ac:dyDescent="0.25">
      <c r="E45577"/>
    </row>
    <row r="45578" spans="5:5" x14ac:dyDescent="0.25">
      <c r="E45578"/>
    </row>
    <row r="45579" spans="5:5" x14ac:dyDescent="0.25">
      <c r="E45579"/>
    </row>
    <row r="45580" spans="5:5" x14ac:dyDescent="0.25">
      <c r="E45580"/>
    </row>
    <row r="45581" spans="5:5" x14ac:dyDescent="0.25">
      <c r="E45581"/>
    </row>
    <row r="45582" spans="5:5" x14ac:dyDescent="0.25">
      <c r="E45582"/>
    </row>
    <row r="45583" spans="5:5" x14ac:dyDescent="0.25">
      <c r="E45583"/>
    </row>
    <row r="45584" spans="5:5" x14ac:dyDescent="0.25">
      <c r="E45584"/>
    </row>
    <row r="45585" spans="5:5" x14ac:dyDescent="0.25">
      <c r="E45585"/>
    </row>
    <row r="45586" spans="5:5" x14ac:dyDescent="0.25">
      <c r="E45586"/>
    </row>
    <row r="45587" spans="5:5" x14ac:dyDescent="0.25">
      <c r="E45587"/>
    </row>
    <row r="45588" spans="5:5" x14ac:dyDescent="0.25">
      <c r="E45588"/>
    </row>
    <row r="45589" spans="5:5" x14ac:dyDescent="0.25">
      <c r="E45589"/>
    </row>
    <row r="45590" spans="5:5" x14ac:dyDescent="0.25">
      <c r="E45590"/>
    </row>
    <row r="45591" spans="5:5" x14ac:dyDescent="0.25">
      <c r="E45591"/>
    </row>
    <row r="45592" spans="5:5" x14ac:dyDescent="0.25">
      <c r="E45592"/>
    </row>
    <row r="45593" spans="5:5" x14ac:dyDescent="0.25">
      <c r="E45593"/>
    </row>
    <row r="45594" spans="5:5" x14ac:dyDescent="0.25">
      <c r="E45594"/>
    </row>
    <row r="45595" spans="5:5" x14ac:dyDescent="0.25">
      <c r="E45595"/>
    </row>
    <row r="45596" spans="5:5" x14ac:dyDescent="0.25">
      <c r="E45596"/>
    </row>
    <row r="45597" spans="5:5" x14ac:dyDescent="0.25">
      <c r="E45597"/>
    </row>
    <row r="45598" spans="5:5" x14ac:dyDescent="0.25">
      <c r="E45598"/>
    </row>
    <row r="45599" spans="5:5" x14ac:dyDescent="0.25">
      <c r="E45599"/>
    </row>
    <row r="45600" spans="5:5" x14ac:dyDescent="0.25">
      <c r="E45600"/>
    </row>
    <row r="45601" spans="5:5" x14ac:dyDescent="0.25">
      <c r="E45601"/>
    </row>
    <row r="45602" spans="5:5" x14ac:dyDescent="0.25">
      <c r="E45602"/>
    </row>
    <row r="45603" spans="5:5" x14ac:dyDescent="0.25">
      <c r="E45603"/>
    </row>
    <row r="45604" spans="5:5" x14ac:dyDescent="0.25">
      <c r="E45604"/>
    </row>
    <row r="45605" spans="5:5" x14ac:dyDescent="0.25">
      <c r="E45605"/>
    </row>
    <row r="45606" spans="5:5" x14ac:dyDescent="0.25">
      <c r="E45606"/>
    </row>
    <row r="45607" spans="5:5" x14ac:dyDescent="0.25">
      <c r="E45607"/>
    </row>
    <row r="45608" spans="5:5" x14ac:dyDescent="0.25">
      <c r="E45608"/>
    </row>
    <row r="45609" spans="5:5" x14ac:dyDescent="0.25">
      <c r="E45609"/>
    </row>
    <row r="45610" spans="5:5" x14ac:dyDescent="0.25">
      <c r="E45610"/>
    </row>
    <row r="45611" spans="5:5" x14ac:dyDescent="0.25">
      <c r="E45611"/>
    </row>
    <row r="45612" spans="5:5" x14ac:dyDescent="0.25">
      <c r="E45612"/>
    </row>
    <row r="45613" spans="5:5" x14ac:dyDescent="0.25">
      <c r="E45613"/>
    </row>
    <row r="45614" spans="5:5" x14ac:dyDescent="0.25">
      <c r="E45614"/>
    </row>
    <row r="45615" spans="5:5" x14ac:dyDescent="0.25">
      <c r="E45615"/>
    </row>
    <row r="45616" spans="5:5" x14ac:dyDescent="0.25">
      <c r="E45616"/>
    </row>
    <row r="45617" spans="5:5" x14ac:dyDescent="0.25">
      <c r="E45617"/>
    </row>
    <row r="45618" spans="5:5" x14ac:dyDescent="0.25">
      <c r="E45618"/>
    </row>
    <row r="45619" spans="5:5" x14ac:dyDescent="0.25">
      <c r="E45619"/>
    </row>
    <row r="45620" spans="5:5" x14ac:dyDescent="0.25">
      <c r="E45620"/>
    </row>
    <row r="45621" spans="5:5" x14ac:dyDescent="0.25">
      <c r="E45621"/>
    </row>
    <row r="45622" spans="5:5" x14ac:dyDescent="0.25">
      <c r="E45622"/>
    </row>
    <row r="45623" spans="5:5" x14ac:dyDescent="0.25">
      <c r="E45623"/>
    </row>
    <row r="45624" spans="5:5" x14ac:dyDescent="0.25">
      <c r="E45624"/>
    </row>
    <row r="45625" spans="5:5" x14ac:dyDescent="0.25">
      <c r="E45625"/>
    </row>
    <row r="45626" spans="5:5" x14ac:dyDescent="0.25">
      <c r="E45626"/>
    </row>
    <row r="45627" spans="5:5" x14ac:dyDescent="0.25">
      <c r="E45627"/>
    </row>
    <row r="45628" spans="5:5" x14ac:dyDescent="0.25">
      <c r="E45628"/>
    </row>
    <row r="45629" spans="5:5" x14ac:dyDescent="0.25">
      <c r="E45629"/>
    </row>
    <row r="45630" spans="5:5" x14ac:dyDescent="0.25">
      <c r="E45630"/>
    </row>
    <row r="45631" spans="5:5" x14ac:dyDescent="0.25">
      <c r="E45631"/>
    </row>
    <row r="45632" spans="5:5" x14ac:dyDescent="0.25">
      <c r="E45632"/>
    </row>
    <row r="45633" spans="5:5" x14ac:dyDescent="0.25">
      <c r="E45633"/>
    </row>
    <row r="45634" spans="5:5" x14ac:dyDescent="0.25">
      <c r="E45634"/>
    </row>
    <row r="45635" spans="5:5" x14ac:dyDescent="0.25">
      <c r="E45635"/>
    </row>
    <row r="45636" spans="5:5" x14ac:dyDescent="0.25">
      <c r="E45636"/>
    </row>
    <row r="45637" spans="5:5" x14ac:dyDescent="0.25">
      <c r="E45637"/>
    </row>
    <row r="45638" spans="5:5" x14ac:dyDescent="0.25">
      <c r="E45638"/>
    </row>
    <row r="45639" spans="5:5" x14ac:dyDescent="0.25">
      <c r="E45639"/>
    </row>
    <row r="45640" spans="5:5" x14ac:dyDescent="0.25">
      <c r="E45640"/>
    </row>
    <row r="45641" spans="5:5" x14ac:dyDescent="0.25">
      <c r="E45641"/>
    </row>
    <row r="45642" spans="5:5" x14ac:dyDescent="0.25">
      <c r="E45642"/>
    </row>
    <row r="45643" spans="5:5" x14ac:dyDescent="0.25">
      <c r="E45643"/>
    </row>
    <row r="45644" spans="5:5" x14ac:dyDescent="0.25">
      <c r="E45644"/>
    </row>
    <row r="45645" spans="5:5" x14ac:dyDescent="0.25">
      <c r="E45645"/>
    </row>
    <row r="45646" spans="5:5" x14ac:dyDescent="0.25">
      <c r="E45646"/>
    </row>
    <row r="45647" spans="5:5" x14ac:dyDescent="0.25">
      <c r="E45647"/>
    </row>
    <row r="45648" spans="5:5" x14ac:dyDescent="0.25">
      <c r="E45648"/>
    </row>
    <row r="45649" spans="5:5" x14ac:dyDescent="0.25">
      <c r="E45649"/>
    </row>
    <row r="45650" spans="5:5" x14ac:dyDescent="0.25">
      <c r="E45650"/>
    </row>
    <row r="45651" spans="5:5" x14ac:dyDescent="0.25">
      <c r="E45651"/>
    </row>
    <row r="45652" spans="5:5" x14ac:dyDescent="0.25">
      <c r="E45652"/>
    </row>
    <row r="45653" spans="5:5" x14ac:dyDescent="0.25">
      <c r="E45653"/>
    </row>
    <row r="45654" spans="5:5" x14ac:dyDescent="0.25">
      <c r="E45654"/>
    </row>
    <row r="45655" spans="5:5" x14ac:dyDescent="0.25">
      <c r="E45655"/>
    </row>
    <row r="45656" spans="5:5" x14ac:dyDescent="0.25">
      <c r="E45656"/>
    </row>
    <row r="45657" spans="5:5" x14ac:dyDescent="0.25">
      <c r="E45657"/>
    </row>
    <row r="45658" spans="5:5" x14ac:dyDescent="0.25">
      <c r="E45658"/>
    </row>
    <row r="45659" spans="5:5" x14ac:dyDescent="0.25">
      <c r="E45659"/>
    </row>
    <row r="45660" spans="5:5" x14ac:dyDescent="0.25">
      <c r="E45660"/>
    </row>
    <row r="45661" spans="5:5" x14ac:dyDescent="0.25">
      <c r="E45661"/>
    </row>
    <row r="45662" spans="5:5" x14ac:dyDescent="0.25">
      <c r="E45662"/>
    </row>
    <row r="45663" spans="5:5" x14ac:dyDescent="0.25">
      <c r="E45663"/>
    </row>
    <row r="45664" spans="5:5" x14ac:dyDescent="0.25">
      <c r="E45664"/>
    </row>
    <row r="45665" spans="5:5" x14ac:dyDescent="0.25">
      <c r="E45665"/>
    </row>
    <row r="45666" spans="5:5" x14ac:dyDescent="0.25">
      <c r="E45666"/>
    </row>
    <row r="45667" spans="5:5" x14ac:dyDescent="0.25">
      <c r="E45667"/>
    </row>
    <row r="45668" spans="5:5" x14ac:dyDescent="0.25">
      <c r="E45668"/>
    </row>
    <row r="45669" spans="5:5" x14ac:dyDescent="0.25">
      <c r="E45669"/>
    </row>
    <row r="45670" spans="5:5" x14ac:dyDescent="0.25">
      <c r="E45670"/>
    </row>
    <row r="45671" spans="5:5" x14ac:dyDescent="0.25">
      <c r="E45671"/>
    </row>
    <row r="45672" spans="5:5" x14ac:dyDescent="0.25">
      <c r="E45672"/>
    </row>
    <row r="45673" spans="5:5" x14ac:dyDescent="0.25">
      <c r="E45673"/>
    </row>
    <row r="45674" spans="5:5" x14ac:dyDescent="0.25">
      <c r="E45674"/>
    </row>
    <row r="45675" spans="5:5" x14ac:dyDescent="0.25">
      <c r="E45675"/>
    </row>
    <row r="45676" spans="5:5" x14ac:dyDescent="0.25">
      <c r="E45676"/>
    </row>
    <row r="45677" spans="5:5" x14ac:dyDescent="0.25">
      <c r="E45677"/>
    </row>
    <row r="45678" spans="5:5" x14ac:dyDescent="0.25">
      <c r="E45678"/>
    </row>
    <row r="45679" spans="5:5" x14ac:dyDescent="0.25">
      <c r="E45679"/>
    </row>
    <row r="45680" spans="5:5" x14ac:dyDescent="0.25">
      <c r="E45680"/>
    </row>
    <row r="45681" spans="5:5" x14ac:dyDescent="0.25">
      <c r="E45681"/>
    </row>
    <row r="45682" spans="5:5" x14ac:dyDescent="0.25">
      <c r="E45682"/>
    </row>
    <row r="45683" spans="5:5" x14ac:dyDescent="0.25">
      <c r="E45683"/>
    </row>
    <row r="45684" spans="5:5" x14ac:dyDescent="0.25">
      <c r="E45684"/>
    </row>
    <row r="45685" spans="5:5" x14ac:dyDescent="0.25">
      <c r="E45685"/>
    </row>
    <row r="45686" spans="5:5" x14ac:dyDescent="0.25">
      <c r="E45686"/>
    </row>
    <row r="45687" spans="5:5" x14ac:dyDescent="0.25">
      <c r="E45687"/>
    </row>
    <row r="45688" spans="5:5" x14ac:dyDescent="0.25">
      <c r="E45688"/>
    </row>
    <row r="45689" spans="5:5" x14ac:dyDescent="0.25">
      <c r="E45689"/>
    </row>
    <row r="45690" spans="5:5" x14ac:dyDescent="0.25">
      <c r="E45690"/>
    </row>
    <row r="45691" spans="5:5" x14ac:dyDescent="0.25">
      <c r="E45691"/>
    </row>
    <row r="45692" spans="5:5" x14ac:dyDescent="0.25">
      <c r="E45692"/>
    </row>
    <row r="45693" spans="5:5" x14ac:dyDescent="0.25">
      <c r="E45693"/>
    </row>
    <row r="45694" spans="5:5" x14ac:dyDescent="0.25">
      <c r="E45694"/>
    </row>
    <row r="45695" spans="5:5" x14ac:dyDescent="0.25">
      <c r="E45695"/>
    </row>
    <row r="45696" spans="5:5" x14ac:dyDescent="0.25">
      <c r="E45696"/>
    </row>
    <row r="45697" spans="5:5" x14ac:dyDescent="0.25">
      <c r="E45697"/>
    </row>
    <row r="45698" spans="5:5" x14ac:dyDescent="0.25">
      <c r="E45698"/>
    </row>
    <row r="45699" spans="5:5" x14ac:dyDescent="0.25">
      <c r="E45699"/>
    </row>
    <row r="45700" spans="5:5" x14ac:dyDescent="0.25">
      <c r="E45700"/>
    </row>
    <row r="45701" spans="5:5" x14ac:dyDescent="0.25">
      <c r="E45701"/>
    </row>
    <row r="45702" spans="5:5" x14ac:dyDescent="0.25">
      <c r="E45702"/>
    </row>
    <row r="45703" spans="5:5" x14ac:dyDescent="0.25">
      <c r="E45703"/>
    </row>
    <row r="45704" spans="5:5" x14ac:dyDescent="0.25">
      <c r="E45704"/>
    </row>
    <row r="45705" spans="5:5" x14ac:dyDescent="0.25">
      <c r="E45705"/>
    </row>
    <row r="45706" spans="5:5" x14ac:dyDescent="0.25">
      <c r="E45706"/>
    </row>
    <row r="45707" spans="5:5" x14ac:dyDescent="0.25">
      <c r="E45707"/>
    </row>
    <row r="45708" spans="5:5" x14ac:dyDescent="0.25">
      <c r="E45708"/>
    </row>
    <row r="45709" spans="5:5" x14ac:dyDescent="0.25">
      <c r="E45709"/>
    </row>
    <row r="45710" spans="5:5" x14ac:dyDescent="0.25">
      <c r="E45710"/>
    </row>
    <row r="45711" spans="5:5" x14ac:dyDescent="0.25">
      <c r="E45711"/>
    </row>
    <row r="45712" spans="5:5" x14ac:dyDescent="0.25">
      <c r="E45712"/>
    </row>
    <row r="45713" spans="5:5" x14ac:dyDescent="0.25">
      <c r="E45713"/>
    </row>
    <row r="45714" spans="5:5" x14ac:dyDescent="0.25">
      <c r="E45714"/>
    </row>
    <row r="45715" spans="5:5" x14ac:dyDescent="0.25">
      <c r="E45715"/>
    </row>
    <row r="45716" spans="5:5" x14ac:dyDescent="0.25">
      <c r="E45716"/>
    </row>
    <row r="45717" spans="5:5" x14ac:dyDescent="0.25">
      <c r="E45717"/>
    </row>
    <row r="45718" spans="5:5" x14ac:dyDescent="0.25">
      <c r="E45718"/>
    </row>
    <row r="45719" spans="5:5" x14ac:dyDescent="0.25">
      <c r="E45719"/>
    </row>
    <row r="45720" spans="5:5" x14ac:dyDescent="0.25">
      <c r="E45720"/>
    </row>
    <row r="45721" spans="5:5" x14ac:dyDescent="0.25">
      <c r="E45721"/>
    </row>
    <row r="45722" spans="5:5" x14ac:dyDescent="0.25">
      <c r="E45722"/>
    </row>
    <row r="45723" spans="5:5" x14ac:dyDescent="0.25">
      <c r="E45723"/>
    </row>
    <row r="45724" spans="5:5" x14ac:dyDescent="0.25">
      <c r="E45724"/>
    </row>
    <row r="45725" spans="5:5" x14ac:dyDescent="0.25">
      <c r="E45725"/>
    </row>
    <row r="45726" spans="5:5" x14ac:dyDescent="0.25">
      <c r="E45726"/>
    </row>
    <row r="45727" spans="5:5" x14ac:dyDescent="0.25">
      <c r="E45727"/>
    </row>
    <row r="45728" spans="5:5" x14ac:dyDescent="0.25">
      <c r="E45728"/>
    </row>
    <row r="45729" spans="5:5" x14ac:dyDescent="0.25">
      <c r="E45729"/>
    </row>
    <row r="45730" spans="5:5" x14ac:dyDescent="0.25">
      <c r="E45730"/>
    </row>
    <row r="45731" spans="5:5" x14ac:dyDescent="0.25">
      <c r="E45731"/>
    </row>
    <row r="45732" spans="5:5" x14ac:dyDescent="0.25">
      <c r="E45732"/>
    </row>
    <row r="45733" spans="5:5" x14ac:dyDescent="0.25">
      <c r="E45733"/>
    </row>
    <row r="45734" spans="5:5" x14ac:dyDescent="0.25">
      <c r="E45734"/>
    </row>
    <row r="45735" spans="5:5" x14ac:dyDescent="0.25">
      <c r="E45735"/>
    </row>
    <row r="45736" spans="5:5" x14ac:dyDescent="0.25">
      <c r="E45736"/>
    </row>
    <row r="45737" spans="5:5" x14ac:dyDescent="0.25">
      <c r="E45737"/>
    </row>
    <row r="45738" spans="5:5" x14ac:dyDescent="0.25">
      <c r="E45738"/>
    </row>
    <row r="45739" spans="5:5" x14ac:dyDescent="0.25">
      <c r="E45739"/>
    </row>
    <row r="45740" spans="5:5" x14ac:dyDescent="0.25">
      <c r="E45740"/>
    </row>
    <row r="45741" spans="5:5" x14ac:dyDescent="0.25">
      <c r="E45741"/>
    </row>
    <row r="45742" spans="5:5" x14ac:dyDescent="0.25">
      <c r="E45742"/>
    </row>
    <row r="45743" spans="5:5" x14ac:dyDescent="0.25">
      <c r="E45743"/>
    </row>
    <row r="45744" spans="5:5" x14ac:dyDescent="0.25">
      <c r="E45744"/>
    </row>
    <row r="45745" spans="5:5" x14ac:dyDescent="0.25">
      <c r="E45745"/>
    </row>
    <row r="45746" spans="5:5" x14ac:dyDescent="0.25">
      <c r="E45746"/>
    </row>
    <row r="45747" spans="5:5" x14ac:dyDescent="0.25">
      <c r="E45747"/>
    </row>
    <row r="45748" spans="5:5" x14ac:dyDescent="0.25">
      <c r="E45748"/>
    </row>
    <row r="45749" spans="5:5" x14ac:dyDescent="0.25">
      <c r="E45749"/>
    </row>
    <row r="45750" spans="5:5" x14ac:dyDescent="0.25">
      <c r="E45750"/>
    </row>
    <row r="45751" spans="5:5" x14ac:dyDescent="0.25">
      <c r="E45751"/>
    </row>
    <row r="45752" spans="5:5" x14ac:dyDescent="0.25">
      <c r="E45752"/>
    </row>
    <row r="45753" spans="5:5" x14ac:dyDescent="0.25">
      <c r="E45753"/>
    </row>
    <row r="45754" spans="5:5" x14ac:dyDescent="0.25">
      <c r="E45754"/>
    </row>
    <row r="45755" spans="5:5" x14ac:dyDescent="0.25">
      <c r="E45755"/>
    </row>
    <row r="45756" spans="5:5" x14ac:dyDescent="0.25">
      <c r="E45756"/>
    </row>
    <row r="45757" spans="5:5" x14ac:dyDescent="0.25">
      <c r="E45757"/>
    </row>
    <row r="45758" spans="5:5" x14ac:dyDescent="0.25">
      <c r="E45758"/>
    </row>
    <row r="45759" spans="5:5" x14ac:dyDescent="0.25">
      <c r="E45759"/>
    </row>
    <row r="45760" spans="5:5" x14ac:dyDescent="0.25">
      <c r="E45760"/>
    </row>
    <row r="45761" spans="5:5" x14ac:dyDescent="0.25">
      <c r="E45761"/>
    </row>
    <row r="45762" spans="5:5" x14ac:dyDescent="0.25">
      <c r="E45762"/>
    </row>
    <row r="45763" spans="5:5" x14ac:dyDescent="0.25">
      <c r="E45763"/>
    </row>
    <row r="45764" spans="5:5" x14ac:dyDescent="0.25">
      <c r="E45764"/>
    </row>
    <row r="45765" spans="5:5" x14ac:dyDescent="0.25">
      <c r="E45765"/>
    </row>
    <row r="45766" spans="5:5" x14ac:dyDescent="0.25">
      <c r="E45766"/>
    </row>
    <row r="45767" spans="5:5" x14ac:dyDescent="0.25">
      <c r="E45767"/>
    </row>
    <row r="45768" spans="5:5" x14ac:dyDescent="0.25">
      <c r="E45768"/>
    </row>
    <row r="45769" spans="5:5" x14ac:dyDescent="0.25">
      <c r="E45769"/>
    </row>
    <row r="45770" spans="5:5" x14ac:dyDescent="0.25">
      <c r="E45770"/>
    </row>
    <row r="45771" spans="5:5" x14ac:dyDescent="0.25">
      <c r="E45771"/>
    </row>
    <row r="45772" spans="5:5" x14ac:dyDescent="0.25">
      <c r="E45772"/>
    </row>
    <row r="45773" spans="5:5" x14ac:dyDescent="0.25">
      <c r="E45773"/>
    </row>
    <row r="45774" spans="5:5" x14ac:dyDescent="0.25">
      <c r="E45774"/>
    </row>
    <row r="45775" spans="5:5" x14ac:dyDescent="0.25">
      <c r="E45775"/>
    </row>
    <row r="45776" spans="5:5" x14ac:dyDescent="0.25">
      <c r="E45776"/>
    </row>
    <row r="45777" spans="5:5" x14ac:dyDescent="0.25">
      <c r="E45777"/>
    </row>
    <row r="45778" spans="5:5" x14ac:dyDescent="0.25">
      <c r="E45778"/>
    </row>
    <row r="45779" spans="5:5" x14ac:dyDescent="0.25">
      <c r="E45779"/>
    </row>
    <row r="45780" spans="5:5" x14ac:dyDescent="0.25">
      <c r="E45780"/>
    </row>
    <row r="45781" spans="5:5" x14ac:dyDescent="0.25">
      <c r="E45781"/>
    </row>
    <row r="45782" spans="5:5" x14ac:dyDescent="0.25">
      <c r="E45782"/>
    </row>
    <row r="45783" spans="5:5" x14ac:dyDescent="0.25">
      <c r="E45783"/>
    </row>
    <row r="45784" spans="5:5" x14ac:dyDescent="0.25">
      <c r="E45784"/>
    </row>
    <row r="45785" spans="5:5" x14ac:dyDescent="0.25">
      <c r="E45785"/>
    </row>
    <row r="45786" spans="5:5" x14ac:dyDescent="0.25">
      <c r="E45786"/>
    </row>
    <row r="45787" spans="5:5" x14ac:dyDescent="0.25">
      <c r="E45787"/>
    </row>
    <row r="45788" spans="5:5" x14ac:dyDescent="0.25">
      <c r="E45788"/>
    </row>
    <row r="45789" spans="5:5" x14ac:dyDescent="0.25">
      <c r="E45789"/>
    </row>
    <row r="45790" spans="5:5" x14ac:dyDescent="0.25">
      <c r="E45790"/>
    </row>
    <row r="45791" spans="5:5" x14ac:dyDescent="0.25">
      <c r="E45791"/>
    </row>
    <row r="45792" spans="5:5" x14ac:dyDescent="0.25">
      <c r="E45792"/>
    </row>
    <row r="45793" spans="5:5" x14ac:dyDescent="0.25">
      <c r="E45793"/>
    </row>
    <row r="45794" spans="5:5" x14ac:dyDescent="0.25">
      <c r="E45794"/>
    </row>
    <row r="45795" spans="5:5" x14ac:dyDescent="0.25">
      <c r="E45795"/>
    </row>
    <row r="45796" spans="5:5" x14ac:dyDescent="0.25">
      <c r="E45796"/>
    </row>
    <row r="45797" spans="5:5" x14ac:dyDescent="0.25">
      <c r="E45797"/>
    </row>
    <row r="45798" spans="5:5" x14ac:dyDescent="0.25">
      <c r="E45798"/>
    </row>
    <row r="45799" spans="5:5" x14ac:dyDescent="0.25">
      <c r="E45799"/>
    </row>
    <row r="45800" spans="5:5" x14ac:dyDescent="0.25">
      <c r="E45800"/>
    </row>
    <row r="45801" spans="5:5" x14ac:dyDescent="0.25">
      <c r="E45801"/>
    </row>
    <row r="45802" spans="5:5" x14ac:dyDescent="0.25">
      <c r="E45802"/>
    </row>
    <row r="45803" spans="5:5" x14ac:dyDescent="0.25">
      <c r="E45803"/>
    </row>
    <row r="45804" spans="5:5" x14ac:dyDescent="0.25">
      <c r="E45804"/>
    </row>
    <row r="45805" spans="5:5" x14ac:dyDescent="0.25">
      <c r="E45805"/>
    </row>
    <row r="45806" spans="5:5" x14ac:dyDescent="0.25">
      <c r="E45806"/>
    </row>
    <row r="45807" spans="5:5" x14ac:dyDescent="0.25">
      <c r="E45807"/>
    </row>
    <row r="45808" spans="5:5" x14ac:dyDescent="0.25">
      <c r="E45808"/>
    </row>
    <row r="45809" spans="5:5" x14ac:dyDescent="0.25">
      <c r="E45809"/>
    </row>
    <row r="45810" spans="5:5" x14ac:dyDescent="0.25">
      <c r="E45810"/>
    </row>
    <row r="45811" spans="5:5" x14ac:dyDescent="0.25">
      <c r="E45811"/>
    </row>
    <row r="45812" spans="5:5" x14ac:dyDescent="0.25">
      <c r="E45812"/>
    </row>
    <row r="45813" spans="5:5" x14ac:dyDescent="0.25">
      <c r="E45813"/>
    </row>
    <row r="45814" spans="5:5" x14ac:dyDescent="0.25">
      <c r="E45814"/>
    </row>
    <row r="45815" spans="5:5" x14ac:dyDescent="0.25">
      <c r="E45815"/>
    </row>
    <row r="45816" spans="5:5" x14ac:dyDescent="0.25">
      <c r="E45816"/>
    </row>
    <row r="45817" spans="5:5" x14ac:dyDescent="0.25">
      <c r="E45817"/>
    </row>
    <row r="45818" spans="5:5" x14ac:dyDescent="0.25">
      <c r="E45818"/>
    </row>
    <row r="45819" spans="5:5" x14ac:dyDescent="0.25">
      <c r="E45819"/>
    </row>
    <row r="45820" spans="5:5" x14ac:dyDescent="0.25">
      <c r="E45820"/>
    </row>
    <row r="45821" spans="5:5" x14ac:dyDescent="0.25">
      <c r="E45821"/>
    </row>
    <row r="45822" spans="5:5" x14ac:dyDescent="0.25">
      <c r="E45822"/>
    </row>
    <row r="45823" spans="5:5" x14ac:dyDescent="0.25">
      <c r="E45823"/>
    </row>
    <row r="45824" spans="5:5" x14ac:dyDescent="0.25">
      <c r="E45824"/>
    </row>
    <row r="45825" spans="5:5" x14ac:dyDescent="0.25">
      <c r="E45825"/>
    </row>
    <row r="45826" spans="5:5" x14ac:dyDescent="0.25">
      <c r="E45826"/>
    </row>
    <row r="45827" spans="5:5" x14ac:dyDescent="0.25">
      <c r="E45827"/>
    </row>
    <row r="45828" spans="5:5" x14ac:dyDescent="0.25">
      <c r="E45828"/>
    </row>
    <row r="45829" spans="5:5" x14ac:dyDescent="0.25">
      <c r="E45829"/>
    </row>
    <row r="45830" spans="5:5" x14ac:dyDescent="0.25">
      <c r="E45830"/>
    </row>
    <row r="45831" spans="5:5" x14ac:dyDescent="0.25">
      <c r="E45831"/>
    </row>
    <row r="45832" spans="5:5" x14ac:dyDescent="0.25">
      <c r="E45832"/>
    </row>
    <row r="45833" spans="5:5" x14ac:dyDescent="0.25">
      <c r="E45833"/>
    </row>
    <row r="45834" spans="5:5" x14ac:dyDescent="0.25">
      <c r="E45834"/>
    </row>
    <row r="45835" spans="5:5" x14ac:dyDescent="0.25">
      <c r="E45835"/>
    </row>
    <row r="45836" spans="5:5" x14ac:dyDescent="0.25">
      <c r="E45836"/>
    </row>
    <row r="45837" spans="5:5" x14ac:dyDescent="0.25">
      <c r="E45837"/>
    </row>
    <row r="45838" spans="5:5" x14ac:dyDescent="0.25">
      <c r="E45838"/>
    </row>
    <row r="45839" spans="5:5" x14ac:dyDescent="0.25">
      <c r="E45839"/>
    </row>
    <row r="45840" spans="5:5" x14ac:dyDescent="0.25">
      <c r="E45840"/>
    </row>
    <row r="45841" spans="5:5" x14ac:dyDescent="0.25">
      <c r="E45841"/>
    </row>
    <row r="45842" spans="5:5" x14ac:dyDescent="0.25">
      <c r="E45842"/>
    </row>
    <row r="45843" spans="5:5" x14ac:dyDescent="0.25">
      <c r="E45843"/>
    </row>
    <row r="45844" spans="5:5" x14ac:dyDescent="0.25">
      <c r="E45844"/>
    </row>
    <row r="45845" spans="5:5" x14ac:dyDescent="0.25">
      <c r="E45845"/>
    </row>
    <row r="45846" spans="5:5" x14ac:dyDescent="0.25">
      <c r="E45846"/>
    </row>
    <row r="45847" spans="5:5" x14ac:dyDescent="0.25">
      <c r="E45847"/>
    </row>
    <row r="45848" spans="5:5" x14ac:dyDescent="0.25">
      <c r="E45848"/>
    </row>
    <row r="45849" spans="5:5" x14ac:dyDescent="0.25">
      <c r="E45849"/>
    </row>
    <row r="45850" spans="5:5" x14ac:dyDescent="0.25">
      <c r="E45850"/>
    </row>
    <row r="45851" spans="5:5" x14ac:dyDescent="0.25">
      <c r="E45851"/>
    </row>
    <row r="45852" spans="5:5" x14ac:dyDescent="0.25">
      <c r="E45852"/>
    </row>
    <row r="45853" spans="5:5" x14ac:dyDescent="0.25">
      <c r="E45853"/>
    </row>
    <row r="45854" spans="5:5" x14ac:dyDescent="0.25">
      <c r="E45854"/>
    </row>
    <row r="45855" spans="5:5" x14ac:dyDescent="0.25">
      <c r="E45855"/>
    </row>
    <row r="45856" spans="5:5" x14ac:dyDescent="0.25">
      <c r="E45856"/>
    </row>
    <row r="45857" spans="5:5" x14ac:dyDescent="0.25">
      <c r="E45857"/>
    </row>
    <row r="45858" spans="5:5" x14ac:dyDescent="0.25">
      <c r="E45858"/>
    </row>
    <row r="45859" spans="5:5" x14ac:dyDescent="0.25">
      <c r="E45859"/>
    </row>
    <row r="45860" spans="5:5" x14ac:dyDescent="0.25">
      <c r="E45860"/>
    </row>
    <row r="45861" spans="5:5" x14ac:dyDescent="0.25">
      <c r="E45861"/>
    </row>
    <row r="45862" spans="5:5" x14ac:dyDescent="0.25">
      <c r="E45862"/>
    </row>
    <row r="45863" spans="5:5" x14ac:dyDescent="0.25">
      <c r="E45863"/>
    </row>
    <row r="45864" spans="5:5" x14ac:dyDescent="0.25">
      <c r="E45864"/>
    </row>
    <row r="45865" spans="5:5" x14ac:dyDescent="0.25">
      <c r="E45865"/>
    </row>
    <row r="45866" spans="5:5" x14ac:dyDescent="0.25">
      <c r="E45866"/>
    </row>
    <row r="45867" spans="5:5" x14ac:dyDescent="0.25">
      <c r="E45867"/>
    </row>
    <row r="45868" spans="5:5" x14ac:dyDescent="0.25">
      <c r="E45868"/>
    </row>
    <row r="45869" spans="5:5" x14ac:dyDescent="0.25">
      <c r="E45869"/>
    </row>
    <row r="45870" spans="5:5" x14ac:dyDescent="0.25">
      <c r="E45870"/>
    </row>
    <row r="45871" spans="5:5" x14ac:dyDescent="0.25">
      <c r="E45871"/>
    </row>
    <row r="45872" spans="5:5" x14ac:dyDescent="0.25">
      <c r="E45872"/>
    </row>
    <row r="45873" spans="5:5" x14ac:dyDescent="0.25">
      <c r="E45873"/>
    </row>
    <row r="45874" spans="5:5" x14ac:dyDescent="0.25">
      <c r="E45874"/>
    </row>
    <row r="45875" spans="5:5" x14ac:dyDescent="0.25">
      <c r="E45875"/>
    </row>
    <row r="45876" spans="5:5" x14ac:dyDescent="0.25">
      <c r="E45876"/>
    </row>
    <row r="45877" spans="5:5" x14ac:dyDescent="0.25">
      <c r="E45877"/>
    </row>
    <row r="45878" spans="5:5" x14ac:dyDescent="0.25">
      <c r="E45878"/>
    </row>
    <row r="45879" spans="5:5" x14ac:dyDescent="0.25">
      <c r="E45879"/>
    </row>
    <row r="45880" spans="5:5" x14ac:dyDescent="0.25">
      <c r="E45880"/>
    </row>
    <row r="45881" spans="5:5" x14ac:dyDescent="0.25">
      <c r="E45881"/>
    </row>
    <row r="45882" spans="5:5" x14ac:dyDescent="0.25">
      <c r="E45882"/>
    </row>
    <row r="45883" spans="5:5" x14ac:dyDescent="0.25">
      <c r="E45883"/>
    </row>
    <row r="45884" spans="5:5" x14ac:dyDescent="0.25">
      <c r="E45884"/>
    </row>
    <row r="45885" spans="5:5" x14ac:dyDescent="0.25">
      <c r="E45885"/>
    </row>
    <row r="45886" spans="5:5" x14ac:dyDescent="0.25">
      <c r="E45886"/>
    </row>
    <row r="45887" spans="5:5" x14ac:dyDescent="0.25">
      <c r="E45887"/>
    </row>
    <row r="45888" spans="5:5" x14ac:dyDescent="0.25">
      <c r="E45888"/>
    </row>
    <row r="45889" spans="5:5" x14ac:dyDescent="0.25">
      <c r="E45889"/>
    </row>
    <row r="45890" spans="5:5" x14ac:dyDescent="0.25">
      <c r="E45890"/>
    </row>
    <row r="45891" spans="5:5" x14ac:dyDescent="0.25">
      <c r="E45891"/>
    </row>
    <row r="45892" spans="5:5" x14ac:dyDescent="0.25">
      <c r="E45892"/>
    </row>
    <row r="45893" spans="5:5" x14ac:dyDescent="0.25">
      <c r="E45893"/>
    </row>
    <row r="45894" spans="5:5" x14ac:dyDescent="0.25">
      <c r="E45894"/>
    </row>
    <row r="45895" spans="5:5" x14ac:dyDescent="0.25">
      <c r="E45895"/>
    </row>
    <row r="45896" spans="5:5" x14ac:dyDescent="0.25">
      <c r="E45896"/>
    </row>
    <row r="45897" spans="5:5" x14ac:dyDescent="0.25">
      <c r="E45897"/>
    </row>
    <row r="45898" spans="5:5" x14ac:dyDescent="0.25">
      <c r="E45898"/>
    </row>
    <row r="45899" spans="5:5" x14ac:dyDescent="0.25">
      <c r="E45899"/>
    </row>
    <row r="45900" spans="5:5" x14ac:dyDescent="0.25">
      <c r="E45900"/>
    </row>
    <row r="45901" spans="5:5" x14ac:dyDescent="0.25">
      <c r="E45901"/>
    </row>
    <row r="45902" spans="5:5" x14ac:dyDescent="0.25">
      <c r="E45902"/>
    </row>
    <row r="45903" spans="5:5" x14ac:dyDescent="0.25">
      <c r="E45903"/>
    </row>
    <row r="45904" spans="5:5" x14ac:dyDescent="0.25">
      <c r="E45904"/>
    </row>
    <row r="45905" spans="5:5" x14ac:dyDescent="0.25">
      <c r="E45905"/>
    </row>
    <row r="45906" spans="5:5" x14ac:dyDescent="0.25">
      <c r="E45906"/>
    </row>
    <row r="45907" spans="5:5" x14ac:dyDescent="0.25">
      <c r="E45907"/>
    </row>
    <row r="45908" spans="5:5" x14ac:dyDescent="0.25">
      <c r="E45908"/>
    </row>
    <row r="45909" spans="5:5" x14ac:dyDescent="0.25">
      <c r="E45909"/>
    </row>
    <row r="45910" spans="5:5" x14ac:dyDescent="0.25">
      <c r="E45910"/>
    </row>
    <row r="45911" spans="5:5" x14ac:dyDescent="0.25">
      <c r="E45911"/>
    </row>
    <row r="45912" spans="5:5" x14ac:dyDescent="0.25">
      <c r="E45912"/>
    </row>
    <row r="45913" spans="5:5" x14ac:dyDescent="0.25">
      <c r="E45913"/>
    </row>
    <row r="45914" spans="5:5" x14ac:dyDescent="0.25">
      <c r="E45914"/>
    </row>
    <row r="45915" spans="5:5" x14ac:dyDescent="0.25">
      <c r="E45915"/>
    </row>
    <row r="45916" spans="5:5" x14ac:dyDescent="0.25">
      <c r="E45916"/>
    </row>
    <row r="45917" spans="5:5" x14ac:dyDescent="0.25">
      <c r="E45917"/>
    </row>
    <row r="45918" spans="5:5" x14ac:dyDescent="0.25">
      <c r="E45918"/>
    </row>
    <row r="45919" spans="5:5" x14ac:dyDescent="0.25">
      <c r="E45919"/>
    </row>
    <row r="45920" spans="5:5" x14ac:dyDescent="0.25">
      <c r="E45920"/>
    </row>
    <row r="45921" spans="5:5" x14ac:dyDescent="0.25">
      <c r="E45921"/>
    </row>
    <row r="45922" spans="5:5" x14ac:dyDescent="0.25">
      <c r="E45922"/>
    </row>
    <row r="45923" spans="5:5" x14ac:dyDescent="0.25">
      <c r="E45923"/>
    </row>
    <row r="45924" spans="5:5" x14ac:dyDescent="0.25">
      <c r="E45924"/>
    </row>
    <row r="45925" spans="5:5" x14ac:dyDescent="0.25">
      <c r="E45925"/>
    </row>
    <row r="45926" spans="5:5" x14ac:dyDescent="0.25">
      <c r="E45926"/>
    </row>
    <row r="45927" spans="5:5" x14ac:dyDescent="0.25">
      <c r="E45927"/>
    </row>
    <row r="45928" spans="5:5" x14ac:dyDescent="0.25">
      <c r="E45928"/>
    </row>
    <row r="45929" spans="5:5" x14ac:dyDescent="0.25">
      <c r="E45929"/>
    </row>
    <row r="45930" spans="5:5" x14ac:dyDescent="0.25">
      <c r="E45930"/>
    </row>
    <row r="45931" spans="5:5" x14ac:dyDescent="0.25">
      <c r="E45931"/>
    </row>
    <row r="45932" spans="5:5" x14ac:dyDescent="0.25">
      <c r="E45932"/>
    </row>
    <row r="45933" spans="5:5" x14ac:dyDescent="0.25">
      <c r="E45933"/>
    </row>
    <row r="45934" spans="5:5" x14ac:dyDescent="0.25">
      <c r="E45934"/>
    </row>
    <row r="45935" spans="5:5" x14ac:dyDescent="0.25">
      <c r="E45935"/>
    </row>
    <row r="45936" spans="5:5" x14ac:dyDescent="0.25">
      <c r="E45936"/>
    </row>
    <row r="45937" spans="5:5" x14ac:dyDescent="0.25">
      <c r="E45937"/>
    </row>
    <row r="45938" spans="5:5" x14ac:dyDescent="0.25">
      <c r="E45938"/>
    </row>
    <row r="45939" spans="5:5" x14ac:dyDescent="0.25">
      <c r="E45939"/>
    </row>
    <row r="45940" spans="5:5" x14ac:dyDescent="0.25">
      <c r="E45940"/>
    </row>
    <row r="45941" spans="5:5" x14ac:dyDescent="0.25">
      <c r="E45941"/>
    </row>
    <row r="45942" spans="5:5" x14ac:dyDescent="0.25">
      <c r="E45942"/>
    </row>
    <row r="45943" spans="5:5" x14ac:dyDescent="0.25">
      <c r="E45943"/>
    </row>
    <row r="45944" spans="5:5" x14ac:dyDescent="0.25">
      <c r="E45944"/>
    </row>
    <row r="45945" spans="5:5" x14ac:dyDescent="0.25">
      <c r="E45945"/>
    </row>
    <row r="45946" spans="5:5" x14ac:dyDescent="0.25">
      <c r="E45946"/>
    </row>
    <row r="45947" spans="5:5" x14ac:dyDescent="0.25">
      <c r="E45947"/>
    </row>
    <row r="45948" spans="5:5" x14ac:dyDescent="0.25">
      <c r="E45948"/>
    </row>
    <row r="45949" spans="5:5" x14ac:dyDescent="0.25">
      <c r="E45949"/>
    </row>
    <row r="45950" spans="5:5" x14ac:dyDescent="0.25">
      <c r="E45950"/>
    </row>
    <row r="45951" spans="5:5" x14ac:dyDescent="0.25">
      <c r="E45951"/>
    </row>
    <row r="45952" spans="5:5" x14ac:dyDescent="0.25">
      <c r="E45952"/>
    </row>
    <row r="45953" spans="5:5" x14ac:dyDescent="0.25">
      <c r="E45953"/>
    </row>
    <row r="45954" spans="5:5" x14ac:dyDescent="0.25">
      <c r="E45954"/>
    </row>
    <row r="45955" spans="5:5" x14ac:dyDescent="0.25">
      <c r="E45955"/>
    </row>
    <row r="45956" spans="5:5" x14ac:dyDescent="0.25">
      <c r="E45956"/>
    </row>
    <row r="45957" spans="5:5" x14ac:dyDescent="0.25">
      <c r="E45957"/>
    </row>
    <row r="45958" spans="5:5" x14ac:dyDescent="0.25">
      <c r="E45958"/>
    </row>
    <row r="45959" spans="5:5" x14ac:dyDescent="0.25">
      <c r="E45959"/>
    </row>
    <row r="45960" spans="5:5" x14ac:dyDescent="0.25">
      <c r="E45960"/>
    </row>
    <row r="45961" spans="5:5" x14ac:dyDescent="0.25">
      <c r="E45961"/>
    </row>
    <row r="45962" spans="5:5" x14ac:dyDescent="0.25">
      <c r="E45962"/>
    </row>
    <row r="45963" spans="5:5" x14ac:dyDescent="0.25">
      <c r="E45963"/>
    </row>
    <row r="45964" spans="5:5" x14ac:dyDescent="0.25">
      <c r="E45964"/>
    </row>
    <row r="45965" spans="5:5" x14ac:dyDescent="0.25">
      <c r="E45965"/>
    </row>
    <row r="45966" spans="5:5" x14ac:dyDescent="0.25">
      <c r="E45966"/>
    </row>
    <row r="45967" spans="5:5" x14ac:dyDescent="0.25">
      <c r="E45967"/>
    </row>
    <row r="45968" spans="5:5" x14ac:dyDescent="0.25">
      <c r="E45968"/>
    </row>
    <row r="45969" spans="5:5" x14ac:dyDescent="0.25">
      <c r="E45969"/>
    </row>
    <row r="45970" spans="5:5" x14ac:dyDescent="0.25">
      <c r="E45970"/>
    </row>
    <row r="45971" spans="5:5" x14ac:dyDescent="0.25">
      <c r="E45971"/>
    </row>
    <row r="45972" spans="5:5" x14ac:dyDescent="0.25">
      <c r="E45972"/>
    </row>
    <row r="45973" spans="5:5" x14ac:dyDescent="0.25">
      <c r="E45973"/>
    </row>
    <row r="45974" spans="5:5" x14ac:dyDescent="0.25">
      <c r="E45974"/>
    </row>
    <row r="45975" spans="5:5" x14ac:dyDescent="0.25">
      <c r="E45975"/>
    </row>
    <row r="45976" spans="5:5" x14ac:dyDescent="0.25">
      <c r="E45976"/>
    </row>
    <row r="45977" spans="5:5" x14ac:dyDescent="0.25">
      <c r="E45977"/>
    </row>
    <row r="45978" spans="5:5" x14ac:dyDescent="0.25">
      <c r="E45978"/>
    </row>
    <row r="45979" spans="5:5" x14ac:dyDescent="0.25">
      <c r="E45979"/>
    </row>
    <row r="45980" spans="5:5" x14ac:dyDescent="0.25">
      <c r="E45980"/>
    </row>
    <row r="45981" spans="5:5" x14ac:dyDescent="0.25">
      <c r="E45981"/>
    </row>
    <row r="45982" spans="5:5" x14ac:dyDescent="0.25">
      <c r="E45982"/>
    </row>
    <row r="45983" spans="5:5" x14ac:dyDescent="0.25">
      <c r="E45983"/>
    </row>
    <row r="45984" spans="5:5" x14ac:dyDescent="0.25">
      <c r="E45984"/>
    </row>
    <row r="45985" spans="5:5" x14ac:dyDescent="0.25">
      <c r="E45985"/>
    </row>
    <row r="45986" spans="5:5" x14ac:dyDescent="0.25">
      <c r="E45986"/>
    </row>
    <row r="45987" spans="5:5" x14ac:dyDescent="0.25">
      <c r="E45987"/>
    </row>
    <row r="45988" spans="5:5" x14ac:dyDescent="0.25">
      <c r="E45988"/>
    </row>
    <row r="45989" spans="5:5" x14ac:dyDescent="0.25">
      <c r="E45989"/>
    </row>
    <row r="45990" spans="5:5" x14ac:dyDescent="0.25">
      <c r="E45990"/>
    </row>
    <row r="45991" spans="5:5" x14ac:dyDescent="0.25">
      <c r="E45991"/>
    </row>
    <row r="45992" spans="5:5" x14ac:dyDescent="0.25">
      <c r="E45992"/>
    </row>
    <row r="45993" spans="5:5" x14ac:dyDescent="0.25">
      <c r="E45993"/>
    </row>
    <row r="45994" spans="5:5" x14ac:dyDescent="0.25">
      <c r="E45994"/>
    </row>
    <row r="45995" spans="5:5" x14ac:dyDescent="0.25">
      <c r="E45995"/>
    </row>
    <row r="45996" spans="5:5" x14ac:dyDescent="0.25">
      <c r="E45996"/>
    </row>
    <row r="45997" spans="5:5" x14ac:dyDescent="0.25">
      <c r="E45997"/>
    </row>
    <row r="45998" spans="5:5" x14ac:dyDescent="0.25">
      <c r="E45998"/>
    </row>
    <row r="45999" spans="5:5" x14ac:dyDescent="0.25">
      <c r="E45999"/>
    </row>
    <row r="46000" spans="5:5" x14ac:dyDescent="0.25">
      <c r="E46000"/>
    </row>
    <row r="46001" spans="5:5" x14ac:dyDescent="0.25">
      <c r="E46001"/>
    </row>
    <row r="46002" spans="5:5" x14ac:dyDescent="0.25">
      <c r="E46002"/>
    </row>
    <row r="46003" spans="5:5" x14ac:dyDescent="0.25">
      <c r="E46003"/>
    </row>
    <row r="46004" spans="5:5" x14ac:dyDescent="0.25">
      <c r="E46004"/>
    </row>
    <row r="46005" spans="5:5" x14ac:dyDescent="0.25">
      <c r="E46005"/>
    </row>
    <row r="46006" spans="5:5" x14ac:dyDescent="0.25">
      <c r="E46006"/>
    </row>
    <row r="46007" spans="5:5" x14ac:dyDescent="0.25">
      <c r="E46007"/>
    </row>
    <row r="46008" spans="5:5" x14ac:dyDescent="0.25">
      <c r="E46008"/>
    </row>
    <row r="46009" spans="5:5" x14ac:dyDescent="0.25">
      <c r="E46009"/>
    </row>
    <row r="46010" spans="5:5" x14ac:dyDescent="0.25">
      <c r="E46010"/>
    </row>
    <row r="46011" spans="5:5" x14ac:dyDescent="0.25">
      <c r="E46011"/>
    </row>
    <row r="46012" spans="5:5" x14ac:dyDescent="0.25">
      <c r="E46012"/>
    </row>
    <row r="46013" spans="5:5" x14ac:dyDescent="0.25">
      <c r="E46013"/>
    </row>
    <row r="46014" spans="5:5" x14ac:dyDescent="0.25">
      <c r="E46014"/>
    </row>
    <row r="46015" spans="5:5" x14ac:dyDescent="0.25">
      <c r="E46015"/>
    </row>
    <row r="46016" spans="5:5" x14ac:dyDescent="0.25">
      <c r="E46016"/>
    </row>
    <row r="46017" spans="5:5" x14ac:dyDescent="0.25">
      <c r="E46017"/>
    </row>
    <row r="46018" spans="5:5" x14ac:dyDescent="0.25">
      <c r="E46018"/>
    </row>
    <row r="46019" spans="5:5" x14ac:dyDescent="0.25">
      <c r="E46019"/>
    </row>
    <row r="46020" spans="5:5" x14ac:dyDescent="0.25">
      <c r="E46020"/>
    </row>
    <row r="46021" spans="5:5" x14ac:dyDescent="0.25">
      <c r="E46021"/>
    </row>
    <row r="46022" spans="5:5" x14ac:dyDescent="0.25">
      <c r="E46022"/>
    </row>
    <row r="46023" spans="5:5" x14ac:dyDescent="0.25">
      <c r="E46023"/>
    </row>
    <row r="46024" spans="5:5" x14ac:dyDescent="0.25">
      <c r="E46024"/>
    </row>
    <row r="46025" spans="5:5" x14ac:dyDescent="0.25">
      <c r="E46025"/>
    </row>
    <row r="46026" spans="5:5" x14ac:dyDescent="0.25">
      <c r="E46026"/>
    </row>
    <row r="46027" spans="5:5" x14ac:dyDescent="0.25">
      <c r="E46027"/>
    </row>
    <row r="46028" spans="5:5" x14ac:dyDescent="0.25">
      <c r="E46028"/>
    </row>
    <row r="46029" spans="5:5" x14ac:dyDescent="0.25">
      <c r="E46029"/>
    </row>
    <row r="46030" spans="5:5" x14ac:dyDescent="0.25">
      <c r="E46030"/>
    </row>
    <row r="46031" spans="5:5" x14ac:dyDescent="0.25">
      <c r="E46031"/>
    </row>
    <row r="46032" spans="5:5" x14ac:dyDescent="0.25">
      <c r="E46032"/>
    </row>
    <row r="46033" spans="5:5" x14ac:dyDescent="0.25">
      <c r="E46033"/>
    </row>
    <row r="46034" spans="5:5" x14ac:dyDescent="0.25">
      <c r="E46034"/>
    </row>
    <row r="46035" spans="5:5" x14ac:dyDescent="0.25">
      <c r="E46035"/>
    </row>
    <row r="46036" spans="5:5" x14ac:dyDescent="0.25">
      <c r="E46036"/>
    </row>
    <row r="46037" spans="5:5" x14ac:dyDescent="0.25">
      <c r="E46037"/>
    </row>
    <row r="46038" spans="5:5" x14ac:dyDescent="0.25">
      <c r="E46038"/>
    </row>
    <row r="46039" spans="5:5" x14ac:dyDescent="0.25">
      <c r="E46039"/>
    </row>
    <row r="46040" spans="5:5" x14ac:dyDescent="0.25">
      <c r="E46040"/>
    </row>
    <row r="46041" spans="5:5" x14ac:dyDescent="0.25">
      <c r="E46041"/>
    </row>
    <row r="46042" spans="5:5" x14ac:dyDescent="0.25">
      <c r="E46042"/>
    </row>
    <row r="46043" spans="5:5" x14ac:dyDescent="0.25">
      <c r="E46043"/>
    </row>
    <row r="46044" spans="5:5" x14ac:dyDescent="0.25">
      <c r="E46044"/>
    </row>
    <row r="46045" spans="5:5" x14ac:dyDescent="0.25">
      <c r="E46045"/>
    </row>
    <row r="46046" spans="5:5" x14ac:dyDescent="0.25">
      <c r="E46046"/>
    </row>
    <row r="46047" spans="5:5" x14ac:dyDescent="0.25">
      <c r="E46047"/>
    </row>
    <row r="46048" spans="5:5" x14ac:dyDescent="0.25">
      <c r="E46048"/>
    </row>
    <row r="46049" spans="5:5" x14ac:dyDescent="0.25">
      <c r="E46049"/>
    </row>
    <row r="46050" spans="5:5" x14ac:dyDescent="0.25">
      <c r="E46050"/>
    </row>
    <row r="46051" spans="5:5" x14ac:dyDescent="0.25">
      <c r="E46051"/>
    </row>
    <row r="46052" spans="5:5" x14ac:dyDescent="0.25">
      <c r="E46052"/>
    </row>
    <row r="46053" spans="5:5" x14ac:dyDescent="0.25">
      <c r="E46053"/>
    </row>
    <row r="46054" spans="5:5" x14ac:dyDescent="0.25">
      <c r="E46054"/>
    </row>
    <row r="46055" spans="5:5" x14ac:dyDescent="0.25">
      <c r="E46055"/>
    </row>
    <row r="46056" spans="5:5" x14ac:dyDescent="0.25">
      <c r="E46056"/>
    </row>
    <row r="46057" spans="5:5" x14ac:dyDescent="0.25">
      <c r="E46057"/>
    </row>
    <row r="46058" spans="5:5" x14ac:dyDescent="0.25">
      <c r="E46058"/>
    </row>
    <row r="46059" spans="5:5" x14ac:dyDescent="0.25">
      <c r="E46059"/>
    </row>
    <row r="46060" spans="5:5" x14ac:dyDescent="0.25">
      <c r="E46060"/>
    </row>
    <row r="46061" spans="5:5" x14ac:dyDescent="0.25">
      <c r="E46061"/>
    </row>
    <row r="46062" spans="5:5" x14ac:dyDescent="0.25">
      <c r="E46062"/>
    </row>
    <row r="46063" spans="5:5" x14ac:dyDescent="0.25">
      <c r="E46063"/>
    </row>
    <row r="46064" spans="5:5" x14ac:dyDescent="0.25">
      <c r="E46064"/>
    </row>
    <row r="46065" spans="5:5" x14ac:dyDescent="0.25">
      <c r="E46065"/>
    </row>
    <row r="46066" spans="5:5" x14ac:dyDescent="0.25">
      <c r="E46066"/>
    </row>
    <row r="46067" spans="5:5" x14ac:dyDescent="0.25">
      <c r="E46067"/>
    </row>
    <row r="46068" spans="5:5" x14ac:dyDescent="0.25">
      <c r="E46068"/>
    </row>
    <row r="46069" spans="5:5" x14ac:dyDescent="0.25">
      <c r="E46069"/>
    </row>
    <row r="46070" spans="5:5" x14ac:dyDescent="0.25">
      <c r="E46070"/>
    </row>
    <row r="46071" spans="5:5" x14ac:dyDescent="0.25">
      <c r="E46071"/>
    </row>
    <row r="46072" spans="5:5" x14ac:dyDescent="0.25">
      <c r="E46072"/>
    </row>
    <row r="46073" spans="5:5" x14ac:dyDescent="0.25">
      <c r="E46073"/>
    </row>
    <row r="46074" spans="5:5" x14ac:dyDescent="0.25">
      <c r="E46074"/>
    </row>
    <row r="46075" spans="5:5" x14ac:dyDescent="0.25">
      <c r="E46075"/>
    </row>
    <row r="46076" spans="5:5" x14ac:dyDescent="0.25">
      <c r="E46076"/>
    </row>
    <row r="46077" spans="5:5" x14ac:dyDescent="0.25">
      <c r="E46077"/>
    </row>
    <row r="46078" spans="5:5" x14ac:dyDescent="0.25">
      <c r="E46078"/>
    </row>
    <row r="46079" spans="5:5" x14ac:dyDescent="0.25">
      <c r="E46079"/>
    </row>
    <row r="46080" spans="5:5" x14ac:dyDescent="0.25">
      <c r="E46080"/>
    </row>
    <row r="46081" spans="5:5" x14ac:dyDescent="0.25">
      <c r="E46081"/>
    </row>
    <row r="46082" spans="5:5" x14ac:dyDescent="0.25">
      <c r="E46082"/>
    </row>
    <row r="46083" spans="5:5" x14ac:dyDescent="0.25">
      <c r="E46083"/>
    </row>
    <row r="46084" spans="5:5" x14ac:dyDescent="0.25">
      <c r="E46084"/>
    </row>
    <row r="46085" spans="5:5" x14ac:dyDescent="0.25">
      <c r="E46085"/>
    </row>
    <row r="46086" spans="5:5" x14ac:dyDescent="0.25">
      <c r="E46086"/>
    </row>
    <row r="46087" spans="5:5" x14ac:dyDescent="0.25">
      <c r="E46087"/>
    </row>
    <row r="46088" spans="5:5" x14ac:dyDescent="0.25">
      <c r="E46088"/>
    </row>
    <row r="46089" spans="5:5" x14ac:dyDescent="0.25">
      <c r="E46089"/>
    </row>
    <row r="46090" spans="5:5" x14ac:dyDescent="0.25">
      <c r="E46090"/>
    </row>
    <row r="46091" spans="5:5" x14ac:dyDescent="0.25">
      <c r="E46091"/>
    </row>
    <row r="46092" spans="5:5" x14ac:dyDescent="0.25">
      <c r="E46092"/>
    </row>
    <row r="46093" spans="5:5" x14ac:dyDescent="0.25">
      <c r="E46093"/>
    </row>
    <row r="46094" spans="5:5" x14ac:dyDescent="0.25">
      <c r="E46094"/>
    </row>
    <row r="46095" spans="5:5" x14ac:dyDescent="0.25">
      <c r="E46095"/>
    </row>
    <row r="46096" spans="5:5" x14ac:dyDescent="0.25">
      <c r="E46096"/>
    </row>
    <row r="46097" spans="5:5" x14ac:dyDescent="0.25">
      <c r="E46097"/>
    </row>
    <row r="46098" spans="5:5" x14ac:dyDescent="0.25">
      <c r="E46098"/>
    </row>
    <row r="46099" spans="5:5" x14ac:dyDescent="0.25">
      <c r="E46099"/>
    </row>
    <row r="46100" spans="5:5" x14ac:dyDescent="0.25">
      <c r="E46100"/>
    </row>
    <row r="46101" spans="5:5" x14ac:dyDescent="0.25">
      <c r="E46101"/>
    </row>
    <row r="46102" spans="5:5" x14ac:dyDescent="0.25">
      <c r="E46102"/>
    </row>
    <row r="46103" spans="5:5" x14ac:dyDescent="0.25">
      <c r="E46103"/>
    </row>
    <row r="46104" spans="5:5" x14ac:dyDescent="0.25">
      <c r="E46104"/>
    </row>
    <row r="46105" spans="5:5" x14ac:dyDescent="0.25">
      <c r="E46105"/>
    </row>
    <row r="46106" spans="5:5" x14ac:dyDescent="0.25">
      <c r="E46106"/>
    </row>
    <row r="46107" spans="5:5" x14ac:dyDescent="0.25">
      <c r="E46107"/>
    </row>
    <row r="46108" spans="5:5" x14ac:dyDescent="0.25">
      <c r="E46108"/>
    </row>
    <row r="46109" spans="5:5" x14ac:dyDescent="0.25">
      <c r="E46109"/>
    </row>
    <row r="46110" spans="5:5" x14ac:dyDescent="0.25">
      <c r="E46110"/>
    </row>
    <row r="46111" spans="5:5" x14ac:dyDescent="0.25">
      <c r="E46111"/>
    </row>
    <row r="46112" spans="5:5" x14ac:dyDescent="0.25">
      <c r="E46112"/>
    </row>
    <row r="46113" spans="5:5" x14ac:dyDescent="0.25">
      <c r="E46113"/>
    </row>
    <row r="46114" spans="5:5" x14ac:dyDescent="0.25">
      <c r="E46114"/>
    </row>
    <row r="46115" spans="5:5" x14ac:dyDescent="0.25">
      <c r="E46115"/>
    </row>
    <row r="46116" spans="5:5" x14ac:dyDescent="0.25">
      <c r="E46116"/>
    </row>
    <row r="46117" spans="5:5" x14ac:dyDescent="0.25">
      <c r="E46117"/>
    </row>
    <row r="46118" spans="5:5" x14ac:dyDescent="0.25">
      <c r="E46118"/>
    </row>
    <row r="46119" spans="5:5" x14ac:dyDescent="0.25">
      <c r="E46119"/>
    </row>
    <row r="46120" spans="5:5" x14ac:dyDescent="0.25">
      <c r="E46120"/>
    </row>
    <row r="46121" spans="5:5" x14ac:dyDescent="0.25">
      <c r="E46121"/>
    </row>
    <row r="46122" spans="5:5" x14ac:dyDescent="0.25">
      <c r="E46122"/>
    </row>
    <row r="46123" spans="5:5" x14ac:dyDescent="0.25">
      <c r="E46123"/>
    </row>
    <row r="46124" spans="5:5" x14ac:dyDescent="0.25">
      <c r="E46124"/>
    </row>
    <row r="46125" spans="5:5" x14ac:dyDescent="0.25">
      <c r="E46125"/>
    </row>
    <row r="46126" spans="5:5" x14ac:dyDescent="0.25">
      <c r="E46126"/>
    </row>
    <row r="46127" spans="5:5" x14ac:dyDescent="0.25">
      <c r="E46127"/>
    </row>
    <row r="46128" spans="5:5" x14ac:dyDescent="0.25">
      <c r="E46128"/>
    </row>
    <row r="46129" spans="5:5" x14ac:dyDescent="0.25">
      <c r="E46129"/>
    </row>
    <row r="46130" spans="5:5" x14ac:dyDescent="0.25">
      <c r="E46130"/>
    </row>
    <row r="46131" spans="5:5" x14ac:dyDescent="0.25">
      <c r="E46131"/>
    </row>
    <row r="46132" spans="5:5" x14ac:dyDescent="0.25">
      <c r="E46132"/>
    </row>
    <row r="46133" spans="5:5" x14ac:dyDescent="0.25">
      <c r="E46133"/>
    </row>
    <row r="46134" spans="5:5" x14ac:dyDescent="0.25">
      <c r="E46134"/>
    </row>
    <row r="46135" spans="5:5" x14ac:dyDescent="0.25">
      <c r="E46135"/>
    </row>
    <row r="46136" spans="5:5" x14ac:dyDescent="0.25">
      <c r="E46136"/>
    </row>
    <row r="46137" spans="5:5" x14ac:dyDescent="0.25">
      <c r="E46137"/>
    </row>
    <row r="46138" spans="5:5" x14ac:dyDescent="0.25">
      <c r="E46138"/>
    </row>
    <row r="46139" spans="5:5" x14ac:dyDescent="0.25">
      <c r="E46139"/>
    </row>
    <row r="46140" spans="5:5" x14ac:dyDescent="0.25">
      <c r="E46140"/>
    </row>
    <row r="46141" spans="5:5" x14ac:dyDescent="0.25">
      <c r="E46141"/>
    </row>
    <row r="46142" spans="5:5" x14ac:dyDescent="0.25">
      <c r="E46142"/>
    </row>
    <row r="46143" spans="5:5" x14ac:dyDescent="0.25">
      <c r="E46143"/>
    </row>
    <row r="46144" spans="5:5" x14ac:dyDescent="0.25">
      <c r="E46144"/>
    </row>
    <row r="46145" spans="5:5" x14ac:dyDescent="0.25">
      <c r="E46145"/>
    </row>
    <row r="46146" spans="5:5" x14ac:dyDescent="0.25">
      <c r="E46146"/>
    </row>
    <row r="46147" spans="5:5" x14ac:dyDescent="0.25">
      <c r="E46147"/>
    </row>
    <row r="46148" spans="5:5" x14ac:dyDescent="0.25">
      <c r="E46148"/>
    </row>
    <row r="46149" spans="5:5" x14ac:dyDescent="0.25">
      <c r="E46149"/>
    </row>
    <row r="46150" spans="5:5" x14ac:dyDescent="0.25">
      <c r="E46150"/>
    </row>
    <row r="46151" spans="5:5" x14ac:dyDescent="0.25">
      <c r="E46151"/>
    </row>
    <row r="46152" spans="5:5" x14ac:dyDescent="0.25">
      <c r="E46152"/>
    </row>
    <row r="46153" spans="5:5" x14ac:dyDescent="0.25">
      <c r="E46153"/>
    </row>
    <row r="46154" spans="5:5" x14ac:dyDescent="0.25">
      <c r="E46154"/>
    </row>
    <row r="46155" spans="5:5" x14ac:dyDescent="0.25">
      <c r="E46155"/>
    </row>
    <row r="46156" spans="5:5" x14ac:dyDescent="0.25">
      <c r="E46156"/>
    </row>
    <row r="46157" spans="5:5" x14ac:dyDescent="0.25">
      <c r="E46157"/>
    </row>
    <row r="46158" spans="5:5" x14ac:dyDescent="0.25">
      <c r="E46158"/>
    </row>
    <row r="46159" spans="5:5" x14ac:dyDescent="0.25">
      <c r="E46159"/>
    </row>
    <row r="46160" spans="5:5" x14ac:dyDescent="0.25">
      <c r="E46160"/>
    </row>
    <row r="46161" spans="5:5" x14ac:dyDescent="0.25">
      <c r="E46161"/>
    </row>
    <row r="46162" spans="5:5" x14ac:dyDescent="0.25">
      <c r="E46162"/>
    </row>
    <row r="46163" spans="5:5" x14ac:dyDescent="0.25">
      <c r="E46163"/>
    </row>
    <row r="46164" spans="5:5" x14ac:dyDescent="0.25">
      <c r="E46164"/>
    </row>
    <row r="46165" spans="5:5" x14ac:dyDescent="0.25">
      <c r="E46165"/>
    </row>
    <row r="46166" spans="5:5" x14ac:dyDescent="0.25">
      <c r="E46166"/>
    </row>
    <row r="46167" spans="5:5" x14ac:dyDescent="0.25">
      <c r="E46167"/>
    </row>
    <row r="46168" spans="5:5" x14ac:dyDescent="0.25">
      <c r="E46168"/>
    </row>
    <row r="46169" spans="5:5" x14ac:dyDescent="0.25">
      <c r="E46169"/>
    </row>
    <row r="46170" spans="5:5" x14ac:dyDescent="0.25">
      <c r="E46170"/>
    </row>
    <row r="46171" spans="5:5" x14ac:dyDescent="0.25">
      <c r="E46171"/>
    </row>
    <row r="46172" spans="5:5" x14ac:dyDescent="0.25">
      <c r="E46172"/>
    </row>
    <row r="46173" spans="5:5" x14ac:dyDescent="0.25">
      <c r="E46173"/>
    </row>
    <row r="46174" spans="5:5" x14ac:dyDescent="0.25">
      <c r="E46174"/>
    </row>
    <row r="46175" spans="5:5" x14ac:dyDescent="0.25">
      <c r="E46175"/>
    </row>
    <row r="46176" spans="5:5" x14ac:dyDescent="0.25">
      <c r="E46176"/>
    </row>
    <row r="46177" spans="5:5" x14ac:dyDescent="0.25">
      <c r="E46177"/>
    </row>
    <row r="46178" spans="5:5" x14ac:dyDescent="0.25">
      <c r="E46178"/>
    </row>
    <row r="46179" spans="5:5" x14ac:dyDescent="0.25">
      <c r="E46179"/>
    </row>
    <row r="46180" spans="5:5" x14ac:dyDescent="0.25">
      <c r="E46180"/>
    </row>
    <row r="46181" spans="5:5" x14ac:dyDescent="0.25">
      <c r="E46181"/>
    </row>
    <row r="46182" spans="5:5" x14ac:dyDescent="0.25">
      <c r="E46182"/>
    </row>
    <row r="46183" spans="5:5" x14ac:dyDescent="0.25">
      <c r="E46183"/>
    </row>
    <row r="46184" spans="5:5" x14ac:dyDescent="0.25">
      <c r="E46184"/>
    </row>
    <row r="46185" spans="5:5" x14ac:dyDescent="0.25">
      <c r="E46185"/>
    </row>
    <row r="46186" spans="5:5" x14ac:dyDescent="0.25">
      <c r="E46186"/>
    </row>
    <row r="46187" spans="5:5" x14ac:dyDescent="0.25">
      <c r="E46187"/>
    </row>
    <row r="46188" spans="5:5" x14ac:dyDescent="0.25">
      <c r="E46188"/>
    </row>
    <row r="46189" spans="5:5" x14ac:dyDescent="0.25">
      <c r="E46189"/>
    </row>
    <row r="46190" spans="5:5" x14ac:dyDescent="0.25">
      <c r="E46190"/>
    </row>
    <row r="46191" spans="5:5" x14ac:dyDescent="0.25">
      <c r="E46191"/>
    </row>
    <row r="46192" spans="5:5" x14ac:dyDescent="0.25">
      <c r="E46192"/>
    </row>
    <row r="46193" spans="5:5" x14ac:dyDescent="0.25">
      <c r="E46193"/>
    </row>
    <row r="46194" spans="5:5" x14ac:dyDescent="0.25">
      <c r="E46194"/>
    </row>
    <row r="46195" spans="5:5" x14ac:dyDescent="0.25">
      <c r="E46195"/>
    </row>
    <row r="46196" spans="5:5" x14ac:dyDescent="0.25">
      <c r="E46196"/>
    </row>
    <row r="46197" spans="5:5" x14ac:dyDescent="0.25">
      <c r="E46197"/>
    </row>
    <row r="46198" spans="5:5" x14ac:dyDescent="0.25">
      <c r="E46198"/>
    </row>
    <row r="46199" spans="5:5" x14ac:dyDescent="0.25">
      <c r="E46199"/>
    </row>
    <row r="46200" spans="5:5" x14ac:dyDescent="0.25">
      <c r="E46200"/>
    </row>
    <row r="46201" spans="5:5" x14ac:dyDescent="0.25">
      <c r="E46201"/>
    </row>
    <row r="46202" spans="5:5" x14ac:dyDescent="0.25">
      <c r="E46202"/>
    </row>
    <row r="46203" spans="5:5" x14ac:dyDescent="0.25">
      <c r="E46203"/>
    </row>
    <row r="46204" spans="5:5" x14ac:dyDescent="0.25">
      <c r="E46204"/>
    </row>
    <row r="46205" spans="5:5" x14ac:dyDescent="0.25">
      <c r="E46205"/>
    </row>
    <row r="46206" spans="5:5" x14ac:dyDescent="0.25">
      <c r="E46206"/>
    </row>
    <row r="46207" spans="5:5" x14ac:dyDescent="0.25">
      <c r="E46207"/>
    </row>
    <row r="46208" spans="5:5" x14ac:dyDescent="0.25">
      <c r="E46208"/>
    </row>
    <row r="46209" spans="5:5" x14ac:dyDescent="0.25">
      <c r="E46209"/>
    </row>
    <row r="46210" spans="5:5" x14ac:dyDescent="0.25">
      <c r="E46210"/>
    </row>
    <row r="46211" spans="5:5" x14ac:dyDescent="0.25">
      <c r="E46211"/>
    </row>
    <row r="46212" spans="5:5" x14ac:dyDescent="0.25">
      <c r="E46212"/>
    </row>
    <row r="46213" spans="5:5" x14ac:dyDescent="0.25">
      <c r="E46213"/>
    </row>
    <row r="46214" spans="5:5" x14ac:dyDescent="0.25">
      <c r="E46214"/>
    </row>
    <row r="46215" spans="5:5" x14ac:dyDescent="0.25">
      <c r="E46215"/>
    </row>
    <row r="46216" spans="5:5" x14ac:dyDescent="0.25">
      <c r="E46216"/>
    </row>
    <row r="46217" spans="5:5" x14ac:dyDescent="0.25">
      <c r="E46217"/>
    </row>
    <row r="46218" spans="5:5" x14ac:dyDescent="0.25">
      <c r="E46218"/>
    </row>
    <row r="46219" spans="5:5" x14ac:dyDescent="0.25">
      <c r="E46219"/>
    </row>
    <row r="46220" spans="5:5" x14ac:dyDescent="0.25">
      <c r="E46220"/>
    </row>
    <row r="46221" spans="5:5" x14ac:dyDescent="0.25">
      <c r="E46221"/>
    </row>
    <row r="46222" spans="5:5" x14ac:dyDescent="0.25">
      <c r="E46222"/>
    </row>
    <row r="46223" spans="5:5" x14ac:dyDescent="0.25">
      <c r="E46223"/>
    </row>
    <row r="46224" spans="5:5" x14ac:dyDescent="0.25">
      <c r="E46224"/>
    </row>
    <row r="46225" spans="5:5" x14ac:dyDescent="0.25">
      <c r="E46225"/>
    </row>
    <row r="46226" spans="5:5" x14ac:dyDescent="0.25">
      <c r="E46226"/>
    </row>
    <row r="46227" spans="5:5" x14ac:dyDescent="0.25">
      <c r="E46227"/>
    </row>
    <row r="46228" spans="5:5" x14ac:dyDescent="0.25">
      <c r="E46228"/>
    </row>
    <row r="46229" spans="5:5" x14ac:dyDescent="0.25">
      <c r="E46229"/>
    </row>
    <row r="46230" spans="5:5" x14ac:dyDescent="0.25">
      <c r="E46230"/>
    </row>
    <row r="46231" spans="5:5" x14ac:dyDescent="0.25">
      <c r="E46231"/>
    </row>
    <row r="46232" spans="5:5" x14ac:dyDescent="0.25">
      <c r="E46232"/>
    </row>
    <row r="46233" spans="5:5" x14ac:dyDescent="0.25">
      <c r="E46233"/>
    </row>
    <row r="46234" spans="5:5" x14ac:dyDescent="0.25">
      <c r="E46234"/>
    </row>
    <row r="46235" spans="5:5" x14ac:dyDescent="0.25">
      <c r="E46235"/>
    </row>
    <row r="46236" spans="5:5" x14ac:dyDescent="0.25">
      <c r="E46236"/>
    </row>
    <row r="46237" spans="5:5" x14ac:dyDescent="0.25">
      <c r="E46237"/>
    </row>
    <row r="46238" spans="5:5" x14ac:dyDescent="0.25">
      <c r="E46238"/>
    </row>
    <row r="46239" spans="5:5" x14ac:dyDescent="0.25">
      <c r="E46239"/>
    </row>
    <row r="46240" spans="5:5" x14ac:dyDescent="0.25">
      <c r="E46240"/>
    </row>
    <row r="46241" spans="5:5" x14ac:dyDescent="0.25">
      <c r="E46241"/>
    </row>
    <row r="46242" spans="5:5" x14ac:dyDescent="0.25">
      <c r="E46242"/>
    </row>
    <row r="46243" spans="5:5" x14ac:dyDescent="0.25">
      <c r="E46243"/>
    </row>
    <row r="46244" spans="5:5" x14ac:dyDescent="0.25">
      <c r="E46244"/>
    </row>
    <row r="46245" spans="5:5" x14ac:dyDescent="0.25">
      <c r="E46245"/>
    </row>
    <row r="46246" spans="5:5" x14ac:dyDescent="0.25">
      <c r="E46246"/>
    </row>
    <row r="46247" spans="5:5" x14ac:dyDescent="0.25">
      <c r="E46247"/>
    </row>
    <row r="46248" spans="5:5" x14ac:dyDescent="0.25">
      <c r="E46248"/>
    </row>
    <row r="46249" spans="5:5" x14ac:dyDescent="0.25">
      <c r="E46249"/>
    </row>
    <row r="46250" spans="5:5" x14ac:dyDescent="0.25">
      <c r="E46250"/>
    </row>
    <row r="46251" spans="5:5" x14ac:dyDescent="0.25">
      <c r="E46251"/>
    </row>
    <row r="46252" spans="5:5" x14ac:dyDescent="0.25">
      <c r="E46252"/>
    </row>
    <row r="46253" spans="5:5" x14ac:dyDescent="0.25">
      <c r="E46253"/>
    </row>
    <row r="46254" spans="5:5" x14ac:dyDescent="0.25">
      <c r="E46254"/>
    </row>
    <row r="46255" spans="5:5" x14ac:dyDescent="0.25">
      <c r="E46255"/>
    </row>
    <row r="46256" spans="5:5" x14ac:dyDescent="0.25">
      <c r="E46256"/>
    </row>
    <row r="46257" spans="5:5" x14ac:dyDescent="0.25">
      <c r="E46257"/>
    </row>
    <row r="46258" spans="5:5" x14ac:dyDescent="0.25">
      <c r="E46258"/>
    </row>
    <row r="46259" spans="5:5" x14ac:dyDescent="0.25">
      <c r="E46259"/>
    </row>
    <row r="46260" spans="5:5" x14ac:dyDescent="0.25">
      <c r="E46260"/>
    </row>
    <row r="46261" spans="5:5" x14ac:dyDescent="0.25">
      <c r="E46261"/>
    </row>
    <row r="46262" spans="5:5" x14ac:dyDescent="0.25">
      <c r="E46262"/>
    </row>
    <row r="46263" spans="5:5" x14ac:dyDescent="0.25">
      <c r="E46263"/>
    </row>
    <row r="46264" spans="5:5" x14ac:dyDescent="0.25">
      <c r="E46264"/>
    </row>
    <row r="46265" spans="5:5" x14ac:dyDescent="0.25">
      <c r="E46265"/>
    </row>
    <row r="46266" spans="5:5" x14ac:dyDescent="0.25">
      <c r="E46266"/>
    </row>
    <row r="46267" spans="5:5" x14ac:dyDescent="0.25">
      <c r="E46267"/>
    </row>
    <row r="46268" spans="5:5" x14ac:dyDescent="0.25">
      <c r="E46268"/>
    </row>
    <row r="46269" spans="5:5" x14ac:dyDescent="0.25">
      <c r="E46269"/>
    </row>
    <row r="46270" spans="5:5" x14ac:dyDescent="0.25">
      <c r="E46270"/>
    </row>
    <row r="46271" spans="5:5" x14ac:dyDescent="0.25">
      <c r="E46271"/>
    </row>
    <row r="46272" spans="5:5" x14ac:dyDescent="0.25">
      <c r="E46272"/>
    </row>
    <row r="46273" spans="5:5" x14ac:dyDescent="0.25">
      <c r="E46273"/>
    </row>
    <row r="46274" spans="5:5" x14ac:dyDescent="0.25">
      <c r="E46274"/>
    </row>
    <row r="46275" spans="5:5" x14ac:dyDescent="0.25">
      <c r="E46275"/>
    </row>
    <row r="46276" spans="5:5" x14ac:dyDescent="0.25">
      <c r="E46276"/>
    </row>
    <row r="46277" spans="5:5" x14ac:dyDescent="0.25">
      <c r="E46277"/>
    </row>
    <row r="46278" spans="5:5" x14ac:dyDescent="0.25">
      <c r="E46278"/>
    </row>
    <row r="46279" spans="5:5" x14ac:dyDescent="0.25">
      <c r="E46279"/>
    </row>
    <row r="46280" spans="5:5" x14ac:dyDescent="0.25">
      <c r="E46280"/>
    </row>
    <row r="46281" spans="5:5" x14ac:dyDescent="0.25">
      <c r="E46281"/>
    </row>
    <row r="46282" spans="5:5" x14ac:dyDescent="0.25">
      <c r="E46282"/>
    </row>
    <row r="46283" spans="5:5" x14ac:dyDescent="0.25">
      <c r="E46283"/>
    </row>
    <row r="46284" spans="5:5" x14ac:dyDescent="0.25">
      <c r="E46284"/>
    </row>
    <row r="46285" spans="5:5" x14ac:dyDescent="0.25">
      <c r="E46285"/>
    </row>
    <row r="46286" spans="5:5" x14ac:dyDescent="0.25">
      <c r="E46286"/>
    </row>
    <row r="46287" spans="5:5" x14ac:dyDescent="0.25">
      <c r="E46287"/>
    </row>
    <row r="46288" spans="5:5" x14ac:dyDescent="0.25">
      <c r="E46288"/>
    </row>
    <row r="46289" spans="5:5" x14ac:dyDescent="0.25">
      <c r="E46289"/>
    </row>
    <row r="46290" spans="5:5" x14ac:dyDescent="0.25">
      <c r="E46290"/>
    </row>
    <row r="46291" spans="5:5" x14ac:dyDescent="0.25">
      <c r="E46291"/>
    </row>
    <row r="46292" spans="5:5" x14ac:dyDescent="0.25">
      <c r="E46292"/>
    </row>
    <row r="46293" spans="5:5" x14ac:dyDescent="0.25">
      <c r="E46293"/>
    </row>
    <row r="46294" spans="5:5" x14ac:dyDescent="0.25">
      <c r="E46294"/>
    </row>
    <row r="46295" spans="5:5" x14ac:dyDescent="0.25">
      <c r="E46295"/>
    </row>
    <row r="46296" spans="5:5" x14ac:dyDescent="0.25">
      <c r="E46296"/>
    </row>
    <row r="46297" spans="5:5" x14ac:dyDescent="0.25">
      <c r="E46297"/>
    </row>
    <row r="46298" spans="5:5" x14ac:dyDescent="0.25">
      <c r="E46298"/>
    </row>
    <row r="46299" spans="5:5" x14ac:dyDescent="0.25">
      <c r="E46299"/>
    </row>
    <row r="46300" spans="5:5" x14ac:dyDescent="0.25">
      <c r="E46300"/>
    </row>
    <row r="46301" spans="5:5" x14ac:dyDescent="0.25">
      <c r="E46301"/>
    </row>
    <row r="46302" spans="5:5" x14ac:dyDescent="0.25">
      <c r="E46302"/>
    </row>
    <row r="46303" spans="5:5" x14ac:dyDescent="0.25">
      <c r="E46303"/>
    </row>
    <row r="46304" spans="5:5" x14ac:dyDescent="0.25">
      <c r="E46304"/>
    </row>
    <row r="46305" spans="5:5" x14ac:dyDescent="0.25">
      <c r="E46305"/>
    </row>
    <row r="46306" spans="5:5" x14ac:dyDescent="0.25">
      <c r="E46306"/>
    </row>
    <row r="46307" spans="5:5" x14ac:dyDescent="0.25">
      <c r="E46307"/>
    </row>
    <row r="46308" spans="5:5" x14ac:dyDescent="0.25">
      <c r="E46308"/>
    </row>
    <row r="46309" spans="5:5" x14ac:dyDescent="0.25">
      <c r="E46309"/>
    </row>
    <row r="46310" spans="5:5" x14ac:dyDescent="0.25">
      <c r="E46310"/>
    </row>
    <row r="46311" spans="5:5" x14ac:dyDescent="0.25">
      <c r="E46311"/>
    </row>
    <row r="46312" spans="5:5" x14ac:dyDescent="0.25">
      <c r="E46312"/>
    </row>
    <row r="46313" spans="5:5" x14ac:dyDescent="0.25">
      <c r="E46313"/>
    </row>
    <row r="46314" spans="5:5" x14ac:dyDescent="0.25">
      <c r="E46314"/>
    </row>
    <row r="46315" spans="5:5" x14ac:dyDescent="0.25">
      <c r="E46315"/>
    </row>
    <row r="46316" spans="5:5" x14ac:dyDescent="0.25">
      <c r="E46316"/>
    </row>
    <row r="46317" spans="5:5" x14ac:dyDescent="0.25">
      <c r="E46317"/>
    </row>
    <row r="46318" spans="5:5" x14ac:dyDescent="0.25">
      <c r="E46318"/>
    </row>
    <row r="46319" spans="5:5" x14ac:dyDescent="0.25">
      <c r="E46319"/>
    </row>
    <row r="46320" spans="5:5" x14ac:dyDescent="0.25">
      <c r="E46320"/>
    </row>
    <row r="46321" spans="5:5" x14ac:dyDescent="0.25">
      <c r="E46321"/>
    </row>
    <row r="46322" spans="5:5" x14ac:dyDescent="0.25">
      <c r="E46322"/>
    </row>
    <row r="46323" spans="5:5" x14ac:dyDescent="0.25">
      <c r="E46323"/>
    </row>
    <row r="46324" spans="5:5" x14ac:dyDescent="0.25">
      <c r="E46324"/>
    </row>
    <row r="46325" spans="5:5" x14ac:dyDescent="0.25">
      <c r="E46325"/>
    </row>
    <row r="46326" spans="5:5" x14ac:dyDescent="0.25">
      <c r="E46326"/>
    </row>
    <row r="46327" spans="5:5" x14ac:dyDescent="0.25">
      <c r="E46327"/>
    </row>
    <row r="46328" spans="5:5" x14ac:dyDescent="0.25">
      <c r="E46328"/>
    </row>
    <row r="46329" spans="5:5" x14ac:dyDescent="0.25">
      <c r="E46329"/>
    </row>
    <row r="46330" spans="5:5" x14ac:dyDescent="0.25">
      <c r="E46330"/>
    </row>
    <row r="46331" spans="5:5" x14ac:dyDescent="0.25">
      <c r="E46331"/>
    </row>
    <row r="46332" spans="5:5" x14ac:dyDescent="0.25">
      <c r="E46332"/>
    </row>
    <row r="46333" spans="5:5" x14ac:dyDescent="0.25">
      <c r="E46333"/>
    </row>
    <row r="46334" spans="5:5" x14ac:dyDescent="0.25">
      <c r="E46334"/>
    </row>
    <row r="46335" spans="5:5" x14ac:dyDescent="0.25">
      <c r="E46335"/>
    </row>
    <row r="46336" spans="5:5" x14ac:dyDescent="0.25">
      <c r="E46336"/>
    </row>
    <row r="46337" spans="5:5" x14ac:dyDescent="0.25">
      <c r="E46337"/>
    </row>
    <row r="46338" spans="5:5" x14ac:dyDescent="0.25">
      <c r="E46338"/>
    </row>
    <row r="46339" spans="5:5" x14ac:dyDescent="0.25">
      <c r="E46339"/>
    </row>
    <row r="46340" spans="5:5" x14ac:dyDescent="0.25">
      <c r="E46340"/>
    </row>
    <row r="46341" spans="5:5" x14ac:dyDescent="0.25">
      <c r="E46341"/>
    </row>
    <row r="46342" spans="5:5" x14ac:dyDescent="0.25">
      <c r="E46342"/>
    </row>
    <row r="46343" spans="5:5" x14ac:dyDescent="0.25">
      <c r="E46343"/>
    </row>
    <row r="46344" spans="5:5" x14ac:dyDescent="0.25">
      <c r="E46344"/>
    </row>
    <row r="46345" spans="5:5" x14ac:dyDescent="0.25">
      <c r="E46345"/>
    </row>
    <row r="46346" spans="5:5" x14ac:dyDescent="0.25">
      <c r="E46346"/>
    </row>
    <row r="46347" spans="5:5" x14ac:dyDescent="0.25">
      <c r="E46347"/>
    </row>
    <row r="46348" spans="5:5" x14ac:dyDescent="0.25">
      <c r="E46348"/>
    </row>
    <row r="46349" spans="5:5" x14ac:dyDescent="0.25">
      <c r="E46349"/>
    </row>
    <row r="46350" spans="5:5" x14ac:dyDescent="0.25">
      <c r="E46350"/>
    </row>
    <row r="46351" spans="5:5" x14ac:dyDescent="0.25">
      <c r="E46351"/>
    </row>
    <row r="46352" spans="5:5" x14ac:dyDescent="0.25">
      <c r="E46352"/>
    </row>
    <row r="46353" spans="5:5" x14ac:dyDescent="0.25">
      <c r="E46353"/>
    </row>
    <row r="46354" spans="5:5" x14ac:dyDescent="0.25">
      <c r="E46354"/>
    </row>
    <row r="46355" spans="5:5" x14ac:dyDescent="0.25">
      <c r="E46355"/>
    </row>
    <row r="46356" spans="5:5" x14ac:dyDescent="0.25">
      <c r="E46356"/>
    </row>
    <row r="46357" spans="5:5" x14ac:dyDescent="0.25">
      <c r="E46357"/>
    </row>
    <row r="46358" spans="5:5" x14ac:dyDescent="0.25">
      <c r="E46358"/>
    </row>
    <row r="46359" spans="5:5" x14ac:dyDescent="0.25">
      <c r="E46359"/>
    </row>
    <row r="46360" spans="5:5" x14ac:dyDescent="0.25">
      <c r="E46360"/>
    </row>
    <row r="46361" spans="5:5" x14ac:dyDescent="0.25">
      <c r="E46361"/>
    </row>
    <row r="46362" spans="5:5" x14ac:dyDescent="0.25">
      <c r="E46362"/>
    </row>
    <row r="46363" spans="5:5" x14ac:dyDescent="0.25">
      <c r="E46363"/>
    </row>
    <row r="46364" spans="5:5" x14ac:dyDescent="0.25">
      <c r="E46364"/>
    </row>
    <row r="46365" spans="5:5" x14ac:dyDescent="0.25">
      <c r="E46365"/>
    </row>
    <row r="46366" spans="5:5" x14ac:dyDescent="0.25">
      <c r="E46366"/>
    </row>
    <row r="46367" spans="5:5" x14ac:dyDescent="0.25">
      <c r="E46367"/>
    </row>
    <row r="46368" spans="5:5" x14ac:dyDescent="0.25">
      <c r="E46368"/>
    </row>
    <row r="46369" spans="5:5" x14ac:dyDescent="0.25">
      <c r="E46369"/>
    </row>
    <row r="46370" spans="5:5" x14ac:dyDescent="0.25">
      <c r="E46370"/>
    </row>
    <row r="46371" spans="5:5" x14ac:dyDescent="0.25">
      <c r="E46371"/>
    </row>
    <row r="46372" spans="5:5" x14ac:dyDescent="0.25">
      <c r="E46372"/>
    </row>
    <row r="46373" spans="5:5" x14ac:dyDescent="0.25">
      <c r="E46373"/>
    </row>
    <row r="46374" spans="5:5" x14ac:dyDescent="0.25">
      <c r="E46374"/>
    </row>
    <row r="46375" spans="5:5" x14ac:dyDescent="0.25">
      <c r="E46375"/>
    </row>
    <row r="46376" spans="5:5" x14ac:dyDescent="0.25">
      <c r="E46376"/>
    </row>
    <row r="46377" spans="5:5" x14ac:dyDescent="0.25">
      <c r="E46377"/>
    </row>
    <row r="46378" spans="5:5" x14ac:dyDescent="0.25">
      <c r="E46378"/>
    </row>
    <row r="46379" spans="5:5" x14ac:dyDescent="0.25">
      <c r="E46379"/>
    </row>
    <row r="46380" spans="5:5" x14ac:dyDescent="0.25">
      <c r="E46380"/>
    </row>
    <row r="46381" spans="5:5" x14ac:dyDescent="0.25">
      <c r="E46381"/>
    </row>
    <row r="46382" spans="5:5" x14ac:dyDescent="0.25">
      <c r="E46382"/>
    </row>
    <row r="46383" spans="5:5" x14ac:dyDescent="0.25">
      <c r="E46383"/>
    </row>
    <row r="46384" spans="5:5" x14ac:dyDescent="0.25">
      <c r="E46384"/>
    </row>
    <row r="46385" spans="5:5" x14ac:dyDescent="0.25">
      <c r="E46385"/>
    </row>
    <row r="46386" spans="5:5" x14ac:dyDescent="0.25">
      <c r="E46386"/>
    </row>
    <row r="46387" spans="5:5" x14ac:dyDescent="0.25">
      <c r="E46387"/>
    </row>
    <row r="46388" spans="5:5" x14ac:dyDescent="0.25">
      <c r="E46388"/>
    </row>
    <row r="46389" spans="5:5" x14ac:dyDescent="0.25">
      <c r="E46389"/>
    </row>
    <row r="46390" spans="5:5" x14ac:dyDescent="0.25">
      <c r="E46390"/>
    </row>
    <row r="46391" spans="5:5" x14ac:dyDescent="0.25">
      <c r="E46391"/>
    </row>
    <row r="46392" spans="5:5" x14ac:dyDescent="0.25">
      <c r="E46392"/>
    </row>
    <row r="46393" spans="5:5" x14ac:dyDescent="0.25">
      <c r="E46393"/>
    </row>
    <row r="46394" spans="5:5" x14ac:dyDescent="0.25">
      <c r="E46394"/>
    </row>
    <row r="46395" spans="5:5" x14ac:dyDescent="0.25">
      <c r="E46395"/>
    </row>
    <row r="46396" spans="5:5" x14ac:dyDescent="0.25">
      <c r="E46396"/>
    </row>
    <row r="46397" spans="5:5" x14ac:dyDescent="0.25">
      <c r="E46397"/>
    </row>
    <row r="46398" spans="5:5" x14ac:dyDescent="0.25">
      <c r="E46398"/>
    </row>
    <row r="46399" spans="5:5" x14ac:dyDescent="0.25">
      <c r="E46399"/>
    </row>
    <row r="46400" spans="5:5" x14ac:dyDescent="0.25">
      <c r="E46400"/>
    </row>
    <row r="46401" spans="5:5" x14ac:dyDescent="0.25">
      <c r="E46401"/>
    </row>
    <row r="46402" spans="5:5" x14ac:dyDescent="0.25">
      <c r="E46402"/>
    </row>
    <row r="46403" spans="5:5" x14ac:dyDescent="0.25">
      <c r="E46403"/>
    </row>
    <row r="46404" spans="5:5" x14ac:dyDescent="0.25">
      <c r="E46404"/>
    </row>
    <row r="46405" spans="5:5" x14ac:dyDescent="0.25">
      <c r="E46405"/>
    </row>
    <row r="46406" spans="5:5" x14ac:dyDescent="0.25">
      <c r="E46406"/>
    </row>
    <row r="46407" spans="5:5" x14ac:dyDescent="0.25">
      <c r="E46407"/>
    </row>
    <row r="46408" spans="5:5" x14ac:dyDescent="0.25">
      <c r="E46408"/>
    </row>
    <row r="46409" spans="5:5" x14ac:dyDescent="0.25">
      <c r="E46409"/>
    </row>
    <row r="46410" spans="5:5" x14ac:dyDescent="0.25">
      <c r="E46410"/>
    </row>
    <row r="46411" spans="5:5" x14ac:dyDescent="0.25">
      <c r="E46411"/>
    </row>
    <row r="46412" spans="5:5" x14ac:dyDescent="0.25">
      <c r="E46412"/>
    </row>
    <row r="46413" spans="5:5" x14ac:dyDescent="0.25">
      <c r="E46413"/>
    </row>
    <row r="46414" spans="5:5" x14ac:dyDescent="0.25">
      <c r="E46414"/>
    </row>
    <row r="46415" spans="5:5" x14ac:dyDescent="0.25">
      <c r="E46415"/>
    </row>
    <row r="46416" spans="5:5" x14ac:dyDescent="0.25">
      <c r="E46416"/>
    </row>
    <row r="46417" spans="5:5" x14ac:dyDescent="0.25">
      <c r="E46417"/>
    </row>
    <row r="46418" spans="5:5" x14ac:dyDescent="0.25">
      <c r="E46418"/>
    </row>
    <row r="46419" spans="5:5" x14ac:dyDescent="0.25">
      <c r="E46419"/>
    </row>
    <row r="46420" spans="5:5" x14ac:dyDescent="0.25">
      <c r="E46420"/>
    </row>
    <row r="46421" spans="5:5" x14ac:dyDescent="0.25">
      <c r="E46421"/>
    </row>
    <row r="46422" spans="5:5" x14ac:dyDescent="0.25">
      <c r="E46422"/>
    </row>
    <row r="46423" spans="5:5" x14ac:dyDescent="0.25">
      <c r="E46423"/>
    </row>
    <row r="46424" spans="5:5" x14ac:dyDescent="0.25">
      <c r="E46424"/>
    </row>
    <row r="46425" spans="5:5" x14ac:dyDescent="0.25">
      <c r="E46425"/>
    </row>
    <row r="46426" spans="5:5" x14ac:dyDescent="0.25">
      <c r="E46426"/>
    </row>
    <row r="46427" spans="5:5" x14ac:dyDescent="0.25">
      <c r="E46427"/>
    </row>
    <row r="46428" spans="5:5" x14ac:dyDescent="0.25">
      <c r="E46428"/>
    </row>
    <row r="46429" spans="5:5" x14ac:dyDescent="0.25">
      <c r="E46429"/>
    </row>
    <row r="46430" spans="5:5" x14ac:dyDescent="0.25">
      <c r="E46430"/>
    </row>
    <row r="46431" spans="5:5" x14ac:dyDescent="0.25">
      <c r="E46431"/>
    </row>
    <row r="46432" spans="5:5" x14ac:dyDescent="0.25">
      <c r="E46432"/>
    </row>
    <row r="46433" spans="5:5" x14ac:dyDescent="0.25">
      <c r="E46433"/>
    </row>
    <row r="46434" spans="5:5" x14ac:dyDescent="0.25">
      <c r="E46434"/>
    </row>
    <row r="46435" spans="5:5" x14ac:dyDescent="0.25">
      <c r="E46435"/>
    </row>
    <row r="46436" spans="5:5" x14ac:dyDescent="0.25">
      <c r="E46436"/>
    </row>
    <row r="46437" spans="5:5" x14ac:dyDescent="0.25">
      <c r="E46437"/>
    </row>
    <row r="46438" spans="5:5" x14ac:dyDescent="0.25">
      <c r="E46438"/>
    </row>
    <row r="46439" spans="5:5" x14ac:dyDescent="0.25">
      <c r="E46439"/>
    </row>
    <row r="46440" spans="5:5" x14ac:dyDescent="0.25">
      <c r="E46440"/>
    </row>
    <row r="46441" spans="5:5" x14ac:dyDescent="0.25">
      <c r="E46441"/>
    </row>
    <row r="46442" spans="5:5" x14ac:dyDescent="0.25">
      <c r="E46442"/>
    </row>
    <row r="46443" spans="5:5" x14ac:dyDescent="0.25">
      <c r="E46443"/>
    </row>
    <row r="46444" spans="5:5" x14ac:dyDescent="0.25">
      <c r="E46444"/>
    </row>
    <row r="46445" spans="5:5" x14ac:dyDescent="0.25">
      <c r="E46445"/>
    </row>
    <row r="46446" spans="5:5" x14ac:dyDescent="0.25">
      <c r="E46446"/>
    </row>
    <row r="46447" spans="5:5" x14ac:dyDescent="0.25">
      <c r="E46447"/>
    </row>
    <row r="46448" spans="5:5" x14ac:dyDescent="0.25">
      <c r="E46448"/>
    </row>
    <row r="46449" spans="5:5" x14ac:dyDescent="0.25">
      <c r="E46449"/>
    </row>
    <row r="46450" spans="5:5" x14ac:dyDescent="0.25">
      <c r="E46450"/>
    </row>
    <row r="46451" spans="5:5" x14ac:dyDescent="0.25">
      <c r="E46451"/>
    </row>
    <row r="46452" spans="5:5" x14ac:dyDescent="0.25">
      <c r="E46452"/>
    </row>
    <row r="46453" spans="5:5" x14ac:dyDescent="0.25">
      <c r="E46453"/>
    </row>
    <row r="46454" spans="5:5" x14ac:dyDescent="0.25">
      <c r="E46454"/>
    </row>
    <row r="46455" spans="5:5" x14ac:dyDescent="0.25">
      <c r="E46455"/>
    </row>
    <row r="46456" spans="5:5" x14ac:dyDescent="0.25">
      <c r="E46456"/>
    </row>
    <row r="46457" spans="5:5" x14ac:dyDescent="0.25">
      <c r="E46457"/>
    </row>
    <row r="46458" spans="5:5" x14ac:dyDescent="0.25">
      <c r="E46458"/>
    </row>
    <row r="46459" spans="5:5" x14ac:dyDescent="0.25">
      <c r="E46459"/>
    </row>
    <row r="46460" spans="5:5" x14ac:dyDescent="0.25">
      <c r="E46460"/>
    </row>
    <row r="46461" spans="5:5" x14ac:dyDescent="0.25">
      <c r="E46461"/>
    </row>
    <row r="46462" spans="5:5" x14ac:dyDescent="0.25">
      <c r="E46462"/>
    </row>
    <row r="46463" spans="5:5" x14ac:dyDescent="0.25">
      <c r="E46463"/>
    </row>
    <row r="46464" spans="5:5" x14ac:dyDescent="0.25">
      <c r="E46464"/>
    </row>
    <row r="46465" spans="5:5" x14ac:dyDescent="0.25">
      <c r="E46465"/>
    </row>
    <row r="46466" spans="5:5" x14ac:dyDescent="0.25">
      <c r="E46466"/>
    </row>
    <row r="46467" spans="5:5" x14ac:dyDescent="0.25">
      <c r="E46467"/>
    </row>
    <row r="46468" spans="5:5" x14ac:dyDescent="0.25">
      <c r="E46468"/>
    </row>
    <row r="46469" spans="5:5" x14ac:dyDescent="0.25">
      <c r="E46469"/>
    </row>
    <row r="46470" spans="5:5" x14ac:dyDescent="0.25">
      <c r="E46470"/>
    </row>
    <row r="46471" spans="5:5" x14ac:dyDescent="0.25">
      <c r="E46471"/>
    </row>
    <row r="46472" spans="5:5" x14ac:dyDescent="0.25">
      <c r="E46472"/>
    </row>
    <row r="46473" spans="5:5" x14ac:dyDescent="0.25">
      <c r="E46473"/>
    </row>
    <row r="46474" spans="5:5" x14ac:dyDescent="0.25">
      <c r="E46474"/>
    </row>
    <row r="46475" spans="5:5" x14ac:dyDescent="0.25">
      <c r="E46475"/>
    </row>
    <row r="46476" spans="5:5" x14ac:dyDescent="0.25">
      <c r="E46476"/>
    </row>
    <row r="46477" spans="5:5" x14ac:dyDescent="0.25">
      <c r="E46477"/>
    </row>
    <row r="46478" spans="5:5" x14ac:dyDescent="0.25">
      <c r="E46478"/>
    </row>
    <row r="46479" spans="5:5" x14ac:dyDescent="0.25">
      <c r="E46479"/>
    </row>
    <row r="46480" spans="5:5" x14ac:dyDescent="0.25">
      <c r="E46480"/>
    </row>
    <row r="46481" spans="5:5" x14ac:dyDescent="0.25">
      <c r="E46481"/>
    </row>
    <row r="46482" spans="5:5" x14ac:dyDescent="0.25">
      <c r="E46482"/>
    </row>
    <row r="46483" spans="5:5" x14ac:dyDescent="0.25">
      <c r="E46483"/>
    </row>
    <row r="46484" spans="5:5" x14ac:dyDescent="0.25">
      <c r="E46484"/>
    </row>
    <row r="46485" spans="5:5" x14ac:dyDescent="0.25">
      <c r="E46485"/>
    </row>
    <row r="46486" spans="5:5" x14ac:dyDescent="0.25">
      <c r="E46486"/>
    </row>
    <row r="46487" spans="5:5" x14ac:dyDescent="0.25">
      <c r="E46487"/>
    </row>
    <row r="46488" spans="5:5" x14ac:dyDescent="0.25">
      <c r="E46488"/>
    </row>
    <row r="46489" spans="5:5" x14ac:dyDescent="0.25">
      <c r="E46489"/>
    </row>
    <row r="46490" spans="5:5" x14ac:dyDescent="0.25">
      <c r="E46490"/>
    </row>
    <row r="46491" spans="5:5" x14ac:dyDescent="0.25">
      <c r="E46491"/>
    </row>
    <row r="46492" spans="5:5" x14ac:dyDescent="0.25">
      <c r="E46492"/>
    </row>
    <row r="46493" spans="5:5" x14ac:dyDescent="0.25">
      <c r="E46493"/>
    </row>
    <row r="46494" spans="5:5" x14ac:dyDescent="0.25">
      <c r="E46494"/>
    </row>
    <row r="46495" spans="5:5" x14ac:dyDescent="0.25">
      <c r="E46495"/>
    </row>
    <row r="46496" spans="5:5" x14ac:dyDescent="0.25">
      <c r="E46496"/>
    </row>
    <row r="46497" spans="5:5" x14ac:dyDescent="0.25">
      <c r="E46497"/>
    </row>
    <row r="46498" spans="5:5" x14ac:dyDescent="0.25">
      <c r="E46498"/>
    </row>
    <row r="46499" spans="5:5" x14ac:dyDescent="0.25">
      <c r="E46499"/>
    </row>
    <row r="46500" spans="5:5" x14ac:dyDescent="0.25">
      <c r="E46500"/>
    </row>
    <row r="46501" spans="5:5" x14ac:dyDescent="0.25">
      <c r="E46501"/>
    </row>
    <row r="46502" spans="5:5" x14ac:dyDescent="0.25">
      <c r="E46502"/>
    </row>
    <row r="46503" spans="5:5" x14ac:dyDescent="0.25">
      <c r="E46503"/>
    </row>
    <row r="46504" spans="5:5" x14ac:dyDescent="0.25">
      <c r="E46504"/>
    </row>
    <row r="46505" spans="5:5" x14ac:dyDescent="0.25">
      <c r="E46505"/>
    </row>
    <row r="46506" spans="5:5" x14ac:dyDescent="0.25">
      <c r="E46506"/>
    </row>
    <row r="46507" spans="5:5" x14ac:dyDescent="0.25">
      <c r="E46507"/>
    </row>
    <row r="46508" spans="5:5" x14ac:dyDescent="0.25">
      <c r="E46508"/>
    </row>
    <row r="46509" spans="5:5" x14ac:dyDescent="0.25">
      <c r="E46509"/>
    </row>
    <row r="46510" spans="5:5" x14ac:dyDescent="0.25">
      <c r="E46510"/>
    </row>
    <row r="46511" spans="5:5" x14ac:dyDescent="0.25">
      <c r="E46511"/>
    </row>
    <row r="46512" spans="5:5" x14ac:dyDescent="0.25">
      <c r="E46512"/>
    </row>
    <row r="46513" spans="5:5" x14ac:dyDescent="0.25">
      <c r="E46513"/>
    </row>
    <row r="46514" spans="5:5" x14ac:dyDescent="0.25">
      <c r="E46514"/>
    </row>
    <row r="46515" spans="5:5" x14ac:dyDescent="0.25">
      <c r="E46515"/>
    </row>
    <row r="46516" spans="5:5" x14ac:dyDescent="0.25">
      <c r="E46516"/>
    </row>
    <row r="46517" spans="5:5" x14ac:dyDescent="0.25">
      <c r="E46517"/>
    </row>
    <row r="46518" spans="5:5" x14ac:dyDescent="0.25">
      <c r="E46518"/>
    </row>
    <row r="46519" spans="5:5" x14ac:dyDescent="0.25">
      <c r="E46519"/>
    </row>
    <row r="46520" spans="5:5" x14ac:dyDescent="0.25">
      <c r="E46520"/>
    </row>
    <row r="46521" spans="5:5" x14ac:dyDescent="0.25">
      <c r="E46521"/>
    </row>
    <row r="46522" spans="5:5" x14ac:dyDescent="0.25">
      <c r="E46522"/>
    </row>
    <row r="46523" spans="5:5" x14ac:dyDescent="0.25">
      <c r="E46523"/>
    </row>
    <row r="46524" spans="5:5" x14ac:dyDescent="0.25">
      <c r="E46524"/>
    </row>
    <row r="46525" spans="5:5" x14ac:dyDescent="0.25">
      <c r="E46525"/>
    </row>
    <row r="46526" spans="5:5" x14ac:dyDescent="0.25">
      <c r="E46526"/>
    </row>
    <row r="46527" spans="5:5" x14ac:dyDescent="0.25">
      <c r="E46527"/>
    </row>
    <row r="46528" spans="5:5" x14ac:dyDescent="0.25">
      <c r="E46528"/>
    </row>
    <row r="46529" spans="5:5" x14ac:dyDescent="0.25">
      <c r="E46529"/>
    </row>
    <row r="46530" spans="5:5" x14ac:dyDescent="0.25">
      <c r="E46530"/>
    </row>
    <row r="46531" spans="5:5" x14ac:dyDescent="0.25">
      <c r="E46531"/>
    </row>
    <row r="46532" spans="5:5" x14ac:dyDescent="0.25">
      <c r="E46532"/>
    </row>
    <row r="46533" spans="5:5" x14ac:dyDescent="0.25">
      <c r="E46533"/>
    </row>
    <row r="46534" spans="5:5" x14ac:dyDescent="0.25">
      <c r="E46534"/>
    </row>
    <row r="46535" spans="5:5" x14ac:dyDescent="0.25">
      <c r="E46535"/>
    </row>
    <row r="46536" spans="5:5" x14ac:dyDescent="0.25">
      <c r="E46536"/>
    </row>
    <row r="46537" spans="5:5" x14ac:dyDescent="0.25">
      <c r="E46537"/>
    </row>
    <row r="46538" spans="5:5" x14ac:dyDescent="0.25">
      <c r="E46538"/>
    </row>
    <row r="46539" spans="5:5" x14ac:dyDescent="0.25">
      <c r="E46539"/>
    </row>
    <row r="46540" spans="5:5" x14ac:dyDescent="0.25">
      <c r="E46540"/>
    </row>
    <row r="46541" spans="5:5" x14ac:dyDescent="0.25">
      <c r="E46541"/>
    </row>
    <row r="46542" spans="5:5" x14ac:dyDescent="0.25">
      <c r="E46542"/>
    </row>
    <row r="46543" spans="5:5" x14ac:dyDescent="0.25">
      <c r="E46543"/>
    </row>
    <row r="46544" spans="5:5" x14ac:dyDescent="0.25">
      <c r="E46544"/>
    </row>
    <row r="46545" spans="5:5" x14ac:dyDescent="0.25">
      <c r="E46545"/>
    </row>
    <row r="46546" spans="5:5" x14ac:dyDescent="0.25">
      <c r="E46546"/>
    </row>
    <row r="46547" spans="5:5" x14ac:dyDescent="0.25">
      <c r="E46547"/>
    </row>
    <row r="46548" spans="5:5" x14ac:dyDescent="0.25">
      <c r="E46548"/>
    </row>
    <row r="46549" spans="5:5" x14ac:dyDescent="0.25">
      <c r="E46549"/>
    </row>
    <row r="46550" spans="5:5" x14ac:dyDescent="0.25">
      <c r="E46550"/>
    </row>
    <row r="46551" spans="5:5" x14ac:dyDescent="0.25">
      <c r="E46551"/>
    </row>
    <row r="46552" spans="5:5" x14ac:dyDescent="0.25">
      <c r="E46552"/>
    </row>
    <row r="46553" spans="5:5" x14ac:dyDescent="0.25">
      <c r="E46553"/>
    </row>
    <row r="46554" spans="5:5" x14ac:dyDescent="0.25">
      <c r="E46554"/>
    </row>
    <row r="46555" spans="5:5" x14ac:dyDescent="0.25">
      <c r="E46555"/>
    </row>
    <row r="46556" spans="5:5" x14ac:dyDescent="0.25">
      <c r="E46556"/>
    </row>
    <row r="46557" spans="5:5" x14ac:dyDescent="0.25">
      <c r="E46557"/>
    </row>
    <row r="46558" spans="5:5" x14ac:dyDescent="0.25">
      <c r="E46558"/>
    </row>
    <row r="46559" spans="5:5" x14ac:dyDescent="0.25">
      <c r="E46559"/>
    </row>
    <row r="46560" spans="5:5" x14ac:dyDescent="0.25">
      <c r="E46560"/>
    </row>
    <row r="46561" spans="5:5" x14ac:dyDescent="0.25">
      <c r="E46561"/>
    </row>
    <row r="46562" spans="5:5" x14ac:dyDescent="0.25">
      <c r="E46562"/>
    </row>
    <row r="46563" spans="5:5" x14ac:dyDescent="0.25">
      <c r="E46563"/>
    </row>
    <row r="46564" spans="5:5" x14ac:dyDescent="0.25">
      <c r="E46564"/>
    </row>
    <row r="46565" spans="5:5" x14ac:dyDescent="0.25">
      <c r="E46565"/>
    </row>
    <row r="46566" spans="5:5" x14ac:dyDescent="0.25">
      <c r="E46566"/>
    </row>
    <row r="46567" spans="5:5" x14ac:dyDescent="0.25">
      <c r="E46567"/>
    </row>
    <row r="46568" spans="5:5" x14ac:dyDescent="0.25">
      <c r="E46568"/>
    </row>
    <row r="46569" spans="5:5" x14ac:dyDescent="0.25">
      <c r="E46569"/>
    </row>
    <row r="46570" spans="5:5" x14ac:dyDescent="0.25">
      <c r="E46570"/>
    </row>
    <row r="46571" spans="5:5" x14ac:dyDescent="0.25">
      <c r="E46571"/>
    </row>
    <row r="46572" spans="5:5" x14ac:dyDescent="0.25">
      <c r="E46572"/>
    </row>
    <row r="46573" spans="5:5" x14ac:dyDescent="0.25">
      <c r="E46573"/>
    </row>
    <row r="46574" spans="5:5" x14ac:dyDescent="0.25">
      <c r="E46574"/>
    </row>
    <row r="46575" spans="5:5" x14ac:dyDescent="0.25">
      <c r="E46575"/>
    </row>
    <row r="46576" spans="5:5" x14ac:dyDescent="0.25">
      <c r="E46576"/>
    </row>
    <row r="46577" spans="5:5" x14ac:dyDescent="0.25">
      <c r="E46577"/>
    </row>
    <row r="46578" spans="5:5" x14ac:dyDescent="0.25">
      <c r="E46578"/>
    </row>
    <row r="46579" spans="5:5" x14ac:dyDescent="0.25">
      <c r="E46579"/>
    </row>
    <row r="46580" spans="5:5" x14ac:dyDescent="0.25">
      <c r="E46580"/>
    </row>
    <row r="46581" spans="5:5" x14ac:dyDescent="0.25">
      <c r="E46581"/>
    </row>
    <row r="46582" spans="5:5" x14ac:dyDescent="0.25">
      <c r="E46582"/>
    </row>
    <row r="46583" spans="5:5" x14ac:dyDescent="0.25">
      <c r="E46583"/>
    </row>
    <row r="46584" spans="5:5" x14ac:dyDescent="0.25">
      <c r="E46584"/>
    </row>
    <row r="46585" spans="5:5" x14ac:dyDescent="0.25">
      <c r="E46585"/>
    </row>
    <row r="46586" spans="5:5" x14ac:dyDescent="0.25">
      <c r="E46586"/>
    </row>
    <row r="46587" spans="5:5" x14ac:dyDescent="0.25">
      <c r="E46587"/>
    </row>
    <row r="46588" spans="5:5" x14ac:dyDescent="0.25">
      <c r="E46588"/>
    </row>
    <row r="46589" spans="5:5" x14ac:dyDescent="0.25">
      <c r="E46589"/>
    </row>
    <row r="46590" spans="5:5" x14ac:dyDescent="0.25">
      <c r="E46590"/>
    </row>
    <row r="46591" spans="5:5" x14ac:dyDescent="0.25">
      <c r="E46591"/>
    </row>
    <row r="46592" spans="5:5" x14ac:dyDescent="0.25">
      <c r="E46592"/>
    </row>
    <row r="46593" spans="5:5" x14ac:dyDescent="0.25">
      <c r="E46593"/>
    </row>
    <row r="46594" spans="5:5" x14ac:dyDescent="0.25">
      <c r="E46594"/>
    </row>
    <row r="46595" spans="5:5" x14ac:dyDescent="0.25">
      <c r="E46595"/>
    </row>
    <row r="46596" spans="5:5" x14ac:dyDescent="0.25">
      <c r="E46596"/>
    </row>
    <row r="46597" spans="5:5" x14ac:dyDescent="0.25">
      <c r="E46597"/>
    </row>
    <row r="46598" spans="5:5" x14ac:dyDescent="0.25">
      <c r="E46598"/>
    </row>
    <row r="46599" spans="5:5" x14ac:dyDescent="0.25">
      <c r="E46599"/>
    </row>
    <row r="46600" spans="5:5" x14ac:dyDescent="0.25">
      <c r="E46600"/>
    </row>
    <row r="46601" spans="5:5" x14ac:dyDescent="0.25">
      <c r="E46601"/>
    </row>
    <row r="46602" spans="5:5" x14ac:dyDescent="0.25">
      <c r="E46602"/>
    </row>
    <row r="46603" spans="5:5" x14ac:dyDescent="0.25">
      <c r="E46603"/>
    </row>
    <row r="46604" spans="5:5" x14ac:dyDescent="0.25">
      <c r="E46604"/>
    </row>
    <row r="46605" spans="5:5" x14ac:dyDescent="0.25">
      <c r="E46605"/>
    </row>
    <row r="46606" spans="5:5" x14ac:dyDescent="0.25">
      <c r="E46606"/>
    </row>
    <row r="46607" spans="5:5" x14ac:dyDescent="0.25">
      <c r="E46607"/>
    </row>
    <row r="46608" spans="5:5" x14ac:dyDescent="0.25">
      <c r="E46608"/>
    </row>
    <row r="46609" spans="5:5" x14ac:dyDescent="0.25">
      <c r="E46609"/>
    </row>
    <row r="46610" spans="5:5" x14ac:dyDescent="0.25">
      <c r="E46610"/>
    </row>
    <row r="46611" spans="5:5" x14ac:dyDescent="0.25">
      <c r="E46611"/>
    </row>
    <row r="46612" spans="5:5" x14ac:dyDescent="0.25">
      <c r="E46612"/>
    </row>
    <row r="46613" spans="5:5" x14ac:dyDescent="0.25">
      <c r="E46613"/>
    </row>
    <row r="46614" spans="5:5" x14ac:dyDescent="0.25">
      <c r="E46614"/>
    </row>
    <row r="46615" spans="5:5" x14ac:dyDescent="0.25">
      <c r="E46615"/>
    </row>
    <row r="46616" spans="5:5" x14ac:dyDescent="0.25">
      <c r="E46616"/>
    </row>
    <row r="46617" spans="5:5" x14ac:dyDescent="0.25">
      <c r="E46617"/>
    </row>
    <row r="46618" spans="5:5" x14ac:dyDescent="0.25">
      <c r="E46618"/>
    </row>
    <row r="46619" spans="5:5" x14ac:dyDescent="0.25">
      <c r="E46619"/>
    </row>
    <row r="46620" spans="5:5" x14ac:dyDescent="0.25">
      <c r="E46620"/>
    </row>
    <row r="46621" spans="5:5" x14ac:dyDescent="0.25">
      <c r="E46621"/>
    </row>
    <row r="46622" spans="5:5" x14ac:dyDescent="0.25">
      <c r="E46622"/>
    </row>
    <row r="46623" spans="5:5" x14ac:dyDescent="0.25">
      <c r="E46623"/>
    </row>
    <row r="46624" spans="5:5" x14ac:dyDescent="0.25">
      <c r="E46624"/>
    </row>
    <row r="46625" spans="5:5" x14ac:dyDescent="0.25">
      <c r="E46625"/>
    </row>
    <row r="46626" spans="5:5" x14ac:dyDescent="0.25">
      <c r="E46626"/>
    </row>
    <row r="46627" spans="5:5" x14ac:dyDescent="0.25">
      <c r="E46627"/>
    </row>
    <row r="46628" spans="5:5" x14ac:dyDescent="0.25">
      <c r="E46628"/>
    </row>
    <row r="46629" spans="5:5" x14ac:dyDescent="0.25">
      <c r="E46629"/>
    </row>
    <row r="46630" spans="5:5" x14ac:dyDescent="0.25">
      <c r="E46630"/>
    </row>
    <row r="46631" spans="5:5" x14ac:dyDescent="0.25">
      <c r="E46631"/>
    </row>
    <row r="46632" spans="5:5" x14ac:dyDescent="0.25">
      <c r="E46632"/>
    </row>
    <row r="46633" spans="5:5" x14ac:dyDescent="0.25">
      <c r="E46633"/>
    </row>
    <row r="46634" spans="5:5" x14ac:dyDescent="0.25">
      <c r="E46634"/>
    </row>
    <row r="46635" spans="5:5" x14ac:dyDescent="0.25">
      <c r="E46635"/>
    </row>
    <row r="46636" spans="5:5" x14ac:dyDescent="0.25">
      <c r="E46636"/>
    </row>
    <row r="46637" spans="5:5" x14ac:dyDescent="0.25">
      <c r="E46637"/>
    </row>
    <row r="46638" spans="5:5" x14ac:dyDescent="0.25">
      <c r="E46638"/>
    </row>
    <row r="46639" spans="5:5" x14ac:dyDescent="0.25">
      <c r="E46639"/>
    </row>
    <row r="46640" spans="5:5" x14ac:dyDescent="0.25">
      <c r="E46640"/>
    </row>
    <row r="46641" spans="5:5" x14ac:dyDescent="0.25">
      <c r="E46641"/>
    </row>
    <row r="46642" spans="5:5" x14ac:dyDescent="0.25">
      <c r="E46642"/>
    </row>
    <row r="46643" spans="5:5" x14ac:dyDescent="0.25">
      <c r="E46643"/>
    </row>
    <row r="46644" spans="5:5" x14ac:dyDescent="0.25">
      <c r="E46644"/>
    </row>
    <row r="46645" spans="5:5" x14ac:dyDescent="0.25">
      <c r="E46645"/>
    </row>
    <row r="46646" spans="5:5" x14ac:dyDescent="0.25">
      <c r="E46646"/>
    </row>
    <row r="46647" spans="5:5" x14ac:dyDescent="0.25">
      <c r="E46647"/>
    </row>
    <row r="46648" spans="5:5" x14ac:dyDescent="0.25">
      <c r="E46648"/>
    </row>
    <row r="46649" spans="5:5" x14ac:dyDescent="0.25">
      <c r="E46649"/>
    </row>
    <row r="46650" spans="5:5" x14ac:dyDescent="0.25">
      <c r="E46650"/>
    </row>
    <row r="46651" spans="5:5" x14ac:dyDescent="0.25">
      <c r="E46651"/>
    </row>
    <row r="46652" spans="5:5" x14ac:dyDescent="0.25">
      <c r="E46652"/>
    </row>
    <row r="46653" spans="5:5" x14ac:dyDescent="0.25">
      <c r="E46653"/>
    </row>
    <row r="46654" spans="5:5" x14ac:dyDescent="0.25">
      <c r="E46654"/>
    </row>
    <row r="46655" spans="5:5" x14ac:dyDescent="0.25">
      <c r="E46655"/>
    </row>
    <row r="46656" spans="5:5" x14ac:dyDescent="0.25">
      <c r="E46656"/>
    </row>
    <row r="46657" spans="5:5" x14ac:dyDescent="0.25">
      <c r="E46657"/>
    </row>
    <row r="46658" spans="5:5" x14ac:dyDescent="0.25">
      <c r="E46658"/>
    </row>
    <row r="46659" spans="5:5" x14ac:dyDescent="0.25">
      <c r="E46659"/>
    </row>
    <row r="46660" spans="5:5" x14ac:dyDescent="0.25">
      <c r="E46660"/>
    </row>
    <row r="46661" spans="5:5" x14ac:dyDescent="0.25">
      <c r="E46661"/>
    </row>
    <row r="46662" spans="5:5" x14ac:dyDescent="0.25">
      <c r="E46662"/>
    </row>
    <row r="46663" spans="5:5" x14ac:dyDescent="0.25">
      <c r="E46663"/>
    </row>
    <row r="46664" spans="5:5" x14ac:dyDescent="0.25">
      <c r="E46664"/>
    </row>
    <row r="46665" spans="5:5" x14ac:dyDescent="0.25">
      <c r="E46665"/>
    </row>
    <row r="46666" spans="5:5" x14ac:dyDescent="0.25">
      <c r="E46666"/>
    </row>
    <row r="46667" spans="5:5" x14ac:dyDescent="0.25">
      <c r="E46667"/>
    </row>
    <row r="46668" spans="5:5" x14ac:dyDescent="0.25">
      <c r="E46668"/>
    </row>
    <row r="46669" spans="5:5" x14ac:dyDescent="0.25">
      <c r="E46669"/>
    </row>
    <row r="46670" spans="5:5" x14ac:dyDescent="0.25">
      <c r="E46670"/>
    </row>
    <row r="46671" spans="5:5" x14ac:dyDescent="0.25">
      <c r="E46671"/>
    </row>
    <row r="46672" spans="5:5" x14ac:dyDescent="0.25">
      <c r="E46672"/>
    </row>
    <row r="46673" spans="5:5" x14ac:dyDescent="0.25">
      <c r="E46673"/>
    </row>
    <row r="46674" spans="5:5" x14ac:dyDescent="0.25">
      <c r="E46674"/>
    </row>
    <row r="46675" spans="5:5" x14ac:dyDescent="0.25">
      <c r="E46675"/>
    </row>
    <row r="46676" spans="5:5" x14ac:dyDescent="0.25">
      <c r="E46676"/>
    </row>
    <row r="46677" spans="5:5" x14ac:dyDescent="0.25">
      <c r="E46677"/>
    </row>
    <row r="46678" spans="5:5" x14ac:dyDescent="0.25">
      <c r="E46678"/>
    </row>
    <row r="46679" spans="5:5" x14ac:dyDescent="0.25">
      <c r="E46679"/>
    </row>
    <row r="46680" spans="5:5" x14ac:dyDescent="0.25">
      <c r="E46680"/>
    </row>
    <row r="46681" spans="5:5" x14ac:dyDescent="0.25">
      <c r="E46681"/>
    </row>
    <row r="46682" spans="5:5" x14ac:dyDescent="0.25">
      <c r="E46682"/>
    </row>
    <row r="46683" spans="5:5" x14ac:dyDescent="0.25">
      <c r="E46683"/>
    </row>
    <row r="46684" spans="5:5" x14ac:dyDescent="0.25">
      <c r="E46684"/>
    </row>
    <row r="46685" spans="5:5" x14ac:dyDescent="0.25">
      <c r="E46685"/>
    </row>
    <row r="46686" spans="5:5" x14ac:dyDescent="0.25">
      <c r="E46686"/>
    </row>
    <row r="46687" spans="5:5" x14ac:dyDescent="0.25">
      <c r="E46687"/>
    </row>
    <row r="46688" spans="5:5" x14ac:dyDescent="0.25">
      <c r="E46688"/>
    </row>
    <row r="46689" spans="5:5" x14ac:dyDescent="0.25">
      <c r="E46689"/>
    </row>
    <row r="46690" spans="5:5" x14ac:dyDescent="0.25">
      <c r="E46690"/>
    </row>
    <row r="46691" spans="5:5" x14ac:dyDescent="0.25">
      <c r="E46691"/>
    </row>
    <row r="46692" spans="5:5" x14ac:dyDescent="0.25">
      <c r="E46692"/>
    </row>
    <row r="46693" spans="5:5" x14ac:dyDescent="0.25">
      <c r="E46693"/>
    </row>
    <row r="46694" spans="5:5" x14ac:dyDescent="0.25">
      <c r="E46694"/>
    </row>
    <row r="46695" spans="5:5" x14ac:dyDescent="0.25">
      <c r="E46695"/>
    </row>
    <row r="46696" spans="5:5" x14ac:dyDescent="0.25">
      <c r="E46696"/>
    </row>
    <row r="46697" spans="5:5" x14ac:dyDescent="0.25">
      <c r="E46697"/>
    </row>
    <row r="46698" spans="5:5" x14ac:dyDescent="0.25">
      <c r="E46698"/>
    </row>
    <row r="46699" spans="5:5" x14ac:dyDescent="0.25">
      <c r="E46699"/>
    </row>
    <row r="46700" spans="5:5" x14ac:dyDescent="0.25">
      <c r="E46700"/>
    </row>
    <row r="46701" spans="5:5" x14ac:dyDescent="0.25">
      <c r="E46701"/>
    </row>
    <row r="46702" spans="5:5" x14ac:dyDescent="0.25">
      <c r="E46702"/>
    </row>
    <row r="46703" spans="5:5" x14ac:dyDescent="0.25">
      <c r="E46703"/>
    </row>
    <row r="46704" spans="5:5" x14ac:dyDescent="0.25">
      <c r="E46704"/>
    </row>
    <row r="46705" spans="5:5" x14ac:dyDescent="0.25">
      <c r="E46705"/>
    </row>
    <row r="46706" spans="5:5" x14ac:dyDescent="0.25">
      <c r="E46706"/>
    </row>
    <row r="46707" spans="5:5" x14ac:dyDescent="0.25">
      <c r="E46707"/>
    </row>
    <row r="46708" spans="5:5" x14ac:dyDescent="0.25">
      <c r="E46708"/>
    </row>
    <row r="46709" spans="5:5" x14ac:dyDescent="0.25">
      <c r="E46709"/>
    </row>
    <row r="46710" spans="5:5" x14ac:dyDescent="0.25">
      <c r="E46710"/>
    </row>
    <row r="46711" spans="5:5" x14ac:dyDescent="0.25">
      <c r="E46711"/>
    </row>
    <row r="46712" spans="5:5" x14ac:dyDescent="0.25">
      <c r="E46712"/>
    </row>
    <row r="46713" spans="5:5" x14ac:dyDescent="0.25">
      <c r="E46713"/>
    </row>
    <row r="46714" spans="5:5" x14ac:dyDescent="0.25">
      <c r="E46714"/>
    </row>
    <row r="46715" spans="5:5" x14ac:dyDescent="0.25">
      <c r="E46715"/>
    </row>
    <row r="46716" spans="5:5" x14ac:dyDescent="0.25">
      <c r="E46716"/>
    </row>
    <row r="46717" spans="5:5" x14ac:dyDescent="0.25">
      <c r="E46717"/>
    </row>
    <row r="46718" spans="5:5" x14ac:dyDescent="0.25">
      <c r="E46718"/>
    </row>
    <row r="46719" spans="5:5" x14ac:dyDescent="0.25">
      <c r="E46719"/>
    </row>
    <row r="46720" spans="5:5" x14ac:dyDescent="0.25">
      <c r="E46720"/>
    </row>
    <row r="46721" spans="5:5" x14ac:dyDescent="0.25">
      <c r="E46721"/>
    </row>
    <row r="46722" spans="5:5" x14ac:dyDescent="0.25">
      <c r="E46722"/>
    </row>
    <row r="46723" spans="5:5" x14ac:dyDescent="0.25">
      <c r="E46723"/>
    </row>
    <row r="46724" spans="5:5" x14ac:dyDescent="0.25">
      <c r="E46724"/>
    </row>
    <row r="46725" spans="5:5" x14ac:dyDescent="0.25">
      <c r="E46725"/>
    </row>
    <row r="46726" spans="5:5" x14ac:dyDescent="0.25">
      <c r="E46726"/>
    </row>
    <row r="46727" spans="5:5" x14ac:dyDescent="0.25">
      <c r="E46727"/>
    </row>
    <row r="46728" spans="5:5" x14ac:dyDescent="0.25">
      <c r="E46728"/>
    </row>
    <row r="46729" spans="5:5" x14ac:dyDescent="0.25">
      <c r="E46729"/>
    </row>
    <row r="46730" spans="5:5" x14ac:dyDescent="0.25">
      <c r="E46730"/>
    </row>
    <row r="46731" spans="5:5" x14ac:dyDescent="0.25">
      <c r="E46731"/>
    </row>
    <row r="46732" spans="5:5" x14ac:dyDescent="0.25">
      <c r="E46732"/>
    </row>
    <row r="46733" spans="5:5" x14ac:dyDescent="0.25">
      <c r="E46733"/>
    </row>
    <row r="46734" spans="5:5" x14ac:dyDescent="0.25">
      <c r="E46734"/>
    </row>
    <row r="46735" spans="5:5" x14ac:dyDescent="0.25">
      <c r="E46735"/>
    </row>
    <row r="46736" spans="5:5" x14ac:dyDescent="0.25">
      <c r="E46736"/>
    </row>
    <row r="46737" spans="5:5" x14ac:dyDescent="0.25">
      <c r="E46737"/>
    </row>
    <row r="46738" spans="5:5" x14ac:dyDescent="0.25">
      <c r="E46738"/>
    </row>
    <row r="46739" spans="5:5" x14ac:dyDescent="0.25">
      <c r="E46739"/>
    </row>
    <row r="46740" spans="5:5" x14ac:dyDescent="0.25">
      <c r="E46740"/>
    </row>
    <row r="46741" spans="5:5" x14ac:dyDescent="0.25">
      <c r="E46741"/>
    </row>
    <row r="46742" spans="5:5" x14ac:dyDescent="0.25">
      <c r="E46742"/>
    </row>
    <row r="46743" spans="5:5" x14ac:dyDescent="0.25">
      <c r="E46743"/>
    </row>
    <row r="46744" spans="5:5" x14ac:dyDescent="0.25">
      <c r="E46744"/>
    </row>
    <row r="46745" spans="5:5" x14ac:dyDescent="0.25">
      <c r="E46745"/>
    </row>
    <row r="46746" spans="5:5" x14ac:dyDescent="0.25">
      <c r="E46746"/>
    </row>
    <row r="46747" spans="5:5" x14ac:dyDescent="0.25">
      <c r="E46747"/>
    </row>
    <row r="46748" spans="5:5" x14ac:dyDescent="0.25">
      <c r="E46748"/>
    </row>
    <row r="46749" spans="5:5" x14ac:dyDescent="0.25">
      <c r="E46749"/>
    </row>
    <row r="46750" spans="5:5" x14ac:dyDescent="0.25">
      <c r="E46750"/>
    </row>
    <row r="46751" spans="5:5" x14ac:dyDescent="0.25">
      <c r="E46751"/>
    </row>
    <row r="46752" spans="5:5" x14ac:dyDescent="0.25">
      <c r="E46752"/>
    </row>
    <row r="46753" spans="5:5" x14ac:dyDescent="0.25">
      <c r="E46753"/>
    </row>
    <row r="46754" spans="5:5" x14ac:dyDescent="0.25">
      <c r="E46754"/>
    </row>
    <row r="46755" spans="5:5" x14ac:dyDescent="0.25">
      <c r="E46755"/>
    </row>
    <row r="46756" spans="5:5" x14ac:dyDescent="0.25">
      <c r="E46756"/>
    </row>
    <row r="46757" spans="5:5" x14ac:dyDescent="0.25">
      <c r="E46757"/>
    </row>
    <row r="46758" spans="5:5" x14ac:dyDescent="0.25">
      <c r="E46758"/>
    </row>
    <row r="46759" spans="5:5" x14ac:dyDescent="0.25">
      <c r="E46759"/>
    </row>
    <row r="46760" spans="5:5" x14ac:dyDescent="0.25">
      <c r="E46760"/>
    </row>
    <row r="46761" spans="5:5" x14ac:dyDescent="0.25">
      <c r="E46761"/>
    </row>
    <row r="46762" spans="5:5" x14ac:dyDescent="0.25">
      <c r="E46762"/>
    </row>
    <row r="46763" spans="5:5" x14ac:dyDescent="0.25">
      <c r="E46763"/>
    </row>
    <row r="46764" spans="5:5" x14ac:dyDescent="0.25">
      <c r="E46764"/>
    </row>
    <row r="46765" spans="5:5" x14ac:dyDescent="0.25">
      <c r="E46765"/>
    </row>
    <row r="46766" spans="5:5" x14ac:dyDescent="0.25">
      <c r="E46766"/>
    </row>
    <row r="46767" spans="5:5" x14ac:dyDescent="0.25">
      <c r="E46767"/>
    </row>
    <row r="46768" spans="5:5" x14ac:dyDescent="0.25">
      <c r="E46768"/>
    </row>
    <row r="46769" spans="5:5" x14ac:dyDescent="0.25">
      <c r="E46769"/>
    </row>
    <row r="46770" spans="5:5" x14ac:dyDescent="0.25">
      <c r="E46770"/>
    </row>
    <row r="46771" spans="5:5" x14ac:dyDescent="0.25">
      <c r="E46771"/>
    </row>
    <row r="46772" spans="5:5" x14ac:dyDescent="0.25">
      <c r="E46772"/>
    </row>
    <row r="46773" spans="5:5" x14ac:dyDescent="0.25">
      <c r="E46773"/>
    </row>
    <row r="46774" spans="5:5" x14ac:dyDescent="0.25">
      <c r="E46774"/>
    </row>
    <row r="46775" spans="5:5" x14ac:dyDescent="0.25">
      <c r="E46775"/>
    </row>
    <row r="46776" spans="5:5" x14ac:dyDescent="0.25">
      <c r="E46776"/>
    </row>
    <row r="46777" spans="5:5" x14ac:dyDescent="0.25">
      <c r="E46777"/>
    </row>
    <row r="46778" spans="5:5" x14ac:dyDescent="0.25">
      <c r="E46778"/>
    </row>
    <row r="46779" spans="5:5" x14ac:dyDescent="0.25">
      <c r="E46779"/>
    </row>
    <row r="46780" spans="5:5" x14ac:dyDescent="0.25">
      <c r="E46780"/>
    </row>
    <row r="46781" spans="5:5" x14ac:dyDescent="0.25">
      <c r="E46781"/>
    </row>
    <row r="46782" spans="5:5" x14ac:dyDescent="0.25">
      <c r="E46782"/>
    </row>
    <row r="46783" spans="5:5" x14ac:dyDescent="0.25">
      <c r="E46783"/>
    </row>
    <row r="46784" spans="5:5" x14ac:dyDescent="0.25">
      <c r="E46784"/>
    </row>
    <row r="46785" spans="5:5" x14ac:dyDescent="0.25">
      <c r="E46785"/>
    </row>
    <row r="46786" spans="5:5" x14ac:dyDescent="0.25">
      <c r="E46786"/>
    </row>
    <row r="46787" spans="5:5" x14ac:dyDescent="0.25">
      <c r="E46787"/>
    </row>
    <row r="46788" spans="5:5" x14ac:dyDescent="0.25">
      <c r="E46788"/>
    </row>
    <row r="46789" spans="5:5" x14ac:dyDescent="0.25">
      <c r="E46789"/>
    </row>
    <row r="46790" spans="5:5" x14ac:dyDescent="0.25">
      <c r="E46790"/>
    </row>
    <row r="46791" spans="5:5" x14ac:dyDescent="0.25">
      <c r="E46791"/>
    </row>
    <row r="46792" spans="5:5" x14ac:dyDescent="0.25">
      <c r="E46792"/>
    </row>
    <row r="46793" spans="5:5" x14ac:dyDescent="0.25">
      <c r="E46793"/>
    </row>
    <row r="46794" spans="5:5" x14ac:dyDescent="0.25">
      <c r="E46794"/>
    </row>
    <row r="46795" spans="5:5" x14ac:dyDescent="0.25">
      <c r="E46795"/>
    </row>
    <row r="46796" spans="5:5" x14ac:dyDescent="0.25">
      <c r="E46796"/>
    </row>
    <row r="46797" spans="5:5" x14ac:dyDescent="0.25">
      <c r="E46797"/>
    </row>
    <row r="46798" spans="5:5" x14ac:dyDescent="0.25">
      <c r="E46798"/>
    </row>
    <row r="46799" spans="5:5" x14ac:dyDescent="0.25">
      <c r="E46799"/>
    </row>
    <row r="46800" spans="5:5" x14ac:dyDescent="0.25">
      <c r="E46800"/>
    </row>
    <row r="46801" spans="5:5" x14ac:dyDescent="0.25">
      <c r="E46801"/>
    </row>
    <row r="46802" spans="5:5" x14ac:dyDescent="0.25">
      <c r="E46802"/>
    </row>
    <row r="46803" spans="5:5" x14ac:dyDescent="0.25">
      <c r="E46803"/>
    </row>
    <row r="46804" spans="5:5" x14ac:dyDescent="0.25">
      <c r="E46804"/>
    </row>
    <row r="46805" spans="5:5" x14ac:dyDescent="0.25">
      <c r="E46805"/>
    </row>
    <row r="46806" spans="5:5" x14ac:dyDescent="0.25">
      <c r="E46806"/>
    </row>
    <row r="46807" spans="5:5" x14ac:dyDescent="0.25">
      <c r="E46807"/>
    </row>
    <row r="46808" spans="5:5" x14ac:dyDescent="0.25">
      <c r="E46808"/>
    </row>
    <row r="46809" spans="5:5" x14ac:dyDescent="0.25">
      <c r="E46809"/>
    </row>
    <row r="46810" spans="5:5" x14ac:dyDescent="0.25">
      <c r="E46810"/>
    </row>
    <row r="46811" spans="5:5" x14ac:dyDescent="0.25">
      <c r="E46811"/>
    </row>
    <row r="46812" spans="5:5" x14ac:dyDescent="0.25">
      <c r="E46812"/>
    </row>
    <row r="46813" spans="5:5" x14ac:dyDescent="0.25">
      <c r="E46813"/>
    </row>
    <row r="46814" spans="5:5" x14ac:dyDescent="0.25">
      <c r="E46814"/>
    </row>
    <row r="46815" spans="5:5" x14ac:dyDescent="0.25">
      <c r="E46815"/>
    </row>
    <row r="46816" spans="5:5" x14ac:dyDescent="0.25">
      <c r="E46816"/>
    </row>
    <row r="46817" spans="5:5" x14ac:dyDescent="0.25">
      <c r="E46817"/>
    </row>
    <row r="46818" spans="5:5" x14ac:dyDescent="0.25">
      <c r="E46818"/>
    </row>
    <row r="46819" spans="5:5" x14ac:dyDescent="0.25">
      <c r="E46819"/>
    </row>
    <row r="46820" spans="5:5" x14ac:dyDescent="0.25">
      <c r="E46820"/>
    </row>
    <row r="46821" spans="5:5" x14ac:dyDescent="0.25">
      <c r="E46821"/>
    </row>
    <row r="46822" spans="5:5" x14ac:dyDescent="0.25">
      <c r="E46822"/>
    </row>
    <row r="46823" spans="5:5" x14ac:dyDescent="0.25">
      <c r="E46823"/>
    </row>
    <row r="46824" spans="5:5" x14ac:dyDescent="0.25">
      <c r="E46824"/>
    </row>
    <row r="46825" spans="5:5" x14ac:dyDescent="0.25">
      <c r="E46825"/>
    </row>
    <row r="46826" spans="5:5" x14ac:dyDescent="0.25">
      <c r="E46826"/>
    </row>
    <row r="46827" spans="5:5" x14ac:dyDescent="0.25">
      <c r="E46827"/>
    </row>
    <row r="46828" spans="5:5" x14ac:dyDescent="0.25">
      <c r="E46828"/>
    </row>
    <row r="46829" spans="5:5" x14ac:dyDescent="0.25">
      <c r="E46829"/>
    </row>
    <row r="46830" spans="5:5" x14ac:dyDescent="0.25">
      <c r="E46830"/>
    </row>
    <row r="46831" spans="5:5" x14ac:dyDescent="0.25">
      <c r="E46831"/>
    </row>
    <row r="46832" spans="5:5" x14ac:dyDescent="0.25">
      <c r="E46832"/>
    </row>
    <row r="46833" spans="5:5" x14ac:dyDescent="0.25">
      <c r="E46833"/>
    </row>
    <row r="46834" spans="5:5" x14ac:dyDescent="0.25">
      <c r="E46834"/>
    </row>
    <row r="46835" spans="5:5" x14ac:dyDescent="0.25">
      <c r="E46835"/>
    </row>
    <row r="46836" spans="5:5" x14ac:dyDescent="0.25">
      <c r="E46836"/>
    </row>
    <row r="46837" spans="5:5" x14ac:dyDescent="0.25">
      <c r="E46837"/>
    </row>
    <row r="46838" spans="5:5" x14ac:dyDescent="0.25">
      <c r="E46838"/>
    </row>
    <row r="46839" spans="5:5" x14ac:dyDescent="0.25">
      <c r="E46839"/>
    </row>
    <row r="46840" spans="5:5" x14ac:dyDescent="0.25">
      <c r="E46840"/>
    </row>
    <row r="46841" spans="5:5" x14ac:dyDescent="0.25">
      <c r="E46841"/>
    </row>
    <row r="46842" spans="5:5" x14ac:dyDescent="0.25">
      <c r="E46842"/>
    </row>
    <row r="46843" spans="5:5" x14ac:dyDescent="0.25">
      <c r="E46843"/>
    </row>
    <row r="46844" spans="5:5" x14ac:dyDescent="0.25">
      <c r="E46844"/>
    </row>
    <row r="46845" spans="5:5" x14ac:dyDescent="0.25">
      <c r="E46845"/>
    </row>
    <row r="46846" spans="5:5" x14ac:dyDescent="0.25">
      <c r="E46846"/>
    </row>
    <row r="46847" spans="5:5" x14ac:dyDescent="0.25">
      <c r="E46847"/>
    </row>
    <row r="46848" spans="5:5" x14ac:dyDescent="0.25">
      <c r="E46848"/>
    </row>
    <row r="46849" spans="5:5" x14ac:dyDescent="0.25">
      <c r="E46849"/>
    </row>
    <row r="46850" spans="5:5" x14ac:dyDescent="0.25">
      <c r="E46850"/>
    </row>
    <row r="46851" spans="5:5" x14ac:dyDescent="0.25">
      <c r="E46851"/>
    </row>
    <row r="46852" spans="5:5" x14ac:dyDescent="0.25">
      <c r="E46852"/>
    </row>
    <row r="46853" spans="5:5" x14ac:dyDescent="0.25">
      <c r="E46853"/>
    </row>
    <row r="46854" spans="5:5" x14ac:dyDescent="0.25">
      <c r="E46854"/>
    </row>
    <row r="46855" spans="5:5" x14ac:dyDescent="0.25">
      <c r="E46855"/>
    </row>
    <row r="46856" spans="5:5" x14ac:dyDescent="0.25">
      <c r="E46856"/>
    </row>
    <row r="46857" spans="5:5" x14ac:dyDescent="0.25">
      <c r="E46857"/>
    </row>
    <row r="46858" spans="5:5" x14ac:dyDescent="0.25">
      <c r="E46858"/>
    </row>
    <row r="46859" spans="5:5" x14ac:dyDescent="0.25">
      <c r="E46859"/>
    </row>
    <row r="46860" spans="5:5" x14ac:dyDescent="0.25">
      <c r="E46860"/>
    </row>
    <row r="46861" spans="5:5" x14ac:dyDescent="0.25">
      <c r="E46861"/>
    </row>
    <row r="46862" spans="5:5" x14ac:dyDescent="0.25">
      <c r="E46862"/>
    </row>
    <row r="46863" spans="5:5" x14ac:dyDescent="0.25">
      <c r="E46863"/>
    </row>
    <row r="46864" spans="5:5" x14ac:dyDescent="0.25">
      <c r="E46864"/>
    </row>
    <row r="46865" spans="5:5" x14ac:dyDescent="0.25">
      <c r="E46865"/>
    </row>
    <row r="46866" spans="5:5" x14ac:dyDescent="0.25">
      <c r="E46866"/>
    </row>
    <row r="46867" spans="5:5" x14ac:dyDescent="0.25">
      <c r="E46867"/>
    </row>
    <row r="46868" spans="5:5" x14ac:dyDescent="0.25">
      <c r="E46868"/>
    </row>
    <row r="46869" spans="5:5" x14ac:dyDescent="0.25">
      <c r="E46869"/>
    </row>
    <row r="46870" spans="5:5" x14ac:dyDescent="0.25">
      <c r="E46870"/>
    </row>
    <row r="46871" spans="5:5" x14ac:dyDescent="0.25">
      <c r="E46871"/>
    </row>
    <row r="46872" spans="5:5" x14ac:dyDescent="0.25">
      <c r="E46872"/>
    </row>
    <row r="46873" spans="5:5" x14ac:dyDescent="0.25">
      <c r="E46873"/>
    </row>
    <row r="46874" spans="5:5" x14ac:dyDescent="0.25">
      <c r="E46874"/>
    </row>
    <row r="46875" spans="5:5" x14ac:dyDescent="0.25">
      <c r="E46875"/>
    </row>
    <row r="46876" spans="5:5" x14ac:dyDescent="0.25">
      <c r="E46876"/>
    </row>
    <row r="46877" spans="5:5" x14ac:dyDescent="0.25">
      <c r="E46877"/>
    </row>
    <row r="46878" spans="5:5" x14ac:dyDescent="0.25">
      <c r="E46878"/>
    </row>
    <row r="46879" spans="5:5" x14ac:dyDescent="0.25">
      <c r="E46879"/>
    </row>
    <row r="46880" spans="5:5" x14ac:dyDescent="0.25">
      <c r="E46880"/>
    </row>
    <row r="46881" spans="5:5" x14ac:dyDescent="0.25">
      <c r="E46881"/>
    </row>
    <row r="46882" spans="5:5" x14ac:dyDescent="0.25">
      <c r="E46882"/>
    </row>
    <row r="46883" spans="5:5" x14ac:dyDescent="0.25">
      <c r="E46883"/>
    </row>
    <row r="46884" spans="5:5" x14ac:dyDescent="0.25">
      <c r="E46884"/>
    </row>
    <row r="46885" spans="5:5" x14ac:dyDescent="0.25">
      <c r="E46885"/>
    </row>
    <row r="46886" spans="5:5" x14ac:dyDescent="0.25">
      <c r="E46886"/>
    </row>
    <row r="46887" spans="5:5" x14ac:dyDescent="0.25">
      <c r="E46887"/>
    </row>
    <row r="46888" spans="5:5" x14ac:dyDescent="0.25">
      <c r="E46888"/>
    </row>
    <row r="46889" spans="5:5" x14ac:dyDescent="0.25">
      <c r="E46889"/>
    </row>
    <row r="46890" spans="5:5" x14ac:dyDescent="0.25">
      <c r="E46890"/>
    </row>
    <row r="46891" spans="5:5" x14ac:dyDescent="0.25">
      <c r="E46891"/>
    </row>
    <row r="46892" spans="5:5" x14ac:dyDescent="0.25">
      <c r="E46892"/>
    </row>
    <row r="46893" spans="5:5" x14ac:dyDescent="0.25">
      <c r="E46893"/>
    </row>
    <row r="46894" spans="5:5" x14ac:dyDescent="0.25">
      <c r="E46894"/>
    </row>
    <row r="46895" spans="5:5" x14ac:dyDescent="0.25">
      <c r="E46895"/>
    </row>
    <row r="46896" spans="5:5" x14ac:dyDescent="0.25">
      <c r="E46896"/>
    </row>
    <row r="46897" spans="5:5" x14ac:dyDescent="0.25">
      <c r="E46897"/>
    </row>
    <row r="46898" spans="5:5" x14ac:dyDescent="0.25">
      <c r="E46898"/>
    </row>
    <row r="46899" spans="5:5" x14ac:dyDescent="0.25">
      <c r="E46899"/>
    </row>
    <row r="46900" spans="5:5" x14ac:dyDescent="0.25">
      <c r="E46900"/>
    </row>
    <row r="46901" spans="5:5" x14ac:dyDescent="0.25">
      <c r="E46901"/>
    </row>
    <row r="46902" spans="5:5" x14ac:dyDescent="0.25">
      <c r="E46902"/>
    </row>
    <row r="46903" spans="5:5" x14ac:dyDescent="0.25">
      <c r="E46903"/>
    </row>
    <row r="46904" spans="5:5" x14ac:dyDescent="0.25">
      <c r="E46904"/>
    </row>
    <row r="46905" spans="5:5" x14ac:dyDescent="0.25">
      <c r="E46905"/>
    </row>
    <row r="46906" spans="5:5" x14ac:dyDescent="0.25">
      <c r="E46906"/>
    </row>
    <row r="46907" spans="5:5" x14ac:dyDescent="0.25">
      <c r="E46907"/>
    </row>
    <row r="46908" spans="5:5" x14ac:dyDescent="0.25">
      <c r="E46908"/>
    </row>
    <row r="46909" spans="5:5" x14ac:dyDescent="0.25">
      <c r="E46909"/>
    </row>
    <row r="46910" spans="5:5" x14ac:dyDescent="0.25">
      <c r="E46910"/>
    </row>
    <row r="46911" spans="5:5" x14ac:dyDescent="0.25">
      <c r="E46911"/>
    </row>
    <row r="46912" spans="5:5" x14ac:dyDescent="0.25">
      <c r="E46912"/>
    </row>
    <row r="46913" spans="5:5" x14ac:dyDescent="0.25">
      <c r="E46913"/>
    </row>
    <row r="46914" spans="5:5" x14ac:dyDescent="0.25">
      <c r="E46914"/>
    </row>
    <row r="46915" spans="5:5" x14ac:dyDescent="0.25">
      <c r="E46915"/>
    </row>
    <row r="46916" spans="5:5" x14ac:dyDescent="0.25">
      <c r="E46916"/>
    </row>
    <row r="46917" spans="5:5" x14ac:dyDescent="0.25">
      <c r="E46917"/>
    </row>
    <row r="46918" spans="5:5" x14ac:dyDescent="0.25">
      <c r="E46918"/>
    </row>
    <row r="46919" spans="5:5" x14ac:dyDescent="0.25">
      <c r="E46919"/>
    </row>
    <row r="46920" spans="5:5" x14ac:dyDescent="0.25">
      <c r="E46920"/>
    </row>
    <row r="46921" spans="5:5" x14ac:dyDescent="0.25">
      <c r="E46921"/>
    </row>
    <row r="46922" spans="5:5" x14ac:dyDescent="0.25">
      <c r="E46922"/>
    </row>
    <row r="46923" spans="5:5" x14ac:dyDescent="0.25">
      <c r="E46923"/>
    </row>
    <row r="46924" spans="5:5" x14ac:dyDescent="0.25">
      <c r="E46924"/>
    </row>
    <row r="46925" spans="5:5" x14ac:dyDescent="0.25">
      <c r="E46925"/>
    </row>
    <row r="46926" spans="5:5" x14ac:dyDescent="0.25">
      <c r="E46926"/>
    </row>
    <row r="46927" spans="5:5" x14ac:dyDescent="0.25">
      <c r="E46927"/>
    </row>
    <row r="46928" spans="5:5" x14ac:dyDescent="0.25">
      <c r="E46928"/>
    </row>
    <row r="46929" spans="5:5" x14ac:dyDescent="0.25">
      <c r="E46929"/>
    </row>
    <row r="46930" spans="5:5" x14ac:dyDescent="0.25">
      <c r="E46930"/>
    </row>
    <row r="46931" spans="5:5" x14ac:dyDescent="0.25">
      <c r="E46931"/>
    </row>
    <row r="46932" spans="5:5" x14ac:dyDescent="0.25">
      <c r="E46932"/>
    </row>
    <row r="46933" spans="5:5" x14ac:dyDescent="0.25">
      <c r="E46933"/>
    </row>
    <row r="46934" spans="5:5" x14ac:dyDescent="0.25">
      <c r="E46934"/>
    </row>
    <row r="46935" spans="5:5" x14ac:dyDescent="0.25">
      <c r="E46935"/>
    </row>
    <row r="46936" spans="5:5" x14ac:dyDescent="0.25">
      <c r="E46936"/>
    </row>
    <row r="46937" spans="5:5" x14ac:dyDescent="0.25">
      <c r="E46937"/>
    </row>
    <row r="46938" spans="5:5" x14ac:dyDescent="0.25">
      <c r="E46938"/>
    </row>
    <row r="46939" spans="5:5" x14ac:dyDescent="0.25">
      <c r="E46939"/>
    </row>
    <row r="46940" spans="5:5" x14ac:dyDescent="0.25">
      <c r="E46940"/>
    </row>
    <row r="46941" spans="5:5" x14ac:dyDescent="0.25">
      <c r="E46941"/>
    </row>
    <row r="46942" spans="5:5" x14ac:dyDescent="0.25">
      <c r="E46942"/>
    </row>
    <row r="46943" spans="5:5" x14ac:dyDescent="0.25">
      <c r="E46943"/>
    </row>
    <row r="46944" spans="5:5" x14ac:dyDescent="0.25">
      <c r="E46944"/>
    </row>
    <row r="46945" spans="5:5" x14ac:dyDescent="0.25">
      <c r="E46945"/>
    </row>
    <row r="46946" spans="5:5" x14ac:dyDescent="0.25">
      <c r="E46946"/>
    </row>
    <row r="46947" spans="5:5" x14ac:dyDescent="0.25">
      <c r="E46947"/>
    </row>
    <row r="46948" spans="5:5" x14ac:dyDescent="0.25">
      <c r="E46948"/>
    </row>
    <row r="46949" spans="5:5" x14ac:dyDescent="0.25">
      <c r="E46949"/>
    </row>
    <row r="46950" spans="5:5" x14ac:dyDescent="0.25">
      <c r="E46950"/>
    </row>
    <row r="46951" spans="5:5" x14ac:dyDescent="0.25">
      <c r="E46951"/>
    </row>
    <row r="46952" spans="5:5" x14ac:dyDescent="0.25">
      <c r="E46952"/>
    </row>
    <row r="46953" spans="5:5" x14ac:dyDescent="0.25">
      <c r="E46953"/>
    </row>
    <row r="46954" spans="5:5" x14ac:dyDescent="0.25">
      <c r="E46954"/>
    </row>
    <row r="46955" spans="5:5" x14ac:dyDescent="0.25">
      <c r="E46955"/>
    </row>
    <row r="46956" spans="5:5" x14ac:dyDescent="0.25">
      <c r="E46956"/>
    </row>
    <row r="46957" spans="5:5" x14ac:dyDescent="0.25">
      <c r="E46957"/>
    </row>
    <row r="46958" spans="5:5" x14ac:dyDescent="0.25">
      <c r="E46958"/>
    </row>
    <row r="46959" spans="5:5" x14ac:dyDescent="0.25">
      <c r="E46959"/>
    </row>
    <row r="46960" spans="5:5" x14ac:dyDescent="0.25">
      <c r="E46960"/>
    </row>
    <row r="46961" spans="5:5" x14ac:dyDescent="0.25">
      <c r="E46961"/>
    </row>
    <row r="46962" spans="5:5" x14ac:dyDescent="0.25">
      <c r="E46962"/>
    </row>
    <row r="46963" spans="5:5" x14ac:dyDescent="0.25">
      <c r="E46963"/>
    </row>
    <row r="46964" spans="5:5" x14ac:dyDescent="0.25">
      <c r="E46964"/>
    </row>
    <row r="46965" spans="5:5" x14ac:dyDescent="0.25">
      <c r="E46965"/>
    </row>
    <row r="46966" spans="5:5" x14ac:dyDescent="0.25">
      <c r="E46966"/>
    </row>
    <row r="46967" spans="5:5" x14ac:dyDescent="0.25">
      <c r="E46967"/>
    </row>
    <row r="46968" spans="5:5" x14ac:dyDescent="0.25">
      <c r="E46968"/>
    </row>
    <row r="46969" spans="5:5" x14ac:dyDescent="0.25">
      <c r="E46969"/>
    </row>
    <row r="46970" spans="5:5" x14ac:dyDescent="0.25">
      <c r="E46970"/>
    </row>
    <row r="46971" spans="5:5" x14ac:dyDescent="0.25">
      <c r="E46971"/>
    </row>
    <row r="46972" spans="5:5" x14ac:dyDescent="0.25">
      <c r="E46972"/>
    </row>
    <row r="46973" spans="5:5" x14ac:dyDescent="0.25">
      <c r="E46973"/>
    </row>
    <row r="46974" spans="5:5" x14ac:dyDescent="0.25">
      <c r="E46974"/>
    </row>
    <row r="46975" spans="5:5" x14ac:dyDescent="0.25">
      <c r="E46975"/>
    </row>
    <row r="46976" spans="5:5" x14ac:dyDescent="0.25">
      <c r="E46976"/>
    </row>
    <row r="46977" spans="5:5" x14ac:dyDescent="0.25">
      <c r="E46977"/>
    </row>
    <row r="46978" spans="5:5" x14ac:dyDescent="0.25">
      <c r="E46978"/>
    </row>
    <row r="46979" spans="5:5" x14ac:dyDescent="0.25">
      <c r="E46979"/>
    </row>
    <row r="46980" spans="5:5" x14ac:dyDescent="0.25">
      <c r="E46980"/>
    </row>
    <row r="46981" spans="5:5" x14ac:dyDescent="0.25">
      <c r="E46981"/>
    </row>
    <row r="46982" spans="5:5" x14ac:dyDescent="0.25">
      <c r="E46982"/>
    </row>
    <row r="46983" spans="5:5" x14ac:dyDescent="0.25">
      <c r="E46983"/>
    </row>
    <row r="46984" spans="5:5" x14ac:dyDescent="0.25">
      <c r="E46984"/>
    </row>
    <row r="46985" spans="5:5" x14ac:dyDescent="0.25">
      <c r="E46985"/>
    </row>
    <row r="46986" spans="5:5" x14ac:dyDescent="0.25">
      <c r="E46986"/>
    </row>
    <row r="46987" spans="5:5" x14ac:dyDescent="0.25">
      <c r="E46987"/>
    </row>
    <row r="46988" spans="5:5" x14ac:dyDescent="0.25">
      <c r="E46988"/>
    </row>
    <row r="46989" spans="5:5" x14ac:dyDescent="0.25">
      <c r="E46989"/>
    </row>
    <row r="46990" spans="5:5" x14ac:dyDescent="0.25">
      <c r="E46990"/>
    </row>
    <row r="46991" spans="5:5" x14ac:dyDescent="0.25">
      <c r="E46991"/>
    </row>
    <row r="46992" spans="5:5" x14ac:dyDescent="0.25">
      <c r="E46992"/>
    </row>
    <row r="46993" spans="5:5" x14ac:dyDescent="0.25">
      <c r="E46993"/>
    </row>
    <row r="46994" spans="5:5" x14ac:dyDescent="0.25">
      <c r="E46994"/>
    </row>
    <row r="46995" spans="5:5" x14ac:dyDescent="0.25">
      <c r="E46995"/>
    </row>
    <row r="46996" spans="5:5" x14ac:dyDescent="0.25">
      <c r="E46996"/>
    </row>
    <row r="46997" spans="5:5" x14ac:dyDescent="0.25">
      <c r="E46997"/>
    </row>
    <row r="46998" spans="5:5" x14ac:dyDescent="0.25">
      <c r="E46998"/>
    </row>
    <row r="46999" spans="5:5" x14ac:dyDescent="0.25">
      <c r="E46999"/>
    </row>
    <row r="47000" spans="5:5" x14ac:dyDescent="0.25">
      <c r="E47000"/>
    </row>
    <row r="47001" spans="5:5" x14ac:dyDescent="0.25">
      <c r="E47001"/>
    </row>
    <row r="47002" spans="5:5" x14ac:dyDescent="0.25">
      <c r="E47002"/>
    </row>
    <row r="47003" spans="5:5" x14ac:dyDescent="0.25">
      <c r="E47003"/>
    </row>
    <row r="47004" spans="5:5" x14ac:dyDescent="0.25">
      <c r="E47004"/>
    </row>
    <row r="47005" spans="5:5" x14ac:dyDescent="0.25">
      <c r="E47005"/>
    </row>
    <row r="47006" spans="5:5" x14ac:dyDescent="0.25">
      <c r="E47006"/>
    </row>
    <row r="47007" spans="5:5" x14ac:dyDescent="0.25">
      <c r="E47007"/>
    </row>
    <row r="47008" spans="5:5" x14ac:dyDescent="0.25">
      <c r="E47008"/>
    </row>
    <row r="47009" spans="5:5" x14ac:dyDescent="0.25">
      <c r="E47009"/>
    </row>
    <row r="47010" spans="5:5" x14ac:dyDescent="0.25">
      <c r="E47010"/>
    </row>
    <row r="47011" spans="5:5" x14ac:dyDescent="0.25">
      <c r="E47011"/>
    </row>
    <row r="47012" spans="5:5" x14ac:dyDescent="0.25">
      <c r="E47012"/>
    </row>
    <row r="47013" spans="5:5" x14ac:dyDescent="0.25">
      <c r="E47013"/>
    </row>
    <row r="47014" spans="5:5" x14ac:dyDescent="0.25">
      <c r="E47014"/>
    </row>
    <row r="47015" spans="5:5" x14ac:dyDescent="0.25">
      <c r="E47015"/>
    </row>
    <row r="47016" spans="5:5" x14ac:dyDescent="0.25">
      <c r="E47016"/>
    </row>
    <row r="47017" spans="5:5" x14ac:dyDescent="0.25">
      <c r="E47017"/>
    </row>
    <row r="47018" spans="5:5" x14ac:dyDescent="0.25">
      <c r="E47018"/>
    </row>
    <row r="47019" spans="5:5" x14ac:dyDescent="0.25">
      <c r="E47019"/>
    </row>
    <row r="47020" spans="5:5" x14ac:dyDescent="0.25">
      <c r="E47020"/>
    </row>
    <row r="47021" spans="5:5" x14ac:dyDescent="0.25">
      <c r="E47021"/>
    </row>
    <row r="47022" spans="5:5" x14ac:dyDescent="0.25">
      <c r="E47022"/>
    </row>
    <row r="47023" spans="5:5" x14ac:dyDescent="0.25">
      <c r="E47023"/>
    </row>
    <row r="47024" spans="5:5" x14ac:dyDescent="0.25">
      <c r="E47024"/>
    </row>
    <row r="47025" spans="5:5" x14ac:dyDescent="0.25">
      <c r="E47025"/>
    </row>
    <row r="47026" spans="5:5" x14ac:dyDescent="0.25">
      <c r="E47026"/>
    </row>
    <row r="47027" spans="5:5" x14ac:dyDescent="0.25">
      <c r="E47027"/>
    </row>
    <row r="47028" spans="5:5" x14ac:dyDescent="0.25">
      <c r="E47028"/>
    </row>
    <row r="47029" spans="5:5" x14ac:dyDescent="0.25">
      <c r="E47029"/>
    </row>
    <row r="47030" spans="5:5" x14ac:dyDescent="0.25">
      <c r="E47030"/>
    </row>
    <row r="47031" spans="5:5" x14ac:dyDescent="0.25">
      <c r="E47031"/>
    </row>
    <row r="47032" spans="5:5" x14ac:dyDescent="0.25">
      <c r="E47032"/>
    </row>
    <row r="47033" spans="5:5" x14ac:dyDescent="0.25">
      <c r="E47033"/>
    </row>
    <row r="47034" spans="5:5" x14ac:dyDescent="0.25">
      <c r="E47034"/>
    </row>
    <row r="47035" spans="5:5" x14ac:dyDescent="0.25">
      <c r="E47035"/>
    </row>
    <row r="47036" spans="5:5" x14ac:dyDescent="0.25">
      <c r="E47036"/>
    </row>
    <row r="47037" spans="5:5" x14ac:dyDescent="0.25">
      <c r="E47037"/>
    </row>
    <row r="47038" spans="5:5" x14ac:dyDescent="0.25">
      <c r="E47038"/>
    </row>
    <row r="47039" spans="5:5" x14ac:dyDescent="0.25">
      <c r="E47039"/>
    </row>
    <row r="47040" spans="5:5" x14ac:dyDescent="0.25">
      <c r="E47040"/>
    </row>
    <row r="47041" spans="5:5" x14ac:dyDescent="0.25">
      <c r="E47041"/>
    </row>
    <row r="47042" spans="5:5" x14ac:dyDescent="0.25">
      <c r="E47042"/>
    </row>
    <row r="47043" spans="5:5" x14ac:dyDescent="0.25">
      <c r="E47043"/>
    </row>
    <row r="47044" spans="5:5" x14ac:dyDescent="0.25">
      <c r="E47044"/>
    </row>
    <row r="47045" spans="5:5" x14ac:dyDescent="0.25">
      <c r="E47045"/>
    </row>
    <row r="47046" spans="5:5" x14ac:dyDescent="0.25">
      <c r="E47046"/>
    </row>
    <row r="47047" spans="5:5" x14ac:dyDescent="0.25">
      <c r="E47047"/>
    </row>
    <row r="47048" spans="5:5" x14ac:dyDescent="0.25">
      <c r="E47048"/>
    </row>
    <row r="47049" spans="5:5" x14ac:dyDescent="0.25">
      <c r="E47049"/>
    </row>
    <row r="47050" spans="5:5" x14ac:dyDescent="0.25">
      <c r="E47050"/>
    </row>
    <row r="47051" spans="5:5" x14ac:dyDescent="0.25">
      <c r="E47051"/>
    </row>
    <row r="47052" spans="5:5" x14ac:dyDescent="0.25">
      <c r="E47052"/>
    </row>
    <row r="47053" spans="5:5" x14ac:dyDescent="0.25">
      <c r="E47053"/>
    </row>
    <row r="47054" spans="5:5" x14ac:dyDescent="0.25">
      <c r="E47054"/>
    </row>
    <row r="47055" spans="5:5" x14ac:dyDescent="0.25">
      <c r="E47055"/>
    </row>
    <row r="47056" spans="5:5" x14ac:dyDescent="0.25">
      <c r="E47056"/>
    </row>
    <row r="47057" spans="5:5" x14ac:dyDescent="0.25">
      <c r="E47057"/>
    </row>
    <row r="47058" spans="5:5" x14ac:dyDescent="0.25">
      <c r="E47058"/>
    </row>
    <row r="47059" spans="5:5" x14ac:dyDescent="0.25">
      <c r="E47059"/>
    </row>
    <row r="47060" spans="5:5" x14ac:dyDescent="0.25">
      <c r="E47060"/>
    </row>
    <row r="47061" spans="5:5" x14ac:dyDescent="0.25">
      <c r="E47061"/>
    </row>
    <row r="47062" spans="5:5" x14ac:dyDescent="0.25">
      <c r="E47062"/>
    </row>
    <row r="47063" spans="5:5" x14ac:dyDescent="0.25">
      <c r="E47063"/>
    </row>
    <row r="47064" spans="5:5" x14ac:dyDescent="0.25">
      <c r="E47064"/>
    </row>
    <row r="47065" spans="5:5" x14ac:dyDescent="0.25">
      <c r="E47065"/>
    </row>
    <row r="47066" spans="5:5" x14ac:dyDescent="0.25">
      <c r="E47066"/>
    </row>
    <row r="47067" spans="5:5" x14ac:dyDescent="0.25">
      <c r="E47067"/>
    </row>
    <row r="47068" spans="5:5" x14ac:dyDescent="0.25">
      <c r="E47068"/>
    </row>
    <row r="47069" spans="5:5" x14ac:dyDescent="0.25">
      <c r="E47069"/>
    </row>
    <row r="47070" spans="5:5" x14ac:dyDescent="0.25">
      <c r="E47070"/>
    </row>
    <row r="47071" spans="5:5" x14ac:dyDescent="0.25">
      <c r="E47071"/>
    </row>
    <row r="47072" spans="5:5" x14ac:dyDescent="0.25">
      <c r="E47072"/>
    </row>
    <row r="47073" spans="5:5" x14ac:dyDescent="0.25">
      <c r="E47073"/>
    </row>
    <row r="47074" spans="5:5" x14ac:dyDescent="0.25">
      <c r="E47074"/>
    </row>
    <row r="47075" spans="5:5" x14ac:dyDescent="0.25">
      <c r="E47075"/>
    </row>
    <row r="47076" spans="5:5" x14ac:dyDescent="0.25">
      <c r="E47076"/>
    </row>
    <row r="47077" spans="5:5" x14ac:dyDescent="0.25">
      <c r="E47077"/>
    </row>
    <row r="47078" spans="5:5" x14ac:dyDescent="0.25">
      <c r="E47078"/>
    </row>
    <row r="47079" spans="5:5" x14ac:dyDescent="0.25">
      <c r="E47079"/>
    </row>
    <row r="47080" spans="5:5" x14ac:dyDescent="0.25">
      <c r="E47080"/>
    </row>
    <row r="47081" spans="5:5" x14ac:dyDescent="0.25">
      <c r="E47081"/>
    </row>
    <row r="47082" spans="5:5" x14ac:dyDescent="0.25">
      <c r="E47082"/>
    </row>
    <row r="47083" spans="5:5" x14ac:dyDescent="0.25">
      <c r="E47083"/>
    </row>
    <row r="47084" spans="5:5" x14ac:dyDescent="0.25">
      <c r="E47084"/>
    </row>
    <row r="47085" spans="5:5" x14ac:dyDescent="0.25">
      <c r="E47085"/>
    </row>
    <row r="47086" spans="5:5" x14ac:dyDescent="0.25">
      <c r="E47086"/>
    </row>
    <row r="47087" spans="5:5" x14ac:dyDescent="0.25">
      <c r="E47087"/>
    </row>
    <row r="47088" spans="5:5" x14ac:dyDescent="0.25">
      <c r="E47088"/>
    </row>
    <row r="47089" spans="5:5" x14ac:dyDescent="0.25">
      <c r="E47089"/>
    </row>
    <row r="47090" spans="5:5" x14ac:dyDescent="0.25">
      <c r="E47090"/>
    </row>
    <row r="47091" spans="5:5" x14ac:dyDescent="0.25">
      <c r="E47091"/>
    </row>
    <row r="47092" spans="5:5" x14ac:dyDescent="0.25">
      <c r="E47092"/>
    </row>
    <row r="47093" spans="5:5" x14ac:dyDescent="0.25">
      <c r="E47093"/>
    </row>
    <row r="47094" spans="5:5" x14ac:dyDescent="0.25">
      <c r="E47094"/>
    </row>
    <row r="47095" spans="5:5" x14ac:dyDescent="0.25">
      <c r="E47095"/>
    </row>
    <row r="47096" spans="5:5" x14ac:dyDescent="0.25">
      <c r="E47096"/>
    </row>
    <row r="47097" spans="5:5" x14ac:dyDescent="0.25">
      <c r="E47097"/>
    </row>
    <row r="47098" spans="5:5" x14ac:dyDescent="0.25">
      <c r="E47098"/>
    </row>
    <row r="47099" spans="5:5" x14ac:dyDescent="0.25">
      <c r="E47099"/>
    </row>
    <row r="47100" spans="5:5" x14ac:dyDescent="0.25">
      <c r="E47100"/>
    </row>
    <row r="47101" spans="5:5" x14ac:dyDescent="0.25">
      <c r="E47101"/>
    </row>
    <row r="47102" spans="5:5" x14ac:dyDescent="0.25">
      <c r="E47102"/>
    </row>
    <row r="47103" spans="5:5" x14ac:dyDescent="0.25">
      <c r="E47103"/>
    </row>
    <row r="47104" spans="5:5" x14ac:dyDescent="0.25">
      <c r="E47104"/>
    </row>
    <row r="47105" spans="5:5" x14ac:dyDescent="0.25">
      <c r="E47105"/>
    </row>
    <row r="47106" spans="5:5" x14ac:dyDescent="0.25">
      <c r="E47106"/>
    </row>
    <row r="47107" spans="5:5" x14ac:dyDescent="0.25">
      <c r="E47107"/>
    </row>
    <row r="47108" spans="5:5" x14ac:dyDescent="0.25">
      <c r="E47108"/>
    </row>
    <row r="47109" spans="5:5" x14ac:dyDescent="0.25">
      <c r="E47109"/>
    </row>
    <row r="47110" spans="5:5" x14ac:dyDescent="0.25">
      <c r="E47110"/>
    </row>
    <row r="47111" spans="5:5" x14ac:dyDescent="0.25">
      <c r="E47111"/>
    </row>
    <row r="47112" spans="5:5" x14ac:dyDescent="0.25">
      <c r="E47112"/>
    </row>
    <row r="47113" spans="5:5" x14ac:dyDescent="0.25">
      <c r="E47113"/>
    </row>
    <row r="47114" spans="5:5" x14ac:dyDescent="0.25">
      <c r="E47114"/>
    </row>
    <row r="47115" spans="5:5" x14ac:dyDescent="0.25">
      <c r="E47115"/>
    </row>
    <row r="47116" spans="5:5" x14ac:dyDescent="0.25">
      <c r="E47116"/>
    </row>
    <row r="47117" spans="5:5" x14ac:dyDescent="0.25">
      <c r="E47117"/>
    </row>
    <row r="47118" spans="5:5" x14ac:dyDescent="0.25">
      <c r="E47118"/>
    </row>
    <row r="47119" spans="5:5" x14ac:dyDescent="0.25">
      <c r="E47119"/>
    </row>
    <row r="47120" spans="5:5" x14ac:dyDescent="0.25">
      <c r="E47120"/>
    </row>
    <row r="47121" spans="5:5" x14ac:dyDescent="0.25">
      <c r="E47121"/>
    </row>
    <row r="47122" spans="5:5" x14ac:dyDescent="0.25">
      <c r="E47122"/>
    </row>
    <row r="47123" spans="5:5" x14ac:dyDescent="0.25">
      <c r="E47123"/>
    </row>
    <row r="47124" spans="5:5" x14ac:dyDescent="0.25">
      <c r="E47124"/>
    </row>
    <row r="47125" spans="5:5" x14ac:dyDescent="0.25">
      <c r="E47125"/>
    </row>
    <row r="47126" spans="5:5" x14ac:dyDescent="0.25">
      <c r="E47126"/>
    </row>
    <row r="47127" spans="5:5" x14ac:dyDescent="0.25">
      <c r="E47127"/>
    </row>
    <row r="47128" spans="5:5" x14ac:dyDescent="0.25">
      <c r="E47128"/>
    </row>
    <row r="47129" spans="5:5" x14ac:dyDescent="0.25">
      <c r="E47129"/>
    </row>
    <row r="47130" spans="5:5" x14ac:dyDescent="0.25">
      <c r="E47130"/>
    </row>
    <row r="47131" spans="5:5" x14ac:dyDescent="0.25">
      <c r="E47131"/>
    </row>
    <row r="47132" spans="5:5" x14ac:dyDescent="0.25">
      <c r="E47132"/>
    </row>
    <row r="47133" spans="5:5" x14ac:dyDescent="0.25">
      <c r="E47133"/>
    </row>
    <row r="47134" spans="5:5" x14ac:dyDescent="0.25">
      <c r="E47134"/>
    </row>
    <row r="47135" spans="5:5" x14ac:dyDescent="0.25">
      <c r="E47135"/>
    </row>
    <row r="47136" spans="5:5" x14ac:dyDescent="0.25">
      <c r="E47136"/>
    </row>
    <row r="47137" spans="5:5" x14ac:dyDescent="0.25">
      <c r="E47137"/>
    </row>
    <row r="47138" spans="5:5" x14ac:dyDescent="0.25">
      <c r="E47138"/>
    </row>
    <row r="47139" spans="5:5" x14ac:dyDescent="0.25">
      <c r="E47139"/>
    </row>
    <row r="47140" spans="5:5" x14ac:dyDescent="0.25">
      <c r="E47140"/>
    </row>
    <row r="47141" spans="5:5" x14ac:dyDescent="0.25">
      <c r="E47141"/>
    </row>
    <row r="47142" spans="5:5" x14ac:dyDescent="0.25">
      <c r="E47142"/>
    </row>
    <row r="47143" spans="5:5" x14ac:dyDescent="0.25">
      <c r="E47143"/>
    </row>
    <row r="47144" spans="5:5" x14ac:dyDescent="0.25">
      <c r="E47144"/>
    </row>
    <row r="47145" spans="5:5" x14ac:dyDescent="0.25">
      <c r="E47145"/>
    </row>
    <row r="47146" spans="5:5" x14ac:dyDescent="0.25">
      <c r="E47146"/>
    </row>
    <row r="47147" spans="5:5" x14ac:dyDescent="0.25">
      <c r="E47147"/>
    </row>
    <row r="47148" spans="5:5" x14ac:dyDescent="0.25">
      <c r="E47148"/>
    </row>
    <row r="47149" spans="5:5" x14ac:dyDescent="0.25">
      <c r="E47149"/>
    </row>
    <row r="47150" spans="5:5" x14ac:dyDescent="0.25">
      <c r="E47150"/>
    </row>
    <row r="47151" spans="5:5" x14ac:dyDescent="0.25">
      <c r="E47151"/>
    </row>
    <row r="47152" spans="5:5" x14ac:dyDescent="0.25">
      <c r="E47152"/>
    </row>
    <row r="47153" spans="5:5" x14ac:dyDescent="0.25">
      <c r="E47153"/>
    </row>
    <row r="47154" spans="5:5" x14ac:dyDescent="0.25">
      <c r="E47154"/>
    </row>
    <row r="47155" spans="5:5" x14ac:dyDescent="0.25">
      <c r="E47155"/>
    </row>
    <row r="47156" spans="5:5" x14ac:dyDescent="0.25">
      <c r="E47156"/>
    </row>
    <row r="47157" spans="5:5" x14ac:dyDescent="0.25">
      <c r="E47157"/>
    </row>
    <row r="47158" spans="5:5" x14ac:dyDescent="0.25">
      <c r="E47158"/>
    </row>
    <row r="47159" spans="5:5" x14ac:dyDescent="0.25">
      <c r="E47159"/>
    </row>
    <row r="47160" spans="5:5" x14ac:dyDescent="0.25">
      <c r="E47160"/>
    </row>
    <row r="47161" spans="5:5" x14ac:dyDescent="0.25">
      <c r="E47161"/>
    </row>
    <row r="47162" spans="5:5" x14ac:dyDescent="0.25">
      <c r="E47162"/>
    </row>
    <row r="47163" spans="5:5" x14ac:dyDescent="0.25">
      <c r="E47163"/>
    </row>
    <row r="47164" spans="5:5" x14ac:dyDescent="0.25">
      <c r="E47164"/>
    </row>
    <row r="47165" spans="5:5" x14ac:dyDescent="0.25">
      <c r="E47165"/>
    </row>
    <row r="47166" spans="5:5" x14ac:dyDescent="0.25">
      <c r="E47166"/>
    </row>
    <row r="47167" spans="5:5" x14ac:dyDescent="0.25">
      <c r="E47167"/>
    </row>
    <row r="47168" spans="5:5" x14ac:dyDescent="0.25">
      <c r="E47168"/>
    </row>
    <row r="47169" spans="5:5" x14ac:dyDescent="0.25">
      <c r="E47169"/>
    </row>
    <row r="47170" spans="5:5" x14ac:dyDescent="0.25">
      <c r="E47170"/>
    </row>
    <row r="47171" spans="5:5" x14ac:dyDescent="0.25">
      <c r="E47171"/>
    </row>
    <row r="47172" spans="5:5" x14ac:dyDescent="0.25">
      <c r="E47172"/>
    </row>
    <row r="47173" spans="5:5" x14ac:dyDescent="0.25">
      <c r="E47173"/>
    </row>
    <row r="47174" spans="5:5" x14ac:dyDescent="0.25">
      <c r="E47174"/>
    </row>
    <row r="47175" spans="5:5" x14ac:dyDescent="0.25">
      <c r="E47175"/>
    </row>
    <row r="47176" spans="5:5" x14ac:dyDescent="0.25">
      <c r="E47176"/>
    </row>
    <row r="47177" spans="5:5" x14ac:dyDescent="0.25">
      <c r="E47177"/>
    </row>
    <row r="47178" spans="5:5" x14ac:dyDescent="0.25">
      <c r="E47178"/>
    </row>
    <row r="47179" spans="5:5" x14ac:dyDescent="0.25">
      <c r="E47179"/>
    </row>
    <row r="47180" spans="5:5" x14ac:dyDescent="0.25">
      <c r="E47180"/>
    </row>
    <row r="47181" spans="5:5" x14ac:dyDescent="0.25">
      <c r="E47181"/>
    </row>
    <row r="47182" spans="5:5" x14ac:dyDescent="0.25">
      <c r="E47182"/>
    </row>
    <row r="47183" spans="5:5" x14ac:dyDescent="0.25">
      <c r="E47183"/>
    </row>
    <row r="47184" spans="5:5" x14ac:dyDescent="0.25">
      <c r="E47184"/>
    </row>
    <row r="47185" spans="5:5" x14ac:dyDescent="0.25">
      <c r="E47185"/>
    </row>
    <row r="47186" spans="5:5" x14ac:dyDescent="0.25">
      <c r="E47186"/>
    </row>
    <row r="47187" spans="5:5" x14ac:dyDescent="0.25">
      <c r="E47187"/>
    </row>
    <row r="47188" spans="5:5" x14ac:dyDescent="0.25">
      <c r="E47188"/>
    </row>
    <row r="47189" spans="5:5" x14ac:dyDescent="0.25">
      <c r="E47189"/>
    </row>
    <row r="47190" spans="5:5" x14ac:dyDescent="0.25">
      <c r="E47190"/>
    </row>
    <row r="47191" spans="5:5" x14ac:dyDescent="0.25">
      <c r="E47191"/>
    </row>
    <row r="47192" spans="5:5" x14ac:dyDescent="0.25">
      <c r="E47192"/>
    </row>
    <row r="47193" spans="5:5" x14ac:dyDescent="0.25">
      <c r="E47193"/>
    </row>
    <row r="47194" spans="5:5" x14ac:dyDescent="0.25">
      <c r="E47194"/>
    </row>
    <row r="47195" spans="5:5" x14ac:dyDescent="0.25">
      <c r="E47195"/>
    </row>
    <row r="47196" spans="5:5" x14ac:dyDescent="0.25">
      <c r="E47196"/>
    </row>
    <row r="47197" spans="5:5" x14ac:dyDescent="0.25">
      <c r="E47197"/>
    </row>
    <row r="47198" spans="5:5" x14ac:dyDescent="0.25">
      <c r="E47198"/>
    </row>
    <row r="47199" spans="5:5" x14ac:dyDescent="0.25">
      <c r="E47199"/>
    </row>
    <row r="47200" spans="5:5" x14ac:dyDescent="0.25">
      <c r="E47200"/>
    </row>
    <row r="47201" spans="5:5" x14ac:dyDescent="0.25">
      <c r="E47201"/>
    </row>
    <row r="47202" spans="5:5" x14ac:dyDescent="0.25">
      <c r="E47202"/>
    </row>
    <row r="47203" spans="5:5" x14ac:dyDescent="0.25">
      <c r="E47203"/>
    </row>
    <row r="47204" spans="5:5" x14ac:dyDescent="0.25">
      <c r="E47204"/>
    </row>
    <row r="47205" spans="5:5" x14ac:dyDescent="0.25">
      <c r="E47205"/>
    </row>
    <row r="47206" spans="5:5" x14ac:dyDescent="0.25">
      <c r="E47206"/>
    </row>
    <row r="47207" spans="5:5" x14ac:dyDescent="0.25">
      <c r="E47207"/>
    </row>
    <row r="47208" spans="5:5" x14ac:dyDescent="0.25">
      <c r="E47208"/>
    </row>
    <row r="47209" spans="5:5" x14ac:dyDescent="0.25">
      <c r="E47209"/>
    </row>
    <row r="47210" spans="5:5" x14ac:dyDescent="0.25">
      <c r="E47210"/>
    </row>
    <row r="47211" spans="5:5" x14ac:dyDescent="0.25">
      <c r="E47211"/>
    </row>
    <row r="47212" spans="5:5" x14ac:dyDescent="0.25">
      <c r="E47212"/>
    </row>
    <row r="47213" spans="5:5" x14ac:dyDescent="0.25">
      <c r="E47213"/>
    </row>
    <row r="47214" spans="5:5" x14ac:dyDescent="0.25">
      <c r="E47214"/>
    </row>
    <row r="47215" spans="5:5" x14ac:dyDescent="0.25">
      <c r="E47215"/>
    </row>
    <row r="47216" spans="5:5" x14ac:dyDescent="0.25">
      <c r="E47216"/>
    </row>
    <row r="47217" spans="5:5" x14ac:dyDescent="0.25">
      <c r="E47217"/>
    </row>
    <row r="47218" spans="5:5" x14ac:dyDescent="0.25">
      <c r="E47218"/>
    </row>
    <row r="47219" spans="5:5" x14ac:dyDescent="0.25">
      <c r="E47219"/>
    </row>
    <row r="47220" spans="5:5" x14ac:dyDescent="0.25">
      <c r="E47220"/>
    </row>
    <row r="47221" spans="5:5" x14ac:dyDescent="0.25">
      <c r="E47221"/>
    </row>
    <row r="47222" spans="5:5" x14ac:dyDescent="0.25">
      <c r="E47222"/>
    </row>
    <row r="47223" spans="5:5" x14ac:dyDescent="0.25">
      <c r="E47223"/>
    </row>
    <row r="47224" spans="5:5" x14ac:dyDescent="0.25">
      <c r="E47224"/>
    </row>
    <row r="47225" spans="5:5" x14ac:dyDescent="0.25">
      <c r="E47225"/>
    </row>
    <row r="47226" spans="5:5" x14ac:dyDescent="0.25">
      <c r="E47226"/>
    </row>
    <row r="47227" spans="5:5" x14ac:dyDescent="0.25">
      <c r="E47227"/>
    </row>
    <row r="47228" spans="5:5" x14ac:dyDescent="0.25">
      <c r="E47228"/>
    </row>
    <row r="47229" spans="5:5" x14ac:dyDescent="0.25">
      <c r="E47229"/>
    </row>
    <row r="47230" spans="5:5" x14ac:dyDescent="0.25">
      <c r="E47230"/>
    </row>
    <row r="47231" spans="5:5" x14ac:dyDescent="0.25">
      <c r="E47231"/>
    </row>
    <row r="47232" spans="5:5" x14ac:dyDescent="0.25">
      <c r="E47232"/>
    </row>
    <row r="47233" spans="5:5" x14ac:dyDescent="0.25">
      <c r="E47233"/>
    </row>
    <row r="47234" spans="5:5" x14ac:dyDescent="0.25">
      <c r="E47234"/>
    </row>
    <row r="47235" spans="5:5" x14ac:dyDescent="0.25">
      <c r="E47235"/>
    </row>
    <row r="47236" spans="5:5" x14ac:dyDescent="0.25">
      <c r="E47236"/>
    </row>
    <row r="47237" spans="5:5" x14ac:dyDescent="0.25">
      <c r="E47237"/>
    </row>
    <row r="47238" spans="5:5" x14ac:dyDescent="0.25">
      <c r="E47238"/>
    </row>
    <row r="47239" spans="5:5" x14ac:dyDescent="0.25">
      <c r="E47239"/>
    </row>
    <row r="47240" spans="5:5" x14ac:dyDescent="0.25">
      <c r="E47240"/>
    </row>
    <row r="47241" spans="5:5" x14ac:dyDescent="0.25">
      <c r="E47241"/>
    </row>
    <row r="47242" spans="5:5" x14ac:dyDescent="0.25">
      <c r="E47242"/>
    </row>
    <row r="47243" spans="5:5" x14ac:dyDescent="0.25">
      <c r="E47243"/>
    </row>
    <row r="47244" spans="5:5" x14ac:dyDescent="0.25">
      <c r="E47244"/>
    </row>
    <row r="47245" spans="5:5" x14ac:dyDescent="0.25">
      <c r="E47245"/>
    </row>
    <row r="47246" spans="5:5" x14ac:dyDescent="0.25">
      <c r="E47246"/>
    </row>
    <row r="47247" spans="5:5" x14ac:dyDescent="0.25">
      <c r="E47247"/>
    </row>
    <row r="47248" spans="5:5" x14ac:dyDescent="0.25">
      <c r="E47248"/>
    </row>
    <row r="47249" spans="5:5" x14ac:dyDescent="0.25">
      <c r="E47249"/>
    </row>
    <row r="47250" spans="5:5" x14ac:dyDescent="0.25">
      <c r="E47250"/>
    </row>
    <row r="47251" spans="5:5" x14ac:dyDescent="0.25">
      <c r="E47251"/>
    </row>
    <row r="47252" spans="5:5" x14ac:dyDescent="0.25">
      <c r="E47252"/>
    </row>
    <row r="47253" spans="5:5" x14ac:dyDescent="0.25">
      <c r="E47253"/>
    </row>
    <row r="47254" spans="5:5" x14ac:dyDescent="0.25">
      <c r="E47254"/>
    </row>
    <row r="47255" spans="5:5" x14ac:dyDescent="0.25">
      <c r="E47255"/>
    </row>
    <row r="47256" spans="5:5" x14ac:dyDescent="0.25">
      <c r="E47256"/>
    </row>
    <row r="47257" spans="5:5" x14ac:dyDescent="0.25">
      <c r="E47257"/>
    </row>
    <row r="47258" spans="5:5" x14ac:dyDescent="0.25">
      <c r="E47258"/>
    </row>
    <row r="47259" spans="5:5" x14ac:dyDescent="0.25">
      <c r="E47259"/>
    </row>
    <row r="47260" spans="5:5" x14ac:dyDescent="0.25">
      <c r="E47260"/>
    </row>
    <row r="47261" spans="5:5" x14ac:dyDescent="0.25">
      <c r="E47261"/>
    </row>
    <row r="47262" spans="5:5" x14ac:dyDescent="0.25">
      <c r="E47262"/>
    </row>
    <row r="47263" spans="5:5" x14ac:dyDescent="0.25">
      <c r="E47263"/>
    </row>
    <row r="47264" spans="5:5" x14ac:dyDescent="0.25">
      <c r="E47264"/>
    </row>
    <row r="47265" spans="5:5" x14ac:dyDescent="0.25">
      <c r="E47265"/>
    </row>
    <row r="47266" spans="5:5" x14ac:dyDescent="0.25">
      <c r="E47266"/>
    </row>
    <row r="47267" spans="5:5" x14ac:dyDescent="0.25">
      <c r="E47267"/>
    </row>
    <row r="47268" spans="5:5" x14ac:dyDescent="0.25">
      <c r="E47268"/>
    </row>
    <row r="47269" spans="5:5" x14ac:dyDescent="0.25">
      <c r="E47269"/>
    </row>
    <row r="47270" spans="5:5" x14ac:dyDescent="0.25">
      <c r="E47270"/>
    </row>
    <row r="47271" spans="5:5" x14ac:dyDescent="0.25">
      <c r="E47271"/>
    </row>
    <row r="47272" spans="5:5" x14ac:dyDescent="0.25">
      <c r="E47272"/>
    </row>
    <row r="47273" spans="5:5" x14ac:dyDescent="0.25">
      <c r="E47273"/>
    </row>
    <row r="47274" spans="5:5" x14ac:dyDescent="0.25">
      <c r="E47274"/>
    </row>
    <row r="47275" spans="5:5" x14ac:dyDescent="0.25">
      <c r="E47275"/>
    </row>
    <row r="47276" spans="5:5" x14ac:dyDescent="0.25">
      <c r="E47276"/>
    </row>
    <row r="47277" spans="5:5" x14ac:dyDescent="0.25">
      <c r="E47277"/>
    </row>
    <row r="47278" spans="5:5" x14ac:dyDescent="0.25">
      <c r="E47278"/>
    </row>
    <row r="47279" spans="5:5" x14ac:dyDescent="0.25">
      <c r="E47279"/>
    </row>
    <row r="47280" spans="5:5" x14ac:dyDescent="0.25">
      <c r="E47280"/>
    </row>
    <row r="47281" spans="5:5" x14ac:dyDescent="0.25">
      <c r="E47281"/>
    </row>
    <row r="47282" spans="5:5" x14ac:dyDescent="0.25">
      <c r="E47282"/>
    </row>
    <row r="47283" spans="5:5" x14ac:dyDescent="0.25">
      <c r="E47283"/>
    </row>
    <row r="47284" spans="5:5" x14ac:dyDescent="0.25">
      <c r="E47284"/>
    </row>
    <row r="47285" spans="5:5" x14ac:dyDescent="0.25">
      <c r="E47285"/>
    </row>
    <row r="47286" spans="5:5" x14ac:dyDescent="0.25">
      <c r="E47286"/>
    </row>
    <row r="47287" spans="5:5" x14ac:dyDescent="0.25">
      <c r="E47287"/>
    </row>
    <row r="47288" spans="5:5" x14ac:dyDescent="0.25">
      <c r="E47288"/>
    </row>
    <row r="47289" spans="5:5" x14ac:dyDescent="0.25">
      <c r="E47289"/>
    </row>
    <row r="47290" spans="5:5" x14ac:dyDescent="0.25">
      <c r="E47290"/>
    </row>
    <row r="47291" spans="5:5" x14ac:dyDescent="0.25">
      <c r="E47291"/>
    </row>
    <row r="47292" spans="5:5" x14ac:dyDescent="0.25">
      <c r="E47292"/>
    </row>
    <row r="47293" spans="5:5" x14ac:dyDescent="0.25">
      <c r="E47293"/>
    </row>
    <row r="47294" spans="5:5" x14ac:dyDescent="0.25">
      <c r="E47294"/>
    </row>
    <row r="47295" spans="5:5" x14ac:dyDescent="0.25">
      <c r="E47295"/>
    </row>
    <row r="47296" spans="5:5" x14ac:dyDescent="0.25">
      <c r="E47296"/>
    </row>
    <row r="47297" spans="5:5" x14ac:dyDescent="0.25">
      <c r="E47297"/>
    </row>
    <row r="47298" spans="5:5" x14ac:dyDescent="0.25">
      <c r="E47298"/>
    </row>
    <row r="47299" spans="5:5" x14ac:dyDescent="0.25">
      <c r="E47299"/>
    </row>
    <row r="47300" spans="5:5" x14ac:dyDescent="0.25">
      <c r="E47300"/>
    </row>
    <row r="47301" spans="5:5" x14ac:dyDescent="0.25">
      <c r="E47301"/>
    </row>
    <row r="47302" spans="5:5" x14ac:dyDescent="0.25">
      <c r="E47302"/>
    </row>
    <row r="47303" spans="5:5" x14ac:dyDescent="0.25">
      <c r="E47303"/>
    </row>
    <row r="47304" spans="5:5" x14ac:dyDescent="0.25">
      <c r="E47304"/>
    </row>
    <row r="47305" spans="5:5" x14ac:dyDescent="0.25">
      <c r="E47305"/>
    </row>
    <row r="47306" spans="5:5" x14ac:dyDescent="0.25">
      <c r="E47306"/>
    </row>
    <row r="47307" spans="5:5" x14ac:dyDescent="0.25">
      <c r="E47307"/>
    </row>
    <row r="47308" spans="5:5" x14ac:dyDescent="0.25">
      <c r="E47308"/>
    </row>
    <row r="47309" spans="5:5" x14ac:dyDescent="0.25">
      <c r="E47309"/>
    </row>
    <row r="47310" spans="5:5" x14ac:dyDescent="0.25">
      <c r="E47310"/>
    </row>
    <row r="47311" spans="5:5" x14ac:dyDescent="0.25">
      <c r="E47311"/>
    </row>
    <row r="47312" spans="5:5" x14ac:dyDescent="0.25">
      <c r="E47312"/>
    </row>
    <row r="47313" spans="5:5" x14ac:dyDescent="0.25">
      <c r="E47313"/>
    </row>
    <row r="47314" spans="5:5" x14ac:dyDescent="0.25">
      <c r="E47314"/>
    </row>
    <row r="47315" spans="5:5" x14ac:dyDescent="0.25">
      <c r="E47315"/>
    </row>
    <row r="47316" spans="5:5" x14ac:dyDescent="0.25">
      <c r="E47316"/>
    </row>
    <row r="47317" spans="5:5" x14ac:dyDescent="0.25">
      <c r="E47317"/>
    </row>
    <row r="47318" spans="5:5" x14ac:dyDescent="0.25">
      <c r="E47318"/>
    </row>
    <row r="47319" spans="5:5" x14ac:dyDescent="0.25">
      <c r="E47319"/>
    </row>
    <row r="47320" spans="5:5" x14ac:dyDescent="0.25">
      <c r="E47320"/>
    </row>
    <row r="47321" spans="5:5" x14ac:dyDescent="0.25">
      <c r="E47321"/>
    </row>
    <row r="47322" spans="5:5" x14ac:dyDescent="0.25">
      <c r="E47322"/>
    </row>
    <row r="47323" spans="5:5" x14ac:dyDescent="0.25">
      <c r="E47323"/>
    </row>
    <row r="47324" spans="5:5" x14ac:dyDescent="0.25">
      <c r="E47324"/>
    </row>
    <row r="47325" spans="5:5" x14ac:dyDescent="0.25">
      <c r="E47325"/>
    </row>
    <row r="47326" spans="5:5" x14ac:dyDescent="0.25">
      <c r="E47326"/>
    </row>
    <row r="47327" spans="5:5" x14ac:dyDescent="0.25">
      <c r="E47327"/>
    </row>
    <row r="47328" spans="5:5" x14ac:dyDescent="0.25">
      <c r="E47328"/>
    </row>
    <row r="47329" spans="5:5" x14ac:dyDescent="0.25">
      <c r="E47329"/>
    </row>
    <row r="47330" spans="5:5" x14ac:dyDescent="0.25">
      <c r="E47330"/>
    </row>
    <row r="47331" spans="5:5" x14ac:dyDescent="0.25">
      <c r="E47331"/>
    </row>
    <row r="47332" spans="5:5" x14ac:dyDescent="0.25">
      <c r="E47332"/>
    </row>
    <row r="47333" spans="5:5" x14ac:dyDescent="0.25">
      <c r="E47333"/>
    </row>
    <row r="47334" spans="5:5" x14ac:dyDescent="0.25">
      <c r="E47334"/>
    </row>
    <row r="47335" spans="5:5" x14ac:dyDescent="0.25">
      <c r="E47335"/>
    </row>
    <row r="47336" spans="5:5" x14ac:dyDescent="0.25">
      <c r="E47336"/>
    </row>
    <row r="47337" spans="5:5" x14ac:dyDescent="0.25">
      <c r="E47337"/>
    </row>
    <row r="47338" spans="5:5" x14ac:dyDescent="0.25">
      <c r="E47338"/>
    </row>
    <row r="47339" spans="5:5" x14ac:dyDescent="0.25">
      <c r="E47339"/>
    </row>
    <row r="47340" spans="5:5" x14ac:dyDescent="0.25">
      <c r="E47340"/>
    </row>
    <row r="47341" spans="5:5" x14ac:dyDescent="0.25">
      <c r="E47341"/>
    </row>
    <row r="47342" spans="5:5" x14ac:dyDescent="0.25">
      <c r="E47342"/>
    </row>
    <row r="47343" spans="5:5" x14ac:dyDescent="0.25">
      <c r="E47343"/>
    </row>
    <row r="47344" spans="5:5" x14ac:dyDescent="0.25">
      <c r="E47344"/>
    </row>
    <row r="47345" spans="5:5" x14ac:dyDescent="0.25">
      <c r="E47345"/>
    </row>
    <row r="47346" spans="5:5" x14ac:dyDescent="0.25">
      <c r="E47346"/>
    </row>
    <row r="47347" spans="5:5" x14ac:dyDescent="0.25">
      <c r="E47347"/>
    </row>
    <row r="47348" spans="5:5" x14ac:dyDescent="0.25">
      <c r="E47348"/>
    </row>
    <row r="47349" spans="5:5" x14ac:dyDescent="0.25">
      <c r="E47349"/>
    </row>
    <row r="47350" spans="5:5" x14ac:dyDescent="0.25">
      <c r="E47350"/>
    </row>
    <row r="47351" spans="5:5" x14ac:dyDescent="0.25">
      <c r="E47351"/>
    </row>
    <row r="47352" spans="5:5" x14ac:dyDescent="0.25">
      <c r="E47352"/>
    </row>
    <row r="47353" spans="5:5" x14ac:dyDescent="0.25">
      <c r="E47353"/>
    </row>
    <row r="47354" spans="5:5" x14ac:dyDescent="0.25">
      <c r="E47354"/>
    </row>
    <row r="47355" spans="5:5" x14ac:dyDescent="0.25">
      <c r="E47355"/>
    </row>
    <row r="47356" spans="5:5" x14ac:dyDescent="0.25">
      <c r="E47356"/>
    </row>
    <row r="47357" spans="5:5" x14ac:dyDescent="0.25">
      <c r="E47357"/>
    </row>
    <row r="47358" spans="5:5" x14ac:dyDescent="0.25">
      <c r="E47358"/>
    </row>
    <row r="47359" spans="5:5" x14ac:dyDescent="0.25">
      <c r="E47359"/>
    </row>
    <row r="47360" spans="5:5" x14ac:dyDescent="0.25">
      <c r="E47360"/>
    </row>
    <row r="47361" spans="5:5" x14ac:dyDescent="0.25">
      <c r="E47361"/>
    </row>
    <row r="47362" spans="5:5" x14ac:dyDescent="0.25">
      <c r="E47362"/>
    </row>
    <row r="47363" spans="5:5" x14ac:dyDescent="0.25">
      <c r="E47363"/>
    </row>
    <row r="47364" spans="5:5" x14ac:dyDescent="0.25">
      <c r="E47364"/>
    </row>
    <row r="47365" spans="5:5" x14ac:dyDescent="0.25">
      <c r="E47365"/>
    </row>
    <row r="47366" spans="5:5" x14ac:dyDescent="0.25">
      <c r="E47366"/>
    </row>
    <row r="47367" spans="5:5" x14ac:dyDescent="0.25">
      <c r="E47367"/>
    </row>
    <row r="47368" spans="5:5" x14ac:dyDescent="0.25">
      <c r="E47368"/>
    </row>
    <row r="47369" spans="5:5" x14ac:dyDescent="0.25">
      <c r="E47369"/>
    </row>
    <row r="47370" spans="5:5" x14ac:dyDescent="0.25">
      <c r="E47370"/>
    </row>
    <row r="47371" spans="5:5" x14ac:dyDescent="0.25">
      <c r="E47371"/>
    </row>
    <row r="47372" spans="5:5" x14ac:dyDescent="0.25">
      <c r="E47372"/>
    </row>
    <row r="47373" spans="5:5" x14ac:dyDescent="0.25">
      <c r="E47373"/>
    </row>
    <row r="47374" spans="5:5" x14ac:dyDescent="0.25">
      <c r="E47374"/>
    </row>
    <row r="47375" spans="5:5" x14ac:dyDescent="0.25">
      <c r="E47375"/>
    </row>
    <row r="47376" spans="5:5" x14ac:dyDescent="0.25">
      <c r="E47376"/>
    </row>
    <row r="47377" spans="5:5" x14ac:dyDescent="0.25">
      <c r="E47377"/>
    </row>
    <row r="47378" spans="5:5" x14ac:dyDescent="0.25">
      <c r="E47378"/>
    </row>
    <row r="47379" spans="5:5" x14ac:dyDescent="0.25">
      <c r="E47379"/>
    </row>
    <row r="47380" spans="5:5" x14ac:dyDescent="0.25">
      <c r="E47380"/>
    </row>
    <row r="47381" spans="5:5" x14ac:dyDescent="0.25">
      <c r="E47381"/>
    </row>
    <row r="47382" spans="5:5" x14ac:dyDescent="0.25">
      <c r="E47382"/>
    </row>
    <row r="47383" spans="5:5" x14ac:dyDescent="0.25">
      <c r="E47383"/>
    </row>
    <row r="47384" spans="5:5" x14ac:dyDescent="0.25">
      <c r="E47384"/>
    </row>
    <row r="47385" spans="5:5" x14ac:dyDescent="0.25">
      <c r="E47385"/>
    </row>
    <row r="47386" spans="5:5" x14ac:dyDescent="0.25">
      <c r="E47386"/>
    </row>
    <row r="47387" spans="5:5" x14ac:dyDescent="0.25">
      <c r="E47387"/>
    </row>
    <row r="47388" spans="5:5" x14ac:dyDescent="0.25">
      <c r="E47388"/>
    </row>
    <row r="47389" spans="5:5" x14ac:dyDescent="0.25">
      <c r="E47389"/>
    </row>
    <row r="47390" spans="5:5" x14ac:dyDescent="0.25">
      <c r="E47390"/>
    </row>
    <row r="47391" spans="5:5" x14ac:dyDescent="0.25">
      <c r="E47391"/>
    </row>
    <row r="47392" spans="5:5" x14ac:dyDescent="0.25">
      <c r="E47392"/>
    </row>
    <row r="47393" spans="5:5" x14ac:dyDescent="0.25">
      <c r="E47393"/>
    </row>
    <row r="47394" spans="5:5" x14ac:dyDescent="0.25">
      <c r="E47394"/>
    </row>
    <row r="47395" spans="5:5" x14ac:dyDescent="0.25">
      <c r="E47395"/>
    </row>
    <row r="47396" spans="5:5" x14ac:dyDescent="0.25">
      <c r="E47396"/>
    </row>
    <row r="47397" spans="5:5" x14ac:dyDescent="0.25">
      <c r="E47397"/>
    </row>
    <row r="47398" spans="5:5" x14ac:dyDescent="0.25">
      <c r="E47398"/>
    </row>
    <row r="47399" spans="5:5" x14ac:dyDescent="0.25">
      <c r="E47399"/>
    </row>
    <row r="47400" spans="5:5" x14ac:dyDescent="0.25">
      <c r="E47400"/>
    </row>
    <row r="47401" spans="5:5" x14ac:dyDescent="0.25">
      <c r="E47401"/>
    </row>
    <row r="47402" spans="5:5" x14ac:dyDescent="0.25">
      <c r="E47402"/>
    </row>
    <row r="47403" spans="5:5" x14ac:dyDescent="0.25">
      <c r="E47403"/>
    </row>
    <row r="47404" spans="5:5" x14ac:dyDescent="0.25">
      <c r="E47404"/>
    </row>
    <row r="47405" spans="5:5" x14ac:dyDescent="0.25">
      <c r="E47405"/>
    </row>
    <row r="47406" spans="5:5" x14ac:dyDescent="0.25">
      <c r="E47406"/>
    </row>
    <row r="47407" spans="5:5" x14ac:dyDescent="0.25">
      <c r="E47407"/>
    </row>
    <row r="47408" spans="5:5" x14ac:dyDescent="0.25">
      <c r="E47408"/>
    </row>
    <row r="47409" spans="5:5" x14ac:dyDescent="0.25">
      <c r="E47409"/>
    </row>
    <row r="47410" spans="5:5" x14ac:dyDescent="0.25">
      <c r="E47410"/>
    </row>
    <row r="47411" spans="5:5" x14ac:dyDescent="0.25">
      <c r="E47411"/>
    </row>
    <row r="47412" spans="5:5" x14ac:dyDescent="0.25">
      <c r="E47412"/>
    </row>
    <row r="47413" spans="5:5" x14ac:dyDescent="0.25">
      <c r="E47413"/>
    </row>
    <row r="47414" spans="5:5" x14ac:dyDescent="0.25">
      <c r="E47414"/>
    </row>
    <row r="47415" spans="5:5" x14ac:dyDescent="0.25">
      <c r="E47415"/>
    </row>
    <row r="47416" spans="5:5" x14ac:dyDescent="0.25">
      <c r="E47416"/>
    </row>
    <row r="47417" spans="5:5" x14ac:dyDescent="0.25">
      <c r="E47417"/>
    </row>
    <row r="47418" spans="5:5" x14ac:dyDescent="0.25">
      <c r="E47418"/>
    </row>
    <row r="47419" spans="5:5" x14ac:dyDescent="0.25">
      <c r="E47419"/>
    </row>
    <row r="47420" spans="5:5" x14ac:dyDescent="0.25">
      <c r="E47420"/>
    </row>
    <row r="47421" spans="5:5" x14ac:dyDescent="0.25">
      <c r="E47421"/>
    </row>
    <row r="47422" spans="5:5" x14ac:dyDescent="0.25">
      <c r="E47422"/>
    </row>
    <row r="47423" spans="5:5" x14ac:dyDescent="0.25">
      <c r="E47423"/>
    </row>
    <row r="47424" spans="5:5" x14ac:dyDescent="0.25">
      <c r="E47424"/>
    </row>
    <row r="47425" spans="5:5" x14ac:dyDescent="0.25">
      <c r="E47425"/>
    </row>
    <row r="47426" spans="5:5" x14ac:dyDescent="0.25">
      <c r="E47426"/>
    </row>
    <row r="47427" spans="5:5" x14ac:dyDescent="0.25">
      <c r="E47427"/>
    </row>
    <row r="47428" spans="5:5" x14ac:dyDescent="0.25">
      <c r="E47428"/>
    </row>
    <row r="47429" spans="5:5" x14ac:dyDescent="0.25">
      <c r="E47429"/>
    </row>
    <row r="47430" spans="5:5" x14ac:dyDescent="0.25">
      <c r="E47430"/>
    </row>
    <row r="47431" spans="5:5" x14ac:dyDescent="0.25">
      <c r="E47431"/>
    </row>
    <row r="47432" spans="5:5" x14ac:dyDescent="0.25">
      <c r="E47432"/>
    </row>
    <row r="47433" spans="5:5" x14ac:dyDescent="0.25">
      <c r="E47433"/>
    </row>
    <row r="47434" spans="5:5" x14ac:dyDescent="0.25">
      <c r="E47434"/>
    </row>
    <row r="47435" spans="5:5" x14ac:dyDescent="0.25">
      <c r="E47435"/>
    </row>
    <row r="47436" spans="5:5" x14ac:dyDescent="0.25">
      <c r="E47436"/>
    </row>
    <row r="47437" spans="5:5" x14ac:dyDescent="0.25">
      <c r="E47437"/>
    </row>
    <row r="47438" spans="5:5" x14ac:dyDescent="0.25">
      <c r="E47438"/>
    </row>
    <row r="47439" spans="5:5" x14ac:dyDescent="0.25">
      <c r="E47439"/>
    </row>
    <row r="47440" spans="5:5" x14ac:dyDescent="0.25">
      <c r="E47440"/>
    </row>
    <row r="47441" spans="5:5" x14ac:dyDescent="0.25">
      <c r="E47441"/>
    </row>
    <row r="47442" spans="5:5" x14ac:dyDescent="0.25">
      <c r="E47442"/>
    </row>
    <row r="47443" spans="5:5" x14ac:dyDescent="0.25">
      <c r="E47443"/>
    </row>
    <row r="47444" spans="5:5" x14ac:dyDescent="0.25">
      <c r="E47444"/>
    </row>
    <row r="47445" spans="5:5" x14ac:dyDescent="0.25">
      <c r="E47445"/>
    </row>
    <row r="47446" spans="5:5" x14ac:dyDescent="0.25">
      <c r="E47446"/>
    </row>
    <row r="47447" spans="5:5" x14ac:dyDescent="0.25">
      <c r="E47447"/>
    </row>
    <row r="47448" spans="5:5" x14ac:dyDescent="0.25">
      <c r="E47448"/>
    </row>
    <row r="47449" spans="5:5" x14ac:dyDescent="0.25">
      <c r="E47449"/>
    </row>
    <row r="47450" spans="5:5" x14ac:dyDescent="0.25">
      <c r="E47450"/>
    </row>
    <row r="47451" spans="5:5" x14ac:dyDescent="0.25">
      <c r="E47451"/>
    </row>
    <row r="47452" spans="5:5" x14ac:dyDescent="0.25">
      <c r="E47452"/>
    </row>
    <row r="47453" spans="5:5" x14ac:dyDescent="0.25">
      <c r="E47453"/>
    </row>
    <row r="47454" spans="5:5" x14ac:dyDescent="0.25">
      <c r="E47454"/>
    </row>
    <row r="47455" spans="5:5" x14ac:dyDescent="0.25">
      <c r="E47455"/>
    </row>
    <row r="47456" spans="5:5" x14ac:dyDescent="0.25">
      <c r="E47456"/>
    </row>
    <row r="47457" spans="5:5" x14ac:dyDescent="0.25">
      <c r="E47457"/>
    </row>
    <row r="47458" spans="5:5" x14ac:dyDescent="0.25">
      <c r="E47458"/>
    </row>
    <row r="47459" spans="5:5" x14ac:dyDescent="0.25">
      <c r="E47459"/>
    </row>
    <row r="47460" spans="5:5" x14ac:dyDescent="0.25">
      <c r="E47460"/>
    </row>
    <row r="47461" spans="5:5" x14ac:dyDescent="0.25">
      <c r="E47461"/>
    </row>
    <row r="47462" spans="5:5" x14ac:dyDescent="0.25">
      <c r="E47462"/>
    </row>
    <row r="47463" spans="5:5" x14ac:dyDescent="0.25">
      <c r="E47463"/>
    </row>
    <row r="47464" spans="5:5" x14ac:dyDescent="0.25">
      <c r="E47464"/>
    </row>
    <row r="47465" spans="5:5" x14ac:dyDescent="0.25">
      <c r="E47465"/>
    </row>
    <row r="47466" spans="5:5" x14ac:dyDescent="0.25">
      <c r="E47466"/>
    </row>
    <row r="47467" spans="5:5" x14ac:dyDescent="0.25">
      <c r="E47467"/>
    </row>
    <row r="47468" spans="5:5" x14ac:dyDescent="0.25">
      <c r="E47468"/>
    </row>
    <row r="47469" spans="5:5" x14ac:dyDescent="0.25">
      <c r="E47469"/>
    </row>
    <row r="47470" spans="5:5" x14ac:dyDescent="0.25">
      <c r="E47470"/>
    </row>
    <row r="47471" spans="5:5" x14ac:dyDescent="0.25">
      <c r="E47471"/>
    </row>
    <row r="47472" spans="5:5" x14ac:dyDescent="0.25">
      <c r="E47472"/>
    </row>
    <row r="47473" spans="5:5" x14ac:dyDescent="0.25">
      <c r="E47473"/>
    </row>
    <row r="47474" spans="5:5" x14ac:dyDescent="0.25">
      <c r="E47474"/>
    </row>
    <row r="47475" spans="5:5" x14ac:dyDescent="0.25">
      <c r="E47475"/>
    </row>
    <row r="47476" spans="5:5" x14ac:dyDescent="0.25">
      <c r="E47476"/>
    </row>
    <row r="47477" spans="5:5" x14ac:dyDescent="0.25">
      <c r="E47477"/>
    </row>
    <row r="47478" spans="5:5" x14ac:dyDescent="0.25">
      <c r="E47478"/>
    </row>
    <row r="47479" spans="5:5" x14ac:dyDescent="0.25">
      <c r="E47479"/>
    </row>
    <row r="47480" spans="5:5" x14ac:dyDescent="0.25">
      <c r="E47480"/>
    </row>
    <row r="47481" spans="5:5" x14ac:dyDescent="0.25">
      <c r="E47481"/>
    </row>
    <row r="47482" spans="5:5" x14ac:dyDescent="0.25">
      <c r="E47482"/>
    </row>
    <row r="47483" spans="5:5" x14ac:dyDescent="0.25">
      <c r="E47483"/>
    </row>
    <row r="47484" spans="5:5" x14ac:dyDescent="0.25">
      <c r="E47484"/>
    </row>
    <row r="47485" spans="5:5" x14ac:dyDescent="0.25">
      <c r="E47485"/>
    </row>
    <row r="47486" spans="5:5" x14ac:dyDescent="0.25">
      <c r="E47486"/>
    </row>
    <row r="47487" spans="5:5" x14ac:dyDescent="0.25">
      <c r="E47487"/>
    </row>
    <row r="47488" spans="5:5" x14ac:dyDescent="0.25">
      <c r="E47488"/>
    </row>
    <row r="47489" spans="5:5" x14ac:dyDescent="0.25">
      <c r="E47489"/>
    </row>
    <row r="47490" spans="5:5" x14ac:dyDescent="0.25">
      <c r="E47490"/>
    </row>
    <row r="47491" spans="5:5" x14ac:dyDescent="0.25">
      <c r="E47491"/>
    </row>
    <row r="47492" spans="5:5" x14ac:dyDescent="0.25">
      <c r="E47492"/>
    </row>
    <row r="47493" spans="5:5" x14ac:dyDescent="0.25">
      <c r="E47493"/>
    </row>
    <row r="47494" spans="5:5" x14ac:dyDescent="0.25">
      <c r="E47494"/>
    </row>
    <row r="47495" spans="5:5" x14ac:dyDescent="0.25">
      <c r="E47495"/>
    </row>
    <row r="47496" spans="5:5" x14ac:dyDescent="0.25">
      <c r="E47496"/>
    </row>
    <row r="47497" spans="5:5" x14ac:dyDescent="0.25">
      <c r="E47497"/>
    </row>
    <row r="47498" spans="5:5" x14ac:dyDescent="0.25">
      <c r="E47498"/>
    </row>
    <row r="47499" spans="5:5" x14ac:dyDescent="0.25">
      <c r="E47499"/>
    </row>
    <row r="47500" spans="5:5" x14ac:dyDescent="0.25">
      <c r="E47500"/>
    </row>
    <row r="47501" spans="5:5" x14ac:dyDescent="0.25">
      <c r="E47501"/>
    </row>
    <row r="47502" spans="5:5" x14ac:dyDescent="0.25">
      <c r="E47502"/>
    </row>
    <row r="47503" spans="5:5" x14ac:dyDescent="0.25">
      <c r="E47503"/>
    </row>
    <row r="47504" spans="5:5" x14ac:dyDescent="0.25">
      <c r="E47504"/>
    </row>
    <row r="47505" spans="5:5" x14ac:dyDescent="0.25">
      <c r="E47505"/>
    </row>
    <row r="47506" spans="5:5" x14ac:dyDescent="0.25">
      <c r="E47506"/>
    </row>
    <row r="47507" spans="5:5" x14ac:dyDescent="0.25">
      <c r="E47507"/>
    </row>
    <row r="47508" spans="5:5" x14ac:dyDescent="0.25">
      <c r="E47508"/>
    </row>
    <row r="47509" spans="5:5" x14ac:dyDescent="0.25">
      <c r="E47509"/>
    </row>
    <row r="47510" spans="5:5" x14ac:dyDescent="0.25">
      <c r="E47510"/>
    </row>
    <row r="47511" spans="5:5" x14ac:dyDescent="0.25">
      <c r="E47511"/>
    </row>
    <row r="47512" spans="5:5" x14ac:dyDescent="0.25">
      <c r="E47512"/>
    </row>
    <row r="47513" spans="5:5" x14ac:dyDescent="0.25">
      <c r="E47513"/>
    </row>
    <row r="47514" spans="5:5" x14ac:dyDescent="0.25">
      <c r="E47514"/>
    </row>
    <row r="47515" spans="5:5" x14ac:dyDescent="0.25">
      <c r="E47515"/>
    </row>
    <row r="47516" spans="5:5" x14ac:dyDescent="0.25">
      <c r="E47516"/>
    </row>
    <row r="47517" spans="5:5" x14ac:dyDescent="0.25">
      <c r="E47517"/>
    </row>
    <row r="47518" spans="5:5" x14ac:dyDescent="0.25">
      <c r="E47518"/>
    </row>
    <row r="47519" spans="5:5" x14ac:dyDescent="0.25">
      <c r="E47519"/>
    </row>
    <row r="47520" spans="5:5" x14ac:dyDescent="0.25">
      <c r="E47520"/>
    </row>
    <row r="47521" spans="5:5" x14ac:dyDescent="0.25">
      <c r="E47521"/>
    </row>
    <row r="47522" spans="5:5" x14ac:dyDescent="0.25">
      <c r="E47522"/>
    </row>
    <row r="47523" spans="5:5" x14ac:dyDescent="0.25">
      <c r="E47523"/>
    </row>
    <row r="47524" spans="5:5" x14ac:dyDescent="0.25">
      <c r="E47524"/>
    </row>
    <row r="47525" spans="5:5" x14ac:dyDescent="0.25">
      <c r="E47525"/>
    </row>
    <row r="47526" spans="5:5" x14ac:dyDescent="0.25">
      <c r="E47526"/>
    </row>
    <row r="47527" spans="5:5" x14ac:dyDescent="0.25">
      <c r="E47527"/>
    </row>
    <row r="47528" spans="5:5" x14ac:dyDescent="0.25">
      <c r="E47528"/>
    </row>
    <row r="47529" spans="5:5" x14ac:dyDescent="0.25">
      <c r="E47529"/>
    </row>
    <row r="47530" spans="5:5" x14ac:dyDescent="0.25">
      <c r="E47530"/>
    </row>
    <row r="47531" spans="5:5" x14ac:dyDescent="0.25">
      <c r="E47531"/>
    </row>
    <row r="47532" spans="5:5" x14ac:dyDescent="0.25">
      <c r="E47532"/>
    </row>
    <row r="47533" spans="5:5" x14ac:dyDescent="0.25">
      <c r="E47533"/>
    </row>
    <row r="47534" spans="5:5" x14ac:dyDescent="0.25">
      <c r="E47534"/>
    </row>
    <row r="47535" spans="5:5" x14ac:dyDescent="0.25">
      <c r="E47535"/>
    </row>
    <row r="47536" spans="5:5" x14ac:dyDescent="0.25">
      <c r="E47536"/>
    </row>
    <row r="47537" spans="5:5" x14ac:dyDescent="0.25">
      <c r="E47537"/>
    </row>
    <row r="47538" spans="5:5" x14ac:dyDescent="0.25">
      <c r="E47538"/>
    </row>
    <row r="47539" spans="5:5" x14ac:dyDescent="0.25">
      <c r="E47539"/>
    </row>
    <row r="47540" spans="5:5" x14ac:dyDescent="0.25">
      <c r="E47540"/>
    </row>
    <row r="47541" spans="5:5" x14ac:dyDescent="0.25">
      <c r="E47541"/>
    </row>
    <row r="47542" spans="5:5" x14ac:dyDescent="0.25">
      <c r="E47542"/>
    </row>
    <row r="47543" spans="5:5" x14ac:dyDescent="0.25">
      <c r="E47543"/>
    </row>
    <row r="47544" spans="5:5" x14ac:dyDescent="0.25">
      <c r="E47544"/>
    </row>
    <row r="47545" spans="5:5" x14ac:dyDescent="0.25">
      <c r="E47545"/>
    </row>
    <row r="47546" spans="5:5" x14ac:dyDescent="0.25">
      <c r="E47546"/>
    </row>
    <row r="47547" spans="5:5" x14ac:dyDescent="0.25">
      <c r="E47547"/>
    </row>
    <row r="47548" spans="5:5" x14ac:dyDescent="0.25">
      <c r="E47548"/>
    </row>
    <row r="47549" spans="5:5" x14ac:dyDescent="0.25">
      <c r="E47549"/>
    </row>
    <row r="47550" spans="5:5" x14ac:dyDescent="0.25">
      <c r="E47550"/>
    </row>
    <row r="47551" spans="5:5" x14ac:dyDescent="0.25">
      <c r="E47551"/>
    </row>
    <row r="47552" spans="5:5" x14ac:dyDescent="0.25">
      <c r="E47552"/>
    </row>
    <row r="47553" spans="5:5" x14ac:dyDescent="0.25">
      <c r="E47553"/>
    </row>
    <row r="47554" spans="5:5" x14ac:dyDescent="0.25">
      <c r="E47554"/>
    </row>
    <row r="47555" spans="5:5" x14ac:dyDescent="0.25">
      <c r="E47555"/>
    </row>
    <row r="47556" spans="5:5" x14ac:dyDescent="0.25">
      <c r="E47556"/>
    </row>
    <row r="47557" spans="5:5" x14ac:dyDescent="0.25">
      <c r="E47557"/>
    </row>
    <row r="47558" spans="5:5" x14ac:dyDescent="0.25">
      <c r="E47558"/>
    </row>
    <row r="47559" spans="5:5" x14ac:dyDescent="0.25">
      <c r="E47559"/>
    </row>
    <row r="47560" spans="5:5" x14ac:dyDescent="0.25">
      <c r="E47560"/>
    </row>
    <row r="47561" spans="5:5" x14ac:dyDescent="0.25">
      <c r="E47561"/>
    </row>
    <row r="47562" spans="5:5" x14ac:dyDescent="0.25">
      <c r="E47562"/>
    </row>
    <row r="47563" spans="5:5" x14ac:dyDescent="0.25">
      <c r="E47563"/>
    </row>
    <row r="47564" spans="5:5" x14ac:dyDescent="0.25">
      <c r="E47564"/>
    </row>
    <row r="47565" spans="5:5" x14ac:dyDescent="0.25">
      <c r="E47565"/>
    </row>
    <row r="47566" spans="5:5" x14ac:dyDescent="0.25">
      <c r="E47566"/>
    </row>
    <row r="47567" spans="5:5" x14ac:dyDescent="0.25">
      <c r="E47567"/>
    </row>
    <row r="47568" spans="5:5" x14ac:dyDescent="0.25">
      <c r="E47568"/>
    </row>
    <row r="47569" spans="5:5" x14ac:dyDescent="0.25">
      <c r="E47569"/>
    </row>
    <row r="47570" spans="5:5" x14ac:dyDescent="0.25">
      <c r="E47570"/>
    </row>
    <row r="47571" spans="5:5" x14ac:dyDescent="0.25">
      <c r="E47571"/>
    </row>
    <row r="47572" spans="5:5" x14ac:dyDescent="0.25">
      <c r="E47572"/>
    </row>
    <row r="47573" spans="5:5" x14ac:dyDescent="0.25">
      <c r="E47573"/>
    </row>
    <row r="47574" spans="5:5" x14ac:dyDescent="0.25">
      <c r="E47574"/>
    </row>
    <row r="47575" spans="5:5" x14ac:dyDescent="0.25">
      <c r="E47575"/>
    </row>
    <row r="47576" spans="5:5" x14ac:dyDescent="0.25">
      <c r="E47576"/>
    </row>
    <row r="47577" spans="5:5" x14ac:dyDescent="0.25">
      <c r="E47577"/>
    </row>
    <row r="47578" spans="5:5" x14ac:dyDescent="0.25">
      <c r="E47578"/>
    </row>
    <row r="47579" spans="5:5" x14ac:dyDescent="0.25">
      <c r="E47579"/>
    </row>
    <row r="47580" spans="5:5" x14ac:dyDescent="0.25">
      <c r="E47580"/>
    </row>
    <row r="47581" spans="5:5" x14ac:dyDescent="0.25">
      <c r="E47581"/>
    </row>
    <row r="47582" spans="5:5" x14ac:dyDescent="0.25">
      <c r="E47582"/>
    </row>
    <row r="47583" spans="5:5" x14ac:dyDescent="0.25">
      <c r="E47583"/>
    </row>
    <row r="47584" spans="5:5" x14ac:dyDescent="0.25">
      <c r="E47584"/>
    </row>
    <row r="47585" spans="5:5" x14ac:dyDescent="0.25">
      <c r="E47585"/>
    </row>
    <row r="47586" spans="5:5" x14ac:dyDescent="0.25">
      <c r="E47586"/>
    </row>
    <row r="47587" spans="5:5" x14ac:dyDescent="0.25">
      <c r="E47587"/>
    </row>
    <row r="47588" spans="5:5" x14ac:dyDescent="0.25">
      <c r="E47588"/>
    </row>
    <row r="47589" spans="5:5" x14ac:dyDescent="0.25">
      <c r="E47589"/>
    </row>
    <row r="47590" spans="5:5" x14ac:dyDescent="0.25">
      <c r="E47590"/>
    </row>
    <row r="47591" spans="5:5" x14ac:dyDescent="0.25">
      <c r="E47591"/>
    </row>
    <row r="47592" spans="5:5" x14ac:dyDescent="0.25">
      <c r="E47592"/>
    </row>
    <row r="47593" spans="5:5" x14ac:dyDescent="0.25">
      <c r="E47593"/>
    </row>
    <row r="47594" spans="5:5" x14ac:dyDescent="0.25">
      <c r="E47594"/>
    </row>
    <row r="47595" spans="5:5" x14ac:dyDescent="0.25">
      <c r="E47595"/>
    </row>
    <row r="47596" spans="5:5" x14ac:dyDescent="0.25">
      <c r="E47596"/>
    </row>
    <row r="47597" spans="5:5" x14ac:dyDescent="0.25">
      <c r="E47597"/>
    </row>
    <row r="47598" spans="5:5" x14ac:dyDescent="0.25">
      <c r="E47598"/>
    </row>
    <row r="47599" spans="5:5" x14ac:dyDescent="0.25">
      <c r="E47599"/>
    </row>
    <row r="47600" spans="5:5" x14ac:dyDescent="0.25">
      <c r="E47600"/>
    </row>
    <row r="47601" spans="5:5" x14ac:dyDescent="0.25">
      <c r="E47601"/>
    </row>
    <row r="47602" spans="5:5" x14ac:dyDescent="0.25">
      <c r="E47602"/>
    </row>
    <row r="47603" spans="5:5" x14ac:dyDescent="0.25">
      <c r="E47603"/>
    </row>
    <row r="47604" spans="5:5" x14ac:dyDescent="0.25">
      <c r="E47604"/>
    </row>
    <row r="47605" spans="5:5" x14ac:dyDescent="0.25">
      <c r="E47605"/>
    </row>
    <row r="47606" spans="5:5" x14ac:dyDescent="0.25">
      <c r="E47606"/>
    </row>
    <row r="47607" spans="5:5" x14ac:dyDescent="0.25">
      <c r="E47607"/>
    </row>
    <row r="47608" spans="5:5" x14ac:dyDescent="0.25">
      <c r="E47608"/>
    </row>
    <row r="47609" spans="5:5" x14ac:dyDescent="0.25">
      <c r="E47609"/>
    </row>
    <row r="47610" spans="5:5" x14ac:dyDescent="0.25">
      <c r="E47610"/>
    </row>
    <row r="47611" spans="5:5" x14ac:dyDescent="0.25">
      <c r="E47611"/>
    </row>
    <row r="47612" spans="5:5" x14ac:dyDescent="0.25">
      <c r="E47612"/>
    </row>
    <row r="47613" spans="5:5" x14ac:dyDescent="0.25">
      <c r="E47613"/>
    </row>
    <row r="47614" spans="5:5" x14ac:dyDescent="0.25">
      <c r="E47614"/>
    </row>
    <row r="47615" spans="5:5" x14ac:dyDescent="0.25">
      <c r="E47615"/>
    </row>
    <row r="47616" spans="5:5" x14ac:dyDescent="0.25">
      <c r="E47616"/>
    </row>
    <row r="47617" spans="5:5" x14ac:dyDescent="0.25">
      <c r="E47617"/>
    </row>
    <row r="47618" spans="5:5" x14ac:dyDescent="0.25">
      <c r="E47618"/>
    </row>
    <row r="47619" spans="5:5" x14ac:dyDescent="0.25">
      <c r="E47619"/>
    </row>
    <row r="47620" spans="5:5" x14ac:dyDescent="0.25">
      <c r="E47620"/>
    </row>
    <row r="47621" spans="5:5" x14ac:dyDescent="0.25">
      <c r="E47621"/>
    </row>
    <row r="47622" spans="5:5" x14ac:dyDescent="0.25">
      <c r="E47622"/>
    </row>
    <row r="47623" spans="5:5" x14ac:dyDescent="0.25">
      <c r="E47623"/>
    </row>
    <row r="47624" spans="5:5" x14ac:dyDescent="0.25">
      <c r="E47624"/>
    </row>
    <row r="47625" spans="5:5" x14ac:dyDescent="0.25">
      <c r="E47625"/>
    </row>
    <row r="47626" spans="5:5" x14ac:dyDescent="0.25">
      <c r="E47626"/>
    </row>
    <row r="47627" spans="5:5" x14ac:dyDescent="0.25">
      <c r="E47627"/>
    </row>
    <row r="47628" spans="5:5" x14ac:dyDescent="0.25">
      <c r="E47628"/>
    </row>
    <row r="47629" spans="5:5" x14ac:dyDescent="0.25">
      <c r="E47629"/>
    </row>
    <row r="47630" spans="5:5" x14ac:dyDescent="0.25">
      <c r="E47630"/>
    </row>
    <row r="47631" spans="5:5" x14ac:dyDescent="0.25">
      <c r="E47631"/>
    </row>
    <row r="47632" spans="5:5" x14ac:dyDescent="0.25">
      <c r="E47632"/>
    </row>
    <row r="47633" spans="5:5" x14ac:dyDescent="0.25">
      <c r="E47633"/>
    </row>
    <row r="47634" spans="5:5" x14ac:dyDescent="0.25">
      <c r="E47634"/>
    </row>
    <row r="47635" spans="5:5" x14ac:dyDescent="0.25">
      <c r="E47635"/>
    </row>
    <row r="47636" spans="5:5" x14ac:dyDescent="0.25">
      <c r="E47636"/>
    </row>
    <row r="47637" spans="5:5" x14ac:dyDescent="0.25">
      <c r="E47637"/>
    </row>
    <row r="47638" spans="5:5" x14ac:dyDescent="0.25">
      <c r="E47638"/>
    </row>
    <row r="47639" spans="5:5" x14ac:dyDescent="0.25">
      <c r="E47639"/>
    </row>
    <row r="47640" spans="5:5" x14ac:dyDescent="0.25">
      <c r="E47640"/>
    </row>
    <row r="47641" spans="5:5" x14ac:dyDescent="0.25">
      <c r="E47641"/>
    </row>
    <row r="47642" spans="5:5" x14ac:dyDescent="0.25">
      <c r="E47642"/>
    </row>
    <row r="47643" spans="5:5" x14ac:dyDescent="0.25">
      <c r="E47643"/>
    </row>
    <row r="47644" spans="5:5" x14ac:dyDescent="0.25">
      <c r="E47644"/>
    </row>
    <row r="47645" spans="5:5" x14ac:dyDescent="0.25">
      <c r="E47645"/>
    </row>
    <row r="47646" spans="5:5" x14ac:dyDescent="0.25">
      <c r="E47646"/>
    </row>
    <row r="47647" spans="5:5" x14ac:dyDescent="0.25">
      <c r="E47647"/>
    </row>
    <row r="47648" spans="5:5" x14ac:dyDescent="0.25">
      <c r="E47648"/>
    </row>
    <row r="47649" spans="5:5" x14ac:dyDescent="0.25">
      <c r="E47649"/>
    </row>
    <row r="47650" spans="5:5" x14ac:dyDescent="0.25">
      <c r="E47650"/>
    </row>
    <row r="47651" spans="5:5" x14ac:dyDescent="0.25">
      <c r="E47651"/>
    </row>
    <row r="47652" spans="5:5" x14ac:dyDescent="0.25">
      <c r="E47652"/>
    </row>
    <row r="47653" spans="5:5" x14ac:dyDescent="0.25">
      <c r="E47653"/>
    </row>
    <row r="47654" spans="5:5" x14ac:dyDescent="0.25">
      <c r="E47654"/>
    </row>
    <row r="47655" spans="5:5" x14ac:dyDescent="0.25">
      <c r="E47655"/>
    </row>
    <row r="47656" spans="5:5" x14ac:dyDescent="0.25">
      <c r="E47656"/>
    </row>
    <row r="47657" spans="5:5" x14ac:dyDescent="0.25">
      <c r="E47657"/>
    </row>
    <row r="47658" spans="5:5" x14ac:dyDescent="0.25">
      <c r="E47658"/>
    </row>
    <row r="47659" spans="5:5" x14ac:dyDescent="0.25">
      <c r="E47659"/>
    </row>
    <row r="47660" spans="5:5" x14ac:dyDescent="0.25">
      <c r="E47660"/>
    </row>
    <row r="47661" spans="5:5" x14ac:dyDescent="0.25">
      <c r="E47661"/>
    </row>
    <row r="47662" spans="5:5" x14ac:dyDescent="0.25">
      <c r="E47662"/>
    </row>
    <row r="47663" spans="5:5" x14ac:dyDescent="0.25">
      <c r="E47663"/>
    </row>
    <row r="47664" spans="5:5" x14ac:dyDescent="0.25">
      <c r="E47664"/>
    </row>
    <row r="47665" spans="5:5" x14ac:dyDescent="0.25">
      <c r="E47665"/>
    </row>
    <row r="47666" spans="5:5" x14ac:dyDescent="0.25">
      <c r="E47666"/>
    </row>
    <row r="47667" spans="5:5" x14ac:dyDescent="0.25">
      <c r="E47667"/>
    </row>
    <row r="47668" spans="5:5" x14ac:dyDescent="0.25">
      <c r="E47668"/>
    </row>
    <row r="47669" spans="5:5" x14ac:dyDescent="0.25">
      <c r="E47669"/>
    </row>
    <row r="47670" spans="5:5" x14ac:dyDescent="0.25">
      <c r="E47670"/>
    </row>
    <row r="47671" spans="5:5" x14ac:dyDescent="0.25">
      <c r="E47671"/>
    </row>
    <row r="47672" spans="5:5" x14ac:dyDescent="0.25">
      <c r="E47672"/>
    </row>
    <row r="47673" spans="5:5" x14ac:dyDescent="0.25">
      <c r="E47673"/>
    </row>
    <row r="47674" spans="5:5" x14ac:dyDescent="0.25">
      <c r="E47674"/>
    </row>
    <row r="47675" spans="5:5" x14ac:dyDescent="0.25">
      <c r="E47675"/>
    </row>
    <row r="47676" spans="5:5" x14ac:dyDescent="0.25">
      <c r="E47676"/>
    </row>
    <row r="47677" spans="5:5" x14ac:dyDescent="0.25">
      <c r="E47677"/>
    </row>
    <row r="47678" spans="5:5" x14ac:dyDescent="0.25">
      <c r="E47678"/>
    </row>
    <row r="47679" spans="5:5" x14ac:dyDescent="0.25">
      <c r="E47679"/>
    </row>
    <row r="47680" spans="5:5" x14ac:dyDescent="0.25">
      <c r="E47680"/>
    </row>
    <row r="47681" spans="5:5" x14ac:dyDescent="0.25">
      <c r="E47681"/>
    </row>
    <row r="47682" spans="5:5" x14ac:dyDescent="0.25">
      <c r="E47682"/>
    </row>
    <row r="47683" spans="5:5" x14ac:dyDescent="0.25">
      <c r="E47683"/>
    </row>
    <row r="47684" spans="5:5" x14ac:dyDescent="0.25">
      <c r="E47684"/>
    </row>
    <row r="47685" spans="5:5" x14ac:dyDescent="0.25">
      <c r="E47685"/>
    </row>
    <row r="47686" spans="5:5" x14ac:dyDescent="0.25">
      <c r="E47686"/>
    </row>
    <row r="47687" spans="5:5" x14ac:dyDescent="0.25">
      <c r="E47687"/>
    </row>
    <row r="47688" spans="5:5" x14ac:dyDescent="0.25">
      <c r="E47688"/>
    </row>
    <row r="47689" spans="5:5" x14ac:dyDescent="0.25">
      <c r="E47689"/>
    </row>
    <row r="47690" spans="5:5" x14ac:dyDescent="0.25">
      <c r="E47690"/>
    </row>
    <row r="47691" spans="5:5" x14ac:dyDescent="0.25">
      <c r="E47691"/>
    </row>
    <row r="47692" spans="5:5" x14ac:dyDescent="0.25">
      <c r="E47692"/>
    </row>
    <row r="47693" spans="5:5" x14ac:dyDescent="0.25">
      <c r="E47693"/>
    </row>
    <row r="47694" spans="5:5" x14ac:dyDescent="0.25">
      <c r="E47694"/>
    </row>
    <row r="47695" spans="5:5" x14ac:dyDescent="0.25">
      <c r="E47695"/>
    </row>
    <row r="47696" spans="5:5" x14ac:dyDescent="0.25">
      <c r="E47696"/>
    </row>
    <row r="47697" spans="5:5" x14ac:dyDescent="0.25">
      <c r="E47697"/>
    </row>
    <row r="47698" spans="5:5" x14ac:dyDescent="0.25">
      <c r="E47698"/>
    </row>
    <row r="47699" spans="5:5" x14ac:dyDescent="0.25">
      <c r="E47699"/>
    </row>
    <row r="47700" spans="5:5" x14ac:dyDescent="0.25">
      <c r="E47700"/>
    </row>
    <row r="47701" spans="5:5" x14ac:dyDescent="0.25">
      <c r="E47701"/>
    </row>
    <row r="47702" spans="5:5" x14ac:dyDescent="0.25">
      <c r="E47702"/>
    </row>
    <row r="47703" spans="5:5" x14ac:dyDescent="0.25">
      <c r="E47703"/>
    </row>
    <row r="47704" spans="5:5" x14ac:dyDescent="0.25">
      <c r="E47704"/>
    </row>
    <row r="47705" spans="5:5" x14ac:dyDescent="0.25">
      <c r="E47705"/>
    </row>
    <row r="47706" spans="5:5" x14ac:dyDescent="0.25">
      <c r="E47706"/>
    </row>
    <row r="47707" spans="5:5" x14ac:dyDescent="0.25">
      <c r="E47707"/>
    </row>
    <row r="47708" spans="5:5" x14ac:dyDescent="0.25">
      <c r="E47708"/>
    </row>
    <row r="47709" spans="5:5" x14ac:dyDescent="0.25">
      <c r="E47709"/>
    </row>
    <row r="47710" spans="5:5" x14ac:dyDescent="0.25">
      <c r="E47710"/>
    </row>
    <row r="47711" spans="5:5" x14ac:dyDescent="0.25">
      <c r="E47711"/>
    </row>
    <row r="47712" spans="5:5" x14ac:dyDescent="0.25">
      <c r="E47712"/>
    </row>
    <row r="47713" spans="5:5" x14ac:dyDescent="0.25">
      <c r="E47713"/>
    </row>
    <row r="47714" spans="5:5" x14ac:dyDescent="0.25">
      <c r="E47714"/>
    </row>
    <row r="47715" spans="5:5" x14ac:dyDescent="0.25">
      <c r="E47715"/>
    </row>
    <row r="47716" spans="5:5" x14ac:dyDescent="0.25">
      <c r="E47716"/>
    </row>
    <row r="47717" spans="5:5" x14ac:dyDescent="0.25">
      <c r="E47717"/>
    </row>
    <row r="47718" spans="5:5" x14ac:dyDescent="0.25">
      <c r="E47718"/>
    </row>
    <row r="47719" spans="5:5" x14ac:dyDescent="0.25">
      <c r="E47719"/>
    </row>
    <row r="47720" spans="5:5" x14ac:dyDescent="0.25">
      <c r="E47720"/>
    </row>
    <row r="47721" spans="5:5" x14ac:dyDescent="0.25">
      <c r="E47721"/>
    </row>
    <row r="47722" spans="5:5" x14ac:dyDescent="0.25">
      <c r="E47722"/>
    </row>
    <row r="47723" spans="5:5" x14ac:dyDescent="0.25">
      <c r="E47723"/>
    </row>
    <row r="47724" spans="5:5" x14ac:dyDescent="0.25">
      <c r="E47724"/>
    </row>
    <row r="47725" spans="5:5" x14ac:dyDescent="0.25">
      <c r="E47725"/>
    </row>
    <row r="47726" spans="5:5" x14ac:dyDescent="0.25">
      <c r="E47726"/>
    </row>
    <row r="47727" spans="5:5" x14ac:dyDescent="0.25">
      <c r="E47727"/>
    </row>
    <row r="47728" spans="5:5" x14ac:dyDescent="0.25">
      <c r="E47728"/>
    </row>
    <row r="47729" spans="5:5" x14ac:dyDescent="0.25">
      <c r="E47729"/>
    </row>
    <row r="47730" spans="5:5" x14ac:dyDescent="0.25">
      <c r="E47730"/>
    </row>
    <row r="47731" spans="5:5" x14ac:dyDescent="0.25">
      <c r="E47731"/>
    </row>
    <row r="47732" spans="5:5" x14ac:dyDescent="0.25">
      <c r="E47732"/>
    </row>
    <row r="47733" spans="5:5" x14ac:dyDescent="0.25">
      <c r="E47733"/>
    </row>
    <row r="47734" spans="5:5" x14ac:dyDescent="0.25">
      <c r="E47734"/>
    </row>
    <row r="47735" spans="5:5" x14ac:dyDescent="0.25">
      <c r="E47735"/>
    </row>
    <row r="47736" spans="5:5" x14ac:dyDescent="0.25">
      <c r="E47736"/>
    </row>
    <row r="47737" spans="5:5" x14ac:dyDescent="0.25">
      <c r="E47737"/>
    </row>
    <row r="47738" spans="5:5" x14ac:dyDescent="0.25">
      <c r="E47738"/>
    </row>
    <row r="47739" spans="5:5" x14ac:dyDescent="0.25">
      <c r="E47739"/>
    </row>
    <row r="47740" spans="5:5" x14ac:dyDescent="0.25">
      <c r="E47740"/>
    </row>
    <row r="47741" spans="5:5" x14ac:dyDescent="0.25">
      <c r="E47741"/>
    </row>
    <row r="47742" spans="5:5" x14ac:dyDescent="0.25">
      <c r="E47742"/>
    </row>
    <row r="47743" spans="5:5" x14ac:dyDescent="0.25">
      <c r="E47743"/>
    </row>
    <row r="47744" spans="5:5" x14ac:dyDescent="0.25">
      <c r="E47744"/>
    </row>
    <row r="47745" spans="5:5" x14ac:dyDescent="0.25">
      <c r="E47745"/>
    </row>
    <row r="47746" spans="5:5" x14ac:dyDescent="0.25">
      <c r="E47746"/>
    </row>
    <row r="47747" spans="5:5" x14ac:dyDescent="0.25">
      <c r="E47747"/>
    </row>
    <row r="47748" spans="5:5" x14ac:dyDescent="0.25">
      <c r="E47748"/>
    </row>
    <row r="47749" spans="5:5" x14ac:dyDescent="0.25">
      <c r="E47749"/>
    </row>
    <row r="47750" spans="5:5" x14ac:dyDescent="0.25">
      <c r="E47750"/>
    </row>
    <row r="47751" spans="5:5" x14ac:dyDescent="0.25">
      <c r="E47751"/>
    </row>
    <row r="47752" spans="5:5" x14ac:dyDescent="0.25">
      <c r="E47752"/>
    </row>
    <row r="47753" spans="5:5" x14ac:dyDescent="0.25">
      <c r="E47753"/>
    </row>
    <row r="47754" spans="5:5" x14ac:dyDescent="0.25">
      <c r="E47754"/>
    </row>
    <row r="47755" spans="5:5" x14ac:dyDescent="0.25">
      <c r="E47755"/>
    </row>
    <row r="47756" spans="5:5" x14ac:dyDescent="0.25">
      <c r="E47756"/>
    </row>
    <row r="47757" spans="5:5" x14ac:dyDescent="0.25">
      <c r="E47757"/>
    </row>
    <row r="47758" spans="5:5" x14ac:dyDescent="0.25">
      <c r="E47758"/>
    </row>
    <row r="47759" spans="5:5" x14ac:dyDescent="0.25">
      <c r="E47759"/>
    </row>
    <row r="47760" spans="5:5" x14ac:dyDescent="0.25">
      <c r="E47760"/>
    </row>
    <row r="47761" spans="5:5" x14ac:dyDescent="0.25">
      <c r="E47761"/>
    </row>
    <row r="47762" spans="5:5" x14ac:dyDescent="0.25">
      <c r="E47762"/>
    </row>
    <row r="47763" spans="5:5" x14ac:dyDescent="0.25">
      <c r="E47763"/>
    </row>
    <row r="47764" spans="5:5" x14ac:dyDescent="0.25">
      <c r="E47764"/>
    </row>
    <row r="47765" spans="5:5" x14ac:dyDescent="0.25">
      <c r="E47765"/>
    </row>
    <row r="47766" spans="5:5" x14ac:dyDescent="0.25">
      <c r="E47766"/>
    </row>
    <row r="47767" spans="5:5" x14ac:dyDescent="0.25">
      <c r="E47767"/>
    </row>
    <row r="47768" spans="5:5" x14ac:dyDescent="0.25">
      <c r="E47768"/>
    </row>
    <row r="47769" spans="5:5" x14ac:dyDescent="0.25">
      <c r="E47769"/>
    </row>
    <row r="47770" spans="5:5" x14ac:dyDescent="0.25">
      <c r="E47770"/>
    </row>
    <row r="47771" spans="5:5" x14ac:dyDescent="0.25">
      <c r="E47771"/>
    </row>
    <row r="47772" spans="5:5" x14ac:dyDescent="0.25">
      <c r="E47772"/>
    </row>
    <row r="47773" spans="5:5" x14ac:dyDescent="0.25">
      <c r="E47773"/>
    </row>
    <row r="47774" spans="5:5" x14ac:dyDescent="0.25">
      <c r="E47774"/>
    </row>
    <row r="47775" spans="5:5" x14ac:dyDescent="0.25">
      <c r="E47775"/>
    </row>
    <row r="47776" spans="5:5" x14ac:dyDescent="0.25">
      <c r="E47776"/>
    </row>
    <row r="47777" spans="5:5" x14ac:dyDescent="0.25">
      <c r="E47777"/>
    </row>
    <row r="47778" spans="5:5" x14ac:dyDescent="0.25">
      <c r="E47778"/>
    </row>
    <row r="47779" spans="5:5" x14ac:dyDescent="0.25">
      <c r="E47779"/>
    </row>
    <row r="47780" spans="5:5" x14ac:dyDescent="0.25">
      <c r="E47780"/>
    </row>
    <row r="47781" spans="5:5" x14ac:dyDescent="0.25">
      <c r="E47781"/>
    </row>
    <row r="47782" spans="5:5" x14ac:dyDescent="0.25">
      <c r="E47782"/>
    </row>
    <row r="47783" spans="5:5" x14ac:dyDescent="0.25">
      <c r="E47783"/>
    </row>
    <row r="47784" spans="5:5" x14ac:dyDescent="0.25">
      <c r="E47784"/>
    </row>
    <row r="47785" spans="5:5" x14ac:dyDescent="0.25">
      <c r="E47785"/>
    </row>
    <row r="47786" spans="5:5" x14ac:dyDescent="0.25">
      <c r="E47786"/>
    </row>
    <row r="47787" spans="5:5" x14ac:dyDescent="0.25">
      <c r="E47787"/>
    </row>
    <row r="47788" spans="5:5" x14ac:dyDescent="0.25">
      <c r="E47788"/>
    </row>
    <row r="47789" spans="5:5" x14ac:dyDescent="0.25">
      <c r="E47789"/>
    </row>
    <row r="47790" spans="5:5" x14ac:dyDescent="0.25">
      <c r="E47790"/>
    </row>
    <row r="47791" spans="5:5" x14ac:dyDescent="0.25">
      <c r="E47791"/>
    </row>
    <row r="47792" spans="5:5" x14ac:dyDescent="0.25">
      <c r="E47792"/>
    </row>
    <row r="47793" spans="5:5" x14ac:dyDescent="0.25">
      <c r="E47793"/>
    </row>
    <row r="47794" spans="5:5" x14ac:dyDescent="0.25">
      <c r="E47794"/>
    </row>
    <row r="47795" spans="5:5" x14ac:dyDescent="0.25">
      <c r="E47795"/>
    </row>
    <row r="47796" spans="5:5" x14ac:dyDescent="0.25">
      <c r="E47796"/>
    </row>
    <row r="47797" spans="5:5" x14ac:dyDescent="0.25">
      <c r="E47797"/>
    </row>
    <row r="47798" spans="5:5" x14ac:dyDescent="0.25">
      <c r="E47798"/>
    </row>
    <row r="47799" spans="5:5" x14ac:dyDescent="0.25">
      <c r="E47799"/>
    </row>
    <row r="47800" spans="5:5" x14ac:dyDescent="0.25">
      <c r="E47800"/>
    </row>
    <row r="47801" spans="5:5" x14ac:dyDescent="0.25">
      <c r="E47801"/>
    </row>
    <row r="47802" spans="5:5" x14ac:dyDescent="0.25">
      <c r="E47802"/>
    </row>
    <row r="47803" spans="5:5" x14ac:dyDescent="0.25">
      <c r="E47803"/>
    </row>
    <row r="47804" spans="5:5" x14ac:dyDescent="0.25">
      <c r="E47804"/>
    </row>
    <row r="47805" spans="5:5" x14ac:dyDescent="0.25">
      <c r="E47805"/>
    </row>
    <row r="47806" spans="5:5" x14ac:dyDescent="0.25">
      <c r="E47806"/>
    </row>
    <row r="47807" spans="5:5" x14ac:dyDescent="0.25">
      <c r="E47807"/>
    </row>
    <row r="47808" spans="5:5" x14ac:dyDescent="0.25">
      <c r="E47808"/>
    </row>
    <row r="47809" spans="5:5" x14ac:dyDescent="0.25">
      <c r="E47809"/>
    </row>
    <row r="47810" spans="5:5" x14ac:dyDescent="0.25">
      <c r="E47810"/>
    </row>
    <row r="47811" spans="5:5" x14ac:dyDescent="0.25">
      <c r="E47811"/>
    </row>
    <row r="47812" spans="5:5" x14ac:dyDescent="0.25">
      <c r="E47812"/>
    </row>
    <row r="47813" spans="5:5" x14ac:dyDescent="0.25">
      <c r="E47813"/>
    </row>
    <row r="47814" spans="5:5" x14ac:dyDescent="0.25">
      <c r="E47814"/>
    </row>
    <row r="47815" spans="5:5" x14ac:dyDescent="0.25">
      <c r="E47815"/>
    </row>
    <row r="47816" spans="5:5" x14ac:dyDescent="0.25">
      <c r="E47816"/>
    </row>
    <row r="47817" spans="5:5" x14ac:dyDescent="0.25">
      <c r="E47817"/>
    </row>
    <row r="47818" spans="5:5" x14ac:dyDescent="0.25">
      <c r="E47818"/>
    </row>
    <row r="47819" spans="5:5" x14ac:dyDescent="0.25">
      <c r="E47819"/>
    </row>
    <row r="47820" spans="5:5" x14ac:dyDescent="0.25">
      <c r="E47820"/>
    </row>
    <row r="47821" spans="5:5" x14ac:dyDescent="0.25">
      <c r="E47821"/>
    </row>
    <row r="47822" spans="5:5" x14ac:dyDescent="0.25">
      <c r="E47822"/>
    </row>
    <row r="47823" spans="5:5" x14ac:dyDescent="0.25">
      <c r="E47823"/>
    </row>
    <row r="47824" spans="5:5" x14ac:dyDescent="0.25">
      <c r="E47824"/>
    </row>
    <row r="47825" spans="5:5" x14ac:dyDescent="0.25">
      <c r="E47825"/>
    </row>
    <row r="47826" spans="5:5" x14ac:dyDescent="0.25">
      <c r="E47826"/>
    </row>
    <row r="47827" spans="5:5" x14ac:dyDescent="0.25">
      <c r="E47827"/>
    </row>
    <row r="47828" spans="5:5" x14ac:dyDescent="0.25">
      <c r="E47828"/>
    </row>
    <row r="47829" spans="5:5" x14ac:dyDescent="0.25">
      <c r="E47829"/>
    </row>
    <row r="47830" spans="5:5" x14ac:dyDescent="0.25">
      <c r="E47830"/>
    </row>
    <row r="47831" spans="5:5" x14ac:dyDescent="0.25">
      <c r="E47831"/>
    </row>
    <row r="47832" spans="5:5" x14ac:dyDescent="0.25">
      <c r="E47832"/>
    </row>
    <row r="47833" spans="5:5" x14ac:dyDescent="0.25">
      <c r="E47833"/>
    </row>
    <row r="47834" spans="5:5" x14ac:dyDescent="0.25">
      <c r="E47834"/>
    </row>
    <row r="47835" spans="5:5" x14ac:dyDescent="0.25">
      <c r="E47835"/>
    </row>
    <row r="47836" spans="5:5" x14ac:dyDescent="0.25">
      <c r="E47836"/>
    </row>
    <row r="47837" spans="5:5" x14ac:dyDescent="0.25">
      <c r="E47837"/>
    </row>
    <row r="47838" spans="5:5" x14ac:dyDescent="0.25">
      <c r="E47838"/>
    </row>
    <row r="47839" spans="5:5" x14ac:dyDescent="0.25">
      <c r="E47839"/>
    </row>
    <row r="47840" spans="5:5" x14ac:dyDescent="0.25">
      <c r="E47840"/>
    </row>
    <row r="47841" spans="5:5" x14ac:dyDescent="0.25">
      <c r="E47841"/>
    </row>
    <row r="47842" spans="5:5" x14ac:dyDescent="0.25">
      <c r="E47842"/>
    </row>
    <row r="47843" spans="5:5" x14ac:dyDescent="0.25">
      <c r="E47843"/>
    </row>
    <row r="47844" spans="5:5" x14ac:dyDescent="0.25">
      <c r="E47844"/>
    </row>
    <row r="47845" spans="5:5" x14ac:dyDescent="0.25">
      <c r="E47845"/>
    </row>
    <row r="47846" spans="5:5" x14ac:dyDescent="0.25">
      <c r="E47846"/>
    </row>
    <row r="47847" spans="5:5" x14ac:dyDescent="0.25">
      <c r="E47847"/>
    </row>
    <row r="47848" spans="5:5" x14ac:dyDescent="0.25">
      <c r="E47848"/>
    </row>
    <row r="47849" spans="5:5" x14ac:dyDescent="0.25">
      <c r="E47849"/>
    </row>
    <row r="47850" spans="5:5" x14ac:dyDescent="0.25">
      <c r="E47850"/>
    </row>
    <row r="47851" spans="5:5" x14ac:dyDescent="0.25">
      <c r="E47851"/>
    </row>
    <row r="47852" spans="5:5" x14ac:dyDescent="0.25">
      <c r="E47852"/>
    </row>
    <row r="47853" spans="5:5" x14ac:dyDescent="0.25">
      <c r="E47853"/>
    </row>
    <row r="47854" spans="5:5" x14ac:dyDescent="0.25">
      <c r="E47854"/>
    </row>
    <row r="47855" spans="5:5" x14ac:dyDescent="0.25">
      <c r="E47855"/>
    </row>
    <row r="47856" spans="5:5" x14ac:dyDescent="0.25">
      <c r="E47856"/>
    </row>
    <row r="47857" spans="5:5" x14ac:dyDescent="0.25">
      <c r="E47857"/>
    </row>
    <row r="47858" spans="5:5" x14ac:dyDescent="0.25">
      <c r="E47858"/>
    </row>
    <row r="47859" spans="5:5" x14ac:dyDescent="0.25">
      <c r="E47859"/>
    </row>
    <row r="47860" spans="5:5" x14ac:dyDescent="0.25">
      <c r="E47860"/>
    </row>
    <row r="47861" spans="5:5" x14ac:dyDescent="0.25">
      <c r="E47861"/>
    </row>
    <row r="47862" spans="5:5" x14ac:dyDescent="0.25">
      <c r="E47862"/>
    </row>
    <row r="47863" spans="5:5" x14ac:dyDescent="0.25">
      <c r="E47863"/>
    </row>
    <row r="47864" spans="5:5" x14ac:dyDescent="0.25">
      <c r="E47864"/>
    </row>
    <row r="47865" spans="5:5" x14ac:dyDescent="0.25">
      <c r="E47865"/>
    </row>
    <row r="47866" spans="5:5" x14ac:dyDescent="0.25">
      <c r="E47866"/>
    </row>
    <row r="47867" spans="5:5" x14ac:dyDescent="0.25">
      <c r="E47867"/>
    </row>
    <row r="47868" spans="5:5" x14ac:dyDescent="0.25">
      <c r="E47868"/>
    </row>
    <row r="47869" spans="5:5" x14ac:dyDescent="0.25">
      <c r="E47869"/>
    </row>
    <row r="47870" spans="5:5" x14ac:dyDescent="0.25">
      <c r="E47870"/>
    </row>
    <row r="47871" spans="5:5" x14ac:dyDescent="0.25">
      <c r="E47871"/>
    </row>
    <row r="47872" spans="5:5" x14ac:dyDescent="0.25">
      <c r="E47872"/>
    </row>
    <row r="47873" spans="5:5" x14ac:dyDescent="0.25">
      <c r="E47873"/>
    </row>
    <row r="47874" spans="5:5" x14ac:dyDescent="0.25">
      <c r="E47874"/>
    </row>
    <row r="47875" spans="5:5" x14ac:dyDescent="0.25">
      <c r="E47875"/>
    </row>
    <row r="47876" spans="5:5" x14ac:dyDescent="0.25">
      <c r="E47876"/>
    </row>
    <row r="47877" spans="5:5" x14ac:dyDescent="0.25">
      <c r="E47877"/>
    </row>
    <row r="47878" spans="5:5" x14ac:dyDescent="0.25">
      <c r="E47878"/>
    </row>
    <row r="47879" spans="5:5" x14ac:dyDescent="0.25">
      <c r="E47879"/>
    </row>
    <row r="47880" spans="5:5" x14ac:dyDescent="0.25">
      <c r="E47880"/>
    </row>
    <row r="47881" spans="5:5" x14ac:dyDescent="0.25">
      <c r="E47881"/>
    </row>
    <row r="47882" spans="5:5" x14ac:dyDescent="0.25">
      <c r="E47882"/>
    </row>
    <row r="47883" spans="5:5" x14ac:dyDescent="0.25">
      <c r="E47883"/>
    </row>
    <row r="47884" spans="5:5" x14ac:dyDescent="0.25">
      <c r="E47884"/>
    </row>
    <row r="47885" spans="5:5" x14ac:dyDescent="0.25">
      <c r="E47885"/>
    </row>
    <row r="47886" spans="5:5" x14ac:dyDescent="0.25">
      <c r="E47886"/>
    </row>
    <row r="47887" spans="5:5" x14ac:dyDescent="0.25">
      <c r="E47887"/>
    </row>
    <row r="47888" spans="5:5" x14ac:dyDescent="0.25">
      <c r="E47888"/>
    </row>
    <row r="47889" spans="5:5" x14ac:dyDescent="0.25">
      <c r="E47889"/>
    </row>
    <row r="47890" spans="5:5" x14ac:dyDescent="0.25">
      <c r="E47890"/>
    </row>
    <row r="47891" spans="5:5" x14ac:dyDescent="0.25">
      <c r="E47891"/>
    </row>
    <row r="47892" spans="5:5" x14ac:dyDescent="0.25">
      <c r="E47892"/>
    </row>
    <row r="47893" spans="5:5" x14ac:dyDescent="0.25">
      <c r="E47893"/>
    </row>
    <row r="47894" spans="5:5" x14ac:dyDescent="0.25">
      <c r="E47894"/>
    </row>
    <row r="47895" spans="5:5" x14ac:dyDescent="0.25">
      <c r="E47895"/>
    </row>
    <row r="47896" spans="5:5" x14ac:dyDescent="0.25">
      <c r="E47896"/>
    </row>
    <row r="47897" spans="5:5" x14ac:dyDescent="0.25">
      <c r="E47897"/>
    </row>
    <row r="47898" spans="5:5" x14ac:dyDescent="0.25">
      <c r="E47898"/>
    </row>
    <row r="47899" spans="5:5" x14ac:dyDescent="0.25">
      <c r="E47899"/>
    </row>
    <row r="47900" spans="5:5" x14ac:dyDescent="0.25">
      <c r="E47900"/>
    </row>
    <row r="47901" spans="5:5" x14ac:dyDescent="0.25">
      <c r="E47901"/>
    </row>
    <row r="47902" spans="5:5" x14ac:dyDescent="0.25">
      <c r="E47902"/>
    </row>
    <row r="47903" spans="5:5" x14ac:dyDescent="0.25">
      <c r="E47903"/>
    </row>
    <row r="47904" spans="5:5" x14ac:dyDescent="0.25">
      <c r="E47904"/>
    </row>
    <row r="47905" spans="5:5" x14ac:dyDescent="0.25">
      <c r="E47905"/>
    </row>
    <row r="47906" spans="5:5" x14ac:dyDescent="0.25">
      <c r="E47906"/>
    </row>
    <row r="47907" spans="5:5" x14ac:dyDescent="0.25">
      <c r="E47907"/>
    </row>
    <row r="47908" spans="5:5" x14ac:dyDescent="0.25">
      <c r="E47908"/>
    </row>
    <row r="47909" spans="5:5" x14ac:dyDescent="0.25">
      <c r="E47909"/>
    </row>
    <row r="47910" spans="5:5" x14ac:dyDescent="0.25">
      <c r="E47910"/>
    </row>
    <row r="47911" spans="5:5" x14ac:dyDescent="0.25">
      <c r="E47911"/>
    </row>
    <row r="47912" spans="5:5" x14ac:dyDescent="0.25">
      <c r="E47912"/>
    </row>
    <row r="47913" spans="5:5" x14ac:dyDescent="0.25">
      <c r="E47913"/>
    </row>
    <row r="47914" spans="5:5" x14ac:dyDescent="0.25">
      <c r="E47914"/>
    </row>
    <row r="47915" spans="5:5" x14ac:dyDescent="0.25">
      <c r="E47915"/>
    </row>
    <row r="47916" spans="5:5" x14ac:dyDescent="0.25">
      <c r="E47916"/>
    </row>
    <row r="47917" spans="5:5" x14ac:dyDescent="0.25">
      <c r="E47917"/>
    </row>
    <row r="47918" spans="5:5" x14ac:dyDescent="0.25">
      <c r="E47918"/>
    </row>
    <row r="47919" spans="5:5" x14ac:dyDescent="0.25">
      <c r="E47919"/>
    </row>
    <row r="47920" spans="5:5" x14ac:dyDescent="0.25">
      <c r="E47920"/>
    </row>
    <row r="47921" spans="5:5" x14ac:dyDescent="0.25">
      <c r="E47921"/>
    </row>
    <row r="47922" spans="5:5" x14ac:dyDescent="0.25">
      <c r="E47922"/>
    </row>
    <row r="47923" spans="5:5" x14ac:dyDescent="0.25">
      <c r="E47923"/>
    </row>
    <row r="47924" spans="5:5" x14ac:dyDescent="0.25">
      <c r="E47924"/>
    </row>
    <row r="47925" spans="5:5" x14ac:dyDescent="0.25">
      <c r="E47925"/>
    </row>
    <row r="47926" spans="5:5" x14ac:dyDescent="0.25">
      <c r="E47926"/>
    </row>
    <row r="47927" spans="5:5" x14ac:dyDescent="0.25">
      <c r="E47927"/>
    </row>
    <row r="47928" spans="5:5" x14ac:dyDescent="0.25">
      <c r="E47928"/>
    </row>
    <row r="47929" spans="5:5" x14ac:dyDescent="0.25">
      <c r="E47929"/>
    </row>
    <row r="47930" spans="5:5" x14ac:dyDescent="0.25">
      <c r="E47930"/>
    </row>
    <row r="47931" spans="5:5" x14ac:dyDescent="0.25">
      <c r="E47931"/>
    </row>
    <row r="47932" spans="5:5" x14ac:dyDescent="0.25">
      <c r="E47932"/>
    </row>
    <row r="47933" spans="5:5" x14ac:dyDescent="0.25">
      <c r="E47933"/>
    </row>
    <row r="47934" spans="5:5" x14ac:dyDescent="0.25">
      <c r="E47934"/>
    </row>
    <row r="47935" spans="5:5" x14ac:dyDescent="0.25">
      <c r="E47935"/>
    </row>
    <row r="47936" spans="5:5" x14ac:dyDescent="0.25">
      <c r="E47936"/>
    </row>
    <row r="47937" spans="5:5" x14ac:dyDescent="0.25">
      <c r="E47937"/>
    </row>
    <row r="47938" spans="5:5" x14ac:dyDescent="0.25">
      <c r="E47938"/>
    </row>
    <row r="47939" spans="5:5" x14ac:dyDescent="0.25">
      <c r="E47939"/>
    </row>
    <row r="47940" spans="5:5" x14ac:dyDescent="0.25">
      <c r="E47940"/>
    </row>
    <row r="47941" spans="5:5" x14ac:dyDescent="0.25">
      <c r="E47941"/>
    </row>
    <row r="47942" spans="5:5" x14ac:dyDescent="0.25">
      <c r="E47942"/>
    </row>
    <row r="47943" spans="5:5" x14ac:dyDescent="0.25">
      <c r="E47943"/>
    </row>
    <row r="47944" spans="5:5" x14ac:dyDescent="0.25">
      <c r="E47944"/>
    </row>
    <row r="47945" spans="5:5" x14ac:dyDescent="0.25">
      <c r="E47945"/>
    </row>
    <row r="47946" spans="5:5" x14ac:dyDescent="0.25">
      <c r="E47946"/>
    </row>
    <row r="47947" spans="5:5" x14ac:dyDescent="0.25">
      <c r="E47947"/>
    </row>
    <row r="47948" spans="5:5" x14ac:dyDescent="0.25">
      <c r="E47948"/>
    </row>
    <row r="47949" spans="5:5" x14ac:dyDescent="0.25">
      <c r="E47949"/>
    </row>
    <row r="47950" spans="5:5" x14ac:dyDescent="0.25">
      <c r="E47950"/>
    </row>
    <row r="47951" spans="5:5" x14ac:dyDescent="0.25">
      <c r="E47951"/>
    </row>
    <row r="47952" spans="5:5" x14ac:dyDescent="0.25">
      <c r="E47952"/>
    </row>
    <row r="47953" spans="5:5" x14ac:dyDescent="0.25">
      <c r="E47953"/>
    </row>
    <row r="47954" spans="5:5" x14ac:dyDescent="0.25">
      <c r="E47954"/>
    </row>
    <row r="47955" spans="5:5" x14ac:dyDescent="0.25">
      <c r="E47955"/>
    </row>
    <row r="47956" spans="5:5" x14ac:dyDescent="0.25">
      <c r="E47956"/>
    </row>
    <row r="47957" spans="5:5" x14ac:dyDescent="0.25">
      <c r="E47957"/>
    </row>
    <row r="47958" spans="5:5" x14ac:dyDescent="0.25">
      <c r="E47958"/>
    </row>
    <row r="47959" spans="5:5" x14ac:dyDescent="0.25">
      <c r="E47959"/>
    </row>
    <row r="47960" spans="5:5" x14ac:dyDescent="0.25">
      <c r="E47960"/>
    </row>
    <row r="47961" spans="5:5" x14ac:dyDescent="0.25">
      <c r="E47961"/>
    </row>
    <row r="47962" spans="5:5" x14ac:dyDescent="0.25">
      <c r="E47962"/>
    </row>
    <row r="47963" spans="5:5" x14ac:dyDescent="0.25">
      <c r="E47963"/>
    </row>
    <row r="47964" spans="5:5" x14ac:dyDescent="0.25">
      <c r="E47964"/>
    </row>
    <row r="47965" spans="5:5" x14ac:dyDescent="0.25">
      <c r="E47965"/>
    </row>
    <row r="47966" spans="5:5" x14ac:dyDescent="0.25">
      <c r="E47966"/>
    </row>
    <row r="47967" spans="5:5" x14ac:dyDescent="0.25">
      <c r="E47967"/>
    </row>
    <row r="47968" spans="5:5" x14ac:dyDescent="0.25">
      <c r="E47968"/>
    </row>
    <row r="47969" spans="5:5" x14ac:dyDescent="0.25">
      <c r="E47969"/>
    </row>
    <row r="47970" spans="5:5" x14ac:dyDescent="0.25">
      <c r="E47970"/>
    </row>
    <row r="47971" spans="5:5" x14ac:dyDescent="0.25">
      <c r="E47971"/>
    </row>
    <row r="47972" spans="5:5" x14ac:dyDescent="0.25">
      <c r="E47972"/>
    </row>
    <row r="47973" spans="5:5" x14ac:dyDescent="0.25">
      <c r="E47973"/>
    </row>
    <row r="47974" spans="5:5" x14ac:dyDescent="0.25">
      <c r="E47974"/>
    </row>
    <row r="47975" spans="5:5" x14ac:dyDescent="0.25">
      <c r="E47975"/>
    </row>
    <row r="47976" spans="5:5" x14ac:dyDescent="0.25">
      <c r="E47976"/>
    </row>
    <row r="47977" spans="5:5" x14ac:dyDescent="0.25">
      <c r="E47977"/>
    </row>
    <row r="47978" spans="5:5" x14ac:dyDescent="0.25">
      <c r="E47978"/>
    </row>
    <row r="47979" spans="5:5" x14ac:dyDescent="0.25">
      <c r="E47979"/>
    </row>
    <row r="47980" spans="5:5" x14ac:dyDescent="0.25">
      <c r="E47980"/>
    </row>
    <row r="47981" spans="5:5" x14ac:dyDescent="0.25">
      <c r="E47981"/>
    </row>
    <row r="47982" spans="5:5" x14ac:dyDescent="0.25">
      <c r="E47982"/>
    </row>
    <row r="47983" spans="5:5" x14ac:dyDescent="0.25">
      <c r="E47983"/>
    </row>
    <row r="47984" spans="5:5" x14ac:dyDescent="0.25">
      <c r="E47984"/>
    </row>
    <row r="47985" spans="5:5" x14ac:dyDescent="0.25">
      <c r="E47985"/>
    </row>
    <row r="47986" spans="5:5" x14ac:dyDescent="0.25">
      <c r="E47986"/>
    </row>
    <row r="47987" spans="5:5" x14ac:dyDescent="0.25">
      <c r="E47987"/>
    </row>
    <row r="47988" spans="5:5" x14ac:dyDescent="0.25">
      <c r="E47988"/>
    </row>
    <row r="47989" spans="5:5" x14ac:dyDescent="0.25">
      <c r="E47989"/>
    </row>
    <row r="47990" spans="5:5" x14ac:dyDescent="0.25">
      <c r="E47990"/>
    </row>
    <row r="47991" spans="5:5" x14ac:dyDescent="0.25">
      <c r="E47991"/>
    </row>
    <row r="47992" spans="5:5" x14ac:dyDescent="0.25">
      <c r="E47992"/>
    </row>
    <row r="47993" spans="5:5" x14ac:dyDescent="0.25">
      <c r="E47993"/>
    </row>
    <row r="47994" spans="5:5" x14ac:dyDescent="0.25">
      <c r="E47994"/>
    </row>
    <row r="47995" spans="5:5" x14ac:dyDescent="0.25">
      <c r="E47995"/>
    </row>
    <row r="47996" spans="5:5" x14ac:dyDescent="0.25">
      <c r="E47996"/>
    </row>
    <row r="47997" spans="5:5" x14ac:dyDescent="0.25">
      <c r="E47997"/>
    </row>
    <row r="47998" spans="5:5" x14ac:dyDescent="0.25">
      <c r="E47998"/>
    </row>
    <row r="47999" spans="5:5" x14ac:dyDescent="0.25">
      <c r="E47999"/>
    </row>
    <row r="48000" spans="5:5" x14ac:dyDescent="0.25">
      <c r="E48000"/>
    </row>
    <row r="48001" spans="5:5" x14ac:dyDescent="0.25">
      <c r="E48001"/>
    </row>
    <row r="48002" spans="5:5" x14ac:dyDescent="0.25">
      <c r="E48002"/>
    </row>
    <row r="48003" spans="5:5" x14ac:dyDescent="0.25">
      <c r="E48003"/>
    </row>
    <row r="48004" spans="5:5" x14ac:dyDescent="0.25">
      <c r="E48004"/>
    </row>
    <row r="48005" spans="5:5" x14ac:dyDescent="0.25">
      <c r="E48005"/>
    </row>
    <row r="48006" spans="5:5" x14ac:dyDescent="0.25">
      <c r="E48006"/>
    </row>
    <row r="48007" spans="5:5" x14ac:dyDescent="0.25">
      <c r="E48007"/>
    </row>
    <row r="48008" spans="5:5" x14ac:dyDescent="0.25">
      <c r="E48008"/>
    </row>
    <row r="48009" spans="5:5" x14ac:dyDescent="0.25">
      <c r="E48009"/>
    </row>
    <row r="48010" spans="5:5" x14ac:dyDescent="0.25">
      <c r="E48010"/>
    </row>
    <row r="48011" spans="5:5" x14ac:dyDescent="0.25">
      <c r="E48011"/>
    </row>
    <row r="48012" spans="5:5" x14ac:dyDescent="0.25">
      <c r="E48012"/>
    </row>
    <row r="48013" spans="5:5" x14ac:dyDescent="0.25">
      <c r="E48013"/>
    </row>
    <row r="48014" spans="5:5" x14ac:dyDescent="0.25">
      <c r="E48014"/>
    </row>
    <row r="48015" spans="5:5" x14ac:dyDescent="0.25">
      <c r="E48015"/>
    </row>
    <row r="48016" spans="5:5" x14ac:dyDescent="0.25">
      <c r="E48016"/>
    </row>
    <row r="48017" spans="5:5" x14ac:dyDescent="0.25">
      <c r="E48017"/>
    </row>
    <row r="48018" spans="5:5" x14ac:dyDescent="0.25">
      <c r="E48018"/>
    </row>
    <row r="48019" spans="5:5" x14ac:dyDescent="0.25">
      <c r="E48019"/>
    </row>
    <row r="48020" spans="5:5" x14ac:dyDescent="0.25">
      <c r="E48020"/>
    </row>
    <row r="48021" spans="5:5" x14ac:dyDescent="0.25">
      <c r="E48021"/>
    </row>
    <row r="48022" spans="5:5" x14ac:dyDescent="0.25">
      <c r="E48022"/>
    </row>
    <row r="48023" spans="5:5" x14ac:dyDescent="0.25">
      <c r="E48023"/>
    </row>
    <row r="48024" spans="5:5" x14ac:dyDescent="0.25">
      <c r="E48024"/>
    </row>
    <row r="48025" spans="5:5" x14ac:dyDescent="0.25">
      <c r="E48025"/>
    </row>
    <row r="48026" spans="5:5" x14ac:dyDescent="0.25">
      <c r="E48026"/>
    </row>
    <row r="48027" spans="5:5" x14ac:dyDescent="0.25">
      <c r="E48027"/>
    </row>
    <row r="48028" spans="5:5" x14ac:dyDescent="0.25">
      <c r="E48028"/>
    </row>
    <row r="48029" spans="5:5" x14ac:dyDescent="0.25">
      <c r="E48029"/>
    </row>
    <row r="48030" spans="5:5" x14ac:dyDescent="0.25">
      <c r="E48030"/>
    </row>
    <row r="48031" spans="5:5" x14ac:dyDescent="0.25">
      <c r="E48031"/>
    </row>
    <row r="48032" spans="5:5" x14ac:dyDescent="0.25">
      <c r="E48032"/>
    </row>
    <row r="48033" spans="5:5" x14ac:dyDescent="0.25">
      <c r="E48033"/>
    </row>
    <row r="48034" spans="5:5" x14ac:dyDescent="0.25">
      <c r="E48034"/>
    </row>
    <row r="48035" spans="5:5" x14ac:dyDescent="0.25">
      <c r="E48035"/>
    </row>
    <row r="48036" spans="5:5" x14ac:dyDescent="0.25">
      <c r="E48036"/>
    </row>
    <row r="48037" spans="5:5" x14ac:dyDescent="0.25">
      <c r="E48037"/>
    </row>
    <row r="48038" spans="5:5" x14ac:dyDescent="0.25">
      <c r="E48038"/>
    </row>
    <row r="48039" spans="5:5" x14ac:dyDescent="0.25">
      <c r="E48039"/>
    </row>
    <row r="48040" spans="5:5" x14ac:dyDescent="0.25">
      <c r="E48040"/>
    </row>
    <row r="48041" spans="5:5" x14ac:dyDescent="0.25">
      <c r="E48041"/>
    </row>
    <row r="48042" spans="5:5" x14ac:dyDescent="0.25">
      <c r="E48042"/>
    </row>
    <row r="48043" spans="5:5" x14ac:dyDescent="0.25">
      <c r="E48043"/>
    </row>
    <row r="48044" spans="5:5" x14ac:dyDescent="0.25">
      <c r="E48044"/>
    </row>
    <row r="48045" spans="5:5" x14ac:dyDescent="0.25">
      <c r="E48045"/>
    </row>
    <row r="48046" spans="5:5" x14ac:dyDescent="0.25">
      <c r="E48046"/>
    </row>
    <row r="48047" spans="5:5" x14ac:dyDescent="0.25">
      <c r="E48047"/>
    </row>
    <row r="48048" spans="5:5" x14ac:dyDescent="0.25">
      <c r="E48048"/>
    </row>
    <row r="48049" spans="5:5" x14ac:dyDescent="0.25">
      <c r="E48049"/>
    </row>
    <row r="48050" spans="5:5" x14ac:dyDescent="0.25">
      <c r="E48050"/>
    </row>
    <row r="48051" spans="5:5" x14ac:dyDescent="0.25">
      <c r="E48051"/>
    </row>
    <row r="48052" spans="5:5" x14ac:dyDescent="0.25">
      <c r="E48052"/>
    </row>
    <row r="48053" spans="5:5" x14ac:dyDescent="0.25">
      <c r="E48053"/>
    </row>
    <row r="48054" spans="5:5" x14ac:dyDescent="0.25">
      <c r="E48054"/>
    </row>
    <row r="48055" spans="5:5" x14ac:dyDescent="0.25">
      <c r="E48055"/>
    </row>
    <row r="48056" spans="5:5" x14ac:dyDescent="0.25">
      <c r="E48056"/>
    </row>
    <row r="48057" spans="5:5" x14ac:dyDescent="0.25">
      <c r="E48057"/>
    </row>
    <row r="48058" spans="5:5" x14ac:dyDescent="0.25">
      <c r="E48058"/>
    </row>
    <row r="48059" spans="5:5" x14ac:dyDescent="0.25">
      <c r="E48059"/>
    </row>
    <row r="48060" spans="5:5" x14ac:dyDescent="0.25">
      <c r="E48060"/>
    </row>
    <row r="48061" spans="5:5" x14ac:dyDescent="0.25">
      <c r="E48061"/>
    </row>
    <row r="48062" spans="5:5" x14ac:dyDescent="0.25">
      <c r="E48062"/>
    </row>
    <row r="48063" spans="5:5" x14ac:dyDescent="0.25">
      <c r="E48063"/>
    </row>
    <row r="48064" spans="5:5" x14ac:dyDescent="0.25">
      <c r="E48064"/>
    </row>
    <row r="48065" spans="5:5" x14ac:dyDescent="0.25">
      <c r="E48065"/>
    </row>
    <row r="48066" spans="5:5" x14ac:dyDescent="0.25">
      <c r="E48066"/>
    </row>
    <row r="48067" spans="5:5" x14ac:dyDescent="0.25">
      <c r="E48067"/>
    </row>
    <row r="48068" spans="5:5" x14ac:dyDescent="0.25">
      <c r="E48068"/>
    </row>
    <row r="48069" spans="5:5" x14ac:dyDescent="0.25">
      <c r="E48069"/>
    </row>
    <row r="48070" spans="5:5" x14ac:dyDescent="0.25">
      <c r="E48070"/>
    </row>
    <row r="48071" spans="5:5" x14ac:dyDescent="0.25">
      <c r="E48071"/>
    </row>
    <row r="48072" spans="5:5" x14ac:dyDescent="0.25">
      <c r="E48072"/>
    </row>
    <row r="48073" spans="5:5" x14ac:dyDescent="0.25">
      <c r="E48073"/>
    </row>
    <row r="48074" spans="5:5" x14ac:dyDescent="0.25">
      <c r="E48074"/>
    </row>
    <row r="48075" spans="5:5" x14ac:dyDescent="0.25">
      <c r="E48075"/>
    </row>
    <row r="48076" spans="5:5" x14ac:dyDescent="0.25">
      <c r="E48076"/>
    </row>
    <row r="48077" spans="5:5" x14ac:dyDescent="0.25">
      <c r="E48077"/>
    </row>
    <row r="48078" spans="5:5" x14ac:dyDescent="0.25">
      <c r="E48078"/>
    </row>
    <row r="48079" spans="5:5" x14ac:dyDescent="0.25">
      <c r="E48079"/>
    </row>
    <row r="48080" spans="5:5" x14ac:dyDescent="0.25">
      <c r="E48080"/>
    </row>
    <row r="48081" spans="5:5" x14ac:dyDescent="0.25">
      <c r="E48081"/>
    </row>
    <row r="48082" spans="5:5" x14ac:dyDescent="0.25">
      <c r="E48082"/>
    </row>
    <row r="48083" spans="5:5" x14ac:dyDescent="0.25">
      <c r="E48083"/>
    </row>
    <row r="48084" spans="5:5" x14ac:dyDescent="0.25">
      <c r="E48084"/>
    </row>
    <row r="48085" spans="5:5" x14ac:dyDescent="0.25">
      <c r="E48085"/>
    </row>
    <row r="48086" spans="5:5" x14ac:dyDescent="0.25">
      <c r="E48086"/>
    </row>
    <row r="48087" spans="5:5" x14ac:dyDescent="0.25">
      <c r="E48087"/>
    </row>
    <row r="48088" spans="5:5" x14ac:dyDescent="0.25">
      <c r="E48088"/>
    </row>
    <row r="48089" spans="5:5" x14ac:dyDescent="0.25">
      <c r="E48089"/>
    </row>
    <row r="48090" spans="5:5" x14ac:dyDescent="0.25">
      <c r="E48090"/>
    </row>
    <row r="48091" spans="5:5" x14ac:dyDescent="0.25">
      <c r="E48091"/>
    </row>
    <row r="48092" spans="5:5" x14ac:dyDescent="0.25">
      <c r="E48092"/>
    </row>
    <row r="48093" spans="5:5" x14ac:dyDescent="0.25">
      <c r="E48093"/>
    </row>
    <row r="48094" spans="5:5" x14ac:dyDescent="0.25">
      <c r="E48094"/>
    </row>
    <row r="48095" spans="5:5" x14ac:dyDescent="0.25">
      <c r="E48095"/>
    </row>
    <row r="48096" spans="5:5" x14ac:dyDescent="0.25">
      <c r="E48096"/>
    </row>
    <row r="48097" spans="5:5" x14ac:dyDescent="0.25">
      <c r="E48097"/>
    </row>
    <row r="48098" spans="5:5" x14ac:dyDescent="0.25">
      <c r="E48098"/>
    </row>
    <row r="48099" spans="5:5" x14ac:dyDescent="0.25">
      <c r="E48099"/>
    </row>
    <row r="48100" spans="5:5" x14ac:dyDescent="0.25">
      <c r="E48100"/>
    </row>
    <row r="48101" spans="5:5" x14ac:dyDescent="0.25">
      <c r="E48101"/>
    </row>
    <row r="48102" spans="5:5" x14ac:dyDescent="0.25">
      <c r="E48102"/>
    </row>
    <row r="48103" spans="5:5" x14ac:dyDescent="0.25">
      <c r="E48103"/>
    </row>
    <row r="48104" spans="5:5" x14ac:dyDescent="0.25">
      <c r="E48104"/>
    </row>
    <row r="48105" spans="5:5" x14ac:dyDescent="0.25">
      <c r="E48105"/>
    </row>
    <row r="48106" spans="5:5" x14ac:dyDescent="0.25">
      <c r="E48106"/>
    </row>
    <row r="48107" spans="5:5" x14ac:dyDescent="0.25">
      <c r="E48107"/>
    </row>
    <row r="48108" spans="5:5" x14ac:dyDescent="0.25">
      <c r="E48108"/>
    </row>
    <row r="48109" spans="5:5" x14ac:dyDescent="0.25">
      <c r="E48109"/>
    </row>
    <row r="48110" spans="5:5" x14ac:dyDescent="0.25">
      <c r="E48110"/>
    </row>
    <row r="48111" spans="5:5" x14ac:dyDescent="0.25">
      <c r="E48111"/>
    </row>
    <row r="48112" spans="5:5" x14ac:dyDescent="0.25">
      <c r="E48112"/>
    </row>
    <row r="48113" spans="5:5" x14ac:dyDescent="0.25">
      <c r="E48113"/>
    </row>
    <row r="48114" spans="5:5" x14ac:dyDescent="0.25">
      <c r="E48114"/>
    </row>
    <row r="48115" spans="5:5" x14ac:dyDescent="0.25">
      <c r="E48115"/>
    </row>
    <row r="48116" spans="5:5" x14ac:dyDescent="0.25">
      <c r="E48116"/>
    </row>
    <row r="48117" spans="5:5" x14ac:dyDescent="0.25">
      <c r="E48117"/>
    </row>
    <row r="48118" spans="5:5" x14ac:dyDescent="0.25">
      <c r="E48118"/>
    </row>
    <row r="48119" spans="5:5" x14ac:dyDescent="0.25">
      <c r="E48119"/>
    </row>
    <row r="48120" spans="5:5" x14ac:dyDescent="0.25">
      <c r="E48120"/>
    </row>
    <row r="48121" spans="5:5" x14ac:dyDescent="0.25">
      <c r="E48121"/>
    </row>
    <row r="48122" spans="5:5" x14ac:dyDescent="0.25">
      <c r="E48122"/>
    </row>
    <row r="48123" spans="5:5" x14ac:dyDescent="0.25">
      <c r="E48123"/>
    </row>
    <row r="48124" spans="5:5" x14ac:dyDescent="0.25">
      <c r="E48124"/>
    </row>
    <row r="48125" spans="5:5" x14ac:dyDescent="0.25">
      <c r="E48125"/>
    </row>
    <row r="48126" spans="5:5" x14ac:dyDescent="0.25">
      <c r="E48126"/>
    </row>
    <row r="48127" spans="5:5" x14ac:dyDescent="0.25">
      <c r="E48127"/>
    </row>
    <row r="48128" spans="5:5" x14ac:dyDescent="0.25">
      <c r="E48128"/>
    </row>
    <row r="48129" spans="5:5" x14ac:dyDescent="0.25">
      <c r="E48129"/>
    </row>
    <row r="48130" spans="5:5" x14ac:dyDescent="0.25">
      <c r="E48130"/>
    </row>
    <row r="48131" spans="5:5" x14ac:dyDescent="0.25">
      <c r="E48131"/>
    </row>
    <row r="48132" spans="5:5" x14ac:dyDescent="0.25">
      <c r="E48132"/>
    </row>
    <row r="48133" spans="5:5" x14ac:dyDescent="0.25">
      <c r="E48133"/>
    </row>
    <row r="48134" spans="5:5" x14ac:dyDescent="0.25">
      <c r="E48134"/>
    </row>
    <row r="48135" spans="5:5" x14ac:dyDescent="0.25">
      <c r="E48135"/>
    </row>
    <row r="48136" spans="5:5" x14ac:dyDescent="0.25">
      <c r="E48136"/>
    </row>
    <row r="48137" spans="5:5" x14ac:dyDescent="0.25">
      <c r="E48137"/>
    </row>
    <row r="48138" spans="5:5" x14ac:dyDescent="0.25">
      <c r="E48138"/>
    </row>
    <row r="48139" spans="5:5" x14ac:dyDescent="0.25">
      <c r="E48139"/>
    </row>
    <row r="48140" spans="5:5" x14ac:dyDescent="0.25">
      <c r="E48140"/>
    </row>
    <row r="48141" spans="5:5" x14ac:dyDescent="0.25">
      <c r="E48141"/>
    </row>
    <row r="48142" spans="5:5" x14ac:dyDescent="0.25">
      <c r="E48142"/>
    </row>
    <row r="48143" spans="5:5" x14ac:dyDescent="0.25">
      <c r="E48143"/>
    </row>
    <row r="48144" spans="5:5" x14ac:dyDescent="0.25">
      <c r="E48144"/>
    </row>
    <row r="48145" spans="5:5" x14ac:dyDescent="0.25">
      <c r="E48145"/>
    </row>
    <row r="48146" spans="5:5" x14ac:dyDescent="0.25">
      <c r="E48146"/>
    </row>
    <row r="48147" spans="5:5" x14ac:dyDescent="0.25">
      <c r="E48147"/>
    </row>
    <row r="48148" spans="5:5" x14ac:dyDescent="0.25">
      <c r="E48148"/>
    </row>
    <row r="48149" spans="5:5" x14ac:dyDescent="0.25">
      <c r="E48149"/>
    </row>
    <row r="48150" spans="5:5" x14ac:dyDescent="0.25">
      <c r="E48150"/>
    </row>
    <row r="48151" spans="5:5" x14ac:dyDescent="0.25">
      <c r="E48151"/>
    </row>
    <row r="48152" spans="5:5" x14ac:dyDescent="0.25">
      <c r="E48152"/>
    </row>
    <row r="48153" spans="5:5" x14ac:dyDescent="0.25">
      <c r="E48153"/>
    </row>
    <row r="48154" spans="5:5" x14ac:dyDescent="0.25">
      <c r="E48154"/>
    </row>
    <row r="48155" spans="5:5" x14ac:dyDescent="0.25">
      <c r="E48155"/>
    </row>
    <row r="48156" spans="5:5" x14ac:dyDescent="0.25">
      <c r="E48156"/>
    </row>
    <row r="48157" spans="5:5" x14ac:dyDescent="0.25">
      <c r="E48157"/>
    </row>
    <row r="48158" spans="5:5" x14ac:dyDescent="0.25">
      <c r="E48158"/>
    </row>
    <row r="48159" spans="5:5" x14ac:dyDescent="0.25">
      <c r="E48159"/>
    </row>
    <row r="48160" spans="5:5" x14ac:dyDescent="0.25">
      <c r="E48160"/>
    </row>
    <row r="48161" spans="5:5" x14ac:dyDescent="0.25">
      <c r="E48161"/>
    </row>
    <row r="48162" spans="5:5" x14ac:dyDescent="0.25">
      <c r="E48162"/>
    </row>
    <row r="48163" spans="5:5" x14ac:dyDescent="0.25">
      <c r="E48163"/>
    </row>
    <row r="48164" spans="5:5" x14ac:dyDescent="0.25">
      <c r="E48164"/>
    </row>
    <row r="48165" spans="5:5" x14ac:dyDescent="0.25">
      <c r="E48165"/>
    </row>
    <row r="48166" spans="5:5" x14ac:dyDescent="0.25">
      <c r="E48166"/>
    </row>
    <row r="48167" spans="5:5" x14ac:dyDescent="0.25">
      <c r="E48167"/>
    </row>
    <row r="48168" spans="5:5" x14ac:dyDescent="0.25">
      <c r="E48168"/>
    </row>
    <row r="48169" spans="5:5" x14ac:dyDescent="0.25">
      <c r="E48169"/>
    </row>
    <row r="48170" spans="5:5" x14ac:dyDescent="0.25">
      <c r="E48170"/>
    </row>
    <row r="48171" spans="5:5" x14ac:dyDescent="0.25">
      <c r="E48171"/>
    </row>
    <row r="48172" spans="5:5" x14ac:dyDescent="0.25">
      <c r="E48172"/>
    </row>
    <row r="48173" spans="5:5" x14ac:dyDescent="0.25">
      <c r="E48173"/>
    </row>
    <row r="48174" spans="5:5" x14ac:dyDescent="0.25">
      <c r="E48174"/>
    </row>
    <row r="48175" spans="5:5" x14ac:dyDescent="0.25">
      <c r="E48175"/>
    </row>
    <row r="48176" spans="5:5" x14ac:dyDescent="0.25">
      <c r="E48176"/>
    </row>
    <row r="48177" spans="5:5" x14ac:dyDescent="0.25">
      <c r="E48177"/>
    </row>
    <row r="48178" spans="5:5" x14ac:dyDescent="0.25">
      <c r="E48178"/>
    </row>
    <row r="48179" spans="5:5" x14ac:dyDescent="0.25">
      <c r="E48179"/>
    </row>
    <row r="48180" spans="5:5" x14ac:dyDescent="0.25">
      <c r="E48180"/>
    </row>
    <row r="48181" spans="5:5" x14ac:dyDescent="0.25">
      <c r="E48181"/>
    </row>
    <row r="48182" spans="5:5" x14ac:dyDescent="0.25">
      <c r="E48182"/>
    </row>
    <row r="48183" spans="5:5" x14ac:dyDescent="0.25">
      <c r="E48183"/>
    </row>
    <row r="48184" spans="5:5" x14ac:dyDescent="0.25">
      <c r="E48184"/>
    </row>
    <row r="48185" spans="5:5" x14ac:dyDescent="0.25">
      <c r="E48185"/>
    </row>
    <row r="48186" spans="5:5" x14ac:dyDescent="0.25">
      <c r="E48186"/>
    </row>
    <row r="48187" spans="5:5" x14ac:dyDescent="0.25">
      <c r="E48187"/>
    </row>
    <row r="48188" spans="5:5" x14ac:dyDescent="0.25">
      <c r="E48188"/>
    </row>
    <row r="48189" spans="5:5" x14ac:dyDescent="0.25">
      <c r="E48189"/>
    </row>
    <row r="48190" spans="5:5" x14ac:dyDescent="0.25">
      <c r="E48190"/>
    </row>
    <row r="48191" spans="5:5" x14ac:dyDescent="0.25">
      <c r="E48191"/>
    </row>
    <row r="48192" spans="5:5" x14ac:dyDescent="0.25">
      <c r="E48192"/>
    </row>
    <row r="48193" spans="5:5" x14ac:dyDescent="0.25">
      <c r="E48193"/>
    </row>
    <row r="48194" spans="5:5" x14ac:dyDescent="0.25">
      <c r="E48194"/>
    </row>
    <row r="48195" spans="5:5" x14ac:dyDescent="0.25">
      <c r="E48195"/>
    </row>
    <row r="48196" spans="5:5" x14ac:dyDescent="0.25">
      <c r="E48196"/>
    </row>
    <row r="48197" spans="5:5" x14ac:dyDescent="0.25">
      <c r="E48197"/>
    </row>
    <row r="48198" spans="5:5" x14ac:dyDescent="0.25">
      <c r="E48198"/>
    </row>
    <row r="48199" spans="5:5" x14ac:dyDescent="0.25">
      <c r="E48199"/>
    </row>
    <row r="48200" spans="5:5" x14ac:dyDescent="0.25">
      <c r="E48200"/>
    </row>
    <row r="48201" spans="5:5" x14ac:dyDescent="0.25">
      <c r="E48201"/>
    </row>
    <row r="48202" spans="5:5" x14ac:dyDescent="0.25">
      <c r="E48202"/>
    </row>
    <row r="48203" spans="5:5" x14ac:dyDescent="0.25">
      <c r="E48203"/>
    </row>
    <row r="48204" spans="5:5" x14ac:dyDescent="0.25">
      <c r="E48204"/>
    </row>
    <row r="48205" spans="5:5" x14ac:dyDescent="0.25">
      <c r="E48205"/>
    </row>
    <row r="48206" spans="5:5" x14ac:dyDescent="0.25">
      <c r="E48206"/>
    </row>
    <row r="48207" spans="5:5" x14ac:dyDescent="0.25">
      <c r="E48207"/>
    </row>
    <row r="48208" spans="5:5" x14ac:dyDescent="0.25">
      <c r="E48208"/>
    </row>
    <row r="48209" spans="5:5" x14ac:dyDescent="0.25">
      <c r="E48209"/>
    </row>
    <row r="48210" spans="5:5" x14ac:dyDescent="0.25">
      <c r="E48210"/>
    </row>
    <row r="48211" spans="5:5" x14ac:dyDescent="0.25">
      <c r="E48211"/>
    </row>
    <row r="48212" spans="5:5" x14ac:dyDescent="0.25">
      <c r="E48212"/>
    </row>
    <row r="48213" spans="5:5" x14ac:dyDescent="0.25">
      <c r="E48213"/>
    </row>
    <row r="48214" spans="5:5" x14ac:dyDescent="0.25">
      <c r="E48214"/>
    </row>
    <row r="48215" spans="5:5" x14ac:dyDescent="0.25">
      <c r="E48215"/>
    </row>
    <row r="48216" spans="5:5" x14ac:dyDescent="0.25">
      <c r="E48216"/>
    </row>
    <row r="48217" spans="5:5" x14ac:dyDescent="0.25">
      <c r="E48217"/>
    </row>
    <row r="48218" spans="5:5" x14ac:dyDescent="0.25">
      <c r="E48218"/>
    </row>
    <row r="48219" spans="5:5" x14ac:dyDescent="0.25">
      <c r="E48219"/>
    </row>
    <row r="48220" spans="5:5" x14ac:dyDescent="0.25">
      <c r="E48220"/>
    </row>
    <row r="48221" spans="5:5" x14ac:dyDescent="0.25">
      <c r="E48221"/>
    </row>
    <row r="48222" spans="5:5" x14ac:dyDescent="0.25">
      <c r="E48222"/>
    </row>
    <row r="48223" spans="5:5" x14ac:dyDescent="0.25">
      <c r="E48223"/>
    </row>
    <row r="48224" spans="5:5" x14ac:dyDescent="0.25">
      <c r="E48224"/>
    </row>
    <row r="48225" spans="5:5" x14ac:dyDescent="0.25">
      <c r="E48225"/>
    </row>
    <row r="48226" spans="5:5" x14ac:dyDescent="0.25">
      <c r="E48226"/>
    </row>
    <row r="48227" spans="5:5" x14ac:dyDescent="0.25">
      <c r="E48227"/>
    </row>
    <row r="48228" spans="5:5" x14ac:dyDescent="0.25">
      <c r="E48228"/>
    </row>
    <row r="48229" spans="5:5" x14ac:dyDescent="0.25">
      <c r="E48229"/>
    </row>
    <row r="48230" spans="5:5" x14ac:dyDescent="0.25">
      <c r="E48230"/>
    </row>
    <row r="48231" spans="5:5" x14ac:dyDescent="0.25">
      <c r="E48231"/>
    </row>
    <row r="48232" spans="5:5" x14ac:dyDescent="0.25">
      <c r="E48232"/>
    </row>
    <row r="48233" spans="5:5" x14ac:dyDescent="0.25">
      <c r="E48233"/>
    </row>
    <row r="48234" spans="5:5" x14ac:dyDescent="0.25">
      <c r="E48234"/>
    </row>
    <row r="48235" spans="5:5" x14ac:dyDescent="0.25">
      <c r="E48235"/>
    </row>
    <row r="48236" spans="5:5" x14ac:dyDescent="0.25">
      <c r="E48236"/>
    </row>
    <row r="48237" spans="5:5" x14ac:dyDescent="0.25">
      <c r="E48237"/>
    </row>
    <row r="48238" spans="5:5" x14ac:dyDescent="0.25">
      <c r="E48238"/>
    </row>
    <row r="48239" spans="5:5" x14ac:dyDescent="0.25">
      <c r="E48239"/>
    </row>
    <row r="48240" spans="5:5" x14ac:dyDescent="0.25">
      <c r="E48240"/>
    </row>
    <row r="48241" spans="5:5" x14ac:dyDescent="0.25">
      <c r="E48241"/>
    </row>
    <row r="48242" spans="5:5" x14ac:dyDescent="0.25">
      <c r="E48242"/>
    </row>
    <row r="48243" spans="5:5" x14ac:dyDescent="0.25">
      <c r="E48243"/>
    </row>
    <row r="48244" spans="5:5" x14ac:dyDescent="0.25">
      <c r="E48244"/>
    </row>
    <row r="48245" spans="5:5" x14ac:dyDescent="0.25">
      <c r="E48245"/>
    </row>
    <row r="48246" spans="5:5" x14ac:dyDescent="0.25">
      <c r="E48246"/>
    </row>
    <row r="48247" spans="5:5" x14ac:dyDescent="0.25">
      <c r="E48247"/>
    </row>
    <row r="48248" spans="5:5" x14ac:dyDescent="0.25">
      <c r="E48248"/>
    </row>
    <row r="48249" spans="5:5" x14ac:dyDescent="0.25">
      <c r="E48249"/>
    </row>
    <row r="48250" spans="5:5" x14ac:dyDescent="0.25">
      <c r="E48250"/>
    </row>
    <row r="48251" spans="5:5" x14ac:dyDescent="0.25">
      <c r="E48251"/>
    </row>
    <row r="48252" spans="5:5" x14ac:dyDescent="0.25">
      <c r="E48252"/>
    </row>
    <row r="48253" spans="5:5" x14ac:dyDescent="0.25">
      <c r="E48253"/>
    </row>
    <row r="48254" spans="5:5" x14ac:dyDescent="0.25">
      <c r="E48254"/>
    </row>
    <row r="48255" spans="5:5" x14ac:dyDescent="0.25">
      <c r="E48255"/>
    </row>
    <row r="48256" spans="5:5" x14ac:dyDescent="0.25">
      <c r="E48256"/>
    </row>
    <row r="48257" spans="5:5" x14ac:dyDescent="0.25">
      <c r="E48257"/>
    </row>
    <row r="48258" spans="5:5" x14ac:dyDescent="0.25">
      <c r="E48258"/>
    </row>
    <row r="48259" spans="5:5" x14ac:dyDescent="0.25">
      <c r="E48259"/>
    </row>
    <row r="48260" spans="5:5" x14ac:dyDescent="0.25">
      <c r="E48260"/>
    </row>
    <row r="48261" spans="5:5" x14ac:dyDescent="0.25">
      <c r="E48261"/>
    </row>
    <row r="48262" spans="5:5" x14ac:dyDescent="0.25">
      <c r="E48262"/>
    </row>
    <row r="48263" spans="5:5" x14ac:dyDescent="0.25">
      <c r="E48263"/>
    </row>
    <row r="48264" spans="5:5" x14ac:dyDescent="0.25">
      <c r="E48264"/>
    </row>
    <row r="48265" spans="5:5" x14ac:dyDescent="0.25">
      <c r="E48265"/>
    </row>
    <row r="48266" spans="5:5" x14ac:dyDescent="0.25">
      <c r="E48266"/>
    </row>
    <row r="48267" spans="5:5" x14ac:dyDescent="0.25">
      <c r="E48267"/>
    </row>
    <row r="48268" spans="5:5" x14ac:dyDescent="0.25">
      <c r="E48268"/>
    </row>
    <row r="48269" spans="5:5" x14ac:dyDescent="0.25">
      <c r="E48269"/>
    </row>
    <row r="48270" spans="5:5" x14ac:dyDescent="0.25">
      <c r="E48270"/>
    </row>
    <row r="48271" spans="5:5" x14ac:dyDescent="0.25">
      <c r="E48271"/>
    </row>
    <row r="48272" spans="5:5" x14ac:dyDescent="0.25">
      <c r="E48272"/>
    </row>
    <row r="48273" spans="5:5" x14ac:dyDescent="0.25">
      <c r="E48273"/>
    </row>
    <row r="48274" spans="5:5" x14ac:dyDescent="0.25">
      <c r="E48274"/>
    </row>
    <row r="48275" spans="5:5" x14ac:dyDescent="0.25">
      <c r="E48275"/>
    </row>
    <row r="48276" spans="5:5" x14ac:dyDescent="0.25">
      <c r="E48276"/>
    </row>
    <row r="48277" spans="5:5" x14ac:dyDescent="0.25">
      <c r="E48277"/>
    </row>
    <row r="48278" spans="5:5" x14ac:dyDescent="0.25">
      <c r="E48278"/>
    </row>
    <row r="48279" spans="5:5" x14ac:dyDescent="0.25">
      <c r="E48279"/>
    </row>
    <row r="48280" spans="5:5" x14ac:dyDescent="0.25">
      <c r="E48280"/>
    </row>
    <row r="48281" spans="5:5" x14ac:dyDescent="0.25">
      <c r="E48281"/>
    </row>
    <row r="48282" spans="5:5" x14ac:dyDescent="0.25">
      <c r="E48282"/>
    </row>
    <row r="48283" spans="5:5" x14ac:dyDescent="0.25">
      <c r="E48283"/>
    </row>
    <row r="48284" spans="5:5" x14ac:dyDescent="0.25">
      <c r="E48284"/>
    </row>
    <row r="48285" spans="5:5" x14ac:dyDescent="0.25">
      <c r="E48285"/>
    </row>
    <row r="48286" spans="5:5" x14ac:dyDescent="0.25">
      <c r="E48286"/>
    </row>
    <row r="48287" spans="5:5" x14ac:dyDescent="0.25">
      <c r="E48287"/>
    </row>
    <row r="48288" spans="5:5" x14ac:dyDescent="0.25">
      <c r="E48288"/>
    </row>
    <row r="48289" spans="5:5" x14ac:dyDescent="0.25">
      <c r="E48289"/>
    </row>
    <row r="48290" spans="5:5" x14ac:dyDescent="0.25">
      <c r="E48290"/>
    </row>
    <row r="48291" spans="5:5" x14ac:dyDescent="0.25">
      <c r="E48291"/>
    </row>
    <row r="48292" spans="5:5" x14ac:dyDescent="0.25">
      <c r="E48292"/>
    </row>
    <row r="48293" spans="5:5" x14ac:dyDescent="0.25">
      <c r="E48293"/>
    </row>
    <row r="48294" spans="5:5" x14ac:dyDescent="0.25">
      <c r="E48294"/>
    </row>
    <row r="48295" spans="5:5" x14ac:dyDescent="0.25">
      <c r="E48295"/>
    </row>
    <row r="48296" spans="5:5" x14ac:dyDescent="0.25">
      <c r="E48296"/>
    </row>
    <row r="48297" spans="5:5" x14ac:dyDescent="0.25">
      <c r="E48297"/>
    </row>
    <row r="48298" spans="5:5" x14ac:dyDescent="0.25">
      <c r="E48298"/>
    </row>
    <row r="48299" spans="5:5" x14ac:dyDescent="0.25">
      <c r="E48299"/>
    </row>
    <row r="48300" spans="5:5" x14ac:dyDescent="0.25">
      <c r="E48300"/>
    </row>
    <row r="48301" spans="5:5" x14ac:dyDescent="0.25">
      <c r="E48301"/>
    </row>
    <row r="48302" spans="5:5" x14ac:dyDescent="0.25">
      <c r="E48302"/>
    </row>
    <row r="48303" spans="5:5" x14ac:dyDescent="0.25">
      <c r="E48303"/>
    </row>
    <row r="48304" spans="5:5" x14ac:dyDescent="0.25">
      <c r="E48304"/>
    </row>
    <row r="48305" spans="5:5" x14ac:dyDescent="0.25">
      <c r="E48305"/>
    </row>
    <row r="48306" spans="5:5" x14ac:dyDescent="0.25">
      <c r="E48306"/>
    </row>
    <row r="48307" spans="5:5" x14ac:dyDescent="0.25">
      <c r="E48307"/>
    </row>
    <row r="48308" spans="5:5" x14ac:dyDescent="0.25">
      <c r="E48308"/>
    </row>
    <row r="48309" spans="5:5" x14ac:dyDescent="0.25">
      <c r="E48309"/>
    </row>
    <row r="48310" spans="5:5" x14ac:dyDescent="0.25">
      <c r="E48310"/>
    </row>
    <row r="48311" spans="5:5" x14ac:dyDescent="0.25">
      <c r="E48311"/>
    </row>
    <row r="48312" spans="5:5" x14ac:dyDescent="0.25">
      <c r="E48312"/>
    </row>
    <row r="48313" spans="5:5" x14ac:dyDescent="0.25">
      <c r="E48313"/>
    </row>
    <row r="48314" spans="5:5" x14ac:dyDescent="0.25">
      <c r="E48314"/>
    </row>
    <row r="48315" spans="5:5" x14ac:dyDescent="0.25">
      <c r="E48315"/>
    </row>
    <row r="48316" spans="5:5" x14ac:dyDescent="0.25">
      <c r="E48316"/>
    </row>
    <row r="48317" spans="5:5" x14ac:dyDescent="0.25">
      <c r="E48317"/>
    </row>
    <row r="48318" spans="5:5" x14ac:dyDescent="0.25">
      <c r="E48318"/>
    </row>
    <row r="48319" spans="5:5" x14ac:dyDescent="0.25">
      <c r="E48319"/>
    </row>
    <row r="48320" spans="5:5" x14ac:dyDescent="0.25">
      <c r="E48320"/>
    </row>
    <row r="48321" spans="5:5" x14ac:dyDescent="0.25">
      <c r="E48321"/>
    </row>
    <row r="48322" spans="5:5" x14ac:dyDescent="0.25">
      <c r="E48322"/>
    </row>
    <row r="48323" spans="5:5" x14ac:dyDescent="0.25">
      <c r="E48323"/>
    </row>
    <row r="48324" spans="5:5" x14ac:dyDescent="0.25">
      <c r="E48324"/>
    </row>
    <row r="48325" spans="5:5" x14ac:dyDescent="0.25">
      <c r="E48325"/>
    </row>
    <row r="48326" spans="5:5" x14ac:dyDescent="0.25">
      <c r="E48326"/>
    </row>
    <row r="48327" spans="5:5" x14ac:dyDescent="0.25">
      <c r="E48327"/>
    </row>
    <row r="48328" spans="5:5" x14ac:dyDescent="0.25">
      <c r="E48328"/>
    </row>
    <row r="48329" spans="5:5" x14ac:dyDescent="0.25">
      <c r="E48329"/>
    </row>
    <row r="48330" spans="5:5" x14ac:dyDescent="0.25">
      <c r="E48330"/>
    </row>
    <row r="48331" spans="5:5" x14ac:dyDescent="0.25">
      <c r="E48331"/>
    </row>
    <row r="48332" spans="5:5" x14ac:dyDescent="0.25">
      <c r="E48332"/>
    </row>
    <row r="48333" spans="5:5" x14ac:dyDescent="0.25">
      <c r="E48333"/>
    </row>
    <row r="48334" spans="5:5" x14ac:dyDescent="0.25">
      <c r="E48334"/>
    </row>
    <row r="48335" spans="5:5" x14ac:dyDescent="0.25">
      <c r="E48335"/>
    </row>
    <row r="48336" spans="5:5" x14ac:dyDescent="0.25">
      <c r="E48336"/>
    </row>
    <row r="48337" spans="5:5" x14ac:dyDescent="0.25">
      <c r="E48337"/>
    </row>
    <row r="48338" spans="5:5" x14ac:dyDescent="0.25">
      <c r="E48338"/>
    </row>
    <row r="48339" spans="5:5" x14ac:dyDescent="0.25">
      <c r="E48339"/>
    </row>
    <row r="48340" spans="5:5" x14ac:dyDescent="0.25">
      <c r="E48340"/>
    </row>
    <row r="48341" spans="5:5" x14ac:dyDescent="0.25">
      <c r="E48341"/>
    </row>
    <row r="48342" spans="5:5" x14ac:dyDescent="0.25">
      <c r="E48342"/>
    </row>
    <row r="48343" spans="5:5" x14ac:dyDescent="0.25">
      <c r="E48343"/>
    </row>
    <row r="48344" spans="5:5" x14ac:dyDescent="0.25">
      <c r="E48344"/>
    </row>
    <row r="48345" spans="5:5" x14ac:dyDescent="0.25">
      <c r="E48345"/>
    </row>
    <row r="48346" spans="5:5" x14ac:dyDescent="0.25">
      <c r="E48346"/>
    </row>
    <row r="48347" spans="5:5" x14ac:dyDescent="0.25">
      <c r="E48347"/>
    </row>
    <row r="48348" spans="5:5" x14ac:dyDescent="0.25">
      <c r="E48348"/>
    </row>
    <row r="48349" spans="5:5" x14ac:dyDescent="0.25">
      <c r="E48349"/>
    </row>
    <row r="48350" spans="5:5" x14ac:dyDescent="0.25">
      <c r="E48350"/>
    </row>
    <row r="48351" spans="5:5" x14ac:dyDescent="0.25">
      <c r="E48351"/>
    </row>
    <row r="48352" spans="5:5" x14ac:dyDescent="0.25">
      <c r="E48352"/>
    </row>
    <row r="48353" spans="5:5" x14ac:dyDescent="0.25">
      <c r="E48353"/>
    </row>
    <row r="48354" spans="5:5" x14ac:dyDescent="0.25">
      <c r="E48354"/>
    </row>
    <row r="48355" spans="5:5" x14ac:dyDescent="0.25">
      <c r="E48355"/>
    </row>
    <row r="48356" spans="5:5" x14ac:dyDescent="0.25">
      <c r="E48356"/>
    </row>
    <row r="48357" spans="5:5" x14ac:dyDescent="0.25">
      <c r="E48357"/>
    </row>
    <row r="48358" spans="5:5" x14ac:dyDescent="0.25">
      <c r="E48358"/>
    </row>
    <row r="48359" spans="5:5" x14ac:dyDescent="0.25">
      <c r="E48359"/>
    </row>
    <row r="48360" spans="5:5" x14ac:dyDescent="0.25">
      <c r="E48360"/>
    </row>
    <row r="48361" spans="5:5" x14ac:dyDescent="0.25">
      <c r="E48361"/>
    </row>
    <row r="48362" spans="5:5" x14ac:dyDescent="0.25">
      <c r="E48362"/>
    </row>
    <row r="48363" spans="5:5" x14ac:dyDescent="0.25">
      <c r="E48363"/>
    </row>
    <row r="48364" spans="5:5" x14ac:dyDescent="0.25">
      <c r="E48364"/>
    </row>
    <row r="48365" spans="5:5" x14ac:dyDescent="0.25">
      <c r="E48365"/>
    </row>
    <row r="48366" spans="5:5" x14ac:dyDescent="0.25">
      <c r="E48366"/>
    </row>
    <row r="48367" spans="5:5" x14ac:dyDescent="0.25">
      <c r="E48367"/>
    </row>
    <row r="48368" spans="5:5" x14ac:dyDescent="0.25">
      <c r="E48368"/>
    </row>
    <row r="48369" spans="5:5" x14ac:dyDescent="0.25">
      <c r="E48369"/>
    </row>
    <row r="48370" spans="5:5" x14ac:dyDescent="0.25">
      <c r="E48370"/>
    </row>
    <row r="48371" spans="5:5" x14ac:dyDescent="0.25">
      <c r="E48371"/>
    </row>
    <row r="48372" spans="5:5" x14ac:dyDescent="0.25">
      <c r="E48372"/>
    </row>
    <row r="48373" spans="5:5" x14ac:dyDescent="0.25">
      <c r="E48373"/>
    </row>
    <row r="48374" spans="5:5" x14ac:dyDescent="0.25">
      <c r="E48374"/>
    </row>
    <row r="48375" spans="5:5" x14ac:dyDescent="0.25">
      <c r="E48375"/>
    </row>
    <row r="48376" spans="5:5" x14ac:dyDescent="0.25">
      <c r="E48376"/>
    </row>
    <row r="48377" spans="5:5" x14ac:dyDescent="0.25">
      <c r="E48377"/>
    </row>
    <row r="48378" spans="5:5" x14ac:dyDescent="0.25">
      <c r="E48378"/>
    </row>
    <row r="48379" spans="5:5" x14ac:dyDescent="0.25">
      <c r="E48379"/>
    </row>
    <row r="48380" spans="5:5" x14ac:dyDescent="0.25">
      <c r="E48380"/>
    </row>
    <row r="48381" spans="5:5" x14ac:dyDescent="0.25">
      <c r="E48381"/>
    </row>
    <row r="48382" spans="5:5" x14ac:dyDescent="0.25">
      <c r="E48382"/>
    </row>
    <row r="48383" spans="5:5" x14ac:dyDescent="0.25">
      <c r="E48383"/>
    </row>
    <row r="48384" spans="5:5" x14ac:dyDescent="0.25">
      <c r="E48384"/>
    </row>
    <row r="48385" spans="5:5" x14ac:dyDescent="0.25">
      <c r="E48385"/>
    </row>
    <row r="48386" spans="5:5" x14ac:dyDescent="0.25">
      <c r="E48386"/>
    </row>
    <row r="48387" spans="5:5" x14ac:dyDescent="0.25">
      <c r="E48387"/>
    </row>
    <row r="48388" spans="5:5" x14ac:dyDescent="0.25">
      <c r="E48388"/>
    </row>
    <row r="48389" spans="5:5" x14ac:dyDescent="0.25">
      <c r="E48389"/>
    </row>
    <row r="48390" spans="5:5" x14ac:dyDescent="0.25">
      <c r="E48390"/>
    </row>
    <row r="48391" spans="5:5" x14ac:dyDescent="0.25">
      <c r="E48391"/>
    </row>
    <row r="48392" spans="5:5" x14ac:dyDescent="0.25">
      <c r="E48392"/>
    </row>
    <row r="48393" spans="5:5" x14ac:dyDescent="0.25">
      <c r="E48393"/>
    </row>
    <row r="48394" spans="5:5" x14ac:dyDescent="0.25">
      <c r="E48394"/>
    </row>
    <row r="48395" spans="5:5" x14ac:dyDescent="0.25">
      <c r="E48395"/>
    </row>
    <row r="48396" spans="5:5" x14ac:dyDescent="0.25">
      <c r="E48396"/>
    </row>
    <row r="48397" spans="5:5" x14ac:dyDescent="0.25">
      <c r="E48397"/>
    </row>
    <row r="48398" spans="5:5" x14ac:dyDescent="0.25">
      <c r="E48398"/>
    </row>
    <row r="48399" spans="5:5" x14ac:dyDescent="0.25">
      <c r="E48399"/>
    </row>
    <row r="48400" spans="5:5" x14ac:dyDescent="0.25">
      <c r="E48400"/>
    </row>
    <row r="48401" spans="5:5" x14ac:dyDescent="0.25">
      <c r="E48401"/>
    </row>
    <row r="48402" spans="5:5" x14ac:dyDescent="0.25">
      <c r="E48402"/>
    </row>
    <row r="48403" spans="5:5" x14ac:dyDescent="0.25">
      <c r="E48403"/>
    </row>
    <row r="48404" spans="5:5" x14ac:dyDescent="0.25">
      <c r="E48404"/>
    </row>
    <row r="48405" spans="5:5" x14ac:dyDescent="0.25">
      <c r="E48405"/>
    </row>
    <row r="48406" spans="5:5" x14ac:dyDescent="0.25">
      <c r="E48406"/>
    </row>
    <row r="48407" spans="5:5" x14ac:dyDescent="0.25">
      <c r="E48407"/>
    </row>
    <row r="48408" spans="5:5" x14ac:dyDescent="0.25">
      <c r="E48408"/>
    </row>
    <row r="48409" spans="5:5" x14ac:dyDescent="0.25">
      <c r="E48409"/>
    </row>
    <row r="48410" spans="5:5" x14ac:dyDescent="0.25">
      <c r="E48410"/>
    </row>
    <row r="48411" spans="5:5" x14ac:dyDescent="0.25">
      <c r="E48411"/>
    </row>
    <row r="48412" spans="5:5" x14ac:dyDescent="0.25">
      <c r="E48412"/>
    </row>
    <row r="48413" spans="5:5" x14ac:dyDescent="0.25">
      <c r="E48413"/>
    </row>
    <row r="48414" spans="5:5" x14ac:dyDescent="0.25">
      <c r="E48414"/>
    </row>
    <row r="48415" spans="5:5" x14ac:dyDescent="0.25">
      <c r="E48415"/>
    </row>
    <row r="48416" spans="5:5" x14ac:dyDescent="0.25">
      <c r="E48416"/>
    </row>
    <row r="48417" spans="5:5" x14ac:dyDescent="0.25">
      <c r="E48417"/>
    </row>
    <row r="48418" spans="5:5" x14ac:dyDescent="0.25">
      <c r="E48418"/>
    </row>
    <row r="48419" spans="5:5" x14ac:dyDescent="0.25">
      <c r="E48419"/>
    </row>
    <row r="48420" spans="5:5" x14ac:dyDescent="0.25">
      <c r="E48420"/>
    </row>
    <row r="48421" spans="5:5" x14ac:dyDescent="0.25">
      <c r="E48421"/>
    </row>
    <row r="48422" spans="5:5" x14ac:dyDescent="0.25">
      <c r="E48422"/>
    </row>
    <row r="48423" spans="5:5" x14ac:dyDescent="0.25">
      <c r="E48423"/>
    </row>
    <row r="48424" spans="5:5" x14ac:dyDescent="0.25">
      <c r="E48424"/>
    </row>
    <row r="48425" spans="5:5" x14ac:dyDescent="0.25">
      <c r="E48425"/>
    </row>
    <row r="48426" spans="5:5" x14ac:dyDescent="0.25">
      <c r="E48426"/>
    </row>
    <row r="48427" spans="5:5" x14ac:dyDescent="0.25">
      <c r="E48427"/>
    </row>
    <row r="48428" spans="5:5" x14ac:dyDescent="0.25">
      <c r="E48428"/>
    </row>
    <row r="48429" spans="5:5" x14ac:dyDescent="0.25">
      <c r="E48429"/>
    </row>
    <row r="48430" spans="5:5" x14ac:dyDescent="0.25">
      <c r="E48430"/>
    </row>
    <row r="48431" spans="5:5" x14ac:dyDescent="0.25">
      <c r="E48431"/>
    </row>
    <row r="48432" spans="5:5" x14ac:dyDescent="0.25">
      <c r="E48432"/>
    </row>
    <row r="48433" spans="5:5" x14ac:dyDescent="0.25">
      <c r="E48433"/>
    </row>
    <row r="48434" spans="5:5" x14ac:dyDescent="0.25">
      <c r="E48434"/>
    </row>
    <row r="48435" spans="5:5" x14ac:dyDescent="0.25">
      <c r="E48435"/>
    </row>
    <row r="48436" spans="5:5" x14ac:dyDescent="0.25">
      <c r="E48436"/>
    </row>
    <row r="48437" spans="5:5" x14ac:dyDescent="0.25">
      <c r="E48437"/>
    </row>
    <row r="48438" spans="5:5" x14ac:dyDescent="0.25">
      <c r="E48438"/>
    </row>
    <row r="48439" spans="5:5" x14ac:dyDescent="0.25">
      <c r="E48439"/>
    </row>
    <row r="48440" spans="5:5" x14ac:dyDescent="0.25">
      <c r="E48440"/>
    </row>
    <row r="48441" spans="5:5" x14ac:dyDescent="0.25">
      <c r="E48441"/>
    </row>
    <row r="48442" spans="5:5" x14ac:dyDescent="0.25">
      <c r="E48442"/>
    </row>
    <row r="48443" spans="5:5" x14ac:dyDescent="0.25">
      <c r="E48443"/>
    </row>
    <row r="48444" spans="5:5" x14ac:dyDescent="0.25">
      <c r="E48444"/>
    </row>
    <row r="48445" spans="5:5" x14ac:dyDescent="0.25">
      <c r="E48445"/>
    </row>
    <row r="48446" spans="5:5" x14ac:dyDescent="0.25">
      <c r="E48446"/>
    </row>
    <row r="48447" spans="5:5" x14ac:dyDescent="0.25">
      <c r="E48447"/>
    </row>
    <row r="48448" spans="5:5" x14ac:dyDescent="0.25">
      <c r="E48448"/>
    </row>
    <row r="48449" spans="5:5" x14ac:dyDescent="0.25">
      <c r="E48449"/>
    </row>
    <row r="48450" spans="5:5" x14ac:dyDescent="0.25">
      <c r="E48450"/>
    </row>
    <row r="48451" spans="5:5" x14ac:dyDescent="0.25">
      <c r="E48451"/>
    </row>
    <row r="48452" spans="5:5" x14ac:dyDescent="0.25">
      <c r="E48452"/>
    </row>
    <row r="48453" spans="5:5" x14ac:dyDescent="0.25">
      <c r="E48453"/>
    </row>
    <row r="48454" spans="5:5" x14ac:dyDescent="0.25">
      <c r="E48454"/>
    </row>
    <row r="48455" spans="5:5" x14ac:dyDescent="0.25">
      <c r="E48455"/>
    </row>
    <row r="48456" spans="5:5" x14ac:dyDescent="0.25">
      <c r="E48456"/>
    </row>
    <row r="48457" spans="5:5" x14ac:dyDescent="0.25">
      <c r="E48457"/>
    </row>
    <row r="48458" spans="5:5" x14ac:dyDescent="0.25">
      <c r="E48458"/>
    </row>
    <row r="48459" spans="5:5" x14ac:dyDescent="0.25">
      <c r="E48459"/>
    </row>
    <row r="48460" spans="5:5" x14ac:dyDescent="0.25">
      <c r="E48460"/>
    </row>
    <row r="48461" spans="5:5" x14ac:dyDescent="0.25">
      <c r="E48461"/>
    </row>
    <row r="48462" spans="5:5" x14ac:dyDescent="0.25">
      <c r="E48462"/>
    </row>
    <row r="48463" spans="5:5" x14ac:dyDescent="0.25">
      <c r="E48463"/>
    </row>
    <row r="48464" spans="5:5" x14ac:dyDescent="0.25">
      <c r="E48464"/>
    </row>
    <row r="48465" spans="5:5" x14ac:dyDescent="0.25">
      <c r="E48465"/>
    </row>
    <row r="48466" spans="5:5" x14ac:dyDescent="0.25">
      <c r="E48466"/>
    </row>
    <row r="48467" spans="5:5" x14ac:dyDescent="0.25">
      <c r="E48467"/>
    </row>
    <row r="48468" spans="5:5" x14ac:dyDescent="0.25">
      <c r="E48468"/>
    </row>
    <row r="48469" spans="5:5" x14ac:dyDescent="0.25">
      <c r="E48469"/>
    </row>
    <row r="48470" spans="5:5" x14ac:dyDescent="0.25">
      <c r="E48470"/>
    </row>
    <row r="48471" spans="5:5" x14ac:dyDescent="0.25">
      <c r="E48471"/>
    </row>
    <row r="48472" spans="5:5" x14ac:dyDescent="0.25">
      <c r="E48472"/>
    </row>
    <row r="48473" spans="5:5" x14ac:dyDescent="0.25">
      <c r="E48473"/>
    </row>
    <row r="48474" spans="5:5" x14ac:dyDescent="0.25">
      <c r="E48474"/>
    </row>
    <row r="48475" spans="5:5" x14ac:dyDescent="0.25">
      <c r="E48475"/>
    </row>
    <row r="48476" spans="5:5" x14ac:dyDescent="0.25">
      <c r="E48476"/>
    </row>
    <row r="48477" spans="5:5" x14ac:dyDescent="0.25">
      <c r="E48477"/>
    </row>
    <row r="48478" spans="5:5" x14ac:dyDescent="0.25">
      <c r="E48478"/>
    </row>
    <row r="48479" spans="5:5" x14ac:dyDescent="0.25">
      <c r="E48479"/>
    </row>
    <row r="48480" spans="5:5" x14ac:dyDescent="0.25">
      <c r="E48480"/>
    </row>
    <row r="48481" spans="5:5" x14ac:dyDescent="0.25">
      <c r="E48481"/>
    </row>
    <row r="48482" spans="5:5" x14ac:dyDescent="0.25">
      <c r="E48482"/>
    </row>
    <row r="48483" spans="5:5" x14ac:dyDescent="0.25">
      <c r="E48483"/>
    </row>
    <row r="48484" spans="5:5" x14ac:dyDescent="0.25">
      <c r="E48484"/>
    </row>
    <row r="48485" spans="5:5" x14ac:dyDescent="0.25">
      <c r="E48485"/>
    </row>
    <row r="48486" spans="5:5" x14ac:dyDescent="0.25">
      <c r="E48486"/>
    </row>
    <row r="48487" spans="5:5" x14ac:dyDescent="0.25">
      <c r="E48487"/>
    </row>
    <row r="48488" spans="5:5" x14ac:dyDescent="0.25">
      <c r="E48488"/>
    </row>
    <row r="48489" spans="5:5" x14ac:dyDescent="0.25">
      <c r="E48489"/>
    </row>
    <row r="48490" spans="5:5" x14ac:dyDescent="0.25">
      <c r="E48490"/>
    </row>
    <row r="48491" spans="5:5" x14ac:dyDescent="0.25">
      <c r="E48491"/>
    </row>
    <row r="48492" spans="5:5" x14ac:dyDescent="0.25">
      <c r="E48492"/>
    </row>
    <row r="48493" spans="5:5" x14ac:dyDescent="0.25">
      <c r="E48493"/>
    </row>
    <row r="48494" spans="5:5" x14ac:dyDescent="0.25">
      <c r="E48494"/>
    </row>
    <row r="48495" spans="5:5" x14ac:dyDescent="0.25">
      <c r="E48495"/>
    </row>
    <row r="48496" spans="5:5" x14ac:dyDescent="0.25">
      <c r="E48496"/>
    </row>
    <row r="48497" spans="5:5" x14ac:dyDescent="0.25">
      <c r="E48497"/>
    </row>
    <row r="48498" spans="5:5" x14ac:dyDescent="0.25">
      <c r="E48498"/>
    </row>
    <row r="48499" spans="5:5" x14ac:dyDescent="0.25">
      <c r="E48499"/>
    </row>
    <row r="48500" spans="5:5" x14ac:dyDescent="0.25">
      <c r="E48500"/>
    </row>
    <row r="48501" spans="5:5" x14ac:dyDescent="0.25">
      <c r="E48501"/>
    </row>
    <row r="48502" spans="5:5" x14ac:dyDescent="0.25">
      <c r="E48502"/>
    </row>
    <row r="48503" spans="5:5" x14ac:dyDescent="0.25">
      <c r="E48503"/>
    </row>
    <row r="48504" spans="5:5" x14ac:dyDescent="0.25">
      <c r="E48504"/>
    </row>
    <row r="48505" spans="5:5" x14ac:dyDescent="0.25">
      <c r="E48505"/>
    </row>
    <row r="48506" spans="5:5" x14ac:dyDescent="0.25">
      <c r="E48506"/>
    </row>
    <row r="48507" spans="5:5" x14ac:dyDescent="0.25">
      <c r="E48507"/>
    </row>
    <row r="48508" spans="5:5" x14ac:dyDescent="0.25">
      <c r="E48508"/>
    </row>
    <row r="48509" spans="5:5" x14ac:dyDescent="0.25">
      <c r="E48509"/>
    </row>
    <row r="48510" spans="5:5" x14ac:dyDescent="0.25">
      <c r="E48510"/>
    </row>
    <row r="48511" spans="5:5" x14ac:dyDescent="0.25">
      <c r="E48511"/>
    </row>
    <row r="48512" spans="5:5" x14ac:dyDescent="0.25">
      <c r="E48512"/>
    </row>
    <row r="48513" spans="5:5" x14ac:dyDescent="0.25">
      <c r="E48513"/>
    </row>
    <row r="48514" spans="5:5" x14ac:dyDescent="0.25">
      <c r="E48514"/>
    </row>
    <row r="48515" spans="5:5" x14ac:dyDescent="0.25">
      <c r="E48515"/>
    </row>
    <row r="48516" spans="5:5" x14ac:dyDescent="0.25">
      <c r="E48516"/>
    </row>
    <row r="48517" spans="5:5" x14ac:dyDescent="0.25">
      <c r="E48517"/>
    </row>
    <row r="48518" spans="5:5" x14ac:dyDescent="0.25">
      <c r="E48518"/>
    </row>
    <row r="48519" spans="5:5" x14ac:dyDescent="0.25">
      <c r="E48519"/>
    </row>
    <row r="48520" spans="5:5" x14ac:dyDescent="0.25">
      <c r="E48520"/>
    </row>
    <row r="48521" spans="5:5" x14ac:dyDescent="0.25">
      <c r="E48521"/>
    </row>
    <row r="48522" spans="5:5" x14ac:dyDescent="0.25">
      <c r="E48522"/>
    </row>
    <row r="48523" spans="5:5" x14ac:dyDescent="0.25">
      <c r="E48523"/>
    </row>
    <row r="48524" spans="5:5" x14ac:dyDescent="0.25">
      <c r="E48524"/>
    </row>
    <row r="48525" spans="5:5" x14ac:dyDescent="0.25">
      <c r="E48525"/>
    </row>
    <row r="48526" spans="5:5" x14ac:dyDescent="0.25">
      <c r="E48526"/>
    </row>
    <row r="48527" spans="5:5" x14ac:dyDescent="0.25">
      <c r="E48527"/>
    </row>
    <row r="48528" spans="5:5" x14ac:dyDescent="0.25">
      <c r="E48528"/>
    </row>
    <row r="48529" spans="5:5" x14ac:dyDescent="0.25">
      <c r="E48529"/>
    </row>
    <row r="48530" spans="5:5" x14ac:dyDescent="0.25">
      <c r="E48530"/>
    </row>
    <row r="48531" spans="5:5" x14ac:dyDescent="0.25">
      <c r="E48531"/>
    </row>
    <row r="48532" spans="5:5" x14ac:dyDescent="0.25">
      <c r="E48532"/>
    </row>
    <row r="48533" spans="5:5" x14ac:dyDescent="0.25">
      <c r="E48533"/>
    </row>
    <row r="48534" spans="5:5" x14ac:dyDescent="0.25">
      <c r="E48534"/>
    </row>
    <row r="48535" spans="5:5" x14ac:dyDescent="0.25">
      <c r="E48535"/>
    </row>
    <row r="48536" spans="5:5" x14ac:dyDescent="0.25">
      <c r="E48536"/>
    </row>
    <row r="48537" spans="5:5" x14ac:dyDescent="0.25">
      <c r="E48537"/>
    </row>
    <row r="48538" spans="5:5" x14ac:dyDescent="0.25">
      <c r="E48538"/>
    </row>
    <row r="48539" spans="5:5" x14ac:dyDescent="0.25">
      <c r="E48539"/>
    </row>
    <row r="48540" spans="5:5" x14ac:dyDescent="0.25">
      <c r="E48540"/>
    </row>
    <row r="48541" spans="5:5" x14ac:dyDescent="0.25">
      <c r="E48541"/>
    </row>
    <row r="48542" spans="5:5" x14ac:dyDescent="0.25">
      <c r="E48542"/>
    </row>
    <row r="48543" spans="5:5" x14ac:dyDescent="0.25">
      <c r="E48543"/>
    </row>
    <row r="48544" spans="5:5" x14ac:dyDescent="0.25">
      <c r="E48544"/>
    </row>
    <row r="48545" spans="5:5" x14ac:dyDescent="0.25">
      <c r="E48545"/>
    </row>
    <row r="48546" spans="5:5" x14ac:dyDescent="0.25">
      <c r="E48546"/>
    </row>
    <row r="48547" spans="5:5" x14ac:dyDescent="0.25">
      <c r="E48547"/>
    </row>
    <row r="48548" spans="5:5" x14ac:dyDescent="0.25">
      <c r="E48548"/>
    </row>
    <row r="48549" spans="5:5" x14ac:dyDescent="0.25">
      <c r="E48549"/>
    </row>
    <row r="48550" spans="5:5" x14ac:dyDescent="0.25">
      <c r="E48550"/>
    </row>
    <row r="48551" spans="5:5" x14ac:dyDescent="0.25">
      <c r="E48551"/>
    </row>
    <row r="48552" spans="5:5" x14ac:dyDescent="0.25">
      <c r="E48552"/>
    </row>
    <row r="48553" spans="5:5" x14ac:dyDescent="0.25">
      <c r="E48553"/>
    </row>
    <row r="48554" spans="5:5" x14ac:dyDescent="0.25">
      <c r="E48554"/>
    </row>
    <row r="48555" spans="5:5" x14ac:dyDescent="0.25">
      <c r="E48555"/>
    </row>
    <row r="48556" spans="5:5" x14ac:dyDescent="0.25">
      <c r="E48556"/>
    </row>
    <row r="48557" spans="5:5" x14ac:dyDescent="0.25">
      <c r="E48557"/>
    </row>
    <row r="48558" spans="5:5" x14ac:dyDescent="0.25">
      <c r="E48558"/>
    </row>
    <row r="48559" spans="5:5" x14ac:dyDescent="0.25">
      <c r="E48559"/>
    </row>
    <row r="48560" spans="5:5" x14ac:dyDescent="0.25">
      <c r="E48560"/>
    </row>
    <row r="48561" spans="5:5" x14ac:dyDescent="0.25">
      <c r="E48561"/>
    </row>
    <row r="48562" spans="5:5" x14ac:dyDescent="0.25">
      <c r="E48562"/>
    </row>
    <row r="48563" spans="5:5" x14ac:dyDescent="0.25">
      <c r="E48563"/>
    </row>
    <row r="48564" spans="5:5" x14ac:dyDescent="0.25">
      <c r="E48564"/>
    </row>
    <row r="48565" spans="5:5" x14ac:dyDescent="0.25">
      <c r="E48565"/>
    </row>
    <row r="48566" spans="5:5" x14ac:dyDescent="0.25">
      <c r="E48566"/>
    </row>
    <row r="48567" spans="5:5" x14ac:dyDescent="0.25">
      <c r="E48567"/>
    </row>
    <row r="48568" spans="5:5" x14ac:dyDescent="0.25">
      <c r="E48568"/>
    </row>
    <row r="48569" spans="5:5" x14ac:dyDescent="0.25">
      <c r="E48569"/>
    </row>
    <row r="48570" spans="5:5" x14ac:dyDescent="0.25">
      <c r="E48570"/>
    </row>
    <row r="48571" spans="5:5" x14ac:dyDescent="0.25">
      <c r="E48571"/>
    </row>
    <row r="48572" spans="5:5" x14ac:dyDescent="0.25">
      <c r="E48572"/>
    </row>
    <row r="48573" spans="5:5" x14ac:dyDescent="0.25">
      <c r="E48573"/>
    </row>
    <row r="48574" spans="5:5" x14ac:dyDescent="0.25">
      <c r="E48574"/>
    </row>
    <row r="48575" spans="5:5" x14ac:dyDescent="0.25">
      <c r="E48575"/>
    </row>
    <row r="48576" spans="5:5" x14ac:dyDescent="0.25">
      <c r="E48576"/>
    </row>
    <row r="48577" spans="5:5" x14ac:dyDescent="0.25">
      <c r="E48577"/>
    </row>
    <row r="48578" spans="5:5" x14ac:dyDescent="0.25">
      <c r="E48578"/>
    </row>
    <row r="48579" spans="5:5" x14ac:dyDescent="0.25">
      <c r="E48579"/>
    </row>
    <row r="48580" spans="5:5" x14ac:dyDescent="0.25">
      <c r="E48580"/>
    </row>
    <row r="48581" spans="5:5" x14ac:dyDescent="0.25">
      <c r="E48581"/>
    </row>
    <row r="48582" spans="5:5" x14ac:dyDescent="0.25">
      <c r="E48582"/>
    </row>
    <row r="48583" spans="5:5" x14ac:dyDescent="0.25">
      <c r="E48583"/>
    </row>
    <row r="48584" spans="5:5" x14ac:dyDescent="0.25">
      <c r="E48584"/>
    </row>
    <row r="48585" spans="5:5" x14ac:dyDescent="0.25">
      <c r="E48585"/>
    </row>
    <row r="48586" spans="5:5" x14ac:dyDescent="0.25">
      <c r="E48586"/>
    </row>
    <row r="48587" spans="5:5" x14ac:dyDescent="0.25">
      <c r="E48587"/>
    </row>
    <row r="48588" spans="5:5" x14ac:dyDescent="0.25">
      <c r="E48588"/>
    </row>
    <row r="48589" spans="5:5" x14ac:dyDescent="0.25">
      <c r="E48589"/>
    </row>
    <row r="48590" spans="5:5" x14ac:dyDescent="0.25">
      <c r="E48590"/>
    </row>
    <row r="48591" spans="5:5" x14ac:dyDescent="0.25">
      <c r="E48591"/>
    </row>
    <row r="48592" spans="5:5" x14ac:dyDescent="0.25">
      <c r="E48592"/>
    </row>
    <row r="48593" spans="5:5" x14ac:dyDescent="0.25">
      <c r="E48593"/>
    </row>
    <row r="48594" spans="5:5" x14ac:dyDescent="0.25">
      <c r="E48594"/>
    </row>
    <row r="48595" spans="5:5" x14ac:dyDescent="0.25">
      <c r="E48595"/>
    </row>
    <row r="48596" spans="5:5" x14ac:dyDescent="0.25">
      <c r="E48596"/>
    </row>
    <row r="48597" spans="5:5" x14ac:dyDescent="0.25">
      <c r="E48597"/>
    </row>
    <row r="48598" spans="5:5" x14ac:dyDescent="0.25">
      <c r="E48598"/>
    </row>
    <row r="48599" spans="5:5" x14ac:dyDescent="0.25">
      <c r="E48599"/>
    </row>
    <row r="48600" spans="5:5" x14ac:dyDescent="0.25">
      <c r="E48600"/>
    </row>
    <row r="48601" spans="5:5" x14ac:dyDescent="0.25">
      <c r="E48601"/>
    </row>
    <row r="48602" spans="5:5" x14ac:dyDescent="0.25">
      <c r="E48602"/>
    </row>
    <row r="48603" spans="5:5" x14ac:dyDescent="0.25">
      <c r="E48603"/>
    </row>
    <row r="48604" spans="5:5" x14ac:dyDescent="0.25">
      <c r="E48604"/>
    </row>
    <row r="48605" spans="5:5" x14ac:dyDescent="0.25">
      <c r="E48605"/>
    </row>
    <row r="48606" spans="5:5" x14ac:dyDescent="0.25">
      <c r="E48606"/>
    </row>
    <row r="48607" spans="5:5" x14ac:dyDescent="0.25">
      <c r="E48607"/>
    </row>
    <row r="48608" spans="5:5" x14ac:dyDescent="0.25">
      <c r="E48608"/>
    </row>
    <row r="48609" spans="5:5" x14ac:dyDescent="0.25">
      <c r="E48609"/>
    </row>
    <row r="48610" spans="5:5" x14ac:dyDescent="0.25">
      <c r="E48610"/>
    </row>
    <row r="48611" spans="5:5" x14ac:dyDescent="0.25">
      <c r="E48611"/>
    </row>
    <row r="48612" spans="5:5" x14ac:dyDescent="0.25">
      <c r="E48612"/>
    </row>
    <row r="48613" spans="5:5" x14ac:dyDescent="0.25">
      <c r="E48613"/>
    </row>
    <row r="48614" spans="5:5" x14ac:dyDescent="0.25">
      <c r="E48614"/>
    </row>
    <row r="48615" spans="5:5" x14ac:dyDescent="0.25">
      <c r="E48615"/>
    </row>
    <row r="48616" spans="5:5" x14ac:dyDescent="0.25">
      <c r="E48616"/>
    </row>
    <row r="48617" spans="5:5" x14ac:dyDescent="0.25">
      <c r="E48617"/>
    </row>
    <row r="48618" spans="5:5" x14ac:dyDescent="0.25">
      <c r="E48618"/>
    </row>
    <row r="48619" spans="5:5" x14ac:dyDescent="0.25">
      <c r="E48619"/>
    </row>
    <row r="48620" spans="5:5" x14ac:dyDescent="0.25">
      <c r="E48620"/>
    </row>
    <row r="48621" spans="5:5" x14ac:dyDescent="0.25">
      <c r="E48621"/>
    </row>
    <row r="48622" spans="5:5" x14ac:dyDescent="0.25">
      <c r="E48622"/>
    </row>
    <row r="48623" spans="5:5" x14ac:dyDescent="0.25">
      <c r="E48623"/>
    </row>
    <row r="48624" spans="5:5" x14ac:dyDescent="0.25">
      <c r="E48624"/>
    </row>
    <row r="48625" spans="5:5" x14ac:dyDescent="0.25">
      <c r="E48625"/>
    </row>
    <row r="48626" spans="5:5" x14ac:dyDescent="0.25">
      <c r="E48626"/>
    </row>
    <row r="48627" spans="5:5" x14ac:dyDescent="0.25">
      <c r="E48627"/>
    </row>
    <row r="48628" spans="5:5" x14ac:dyDescent="0.25">
      <c r="E48628"/>
    </row>
    <row r="48629" spans="5:5" x14ac:dyDescent="0.25">
      <c r="E48629"/>
    </row>
    <row r="48630" spans="5:5" x14ac:dyDescent="0.25">
      <c r="E48630"/>
    </row>
    <row r="48631" spans="5:5" x14ac:dyDescent="0.25">
      <c r="E48631"/>
    </row>
    <row r="48632" spans="5:5" x14ac:dyDescent="0.25">
      <c r="E48632"/>
    </row>
    <row r="48633" spans="5:5" x14ac:dyDescent="0.25">
      <c r="E48633"/>
    </row>
    <row r="48634" spans="5:5" x14ac:dyDescent="0.25">
      <c r="E48634"/>
    </row>
    <row r="48635" spans="5:5" x14ac:dyDescent="0.25">
      <c r="E48635"/>
    </row>
    <row r="48636" spans="5:5" x14ac:dyDescent="0.25">
      <c r="E48636"/>
    </row>
    <row r="48637" spans="5:5" x14ac:dyDescent="0.25">
      <c r="E48637"/>
    </row>
    <row r="48638" spans="5:5" x14ac:dyDescent="0.25">
      <c r="E48638"/>
    </row>
    <row r="48639" spans="5:5" x14ac:dyDescent="0.25">
      <c r="E48639"/>
    </row>
    <row r="48640" spans="5:5" x14ac:dyDescent="0.25">
      <c r="E48640"/>
    </row>
    <row r="48641" spans="5:5" x14ac:dyDescent="0.25">
      <c r="E48641"/>
    </row>
    <row r="48642" spans="5:5" x14ac:dyDescent="0.25">
      <c r="E48642"/>
    </row>
    <row r="48643" spans="5:5" x14ac:dyDescent="0.25">
      <c r="E48643"/>
    </row>
    <row r="48644" spans="5:5" x14ac:dyDescent="0.25">
      <c r="E48644"/>
    </row>
    <row r="48645" spans="5:5" x14ac:dyDescent="0.25">
      <c r="E48645"/>
    </row>
    <row r="48646" spans="5:5" x14ac:dyDescent="0.25">
      <c r="E48646"/>
    </row>
    <row r="48647" spans="5:5" x14ac:dyDescent="0.25">
      <c r="E48647"/>
    </row>
    <row r="48648" spans="5:5" x14ac:dyDescent="0.25">
      <c r="E48648"/>
    </row>
    <row r="48649" spans="5:5" x14ac:dyDescent="0.25">
      <c r="E48649"/>
    </row>
    <row r="48650" spans="5:5" x14ac:dyDescent="0.25">
      <c r="E48650"/>
    </row>
    <row r="48651" spans="5:5" x14ac:dyDescent="0.25">
      <c r="E48651"/>
    </row>
    <row r="48652" spans="5:5" x14ac:dyDescent="0.25">
      <c r="E48652"/>
    </row>
    <row r="48653" spans="5:5" x14ac:dyDescent="0.25">
      <c r="E48653"/>
    </row>
    <row r="48654" spans="5:5" x14ac:dyDescent="0.25">
      <c r="E48654"/>
    </row>
    <row r="48655" spans="5:5" x14ac:dyDescent="0.25">
      <c r="E48655"/>
    </row>
    <row r="48656" spans="5:5" x14ac:dyDescent="0.25">
      <c r="E48656"/>
    </row>
    <row r="48657" spans="5:5" x14ac:dyDescent="0.25">
      <c r="E48657"/>
    </row>
    <row r="48658" spans="5:5" x14ac:dyDescent="0.25">
      <c r="E48658"/>
    </row>
    <row r="48659" spans="5:5" x14ac:dyDescent="0.25">
      <c r="E48659"/>
    </row>
    <row r="48660" spans="5:5" x14ac:dyDescent="0.25">
      <c r="E48660"/>
    </row>
    <row r="48661" spans="5:5" x14ac:dyDescent="0.25">
      <c r="E48661"/>
    </row>
    <row r="48662" spans="5:5" x14ac:dyDescent="0.25">
      <c r="E48662"/>
    </row>
    <row r="48663" spans="5:5" x14ac:dyDescent="0.25">
      <c r="E48663"/>
    </row>
    <row r="48664" spans="5:5" x14ac:dyDescent="0.25">
      <c r="E48664"/>
    </row>
    <row r="48665" spans="5:5" x14ac:dyDescent="0.25">
      <c r="E48665"/>
    </row>
    <row r="48666" spans="5:5" x14ac:dyDescent="0.25">
      <c r="E48666"/>
    </row>
    <row r="48667" spans="5:5" x14ac:dyDescent="0.25">
      <c r="E48667"/>
    </row>
    <row r="48668" spans="5:5" x14ac:dyDescent="0.25">
      <c r="E48668"/>
    </row>
    <row r="48669" spans="5:5" x14ac:dyDescent="0.25">
      <c r="E48669"/>
    </row>
    <row r="48670" spans="5:5" x14ac:dyDescent="0.25">
      <c r="E48670"/>
    </row>
    <row r="48671" spans="5:5" x14ac:dyDescent="0.25">
      <c r="E48671"/>
    </row>
    <row r="48672" spans="5:5" x14ac:dyDescent="0.25">
      <c r="E48672"/>
    </row>
    <row r="48673" spans="5:5" x14ac:dyDescent="0.25">
      <c r="E48673"/>
    </row>
    <row r="48674" spans="5:5" x14ac:dyDescent="0.25">
      <c r="E48674"/>
    </row>
    <row r="48675" spans="5:5" x14ac:dyDescent="0.25">
      <c r="E48675"/>
    </row>
    <row r="48676" spans="5:5" x14ac:dyDescent="0.25">
      <c r="E48676"/>
    </row>
    <row r="48677" spans="5:5" x14ac:dyDescent="0.25">
      <c r="E48677"/>
    </row>
    <row r="48678" spans="5:5" x14ac:dyDescent="0.25">
      <c r="E48678"/>
    </row>
    <row r="48679" spans="5:5" x14ac:dyDescent="0.25">
      <c r="E48679"/>
    </row>
    <row r="48680" spans="5:5" x14ac:dyDescent="0.25">
      <c r="E48680"/>
    </row>
    <row r="48681" spans="5:5" x14ac:dyDescent="0.25">
      <c r="E48681"/>
    </row>
    <row r="48682" spans="5:5" x14ac:dyDescent="0.25">
      <c r="E48682"/>
    </row>
    <row r="48683" spans="5:5" x14ac:dyDescent="0.25">
      <c r="E48683"/>
    </row>
    <row r="48684" spans="5:5" x14ac:dyDescent="0.25">
      <c r="E48684"/>
    </row>
    <row r="48685" spans="5:5" x14ac:dyDescent="0.25">
      <c r="E48685"/>
    </row>
    <row r="48686" spans="5:5" x14ac:dyDescent="0.25">
      <c r="E48686"/>
    </row>
    <row r="48687" spans="5:5" x14ac:dyDescent="0.25">
      <c r="E48687"/>
    </row>
    <row r="48688" spans="5:5" x14ac:dyDescent="0.25">
      <c r="E48688"/>
    </row>
    <row r="48689" spans="5:5" x14ac:dyDescent="0.25">
      <c r="E48689"/>
    </row>
    <row r="48690" spans="5:5" x14ac:dyDescent="0.25">
      <c r="E48690"/>
    </row>
    <row r="48691" spans="5:5" x14ac:dyDescent="0.25">
      <c r="E48691"/>
    </row>
    <row r="48692" spans="5:5" x14ac:dyDescent="0.25">
      <c r="E48692"/>
    </row>
    <row r="48693" spans="5:5" x14ac:dyDescent="0.25">
      <c r="E48693"/>
    </row>
    <row r="48694" spans="5:5" x14ac:dyDescent="0.25">
      <c r="E48694"/>
    </row>
    <row r="48695" spans="5:5" x14ac:dyDescent="0.25">
      <c r="E48695"/>
    </row>
    <row r="48696" spans="5:5" x14ac:dyDescent="0.25">
      <c r="E48696"/>
    </row>
    <row r="48697" spans="5:5" x14ac:dyDescent="0.25">
      <c r="E48697"/>
    </row>
    <row r="48698" spans="5:5" x14ac:dyDescent="0.25">
      <c r="E48698"/>
    </row>
    <row r="48699" spans="5:5" x14ac:dyDescent="0.25">
      <c r="E48699"/>
    </row>
    <row r="48700" spans="5:5" x14ac:dyDescent="0.25">
      <c r="E48700"/>
    </row>
    <row r="48701" spans="5:5" x14ac:dyDescent="0.25">
      <c r="E48701"/>
    </row>
    <row r="48702" spans="5:5" x14ac:dyDescent="0.25">
      <c r="E48702"/>
    </row>
    <row r="48703" spans="5:5" x14ac:dyDescent="0.25">
      <c r="E48703"/>
    </row>
    <row r="48704" spans="5:5" x14ac:dyDescent="0.25">
      <c r="E48704"/>
    </row>
    <row r="48705" spans="5:5" x14ac:dyDescent="0.25">
      <c r="E48705"/>
    </row>
    <row r="48706" spans="5:5" x14ac:dyDescent="0.25">
      <c r="E48706"/>
    </row>
    <row r="48707" spans="5:5" x14ac:dyDescent="0.25">
      <c r="E48707"/>
    </row>
    <row r="48708" spans="5:5" x14ac:dyDescent="0.25">
      <c r="E48708"/>
    </row>
    <row r="48709" spans="5:5" x14ac:dyDescent="0.25">
      <c r="E48709"/>
    </row>
    <row r="48710" spans="5:5" x14ac:dyDescent="0.25">
      <c r="E48710"/>
    </row>
    <row r="48711" spans="5:5" x14ac:dyDescent="0.25">
      <c r="E48711"/>
    </row>
    <row r="48712" spans="5:5" x14ac:dyDescent="0.25">
      <c r="E48712"/>
    </row>
    <row r="48713" spans="5:5" x14ac:dyDescent="0.25">
      <c r="E48713"/>
    </row>
    <row r="48714" spans="5:5" x14ac:dyDescent="0.25">
      <c r="E48714"/>
    </row>
    <row r="48715" spans="5:5" x14ac:dyDescent="0.25">
      <c r="E48715"/>
    </row>
    <row r="48716" spans="5:5" x14ac:dyDescent="0.25">
      <c r="E48716"/>
    </row>
    <row r="48717" spans="5:5" x14ac:dyDescent="0.25">
      <c r="E48717"/>
    </row>
    <row r="48718" spans="5:5" x14ac:dyDescent="0.25">
      <c r="E48718"/>
    </row>
    <row r="48719" spans="5:5" x14ac:dyDescent="0.25">
      <c r="E48719"/>
    </row>
    <row r="48720" spans="5:5" x14ac:dyDescent="0.25">
      <c r="E48720"/>
    </row>
    <row r="48721" spans="5:5" x14ac:dyDescent="0.25">
      <c r="E48721"/>
    </row>
    <row r="48722" spans="5:5" x14ac:dyDescent="0.25">
      <c r="E48722"/>
    </row>
    <row r="48723" spans="5:5" x14ac:dyDescent="0.25">
      <c r="E48723"/>
    </row>
    <row r="48724" spans="5:5" x14ac:dyDescent="0.25">
      <c r="E48724"/>
    </row>
    <row r="48725" spans="5:5" x14ac:dyDescent="0.25">
      <c r="E48725"/>
    </row>
    <row r="48726" spans="5:5" x14ac:dyDescent="0.25">
      <c r="E48726"/>
    </row>
    <row r="48727" spans="5:5" x14ac:dyDescent="0.25">
      <c r="E48727"/>
    </row>
    <row r="48728" spans="5:5" x14ac:dyDescent="0.25">
      <c r="E48728"/>
    </row>
    <row r="48729" spans="5:5" x14ac:dyDescent="0.25">
      <c r="E48729"/>
    </row>
    <row r="48730" spans="5:5" x14ac:dyDescent="0.25">
      <c r="E48730"/>
    </row>
    <row r="48731" spans="5:5" x14ac:dyDescent="0.25">
      <c r="E48731"/>
    </row>
    <row r="48732" spans="5:5" x14ac:dyDescent="0.25">
      <c r="E48732"/>
    </row>
    <row r="48733" spans="5:5" x14ac:dyDescent="0.25">
      <c r="E48733"/>
    </row>
    <row r="48734" spans="5:5" x14ac:dyDescent="0.25">
      <c r="E48734"/>
    </row>
    <row r="48735" spans="5:5" x14ac:dyDescent="0.25">
      <c r="E48735"/>
    </row>
    <row r="48736" spans="5:5" x14ac:dyDescent="0.25">
      <c r="E48736"/>
    </row>
    <row r="48737" spans="5:5" x14ac:dyDescent="0.25">
      <c r="E48737"/>
    </row>
    <row r="48738" spans="5:5" x14ac:dyDescent="0.25">
      <c r="E48738"/>
    </row>
    <row r="48739" spans="5:5" x14ac:dyDescent="0.25">
      <c r="E48739"/>
    </row>
    <row r="48740" spans="5:5" x14ac:dyDescent="0.25">
      <c r="E48740"/>
    </row>
    <row r="48741" spans="5:5" x14ac:dyDescent="0.25">
      <c r="E48741"/>
    </row>
    <row r="48742" spans="5:5" x14ac:dyDescent="0.25">
      <c r="E48742"/>
    </row>
    <row r="48743" spans="5:5" x14ac:dyDescent="0.25">
      <c r="E48743"/>
    </row>
    <row r="48744" spans="5:5" x14ac:dyDescent="0.25">
      <c r="E48744"/>
    </row>
    <row r="48745" spans="5:5" x14ac:dyDescent="0.25">
      <c r="E48745"/>
    </row>
    <row r="48746" spans="5:5" x14ac:dyDescent="0.25">
      <c r="E48746"/>
    </row>
    <row r="48747" spans="5:5" x14ac:dyDescent="0.25">
      <c r="E48747"/>
    </row>
    <row r="48748" spans="5:5" x14ac:dyDescent="0.25">
      <c r="E48748"/>
    </row>
    <row r="48749" spans="5:5" x14ac:dyDescent="0.25">
      <c r="E48749"/>
    </row>
    <row r="48750" spans="5:5" x14ac:dyDescent="0.25">
      <c r="E48750"/>
    </row>
    <row r="48751" spans="5:5" x14ac:dyDescent="0.25">
      <c r="E48751"/>
    </row>
    <row r="48752" spans="5:5" x14ac:dyDescent="0.25">
      <c r="E48752"/>
    </row>
    <row r="48753" spans="5:5" x14ac:dyDescent="0.25">
      <c r="E48753"/>
    </row>
    <row r="48754" spans="5:5" x14ac:dyDescent="0.25">
      <c r="E48754"/>
    </row>
    <row r="48755" spans="5:5" x14ac:dyDescent="0.25">
      <c r="E48755"/>
    </row>
    <row r="48756" spans="5:5" x14ac:dyDescent="0.25">
      <c r="E48756"/>
    </row>
    <row r="48757" spans="5:5" x14ac:dyDescent="0.25">
      <c r="E48757"/>
    </row>
    <row r="48758" spans="5:5" x14ac:dyDescent="0.25">
      <c r="E48758"/>
    </row>
    <row r="48759" spans="5:5" x14ac:dyDescent="0.25">
      <c r="E48759"/>
    </row>
    <row r="48760" spans="5:5" x14ac:dyDescent="0.25">
      <c r="E48760"/>
    </row>
    <row r="48761" spans="5:5" x14ac:dyDescent="0.25">
      <c r="E48761"/>
    </row>
    <row r="48762" spans="5:5" x14ac:dyDescent="0.25">
      <c r="E48762"/>
    </row>
    <row r="48763" spans="5:5" x14ac:dyDescent="0.25">
      <c r="E48763"/>
    </row>
    <row r="48764" spans="5:5" x14ac:dyDescent="0.25">
      <c r="E48764"/>
    </row>
    <row r="48765" spans="5:5" x14ac:dyDescent="0.25">
      <c r="E48765"/>
    </row>
    <row r="48766" spans="5:5" x14ac:dyDescent="0.25">
      <c r="E48766"/>
    </row>
    <row r="48767" spans="5:5" x14ac:dyDescent="0.25">
      <c r="E48767"/>
    </row>
    <row r="48768" spans="5:5" x14ac:dyDescent="0.25">
      <c r="E48768"/>
    </row>
    <row r="48769" spans="5:5" x14ac:dyDescent="0.25">
      <c r="E48769"/>
    </row>
    <row r="48770" spans="5:5" x14ac:dyDescent="0.25">
      <c r="E48770"/>
    </row>
    <row r="48771" spans="5:5" x14ac:dyDescent="0.25">
      <c r="E48771"/>
    </row>
    <row r="48772" spans="5:5" x14ac:dyDescent="0.25">
      <c r="E48772"/>
    </row>
    <row r="48773" spans="5:5" x14ac:dyDescent="0.25">
      <c r="E48773"/>
    </row>
    <row r="48774" spans="5:5" x14ac:dyDescent="0.25">
      <c r="E48774"/>
    </row>
    <row r="48775" spans="5:5" x14ac:dyDescent="0.25">
      <c r="E48775"/>
    </row>
    <row r="48776" spans="5:5" x14ac:dyDescent="0.25">
      <c r="E48776"/>
    </row>
    <row r="48777" spans="5:5" x14ac:dyDescent="0.25">
      <c r="E48777"/>
    </row>
    <row r="48778" spans="5:5" x14ac:dyDescent="0.25">
      <c r="E48778"/>
    </row>
    <row r="48779" spans="5:5" x14ac:dyDescent="0.25">
      <c r="E48779"/>
    </row>
    <row r="48780" spans="5:5" x14ac:dyDescent="0.25">
      <c r="E48780"/>
    </row>
    <row r="48781" spans="5:5" x14ac:dyDescent="0.25">
      <c r="E48781"/>
    </row>
    <row r="48782" spans="5:5" x14ac:dyDescent="0.25">
      <c r="E48782"/>
    </row>
    <row r="48783" spans="5:5" x14ac:dyDescent="0.25">
      <c r="E48783"/>
    </row>
    <row r="48784" spans="5:5" x14ac:dyDescent="0.25">
      <c r="E48784"/>
    </row>
    <row r="48785" spans="5:5" x14ac:dyDescent="0.25">
      <c r="E48785"/>
    </row>
    <row r="48786" spans="5:5" x14ac:dyDescent="0.25">
      <c r="E48786"/>
    </row>
    <row r="48787" spans="5:5" x14ac:dyDescent="0.25">
      <c r="E48787"/>
    </row>
    <row r="48788" spans="5:5" x14ac:dyDescent="0.25">
      <c r="E48788"/>
    </row>
    <row r="48789" spans="5:5" x14ac:dyDescent="0.25">
      <c r="E48789"/>
    </row>
    <row r="48790" spans="5:5" x14ac:dyDescent="0.25">
      <c r="E48790"/>
    </row>
    <row r="48791" spans="5:5" x14ac:dyDescent="0.25">
      <c r="E48791"/>
    </row>
    <row r="48792" spans="5:5" x14ac:dyDescent="0.25">
      <c r="E48792"/>
    </row>
    <row r="48793" spans="5:5" x14ac:dyDescent="0.25">
      <c r="E48793"/>
    </row>
    <row r="48794" spans="5:5" x14ac:dyDescent="0.25">
      <c r="E48794"/>
    </row>
    <row r="48795" spans="5:5" x14ac:dyDescent="0.25">
      <c r="E48795"/>
    </row>
    <row r="48796" spans="5:5" x14ac:dyDescent="0.25">
      <c r="E48796"/>
    </row>
    <row r="48797" spans="5:5" x14ac:dyDescent="0.25">
      <c r="E48797"/>
    </row>
    <row r="48798" spans="5:5" x14ac:dyDescent="0.25">
      <c r="E48798"/>
    </row>
    <row r="48799" spans="5:5" x14ac:dyDescent="0.25">
      <c r="E48799"/>
    </row>
    <row r="48800" spans="5:5" x14ac:dyDescent="0.25">
      <c r="E48800"/>
    </row>
    <row r="48801" spans="5:5" x14ac:dyDescent="0.25">
      <c r="E48801"/>
    </row>
    <row r="48802" spans="5:5" x14ac:dyDescent="0.25">
      <c r="E48802"/>
    </row>
    <row r="48803" spans="5:5" x14ac:dyDescent="0.25">
      <c r="E48803"/>
    </row>
    <row r="48804" spans="5:5" x14ac:dyDescent="0.25">
      <c r="E48804"/>
    </row>
    <row r="48805" spans="5:5" x14ac:dyDescent="0.25">
      <c r="E48805"/>
    </row>
    <row r="48806" spans="5:5" x14ac:dyDescent="0.25">
      <c r="E48806"/>
    </row>
    <row r="48807" spans="5:5" x14ac:dyDescent="0.25">
      <c r="E48807"/>
    </row>
    <row r="48808" spans="5:5" x14ac:dyDescent="0.25">
      <c r="E48808"/>
    </row>
    <row r="48809" spans="5:5" x14ac:dyDescent="0.25">
      <c r="E48809"/>
    </row>
    <row r="48810" spans="5:5" x14ac:dyDescent="0.25">
      <c r="E48810"/>
    </row>
    <row r="48811" spans="5:5" x14ac:dyDescent="0.25">
      <c r="E48811"/>
    </row>
    <row r="48812" spans="5:5" x14ac:dyDescent="0.25">
      <c r="E48812"/>
    </row>
    <row r="48813" spans="5:5" x14ac:dyDescent="0.25">
      <c r="E48813"/>
    </row>
    <row r="48814" spans="5:5" x14ac:dyDescent="0.25">
      <c r="E48814"/>
    </row>
    <row r="48815" spans="5:5" x14ac:dyDescent="0.25">
      <c r="E48815"/>
    </row>
    <row r="48816" spans="5:5" x14ac:dyDescent="0.25">
      <c r="E48816"/>
    </row>
    <row r="48817" spans="5:5" x14ac:dyDescent="0.25">
      <c r="E48817"/>
    </row>
    <row r="48818" spans="5:5" x14ac:dyDescent="0.25">
      <c r="E48818"/>
    </row>
    <row r="48819" spans="5:5" x14ac:dyDescent="0.25">
      <c r="E48819"/>
    </row>
    <row r="48820" spans="5:5" x14ac:dyDescent="0.25">
      <c r="E48820"/>
    </row>
    <row r="48821" spans="5:5" x14ac:dyDescent="0.25">
      <c r="E48821"/>
    </row>
    <row r="48822" spans="5:5" x14ac:dyDescent="0.25">
      <c r="E48822"/>
    </row>
    <row r="48823" spans="5:5" x14ac:dyDescent="0.25">
      <c r="E48823"/>
    </row>
    <row r="48824" spans="5:5" x14ac:dyDescent="0.25">
      <c r="E48824"/>
    </row>
    <row r="48825" spans="5:5" x14ac:dyDescent="0.25">
      <c r="E48825"/>
    </row>
    <row r="48826" spans="5:5" x14ac:dyDescent="0.25">
      <c r="E48826"/>
    </row>
    <row r="48827" spans="5:5" x14ac:dyDescent="0.25">
      <c r="E48827"/>
    </row>
    <row r="48828" spans="5:5" x14ac:dyDescent="0.25">
      <c r="E48828"/>
    </row>
    <row r="48829" spans="5:5" x14ac:dyDescent="0.25">
      <c r="E48829"/>
    </row>
    <row r="48830" spans="5:5" x14ac:dyDescent="0.25">
      <c r="E48830"/>
    </row>
    <row r="48831" spans="5:5" x14ac:dyDescent="0.25">
      <c r="E48831"/>
    </row>
    <row r="48832" spans="5:5" x14ac:dyDescent="0.25">
      <c r="E48832"/>
    </row>
    <row r="48833" spans="5:5" x14ac:dyDescent="0.25">
      <c r="E48833"/>
    </row>
    <row r="48834" spans="5:5" x14ac:dyDescent="0.25">
      <c r="E48834"/>
    </row>
    <row r="48835" spans="5:5" x14ac:dyDescent="0.25">
      <c r="E48835"/>
    </row>
    <row r="48836" spans="5:5" x14ac:dyDescent="0.25">
      <c r="E48836"/>
    </row>
    <row r="48837" spans="5:5" x14ac:dyDescent="0.25">
      <c r="E48837"/>
    </row>
    <row r="48838" spans="5:5" x14ac:dyDescent="0.25">
      <c r="E48838"/>
    </row>
    <row r="48839" spans="5:5" x14ac:dyDescent="0.25">
      <c r="E48839"/>
    </row>
    <row r="48840" spans="5:5" x14ac:dyDescent="0.25">
      <c r="E48840"/>
    </row>
    <row r="48841" spans="5:5" x14ac:dyDescent="0.25">
      <c r="E48841"/>
    </row>
    <row r="48842" spans="5:5" x14ac:dyDescent="0.25">
      <c r="E48842"/>
    </row>
    <row r="48843" spans="5:5" x14ac:dyDescent="0.25">
      <c r="E48843"/>
    </row>
    <row r="48844" spans="5:5" x14ac:dyDescent="0.25">
      <c r="E48844"/>
    </row>
    <row r="48845" spans="5:5" x14ac:dyDescent="0.25">
      <c r="E48845"/>
    </row>
    <row r="48846" spans="5:5" x14ac:dyDescent="0.25">
      <c r="E48846"/>
    </row>
    <row r="48847" spans="5:5" x14ac:dyDescent="0.25">
      <c r="E48847"/>
    </row>
    <row r="48848" spans="5:5" x14ac:dyDescent="0.25">
      <c r="E48848"/>
    </row>
    <row r="48849" spans="5:5" x14ac:dyDescent="0.25">
      <c r="E48849"/>
    </row>
    <row r="48850" spans="5:5" x14ac:dyDescent="0.25">
      <c r="E48850"/>
    </row>
    <row r="48851" spans="5:5" x14ac:dyDescent="0.25">
      <c r="E48851"/>
    </row>
    <row r="48852" spans="5:5" x14ac:dyDescent="0.25">
      <c r="E48852"/>
    </row>
    <row r="48853" spans="5:5" x14ac:dyDescent="0.25">
      <c r="E48853"/>
    </row>
    <row r="48854" spans="5:5" x14ac:dyDescent="0.25">
      <c r="E48854"/>
    </row>
    <row r="48855" spans="5:5" x14ac:dyDescent="0.25">
      <c r="E48855"/>
    </row>
    <row r="48856" spans="5:5" x14ac:dyDescent="0.25">
      <c r="E48856"/>
    </row>
    <row r="48857" spans="5:5" x14ac:dyDescent="0.25">
      <c r="E48857"/>
    </row>
    <row r="48858" spans="5:5" x14ac:dyDescent="0.25">
      <c r="E48858"/>
    </row>
    <row r="48859" spans="5:5" x14ac:dyDescent="0.25">
      <c r="E48859"/>
    </row>
    <row r="48860" spans="5:5" x14ac:dyDescent="0.25">
      <c r="E48860"/>
    </row>
    <row r="48861" spans="5:5" x14ac:dyDescent="0.25">
      <c r="E48861"/>
    </row>
    <row r="48862" spans="5:5" x14ac:dyDescent="0.25">
      <c r="E48862"/>
    </row>
    <row r="48863" spans="5:5" x14ac:dyDescent="0.25">
      <c r="E48863"/>
    </row>
    <row r="48864" spans="5:5" x14ac:dyDescent="0.25">
      <c r="E48864"/>
    </row>
    <row r="48865" spans="5:5" x14ac:dyDescent="0.25">
      <c r="E48865"/>
    </row>
    <row r="48866" spans="5:5" x14ac:dyDescent="0.25">
      <c r="E48866"/>
    </row>
    <row r="48867" spans="5:5" x14ac:dyDescent="0.25">
      <c r="E48867"/>
    </row>
    <row r="48868" spans="5:5" x14ac:dyDescent="0.25">
      <c r="E48868"/>
    </row>
    <row r="48869" spans="5:5" x14ac:dyDescent="0.25">
      <c r="E48869"/>
    </row>
    <row r="48870" spans="5:5" x14ac:dyDescent="0.25">
      <c r="E48870"/>
    </row>
    <row r="48871" spans="5:5" x14ac:dyDescent="0.25">
      <c r="E48871"/>
    </row>
    <row r="48872" spans="5:5" x14ac:dyDescent="0.25">
      <c r="E48872"/>
    </row>
    <row r="48873" spans="5:5" x14ac:dyDescent="0.25">
      <c r="E48873"/>
    </row>
    <row r="48874" spans="5:5" x14ac:dyDescent="0.25">
      <c r="E48874"/>
    </row>
    <row r="48875" spans="5:5" x14ac:dyDescent="0.25">
      <c r="E48875"/>
    </row>
    <row r="48876" spans="5:5" x14ac:dyDescent="0.25">
      <c r="E48876"/>
    </row>
    <row r="48877" spans="5:5" x14ac:dyDescent="0.25">
      <c r="E48877"/>
    </row>
    <row r="48878" spans="5:5" x14ac:dyDescent="0.25">
      <c r="E48878"/>
    </row>
    <row r="48879" spans="5:5" x14ac:dyDescent="0.25">
      <c r="E48879"/>
    </row>
    <row r="48880" spans="5:5" x14ac:dyDescent="0.25">
      <c r="E48880"/>
    </row>
    <row r="48881" spans="5:5" x14ac:dyDescent="0.25">
      <c r="E48881"/>
    </row>
    <row r="48882" spans="5:5" x14ac:dyDescent="0.25">
      <c r="E48882"/>
    </row>
    <row r="48883" spans="5:5" x14ac:dyDescent="0.25">
      <c r="E48883"/>
    </row>
    <row r="48884" spans="5:5" x14ac:dyDescent="0.25">
      <c r="E48884"/>
    </row>
    <row r="48885" spans="5:5" x14ac:dyDescent="0.25">
      <c r="E48885"/>
    </row>
    <row r="48886" spans="5:5" x14ac:dyDescent="0.25">
      <c r="E48886"/>
    </row>
    <row r="48887" spans="5:5" x14ac:dyDescent="0.25">
      <c r="E48887"/>
    </row>
    <row r="48888" spans="5:5" x14ac:dyDescent="0.25">
      <c r="E48888"/>
    </row>
    <row r="48889" spans="5:5" x14ac:dyDescent="0.25">
      <c r="E48889"/>
    </row>
    <row r="48890" spans="5:5" x14ac:dyDescent="0.25">
      <c r="E48890"/>
    </row>
    <row r="48891" spans="5:5" x14ac:dyDescent="0.25">
      <c r="E48891"/>
    </row>
    <row r="48892" spans="5:5" x14ac:dyDescent="0.25">
      <c r="E48892"/>
    </row>
    <row r="48893" spans="5:5" x14ac:dyDescent="0.25">
      <c r="E48893"/>
    </row>
    <row r="48894" spans="5:5" x14ac:dyDescent="0.25">
      <c r="E48894"/>
    </row>
    <row r="48895" spans="5:5" x14ac:dyDescent="0.25">
      <c r="E48895"/>
    </row>
    <row r="48896" spans="5:5" x14ac:dyDescent="0.25">
      <c r="E48896"/>
    </row>
    <row r="48897" spans="5:5" x14ac:dyDescent="0.25">
      <c r="E48897"/>
    </row>
    <row r="48898" spans="5:5" x14ac:dyDescent="0.25">
      <c r="E48898"/>
    </row>
    <row r="48899" spans="5:5" x14ac:dyDescent="0.25">
      <c r="E48899"/>
    </row>
    <row r="48900" spans="5:5" x14ac:dyDescent="0.25">
      <c r="E48900"/>
    </row>
    <row r="48901" spans="5:5" x14ac:dyDescent="0.25">
      <c r="E48901"/>
    </row>
    <row r="48902" spans="5:5" x14ac:dyDescent="0.25">
      <c r="E48902"/>
    </row>
    <row r="48903" spans="5:5" x14ac:dyDescent="0.25">
      <c r="E48903"/>
    </row>
    <row r="48904" spans="5:5" x14ac:dyDescent="0.25">
      <c r="E48904"/>
    </row>
    <row r="48905" spans="5:5" x14ac:dyDescent="0.25">
      <c r="E48905"/>
    </row>
    <row r="48906" spans="5:5" x14ac:dyDescent="0.25">
      <c r="E48906"/>
    </row>
    <row r="48907" spans="5:5" x14ac:dyDescent="0.25">
      <c r="E48907"/>
    </row>
    <row r="48908" spans="5:5" x14ac:dyDescent="0.25">
      <c r="E48908"/>
    </row>
    <row r="48909" spans="5:5" x14ac:dyDescent="0.25">
      <c r="E48909"/>
    </row>
    <row r="48910" spans="5:5" x14ac:dyDescent="0.25">
      <c r="E48910"/>
    </row>
    <row r="48911" spans="5:5" x14ac:dyDescent="0.25">
      <c r="E48911"/>
    </row>
    <row r="48912" spans="5:5" x14ac:dyDescent="0.25">
      <c r="E48912"/>
    </row>
    <row r="48913" spans="5:5" x14ac:dyDescent="0.25">
      <c r="E48913"/>
    </row>
    <row r="48914" spans="5:5" x14ac:dyDescent="0.25">
      <c r="E48914"/>
    </row>
    <row r="48915" spans="5:5" x14ac:dyDescent="0.25">
      <c r="E48915"/>
    </row>
    <row r="48916" spans="5:5" x14ac:dyDescent="0.25">
      <c r="E48916"/>
    </row>
    <row r="48917" spans="5:5" x14ac:dyDescent="0.25">
      <c r="E48917"/>
    </row>
    <row r="48918" spans="5:5" x14ac:dyDescent="0.25">
      <c r="E48918"/>
    </row>
    <row r="48919" spans="5:5" x14ac:dyDescent="0.25">
      <c r="E48919"/>
    </row>
    <row r="48920" spans="5:5" x14ac:dyDescent="0.25">
      <c r="E48920"/>
    </row>
    <row r="48921" spans="5:5" x14ac:dyDescent="0.25">
      <c r="E48921"/>
    </row>
    <row r="48922" spans="5:5" x14ac:dyDescent="0.25">
      <c r="E48922"/>
    </row>
    <row r="48923" spans="5:5" x14ac:dyDescent="0.25">
      <c r="E48923"/>
    </row>
    <row r="48924" spans="5:5" x14ac:dyDescent="0.25">
      <c r="E48924"/>
    </row>
    <row r="48925" spans="5:5" x14ac:dyDescent="0.25">
      <c r="E48925"/>
    </row>
    <row r="48926" spans="5:5" x14ac:dyDescent="0.25">
      <c r="E48926"/>
    </row>
    <row r="48927" spans="5:5" x14ac:dyDescent="0.25">
      <c r="E48927"/>
    </row>
    <row r="48928" spans="5:5" x14ac:dyDescent="0.25">
      <c r="E48928"/>
    </row>
    <row r="48929" spans="5:5" x14ac:dyDescent="0.25">
      <c r="E48929"/>
    </row>
    <row r="48930" spans="5:5" x14ac:dyDescent="0.25">
      <c r="E48930"/>
    </row>
    <row r="48931" spans="5:5" x14ac:dyDescent="0.25">
      <c r="E48931"/>
    </row>
    <row r="48932" spans="5:5" x14ac:dyDescent="0.25">
      <c r="E48932"/>
    </row>
    <row r="48933" spans="5:5" x14ac:dyDescent="0.25">
      <c r="E48933"/>
    </row>
    <row r="48934" spans="5:5" x14ac:dyDescent="0.25">
      <c r="E48934"/>
    </row>
    <row r="48935" spans="5:5" x14ac:dyDescent="0.25">
      <c r="E48935"/>
    </row>
    <row r="48936" spans="5:5" x14ac:dyDescent="0.25">
      <c r="E48936"/>
    </row>
    <row r="48937" spans="5:5" x14ac:dyDescent="0.25">
      <c r="E48937"/>
    </row>
    <row r="48938" spans="5:5" x14ac:dyDescent="0.25">
      <c r="E48938"/>
    </row>
    <row r="48939" spans="5:5" x14ac:dyDescent="0.25">
      <c r="E48939"/>
    </row>
    <row r="48940" spans="5:5" x14ac:dyDescent="0.25">
      <c r="E48940"/>
    </row>
    <row r="48941" spans="5:5" x14ac:dyDescent="0.25">
      <c r="E48941"/>
    </row>
    <row r="48942" spans="5:5" x14ac:dyDescent="0.25">
      <c r="E48942"/>
    </row>
    <row r="48943" spans="5:5" x14ac:dyDescent="0.25">
      <c r="E48943"/>
    </row>
    <row r="48944" spans="5:5" x14ac:dyDescent="0.25">
      <c r="E48944"/>
    </row>
    <row r="48945" spans="5:5" x14ac:dyDescent="0.25">
      <c r="E48945"/>
    </row>
    <row r="48946" spans="5:5" x14ac:dyDescent="0.25">
      <c r="E48946"/>
    </row>
    <row r="48947" spans="5:5" x14ac:dyDescent="0.25">
      <c r="E48947"/>
    </row>
    <row r="48948" spans="5:5" x14ac:dyDescent="0.25">
      <c r="E48948"/>
    </row>
    <row r="48949" spans="5:5" x14ac:dyDescent="0.25">
      <c r="E48949"/>
    </row>
    <row r="48950" spans="5:5" x14ac:dyDescent="0.25">
      <c r="E48950"/>
    </row>
    <row r="48951" spans="5:5" x14ac:dyDescent="0.25">
      <c r="E48951"/>
    </row>
    <row r="48952" spans="5:5" x14ac:dyDescent="0.25">
      <c r="E48952"/>
    </row>
    <row r="48953" spans="5:5" x14ac:dyDescent="0.25">
      <c r="E48953"/>
    </row>
    <row r="48954" spans="5:5" x14ac:dyDescent="0.25">
      <c r="E48954"/>
    </row>
    <row r="48955" spans="5:5" x14ac:dyDescent="0.25">
      <c r="E48955"/>
    </row>
    <row r="48956" spans="5:5" x14ac:dyDescent="0.25">
      <c r="E48956"/>
    </row>
    <row r="48957" spans="5:5" x14ac:dyDescent="0.25">
      <c r="E48957"/>
    </row>
    <row r="48958" spans="5:5" x14ac:dyDescent="0.25">
      <c r="E48958"/>
    </row>
    <row r="48959" spans="5:5" x14ac:dyDescent="0.25">
      <c r="E48959"/>
    </row>
    <row r="48960" spans="5:5" x14ac:dyDescent="0.25">
      <c r="E48960"/>
    </row>
    <row r="48961" spans="5:5" x14ac:dyDescent="0.25">
      <c r="E48961"/>
    </row>
    <row r="48962" spans="5:5" x14ac:dyDescent="0.25">
      <c r="E48962"/>
    </row>
    <row r="48963" spans="5:5" x14ac:dyDescent="0.25">
      <c r="E48963"/>
    </row>
    <row r="48964" spans="5:5" x14ac:dyDescent="0.25">
      <c r="E48964"/>
    </row>
    <row r="48965" spans="5:5" x14ac:dyDescent="0.25">
      <c r="E48965"/>
    </row>
    <row r="48966" spans="5:5" x14ac:dyDescent="0.25">
      <c r="E48966"/>
    </row>
    <row r="48967" spans="5:5" x14ac:dyDescent="0.25">
      <c r="E48967"/>
    </row>
    <row r="48968" spans="5:5" x14ac:dyDescent="0.25">
      <c r="E48968"/>
    </row>
    <row r="48969" spans="5:5" x14ac:dyDescent="0.25">
      <c r="E48969"/>
    </row>
    <row r="48970" spans="5:5" x14ac:dyDescent="0.25">
      <c r="E48970"/>
    </row>
    <row r="48971" spans="5:5" x14ac:dyDescent="0.25">
      <c r="E48971"/>
    </row>
    <row r="48972" spans="5:5" x14ac:dyDescent="0.25">
      <c r="E48972"/>
    </row>
    <row r="48973" spans="5:5" x14ac:dyDescent="0.25">
      <c r="E48973"/>
    </row>
    <row r="48974" spans="5:5" x14ac:dyDescent="0.25">
      <c r="E48974"/>
    </row>
    <row r="48975" spans="5:5" x14ac:dyDescent="0.25">
      <c r="E48975"/>
    </row>
    <row r="48976" spans="5:5" x14ac:dyDescent="0.25">
      <c r="E48976"/>
    </row>
    <row r="48977" spans="5:5" x14ac:dyDescent="0.25">
      <c r="E48977"/>
    </row>
    <row r="48978" spans="5:5" x14ac:dyDescent="0.25">
      <c r="E48978"/>
    </row>
    <row r="48979" spans="5:5" x14ac:dyDescent="0.25">
      <c r="E48979"/>
    </row>
    <row r="48980" spans="5:5" x14ac:dyDescent="0.25">
      <c r="E48980"/>
    </row>
    <row r="48981" spans="5:5" x14ac:dyDescent="0.25">
      <c r="E48981"/>
    </row>
    <row r="48982" spans="5:5" x14ac:dyDescent="0.25">
      <c r="E48982"/>
    </row>
    <row r="48983" spans="5:5" x14ac:dyDescent="0.25">
      <c r="E48983"/>
    </row>
    <row r="48984" spans="5:5" x14ac:dyDescent="0.25">
      <c r="E48984"/>
    </row>
    <row r="48985" spans="5:5" x14ac:dyDescent="0.25">
      <c r="E48985"/>
    </row>
    <row r="48986" spans="5:5" x14ac:dyDescent="0.25">
      <c r="E48986"/>
    </row>
    <row r="48987" spans="5:5" x14ac:dyDescent="0.25">
      <c r="E48987"/>
    </row>
    <row r="48988" spans="5:5" x14ac:dyDescent="0.25">
      <c r="E48988"/>
    </row>
    <row r="48989" spans="5:5" x14ac:dyDescent="0.25">
      <c r="E48989"/>
    </row>
    <row r="48990" spans="5:5" x14ac:dyDescent="0.25">
      <c r="E48990"/>
    </row>
    <row r="48991" spans="5:5" x14ac:dyDescent="0.25">
      <c r="E48991"/>
    </row>
    <row r="48992" spans="5:5" x14ac:dyDescent="0.25">
      <c r="E48992"/>
    </row>
    <row r="48993" spans="5:5" x14ac:dyDescent="0.25">
      <c r="E48993"/>
    </row>
    <row r="48994" spans="5:5" x14ac:dyDescent="0.25">
      <c r="E48994"/>
    </row>
    <row r="48995" spans="5:5" x14ac:dyDescent="0.25">
      <c r="E48995"/>
    </row>
    <row r="48996" spans="5:5" x14ac:dyDescent="0.25">
      <c r="E48996"/>
    </row>
    <row r="48997" spans="5:5" x14ac:dyDescent="0.25">
      <c r="E48997"/>
    </row>
    <row r="48998" spans="5:5" x14ac:dyDescent="0.25">
      <c r="E48998"/>
    </row>
    <row r="48999" spans="5:5" x14ac:dyDescent="0.25">
      <c r="E48999"/>
    </row>
    <row r="49000" spans="5:5" x14ac:dyDescent="0.25">
      <c r="E49000"/>
    </row>
    <row r="49001" spans="5:5" x14ac:dyDescent="0.25">
      <c r="E49001"/>
    </row>
    <row r="49002" spans="5:5" x14ac:dyDescent="0.25">
      <c r="E49002"/>
    </row>
    <row r="49003" spans="5:5" x14ac:dyDescent="0.25">
      <c r="E49003"/>
    </row>
    <row r="49004" spans="5:5" x14ac:dyDescent="0.25">
      <c r="E49004"/>
    </row>
    <row r="49005" spans="5:5" x14ac:dyDescent="0.25">
      <c r="E49005"/>
    </row>
    <row r="49006" spans="5:5" x14ac:dyDescent="0.25">
      <c r="E49006"/>
    </row>
    <row r="49007" spans="5:5" x14ac:dyDescent="0.25">
      <c r="E49007"/>
    </row>
    <row r="49008" spans="5:5" x14ac:dyDescent="0.25">
      <c r="E49008"/>
    </row>
    <row r="49009" spans="5:5" x14ac:dyDescent="0.25">
      <c r="E49009"/>
    </row>
    <row r="49010" spans="5:5" x14ac:dyDescent="0.25">
      <c r="E49010"/>
    </row>
    <row r="49011" spans="5:5" x14ac:dyDescent="0.25">
      <c r="E49011"/>
    </row>
    <row r="49012" spans="5:5" x14ac:dyDescent="0.25">
      <c r="E49012"/>
    </row>
    <row r="49013" spans="5:5" x14ac:dyDescent="0.25">
      <c r="E49013"/>
    </row>
    <row r="49014" spans="5:5" x14ac:dyDescent="0.25">
      <c r="E49014"/>
    </row>
    <row r="49015" spans="5:5" x14ac:dyDescent="0.25">
      <c r="E49015"/>
    </row>
    <row r="49016" spans="5:5" x14ac:dyDescent="0.25">
      <c r="E49016"/>
    </row>
    <row r="49017" spans="5:5" x14ac:dyDescent="0.25">
      <c r="E49017"/>
    </row>
    <row r="49018" spans="5:5" x14ac:dyDescent="0.25">
      <c r="E49018"/>
    </row>
    <row r="49019" spans="5:5" x14ac:dyDescent="0.25">
      <c r="E49019"/>
    </row>
    <row r="49020" spans="5:5" x14ac:dyDescent="0.25">
      <c r="E49020"/>
    </row>
    <row r="49021" spans="5:5" x14ac:dyDescent="0.25">
      <c r="E49021"/>
    </row>
    <row r="49022" spans="5:5" x14ac:dyDescent="0.25">
      <c r="E49022"/>
    </row>
    <row r="49023" spans="5:5" x14ac:dyDescent="0.25">
      <c r="E49023"/>
    </row>
    <row r="49024" spans="5:5" x14ac:dyDescent="0.25">
      <c r="E49024"/>
    </row>
    <row r="49025" spans="5:5" x14ac:dyDescent="0.25">
      <c r="E49025"/>
    </row>
    <row r="49026" spans="5:5" x14ac:dyDescent="0.25">
      <c r="E49026"/>
    </row>
    <row r="49027" spans="5:5" x14ac:dyDescent="0.25">
      <c r="E49027"/>
    </row>
    <row r="49028" spans="5:5" x14ac:dyDescent="0.25">
      <c r="E49028"/>
    </row>
    <row r="49029" spans="5:5" x14ac:dyDescent="0.25">
      <c r="E49029"/>
    </row>
    <row r="49030" spans="5:5" x14ac:dyDescent="0.25">
      <c r="E49030"/>
    </row>
    <row r="49031" spans="5:5" x14ac:dyDescent="0.25">
      <c r="E49031"/>
    </row>
    <row r="49032" spans="5:5" x14ac:dyDescent="0.25">
      <c r="E49032"/>
    </row>
    <row r="49033" spans="5:5" x14ac:dyDescent="0.25">
      <c r="E49033"/>
    </row>
    <row r="49034" spans="5:5" x14ac:dyDescent="0.25">
      <c r="E49034"/>
    </row>
    <row r="49035" spans="5:5" x14ac:dyDescent="0.25">
      <c r="E49035"/>
    </row>
    <row r="49036" spans="5:5" x14ac:dyDescent="0.25">
      <c r="E49036"/>
    </row>
    <row r="49037" spans="5:5" x14ac:dyDescent="0.25">
      <c r="E49037"/>
    </row>
    <row r="49038" spans="5:5" x14ac:dyDescent="0.25">
      <c r="E49038"/>
    </row>
    <row r="49039" spans="5:5" x14ac:dyDescent="0.25">
      <c r="E49039"/>
    </row>
    <row r="49040" spans="5:5" x14ac:dyDescent="0.25">
      <c r="E49040"/>
    </row>
    <row r="49041" spans="5:5" x14ac:dyDescent="0.25">
      <c r="E49041"/>
    </row>
    <row r="49042" spans="5:5" x14ac:dyDescent="0.25">
      <c r="E49042"/>
    </row>
    <row r="49043" spans="5:5" x14ac:dyDescent="0.25">
      <c r="E49043"/>
    </row>
    <row r="49044" spans="5:5" x14ac:dyDescent="0.25">
      <c r="E49044"/>
    </row>
    <row r="49045" spans="5:5" x14ac:dyDescent="0.25">
      <c r="E49045"/>
    </row>
    <row r="49046" spans="5:5" x14ac:dyDescent="0.25">
      <c r="E49046"/>
    </row>
    <row r="49047" spans="5:5" x14ac:dyDescent="0.25">
      <c r="E49047"/>
    </row>
    <row r="49048" spans="5:5" x14ac:dyDescent="0.25">
      <c r="E49048"/>
    </row>
    <row r="49049" spans="5:5" x14ac:dyDescent="0.25">
      <c r="E49049"/>
    </row>
    <row r="49050" spans="5:5" x14ac:dyDescent="0.25">
      <c r="E49050"/>
    </row>
    <row r="49051" spans="5:5" x14ac:dyDescent="0.25">
      <c r="E49051"/>
    </row>
    <row r="49052" spans="5:5" x14ac:dyDescent="0.25">
      <c r="E49052"/>
    </row>
    <row r="49053" spans="5:5" x14ac:dyDescent="0.25">
      <c r="E49053"/>
    </row>
    <row r="49054" spans="5:5" x14ac:dyDescent="0.25">
      <c r="E49054"/>
    </row>
    <row r="49055" spans="5:5" x14ac:dyDescent="0.25">
      <c r="E49055"/>
    </row>
    <row r="49056" spans="5:5" x14ac:dyDescent="0.25">
      <c r="E49056"/>
    </row>
    <row r="49057" spans="5:5" x14ac:dyDescent="0.25">
      <c r="E49057"/>
    </row>
    <row r="49058" spans="5:5" x14ac:dyDescent="0.25">
      <c r="E49058"/>
    </row>
    <row r="49059" spans="5:5" x14ac:dyDescent="0.25">
      <c r="E49059"/>
    </row>
    <row r="49060" spans="5:5" x14ac:dyDescent="0.25">
      <c r="E49060"/>
    </row>
    <row r="49061" spans="5:5" x14ac:dyDescent="0.25">
      <c r="E49061"/>
    </row>
    <row r="49062" spans="5:5" x14ac:dyDescent="0.25">
      <c r="E49062"/>
    </row>
    <row r="49063" spans="5:5" x14ac:dyDescent="0.25">
      <c r="E49063"/>
    </row>
    <row r="49064" spans="5:5" x14ac:dyDescent="0.25">
      <c r="E49064"/>
    </row>
    <row r="49065" spans="5:5" x14ac:dyDescent="0.25">
      <c r="E49065"/>
    </row>
    <row r="49066" spans="5:5" x14ac:dyDescent="0.25">
      <c r="E49066"/>
    </row>
    <row r="49067" spans="5:5" x14ac:dyDescent="0.25">
      <c r="E49067"/>
    </row>
    <row r="49068" spans="5:5" x14ac:dyDescent="0.25">
      <c r="E49068"/>
    </row>
    <row r="49069" spans="5:5" x14ac:dyDescent="0.25">
      <c r="E49069"/>
    </row>
    <row r="49070" spans="5:5" x14ac:dyDescent="0.25">
      <c r="E49070"/>
    </row>
    <row r="49071" spans="5:5" x14ac:dyDescent="0.25">
      <c r="E49071"/>
    </row>
    <row r="49072" spans="5:5" x14ac:dyDescent="0.25">
      <c r="E49072"/>
    </row>
    <row r="49073" spans="5:5" x14ac:dyDescent="0.25">
      <c r="E49073"/>
    </row>
    <row r="49074" spans="5:5" x14ac:dyDescent="0.25">
      <c r="E49074"/>
    </row>
    <row r="49075" spans="5:5" x14ac:dyDescent="0.25">
      <c r="E49075"/>
    </row>
    <row r="49076" spans="5:5" x14ac:dyDescent="0.25">
      <c r="E49076"/>
    </row>
    <row r="49077" spans="5:5" x14ac:dyDescent="0.25">
      <c r="E49077"/>
    </row>
    <row r="49078" spans="5:5" x14ac:dyDescent="0.25">
      <c r="E49078"/>
    </row>
    <row r="49079" spans="5:5" x14ac:dyDescent="0.25">
      <c r="E49079"/>
    </row>
    <row r="49080" spans="5:5" x14ac:dyDescent="0.25">
      <c r="E49080"/>
    </row>
    <row r="49081" spans="5:5" x14ac:dyDescent="0.25">
      <c r="E49081"/>
    </row>
    <row r="49082" spans="5:5" x14ac:dyDescent="0.25">
      <c r="E49082"/>
    </row>
    <row r="49083" spans="5:5" x14ac:dyDescent="0.25">
      <c r="E49083"/>
    </row>
    <row r="49084" spans="5:5" x14ac:dyDescent="0.25">
      <c r="E49084"/>
    </row>
    <row r="49085" spans="5:5" x14ac:dyDescent="0.25">
      <c r="E49085"/>
    </row>
    <row r="49086" spans="5:5" x14ac:dyDescent="0.25">
      <c r="E49086"/>
    </row>
    <row r="49087" spans="5:5" x14ac:dyDescent="0.25">
      <c r="E49087"/>
    </row>
    <row r="49088" spans="5:5" x14ac:dyDescent="0.25">
      <c r="E49088"/>
    </row>
    <row r="49089" spans="5:5" x14ac:dyDescent="0.25">
      <c r="E49089"/>
    </row>
    <row r="49090" spans="5:5" x14ac:dyDescent="0.25">
      <c r="E49090"/>
    </row>
    <row r="49091" spans="5:5" x14ac:dyDescent="0.25">
      <c r="E49091"/>
    </row>
    <row r="49092" spans="5:5" x14ac:dyDescent="0.25">
      <c r="E49092"/>
    </row>
    <row r="49093" spans="5:5" x14ac:dyDescent="0.25">
      <c r="E49093"/>
    </row>
    <row r="49094" spans="5:5" x14ac:dyDescent="0.25">
      <c r="E49094"/>
    </row>
    <row r="49095" spans="5:5" x14ac:dyDescent="0.25">
      <c r="E49095"/>
    </row>
    <row r="49096" spans="5:5" x14ac:dyDescent="0.25">
      <c r="E49096"/>
    </row>
    <row r="49097" spans="5:5" x14ac:dyDescent="0.25">
      <c r="E49097"/>
    </row>
    <row r="49098" spans="5:5" x14ac:dyDescent="0.25">
      <c r="E49098"/>
    </row>
    <row r="49099" spans="5:5" x14ac:dyDescent="0.25">
      <c r="E49099"/>
    </row>
    <row r="49100" spans="5:5" x14ac:dyDescent="0.25">
      <c r="E49100"/>
    </row>
    <row r="49101" spans="5:5" x14ac:dyDescent="0.25">
      <c r="E49101"/>
    </row>
    <row r="49102" spans="5:5" x14ac:dyDescent="0.25">
      <c r="E49102"/>
    </row>
    <row r="49103" spans="5:5" x14ac:dyDescent="0.25">
      <c r="E49103"/>
    </row>
    <row r="49104" spans="5:5" x14ac:dyDescent="0.25">
      <c r="E49104"/>
    </row>
    <row r="49105" spans="5:5" x14ac:dyDescent="0.25">
      <c r="E49105"/>
    </row>
    <row r="49106" spans="5:5" x14ac:dyDescent="0.25">
      <c r="E49106"/>
    </row>
    <row r="49107" spans="5:5" x14ac:dyDescent="0.25">
      <c r="E49107"/>
    </row>
    <row r="49108" spans="5:5" x14ac:dyDescent="0.25">
      <c r="E49108"/>
    </row>
    <row r="49109" spans="5:5" x14ac:dyDescent="0.25">
      <c r="E49109"/>
    </row>
    <row r="49110" spans="5:5" x14ac:dyDescent="0.25">
      <c r="E49110"/>
    </row>
    <row r="49111" spans="5:5" x14ac:dyDescent="0.25">
      <c r="E49111"/>
    </row>
    <row r="49112" spans="5:5" x14ac:dyDescent="0.25">
      <c r="E49112"/>
    </row>
    <row r="49113" spans="5:5" x14ac:dyDescent="0.25">
      <c r="E49113"/>
    </row>
    <row r="49114" spans="5:5" x14ac:dyDescent="0.25">
      <c r="E49114"/>
    </row>
    <row r="49115" spans="5:5" x14ac:dyDescent="0.25">
      <c r="E49115"/>
    </row>
    <row r="49116" spans="5:5" x14ac:dyDescent="0.25">
      <c r="E49116"/>
    </row>
    <row r="49117" spans="5:5" x14ac:dyDescent="0.25">
      <c r="E49117"/>
    </row>
    <row r="49118" spans="5:5" x14ac:dyDescent="0.25">
      <c r="E49118"/>
    </row>
    <row r="49119" spans="5:5" x14ac:dyDescent="0.25">
      <c r="E49119"/>
    </row>
    <row r="49120" spans="5:5" x14ac:dyDescent="0.25">
      <c r="E49120"/>
    </row>
    <row r="49121" spans="5:5" x14ac:dyDescent="0.25">
      <c r="E49121"/>
    </row>
    <row r="49122" spans="5:5" x14ac:dyDescent="0.25">
      <c r="E49122"/>
    </row>
    <row r="49123" spans="5:5" x14ac:dyDescent="0.25">
      <c r="E49123"/>
    </row>
    <row r="49124" spans="5:5" x14ac:dyDescent="0.25">
      <c r="E49124"/>
    </row>
    <row r="49125" spans="5:5" x14ac:dyDescent="0.25">
      <c r="E49125"/>
    </row>
    <row r="49126" spans="5:5" x14ac:dyDescent="0.25">
      <c r="E49126"/>
    </row>
    <row r="49127" spans="5:5" x14ac:dyDescent="0.25">
      <c r="E49127"/>
    </row>
    <row r="49128" spans="5:5" x14ac:dyDescent="0.25">
      <c r="E49128"/>
    </row>
    <row r="49129" spans="5:5" x14ac:dyDescent="0.25">
      <c r="E49129"/>
    </row>
    <row r="49130" spans="5:5" x14ac:dyDescent="0.25">
      <c r="E49130"/>
    </row>
    <row r="49131" spans="5:5" x14ac:dyDescent="0.25">
      <c r="E49131"/>
    </row>
    <row r="49132" spans="5:5" x14ac:dyDescent="0.25">
      <c r="E49132"/>
    </row>
    <row r="49133" spans="5:5" x14ac:dyDescent="0.25">
      <c r="E49133"/>
    </row>
    <row r="49134" spans="5:5" x14ac:dyDescent="0.25">
      <c r="E49134"/>
    </row>
    <row r="49135" spans="5:5" x14ac:dyDescent="0.25">
      <c r="E49135"/>
    </row>
    <row r="49136" spans="5:5" x14ac:dyDescent="0.25">
      <c r="E49136"/>
    </row>
    <row r="49137" spans="5:5" x14ac:dyDescent="0.25">
      <c r="E49137"/>
    </row>
    <row r="49138" spans="5:5" x14ac:dyDescent="0.25">
      <c r="E49138"/>
    </row>
    <row r="49139" spans="5:5" x14ac:dyDescent="0.25">
      <c r="E49139"/>
    </row>
    <row r="49140" spans="5:5" x14ac:dyDescent="0.25">
      <c r="E49140"/>
    </row>
    <row r="49141" spans="5:5" x14ac:dyDescent="0.25">
      <c r="E49141"/>
    </row>
    <row r="49142" spans="5:5" x14ac:dyDescent="0.25">
      <c r="E49142"/>
    </row>
    <row r="49143" spans="5:5" x14ac:dyDescent="0.25">
      <c r="E49143"/>
    </row>
    <row r="49144" spans="5:5" x14ac:dyDescent="0.25">
      <c r="E49144"/>
    </row>
    <row r="49145" spans="5:5" x14ac:dyDescent="0.25">
      <c r="E49145"/>
    </row>
    <row r="49146" spans="5:5" x14ac:dyDescent="0.25">
      <c r="E49146"/>
    </row>
    <row r="49147" spans="5:5" x14ac:dyDescent="0.25">
      <c r="E49147"/>
    </row>
    <row r="49148" spans="5:5" x14ac:dyDescent="0.25">
      <c r="E49148"/>
    </row>
    <row r="49149" spans="5:5" x14ac:dyDescent="0.25">
      <c r="E49149"/>
    </row>
    <row r="49150" spans="5:5" x14ac:dyDescent="0.25">
      <c r="E49150"/>
    </row>
    <row r="49151" spans="5:5" x14ac:dyDescent="0.25">
      <c r="E49151"/>
    </row>
    <row r="49152" spans="5:5" x14ac:dyDescent="0.25">
      <c r="E49152"/>
    </row>
    <row r="49153" spans="5:5" x14ac:dyDescent="0.25">
      <c r="E49153"/>
    </row>
    <row r="49154" spans="5:5" x14ac:dyDescent="0.25">
      <c r="E49154"/>
    </row>
    <row r="49155" spans="5:5" x14ac:dyDescent="0.25">
      <c r="E49155"/>
    </row>
    <row r="49156" spans="5:5" x14ac:dyDescent="0.25">
      <c r="E49156"/>
    </row>
    <row r="49157" spans="5:5" x14ac:dyDescent="0.25">
      <c r="E49157"/>
    </row>
    <row r="49158" spans="5:5" x14ac:dyDescent="0.25">
      <c r="E49158"/>
    </row>
    <row r="49159" spans="5:5" x14ac:dyDescent="0.25">
      <c r="E49159"/>
    </row>
    <row r="49160" spans="5:5" x14ac:dyDescent="0.25">
      <c r="E49160"/>
    </row>
    <row r="49161" spans="5:5" x14ac:dyDescent="0.25">
      <c r="E49161"/>
    </row>
    <row r="49162" spans="5:5" x14ac:dyDescent="0.25">
      <c r="E49162"/>
    </row>
    <row r="49163" spans="5:5" x14ac:dyDescent="0.25">
      <c r="E49163"/>
    </row>
    <row r="49164" spans="5:5" x14ac:dyDescent="0.25">
      <c r="E49164"/>
    </row>
    <row r="49165" spans="5:5" x14ac:dyDescent="0.25">
      <c r="E49165"/>
    </row>
    <row r="49166" spans="5:5" x14ac:dyDescent="0.25">
      <c r="E49166"/>
    </row>
    <row r="49167" spans="5:5" x14ac:dyDescent="0.25">
      <c r="E49167"/>
    </row>
    <row r="49168" spans="5:5" x14ac:dyDescent="0.25">
      <c r="E49168"/>
    </row>
    <row r="49169" spans="5:5" x14ac:dyDescent="0.25">
      <c r="E49169"/>
    </row>
    <row r="49170" spans="5:5" x14ac:dyDescent="0.25">
      <c r="E49170"/>
    </row>
    <row r="49171" spans="5:5" x14ac:dyDescent="0.25">
      <c r="E49171"/>
    </row>
    <row r="49172" spans="5:5" x14ac:dyDescent="0.25">
      <c r="E49172"/>
    </row>
    <row r="49173" spans="5:5" x14ac:dyDescent="0.25">
      <c r="E49173"/>
    </row>
    <row r="49174" spans="5:5" x14ac:dyDescent="0.25">
      <c r="E49174"/>
    </row>
    <row r="49175" spans="5:5" x14ac:dyDescent="0.25">
      <c r="E49175"/>
    </row>
    <row r="49176" spans="5:5" x14ac:dyDescent="0.25">
      <c r="E49176"/>
    </row>
    <row r="49177" spans="5:5" x14ac:dyDescent="0.25">
      <c r="E49177"/>
    </row>
    <row r="49178" spans="5:5" x14ac:dyDescent="0.25">
      <c r="E49178"/>
    </row>
    <row r="49179" spans="5:5" x14ac:dyDescent="0.25">
      <c r="E49179"/>
    </row>
    <row r="49180" spans="5:5" x14ac:dyDescent="0.25">
      <c r="E49180"/>
    </row>
    <row r="49181" spans="5:5" x14ac:dyDescent="0.25">
      <c r="E49181"/>
    </row>
    <row r="49182" spans="5:5" x14ac:dyDescent="0.25">
      <c r="E49182"/>
    </row>
    <row r="49183" spans="5:5" x14ac:dyDescent="0.25">
      <c r="E49183"/>
    </row>
    <row r="49184" spans="5:5" x14ac:dyDescent="0.25">
      <c r="E49184"/>
    </row>
    <row r="49185" spans="5:5" x14ac:dyDescent="0.25">
      <c r="E49185"/>
    </row>
    <row r="49186" spans="5:5" x14ac:dyDescent="0.25">
      <c r="E49186"/>
    </row>
    <row r="49187" spans="5:5" x14ac:dyDescent="0.25">
      <c r="E49187"/>
    </row>
    <row r="49188" spans="5:5" x14ac:dyDescent="0.25">
      <c r="E49188"/>
    </row>
    <row r="49189" spans="5:5" x14ac:dyDescent="0.25">
      <c r="E49189"/>
    </row>
    <row r="49190" spans="5:5" x14ac:dyDescent="0.25">
      <c r="E49190"/>
    </row>
    <row r="49191" spans="5:5" x14ac:dyDescent="0.25">
      <c r="E49191"/>
    </row>
    <row r="49192" spans="5:5" x14ac:dyDescent="0.25">
      <c r="E49192"/>
    </row>
    <row r="49193" spans="5:5" x14ac:dyDescent="0.25">
      <c r="E49193"/>
    </row>
    <row r="49194" spans="5:5" x14ac:dyDescent="0.25">
      <c r="E49194"/>
    </row>
    <row r="49195" spans="5:5" x14ac:dyDescent="0.25">
      <c r="E49195"/>
    </row>
    <row r="49196" spans="5:5" x14ac:dyDescent="0.25">
      <c r="E49196"/>
    </row>
    <row r="49197" spans="5:5" x14ac:dyDescent="0.25">
      <c r="E49197"/>
    </row>
    <row r="49198" spans="5:5" x14ac:dyDescent="0.25">
      <c r="E49198"/>
    </row>
    <row r="49199" spans="5:5" x14ac:dyDescent="0.25">
      <c r="E49199"/>
    </row>
    <row r="49200" spans="5:5" x14ac:dyDescent="0.25">
      <c r="E49200"/>
    </row>
    <row r="49201" spans="5:5" x14ac:dyDescent="0.25">
      <c r="E49201"/>
    </row>
    <row r="49202" spans="5:5" x14ac:dyDescent="0.25">
      <c r="E49202"/>
    </row>
    <row r="49203" spans="5:5" x14ac:dyDescent="0.25">
      <c r="E49203"/>
    </row>
    <row r="49204" spans="5:5" x14ac:dyDescent="0.25">
      <c r="E49204"/>
    </row>
    <row r="49205" spans="5:5" x14ac:dyDescent="0.25">
      <c r="E49205"/>
    </row>
    <row r="49206" spans="5:5" x14ac:dyDescent="0.25">
      <c r="E49206"/>
    </row>
    <row r="49207" spans="5:5" x14ac:dyDescent="0.25">
      <c r="E49207"/>
    </row>
    <row r="49208" spans="5:5" x14ac:dyDescent="0.25">
      <c r="E49208"/>
    </row>
    <row r="49209" spans="5:5" x14ac:dyDescent="0.25">
      <c r="E49209"/>
    </row>
    <row r="49210" spans="5:5" x14ac:dyDescent="0.25">
      <c r="E49210"/>
    </row>
    <row r="49211" spans="5:5" x14ac:dyDescent="0.25">
      <c r="E49211"/>
    </row>
    <row r="49212" spans="5:5" x14ac:dyDescent="0.25">
      <c r="E49212"/>
    </row>
    <row r="49213" spans="5:5" x14ac:dyDescent="0.25">
      <c r="E49213"/>
    </row>
    <row r="49214" spans="5:5" x14ac:dyDescent="0.25">
      <c r="E49214"/>
    </row>
    <row r="49215" spans="5:5" x14ac:dyDescent="0.25">
      <c r="E49215"/>
    </row>
    <row r="49216" spans="5:5" x14ac:dyDescent="0.25">
      <c r="E49216"/>
    </row>
    <row r="49217" spans="5:5" x14ac:dyDescent="0.25">
      <c r="E49217"/>
    </row>
    <row r="49218" spans="5:5" x14ac:dyDescent="0.25">
      <c r="E49218"/>
    </row>
    <row r="49219" spans="5:5" x14ac:dyDescent="0.25">
      <c r="E49219"/>
    </row>
    <row r="49220" spans="5:5" x14ac:dyDescent="0.25">
      <c r="E49220"/>
    </row>
    <row r="49221" spans="5:5" x14ac:dyDescent="0.25">
      <c r="E49221"/>
    </row>
    <row r="49222" spans="5:5" x14ac:dyDescent="0.25">
      <c r="E49222"/>
    </row>
    <row r="49223" spans="5:5" x14ac:dyDescent="0.25">
      <c r="E49223"/>
    </row>
    <row r="49224" spans="5:5" x14ac:dyDescent="0.25">
      <c r="E49224"/>
    </row>
    <row r="49225" spans="5:5" x14ac:dyDescent="0.25">
      <c r="E49225"/>
    </row>
    <row r="49226" spans="5:5" x14ac:dyDescent="0.25">
      <c r="E49226"/>
    </row>
    <row r="49227" spans="5:5" x14ac:dyDescent="0.25">
      <c r="E49227"/>
    </row>
    <row r="49228" spans="5:5" x14ac:dyDescent="0.25">
      <c r="E49228"/>
    </row>
    <row r="49229" spans="5:5" x14ac:dyDescent="0.25">
      <c r="E49229"/>
    </row>
    <row r="49230" spans="5:5" x14ac:dyDescent="0.25">
      <c r="E49230"/>
    </row>
    <row r="49231" spans="5:5" x14ac:dyDescent="0.25">
      <c r="E49231"/>
    </row>
    <row r="49232" spans="5:5" x14ac:dyDescent="0.25">
      <c r="E49232"/>
    </row>
    <row r="49233" spans="5:5" x14ac:dyDescent="0.25">
      <c r="E49233"/>
    </row>
    <row r="49234" spans="5:5" x14ac:dyDescent="0.25">
      <c r="E49234"/>
    </row>
    <row r="49235" spans="5:5" x14ac:dyDescent="0.25">
      <c r="E49235"/>
    </row>
    <row r="49236" spans="5:5" x14ac:dyDescent="0.25">
      <c r="E49236"/>
    </row>
    <row r="49237" spans="5:5" x14ac:dyDescent="0.25">
      <c r="E49237"/>
    </row>
    <row r="49238" spans="5:5" x14ac:dyDescent="0.25">
      <c r="E49238"/>
    </row>
    <row r="49239" spans="5:5" x14ac:dyDescent="0.25">
      <c r="E49239"/>
    </row>
    <row r="49240" spans="5:5" x14ac:dyDescent="0.25">
      <c r="E49240"/>
    </row>
    <row r="49241" spans="5:5" x14ac:dyDescent="0.25">
      <c r="E49241"/>
    </row>
    <row r="49242" spans="5:5" x14ac:dyDescent="0.25">
      <c r="E49242"/>
    </row>
    <row r="49243" spans="5:5" x14ac:dyDescent="0.25">
      <c r="E49243"/>
    </row>
    <row r="49244" spans="5:5" x14ac:dyDescent="0.25">
      <c r="E49244"/>
    </row>
    <row r="49245" spans="5:5" x14ac:dyDescent="0.25">
      <c r="E49245"/>
    </row>
    <row r="49246" spans="5:5" x14ac:dyDescent="0.25">
      <c r="E49246"/>
    </row>
    <row r="49247" spans="5:5" x14ac:dyDescent="0.25">
      <c r="E49247"/>
    </row>
    <row r="49248" spans="5:5" x14ac:dyDescent="0.25">
      <c r="E49248"/>
    </row>
    <row r="49249" spans="5:5" x14ac:dyDescent="0.25">
      <c r="E49249"/>
    </row>
    <row r="49250" spans="5:5" x14ac:dyDescent="0.25">
      <c r="E49250"/>
    </row>
    <row r="49251" spans="5:5" x14ac:dyDescent="0.25">
      <c r="E49251"/>
    </row>
    <row r="49252" spans="5:5" x14ac:dyDescent="0.25">
      <c r="E49252"/>
    </row>
    <row r="49253" spans="5:5" x14ac:dyDescent="0.25">
      <c r="E49253"/>
    </row>
    <row r="49254" spans="5:5" x14ac:dyDescent="0.25">
      <c r="E49254"/>
    </row>
    <row r="49255" spans="5:5" x14ac:dyDescent="0.25">
      <c r="E49255"/>
    </row>
    <row r="49256" spans="5:5" x14ac:dyDescent="0.25">
      <c r="E49256"/>
    </row>
    <row r="49257" spans="5:5" x14ac:dyDescent="0.25">
      <c r="E49257"/>
    </row>
    <row r="49258" spans="5:5" x14ac:dyDescent="0.25">
      <c r="E49258"/>
    </row>
    <row r="49259" spans="5:5" x14ac:dyDescent="0.25">
      <c r="E49259"/>
    </row>
    <row r="49260" spans="5:5" x14ac:dyDescent="0.25">
      <c r="E49260"/>
    </row>
    <row r="49261" spans="5:5" x14ac:dyDescent="0.25">
      <c r="E49261"/>
    </row>
    <row r="49262" spans="5:5" x14ac:dyDescent="0.25">
      <c r="E49262"/>
    </row>
    <row r="49263" spans="5:5" x14ac:dyDescent="0.25">
      <c r="E49263"/>
    </row>
    <row r="49264" spans="5:5" x14ac:dyDescent="0.25">
      <c r="E49264"/>
    </row>
    <row r="49265" spans="5:5" x14ac:dyDescent="0.25">
      <c r="E49265"/>
    </row>
    <row r="49266" spans="5:5" x14ac:dyDescent="0.25">
      <c r="E49266"/>
    </row>
    <row r="49267" spans="5:5" x14ac:dyDescent="0.25">
      <c r="E49267"/>
    </row>
    <row r="49268" spans="5:5" x14ac:dyDescent="0.25">
      <c r="E49268"/>
    </row>
    <row r="49269" spans="5:5" x14ac:dyDescent="0.25">
      <c r="E49269"/>
    </row>
    <row r="49270" spans="5:5" x14ac:dyDescent="0.25">
      <c r="E49270"/>
    </row>
    <row r="49271" spans="5:5" x14ac:dyDescent="0.25">
      <c r="E49271"/>
    </row>
    <row r="49272" spans="5:5" x14ac:dyDescent="0.25">
      <c r="E49272"/>
    </row>
    <row r="49273" spans="5:5" x14ac:dyDescent="0.25">
      <c r="E49273"/>
    </row>
    <row r="49274" spans="5:5" x14ac:dyDescent="0.25">
      <c r="E49274"/>
    </row>
    <row r="49275" spans="5:5" x14ac:dyDescent="0.25">
      <c r="E49275"/>
    </row>
    <row r="49276" spans="5:5" x14ac:dyDescent="0.25">
      <c r="E49276"/>
    </row>
    <row r="49277" spans="5:5" x14ac:dyDescent="0.25">
      <c r="E49277"/>
    </row>
    <row r="49278" spans="5:5" x14ac:dyDescent="0.25">
      <c r="E49278"/>
    </row>
    <row r="49279" spans="5:5" x14ac:dyDescent="0.25">
      <c r="E49279"/>
    </row>
    <row r="49280" spans="5:5" x14ac:dyDescent="0.25">
      <c r="E49280"/>
    </row>
    <row r="49281" spans="5:5" x14ac:dyDescent="0.25">
      <c r="E49281"/>
    </row>
    <row r="49282" spans="5:5" x14ac:dyDescent="0.25">
      <c r="E49282"/>
    </row>
    <row r="49283" spans="5:5" x14ac:dyDescent="0.25">
      <c r="E49283"/>
    </row>
    <row r="49284" spans="5:5" x14ac:dyDescent="0.25">
      <c r="E49284"/>
    </row>
    <row r="49285" spans="5:5" x14ac:dyDescent="0.25">
      <c r="E49285"/>
    </row>
    <row r="49286" spans="5:5" x14ac:dyDescent="0.25">
      <c r="E49286"/>
    </row>
    <row r="49287" spans="5:5" x14ac:dyDescent="0.25">
      <c r="E49287"/>
    </row>
    <row r="49288" spans="5:5" x14ac:dyDescent="0.25">
      <c r="E49288"/>
    </row>
    <row r="49289" spans="5:5" x14ac:dyDescent="0.25">
      <c r="E49289"/>
    </row>
    <row r="49290" spans="5:5" x14ac:dyDescent="0.25">
      <c r="E49290"/>
    </row>
    <row r="49291" spans="5:5" x14ac:dyDescent="0.25">
      <c r="E49291"/>
    </row>
    <row r="49292" spans="5:5" x14ac:dyDescent="0.25">
      <c r="E49292"/>
    </row>
    <row r="49293" spans="5:5" x14ac:dyDescent="0.25">
      <c r="E49293"/>
    </row>
    <row r="49294" spans="5:5" x14ac:dyDescent="0.25">
      <c r="E49294"/>
    </row>
    <row r="49295" spans="5:5" x14ac:dyDescent="0.25">
      <c r="E49295"/>
    </row>
    <row r="49296" spans="5:5" x14ac:dyDescent="0.25">
      <c r="E49296"/>
    </row>
    <row r="49297" spans="5:5" x14ac:dyDescent="0.25">
      <c r="E49297"/>
    </row>
    <row r="49298" spans="5:5" x14ac:dyDescent="0.25">
      <c r="E49298"/>
    </row>
    <row r="49299" spans="5:5" x14ac:dyDescent="0.25">
      <c r="E49299"/>
    </row>
    <row r="49300" spans="5:5" x14ac:dyDescent="0.25">
      <c r="E49300"/>
    </row>
    <row r="49301" spans="5:5" x14ac:dyDescent="0.25">
      <c r="E49301"/>
    </row>
    <row r="49302" spans="5:5" x14ac:dyDescent="0.25">
      <c r="E49302"/>
    </row>
    <row r="49303" spans="5:5" x14ac:dyDescent="0.25">
      <c r="E49303"/>
    </row>
    <row r="49304" spans="5:5" x14ac:dyDescent="0.25">
      <c r="E49304"/>
    </row>
    <row r="49305" spans="5:5" x14ac:dyDescent="0.25">
      <c r="E49305"/>
    </row>
    <row r="49306" spans="5:5" x14ac:dyDescent="0.25">
      <c r="E49306"/>
    </row>
    <row r="49307" spans="5:5" x14ac:dyDescent="0.25">
      <c r="E49307"/>
    </row>
    <row r="49308" spans="5:5" x14ac:dyDescent="0.25">
      <c r="E49308"/>
    </row>
    <row r="49309" spans="5:5" x14ac:dyDescent="0.25">
      <c r="E49309"/>
    </row>
    <row r="49310" spans="5:5" x14ac:dyDescent="0.25">
      <c r="E49310"/>
    </row>
    <row r="49311" spans="5:5" x14ac:dyDescent="0.25">
      <c r="E49311"/>
    </row>
    <row r="49312" spans="5:5" x14ac:dyDescent="0.25">
      <c r="E49312"/>
    </row>
    <row r="49313" spans="5:5" x14ac:dyDescent="0.25">
      <c r="E49313"/>
    </row>
    <row r="49314" spans="5:5" x14ac:dyDescent="0.25">
      <c r="E49314"/>
    </row>
    <row r="49315" spans="5:5" x14ac:dyDescent="0.25">
      <c r="E49315"/>
    </row>
    <row r="49316" spans="5:5" x14ac:dyDescent="0.25">
      <c r="E49316"/>
    </row>
    <row r="49317" spans="5:5" x14ac:dyDescent="0.25">
      <c r="E49317"/>
    </row>
    <row r="49318" spans="5:5" x14ac:dyDescent="0.25">
      <c r="E49318"/>
    </row>
    <row r="49319" spans="5:5" x14ac:dyDescent="0.25">
      <c r="E49319"/>
    </row>
    <row r="49320" spans="5:5" x14ac:dyDescent="0.25">
      <c r="E49320"/>
    </row>
    <row r="49321" spans="5:5" x14ac:dyDescent="0.25">
      <c r="E49321"/>
    </row>
    <row r="49322" spans="5:5" x14ac:dyDescent="0.25">
      <c r="E49322"/>
    </row>
    <row r="49323" spans="5:5" x14ac:dyDescent="0.25">
      <c r="E49323"/>
    </row>
    <row r="49324" spans="5:5" x14ac:dyDescent="0.25">
      <c r="E49324"/>
    </row>
    <row r="49325" spans="5:5" x14ac:dyDescent="0.25">
      <c r="E49325"/>
    </row>
    <row r="49326" spans="5:5" x14ac:dyDescent="0.25">
      <c r="E49326"/>
    </row>
    <row r="49327" spans="5:5" x14ac:dyDescent="0.25">
      <c r="E49327"/>
    </row>
    <row r="49328" spans="5:5" x14ac:dyDescent="0.25">
      <c r="E49328"/>
    </row>
    <row r="49329" spans="5:5" x14ac:dyDescent="0.25">
      <c r="E49329"/>
    </row>
    <row r="49330" spans="5:5" x14ac:dyDescent="0.25">
      <c r="E49330"/>
    </row>
    <row r="49331" spans="5:5" x14ac:dyDescent="0.25">
      <c r="E49331"/>
    </row>
    <row r="49332" spans="5:5" x14ac:dyDescent="0.25">
      <c r="E49332"/>
    </row>
    <row r="49333" spans="5:5" x14ac:dyDescent="0.25">
      <c r="E49333"/>
    </row>
    <row r="49334" spans="5:5" x14ac:dyDescent="0.25">
      <c r="E49334"/>
    </row>
    <row r="49335" spans="5:5" x14ac:dyDescent="0.25">
      <c r="E49335"/>
    </row>
    <row r="49336" spans="5:5" x14ac:dyDescent="0.25">
      <c r="E49336"/>
    </row>
    <row r="49337" spans="5:5" x14ac:dyDescent="0.25">
      <c r="E49337"/>
    </row>
    <row r="49338" spans="5:5" x14ac:dyDescent="0.25">
      <c r="E49338"/>
    </row>
    <row r="49339" spans="5:5" x14ac:dyDescent="0.25">
      <c r="E49339"/>
    </row>
    <row r="49340" spans="5:5" x14ac:dyDescent="0.25">
      <c r="E49340"/>
    </row>
    <row r="49341" spans="5:5" x14ac:dyDescent="0.25">
      <c r="E49341"/>
    </row>
    <row r="49342" spans="5:5" x14ac:dyDescent="0.25">
      <c r="E49342"/>
    </row>
    <row r="49343" spans="5:5" x14ac:dyDescent="0.25">
      <c r="E49343"/>
    </row>
    <row r="49344" spans="5:5" x14ac:dyDescent="0.25">
      <c r="E49344"/>
    </row>
    <row r="49345" spans="5:5" x14ac:dyDescent="0.25">
      <c r="E49345"/>
    </row>
    <row r="49346" spans="5:5" x14ac:dyDescent="0.25">
      <c r="E49346"/>
    </row>
    <row r="49347" spans="5:5" x14ac:dyDescent="0.25">
      <c r="E49347"/>
    </row>
    <row r="49348" spans="5:5" x14ac:dyDescent="0.25">
      <c r="E49348"/>
    </row>
    <row r="49349" spans="5:5" x14ac:dyDescent="0.25">
      <c r="E49349"/>
    </row>
    <row r="49350" spans="5:5" x14ac:dyDescent="0.25">
      <c r="E49350"/>
    </row>
    <row r="49351" spans="5:5" x14ac:dyDescent="0.25">
      <c r="E49351"/>
    </row>
    <row r="49352" spans="5:5" x14ac:dyDescent="0.25">
      <c r="E49352"/>
    </row>
    <row r="49353" spans="5:5" x14ac:dyDescent="0.25">
      <c r="E49353"/>
    </row>
    <row r="49354" spans="5:5" x14ac:dyDescent="0.25">
      <c r="E49354"/>
    </row>
    <row r="49355" spans="5:5" x14ac:dyDescent="0.25">
      <c r="E49355"/>
    </row>
    <row r="49356" spans="5:5" x14ac:dyDescent="0.25">
      <c r="E49356"/>
    </row>
    <row r="49357" spans="5:5" x14ac:dyDescent="0.25">
      <c r="E49357"/>
    </row>
    <row r="49358" spans="5:5" x14ac:dyDescent="0.25">
      <c r="E49358"/>
    </row>
    <row r="49359" spans="5:5" x14ac:dyDescent="0.25">
      <c r="E49359"/>
    </row>
    <row r="49360" spans="5:5" x14ac:dyDescent="0.25">
      <c r="E49360"/>
    </row>
    <row r="49361" spans="5:5" x14ac:dyDescent="0.25">
      <c r="E49361"/>
    </row>
    <row r="49362" spans="5:5" x14ac:dyDescent="0.25">
      <c r="E49362"/>
    </row>
    <row r="49363" spans="5:5" x14ac:dyDescent="0.25">
      <c r="E49363"/>
    </row>
    <row r="49364" spans="5:5" x14ac:dyDescent="0.25">
      <c r="E49364"/>
    </row>
    <row r="49365" spans="5:5" x14ac:dyDescent="0.25">
      <c r="E49365"/>
    </row>
    <row r="49366" spans="5:5" x14ac:dyDescent="0.25">
      <c r="E49366"/>
    </row>
    <row r="49367" spans="5:5" x14ac:dyDescent="0.25">
      <c r="E49367"/>
    </row>
    <row r="49368" spans="5:5" x14ac:dyDescent="0.25">
      <c r="E49368"/>
    </row>
    <row r="49369" spans="5:5" x14ac:dyDescent="0.25">
      <c r="E49369"/>
    </row>
    <row r="49370" spans="5:5" x14ac:dyDescent="0.25">
      <c r="E49370"/>
    </row>
    <row r="49371" spans="5:5" x14ac:dyDescent="0.25">
      <c r="E49371"/>
    </row>
    <row r="49372" spans="5:5" x14ac:dyDescent="0.25">
      <c r="E49372"/>
    </row>
    <row r="49373" spans="5:5" x14ac:dyDescent="0.25">
      <c r="E49373"/>
    </row>
    <row r="49374" spans="5:5" x14ac:dyDescent="0.25">
      <c r="E49374"/>
    </row>
    <row r="49375" spans="5:5" x14ac:dyDescent="0.25">
      <c r="E49375"/>
    </row>
    <row r="49376" spans="5:5" x14ac:dyDescent="0.25">
      <c r="E49376"/>
    </row>
    <row r="49377" spans="5:5" x14ac:dyDescent="0.25">
      <c r="E49377"/>
    </row>
    <row r="49378" spans="5:5" x14ac:dyDescent="0.25">
      <c r="E49378"/>
    </row>
    <row r="49379" spans="5:5" x14ac:dyDescent="0.25">
      <c r="E49379"/>
    </row>
    <row r="49380" spans="5:5" x14ac:dyDescent="0.25">
      <c r="E49380"/>
    </row>
    <row r="49381" spans="5:5" x14ac:dyDescent="0.25">
      <c r="E49381"/>
    </row>
    <row r="49382" spans="5:5" x14ac:dyDescent="0.25">
      <c r="E49382"/>
    </row>
    <row r="49383" spans="5:5" x14ac:dyDescent="0.25">
      <c r="E49383"/>
    </row>
    <row r="49384" spans="5:5" x14ac:dyDescent="0.25">
      <c r="E49384"/>
    </row>
    <row r="49385" spans="5:5" x14ac:dyDescent="0.25">
      <c r="E49385"/>
    </row>
    <row r="49386" spans="5:5" x14ac:dyDescent="0.25">
      <c r="E49386"/>
    </row>
    <row r="49387" spans="5:5" x14ac:dyDescent="0.25">
      <c r="E49387"/>
    </row>
    <row r="49388" spans="5:5" x14ac:dyDescent="0.25">
      <c r="E49388"/>
    </row>
    <row r="49389" spans="5:5" x14ac:dyDescent="0.25">
      <c r="E49389"/>
    </row>
    <row r="49390" spans="5:5" x14ac:dyDescent="0.25">
      <c r="E49390"/>
    </row>
    <row r="49391" spans="5:5" x14ac:dyDescent="0.25">
      <c r="E49391"/>
    </row>
    <row r="49392" spans="5:5" x14ac:dyDescent="0.25">
      <c r="E49392"/>
    </row>
    <row r="49393" spans="5:5" x14ac:dyDescent="0.25">
      <c r="E49393"/>
    </row>
    <row r="49394" spans="5:5" x14ac:dyDescent="0.25">
      <c r="E49394"/>
    </row>
    <row r="49395" spans="5:5" x14ac:dyDescent="0.25">
      <c r="E49395"/>
    </row>
    <row r="49396" spans="5:5" x14ac:dyDescent="0.25">
      <c r="E49396"/>
    </row>
    <row r="49397" spans="5:5" x14ac:dyDescent="0.25">
      <c r="E49397"/>
    </row>
    <row r="49398" spans="5:5" x14ac:dyDescent="0.25">
      <c r="E49398"/>
    </row>
    <row r="49399" spans="5:5" x14ac:dyDescent="0.25">
      <c r="E49399"/>
    </row>
    <row r="49400" spans="5:5" x14ac:dyDescent="0.25">
      <c r="E49400"/>
    </row>
    <row r="49401" spans="5:5" x14ac:dyDescent="0.25">
      <c r="E49401"/>
    </row>
    <row r="49402" spans="5:5" x14ac:dyDescent="0.25">
      <c r="E49402"/>
    </row>
    <row r="49403" spans="5:5" x14ac:dyDescent="0.25">
      <c r="E49403"/>
    </row>
    <row r="49404" spans="5:5" x14ac:dyDescent="0.25">
      <c r="E49404"/>
    </row>
    <row r="49405" spans="5:5" x14ac:dyDescent="0.25">
      <c r="E49405"/>
    </row>
    <row r="49406" spans="5:5" x14ac:dyDescent="0.25">
      <c r="E49406"/>
    </row>
    <row r="49407" spans="5:5" x14ac:dyDescent="0.25">
      <c r="E49407"/>
    </row>
    <row r="49408" spans="5:5" x14ac:dyDescent="0.25">
      <c r="E49408"/>
    </row>
    <row r="49409" spans="5:5" x14ac:dyDescent="0.25">
      <c r="E49409"/>
    </row>
    <row r="49410" spans="5:5" x14ac:dyDescent="0.25">
      <c r="E49410"/>
    </row>
    <row r="49411" spans="5:5" x14ac:dyDescent="0.25">
      <c r="E49411"/>
    </row>
    <row r="49412" spans="5:5" x14ac:dyDescent="0.25">
      <c r="E49412"/>
    </row>
    <row r="49413" spans="5:5" x14ac:dyDescent="0.25">
      <c r="E49413"/>
    </row>
    <row r="49414" spans="5:5" x14ac:dyDescent="0.25">
      <c r="E49414"/>
    </row>
    <row r="49415" spans="5:5" x14ac:dyDescent="0.25">
      <c r="E49415"/>
    </row>
    <row r="49416" spans="5:5" x14ac:dyDescent="0.25">
      <c r="E49416"/>
    </row>
    <row r="49417" spans="5:5" x14ac:dyDescent="0.25">
      <c r="E49417"/>
    </row>
    <row r="49418" spans="5:5" x14ac:dyDescent="0.25">
      <c r="E49418"/>
    </row>
    <row r="49419" spans="5:5" x14ac:dyDescent="0.25">
      <c r="E49419"/>
    </row>
    <row r="49420" spans="5:5" x14ac:dyDescent="0.25">
      <c r="E49420"/>
    </row>
    <row r="49421" spans="5:5" x14ac:dyDescent="0.25">
      <c r="E49421"/>
    </row>
    <row r="49422" spans="5:5" x14ac:dyDescent="0.25">
      <c r="E49422"/>
    </row>
    <row r="49423" spans="5:5" x14ac:dyDescent="0.25">
      <c r="E49423"/>
    </row>
    <row r="49424" spans="5:5" x14ac:dyDescent="0.25">
      <c r="E49424"/>
    </row>
    <row r="49425" spans="5:5" x14ac:dyDescent="0.25">
      <c r="E49425"/>
    </row>
    <row r="49426" spans="5:5" x14ac:dyDescent="0.25">
      <c r="E49426"/>
    </row>
    <row r="49427" spans="5:5" x14ac:dyDescent="0.25">
      <c r="E49427"/>
    </row>
    <row r="49428" spans="5:5" x14ac:dyDescent="0.25">
      <c r="E49428"/>
    </row>
    <row r="49429" spans="5:5" x14ac:dyDescent="0.25">
      <c r="E49429"/>
    </row>
    <row r="49430" spans="5:5" x14ac:dyDescent="0.25">
      <c r="E49430"/>
    </row>
    <row r="49431" spans="5:5" x14ac:dyDescent="0.25">
      <c r="E49431"/>
    </row>
    <row r="49432" spans="5:5" x14ac:dyDescent="0.25">
      <c r="E49432"/>
    </row>
    <row r="49433" spans="5:5" x14ac:dyDescent="0.25">
      <c r="E49433"/>
    </row>
    <row r="49434" spans="5:5" x14ac:dyDescent="0.25">
      <c r="E49434"/>
    </row>
    <row r="49435" spans="5:5" x14ac:dyDescent="0.25">
      <c r="E49435"/>
    </row>
    <row r="49436" spans="5:5" x14ac:dyDescent="0.25">
      <c r="E49436"/>
    </row>
    <row r="49437" spans="5:5" x14ac:dyDescent="0.25">
      <c r="E49437"/>
    </row>
    <row r="49438" spans="5:5" x14ac:dyDescent="0.25">
      <c r="E49438"/>
    </row>
    <row r="49439" spans="5:5" x14ac:dyDescent="0.25">
      <c r="E49439"/>
    </row>
    <row r="49440" spans="5:5" x14ac:dyDescent="0.25">
      <c r="E49440"/>
    </row>
    <row r="49441" spans="5:5" x14ac:dyDescent="0.25">
      <c r="E49441"/>
    </row>
    <row r="49442" spans="5:5" x14ac:dyDescent="0.25">
      <c r="E49442"/>
    </row>
    <row r="49443" spans="5:5" x14ac:dyDescent="0.25">
      <c r="E49443"/>
    </row>
    <row r="49444" spans="5:5" x14ac:dyDescent="0.25">
      <c r="E49444"/>
    </row>
    <row r="49445" spans="5:5" x14ac:dyDescent="0.25">
      <c r="E49445"/>
    </row>
    <row r="49446" spans="5:5" x14ac:dyDescent="0.25">
      <c r="E49446"/>
    </row>
    <row r="49447" spans="5:5" x14ac:dyDescent="0.25">
      <c r="E49447"/>
    </row>
    <row r="49448" spans="5:5" x14ac:dyDescent="0.25">
      <c r="E49448"/>
    </row>
    <row r="49449" spans="5:5" x14ac:dyDescent="0.25">
      <c r="E49449"/>
    </row>
    <row r="49450" spans="5:5" x14ac:dyDescent="0.25">
      <c r="E49450"/>
    </row>
    <row r="49451" spans="5:5" x14ac:dyDescent="0.25">
      <c r="E49451"/>
    </row>
    <row r="49452" spans="5:5" x14ac:dyDescent="0.25">
      <c r="E49452"/>
    </row>
    <row r="49453" spans="5:5" x14ac:dyDescent="0.25">
      <c r="E49453"/>
    </row>
    <row r="49454" spans="5:5" x14ac:dyDescent="0.25">
      <c r="E49454"/>
    </row>
    <row r="49455" spans="5:5" x14ac:dyDescent="0.25">
      <c r="E49455"/>
    </row>
    <row r="49456" spans="5:5" x14ac:dyDescent="0.25">
      <c r="E49456"/>
    </row>
    <row r="49457" spans="5:5" x14ac:dyDescent="0.25">
      <c r="E49457"/>
    </row>
    <row r="49458" spans="5:5" x14ac:dyDescent="0.25">
      <c r="E49458"/>
    </row>
    <row r="49459" spans="5:5" x14ac:dyDescent="0.25">
      <c r="E49459"/>
    </row>
    <row r="49460" spans="5:5" x14ac:dyDescent="0.25">
      <c r="E49460"/>
    </row>
    <row r="49461" spans="5:5" x14ac:dyDescent="0.25">
      <c r="E49461"/>
    </row>
    <row r="49462" spans="5:5" x14ac:dyDescent="0.25">
      <c r="E49462"/>
    </row>
    <row r="49463" spans="5:5" x14ac:dyDescent="0.25">
      <c r="E49463"/>
    </row>
    <row r="49464" spans="5:5" x14ac:dyDescent="0.25">
      <c r="E49464"/>
    </row>
    <row r="49465" spans="5:5" x14ac:dyDescent="0.25">
      <c r="E49465"/>
    </row>
    <row r="49466" spans="5:5" x14ac:dyDescent="0.25">
      <c r="E49466"/>
    </row>
    <row r="49467" spans="5:5" x14ac:dyDescent="0.25">
      <c r="E49467"/>
    </row>
    <row r="49468" spans="5:5" x14ac:dyDescent="0.25">
      <c r="E49468"/>
    </row>
    <row r="49469" spans="5:5" x14ac:dyDescent="0.25">
      <c r="E49469"/>
    </row>
    <row r="49470" spans="5:5" x14ac:dyDescent="0.25">
      <c r="E49470"/>
    </row>
    <row r="49471" spans="5:5" x14ac:dyDescent="0.25">
      <c r="E49471"/>
    </row>
    <row r="49472" spans="5:5" x14ac:dyDescent="0.25">
      <c r="E49472"/>
    </row>
    <row r="49473" spans="5:5" x14ac:dyDescent="0.25">
      <c r="E49473"/>
    </row>
    <row r="49474" spans="5:5" x14ac:dyDescent="0.25">
      <c r="E49474"/>
    </row>
    <row r="49475" spans="5:5" x14ac:dyDescent="0.25">
      <c r="E49475"/>
    </row>
    <row r="49476" spans="5:5" x14ac:dyDescent="0.25">
      <c r="E49476"/>
    </row>
    <row r="49477" spans="5:5" x14ac:dyDescent="0.25">
      <c r="E49477"/>
    </row>
    <row r="49478" spans="5:5" x14ac:dyDescent="0.25">
      <c r="E49478"/>
    </row>
    <row r="49479" spans="5:5" x14ac:dyDescent="0.25">
      <c r="E49479"/>
    </row>
    <row r="49480" spans="5:5" x14ac:dyDescent="0.25">
      <c r="E49480"/>
    </row>
    <row r="49481" spans="5:5" x14ac:dyDescent="0.25">
      <c r="E49481"/>
    </row>
    <row r="49482" spans="5:5" x14ac:dyDescent="0.25">
      <c r="E49482"/>
    </row>
    <row r="49483" spans="5:5" x14ac:dyDescent="0.25">
      <c r="E49483"/>
    </row>
    <row r="49484" spans="5:5" x14ac:dyDescent="0.25">
      <c r="E49484"/>
    </row>
    <row r="49485" spans="5:5" x14ac:dyDescent="0.25">
      <c r="E49485"/>
    </row>
    <row r="49486" spans="5:5" x14ac:dyDescent="0.25">
      <c r="E49486"/>
    </row>
    <row r="49487" spans="5:5" x14ac:dyDescent="0.25">
      <c r="E49487"/>
    </row>
    <row r="49488" spans="5:5" x14ac:dyDescent="0.25">
      <c r="E49488"/>
    </row>
    <row r="49489" spans="5:5" x14ac:dyDescent="0.25">
      <c r="E49489"/>
    </row>
    <row r="49490" spans="5:5" x14ac:dyDescent="0.25">
      <c r="E49490"/>
    </row>
    <row r="49491" spans="5:5" x14ac:dyDescent="0.25">
      <c r="E49491"/>
    </row>
    <row r="49492" spans="5:5" x14ac:dyDescent="0.25">
      <c r="E49492"/>
    </row>
    <row r="49493" spans="5:5" x14ac:dyDescent="0.25">
      <c r="E49493"/>
    </row>
    <row r="49494" spans="5:5" x14ac:dyDescent="0.25">
      <c r="E49494"/>
    </row>
    <row r="49495" spans="5:5" x14ac:dyDescent="0.25">
      <c r="E49495"/>
    </row>
    <row r="49496" spans="5:5" x14ac:dyDescent="0.25">
      <c r="E49496"/>
    </row>
    <row r="49497" spans="5:5" x14ac:dyDescent="0.25">
      <c r="E49497"/>
    </row>
    <row r="49498" spans="5:5" x14ac:dyDescent="0.25">
      <c r="E49498"/>
    </row>
    <row r="49499" spans="5:5" x14ac:dyDescent="0.25">
      <c r="E49499"/>
    </row>
    <row r="49500" spans="5:5" x14ac:dyDescent="0.25">
      <c r="E49500"/>
    </row>
    <row r="49501" spans="5:5" x14ac:dyDescent="0.25">
      <c r="E49501"/>
    </row>
    <row r="49502" spans="5:5" x14ac:dyDescent="0.25">
      <c r="E49502"/>
    </row>
    <row r="49503" spans="5:5" x14ac:dyDescent="0.25">
      <c r="E49503"/>
    </row>
    <row r="49504" spans="5:5" x14ac:dyDescent="0.25">
      <c r="E49504"/>
    </row>
    <row r="49505" spans="5:5" x14ac:dyDescent="0.25">
      <c r="E49505"/>
    </row>
    <row r="49506" spans="5:5" x14ac:dyDescent="0.25">
      <c r="E49506"/>
    </row>
    <row r="49507" spans="5:5" x14ac:dyDescent="0.25">
      <c r="E49507"/>
    </row>
    <row r="49508" spans="5:5" x14ac:dyDescent="0.25">
      <c r="E49508"/>
    </row>
    <row r="49509" spans="5:5" x14ac:dyDescent="0.25">
      <c r="E49509"/>
    </row>
    <row r="49510" spans="5:5" x14ac:dyDescent="0.25">
      <c r="E49510"/>
    </row>
    <row r="49511" spans="5:5" x14ac:dyDescent="0.25">
      <c r="E49511"/>
    </row>
    <row r="49512" spans="5:5" x14ac:dyDescent="0.25">
      <c r="E49512"/>
    </row>
    <row r="49513" spans="5:5" x14ac:dyDescent="0.25">
      <c r="E49513"/>
    </row>
    <row r="49514" spans="5:5" x14ac:dyDescent="0.25">
      <c r="E49514"/>
    </row>
    <row r="49515" spans="5:5" x14ac:dyDescent="0.25">
      <c r="E49515"/>
    </row>
    <row r="49516" spans="5:5" x14ac:dyDescent="0.25">
      <c r="E49516"/>
    </row>
    <row r="49517" spans="5:5" x14ac:dyDescent="0.25">
      <c r="E49517"/>
    </row>
    <row r="49518" spans="5:5" x14ac:dyDescent="0.25">
      <c r="E49518"/>
    </row>
    <row r="49519" spans="5:5" x14ac:dyDescent="0.25">
      <c r="E49519"/>
    </row>
    <row r="49520" spans="5:5" x14ac:dyDescent="0.25">
      <c r="E49520"/>
    </row>
    <row r="49521" spans="5:5" x14ac:dyDescent="0.25">
      <c r="E49521"/>
    </row>
    <row r="49522" spans="5:5" x14ac:dyDescent="0.25">
      <c r="E49522"/>
    </row>
    <row r="49523" spans="5:5" x14ac:dyDescent="0.25">
      <c r="E49523"/>
    </row>
    <row r="49524" spans="5:5" x14ac:dyDescent="0.25">
      <c r="E49524"/>
    </row>
    <row r="49525" spans="5:5" x14ac:dyDescent="0.25">
      <c r="E49525"/>
    </row>
    <row r="49526" spans="5:5" x14ac:dyDescent="0.25">
      <c r="E49526"/>
    </row>
    <row r="49527" spans="5:5" x14ac:dyDescent="0.25">
      <c r="E49527"/>
    </row>
    <row r="49528" spans="5:5" x14ac:dyDescent="0.25">
      <c r="E49528"/>
    </row>
    <row r="49529" spans="5:5" x14ac:dyDescent="0.25">
      <c r="E49529"/>
    </row>
    <row r="49530" spans="5:5" x14ac:dyDescent="0.25">
      <c r="E49530"/>
    </row>
    <row r="49531" spans="5:5" x14ac:dyDescent="0.25">
      <c r="E49531"/>
    </row>
    <row r="49532" spans="5:5" x14ac:dyDescent="0.25">
      <c r="E49532"/>
    </row>
    <row r="49533" spans="5:5" x14ac:dyDescent="0.25">
      <c r="E49533"/>
    </row>
    <row r="49534" spans="5:5" x14ac:dyDescent="0.25">
      <c r="E49534"/>
    </row>
    <row r="49535" spans="5:5" x14ac:dyDescent="0.25">
      <c r="E49535"/>
    </row>
    <row r="49536" spans="5:5" x14ac:dyDescent="0.25">
      <c r="E49536"/>
    </row>
    <row r="49537" spans="5:5" x14ac:dyDescent="0.25">
      <c r="E49537"/>
    </row>
    <row r="49538" spans="5:5" x14ac:dyDescent="0.25">
      <c r="E49538"/>
    </row>
    <row r="49539" spans="5:5" x14ac:dyDescent="0.25">
      <c r="E49539"/>
    </row>
    <row r="49540" spans="5:5" x14ac:dyDescent="0.25">
      <c r="E49540"/>
    </row>
    <row r="49541" spans="5:5" x14ac:dyDescent="0.25">
      <c r="E49541"/>
    </row>
    <row r="49542" spans="5:5" x14ac:dyDescent="0.25">
      <c r="E49542"/>
    </row>
    <row r="49543" spans="5:5" x14ac:dyDescent="0.25">
      <c r="E49543"/>
    </row>
    <row r="49544" spans="5:5" x14ac:dyDescent="0.25">
      <c r="E49544"/>
    </row>
    <row r="49545" spans="5:5" x14ac:dyDescent="0.25">
      <c r="E49545"/>
    </row>
    <row r="49546" spans="5:5" x14ac:dyDescent="0.25">
      <c r="E49546"/>
    </row>
    <row r="49547" spans="5:5" x14ac:dyDescent="0.25">
      <c r="E49547"/>
    </row>
    <row r="49548" spans="5:5" x14ac:dyDescent="0.25">
      <c r="E49548"/>
    </row>
    <row r="49549" spans="5:5" x14ac:dyDescent="0.25">
      <c r="E49549"/>
    </row>
    <row r="49550" spans="5:5" x14ac:dyDescent="0.25">
      <c r="E49550"/>
    </row>
    <row r="49551" spans="5:5" x14ac:dyDescent="0.25">
      <c r="E49551"/>
    </row>
    <row r="49552" spans="5:5" x14ac:dyDescent="0.25">
      <c r="E49552"/>
    </row>
    <row r="49553" spans="5:5" x14ac:dyDescent="0.25">
      <c r="E49553"/>
    </row>
    <row r="49554" spans="5:5" x14ac:dyDescent="0.25">
      <c r="E49554"/>
    </row>
    <row r="49555" spans="5:5" x14ac:dyDescent="0.25">
      <c r="E49555"/>
    </row>
    <row r="49556" spans="5:5" x14ac:dyDescent="0.25">
      <c r="E49556"/>
    </row>
    <row r="49557" spans="5:5" x14ac:dyDescent="0.25">
      <c r="E49557"/>
    </row>
    <row r="49558" spans="5:5" x14ac:dyDescent="0.25">
      <c r="E49558"/>
    </row>
    <row r="49559" spans="5:5" x14ac:dyDescent="0.25">
      <c r="E49559"/>
    </row>
    <row r="49560" spans="5:5" x14ac:dyDescent="0.25">
      <c r="E49560"/>
    </row>
    <row r="49561" spans="5:5" x14ac:dyDescent="0.25">
      <c r="E49561"/>
    </row>
    <row r="49562" spans="5:5" x14ac:dyDescent="0.25">
      <c r="E49562"/>
    </row>
    <row r="49563" spans="5:5" x14ac:dyDescent="0.25">
      <c r="E49563"/>
    </row>
    <row r="49564" spans="5:5" x14ac:dyDescent="0.25">
      <c r="E49564"/>
    </row>
    <row r="49565" spans="5:5" x14ac:dyDescent="0.25">
      <c r="E49565"/>
    </row>
    <row r="49566" spans="5:5" x14ac:dyDescent="0.25">
      <c r="E49566"/>
    </row>
    <row r="49567" spans="5:5" x14ac:dyDescent="0.25">
      <c r="E49567"/>
    </row>
    <row r="49568" spans="5:5" x14ac:dyDescent="0.25">
      <c r="E49568"/>
    </row>
    <row r="49569" spans="5:5" x14ac:dyDescent="0.25">
      <c r="E49569"/>
    </row>
    <row r="49570" spans="5:5" x14ac:dyDescent="0.25">
      <c r="E49570"/>
    </row>
    <row r="49571" spans="5:5" x14ac:dyDescent="0.25">
      <c r="E49571"/>
    </row>
    <row r="49572" spans="5:5" x14ac:dyDescent="0.25">
      <c r="E49572"/>
    </row>
    <row r="49573" spans="5:5" x14ac:dyDescent="0.25">
      <c r="E49573"/>
    </row>
    <row r="49574" spans="5:5" x14ac:dyDescent="0.25">
      <c r="E49574"/>
    </row>
    <row r="49575" spans="5:5" x14ac:dyDescent="0.25">
      <c r="E49575"/>
    </row>
    <row r="49576" spans="5:5" x14ac:dyDescent="0.25">
      <c r="E49576"/>
    </row>
    <row r="49577" spans="5:5" x14ac:dyDescent="0.25">
      <c r="E49577"/>
    </row>
    <row r="49578" spans="5:5" x14ac:dyDescent="0.25">
      <c r="E49578"/>
    </row>
    <row r="49579" spans="5:5" x14ac:dyDescent="0.25">
      <c r="E49579"/>
    </row>
    <row r="49580" spans="5:5" x14ac:dyDescent="0.25">
      <c r="E49580"/>
    </row>
    <row r="49581" spans="5:5" x14ac:dyDescent="0.25">
      <c r="E49581"/>
    </row>
    <row r="49582" spans="5:5" x14ac:dyDescent="0.25">
      <c r="E49582"/>
    </row>
    <row r="49583" spans="5:5" x14ac:dyDescent="0.25">
      <c r="E49583"/>
    </row>
    <row r="49584" spans="5:5" x14ac:dyDescent="0.25">
      <c r="E49584"/>
    </row>
    <row r="49585" spans="5:5" x14ac:dyDescent="0.25">
      <c r="E49585"/>
    </row>
    <row r="49586" spans="5:5" x14ac:dyDescent="0.25">
      <c r="E49586"/>
    </row>
    <row r="49587" spans="5:5" x14ac:dyDescent="0.25">
      <c r="E49587"/>
    </row>
    <row r="49588" spans="5:5" x14ac:dyDescent="0.25">
      <c r="E49588"/>
    </row>
    <row r="49589" spans="5:5" x14ac:dyDescent="0.25">
      <c r="E49589"/>
    </row>
    <row r="49590" spans="5:5" x14ac:dyDescent="0.25">
      <c r="E49590"/>
    </row>
    <row r="49591" spans="5:5" x14ac:dyDescent="0.25">
      <c r="E49591"/>
    </row>
    <row r="49592" spans="5:5" x14ac:dyDescent="0.25">
      <c r="E49592"/>
    </row>
    <row r="49593" spans="5:5" x14ac:dyDescent="0.25">
      <c r="E49593"/>
    </row>
    <row r="49594" spans="5:5" x14ac:dyDescent="0.25">
      <c r="E49594"/>
    </row>
    <row r="49595" spans="5:5" x14ac:dyDescent="0.25">
      <c r="E49595"/>
    </row>
    <row r="49596" spans="5:5" x14ac:dyDescent="0.25">
      <c r="E49596"/>
    </row>
    <row r="49597" spans="5:5" x14ac:dyDescent="0.25">
      <c r="E49597"/>
    </row>
    <row r="49598" spans="5:5" x14ac:dyDescent="0.25">
      <c r="E49598"/>
    </row>
    <row r="49599" spans="5:5" x14ac:dyDescent="0.25">
      <c r="E49599"/>
    </row>
    <row r="49600" spans="5:5" x14ac:dyDescent="0.25">
      <c r="E49600"/>
    </row>
    <row r="49601" spans="5:5" x14ac:dyDescent="0.25">
      <c r="E49601"/>
    </row>
    <row r="49602" spans="5:5" x14ac:dyDescent="0.25">
      <c r="E49602"/>
    </row>
    <row r="49603" spans="5:5" x14ac:dyDescent="0.25">
      <c r="E49603"/>
    </row>
    <row r="49604" spans="5:5" x14ac:dyDescent="0.25">
      <c r="E49604"/>
    </row>
    <row r="49605" spans="5:5" x14ac:dyDescent="0.25">
      <c r="E49605"/>
    </row>
    <row r="49606" spans="5:5" x14ac:dyDescent="0.25">
      <c r="E49606"/>
    </row>
    <row r="49607" spans="5:5" x14ac:dyDescent="0.25">
      <c r="E49607"/>
    </row>
    <row r="49608" spans="5:5" x14ac:dyDescent="0.25">
      <c r="E49608"/>
    </row>
    <row r="49609" spans="5:5" x14ac:dyDescent="0.25">
      <c r="E49609"/>
    </row>
    <row r="49610" spans="5:5" x14ac:dyDescent="0.25">
      <c r="E49610"/>
    </row>
    <row r="49611" spans="5:5" x14ac:dyDescent="0.25">
      <c r="E49611"/>
    </row>
    <row r="49612" spans="5:5" x14ac:dyDescent="0.25">
      <c r="E49612"/>
    </row>
    <row r="49613" spans="5:5" x14ac:dyDescent="0.25">
      <c r="E49613"/>
    </row>
    <row r="49614" spans="5:5" x14ac:dyDescent="0.25">
      <c r="E49614"/>
    </row>
    <row r="49615" spans="5:5" x14ac:dyDescent="0.25">
      <c r="E49615"/>
    </row>
    <row r="49616" spans="5:5" x14ac:dyDescent="0.25">
      <c r="E49616"/>
    </row>
    <row r="49617" spans="5:5" x14ac:dyDescent="0.25">
      <c r="E49617"/>
    </row>
    <row r="49618" spans="5:5" x14ac:dyDescent="0.25">
      <c r="E49618"/>
    </row>
    <row r="49619" spans="5:5" x14ac:dyDescent="0.25">
      <c r="E49619"/>
    </row>
    <row r="49620" spans="5:5" x14ac:dyDescent="0.25">
      <c r="E49620"/>
    </row>
    <row r="49621" spans="5:5" x14ac:dyDescent="0.25">
      <c r="E49621"/>
    </row>
    <row r="49622" spans="5:5" x14ac:dyDescent="0.25">
      <c r="E49622"/>
    </row>
    <row r="49623" spans="5:5" x14ac:dyDescent="0.25">
      <c r="E49623"/>
    </row>
    <row r="49624" spans="5:5" x14ac:dyDescent="0.25">
      <c r="E49624"/>
    </row>
    <row r="49625" spans="5:5" x14ac:dyDescent="0.25">
      <c r="E49625"/>
    </row>
    <row r="49626" spans="5:5" x14ac:dyDescent="0.25">
      <c r="E49626"/>
    </row>
    <row r="49627" spans="5:5" x14ac:dyDescent="0.25">
      <c r="E49627"/>
    </row>
    <row r="49628" spans="5:5" x14ac:dyDescent="0.25">
      <c r="E49628"/>
    </row>
    <row r="49629" spans="5:5" x14ac:dyDescent="0.25">
      <c r="E49629"/>
    </row>
    <row r="49630" spans="5:5" x14ac:dyDescent="0.25">
      <c r="E49630"/>
    </row>
    <row r="49631" spans="5:5" x14ac:dyDescent="0.25">
      <c r="E49631"/>
    </row>
    <row r="49632" spans="5:5" x14ac:dyDescent="0.25">
      <c r="E49632"/>
    </row>
    <row r="49633" spans="5:5" x14ac:dyDescent="0.25">
      <c r="E49633"/>
    </row>
    <row r="49634" spans="5:5" x14ac:dyDescent="0.25">
      <c r="E49634"/>
    </row>
    <row r="49635" spans="5:5" x14ac:dyDescent="0.25">
      <c r="E49635"/>
    </row>
    <row r="49636" spans="5:5" x14ac:dyDescent="0.25">
      <c r="E49636"/>
    </row>
    <row r="49637" spans="5:5" x14ac:dyDescent="0.25">
      <c r="E49637"/>
    </row>
    <row r="49638" spans="5:5" x14ac:dyDescent="0.25">
      <c r="E49638"/>
    </row>
    <row r="49639" spans="5:5" x14ac:dyDescent="0.25">
      <c r="E49639"/>
    </row>
    <row r="49640" spans="5:5" x14ac:dyDescent="0.25">
      <c r="E49640"/>
    </row>
    <row r="49641" spans="5:5" x14ac:dyDescent="0.25">
      <c r="E49641"/>
    </row>
    <row r="49642" spans="5:5" x14ac:dyDescent="0.25">
      <c r="E49642"/>
    </row>
    <row r="49643" spans="5:5" x14ac:dyDescent="0.25">
      <c r="E49643"/>
    </row>
    <row r="49644" spans="5:5" x14ac:dyDescent="0.25">
      <c r="E49644"/>
    </row>
    <row r="49645" spans="5:5" x14ac:dyDescent="0.25">
      <c r="E49645"/>
    </row>
    <row r="49646" spans="5:5" x14ac:dyDescent="0.25">
      <c r="E49646"/>
    </row>
    <row r="49647" spans="5:5" x14ac:dyDescent="0.25">
      <c r="E49647"/>
    </row>
    <row r="49648" spans="5:5" x14ac:dyDescent="0.25">
      <c r="E49648"/>
    </row>
    <row r="49649" spans="5:5" x14ac:dyDescent="0.25">
      <c r="E49649"/>
    </row>
    <row r="49650" spans="5:5" x14ac:dyDescent="0.25">
      <c r="E49650"/>
    </row>
    <row r="49651" spans="5:5" x14ac:dyDescent="0.25">
      <c r="E49651"/>
    </row>
    <row r="49652" spans="5:5" x14ac:dyDescent="0.25">
      <c r="E49652"/>
    </row>
    <row r="49653" spans="5:5" x14ac:dyDescent="0.25">
      <c r="E49653"/>
    </row>
    <row r="49654" spans="5:5" x14ac:dyDescent="0.25">
      <c r="E49654"/>
    </row>
    <row r="49655" spans="5:5" x14ac:dyDescent="0.25">
      <c r="E49655"/>
    </row>
    <row r="49656" spans="5:5" x14ac:dyDescent="0.25">
      <c r="E49656"/>
    </row>
    <row r="49657" spans="5:5" x14ac:dyDescent="0.25">
      <c r="E49657"/>
    </row>
    <row r="49658" spans="5:5" x14ac:dyDescent="0.25">
      <c r="E49658"/>
    </row>
    <row r="49659" spans="5:5" x14ac:dyDescent="0.25">
      <c r="E49659"/>
    </row>
    <row r="49660" spans="5:5" x14ac:dyDescent="0.25">
      <c r="E49660"/>
    </row>
    <row r="49661" spans="5:5" x14ac:dyDescent="0.25">
      <c r="E49661"/>
    </row>
    <row r="49662" spans="5:5" x14ac:dyDescent="0.25">
      <c r="E49662"/>
    </row>
    <row r="49663" spans="5:5" x14ac:dyDescent="0.25">
      <c r="E49663"/>
    </row>
    <row r="49664" spans="5:5" x14ac:dyDescent="0.25">
      <c r="E49664"/>
    </row>
    <row r="49665" spans="5:5" x14ac:dyDescent="0.25">
      <c r="E49665"/>
    </row>
    <row r="49666" spans="5:5" x14ac:dyDescent="0.25">
      <c r="E49666"/>
    </row>
    <row r="49667" spans="5:5" x14ac:dyDescent="0.25">
      <c r="E49667"/>
    </row>
    <row r="49668" spans="5:5" x14ac:dyDescent="0.25">
      <c r="E49668"/>
    </row>
    <row r="49669" spans="5:5" x14ac:dyDescent="0.25">
      <c r="E49669"/>
    </row>
    <row r="49670" spans="5:5" x14ac:dyDescent="0.25">
      <c r="E49670"/>
    </row>
    <row r="49671" spans="5:5" x14ac:dyDescent="0.25">
      <c r="E49671"/>
    </row>
    <row r="49672" spans="5:5" x14ac:dyDescent="0.25">
      <c r="E49672"/>
    </row>
    <row r="49673" spans="5:5" x14ac:dyDescent="0.25">
      <c r="E49673"/>
    </row>
    <row r="49674" spans="5:5" x14ac:dyDescent="0.25">
      <c r="E49674"/>
    </row>
    <row r="49675" spans="5:5" x14ac:dyDescent="0.25">
      <c r="E49675"/>
    </row>
    <row r="49676" spans="5:5" x14ac:dyDescent="0.25">
      <c r="E49676"/>
    </row>
    <row r="49677" spans="5:5" x14ac:dyDescent="0.25">
      <c r="E49677"/>
    </row>
    <row r="49678" spans="5:5" x14ac:dyDescent="0.25">
      <c r="E49678"/>
    </row>
    <row r="49679" spans="5:5" x14ac:dyDescent="0.25">
      <c r="E49679"/>
    </row>
    <row r="49680" spans="5:5" x14ac:dyDescent="0.25">
      <c r="E49680"/>
    </row>
    <row r="49681" spans="5:5" x14ac:dyDescent="0.25">
      <c r="E49681"/>
    </row>
    <row r="49682" spans="5:5" x14ac:dyDescent="0.25">
      <c r="E49682"/>
    </row>
    <row r="49683" spans="5:5" x14ac:dyDescent="0.25">
      <c r="E49683"/>
    </row>
    <row r="49684" spans="5:5" x14ac:dyDescent="0.25">
      <c r="E49684"/>
    </row>
    <row r="49685" spans="5:5" x14ac:dyDescent="0.25">
      <c r="E49685"/>
    </row>
    <row r="49686" spans="5:5" x14ac:dyDescent="0.25">
      <c r="E49686"/>
    </row>
    <row r="49687" spans="5:5" x14ac:dyDescent="0.25">
      <c r="E49687"/>
    </row>
    <row r="49688" spans="5:5" x14ac:dyDescent="0.25">
      <c r="E49688"/>
    </row>
    <row r="49689" spans="5:5" x14ac:dyDescent="0.25">
      <c r="E49689"/>
    </row>
    <row r="49690" spans="5:5" x14ac:dyDescent="0.25">
      <c r="E49690"/>
    </row>
    <row r="49691" spans="5:5" x14ac:dyDescent="0.25">
      <c r="E49691"/>
    </row>
    <row r="49692" spans="5:5" x14ac:dyDescent="0.25">
      <c r="E49692"/>
    </row>
    <row r="49693" spans="5:5" x14ac:dyDescent="0.25">
      <c r="E49693"/>
    </row>
    <row r="49694" spans="5:5" x14ac:dyDescent="0.25">
      <c r="E49694"/>
    </row>
    <row r="49695" spans="5:5" x14ac:dyDescent="0.25">
      <c r="E49695"/>
    </row>
    <row r="49696" spans="5:5" x14ac:dyDescent="0.25">
      <c r="E49696"/>
    </row>
    <row r="49697" spans="5:5" x14ac:dyDescent="0.25">
      <c r="E49697"/>
    </row>
    <row r="49698" spans="5:5" x14ac:dyDescent="0.25">
      <c r="E49698"/>
    </row>
    <row r="49699" spans="5:5" x14ac:dyDescent="0.25">
      <c r="E49699"/>
    </row>
    <row r="49700" spans="5:5" x14ac:dyDescent="0.25">
      <c r="E49700"/>
    </row>
    <row r="49701" spans="5:5" x14ac:dyDescent="0.25">
      <c r="E49701"/>
    </row>
    <row r="49702" spans="5:5" x14ac:dyDescent="0.25">
      <c r="E49702"/>
    </row>
    <row r="49703" spans="5:5" x14ac:dyDescent="0.25">
      <c r="E49703"/>
    </row>
    <row r="49704" spans="5:5" x14ac:dyDescent="0.25">
      <c r="E49704"/>
    </row>
    <row r="49705" spans="5:5" x14ac:dyDescent="0.25">
      <c r="E49705"/>
    </row>
    <row r="49706" spans="5:5" x14ac:dyDescent="0.25">
      <c r="E49706"/>
    </row>
    <row r="49707" spans="5:5" x14ac:dyDescent="0.25">
      <c r="E49707"/>
    </row>
    <row r="49708" spans="5:5" x14ac:dyDescent="0.25">
      <c r="E49708"/>
    </row>
    <row r="49709" spans="5:5" x14ac:dyDescent="0.25">
      <c r="E49709"/>
    </row>
    <row r="49710" spans="5:5" x14ac:dyDescent="0.25">
      <c r="E49710"/>
    </row>
    <row r="49711" spans="5:5" x14ac:dyDescent="0.25">
      <c r="E49711"/>
    </row>
    <row r="49712" spans="5:5" x14ac:dyDescent="0.25">
      <c r="E49712"/>
    </row>
    <row r="49713" spans="5:5" x14ac:dyDescent="0.25">
      <c r="E49713"/>
    </row>
    <row r="49714" spans="5:5" x14ac:dyDescent="0.25">
      <c r="E49714"/>
    </row>
    <row r="49715" spans="5:5" x14ac:dyDescent="0.25">
      <c r="E49715"/>
    </row>
    <row r="49716" spans="5:5" x14ac:dyDescent="0.25">
      <c r="E49716"/>
    </row>
    <row r="49717" spans="5:5" x14ac:dyDescent="0.25">
      <c r="E49717"/>
    </row>
    <row r="49718" spans="5:5" x14ac:dyDescent="0.25">
      <c r="E49718"/>
    </row>
    <row r="49719" spans="5:5" x14ac:dyDescent="0.25">
      <c r="E49719"/>
    </row>
    <row r="49720" spans="5:5" x14ac:dyDescent="0.25">
      <c r="E49720"/>
    </row>
    <row r="49721" spans="5:5" x14ac:dyDescent="0.25">
      <c r="E49721"/>
    </row>
    <row r="49722" spans="5:5" x14ac:dyDescent="0.25">
      <c r="E49722"/>
    </row>
    <row r="49723" spans="5:5" x14ac:dyDescent="0.25">
      <c r="E49723"/>
    </row>
    <row r="49724" spans="5:5" x14ac:dyDescent="0.25">
      <c r="E49724"/>
    </row>
    <row r="49725" spans="5:5" x14ac:dyDescent="0.25">
      <c r="E49725"/>
    </row>
    <row r="49726" spans="5:5" x14ac:dyDescent="0.25">
      <c r="E49726"/>
    </row>
    <row r="49727" spans="5:5" x14ac:dyDescent="0.25">
      <c r="E49727"/>
    </row>
    <row r="49728" spans="5:5" x14ac:dyDescent="0.25">
      <c r="E49728"/>
    </row>
    <row r="49729" spans="5:5" x14ac:dyDescent="0.25">
      <c r="E49729"/>
    </row>
    <row r="49730" spans="5:5" x14ac:dyDescent="0.25">
      <c r="E49730"/>
    </row>
    <row r="49731" spans="5:5" x14ac:dyDescent="0.25">
      <c r="E49731"/>
    </row>
    <row r="49732" spans="5:5" x14ac:dyDescent="0.25">
      <c r="E49732"/>
    </row>
    <row r="49733" spans="5:5" x14ac:dyDescent="0.25">
      <c r="E49733"/>
    </row>
    <row r="49734" spans="5:5" x14ac:dyDescent="0.25">
      <c r="E49734"/>
    </row>
    <row r="49735" spans="5:5" x14ac:dyDescent="0.25">
      <c r="E49735"/>
    </row>
    <row r="49736" spans="5:5" x14ac:dyDescent="0.25">
      <c r="E49736"/>
    </row>
    <row r="49737" spans="5:5" x14ac:dyDescent="0.25">
      <c r="E49737"/>
    </row>
    <row r="49738" spans="5:5" x14ac:dyDescent="0.25">
      <c r="E49738"/>
    </row>
    <row r="49739" spans="5:5" x14ac:dyDescent="0.25">
      <c r="E49739"/>
    </row>
    <row r="49740" spans="5:5" x14ac:dyDescent="0.25">
      <c r="E49740"/>
    </row>
    <row r="49741" spans="5:5" x14ac:dyDescent="0.25">
      <c r="E49741"/>
    </row>
    <row r="49742" spans="5:5" x14ac:dyDescent="0.25">
      <c r="E49742"/>
    </row>
    <row r="49743" spans="5:5" x14ac:dyDescent="0.25">
      <c r="E49743"/>
    </row>
    <row r="49744" spans="5:5" x14ac:dyDescent="0.25">
      <c r="E49744"/>
    </row>
    <row r="49745" spans="5:5" x14ac:dyDescent="0.25">
      <c r="E49745"/>
    </row>
    <row r="49746" spans="5:5" x14ac:dyDescent="0.25">
      <c r="E49746"/>
    </row>
    <row r="49747" spans="5:5" x14ac:dyDescent="0.25">
      <c r="E49747"/>
    </row>
    <row r="49748" spans="5:5" x14ac:dyDescent="0.25">
      <c r="E49748"/>
    </row>
    <row r="49749" spans="5:5" x14ac:dyDescent="0.25">
      <c r="E49749"/>
    </row>
    <row r="49750" spans="5:5" x14ac:dyDescent="0.25">
      <c r="E49750"/>
    </row>
    <row r="49751" spans="5:5" x14ac:dyDescent="0.25">
      <c r="E49751"/>
    </row>
    <row r="49752" spans="5:5" x14ac:dyDescent="0.25">
      <c r="E49752"/>
    </row>
    <row r="49753" spans="5:5" x14ac:dyDescent="0.25">
      <c r="E49753"/>
    </row>
    <row r="49754" spans="5:5" x14ac:dyDescent="0.25">
      <c r="E49754"/>
    </row>
    <row r="49755" spans="5:5" x14ac:dyDescent="0.25">
      <c r="E49755"/>
    </row>
    <row r="49756" spans="5:5" x14ac:dyDescent="0.25">
      <c r="E49756"/>
    </row>
    <row r="49757" spans="5:5" x14ac:dyDescent="0.25">
      <c r="E49757"/>
    </row>
    <row r="49758" spans="5:5" x14ac:dyDescent="0.25">
      <c r="E49758"/>
    </row>
    <row r="49759" spans="5:5" x14ac:dyDescent="0.25">
      <c r="E49759"/>
    </row>
    <row r="49760" spans="5:5" x14ac:dyDescent="0.25">
      <c r="E49760"/>
    </row>
    <row r="49761" spans="5:5" x14ac:dyDescent="0.25">
      <c r="E49761"/>
    </row>
    <row r="49762" spans="5:5" x14ac:dyDescent="0.25">
      <c r="E49762"/>
    </row>
    <row r="49763" spans="5:5" x14ac:dyDescent="0.25">
      <c r="E49763"/>
    </row>
    <row r="49764" spans="5:5" x14ac:dyDescent="0.25">
      <c r="E49764"/>
    </row>
    <row r="49765" spans="5:5" x14ac:dyDescent="0.25">
      <c r="E49765"/>
    </row>
    <row r="49766" spans="5:5" x14ac:dyDescent="0.25">
      <c r="E49766"/>
    </row>
    <row r="49767" spans="5:5" x14ac:dyDescent="0.25">
      <c r="E49767"/>
    </row>
    <row r="49768" spans="5:5" x14ac:dyDescent="0.25">
      <c r="E49768"/>
    </row>
    <row r="49769" spans="5:5" x14ac:dyDescent="0.25">
      <c r="E49769"/>
    </row>
    <row r="49770" spans="5:5" x14ac:dyDescent="0.25">
      <c r="E49770"/>
    </row>
    <row r="49771" spans="5:5" x14ac:dyDescent="0.25">
      <c r="E49771"/>
    </row>
    <row r="49772" spans="5:5" x14ac:dyDescent="0.25">
      <c r="E49772"/>
    </row>
    <row r="49773" spans="5:5" x14ac:dyDescent="0.25">
      <c r="E49773"/>
    </row>
    <row r="49774" spans="5:5" x14ac:dyDescent="0.25">
      <c r="E49774"/>
    </row>
    <row r="49775" spans="5:5" x14ac:dyDescent="0.25">
      <c r="E49775"/>
    </row>
    <row r="49776" spans="5:5" x14ac:dyDescent="0.25">
      <c r="E49776"/>
    </row>
    <row r="49777" spans="5:5" x14ac:dyDescent="0.25">
      <c r="E49777"/>
    </row>
    <row r="49778" spans="5:5" x14ac:dyDescent="0.25">
      <c r="E49778"/>
    </row>
    <row r="49779" spans="5:5" x14ac:dyDescent="0.25">
      <c r="E49779"/>
    </row>
    <row r="49780" spans="5:5" x14ac:dyDescent="0.25">
      <c r="E49780"/>
    </row>
    <row r="49781" spans="5:5" x14ac:dyDescent="0.25">
      <c r="E49781"/>
    </row>
    <row r="49782" spans="5:5" x14ac:dyDescent="0.25">
      <c r="E49782"/>
    </row>
    <row r="49783" spans="5:5" x14ac:dyDescent="0.25">
      <c r="E49783"/>
    </row>
    <row r="49784" spans="5:5" x14ac:dyDescent="0.25">
      <c r="E49784"/>
    </row>
    <row r="49785" spans="5:5" x14ac:dyDescent="0.25">
      <c r="E49785"/>
    </row>
    <row r="49786" spans="5:5" x14ac:dyDescent="0.25">
      <c r="E49786"/>
    </row>
    <row r="49787" spans="5:5" x14ac:dyDescent="0.25">
      <c r="E49787"/>
    </row>
    <row r="49788" spans="5:5" x14ac:dyDescent="0.25">
      <c r="E49788"/>
    </row>
    <row r="49789" spans="5:5" x14ac:dyDescent="0.25">
      <c r="E49789"/>
    </row>
    <row r="49790" spans="5:5" x14ac:dyDescent="0.25">
      <c r="E49790"/>
    </row>
    <row r="49791" spans="5:5" x14ac:dyDescent="0.25">
      <c r="E49791"/>
    </row>
    <row r="49792" spans="5:5" x14ac:dyDescent="0.25">
      <c r="E49792"/>
    </row>
    <row r="49793" spans="5:5" x14ac:dyDescent="0.25">
      <c r="E49793"/>
    </row>
    <row r="49794" spans="5:5" x14ac:dyDescent="0.25">
      <c r="E49794"/>
    </row>
    <row r="49795" spans="5:5" x14ac:dyDescent="0.25">
      <c r="E49795"/>
    </row>
    <row r="49796" spans="5:5" x14ac:dyDescent="0.25">
      <c r="E49796"/>
    </row>
    <row r="49797" spans="5:5" x14ac:dyDescent="0.25">
      <c r="E49797"/>
    </row>
    <row r="49798" spans="5:5" x14ac:dyDescent="0.25">
      <c r="E49798"/>
    </row>
    <row r="49799" spans="5:5" x14ac:dyDescent="0.25">
      <c r="E49799"/>
    </row>
    <row r="49800" spans="5:5" x14ac:dyDescent="0.25">
      <c r="E49800"/>
    </row>
    <row r="49801" spans="5:5" x14ac:dyDescent="0.25">
      <c r="E49801"/>
    </row>
    <row r="49802" spans="5:5" x14ac:dyDescent="0.25">
      <c r="E49802"/>
    </row>
    <row r="49803" spans="5:5" x14ac:dyDescent="0.25">
      <c r="E49803"/>
    </row>
    <row r="49804" spans="5:5" x14ac:dyDescent="0.25">
      <c r="E49804"/>
    </row>
    <row r="49805" spans="5:5" x14ac:dyDescent="0.25">
      <c r="E49805"/>
    </row>
    <row r="49806" spans="5:5" x14ac:dyDescent="0.25">
      <c r="E49806"/>
    </row>
    <row r="49807" spans="5:5" x14ac:dyDescent="0.25">
      <c r="E49807"/>
    </row>
    <row r="49808" spans="5:5" x14ac:dyDescent="0.25">
      <c r="E49808"/>
    </row>
    <row r="49809" spans="5:5" x14ac:dyDescent="0.25">
      <c r="E49809"/>
    </row>
    <row r="49810" spans="5:5" x14ac:dyDescent="0.25">
      <c r="E49810"/>
    </row>
    <row r="49811" spans="5:5" x14ac:dyDescent="0.25">
      <c r="E49811"/>
    </row>
    <row r="49812" spans="5:5" x14ac:dyDescent="0.25">
      <c r="E49812"/>
    </row>
    <row r="49813" spans="5:5" x14ac:dyDescent="0.25">
      <c r="E49813"/>
    </row>
    <row r="49814" spans="5:5" x14ac:dyDescent="0.25">
      <c r="E49814"/>
    </row>
    <row r="49815" spans="5:5" x14ac:dyDescent="0.25">
      <c r="E49815"/>
    </row>
    <row r="49816" spans="5:5" x14ac:dyDescent="0.25">
      <c r="E49816"/>
    </row>
    <row r="49817" spans="5:5" x14ac:dyDescent="0.25">
      <c r="E49817"/>
    </row>
    <row r="49818" spans="5:5" x14ac:dyDescent="0.25">
      <c r="E49818"/>
    </row>
    <row r="49819" spans="5:5" x14ac:dyDescent="0.25">
      <c r="E49819"/>
    </row>
    <row r="49820" spans="5:5" x14ac:dyDescent="0.25">
      <c r="E49820"/>
    </row>
    <row r="49821" spans="5:5" x14ac:dyDescent="0.25">
      <c r="E49821"/>
    </row>
    <row r="49822" spans="5:5" x14ac:dyDescent="0.25">
      <c r="E49822"/>
    </row>
    <row r="49823" spans="5:5" x14ac:dyDescent="0.25">
      <c r="E49823"/>
    </row>
    <row r="49824" spans="5:5" x14ac:dyDescent="0.25">
      <c r="E49824"/>
    </row>
    <row r="49825" spans="5:5" x14ac:dyDescent="0.25">
      <c r="E49825"/>
    </row>
    <row r="49826" spans="5:5" x14ac:dyDescent="0.25">
      <c r="E49826"/>
    </row>
    <row r="49827" spans="5:5" x14ac:dyDescent="0.25">
      <c r="E49827"/>
    </row>
    <row r="49828" spans="5:5" x14ac:dyDescent="0.25">
      <c r="E49828"/>
    </row>
    <row r="49829" spans="5:5" x14ac:dyDescent="0.25">
      <c r="E49829"/>
    </row>
    <row r="49830" spans="5:5" x14ac:dyDescent="0.25">
      <c r="E49830"/>
    </row>
    <row r="49831" spans="5:5" x14ac:dyDescent="0.25">
      <c r="E49831"/>
    </row>
    <row r="49832" spans="5:5" x14ac:dyDescent="0.25">
      <c r="E49832"/>
    </row>
    <row r="49833" spans="5:5" x14ac:dyDescent="0.25">
      <c r="E49833"/>
    </row>
    <row r="49834" spans="5:5" x14ac:dyDescent="0.25">
      <c r="E49834"/>
    </row>
    <row r="49835" spans="5:5" x14ac:dyDescent="0.25">
      <c r="E49835"/>
    </row>
    <row r="49836" spans="5:5" x14ac:dyDescent="0.25">
      <c r="E49836"/>
    </row>
    <row r="49837" spans="5:5" x14ac:dyDescent="0.25">
      <c r="E49837"/>
    </row>
    <row r="49838" spans="5:5" x14ac:dyDescent="0.25">
      <c r="E49838"/>
    </row>
    <row r="49839" spans="5:5" x14ac:dyDescent="0.25">
      <c r="E49839"/>
    </row>
    <row r="49840" spans="5:5" x14ac:dyDescent="0.25">
      <c r="E49840"/>
    </row>
    <row r="49841" spans="5:5" x14ac:dyDescent="0.25">
      <c r="E49841"/>
    </row>
    <row r="49842" spans="5:5" x14ac:dyDescent="0.25">
      <c r="E49842"/>
    </row>
    <row r="49843" spans="5:5" x14ac:dyDescent="0.25">
      <c r="E49843"/>
    </row>
    <row r="49844" spans="5:5" x14ac:dyDescent="0.25">
      <c r="E49844"/>
    </row>
    <row r="49845" spans="5:5" x14ac:dyDescent="0.25">
      <c r="E49845"/>
    </row>
    <row r="49846" spans="5:5" x14ac:dyDescent="0.25">
      <c r="E49846"/>
    </row>
    <row r="49847" spans="5:5" x14ac:dyDescent="0.25">
      <c r="E49847"/>
    </row>
    <row r="49848" spans="5:5" x14ac:dyDescent="0.25">
      <c r="E49848"/>
    </row>
    <row r="49849" spans="5:5" x14ac:dyDescent="0.25">
      <c r="E49849"/>
    </row>
    <row r="49850" spans="5:5" x14ac:dyDescent="0.25">
      <c r="E49850"/>
    </row>
    <row r="49851" spans="5:5" x14ac:dyDescent="0.25">
      <c r="E49851"/>
    </row>
    <row r="49852" spans="5:5" x14ac:dyDescent="0.25">
      <c r="E49852"/>
    </row>
    <row r="49853" spans="5:5" x14ac:dyDescent="0.25">
      <c r="E49853"/>
    </row>
    <row r="49854" spans="5:5" x14ac:dyDescent="0.25">
      <c r="E49854"/>
    </row>
    <row r="49855" spans="5:5" x14ac:dyDescent="0.25">
      <c r="E49855"/>
    </row>
    <row r="49856" spans="5:5" x14ac:dyDescent="0.25">
      <c r="E49856"/>
    </row>
    <row r="49857" spans="5:5" x14ac:dyDescent="0.25">
      <c r="E49857"/>
    </row>
    <row r="49858" spans="5:5" x14ac:dyDescent="0.25">
      <c r="E49858"/>
    </row>
    <row r="49859" spans="5:5" x14ac:dyDescent="0.25">
      <c r="E49859"/>
    </row>
    <row r="49860" spans="5:5" x14ac:dyDescent="0.25">
      <c r="E49860"/>
    </row>
    <row r="49861" spans="5:5" x14ac:dyDescent="0.25">
      <c r="E49861"/>
    </row>
    <row r="49862" spans="5:5" x14ac:dyDescent="0.25">
      <c r="E49862"/>
    </row>
    <row r="49863" spans="5:5" x14ac:dyDescent="0.25">
      <c r="E49863"/>
    </row>
    <row r="49864" spans="5:5" x14ac:dyDescent="0.25">
      <c r="E49864"/>
    </row>
    <row r="49865" spans="5:5" x14ac:dyDescent="0.25">
      <c r="E49865"/>
    </row>
    <row r="49866" spans="5:5" x14ac:dyDescent="0.25">
      <c r="E49866"/>
    </row>
    <row r="49867" spans="5:5" x14ac:dyDescent="0.25">
      <c r="E49867"/>
    </row>
    <row r="49868" spans="5:5" x14ac:dyDescent="0.25">
      <c r="E49868"/>
    </row>
    <row r="49869" spans="5:5" x14ac:dyDescent="0.25">
      <c r="E49869"/>
    </row>
    <row r="49870" spans="5:5" x14ac:dyDescent="0.25">
      <c r="E49870"/>
    </row>
    <row r="49871" spans="5:5" x14ac:dyDescent="0.25">
      <c r="E49871"/>
    </row>
    <row r="49872" spans="5:5" x14ac:dyDescent="0.25">
      <c r="E49872"/>
    </row>
    <row r="49873" spans="5:5" x14ac:dyDescent="0.25">
      <c r="E49873"/>
    </row>
    <row r="49874" spans="5:5" x14ac:dyDescent="0.25">
      <c r="E49874"/>
    </row>
    <row r="49875" spans="5:5" x14ac:dyDescent="0.25">
      <c r="E49875"/>
    </row>
    <row r="49876" spans="5:5" x14ac:dyDescent="0.25">
      <c r="E49876"/>
    </row>
    <row r="49877" spans="5:5" x14ac:dyDescent="0.25">
      <c r="E49877"/>
    </row>
    <row r="49878" spans="5:5" x14ac:dyDescent="0.25">
      <c r="E49878"/>
    </row>
    <row r="49879" spans="5:5" x14ac:dyDescent="0.25">
      <c r="E49879"/>
    </row>
    <row r="49880" spans="5:5" x14ac:dyDescent="0.25">
      <c r="E49880"/>
    </row>
    <row r="49881" spans="5:5" x14ac:dyDescent="0.25">
      <c r="E49881"/>
    </row>
    <row r="49882" spans="5:5" x14ac:dyDescent="0.25">
      <c r="E49882"/>
    </row>
    <row r="49883" spans="5:5" x14ac:dyDescent="0.25">
      <c r="E49883"/>
    </row>
    <row r="49884" spans="5:5" x14ac:dyDescent="0.25">
      <c r="E49884"/>
    </row>
    <row r="49885" spans="5:5" x14ac:dyDescent="0.25">
      <c r="E49885"/>
    </row>
    <row r="49886" spans="5:5" x14ac:dyDescent="0.25">
      <c r="E49886"/>
    </row>
    <row r="49887" spans="5:5" x14ac:dyDescent="0.25">
      <c r="E49887"/>
    </row>
    <row r="49888" spans="5:5" x14ac:dyDescent="0.25">
      <c r="E49888"/>
    </row>
    <row r="49889" spans="5:5" x14ac:dyDescent="0.25">
      <c r="E49889"/>
    </row>
    <row r="49890" spans="5:5" x14ac:dyDescent="0.25">
      <c r="E49890"/>
    </row>
    <row r="49891" spans="5:5" x14ac:dyDescent="0.25">
      <c r="E49891"/>
    </row>
    <row r="49892" spans="5:5" x14ac:dyDescent="0.25">
      <c r="E49892"/>
    </row>
    <row r="49893" spans="5:5" x14ac:dyDescent="0.25">
      <c r="E49893"/>
    </row>
    <row r="49894" spans="5:5" x14ac:dyDescent="0.25">
      <c r="E49894"/>
    </row>
    <row r="49895" spans="5:5" x14ac:dyDescent="0.25">
      <c r="E49895"/>
    </row>
    <row r="49896" spans="5:5" x14ac:dyDescent="0.25">
      <c r="E49896"/>
    </row>
    <row r="49897" spans="5:5" x14ac:dyDescent="0.25">
      <c r="E49897"/>
    </row>
    <row r="49898" spans="5:5" x14ac:dyDescent="0.25">
      <c r="E49898"/>
    </row>
    <row r="49899" spans="5:5" x14ac:dyDescent="0.25">
      <c r="E49899"/>
    </row>
    <row r="49900" spans="5:5" x14ac:dyDescent="0.25">
      <c r="E49900"/>
    </row>
    <row r="49901" spans="5:5" x14ac:dyDescent="0.25">
      <c r="E49901"/>
    </row>
    <row r="49902" spans="5:5" x14ac:dyDescent="0.25">
      <c r="E49902"/>
    </row>
    <row r="49903" spans="5:5" x14ac:dyDescent="0.25">
      <c r="E49903"/>
    </row>
    <row r="49904" spans="5:5" x14ac:dyDescent="0.25">
      <c r="E49904"/>
    </row>
    <row r="49905" spans="5:5" x14ac:dyDescent="0.25">
      <c r="E49905"/>
    </row>
    <row r="49906" spans="5:5" x14ac:dyDescent="0.25">
      <c r="E49906"/>
    </row>
    <row r="49907" spans="5:5" x14ac:dyDescent="0.25">
      <c r="E49907"/>
    </row>
    <row r="49908" spans="5:5" x14ac:dyDescent="0.25">
      <c r="E49908"/>
    </row>
    <row r="49909" spans="5:5" x14ac:dyDescent="0.25">
      <c r="E49909"/>
    </row>
    <row r="49910" spans="5:5" x14ac:dyDescent="0.25">
      <c r="E49910"/>
    </row>
    <row r="49911" spans="5:5" x14ac:dyDescent="0.25">
      <c r="E49911"/>
    </row>
    <row r="49912" spans="5:5" x14ac:dyDescent="0.25">
      <c r="E49912"/>
    </row>
    <row r="49913" spans="5:5" x14ac:dyDescent="0.25">
      <c r="E49913"/>
    </row>
    <row r="49914" spans="5:5" x14ac:dyDescent="0.25">
      <c r="E49914"/>
    </row>
    <row r="49915" spans="5:5" x14ac:dyDescent="0.25">
      <c r="E49915"/>
    </row>
    <row r="49916" spans="5:5" x14ac:dyDescent="0.25">
      <c r="E49916"/>
    </row>
    <row r="49917" spans="5:5" x14ac:dyDescent="0.25">
      <c r="E49917"/>
    </row>
    <row r="49918" spans="5:5" x14ac:dyDescent="0.25">
      <c r="E49918"/>
    </row>
    <row r="49919" spans="5:5" x14ac:dyDescent="0.25">
      <c r="E49919"/>
    </row>
    <row r="49920" spans="5:5" x14ac:dyDescent="0.25">
      <c r="E49920"/>
    </row>
    <row r="49921" spans="5:5" x14ac:dyDescent="0.25">
      <c r="E49921"/>
    </row>
    <row r="49922" spans="5:5" x14ac:dyDescent="0.25">
      <c r="E49922"/>
    </row>
    <row r="49923" spans="5:5" x14ac:dyDescent="0.25">
      <c r="E49923"/>
    </row>
    <row r="49924" spans="5:5" x14ac:dyDescent="0.25">
      <c r="E49924"/>
    </row>
    <row r="49925" spans="5:5" x14ac:dyDescent="0.25">
      <c r="E49925"/>
    </row>
    <row r="49926" spans="5:5" x14ac:dyDescent="0.25">
      <c r="E49926"/>
    </row>
    <row r="49927" spans="5:5" x14ac:dyDescent="0.25">
      <c r="E49927"/>
    </row>
    <row r="49928" spans="5:5" x14ac:dyDescent="0.25">
      <c r="E49928"/>
    </row>
    <row r="49929" spans="5:5" x14ac:dyDescent="0.25">
      <c r="E49929"/>
    </row>
    <row r="49930" spans="5:5" x14ac:dyDescent="0.25">
      <c r="E49930"/>
    </row>
    <row r="49931" spans="5:5" x14ac:dyDescent="0.25">
      <c r="E49931"/>
    </row>
    <row r="49932" spans="5:5" x14ac:dyDescent="0.25">
      <c r="E49932"/>
    </row>
    <row r="49933" spans="5:5" x14ac:dyDescent="0.25">
      <c r="E49933"/>
    </row>
    <row r="49934" spans="5:5" x14ac:dyDescent="0.25">
      <c r="E49934"/>
    </row>
    <row r="49935" spans="5:5" x14ac:dyDescent="0.25">
      <c r="E49935"/>
    </row>
    <row r="49936" spans="5:5" x14ac:dyDescent="0.25">
      <c r="E49936"/>
    </row>
    <row r="49937" spans="5:5" x14ac:dyDescent="0.25">
      <c r="E49937"/>
    </row>
    <row r="49938" spans="5:5" x14ac:dyDescent="0.25">
      <c r="E49938"/>
    </row>
    <row r="49939" spans="5:5" x14ac:dyDescent="0.25">
      <c r="E49939"/>
    </row>
    <row r="49940" spans="5:5" x14ac:dyDescent="0.25">
      <c r="E49940"/>
    </row>
    <row r="49941" spans="5:5" x14ac:dyDescent="0.25">
      <c r="E49941"/>
    </row>
    <row r="49942" spans="5:5" x14ac:dyDescent="0.25">
      <c r="E49942"/>
    </row>
    <row r="49943" spans="5:5" x14ac:dyDescent="0.25">
      <c r="E49943"/>
    </row>
    <row r="49944" spans="5:5" x14ac:dyDescent="0.25">
      <c r="E49944"/>
    </row>
    <row r="49945" spans="5:5" x14ac:dyDescent="0.25">
      <c r="E49945"/>
    </row>
    <row r="49946" spans="5:5" x14ac:dyDescent="0.25">
      <c r="E49946"/>
    </row>
    <row r="49947" spans="5:5" x14ac:dyDescent="0.25">
      <c r="E49947"/>
    </row>
    <row r="49948" spans="5:5" x14ac:dyDescent="0.25">
      <c r="E49948"/>
    </row>
    <row r="49949" spans="5:5" x14ac:dyDescent="0.25">
      <c r="E49949"/>
    </row>
    <row r="49950" spans="5:5" x14ac:dyDescent="0.25">
      <c r="E49950"/>
    </row>
    <row r="49951" spans="5:5" x14ac:dyDescent="0.25">
      <c r="E49951"/>
    </row>
    <row r="49952" spans="5:5" x14ac:dyDescent="0.25">
      <c r="E49952"/>
    </row>
    <row r="49953" spans="5:5" x14ac:dyDescent="0.25">
      <c r="E49953"/>
    </row>
    <row r="49954" spans="5:5" x14ac:dyDescent="0.25">
      <c r="E49954"/>
    </row>
    <row r="49955" spans="5:5" x14ac:dyDescent="0.25">
      <c r="E49955"/>
    </row>
    <row r="49956" spans="5:5" x14ac:dyDescent="0.25">
      <c r="E49956"/>
    </row>
    <row r="49957" spans="5:5" x14ac:dyDescent="0.25">
      <c r="E49957"/>
    </row>
    <row r="49958" spans="5:5" x14ac:dyDescent="0.25">
      <c r="E49958"/>
    </row>
    <row r="49959" spans="5:5" x14ac:dyDescent="0.25">
      <c r="E49959"/>
    </row>
    <row r="49960" spans="5:5" x14ac:dyDescent="0.25">
      <c r="E49960"/>
    </row>
    <row r="49961" spans="5:5" x14ac:dyDescent="0.25">
      <c r="E49961"/>
    </row>
    <row r="49962" spans="5:5" x14ac:dyDescent="0.25">
      <c r="E49962"/>
    </row>
    <row r="49963" spans="5:5" x14ac:dyDescent="0.25">
      <c r="E49963"/>
    </row>
    <row r="49964" spans="5:5" x14ac:dyDescent="0.25">
      <c r="E49964"/>
    </row>
    <row r="49965" spans="5:5" x14ac:dyDescent="0.25">
      <c r="E49965"/>
    </row>
    <row r="49966" spans="5:5" x14ac:dyDescent="0.25">
      <c r="E49966"/>
    </row>
    <row r="49967" spans="5:5" x14ac:dyDescent="0.25">
      <c r="E49967"/>
    </row>
    <row r="49968" spans="5:5" x14ac:dyDescent="0.25">
      <c r="E49968"/>
    </row>
    <row r="49969" spans="5:5" x14ac:dyDescent="0.25">
      <c r="E49969"/>
    </row>
    <row r="49970" spans="5:5" x14ac:dyDescent="0.25">
      <c r="E49970"/>
    </row>
    <row r="49971" spans="5:5" x14ac:dyDescent="0.25">
      <c r="E49971"/>
    </row>
    <row r="49972" spans="5:5" x14ac:dyDescent="0.25">
      <c r="E49972"/>
    </row>
    <row r="49973" spans="5:5" x14ac:dyDescent="0.25">
      <c r="E49973"/>
    </row>
    <row r="49974" spans="5:5" x14ac:dyDescent="0.25">
      <c r="E49974"/>
    </row>
    <row r="49975" spans="5:5" x14ac:dyDescent="0.25">
      <c r="E49975"/>
    </row>
    <row r="49976" spans="5:5" x14ac:dyDescent="0.25">
      <c r="E49976"/>
    </row>
    <row r="49977" spans="5:5" x14ac:dyDescent="0.25">
      <c r="E49977"/>
    </row>
    <row r="49978" spans="5:5" x14ac:dyDescent="0.25">
      <c r="E49978"/>
    </row>
    <row r="49979" spans="5:5" x14ac:dyDescent="0.25">
      <c r="E49979"/>
    </row>
    <row r="49980" spans="5:5" x14ac:dyDescent="0.25">
      <c r="E49980"/>
    </row>
    <row r="49981" spans="5:5" x14ac:dyDescent="0.25">
      <c r="E49981"/>
    </row>
    <row r="49982" spans="5:5" x14ac:dyDescent="0.25">
      <c r="E49982"/>
    </row>
    <row r="49983" spans="5:5" x14ac:dyDescent="0.25">
      <c r="E49983"/>
    </row>
    <row r="49984" spans="5:5" x14ac:dyDescent="0.25">
      <c r="E49984"/>
    </row>
    <row r="49985" spans="5:5" x14ac:dyDescent="0.25">
      <c r="E49985"/>
    </row>
    <row r="49986" spans="5:5" x14ac:dyDescent="0.25">
      <c r="E49986"/>
    </row>
    <row r="49987" spans="5:5" x14ac:dyDescent="0.25">
      <c r="E49987"/>
    </row>
    <row r="49988" spans="5:5" x14ac:dyDescent="0.25">
      <c r="E49988"/>
    </row>
    <row r="49989" spans="5:5" x14ac:dyDescent="0.25">
      <c r="E49989"/>
    </row>
    <row r="49990" spans="5:5" x14ac:dyDescent="0.25">
      <c r="E49990"/>
    </row>
    <row r="49991" spans="5:5" x14ac:dyDescent="0.25">
      <c r="E49991"/>
    </row>
    <row r="49992" spans="5:5" x14ac:dyDescent="0.25">
      <c r="E49992"/>
    </row>
    <row r="49993" spans="5:5" x14ac:dyDescent="0.25">
      <c r="E49993"/>
    </row>
    <row r="49994" spans="5:5" x14ac:dyDescent="0.25">
      <c r="E49994"/>
    </row>
    <row r="49995" spans="5:5" x14ac:dyDescent="0.25">
      <c r="E49995"/>
    </row>
    <row r="49996" spans="5:5" x14ac:dyDescent="0.25">
      <c r="E49996"/>
    </row>
    <row r="49997" spans="5:5" x14ac:dyDescent="0.25">
      <c r="E49997"/>
    </row>
    <row r="49998" spans="5:5" x14ac:dyDescent="0.25">
      <c r="E49998"/>
    </row>
    <row r="49999" spans="5:5" x14ac:dyDescent="0.25">
      <c r="E49999"/>
    </row>
    <row r="50000" spans="5:5" x14ac:dyDescent="0.25">
      <c r="E50000"/>
    </row>
    <row r="50001" spans="5:5" x14ac:dyDescent="0.25">
      <c r="E50001"/>
    </row>
    <row r="50002" spans="5:5" x14ac:dyDescent="0.25">
      <c r="E50002"/>
    </row>
    <row r="50003" spans="5:5" x14ac:dyDescent="0.25">
      <c r="E50003"/>
    </row>
    <row r="50004" spans="5:5" x14ac:dyDescent="0.25">
      <c r="E50004"/>
    </row>
    <row r="50005" spans="5:5" x14ac:dyDescent="0.25">
      <c r="E50005"/>
    </row>
    <row r="50006" spans="5:5" x14ac:dyDescent="0.25">
      <c r="E50006"/>
    </row>
    <row r="50007" spans="5:5" x14ac:dyDescent="0.25">
      <c r="E50007"/>
    </row>
    <row r="50008" spans="5:5" x14ac:dyDescent="0.25">
      <c r="E50008"/>
    </row>
    <row r="50009" spans="5:5" x14ac:dyDescent="0.25">
      <c r="E50009"/>
    </row>
    <row r="50010" spans="5:5" x14ac:dyDescent="0.25">
      <c r="E50010"/>
    </row>
    <row r="50011" spans="5:5" x14ac:dyDescent="0.25">
      <c r="E50011"/>
    </row>
    <row r="50012" spans="5:5" x14ac:dyDescent="0.25">
      <c r="E50012"/>
    </row>
    <row r="50013" spans="5:5" x14ac:dyDescent="0.25">
      <c r="E50013"/>
    </row>
    <row r="50014" spans="5:5" x14ac:dyDescent="0.25">
      <c r="E50014"/>
    </row>
    <row r="50015" spans="5:5" x14ac:dyDescent="0.25">
      <c r="E50015"/>
    </row>
    <row r="50016" spans="5:5" x14ac:dyDescent="0.25">
      <c r="E50016"/>
    </row>
    <row r="50017" spans="5:5" x14ac:dyDescent="0.25">
      <c r="E50017"/>
    </row>
    <row r="50018" spans="5:5" x14ac:dyDescent="0.25">
      <c r="E50018"/>
    </row>
    <row r="50019" spans="5:5" x14ac:dyDescent="0.25">
      <c r="E50019"/>
    </row>
    <row r="50020" spans="5:5" x14ac:dyDescent="0.25">
      <c r="E50020"/>
    </row>
    <row r="50021" spans="5:5" x14ac:dyDescent="0.25">
      <c r="E50021"/>
    </row>
    <row r="50022" spans="5:5" x14ac:dyDescent="0.25">
      <c r="E50022"/>
    </row>
    <row r="50023" spans="5:5" x14ac:dyDescent="0.25">
      <c r="E50023"/>
    </row>
    <row r="50024" spans="5:5" x14ac:dyDescent="0.25">
      <c r="E50024"/>
    </row>
    <row r="50025" spans="5:5" x14ac:dyDescent="0.25">
      <c r="E50025"/>
    </row>
    <row r="50026" spans="5:5" x14ac:dyDescent="0.25">
      <c r="E50026"/>
    </row>
    <row r="50027" spans="5:5" x14ac:dyDescent="0.25">
      <c r="E50027"/>
    </row>
    <row r="50028" spans="5:5" x14ac:dyDescent="0.25">
      <c r="E50028"/>
    </row>
    <row r="50029" spans="5:5" x14ac:dyDescent="0.25">
      <c r="E50029"/>
    </row>
    <row r="50030" spans="5:5" x14ac:dyDescent="0.25">
      <c r="E50030"/>
    </row>
    <row r="50031" spans="5:5" x14ac:dyDescent="0.25">
      <c r="E50031"/>
    </row>
    <row r="50032" spans="5:5" x14ac:dyDescent="0.25">
      <c r="E50032"/>
    </row>
    <row r="50033" spans="5:5" x14ac:dyDescent="0.25">
      <c r="E50033"/>
    </row>
    <row r="50034" spans="5:5" x14ac:dyDescent="0.25">
      <c r="E50034"/>
    </row>
    <row r="50035" spans="5:5" x14ac:dyDescent="0.25">
      <c r="E50035"/>
    </row>
    <row r="50036" spans="5:5" x14ac:dyDescent="0.25">
      <c r="E50036"/>
    </row>
    <row r="50037" spans="5:5" x14ac:dyDescent="0.25">
      <c r="E50037"/>
    </row>
    <row r="50038" spans="5:5" x14ac:dyDescent="0.25">
      <c r="E50038"/>
    </row>
    <row r="50039" spans="5:5" x14ac:dyDescent="0.25">
      <c r="E50039"/>
    </row>
    <row r="50040" spans="5:5" x14ac:dyDescent="0.25">
      <c r="E50040"/>
    </row>
    <row r="50041" spans="5:5" x14ac:dyDescent="0.25">
      <c r="E50041"/>
    </row>
    <row r="50042" spans="5:5" x14ac:dyDescent="0.25">
      <c r="E50042"/>
    </row>
    <row r="50043" spans="5:5" x14ac:dyDescent="0.25">
      <c r="E50043"/>
    </row>
    <row r="50044" spans="5:5" x14ac:dyDescent="0.25">
      <c r="E50044"/>
    </row>
    <row r="50045" spans="5:5" x14ac:dyDescent="0.25">
      <c r="E50045"/>
    </row>
    <row r="50046" spans="5:5" x14ac:dyDescent="0.25">
      <c r="E50046"/>
    </row>
    <row r="50047" spans="5:5" x14ac:dyDescent="0.25">
      <c r="E50047"/>
    </row>
    <row r="50048" spans="5:5" x14ac:dyDescent="0.25">
      <c r="E50048"/>
    </row>
    <row r="50049" spans="5:5" x14ac:dyDescent="0.25">
      <c r="E50049"/>
    </row>
    <row r="50050" spans="5:5" x14ac:dyDescent="0.25">
      <c r="E50050"/>
    </row>
    <row r="50051" spans="5:5" x14ac:dyDescent="0.25">
      <c r="E50051"/>
    </row>
    <row r="50052" spans="5:5" x14ac:dyDescent="0.25">
      <c r="E50052"/>
    </row>
    <row r="50053" spans="5:5" x14ac:dyDescent="0.25">
      <c r="E50053"/>
    </row>
    <row r="50054" spans="5:5" x14ac:dyDescent="0.25">
      <c r="E50054"/>
    </row>
    <row r="50055" spans="5:5" x14ac:dyDescent="0.25">
      <c r="E50055"/>
    </row>
    <row r="50056" spans="5:5" x14ac:dyDescent="0.25">
      <c r="E50056"/>
    </row>
    <row r="50057" spans="5:5" x14ac:dyDescent="0.25">
      <c r="E50057"/>
    </row>
    <row r="50058" spans="5:5" x14ac:dyDescent="0.25">
      <c r="E50058"/>
    </row>
    <row r="50059" spans="5:5" x14ac:dyDescent="0.25">
      <c r="E50059"/>
    </row>
    <row r="50060" spans="5:5" x14ac:dyDescent="0.25">
      <c r="E50060"/>
    </row>
    <row r="50061" spans="5:5" x14ac:dyDescent="0.25">
      <c r="E50061"/>
    </row>
    <row r="50062" spans="5:5" x14ac:dyDescent="0.25">
      <c r="E50062"/>
    </row>
    <row r="50063" spans="5:5" x14ac:dyDescent="0.25">
      <c r="E50063"/>
    </row>
    <row r="50064" spans="5:5" x14ac:dyDescent="0.25">
      <c r="E50064"/>
    </row>
    <row r="50065" spans="5:5" x14ac:dyDescent="0.25">
      <c r="E50065"/>
    </row>
    <row r="50066" spans="5:5" x14ac:dyDescent="0.25">
      <c r="E50066"/>
    </row>
    <row r="50067" spans="5:5" x14ac:dyDescent="0.25">
      <c r="E50067"/>
    </row>
    <row r="50068" spans="5:5" x14ac:dyDescent="0.25">
      <c r="E50068"/>
    </row>
    <row r="50069" spans="5:5" x14ac:dyDescent="0.25">
      <c r="E50069"/>
    </row>
    <row r="50070" spans="5:5" x14ac:dyDescent="0.25">
      <c r="E50070"/>
    </row>
    <row r="50071" spans="5:5" x14ac:dyDescent="0.25">
      <c r="E50071"/>
    </row>
    <row r="50072" spans="5:5" x14ac:dyDescent="0.25">
      <c r="E50072"/>
    </row>
    <row r="50073" spans="5:5" x14ac:dyDescent="0.25">
      <c r="E50073"/>
    </row>
    <row r="50074" spans="5:5" x14ac:dyDescent="0.25">
      <c r="E50074"/>
    </row>
    <row r="50075" spans="5:5" x14ac:dyDescent="0.25">
      <c r="E50075"/>
    </row>
    <row r="50076" spans="5:5" x14ac:dyDescent="0.25">
      <c r="E50076"/>
    </row>
    <row r="50077" spans="5:5" x14ac:dyDescent="0.25">
      <c r="E50077"/>
    </row>
    <row r="50078" spans="5:5" x14ac:dyDescent="0.25">
      <c r="E50078"/>
    </row>
    <row r="50079" spans="5:5" x14ac:dyDescent="0.25">
      <c r="E50079"/>
    </row>
    <row r="50080" spans="5:5" x14ac:dyDescent="0.25">
      <c r="E50080"/>
    </row>
    <row r="50081" spans="5:5" x14ac:dyDescent="0.25">
      <c r="E50081"/>
    </row>
    <row r="50082" spans="5:5" x14ac:dyDescent="0.25">
      <c r="E50082"/>
    </row>
    <row r="50083" spans="5:5" x14ac:dyDescent="0.25">
      <c r="E50083"/>
    </row>
    <row r="50084" spans="5:5" x14ac:dyDescent="0.25">
      <c r="E50084"/>
    </row>
    <row r="50085" spans="5:5" x14ac:dyDescent="0.25">
      <c r="E50085"/>
    </row>
    <row r="50086" spans="5:5" x14ac:dyDescent="0.25">
      <c r="E50086"/>
    </row>
    <row r="50087" spans="5:5" x14ac:dyDescent="0.25">
      <c r="E50087"/>
    </row>
    <row r="50088" spans="5:5" x14ac:dyDescent="0.25">
      <c r="E50088"/>
    </row>
    <row r="50089" spans="5:5" x14ac:dyDescent="0.25">
      <c r="E50089"/>
    </row>
    <row r="50090" spans="5:5" x14ac:dyDescent="0.25">
      <c r="E50090"/>
    </row>
    <row r="50091" spans="5:5" x14ac:dyDescent="0.25">
      <c r="E50091"/>
    </row>
    <row r="50092" spans="5:5" x14ac:dyDescent="0.25">
      <c r="E50092"/>
    </row>
    <row r="50093" spans="5:5" x14ac:dyDescent="0.25">
      <c r="E50093"/>
    </row>
    <row r="50094" spans="5:5" x14ac:dyDescent="0.25">
      <c r="E50094"/>
    </row>
    <row r="50095" spans="5:5" x14ac:dyDescent="0.25">
      <c r="E50095"/>
    </row>
    <row r="50096" spans="5:5" x14ac:dyDescent="0.25">
      <c r="E50096"/>
    </row>
    <row r="50097" spans="5:5" x14ac:dyDescent="0.25">
      <c r="E50097"/>
    </row>
    <row r="50098" spans="5:5" x14ac:dyDescent="0.25">
      <c r="E50098"/>
    </row>
    <row r="50099" spans="5:5" x14ac:dyDescent="0.25">
      <c r="E50099"/>
    </row>
    <row r="50100" spans="5:5" x14ac:dyDescent="0.25">
      <c r="E50100"/>
    </row>
    <row r="50101" spans="5:5" x14ac:dyDescent="0.25">
      <c r="E50101"/>
    </row>
    <row r="50102" spans="5:5" x14ac:dyDescent="0.25">
      <c r="E50102"/>
    </row>
    <row r="50103" spans="5:5" x14ac:dyDescent="0.25">
      <c r="E50103"/>
    </row>
    <row r="50104" spans="5:5" x14ac:dyDescent="0.25">
      <c r="E50104"/>
    </row>
    <row r="50105" spans="5:5" x14ac:dyDescent="0.25">
      <c r="E50105"/>
    </row>
    <row r="50106" spans="5:5" x14ac:dyDescent="0.25">
      <c r="E50106"/>
    </row>
    <row r="50107" spans="5:5" x14ac:dyDescent="0.25">
      <c r="E50107"/>
    </row>
    <row r="50108" spans="5:5" x14ac:dyDescent="0.25">
      <c r="E50108"/>
    </row>
    <row r="50109" spans="5:5" x14ac:dyDescent="0.25">
      <c r="E50109"/>
    </row>
    <row r="50110" spans="5:5" x14ac:dyDescent="0.25">
      <c r="E50110"/>
    </row>
    <row r="50111" spans="5:5" x14ac:dyDescent="0.25">
      <c r="E50111"/>
    </row>
    <row r="50112" spans="5:5" x14ac:dyDescent="0.25">
      <c r="E50112"/>
    </row>
    <row r="50113" spans="5:5" x14ac:dyDescent="0.25">
      <c r="E50113"/>
    </row>
    <row r="50114" spans="5:5" x14ac:dyDescent="0.25">
      <c r="E50114"/>
    </row>
    <row r="50115" spans="5:5" x14ac:dyDescent="0.25">
      <c r="E50115"/>
    </row>
    <row r="50116" spans="5:5" x14ac:dyDescent="0.25">
      <c r="E50116"/>
    </row>
    <row r="50117" spans="5:5" x14ac:dyDescent="0.25">
      <c r="E50117"/>
    </row>
    <row r="50118" spans="5:5" x14ac:dyDescent="0.25">
      <c r="E50118"/>
    </row>
    <row r="50119" spans="5:5" x14ac:dyDescent="0.25">
      <c r="E50119"/>
    </row>
    <row r="50120" spans="5:5" x14ac:dyDescent="0.25">
      <c r="E50120"/>
    </row>
    <row r="50121" spans="5:5" x14ac:dyDescent="0.25">
      <c r="E50121"/>
    </row>
    <row r="50122" spans="5:5" x14ac:dyDescent="0.25">
      <c r="E50122"/>
    </row>
    <row r="50123" spans="5:5" x14ac:dyDescent="0.25">
      <c r="E50123"/>
    </row>
    <row r="50124" spans="5:5" x14ac:dyDescent="0.25">
      <c r="E50124"/>
    </row>
    <row r="50125" spans="5:5" x14ac:dyDescent="0.25">
      <c r="E50125"/>
    </row>
    <row r="50126" spans="5:5" x14ac:dyDescent="0.25">
      <c r="E50126"/>
    </row>
    <row r="50127" spans="5:5" x14ac:dyDescent="0.25">
      <c r="E50127"/>
    </row>
    <row r="50128" spans="5:5" x14ac:dyDescent="0.25">
      <c r="E50128"/>
    </row>
    <row r="50129" spans="5:5" x14ac:dyDescent="0.25">
      <c r="E50129"/>
    </row>
    <row r="50130" spans="5:5" x14ac:dyDescent="0.25">
      <c r="E50130"/>
    </row>
    <row r="50131" spans="5:5" x14ac:dyDescent="0.25">
      <c r="E50131"/>
    </row>
    <row r="50132" spans="5:5" x14ac:dyDescent="0.25">
      <c r="E50132"/>
    </row>
    <row r="50133" spans="5:5" x14ac:dyDescent="0.25">
      <c r="E50133"/>
    </row>
    <row r="50134" spans="5:5" x14ac:dyDescent="0.25">
      <c r="E50134"/>
    </row>
    <row r="50135" spans="5:5" x14ac:dyDescent="0.25">
      <c r="E50135"/>
    </row>
    <row r="50136" spans="5:5" x14ac:dyDescent="0.25">
      <c r="E50136"/>
    </row>
    <row r="50137" spans="5:5" x14ac:dyDescent="0.25">
      <c r="E50137"/>
    </row>
    <row r="50138" spans="5:5" x14ac:dyDescent="0.25">
      <c r="E50138"/>
    </row>
    <row r="50139" spans="5:5" x14ac:dyDescent="0.25">
      <c r="E50139"/>
    </row>
    <row r="50140" spans="5:5" x14ac:dyDescent="0.25">
      <c r="E50140"/>
    </row>
    <row r="50141" spans="5:5" x14ac:dyDescent="0.25">
      <c r="E50141"/>
    </row>
    <row r="50142" spans="5:5" x14ac:dyDescent="0.25">
      <c r="E50142"/>
    </row>
    <row r="50143" spans="5:5" x14ac:dyDescent="0.25">
      <c r="E50143"/>
    </row>
    <row r="50144" spans="5:5" x14ac:dyDescent="0.25">
      <c r="E50144"/>
    </row>
    <row r="50145" spans="5:5" x14ac:dyDescent="0.25">
      <c r="E50145"/>
    </row>
    <row r="50146" spans="5:5" x14ac:dyDescent="0.25">
      <c r="E50146"/>
    </row>
    <row r="50147" spans="5:5" x14ac:dyDescent="0.25">
      <c r="E50147"/>
    </row>
    <row r="50148" spans="5:5" x14ac:dyDescent="0.25">
      <c r="E50148"/>
    </row>
    <row r="50149" spans="5:5" x14ac:dyDescent="0.25">
      <c r="E50149"/>
    </row>
    <row r="50150" spans="5:5" x14ac:dyDescent="0.25">
      <c r="E50150"/>
    </row>
    <row r="50151" spans="5:5" x14ac:dyDescent="0.25">
      <c r="E50151"/>
    </row>
    <row r="50152" spans="5:5" x14ac:dyDescent="0.25">
      <c r="E50152"/>
    </row>
    <row r="50153" spans="5:5" x14ac:dyDescent="0.25">
      <c r="E50153"/>
    </row>
    <row r="50154" spans="5:5" x14ac:dyDescent="0.25">
      <c r="E50154"/>
    </row>
    <row r="50155" spans="5:5" x14ac:dyDescent="0.25">
      <c r="E50155"/>
    </row>
    <row r="50156" spans="5:5" x14ac:dyDescent="0.25">
      <c r="E50156"/>
    </row>
    <row r="50157" spans="5:5" x14ac:dyDescent="0.25">
      <c r="E50157"/>
    </row>
    <row r="50158" spans="5:5" x14ac:dyDescent="0.25">
      <c r="E50158"/>
    </row>
    <row r="50159" spans="5:5" x14ac:dyDescent="0.25">
      <c r="E50159"/>
    </row>
    <row r="50160" spans="5:5" x14ac:dyDescent="0.25">
      <c r="E50160"/>
    </row>
    <row r="50161" spans="5:5" x14ac:dyDescent="0.25">
      <c r="E50161"/>
    </row>
    <row r="50162" spans="5:5" x14ac:dyDescent="0.25">
      <c r="E50162"/>
    </row>
    <row r="50163" spans="5:5" x14ac:dyDescent="0.25">
      <c r="E50163"/>
    </row>
    <row r="50164" spans="5:5" x14ac:dyDescent="0.25">
      <c r="E50164"/>
    </row>
    <row r="50165" spans="5:5" x14ac:dyDescent="0.25">
      <c r="E50165"/>
    </row>
    <row r="50166" spans="5:5" x14ac:dyDescent="0.25">
      <c r="E50166"/>
    </row>
    <row r="50167" spans="5:5" x14ac:dyDescent="0.25">
      <c r="E50167"/>
    </row>
    <row r="50168" spans="5:5" x14ac:dyDescent="0.25">
      <c r="E50168"/>
    </row>
    <row r="50169" spans="5:5" x14ac:dyDescent="0.25">
      <c r="E50169"/>
    </row>
    <row r="50170" spans="5:5" x14ac:dyDescent="0.25">
      <c r="E50170"/>
    </row>
    <row r="50171" spans="5:5" x14ac:dyDescent="0.25">
      <c r="E50171"/>
    </row>
    <row r="50172" spans="5:5" x14ac:dyDescent="0.25">
      <c r="E50172"/>
    </row>
    <row r="50173" spans="5:5" x14ac:dyDescent="0.25">
      <c r="E50173"/>
    </row>
    <row r="50174" spans="5:5" x14ac:dyDescent="0.25">
      <c r="E50174"/>
    </row>
    <row r="50175" spans="5:5" x14ac:dyDescent="0.25">
      <c r="E50175"/>
    </row>
    <row r="50176" spans="5:5" x14ac:dyDescent="0.25">
      <c r="E50176"/>
    </row>
    <row r="50177" spans="5:5" x14ac:dyDescent="0.25">
      <c r="E50177"/>
    </row>
    <row r="50178" spans="5:5" x14ac:dyDescent="0.25">
      <c r="E50178"/>
    </row>
    <row r="50179" spans="5:5" x14ac:dyDescent="0.25">
      <c r="E50179"/>
    </row>
    <row r="50180" spans="5:5" x14ac:dyDescent="0.25">
      <c r="E50180"/>
    </row>
    <row r="50181" spans="5:5" x14ac:dyDescent="0.25">
      <c r="E50181"/>
    </row>
    <row r="50182" spans="5:5" x14ac:dyDescent="0.25">
      <c r="E50182"/>
    </row>
    <row r="50183" spans="5:5" x14ac:dyDescent="0.25">
      <c r="E50183"/>
    </row>
    <row r="50184" spans="5:5" x14ac:dyDescent="0.25">
      <c r="E50184"/>
    </row>
    <row r="50185" spans="5:5" x14ac:dyDescent="0.25">
      <c r="E50185"/>
    </row>
    <row r="50186" spans="5:5" x14ac:dyDescent="0.25">
      <c r="E50186"/>
    </row>
    <row r="50187" spans="5:5" x14ac:dyDescent="0.25">
      <c r="E50187"/>
    </row>
    <row r="50188" spans="5:5" x14ac:dyDescent="0.25">
      <c r="E50188"/>
    </row>
    <row r="50189" spans="5:5" x14ac:dyDescent="0.25">
      <c r="E50189"/>
    </row>
    <row r="50190" spans="5:5" x14ac:dyDescent="0.25">
      <c r="E50190"/>
    </row>
    <row r="50191" spans="5:5" x14ac:dyDescent="0.25">
      <c r="E50191"/>
    </row>
    <row r="50192" spans="5:5" x14ac:dyDescent="0.25">
      <c r="E50192"/>
    </row>
    <row r="50193" spans="5:5" x14ac:dyDescent="0.25">
      <c r="E50193"/>
    </row>
    <row r="50194" spans="5:5" x14ac:dyDescent="0.25">
      <c r="E50194"/>
    </row>
    <row r="50195" spans="5:5" x14ac:dyDescent="0.25">
      <c r="E50195"/>
    </row>
    <row r="50196" spans="5:5" x14ac:dyDescent="0.25">
      <c r="E50196"/>
    </row>
    <row r="50197" spans="5:5" x14ac:dyDescent="0.25">
      <c r="E50197"/>
    </row>
    <row r="50198" spans="5:5" x14ac:dyDescent="0.25">
      <c r="E50198"/>
    </row>
    <row r="50199" spans="5:5" x14ac:dyDescent="0.25">
      <c r="E50199"/>
    </row>
    <row r="50200" spans="5:5" x14ac:dyDescent="0.25">
      <c r="E50200"/>
    </row>
    <row r="50201" spans="5:5" x14ac:dyDescent="0.25">
      <c r="E50201"/>
    </row>
    <row r="50202" spans="5:5" x14ac:dyDescent="0.25">
      <c r="E50202"/>
    </row>
    <row r="50203" spans="5:5" x14ac:dyDescent="0.25">
      <c r="E50203"/>
    </row>
    <row r="50204" spans="5:5" x14ac:dyDescent="0.25">
      <c r="E50204"/>
    </row>
    <row r="50205" spans="5:5" x14ac:dyDescent="0.25">
      <c r="E50205"/>
    </row>
    <row r="50206" spans="5:5" x14ac:dyDescent="0.25">
      <c r="E50206"/>
    </row>
    <row r="50207" spans="5:5" x14ac:dyDescent="0.25">
      <c r="E50207"/>
    </row>
    <row r="50208" spans="5:5" x14ac:dyDescent="0.25">
      <c r="E50208"/>
    </row>
    <row r="50209" spans="5:5" x14ac:dyDescent="0.25">
      <c r="E50209"/>
    </row>
    <row r="50210" spans="5:5" x14ac:dyDescent="0.25">
      <c r="E50210"/>
    </row>
    <row r="50211" spans="5:5" x14ac:dyDescent="0.25">
      <c r="E50211"/>
    </row>
    <row r="50212" spans="5:5" x14ac:dyDescent="0.25">
      <c r="E50212"/>
    </row>
    <row r="50213" spans="5:5" x14ac:dyDescent="0.25">
      <c r="E50213"/>
    </row>
    <row r="50214" spans="5:5" x14ac:dyDescent="0.25">
      <c r="E50214"/>
    </row>
    <row r="50215" spans="5:5" x14ac:dyDescent="0.25">
      <c r="E50215"/>
    </row>
    <row r="50216" spans="5:5" x14ac:dyDescent="0.25">
      <c r="E50216"/>
    </row>
    <row r="50217" spans="5:5" x14ac:dyDescent="0.25">
      <c r="E50217"/>
    </row>
    <row r="50218" spans="5:5" x14ac:dyDescent="0.25">
      <c r="E50218"/>
    </row>
    <row r="50219" spans="5:5" x14ac:dyDescent="0.25">
      <c r="E50219"/>
    </row>
    <row r="50220" spans="5:5" x14ac:dyDescent="0.25">
      <c r="E50220"/>
    </row>
    <row r="50221" spans="5:5" x14ac:dyDescent="0.25">
      <c r="E50221"/>
    </row>
    <row r="50222" spans="5:5" x14ac:dyDescent="0.25">
      <c r="E50222"/>
    </row>
    <row r="50223" spans="5:5" x14ac:dyDescent="0.25">
      <c r="E50223"/>
    </row>
    <row r="50224" spans="5:5" x14ac:dyDescent="0.25">
      <c r="E50224"/>
    </row>
    <row r="50225" spans="5:5" x14ac:dyDescent="0.25">
      <c r="E50225"/>
    </row>
    <row r="50226" spans="5:5" x14ac:dyDescent="0.25">
      <c r="E50226"/>
    </row>
    <row r="50227" spans="5:5" x14ac:dyDescent="0.25">
      <c r="E50227"/>
    </row>
    <row r="50228" spans="5:5" x14ac:dyDescent="0.25">
      <c r="E50228"/>
    </row>
    <row r="50229" spans="5:5" x14ac:dyDescent="0.25">
      <c r="E50229"/>
    </row>
    <row r="50230" spans="5:5" x14ac:dyDescent="0.25">
      <c r="E50230"/>
    </row>
    <row r="50231" spans="5:5" x14ac:dyDescent="0.25">
      <c r="E50231"/>
    </row>
    <row r="50232" spans="5:5" x14ac:dyDescent="0.25">
      <c r="E50232"/>
    </row>
    <row r="50233" spans="5:5" x14ac:dyDescent="0.25">
      <c r="E50233"/>
    </row>
    <row r="50234" spans="5:5" x14ac:dyDescent="0.25">
      <c r="E50234"/>
    </row>
    <row r="50235" spans="5:5" x14ac:dyDescent="0.25">
      <c r="E50235"/>
    </row>
    <row r="50236" spans="5:5" x14ac:dyDescent="0.25">
      <c r="E50236"/>
    </row>
    <row r="50237" spans="5:5" x14ac:dyDescent="0.25">
      <c r="E50237"/>
    </row>
    <row r="50238" spans="5:5" x14ac:dyDescent="0.25">
      <c r="E50238"/>
    </row>
    <row r="50239" spans="5:5" x14ac:dyDescent="0.25">
      <c r="E50239"/>
    </row>
    <row r="50240" spans="5:5" x14ac:dyDescent="0.25">
      <c r="E50240"/>
    </row>
    <row r="50241" spans="5:5" x14ac:dyDescent="0.25">
      <c r="E50241"/>
    </row>
    <row r="50242" spans="5:5" x14ac:dyDescent="0.25">
      <c r="E50242"/>
    </row>
    <row r="50243" spans="5:5" x14ac:dyDescent="0.25">
      <c r="E50243"/>
    </row>
    <row r="50244" spans="5:5" x14ac:dyDescent="0.25">
      <c r="E50244"/>
    </row>
    <row r="50245" spans="5:5" x14ac:dyDescent="0.25">
      <c r="E50245"/>
    </row>
    <row r="50246" spans="5:5" x14ac:dyDescent="0.25">
      <c r="E50246"/>
    </row>
    <row r="50247" spans="5:5" x14ac:dyDescent="0.25">
      <c r="E50247"/>
    </row>
    <row r="50248" spans="5:5" x14ac:dyDescent="0.25">
      <c r="E50248"/>
    </row>
    <row r="50249" spans="5:5" x14ac:dyDescent="0.25">
      <c r="E50249"/>
    </row>
    <row r="50250" spans="5:5" x14ac:dyDescent="0.25">
      <c r="E50250"/>
    </row>
    <row r="50251" spans="5:5" x14ac:dyDescent="0.25">
      <c r="E50251"/>
    </row>
    <row r="50252" spans="5:5" x14ac:dyDescent="0.25">
      <c r="E50252"/>
    </row>
    <row r="50253" spans="5:5" x14ac:dyDescent="0.25">
      <c r="E50253"/>
    </row>
    <row r="50254" spans="5:5" x14ac:dyDescent="0.25">
      <c r="E50254"/>
    </row>
    <row r="50255" spans="5:5" x14ac:dyDescent="0.25">
      <c r="E50255"/>
    </row>
    <row r="50256" spans="5:5" x14ac:dyDescent="0.25">
      <c r="E50256"/>
    </row>
    <row r="50257" spans="5:5" x14ac:dyDescent="0.25">
      <c r="E50257"/>
    </row>
    <row r="50258" spans="5:5" x14ac:dyDescent="0.25">
      <c r="E50258"/>
    </row>
    <row r="50259" spans="5:5" x14ac:dyDescent="0.25">
      <c r="E50259"/>
    </row>
    <row r="50260" spans="5:5" x14ac:dyDescent="0.25">
      <c r="E50260"/>
    </row>
    <row r="50261" spans="5:5" x14ac:dyDescent="0.25">
      <c r="E50261"/>
    </row>
    <row r="50262" spans="5:5" x14ac:dyDescent="0.25">
      <c r="E50262"/>
    </row>
    <row r="50263" spans="5:5" x14ac:dyDescent="0.25">
      <c r="E50263"/>
    </row>
    <row r="50264" spans="5:5" x14ac:dyDescent="0.25">
      <c r="E50264"/>
    </row>
    <row r="50265" spans="5:5" x14ac:dyDescent="0.25">
      <c r="E50265"/>
    </row>
    <row r="50266" spans="5:5" x14ac:dyDescent="0.25">
      <c r="E50266"/>
    </row>
    <row r="50267" spans="5:5" x14ac:dyDescent="0.25">
      <c r="E50267"/>
    </row>
    <row r="50268" spans="5:5" x14ac:dyDescent="0.25">
      <c r="E50268"/>
    </row>
    <row r="50269" spans="5:5" x14ac:dyDescent="0.25">
      <c r="E50269"/>
    </row>
    <row r="50270" spans="5:5" x14ac:dyDescent="0.25">
      <c r="E50270"/>
    </row>
    <row r="50271" spans="5:5" x14ac:dyDescent="0.25">
      <c r="E50271"/>
    </row>
    <row r="50272" spans="5:5" x14ac:dyDescent="0.25">
      <c r="E50272"/>
    </row>
    <row r="50273" spans="5:5" x14ac:dyDescent="0.25">
      <c r="E50273"/>
    </row>
    <row r="50274" spans="5:5" x14ac:dyDescent="0.25">
      <c r="E50274"/>
    </row>
    <row r="50275" spans="5:5" x14ac:dyDescent="0.25">
      <c r="E50275"/>
    </row>
    <row r="50276" spans="5:5" x14ac:dyDescent="0.25">
      <c r="E50276"/>
    </row>
    <row r="50277" spans="5:5" x14ac:dyDescent="0.25">
      <c r="E50277"/>
    </row>
    <row r="50278" spans="5:5" x14ac:dyDescent="0.25">
      <c r="E50278"/>
    </row>
    <row r="50279" spans="5:5" x14ac:dyDescent="0.25">
      <c r="E50279"/>
    </row>
    <row r="50280" spans="5:5" x14ac:dyDescent="0.25">
      <c r="E50280"/>
    </row>
    <row r="50281" spans="5:5" x14ac:dyDescent="0.25">
      <c r="E50281"/>
    </row>
    <row r="50282" spans="5:5" x14ac:dyDescent="0.25">
      <c r="E50282"/>
    </row>
    <row r="50283" spans="5:5" x14ac:dyDescent="0.25">
      <c r="E50283"/>
    </row>
    <row r="50284" spans="5:5" x14ac:dyDescent="0.25">
      <c r="E50284"/>
    </row>
    <row r="50285" spans="5:5" x14ac:dyDescent="0.25">
      <c r="E50285"/>
    </row>
    <row r="50286" spans="5:5" x14ac:dyDescent="0.25">
      <c r="E50286"/>
    </row>
    <row r="50287" spans="5:5" x14ac:dyDescent="0.25">
      <c r="E50287"/>
    </row>
    <row r="50288" spans="5:5" x14ac:dyDescent="0.25">
      <c r="E50288"/>
    </row>
    <row r="50289" spans="5:5" x14ac:dyDescent="0.25">
      <c r="E50289"/>
    </row>
    <row r="50290" spans="5:5" x14ac:dyDescent="0.25">
      <c r="E50290"/>
    </row>
    <row r="50291" spans="5:5" x14ac:dyDescent="0.25">
      <c r="E50291"/>
    </row>
    <row r="50292" spans="5:5" x14ac:dyDescent="0.25">
      <c r="E50292"/>
    </row>
    <row r="50293" spans="5:5" x14ac:dyDescent="0.25">
      <c r="E50293"/>
    </row>
    <row r="50294" spans="5:5" x14ac:dyDescent="0.25">
      <c r="E50294"/>
    </row>
    <row r="50295" spans="5:5" x14ac:dyDescent="0.25">
      <c r="E50295"/>
    </row>
    <row r="50296" spans="5:5" x14ac:dyDescent="0.25">
      <c r="E50296"/>
    </row>
    <row r="50297" spans="5:5" x14ac:dyDescent="0.25">
      <c r="E50297"/>
    </row>
    <row r="50298" spans="5:5" x14ac:dyDescent="0.25">
      <c r="E50298"/>
    </row>
    <row r="50299" spans="5:5" x14ac:dyDescent="0.25">
      <c r="E50299"/>
    </row>
    <row r="50300" spans="5:5" x14ac:dyDescent="0.25">
      <c r="E50300"/>
    </row>
    <row r="50301" spans="5:5" x14ac:dyDescent="0.25">
      <c r="E50301"/>
    </row>
    <row r="50302" spans="5:5" x14ac:dyDescent="0.25">
      <c r="E50302"/>
    </row>
    <row r="50303" spans="5:5" x14ac:dyDescent="0.25">
      <c r="E50303"/>
    </row>
    <row r="50304" spans="5:5" x14ac:dyDescent="0.25">
      <c r="E50304"/>
    </row>
    <row r="50305" spans="5:5" x14ac:dyDescent="0.25">
      <c r="E50305"/>
    </row>
    <row r="50306" spans="5:5" x14ac:dyDescent="0.25">
      <c r="E50306"/>
    </row>
    <row r="50307" spans="5:5" x14ac:dyDescent="0.25">
      <c r="E50307"/>
    </row>
    <row r="50308" spans="5:5" x14ac:dyDescent="0.25">
      <c r="E50308"/>
    </row>
    <row r="50309" spans="5:5" x14ac:dyDescent="0.25">
      <c r="E50309"/>
    </row>
    <row r="50310" spans="5:5" x14ac:dyDescent="0.25">
      <c r="E50310"/>
    </row>
    <row r="50311" spans="5:5" x14ac:dyDescent="0.25">
      <c r="E50311"/>
    </row>
    <row r="50312" spans="5:5" x14ac:dyDescent="0.25">
      <c r="E50312"/>
    </row>
    <row r="50313" spans="5:5" x14ac:dyDescent="0.25">
      <c r="E50313"/>
    </row>
    <row r="50314" spans="5:5" x14ac:dyDescent="0.25">
      <c r="E50314"/>
    </row>
    <row r="50315" spans="5:5" x14ac:dyDescent="0.25">
      <c r="E50315"/>
    </row>
    <row r="50316" spans="5:5" x14ac:dyDescent="0.25">
      <c r="E50316"/>
    </row>
    <row r="50317" spans="5:5" x14ac:dyDescent="0.25">
      <c r="E50317"/>
    </row>
    <row r="50318" spans="5:5" x14ac:dyDescent="0.25">
      <c r="E50318"/>
    </row>
    <row r="50319" spans="5:5" x14ac:dyDescent="0.25">
      <c r="E50319"/>
    </row>
    <row r="50320" spans="5:5" x14ac:dyDescent="0.25">
      <c r="E50320"/>
    </row>
    <row r="50321" spans="5:5" x14ac:dyDescent="0.25">
      <c r="E50321"/>
    </row>
    <row r="50322" spans="5:5" x14ac:dyDescent="0.25">
      <c r="E50322"/>
    </row>
    <row r="50323" spans="5:5" x14ac:dyDescent="0.25">
      <c r="E50323"/>
    </row>
    <row r="50324" spans="5:5" x14ac:dyDescent="0.25">
      <c r="E50324"/>
    </row>
    <row r="50325" spans="5:5" x14ac:dyDescent="0.25">
      <c r="E50325"/>
    </row>
    <row r="50326" spans="5:5" x14ac:dyDescent="0.25">
      <c r="E50326"/>
    </row>
    <row r="50327" spans="5:5" x14ac:dyDescent="0.25">
      <c r="E50327"/>
    </row>
    <row r="50328" spans="5:5" x14ac:dyDescent="0.25">
      <c r="E50328"/>
    </row>
    <row r="50329" spans="5:5" x14ac:dyDescent="0.25">
      <c r="E50329"/>
    </row>
    <row r="50330" spans="5:5" x14ac:dyDescent="0.25">
      <c r="E50330"/>
    </row>
    <row r="50331" spans="5:5" x14ac:dyDescent="0.25">
      <c r="E50331"/>
    </row>
    <row r="50332" spans="5:5" x14ac:dyDescent="0.25">
      <c r="E50332"/>
    </row>
    <row r="50333" spans="5:5" x14ac:dyDescent="0.25">
      <c r="E50333"/>
    </row>
    <row r="50334" spans="5:5" x14ac:dyDescent="0.25">
      <c r="E50334"/>
    </row>
    <row r="50335" spans="5:5" x14ac:dyDescent="0.25">
      <c r="E50335"/>
    </row>
    <row r="50336" spans="5:5" x14ac:dyDescent="0.25">
      <c r="E50336"/>
    </row>
    <row r="50337" spans="5:5" x14ac:dyDescent="0.25">
      <c r="E50337"/>
    </row>
    <row r="50338" spans="5:5" x14ac:dyDescent="0.25">
      <c r="E50338"/>
    </row>
    <row r="50339" spans="5:5" x14ac:dyDescent="0.25">
      <c r="E50339"/>
    </row>
    <row r="50340" spans="5:5" x14ac:dyDescent="0.25">
      <c r="E50340"/>
    </row>
    <row r="50341" spans="5:5" x14ac:dyDescent="0.25">
      <c r="E50341"/>
    </row>
    <row r="50342" spans="5:5" x14ac:dyDescent="0.25">
      <c r="E50342"/>
    </row>
    <row r="50343" spans="5:5" x14ac:dyDescent="0.25">
      <c r="E50343"/>
    </row>
    <row r="50344" spans="5:5" x14ac:dyDescent="0.25">
      <c r="E50344"/>
    </row>
    <row r="50345" spans="5:5" x14ac:dyDescent="0.25">
      <c r="E50345"/>
    </row>
    <row r="50346" spans="5:5" x14ac:dyDescent="0.25">
      <c r="E50346"/>
    </row>
    <row r="50347" spans="5:5" x14ac:dyDescent="0.25">
      <c r="E50347"/>
    </row>
    <row r="50348" spans="5:5" x14ac:dyDescent="0.25">
      <c r="E50348"/>
    </row>
    <row r="50349" spans="5:5" x14ac:dyDescent="0.25">
      <c r="E50349"/>
    </row>
    <row r="50350" spans="5:5" x14ac:dyDescent="0.25">
      <c r="E50350"/>
    </row>
    <row r="50351" spans="5:5" x14ac:dyDescent="0.25">
      <c r="E50351"/>
    </row>
    <row r="50352" spans="5:5" x14ac:dyDescent="0.25">
      <c r="E50352"/>
    </row>
    <row r="50353" spans="5:5" x14ac:dyDescent="0.25">
      <c r="E50353"/>
    </row>
    <row r="50354" spans="5:5" x14ac:dyDescent="0.25">
      <c r="E50354"/>
    </row>
    <row r="50355" spans="5:5" x14ac:dyDescent="0.25">
      <c r="E50355"/>
    </row>
    <row r="50356" spans="5:5" x14ac:dyDescent="0.25">
      <c r="E50356"/>
    </row>
    <row r="50357" spans="5:5" x14ac:dyDescent="0.25">
      <c r="E50357"/>
    </row>
    <row r="50358" spans="5:5" x14ac:dyDescent="0.25">
      <c r="E50358"/>
    </row>
    <row r="50359" spans="5:5" x14ac:dyDescent="0.25">
      <c r="E50359"/>
    </row>
    <row r="50360" spans="5:5" x14ac:dyDescent="0.25">
      <c r="E50360"/>
    </row>
    <row r="50361" spans="5:5" x14ac:dyDescent="0.25">
      <c r="E50361"/>
    </row>
    <row r="50362" spans="5:5" x14ac:dyDescent="0.25">
      <c r="E50362"/>
    </row>
    <row r="50363" spans="5:5" x14ac:dyDescent="0.25">
      <c r="E50363"/>
    </row>
    <row r="50364" spans="5:5" x14ac:dyDescent="0.25">
      <c r="E50364"/>
    </row>
    <row r="50365" spans="5:5" x14ac:dyDescent="0.25">
      <c r="E50365"/>
    </row>
    <row r="50366" spans="5:5" x14ac:dyDescent="0.25">
      <c r="E50366"/>
    </row>
    <row r="50367" spans="5:5" x14ac:dyDescent="0.25">
      <c r="E50367"/>
    </row>
    <row r="50368" spans="5:5" x14ac:dyDescent="0.25">
      <c r="E50368"/>
    </row>
    <row r="50369" spans="5:5" x14ac:dyDescent="0.25">
      <c r="E50369"/>
    </row>
    <row r="50370" spans="5:5" x14ac:dyDescent="0.25">
      <c r="E50370"/>
    </row>
    <row r="50371" spans="5:5" x14ac:dyDescent="0.25">
      <c r="E50371"/>
    </row>
    <row r="50372" spans="5:5" x14ac:dyDescent="0.25">
      <c r="E50372"/>
    </row>
    <row r="50373" spans="5:5" x14ac:dyDescent="0.25">
      <c r="E50373"/>
    </row>
    <row r="50374" spans="5:5" x14ac:dyDescent="0.25">
      <c r="E50374"/>
    </row>
    <row r="50375" spans="5:5" x14ac:dyDescent="0.25">
      <c r="E50375"/>
    </row>
    <row r="50376" spans="5:5" x14ac:dyDescent="0.25">
      <c r="E50376"/>
    </row>
    <row r="50377" spans="5:5" x14ac:dyDescent="0.25">
      <c r="E50377"/>
    </row>
    <row r="50378" spans="5:5" x14ac:dyDescent="0.25">
      <c r="E50378"/>
    </row>
    <row r="50379" spans="5:5" x14ac:dyDescent="0.25">
      <c r="E50379"/>
    </row>
    <row r="50380" spans="5:5" x14ac:dyDescent="0.25">
      <c r="E50380"/>
    </row>
    <row r="50381" spans="5:5" x14ac:dyDescent="0.25">
      <c r="E50381"/>
    </row>
    <row r="50382" spans="5:5" x14ac:dyDescent="0.25">
      <c r="E50382"/>
    </row>
    <row r="50383" spans="5:5" x14ac:dyDescent="0.25">
      <c r="E50383"/>
    </row>
    <row r="50384" spans="5:5" x14ac:dyDescent="0.25">
      <c r="E50384"/>
    </row>
    <row r="50385" spans="5:5" x14ac:dyDescent="0.25">
      <c r="E50385"/>
    </row>
    <row r="50386" spans="5:5" x14ac:dyDescent="0.25">
      <c r="E50386"/>
    </row>
    <row r="50387" spans="5:5" x14ac:dyDescent="0.25">
      <c r="E50387"/>
    </row>
    <row r="50388" spans="5:5" x14ac:dyDescent="0.25">
      <c r="E50388"/>
    </row>
    <row r="50389" spans="5:5" x14ac:dyDescent="0.25">
      <c r="E50389"/>
    </row>
    <row r="50390" spans="5:5" x14ac:dyDescent="0.25">
      <c r="E50390"/>
    </row>
    <row r="50391" spans="5:5" x14ac:dyDescent="0.25">
      <c r="E50391"/>
    </row>
    <row r="50392" spans="5:5" x14ac:dyDescent="0.25">
      <c r="E50392"/>
    </row>
    <row r="50393" spans="5:5" x14ac:dyDescent="0.25">
      <c r="E50393"/>
    </row>
    <row r="50394" spans="5:5" x14ac:dyDescent="0.25">
      <c r="E50394"/>
    </row>
    <row r="50395" spans="5:5" x14ac:dyDescent="0.25">
      <c r="E50395"/>
    </row>
    <row r="50396" spans="5:5" x14ac:dyDescent="0.25">
      <c r="E50396"/>
    </row>
    <row r="50397" spans="5:5" x14ac:dyDescent="0.25">
      <c r="E50397"/>
    </row>
    <row r="50398" spans="5:5" x14ac:dyDescent="0.25">
      <c r="E50398"/>
    </row>
    <row r="50399" spans="5:5" x14ac:dyDescent="0.25">
      <c r="E50399"/>
    </row>
    <row r="50400" spans="5:5" x14ac:dyDescent="0.25">
      <c r="E50400"/>
    </row>
    <row r="50401" spans="5:5" x14ac:dyDescent="0.25">
      <c r="E50401"/>
    </row>
    <row r="50402" spans="5:5" x14ac:dyDescent="0.25">
      <c r="E50402"/>
    </row>
    <row r="50403" spans="5:5" x14ac:dyDescent="0.25">
      <c r="E50403"/>
    </row>
    <row r="50404" spans="5:5" x14ac:dyDescent="0.25">
      <c r="E50404"/>
    </row>
    <row r="50405" spans="5:5" x14ac:dyDescent="0.25">
      <c r="E50405"/>
    </row>
    <row r="50406" spans="5:5" x14ac:dyDescent="0.25">
      <c r="E50406"/>
    </row>
    <row r="50407" spans="5:5" x14ac:dyDescent="0.25">
      <c r="E50407"/>
    </row>
    <row r="50408" spans="5:5" x14ac:dyDescent="0.25">
      <c r="E50408"/>
    </row>
    <row r="50409" spans="5:5" x14ac:dyDescent="0.25">
      <c r="E50409"/>
    </row>
    <row r="50410" spans="5:5" x14ac:dyDescent="0.25">
      <c r="E50410"/>
    </row>
    <row r="50411" spans="5:5" x14ac:dyDescent="0.25">
      <c r="E50411"/>
    </row>
    <row r="50412" spans="5:5" x14ac:dyDescent="0.25">
      <c r="E50412"/>
    </row>
    <row r="50413" spans="5:5" x14ac:dyDescent="0.25">
      <c r="E50413"/>
    </row>
    <row r="50414" spans="5:5" x14ac:dyDescent="0.25">
      <c r="E50414"/>
    </row>
    <row r="50415" spans="5:5" x14ac:dyDescent="0.25">
      <c r="E50415"/>
    </row>
    <row r="50416" spans="5:5" x14ac:dyDescent="0.25">
      <c r="E50416"/>
    </row>
    <row r="50417" spans="5:5" x14ac:dyDescent="0.25">
      <c r="E50417"/>
    </row>
    <row r="50418" spans="5:5" x14ac:dyDescent="0.25">
      <c r="E50418"/>
    </row>
    <row r="50419" spans="5:5" x14ac:dyDescent="0.25">
      <c r="E50419"/>
    </row>
    <row r="50420" spans="5:5" x14ac:dyDescent="0.25">
      <c r="E50420"/>
    </row>
    <row r="50421" spans="5:5" x14ac:dyDescent="0.25">
      <c r="E50421"/>
    </row>
    <row r="50422" spans="5:5" x14ac:dyDescent="0.25">
      <c r="E50422"/>
    </row>
    <row r="50423" spans="5:5" x14ac:dyDescent="0.25">
      <c r="E50423"/>
    </row>
    <row r="50424" spans="5:5" x14ac:dyDescent="0.25">
      <c r="E50424"/>
    </row>
    <row r="50425" spans="5:5" x14ac:dyDescent="0.25">
      <c r="E50425"/>
    </row>
    <row r="50426" spans="5:5" x14ac:dyDescent="0.25">
      <c r="E50426"/>
    </row>
    <row r="50427" spans="5:5" x14ac:dyDescent="0.25">
      <c r="E50427"/>
    </row>
    <row r="50428" spans="5:5" x14ac:dyDescent="0.25">
      <c r="E50428"/>
    </row>
    <row r="50429" spans="5:5" x14ac:dyDescent="0.25">
      <c r="E50429"/>
    </row>
    <row r="50430" spans="5:5" x14ac:dyDescent="0.25">
      <c r="E50430"/>
    </row>
    <row r="50431" spans="5:5" x14ac:dyDescent="0.25">
      <c r="E50431"/>
    </row>
    <row r="50432" spans="5:5" x14ac:dyDescent="0.25">
      <c r="E50432"/>
    </row>
    <row r="50433" spans="5:5" x14ac:dyDescent="0.25">
      <c r="E50433"/>
    </row>
    <row r="50434" spans="5:5" x14ac:dyDescent="0.25">
      <c r="E50434"/>
    </row>
    <row r="50435" spans="5:5" x14ac:dyDescent="0.25">
      <c r="E50435"/>
    </row>
    <row r="50436" spans="5:5" x14ac:dyDescent="0.25">
      <c r="E50436"/>
    </row>
    <row r="50437" spans="5:5" x14ac:dyDescent="0.25">
      <c r="E50437"/>
    </row>
    <row r="50438" spans="5:5" x14ac:dyDescent="0.25">
      <c r="E50438"/>
    </row>
    <row r="50439" spans="5:5" x14ac:dyDescent="0.25">
      <c r="E50439"/>
    </row>
    <row r="50440" spans="5:5" x14ac:dyDescent="0.25">
      <c r="E50440"/>
    </row>
    <row r="50441" spans="5:5" x14ac:dyDescent="0.25">
      <c r="E50441"/>
    </row>
    <row r="50442" spans="5:5" x14ac:dyDescent="0.25">
      <c r="E50442"/>
    </row>
    <row r="50443" spans="5:5" x14ac:dyDescent="0.25">
      <c r="E50443"/>
    </row>
    <row r="50444" spans="5:5" x14ac:dyDescent="0.25">
      <c r="E50444"/>
    </row>
    <row r="50445" spans="5:5" x14ac:dyDescent="0.25">
      <c r="E50445"/>
    </row>
    <row r="50446" spans="5:5" x14ac:dyDescent="0.25">
      <c r="E50446"/>
    </row>
    <row r="50447" spans="5:5" x14ac:dyDescent="0.25">
      <c r="E50447"/>
    </row>
    <row r="50448" spans="5:5" x14ac:dyDescent="0.25">
      <c r="E50448"/>
    </row>
    <row r="50449" spans="5:5" x14ac:dyDescent="0.25">
      <c r="E50449"/>
    </row>
    <row r="50450" spans="5:5" x14ac:dyDescent="0.25">
      <c r="E50450"/>
    </row>
    <row r="50451" spans="5:5" x14ac:dyDescent="0.25">
      <c r="E50451"/>
    </row>
    <row r="50452" spans="5:5" x14ac:dyDescent="0.25">
      <c r="E50452"/>
    </row>
    <row r="50453" spans="5:5" x14ac:dyDescent="0.25">
      <c r="E50453"/>
    </row>
    <row r="50454" spans="5:5" x14ac:dyDescent="0.25">
      <c r="E50454"/>
    </row>
    <row r="50455" spans="5:5" x14ac:dyDescent="0.25">
      <c r="E50455"/>
    </row>
    <row r="50456" spans="5:5" x14ac:dyDescent="0.25">
      <c r="E50456"/>
    </row>
    <row r="50457" spans="5:5" x14ac:dyDescent="0.25">
      <c r="E50457"/>
    </row>
    <row r="50458" spans="5:5" x14ac:dyDescent="0.25">
      <c r="E50458"/>
    </row>
    <row r="50459" spans="5:5" x14ac:dyDescent="0.25">
      <c r="E50459"/>
    </row>
    <row r="50460" spans="5:5" x14ac:dyDescent="0.25">
      <c r="E50460"/>
    </row>
    <row r="50461" spans="5:5" x14ac:dyDescent="0.25">
      <c r="E50461"/>
    </row>
    <row r="50462" spans="5:5" x14ac:dyDescent="0.25">
      <c r="E50462"/>
    </row>
    <row r="50463" spans="5:5" x14ac:dyDescent="0.25">
      <c r="E50463"/>
    </row>
    <row r="50464" spans="5:5" x14ac:dyDescent="0.25">
      <c r="E50464"/>
    </row>
    <row r="50465" spans="5:5" x14ac:dyDescent="0.25">
      <c r="E50465"/>
    </row>
    <row r="50466" spans="5:5" x14ac:dyDescent="0.25">
      <c r="E50466"/>
    </row>
    <row r="50467" spans="5:5" x14ac:dyDescent="0.25">
      <c r="E50467"/>
    </row>
    <row r="50468" spans="5:5" x14ac:dyDescent="0.25">
      <c r="E50468"/>
    </row>
    <row r="50469" spans="5:5" x14ac:dyDescent="0.25">
      <c r="E50469"/>
    </row>
    <row r="50470" spans="5:5" x14ac:dyDescent="0.25">
      <c r="E50470"/>
    </row>
    <row r="50471" spans="5:5" x14ac:dyDescent="0.25">
      <c r="E50471"/>
    </row>
    <row r="50472" spans="5:5" x14ac:dyDescent="0.25">
      <c r="E50472"/>
    </row>
    <row r="50473" spans="5:5" x14ac:dyDescent="0.25">
      <c r="E50473"/>
    </row>
    <row r="50474" spans="5:5" x14ac:dyDescent="0.25">
      <c r="E50474"/>
    </row>
    <row r="50475" spans="5:5" x14ac:dyDescent="0.25">
      <c r="E50475"/>
    </row>
    <row r="50476" spans="5:5" x14ac:dyDescent="0.25">
      <c r="E50476"/>
    </row>
    <row r="50477" spans="5:5" x14ac:dyDescent="0.25">
      <c r="E50477"/>
    </row>
    <row r="50478" spans="5:5" x14ac:dyDescent="0.25">
      <c r="E50478"/>
    </row>
    <row r="50479" spans="5:5" x14ac:dyDescent="0.25">
      <c r="E50479"/>
    </row>
    <row r="50480" spans="5:5" x14ac:dyDescent="0.25">
      <c r="E50480"/>
    </row>
    <row r="50481" spans="5:5" x14ac:dyDescent="0.25">
      <c r="E50481"/>
    </row>
    <row r="50482" spans="5:5" x14ac:dyDescent="0.25">
      <c r="E50482"/>
    </row>
    <row r="50483" spans="5:5" x14ac:dyDescent="0.25">
      <c r="E50483"/>
    </row>
    <row r="50484" spans="5:5" x14ac:dyDescent="0.25">
      <c r="E50484"/>
    </row>
    <row r="50485" spans="5:5" x14ac:dyDescent="0.25">
      <c r="E50485"/>
    </row>
    <row r="50486" spans="5:5" x14ac:dyDescent="0.25">
      <c r="E50486"/>
    </row>
    <row r="50487" spans="5:5" x14ac:dyDescent="0.25">
      <c r="E50487"/>
    </row>
    <row r="50488" spans="5:5" x14ac:dyDescent="0.25">
      <c r="E50488"/>
    </row>
    <row r="50489" spans="5:5" x14ac:dyDescent="0.25">
      <c r="E50489"/>
    </row>
    <row r="50490" spans="5:5" x14ac:dyDescent="0.25">
      <c r="E50490"/>
    </row>
    <row r="50491" spans="5:5" x14ac:dyDescent="0.25">
      <c r="E50491"/>
    </row>
    <row r="50492" spans="5:5" x14ac:dyDescent="0.25">
      <c r="E50492"/>
    </row>
    <row r="50493" spans="5:5" x14ac:dyDescent="0.25">
      <c r="E50493"/>
    </row>
    <row r="50494" spans="5:5" x14ac:dyDescent="0.25">
      <c r="E50494"/>
    </row>
    <row r="50495" spans="5:5" x14ac:dyDescent="0.25">
      <c r="E50495"/>
    </row>
    <row r="50496" spans="5:5" x14ac:dyDescent="0.25">
      <c r="E50496"/>
    </row>
    <row r="50497" spans="5:5" x14ac:dyDescent="0.25">
      <c r="E50497"/>
    </row>
    <row r="50498" spans="5:5" x14ac:dyDescent="0.25">
      <c r="E50498"/>
    </row>
    <row r="50499" spans="5:5" x14ac:dyDescent="0.25">
      <c r="E50499"/>
    </row>
    <row r="50500" spans="5:5" x14ac:dyDescent="0.25">
      <c r="E50500"/>
    </row>
    <row r="50501" spans="5:5" x14ac:dyDescent="0.25">
      <c r="E50501"/>
    </row>
    <row r="50502" spans="5:5" x14ac:dyDescent="0.25">
      <c r="E50502"/>
    </row>
    <row r="50503" spans="5:5" x14ac:dyDescent="0.25">
      <c r="E50503"/>
    </row>
    <row r="50504" spans="5:5" x14ac:dyDescent="0.25">
      <c r="E50504"/>
    </row>
    <row r="50505" spans="5:5" x14ac:dyDescent="0.25">
      <c r="E50505"/>
    </row>
    <row r="50506" spans="5:5" x14ac:dyDescent="0.25">
      <c r="E50506"/>
    </row>
    <row r="50507" spans="5:5" x14ac:dyDescent="0.25">
      <c r="E50507"/>
    </row>
    <row r="50508" spans="5:5" x14ac:dyDescent="0.25">
      <c r="E50508"/>
    </row>
    <row r="50509" spans="5:5" x14ac:dyDescent="0.25">
      <c r="E50509"/>
    </row>
    <row r="50510" spans="5:5" x14ac:dyDescent="0.25">
      <c r="E50510"/>
    </row>
    <row r="50511" spans="5:5" x14ac:dyDescent="0.25">
      <c r="E50511"/>
    </row>
    <row r="50512" spans="5:5" x14ac:dyDescent="0.25">
      <c r="E50512"/>
    </row>
    <row r="50513" spans="5:5" x14ac:dyDescent="0.25">
      <c r="E50513"/>
    </row>
    <row r="50514" spans="5:5" x14ac:dyDescent="0.25">
      <c r="E50514"/>
    </row>
    <row r="50515" spans="5:5" x14ac:dyDescent="0.25">
      <c r="E50515"/>
    </row>
    <row r="50516" spans="5:5" x14ac:dyDescent="0.25">
      <c r="E50516"/>
    </row>
    <row r="50517" spans="5:5" x14ac:dyDescent="0.25">
      <c r="E50517"/>
    </row>
    <row r="50518" spans="5:5" x14ac:dyDescent="0.25">
      <c r="E50518"/>
    </row>
    <row r="50519" spans="5:5" x14ac:dyDescent="0.25">
      <c r="E50519"/>
    </row>
    <row r="50520" spans="5:5" x14ac:dyDescent="0.25">
      <c r="E50520"/>
    </row>
    <row r="50521" spans="5:5" x14ac:dyDescent="0.25">
      <c r="E50521"/>
    </row>
    <row r="50522" spans="5:5" x14ac:dyDescent="0.25">
      <c r="E50522"/>
    </row>
    <row r="50523" spans="5:5" x14ac:dyDescent="0.25">
      <c r="E50523"/>
    </row>
    <row r="50524" spans="5:5" x14ac:dyDescent="0.25">
      <c r="E50524"/>
    </row>
    <row r="50525" spans="5:5" x14ac:dyDescent="0.25">
      <c r="E50525"/>
    </row>
    <row r="50526" spans="5:5" x14ac:dyDescent="0.25">
      <c r="E50526"/>
    </row>
    <row r="50527" spans="5:5" x14ac:dyDescent="0.25">
      <c r="E50527"/>
    </row>
    <row r="50528" spans="5:5" x14ac:dyDescent="0.25">
      <c r="E50528"/>
    </row>
    <row r="50529" spans="5:5" x14ac:dyDescent="0.25">
      <c r="E50529"/>
    </row>
    <row r="50530" spans="5:5" x14ac:dyDescent="0.25">
      <c r="E50530"/>
    </row>
    <row r="50531" spans="5:5" x14ac:dyDescent="0.25">
      <c r="E50531"/>
    </row>
    <row r="50532" spans="5:5" x14ac:dyDescent="0.25">
      <c r="E50532"/>
    </row>
    <row r="50533" spans="5:5" x14ac:dyDescent="0.25">
      <c r="E50533"/>
    </row>
    <row r="50534" spans="5:5" x14ac:dyDescent="0.25">
      <c r="E50534"/>
    </row>
    <row r="50535" spans="5:5" x14ac:dyDescent="0.25">
      <c r="E50535"/>
    </row>
    <row r="50536" spans="5:5" x14ac:dyDescent="0.25">
      <c r="E50536"/>
    </row>
    <row r="50537" spans="5:5" x14ac:dyDescent="0.25">
      <c r="E50537"/>
    </row>
    <row r="50538" spans="5:5" x14ac:dyDescent="0.25">
      <c r="E50538"/>
    </row>
    <row r="50539" spans="5:5" x14ac:dyDescent="0.25">
      <c r="E50539"/>
    </row>
    <row r="50540" spans="5:5" x14ac:dyDescent="0.25">
      <c r="E50540"/>
    </row>
    <row r="50541" spans="5:5" x14ac:dyDescent="0.25">
      <c r="E50541"/>
    </row>
    <row r="50542" spans="5:5" x14ac:dyDescent="0.25">
      <c r="E50542"/>
    </row>
    <row r="50543" spans="5:5" x14ac:dyDescent="0.25">
      <c r="E50543"/>
    </row>
    <row r="50544" spans="5:5" x14ac:dyDescent="0.25">
      <c r="E50544"/>
    </row>
    <row r="50545" spans="5:5" x14ac:dyDescent="0.25">
      <c r="E50545"/>
    </row>
    <row r="50546" spans="5:5" x14ac:dyDescent="0.25">
      <c r="E50546"/>
    </row>
    <row r="50547" spans="5:5" x14ac:dyDescent="0.25">
      <c r="E50547"/>
    </row>
    <row r="50548" spans="5:5" x14ac:dyDescent="0.25">
      <c r="E50548"/>
    </row>
    <row r="50549" spans="5:5" x14ac:dyDescent="0.25">
      <c r="E50549"/>
    </row>
    <row r="50550" spans="5:5" x14ac:dyDescent="0.25">
      <c r="E50550"/>
    </row>
    <row r="50551" spans="5:5" x14ac:dyDescent="0.25">
      <c r="E50551"/>
    </row>
    <row r="50552" spans="5:5" x14ac:dyDescent="0.25">
      <c r="E50552"/>
    </row>
    <row r="50553" spans="5:5" x14ac:dyDescent="0.25">
      <c r="E50553"/>
    </row>
    <row r="50554" spans="5:5" x14ac:dyDescent="0.25">
      <c r="E50554"/>
    </row>
    <row r="50555" spans="5:5" x14ac:dyDescent="0.25">
      <c r="E50555"/>
    </row>
    <row r="50556" spans="5:5" x14ac:dyDescent="0.25">
      <c r="E50556"/>
    </row>
    <row r="50557" spans="5:5" x14ac:dyDescent="0.25">
      <c r="E50557"/>
    </row>
    <row r="50558" spans="5:5" x14ac:dyDescent="0.25">
      <c r="E50558"/>
    </row>
    <row r="50559" spans="5:5" x14ac:dyDescent="0.25">
      <c r="E50559"/>
    </row>
    <row r="50560" spans="5:5" x14ac:dyDescent="0.25">
      <c r="E50560"/>
    </row>
    <row r="50561" spans="5:5" x14ac:dyDescent="0.25">
      <c r="E50561"/>
    </row>
    <row r="50562" spans="5:5" x14ac:dyDescent="0.25">
      <c r="E50562"/>
    </row>
    <row r="50563" spans="5:5" x14ac:dyDescent="0.25">
      <c r="E50563"/>
    </row>
    <row r="50564" spans="5:5" x14ac:dyDescent="0.25">
      <c r="E50564"/>
    </row>
    <row r="50565" spans="5:5" x14ac:dyDescent="0.25">
      <c r="E50565"/>
    </row>
    <row r="50566" spans="5:5" x14ac:dyDescent="0.25">
      <c r="E50566"/>
    </row>
    <row r="50567" spans="5:5" x14ac:dyDescent="0.25">
      <c r="E50567"/>
    </row>
    <row r="50568" spans="5:5" x14ac:dyDescent="0.25">
      <c r="E50568"/>
    </row>
    <row r="50569" spans="5:5" x14ac:dyDescent="0.25">
      <c r="E50569"/>
    </row>
    <row r="50570" spans="5:5" x14ac:dyDescent="0.25">
      <c r="E50570"/>
    </row>
    <row r="50571" spans="5:5" x14ac:dyDescent="0.25">
      <c r="E50571"/>
    </row>
    <row r="50572" spans="5:5" x14ac:dyDescent="0.25">
      <c r="E50572"/>
    </row>
    <row r="50573" spans="5:5" x14ac:dyDescent="0.25">
      <c r="E50573"/>
    </row>
    <row r="50574" spans="5:5" x14ac:dyDescent="0.25">
      <c r="E50574"/>
    </row>
    <row r="50575" spans="5:5" x14ac:dyDescent="0.25">
      <c r="E50575"/>
    </row>
    <row r="50576" spans="5:5" x14ac:dyDescent="0.25">
      <c r="E50576"/>
    </row>
    <row r="50577" spans="5:5" x14ac:dyDescent="0.25">
      <c r="E50577"/>
    </row>
    <row r="50578" spans="5:5" x14ac:dyDescent="0.25">
      <c r="E50578"/>
    </row>
    <row r="50579" spans="5:5" x14ac:dyDescent="0.25">
      <c r="E50579"/>
    </row>
    <row r="50580" spans="5:5" x14ac:dyDescent="0.25">
      <c r="E50580"/>
    </row>
    <row r="50581" spans="5:5" x14ac:dyDescent="0.25">
      <c r="E50581"/>
    </row>
    <row r="50582" spans="5:5" x14ac:dyDescent="0.25">
      <c r="E50582"/>
    </row>
    <row r="50583" spans="5:5" x14ac:dyDescent="0.25">
      <c r="E50583"/>
    </row>
    <row r="50584" spans="5:5" x14ac:dyDescent="0.25">
      <c r="E50584"/>
    </row>
    <row r="50585" spans="5:5" x14ac:dyDescent="0.25">
      <c r="E50585"/>
    </row>
    <row r="50586" spans="5:5" x14ac:dyDescent="0.25">
      <c r="E50586"/>
    </row>
    <row r="50587" spans="5:5" x14ac:dyDescent="0.25">
      <c r="E50587"/>
    </row>
    <row r="50588" spans="5:5" x14ac:dyDescent="0.25">
      <c r="E50588"/>
    </row>
    <row r="50589" spans="5:5" x14ac:dyDescent="0.25">
      <c r="E50589"/>
    </row>
    <row r="50590" spans="5:5" x14ac:dyDescent="0.25">
      <c r="E50590"/>
    </row>
    <row r="50591" spans="5:5" x14ac:dyDescent="0.25">
      <c r="E50591"/>
    </row>
    <row r="50592" spans="5:5" x14ac:dyDescent="0.25">
      <c r="E50592"/>
    </row>
    <row r="50593" spans="5:5" x14ac:dyDescent="0.25">
      <c r="E50593"/>
    </row>
    <row r="50594" spans="5:5" x14ac:dyDescent="0.25">
      <c r="E50594"/>
    </row>
    <row r="50595" spans="5:5" x14ac:dyDescent="0.25">
      <c r="E50595"/>
    </row>
    <row r="50596" spans="5:5" x14ac:dyDescent="0.25">
      <c r="E50596"/>
    </row>
    <row r="50597" spans="5:5" x14ac:dyDescent="0.25">
      <c r="E50597"/>
    </row>
    <row r="50598" spans="5:5" x14ac:dyDescent="0.25">
      <c r="E50598"/>
    </row>
    <row r="50599" spans="5:5" x14ac:dyDescent="0.25">
      <c r="E50599"/>
    </row>
    <row r="50600" spans="5:5" x14ac:dyDescent="0.25">
      <c r="E50600"/>
    </row>
    <row r="50601" spans="5:5" x14ac:dyDescent="0.25">
      <c r="E50601"/>
    </row>
    <row r="50602" spans="5:5" x14ac:dyDescent="0.25">
      <c r="E50602"/>
    </row>
    <row r="50603" spans="5:5" x14ac:dyDescent="0.25">
      <c r="E50603"/>
    </row>
    <row r="50604" spans="5:5" x14ac:dyDescent="0.25">
      <c r="E50604"/>
    </row>
    <row r="50605" spans="5:5" x14ac:dyDescent="0.25">
      <c r="E50605"/>
    </row>
    <row r="50606" spans="5:5" x14ac:dyDescent="0.25">
      <c r="E50606"/>
    </row>
    <row r="50607" spans="5:5" x14ac:dyDescent="0.25">
      <c r="E50607"/>
    </row>
    <row r="50608" spans="5:5" x14ac:dyDescent="0.25">
      <c r="E50608"/>
    </row>
    <row r="50609" spans="5:5" x14ac:dyDescent="0.25">
      <c r="E50609"/>
    </row>
    <row r="50610" spans="5:5" x14ac:dyDescent="0.25">
      <c r="E50610"/>
    </row>
    <row r="50611" spans="5:5" x14ac:dyDescent="0.25">
      <c r="E50611"/>
    </row>
    <row r="50612" spans="5:5" x14ac:dyDescent="0.25">
      <c r="E50612"/>
    </row>
    <row r="50613" spans="5:5" x14ac:dyDescent="0.25">
      <c r="E50613"/>
    </row>
    <row r="50614" spans="5:5" x14ac:dyDescent="0.25">
      <c r="E50614"/>
    </row>
    <row r="50615" spans="5:5" x14ac:dyDescent="0.25">
      <c r="E50615"/>
    </row>
    <row r="50616" spans="5:5" x14ac:dyDescent="0.25">
      <c r="E50616"/>
    </row>
    <row r="50617" spans="5:5" x14ac:dyDescent="0.25">
      <c r="E50617"/>
    </row>
    <row r="50618" spans="5:5" x14ac:dyDescent="0.25">
      <c r="E50618"/>
    </row>
    <row r="50619" spans="5:5" x14ac:dyDescent="0.25">
      <c r="E50619"/>
    </row>
    <row r="50620" spans="5:5" x14ac:dyDescent="0.25">
      <c r="E50620"/>
    </row>
    <row r="50621" spans="5:5" x14ac:dyDescent="0.25">
      <c r="E50621"/>
    </row>
    <row r="50622" spans="5:5" x14ac:dyDescent="0.25">
      <c r="E50622"/>
    </row>
    <row r="50623" spans="5:5" x14ac:dyDescent="0.25">
      <c r="E50623"/>
    </row>
    <row r="50624" spans="5:5" x14ac:dyDescent="0.25">
      <c r="E50624"/>
    </row>
    <row r="50625" spans="5:5" x14ac:dyDescent="0.25">
      <c r="E50625"/>
    </row>
    <row r="50626" spans="5:5" x14ac:dyDescent="0.25">
      <c r="E50626"/>
    </row>
    <row r="50627" spans="5:5" x14ac:dyDescent="0.25">
      <c r="E50627"/>
    </row>
    <row r="50628" spans="5:5" x14ac:dyDescent="0.25">
      <c r="E50628"/>
    </row>
    <row r="50629" spans="5:5" x14ac:dyDescent="0.25">
      <c r="E50629"/>
    </row>
    <row r="50630" spans="5:5" x14ac:dyDescent="0.25">
      <c r="E50630"/>
    </row>
    <row r="50631" spans="5:5" x14ac:dyDescent="0.25">
      <c r="E50631"/>
    </row>
    <row r="50632" spans="5:5" x14ac:dyDescent="0.25">
      <c r="E50632"/>
    </row>
    <row r="50633" spans="5:5" x14ac:dyDescent="0.25">
      <c r="E50633"/>
    </row>
    <row r="50634" spans="5:5" x14ac:dyDescent="0.25">
      <c r="E50634"/>
    </row>
    <row r="50635" spans="5:5" x14ac:dyDescent="0.25">
      <c r="E50635"/>
    </row>
    <row r="50636" spans="5:5" x14ac:dyDescent="0.25">
      <c r="E50636"/>
    </row>
    <row r="50637" spans="5:5" x14ac:dyDescent="0.25">
      <c r="E50637"/>
    </row>
    <row r="50638" spans="5:5" x14ac:dyDescent="0.25">
      <c r="E50638"/>
    </row>
    <row r="50639" spans="5:5" x14ac:dyDescent="0.25">
      <c r="E50639"/>
    </row>
    <row r="50640" spans="5:5" x14ac:dyDescent="0.25">
      <c r="E50640"/>
    </row>
    <row r="50641" spans="5:5" x14ac:dyDescent="0.25">
      <c r="E50641"/>
    </row>
    <row r="50642" spans="5:5" x14ac:dyDescent="0.25">
      <c r="E50642"/>
    </row>
    <row r="50643" spans="5:5" x14ac:dyDescent="0.25">
      <c r="E50643"/>
    </row>
    <row r="50644" spans="5:5" x14ac:dyDescent="0.25">
      <c r="E50644"/>
    </row>
    <row r="50645" spans="5:5" x14ac:dyDescent="0.25">
      <c r="E50645"/>
    </row>
    <row r="50646" spans="5:5" x14ac:dyDescent="0.25">
      <c r="E50646"/>
    </row>
    <row r="50647" spans="5:5" x14ac:dyDescent="0.25">
      <c r="E50647"/>
    </row>
    <row r="50648" spans="5:5" x14ac:dyDescent="0.25">
      <c r="E50648"/>
    </row>
    <row r="50649" spans="5:5" x14ac:dyDescent="0.25">
      <c r="E50649"/>
    </row>
    <row r="50650" spans="5:5" x14ac:dyDescent="0.25">
      <c r="E50650"/>
    </row>
    <row r="50651" spans="5:5" x14ac:dyDescent="0.25">
      <c r="E50651"/>
    </row>
    <row r="50652" spans="5:5" x14ac:dyDescent="0.25">
      <c r="E50652"/>
    </row>
    <row r="50653" spans="5:5" x14ac:dyDescent="0.25">
      <c r="E50653"/>
    </row>
    <row r="50654" spans="5:5" x14ac:dyDescent="0.25">
      <c r="E50654"/>
    </row>
    <row r="50655" spans="5:5" x14ac:dyDescent="0.25">
      <c r="E50655"/>
    </row>
    <row r="50656" spans="5:5" x14ac:dyDescent="0.25">
      <c r="E50656"/>
    </row>
    <row r="50657" spans="5:5" x14ac:dyDescent="0.25">
      <c r="E50657"/>
    </row>
    <row r="50658" spans="5:5" x14ac:dyDescent="0.25">
      <c r="E50658"/>
    </row>
    <row r="50659" spans="5:5" x14ac:dyDescent="0.25">
      <c r="E50659"/>
    </row>
    <row r="50660" spans="5:5" x14ac:dyDescent="0.25">
      <c r="E50660"/>
    </row>
    <row r="50661" spans="5:5" x14ac:dyDescent="0.25">
      <c r="E50661"/>
    </row>
    <row r="50662" spans="5:5" x14ac:dyDescent="0.25">
      <c r="E50662"/>
    </row>
    <row r="50663" spans="5:5" x14ac:dyDescent="0.25">
      <c r="E50663"/>
    </row>
    <row r="50664" spans="5:5" x14ac:dyDescent="0.25">
      <c r="E50664"/>
    </row>
    <row r="50665" spans="5:5" x14ac:dyDescent="0.25">
      <c r="E50665"/>
    </row>
    <row r="50666" spans="5:5" x14ac:dyDescent="0.25">
      <c r="E50666"/>
    </row>
    <row r="50667" spans="5:5" x14ac:dyDescent="0.25">
      <c r="E50667"/>
    </row>
    <row r="50668" spans="5:5" x14ac:dyDescent="0.25">
      <c r="E50668"/>
    </row>
    <row r="50669" spans="5:5" x14ac:dyDescent="0.25">
      <c r="E50669"/>
    </row>
    <row r="50670" spans="5:5" x14ac:dyDescent="0.25">
      <c r="E50670"/>
    </row>
    <row r="50671" spans="5:5" x14ac:dyDescent="0.25">
      <c r="E50671"/>
    </row>
    <row r="50672" spans="5:5" x14ac:dyDescent="0.25">
      <c r="E50672"/>
    </row>
    <row r="50673" spans="5:5" x14ac:dyDescent="0.25">
      <c r="E50673"/>
    </row>
    <row r="50674" spans="5:5" x14ac:dyDescent="0.25">
      <c r="E50674"/>
    </row>
    <row r="50675" spans="5:5" x14ac:dyDescent="0.25">
      <c r="E50675"/>
    </row>
    <row r="50676" spans="5:5" x14ac:dyDescent="0.25">
      <c r="E50676"/>
    </row>
    <row r="50677" spans="5:5" x14ac:dyDescent="0.25">
      <c r="E50677"/>
    </row>
    <row r="50678" spans="5:5" x14ac:dyDescent="0.25">
      <c r="E50678"/>
    </row>
    <row r="50679" spans="5:5" x14ac:dyDescent="0.25">
      <c r="E50679"/>
    </row>
    <row r="50680" spans="5:5" x14ac:dyDescent="0.25">
      <c r="E50680"/>
    </row>
    <row r="50681" spans="5:5" x14ac:dyDescent="0.25">
      <c r="E50681"/>
    </row>
    <row r="50682" spans="5:5" x14ac:dyDescent="0.25">
      <c r="E50682"/>
    </row>
    <row r="50683" spans="5:5" x14ac:dyDescent="0.25">
      <c r="E50683"/>
    </row>
    <row r="50684" spans="5:5" x14ac:dyDescent="0.25">
      <c r="E50684"/>
    </row>
    <row r="50685" spans="5:5" x14ac:dyDescent="0.25">
      <c r="E50685"/>
    </row>
    <row r="50686" spans="5:5" x14ac:dyDescent="0.25">
      <c r="E50686"/>
    </row>
    <row r="50687" spans="5:5" x14ac:dyDescent="0.25">
      <c r="E50687"/>
    </row>
    <row r="50688" spans="5:5" x14ac:dyDescent="0.25">
      <c r="E50688"/>
    </row>
    <row r="50689" spans="5:5" x14ac:dyDescent="0.25">
      <c r="E50689"/>
    </row>
    <row r="50690" spans="5:5" x14ac:dyDescent="0.25">
      <c r="E50690"/>
    </row>
    <row r="50691" spans="5:5" x14ac:dyDescent="0.25">
      <c r="E50691"/>
    </row>
    <row r="50692" spans="5:5" x14ac:dyDescent="0.25">
      <c r="E50692"/>
    </row>
    <row r="50693" spans="5:5" x14ac:dyDescent="0.25">
      <c r="E50693"/>
    </row>
    <row r="50694" spans="5:5" x14ac:dyDescent="0.25">
      <c r="E50694"/>
    </row>
    <row r="50695" spans="5:5" x14ac:dyDescent="0.25">
      <c r="E50695"/>
    </row>
    <row r="50696" spans="5:5" x14ac:dyDescent="0.25">
      <c r="E50696"/>
    </row>
    <row r="50697" spans="5:5" x14ac:dyDescent="0.25">
      <c r="E50697"/>
    </row>
    <row r="50698" spans="5:5" x14ac:dyDescent="0.25">
      <c r="E50698"/>
    </row>
    <row r="50699" spans="5:5" x14ac:dyDescent="0.25">
      <c r="E50699"/>
    </row>
    <row r="50700" spans="5:5" x14ac:dyDescent="0.25">
      <c r="E50700"/>
    </row>
    <row r="50701" spans="5:5" x14ac:dyDescent="0.25">
      <c r="E50701"/>
    </row>
    <row r="50702" spans="5:5" x14ac:dyDescent="0.25">
      <c r="E50702"/>
    </row>
    <row r="50703" spans="5:5" x14ac:dyDescent="0.25">
      <c r="E50703"/>
    </row>
    <row r="50704" spans="5:5" x14ac:dyDescent="0.25">
      <c r="E50704"/>
    </row>
    <row r="50705" spans="5:5" x14ac:dyDescent="0.25">
      <c r="E50705"/>
    </row>
    <row r="50706" spans="5:5" x14ac:dyDescent="0.25">
      <c r="E50706"/>
    </row>
    <row r="50707" spans="5:5" x14ac:dyDescent="0.25">
      <c r="E50707"/>
    </row>
    <row r="50708" spans="5:5" x14ac:dyDescent="0.25">
      <c r="E50708"/>
    </row>
    <row r="50709" spans="5:5" x14ac:dyDescent="0.25">
      <c r="E50709"/>
    </row>
    <row r="50710" spans="5:5" x14ac:dyDescent="0.25">
      <c r="E50710"/>
    </row>
    <row r="50711" spans="5:5" x14ac:dyDescent="0.25">
      <c r="E50711"/>
    </row>
    <row r="50712" spans="5:5" x14ac:dyDescent="0.25">
      <c r="E50712"/>
    </row>
    <row r="50713" spans="5:5" x14ac:dyDescent="0.25">
      <c r="E50713"/>
    </row>
    <row r="50714" spans="5:5" x14ac:dyDescent="0.25">
      <c r="E50714"/>
    </row>
    <row r="50715" spans="5:5" x14ac:dyDescent="0.25">
      <c r="E50715"/>
    </row>
    <row r="50716" spans="5:5" x14ac:dyDescent="0.25">
      <c r="E50716"/>
    </row>
    <row r="50717" spans="5:5" x14ac:dyDescent="0.25">
      <c r="E50717"/>
    </row>
    <row r="50718" spans="5:5" x14ac:dyDescent="0.25">
      <c r="E50718"/>
    </row>
    <row r="50719" spans="5:5" x14ac:dyDescent="0.25">
      <c r="E50719"/>
    </row>
    <row r="50720" spans="5:5" x14ac:dyDescent="0.25">
      <c r="E50720"/>
    </row>
    <row r="50721" spans="5:5" x14ac:dyDescent="0.25">
      <c r="E50721"/>
    </row>
    <row r="50722" spans="5:5" x14ac:dyDescent="0.25">
      <c r="E50722"/>
    </row>
    <row r="50723" spans="5:5" x14ac:dyDescent="0.25">
      <c r="E50723"/>
    </row>
    <row r="50724" spans="5:5" x14ac:dyDescent="0.25">
      <c r="E50724"/>
    </row>
    <row r="50725" spans="5:5" x14ac:dyDescent="0.25">
      <c r="E50725"/>
    </row>
    <row r="50726" spans="5:5" x14ac:dyDescent="0.25">
      <c r="E50726"/>
    </row>
    <row r="50727" spans="5:5" x14ac:dyDescent="0.25">
      <c r="E50727"/>
    </row>
    <row r="50728" spans="5:5" x14ac:dyDescent="0.25">
      <c r="E50728"/>
    </row>
    <row r="50729" spans="5:5" x14ac:dyDescent="0.25">
      <c r="E50729"/>
    </row>
    <row r="50730" spans="5:5" x14ac:dyDescent="0.25">
      <c r="E50730"/>
    </row>
    <row r="50731" spans="5:5" x14ac:dyDescent="0.25">
      <c r="E50731"/>
    </row>
    <row r="50732" spans="5:5" x14ac:dyDescent="0.25">
      <c r="E50732"/>
    </row>
    <row r="50733" spans="5:5" x14ac:dyDescent="0.25">
      <c r="E50733"/>
    </row>
    <row r="50734" spans="5:5" x14ac:dyDescent="0.25">
      <c r="E50734"/>
    </row>
    <row r="50735" spans="5:5" x14ac:dyDescent="0.25">
      <c r="E50735"/>
    </row>
    <row r="50736" spans="5:5" x14ac:dyDescent="0.25">
      <c r="E50736"/>
    </row>
    <row r="50737" spans="5:5" x14ac:dyDescent="0.25">
      <c r="E50737"/>
    </row>
    <row r="50738" spans="5:5" x14ac:dyDescent="0.25">
      <c r="E50738"/>
    </row>
    <row r="50739" spans="5:5" x14ac:dyDescent="0.25">
      <c r="E50739"/>
    </row>
    <row r="50740" spans="5:5" x14ac:dyDescent="0.25">
      <c r="E50740"/>
    </row>
    <row r="50741" spans="5:5" x14ac:dyDescent="0.25">
      <c r="E50741"/>
    </row>
    <row r="50742" spans="5:5" x14ac:dyDescent="0.25">
      <c r="E50742"/>
    </row>
    <row r="50743" spans="5:5" x14ac:dyDescent="0.25">
      <c r="E50743"/>
    </row>
    <row r="50744" spans="5:5" x14ac:dyDescent="0.25">
      <c r="E50744"/>
    </row>
    <row r="50745" spans="5:5" x14ac:dyDescent="0.25">
      <c r="E50745"/>
    </row>
    <row r="50746" spans="5:5" x14ac:dyDescent="0.25">
      <c r="E50746"/>
    </row>
    <row r="50747" spans="5:5" x14ac:dyDescent="0.25">
      <c r="E50747"/>
    </row>
    <row r="50748" spans="5:5" x14ac:dyDescent="0.25">
      <c r="E50748"/>
    </row>
    <row r="50749" spans="5:5" x14ac:dyDescent="0.25">
      <c r="E50749"/>
    </row>
    <row r="50750" spans="5:5" x14ac:dyDescent="0.25">
      <c r="E50750"/>
    </row>
    <row r="50751" spans="5:5" x14ac:dyDescent="0.25">
      <c r="E50751"/>
    </row>
    <row r="50752" spans="5:5" x14ac:dyDescent="0.25">
      <c r="E50752"/>
    </row>
    <row r="50753" spans="5:5" x14ac:dyDescent="0.25">
      <c r="E50753"/>
    </row>
    <row r="50754" spans="5:5" x14ac:dyDescent="0.25">
      <c r="E50754"/>
    </row>
    <row r="50755" spans="5:5" x14ac:dyDescent="0.25">
      <c r="E50755"/>
    </row>
    <row r="50756" spans="5:5" x14ac:dyDescent="0.25">
      <c r="E50756"/>
    </row>
    <row r="50757" spans="5:5" x14ac:dyDescent="0.25">
      <c r="E50757"/>
    </row>
    <row r="50758" spans="5:5" x14ac:dyDescent="0.25">
      <c r="E50758"/>
    </row>
    <row r="50759" spans="5:5" x14ac:dyDescent="0.25">
      <c r="E50759"/>
    </row>
    <row r="50760" spans="5:5" x14ac:dyDescent="0.25">
      <c r="E50760"/>
    </row>
    <row r="50761" spans="5:5" x14ac:dyDescent="0.25">
      <c r="E50761"/>
    </row>
    <row r="50762" spans="5:5" x14ac:dyDescent="0.25">
      <c r="E50762"/>
    </row>
    <row r="50763" spans="5:5" x14ac:dyDescent="0.25">
      <c r="E50763"/>
    </row>
    <row r="50764" spans="5:5" x14ac:dyDescent="0.25">
      <c r="E50764"/>
    </row>
    <row r="50765" spans="5:5" x14ac:dyDescent="0.25">
      <c r="E50765"/>
    </row>
    <row r="50766" spans="5:5" x14ac:dyDescent="0.25">
      <c r="E50766"/>
    </row>
    <row r="50767" spans="5:5" x14ac:dyDescent="0.25">
      <c r="E50767"/>
    </row>
    <row r="50768" spans="5:5" x14ac:dyDescent="0.25">
      <c r="E50768"/>
    </row>
    <row r="50769" spans="5:5" x14ac:dyDescent="0.25">
      <c r="E50769"/>
    </row>
    <row r="50770" spans="5:5" x14ac:dyDescent="0.25">
      <c r="E50770"/>
    </row>
    <row r="50771" spans="5:5" x14ac:dyDescent="0.25">
      <c r="E50771"/>
    </row>
    <row r="50772" spans="5:5" x14ac:dyDescent="0.25">
      <c r="E50772"/>
    </row>
    <row r="50773" spans="5:5" x14ac:dyDescent="0.25">
      <c r="E50773"/>
    </row>
    <row r="50774" spans="5:5" x14ac:dyDescent="0.25">
      <c r="E50774"/>
    </row>
    <row r="50775" spans="5:5" x14ac:dyDescent="0.25">
      <c r="E50775"/>
    </row>
    <row r="50776" spans="5:5" x14ac:dyDescent="0.25">
      <c r="E50776"/>
    </row>
    <row r="50777" spans="5:5" x14ac:dyDescent="0.25">
      <c r="E50777"/>
    </row>
    <row r="50778" spans="5:5" x14ac:dyDescent="0.25">
      <c r="E50778"/>
    </row>
    <row r="50779" spans="5:5" x14ac:dyDescent="0.25">
      <c r="E50779"/>
    </row>
    <row r="50780" spans="5:5" x14ac:dyDescent="0.25">
      <c r="E50780"/>
    </row>
    <row r="50781" spans="5:5" x14ac:dyDescent="0.25">
      <c r="E50781"/>
    </row>
    <row r="50782" spans="5:5" x14ac:dyDescent="0.25">
      <c r="E50782"/>
    </row>
    <row r="50783" spans="5:5" x14ac:dyDescent="0.25">
      <c r="E50783"/>
    </row>
    <row r="50784" spans="5:5" x14ac:dyDescent="0.25">
      <c r="E50784"/>
    </row>
    <row r="50785" spans="5:5" x14ac:dyDescent="0.25">
      <c r="E50785"/>
    </row>
    <row r="50786" spans="5:5" x14ac:dyDescent="0.25">
      <c r="E50786"/>
    </row>
    <row r="50787" spans="5:5" x14ac:dyDescent="0.25">
      <c r="E50787"/>
    </row>
    <row r="50788" spans="5:5" x14ac:dyDescent="0.25">
      <c r="E50788"/>
    </row>
    <row r="50789" spans="5:5" x14ac:dyDescent="0.25">
      <c r="E50789"/>
    </row>
    <row r="50790" spans="5:5" x14ac:dyDescent="0.25">
      <c r="E50790"/>
    </row>
    <row r="50791" spans="5:5" x14ac:dyDescent="0.25">
      <c r="E50791"/>
    </row>
    <row r="50792" spans="5:5" x14ac:dyDescent="0.25">
      <c r="E50792"/>
    </row>
    <row r="50793" spans="5:5" x14ac:dyDescent="0.25">
      <c r="E50793"/>
    </row>
    <row r="50794" spans="5:5" x14ac:dyDescent="0.25">
      <c r="E50794"/>
    </row>
    <row r="50795" spans="5:5" x14ac:dyDescent="0.25">
      <c r="E50795"/>
    </row>
    <row r="50796" spans="5:5" x14ac:dyDescent="0.25">
      <c r="E50796"/>
    </row>
    <row r="50797" spans="5:5" x14ac:dyDescent="0.25">
      <c r="E50797"/>
    </row>
    <row r="50798" spans="5:5" x14ac:dyDescent="0.25">
      <c r="E50798"/>
    </row>
    <row r="50799" spans="5:5" x14ac:dyDescent="0.25">
      <c r="E50799"/>
    </row>
    <row r="50800" spans="5:5" x14ac:dyDescent="0.25">
      <c r="E50800"/>
    </row>
    <row r="50801" spans="5:5" x14ac:dyDescent="0.25">
      <c r="E50801"/>
    </row>
    <row r="50802" spans="5:5" x14ac:dyDescent="0.25">
      <c r="E50802"/>
    </row>
    <row r="50803" spans="5:5" x14ac:dyDescent="0.25">
      <c r="E50803"/>
    </row>
    <row r="50804" spans="5:5" x14ac:dyDescent="0.25">
      <c r="E50804"/>
    </row>
    <row r="50805" spans="5:5" x14ac:dyDescent="0.25">
      <c r="E50805"/>
    </row>
    <row r="50806" spans="5:5" x14ac:dyDescent="0.25">
      <c r="E50806"/>
    </row>
    <row r="50807" spans="5:5" x14ac:dyDescent="0.25">
      <c r="E50807"/>
    </row>
    <row r="50808" spans="5:5" x14ac:dyDescent="0.25">
      <c r="E50808"/>
    </row>
    <row r="50809" spans="5:5" x14ac:dyDescent="0.25">
      <c r="E50809"/>
    </row>
    <row r="50810" spans="5:5" x14ac:dyDescent="0.25">
      <c r="E50810"/>
    </row>
    <row r="50811" spans="5:5" x14ac:dyDescent="0.25">
      <c r="E50811"/>
    </row>
    <row r="50812" spans="5:5" x14ac:dyDescent="0.25">
      <c r="E50812"/>
    </row>
    <row r="50813" spans="5:5" x14ac:dyDescent="0.25">
      <c r="E50813"/>
    </row>
    <row r="50814" spans="5:5" x14ac:dyDescent="0.25">
      <c r="E50814"/>
    </row>
    <row r="50815" spans="5:5" x14ac:dyDescent="0.25">
      <c r="E50815"/>
    </row>
    <row r="50816" spans="5:5" x14ac:dyDescent="0.25">
      <c r="E50816"/>
    </row>
    <row r="50817" spans="5:5" x14ac:dyDescent="0.25">
      <c r="E50817"/>
    </row>
    <row r="50818" spans="5:5" x14ac:dyDescent="0.25">
      <c r="E50818"/>
    </row>
    <row r="50819" spans="5:5" x14ac:dyDescent="0.25">
      <c r="E50819"/>
    </row>
    <row r="50820" spans="5:5" x14ac:dyDescent="0.25">
      <c r="E50820"/>
    </row>
    <row r="50821" spans="5:5" x14ac:dyDescent="0.25">
      <c r="E50821"/>
    </row>
    <row r="50822" spans="5:5" x14ac:dyDescent="0.25">
      <c r="E50822"/>
    </row>
    <row r="50823" spans="5:5" x14ac:dyDescent="0.25">
      <c r="E50823"/>
    </row>
    <row r="50824" spans="5:5" x14ac:dyDescent="0.25">
      <c r="E50824"/>
    </row>
    <row r="50825" spans="5:5" x14ac:dyDescent="0.25">
      <c r="E50825"/>
    </row>
    <row r="50826" spans="5:5" x14ac:dyDescent="0.25">
      <c r="E50826"/>
    </row>
    <row r="50827" spans="5:5" x14ac:dyDescent="0.25">
      <c r="E50827"/>
    </row>
    <row r="50828" spans="5:5" x14ac:dyDescent="0.25">
      <c r="E50828"/>
    </row>
    <row r="50829" spans="5:5" x14ac:dyDescent="0.25">
      <c r="E50829"/>
    </row>
    <row r="50830" spans="5:5" x14ac:dyDescent="0.25">
      <c r="E50830"/>
    </row>
    <row r="50831" spans="5:5" x14ac:dyDescent="0.25">
      <c r="E50831"/>
    </row>
    <row r="50832" spans="5:5" x14ac:dyDescent="0.25">
      <c r="E50832"/>
    </row>
    <row r="50833" spans="5:5" x14ac:dyDescent="0.25">
      <c r="E50833"/>
    </row>
    <row r="50834" spans="5:5" x14ac:dyDescent="0.25">
      <c r="E50834"/>
    </row>
    <row r="50835" spans="5:5" x14ac:dyDescent="0.25">
      <c r="E50835"/>
    </row>
    <row r="50836" spans="5:5" x14ac:dyDescent="0.25">
      <c r="E50836"/>
    </row>
    <row r="50837" spans="5:5" x14ac:dyDescent="0.25">
      <c r="E50837"/>
    </row>
    <row r="50838" spans="5:5" x14ac:dyDescent="0.25">
      <c r="E50838"/>
    </row>
    <row r="50839" spans="5:5" x14ac:dyDescent="0.25">
      <c r="E50839"/>
    </row>
    <row r="50840" spans="5:5" x14ac:dyDescent="0.25">
      <c r="E50840"/>
    </row>
    <row r="50841" spans="5:5" x14ac:dyDescent="0.25">
      <c r="E50841"/>
    </row>
    <row r="50842" spans="5:5" x14ac:dyDescent="0.25">
      <c r="E50842"/>
    </row>
    <row r="50843" spans="5:5" x14ac:dyDescent="0.25">
      <c r="E50843"/>
    </row>
    <row r="50844" spans="5:5" x14ac:dyDescent="0.25">
      <c r="E50844"/>
    </row>
    <row r="50845" spans="5:5" x14ac:dyDescent="0.25">
      <c r="E50845"/>
    </row>
    <row r="50846" spans="5:5" x14ac:dyDescent="0.25">
      <c r="E50846"/>
    </row>
    <row r="50847" spans="5:5" x14ac:dyDescent="0.25">
      <c r="E50847"/>
    </row>
    <row r="50848" spans="5:5" x14ac:dyDescent="0.25">
      <c r="E50848"/>
    </row>
    <row r="50849" spans="5:5" x14ac:dyDescent="0.25">
      <c r="E50849"/>
    </row>
    <row r="50850" spans="5:5" x14ac:dyDescent="0.25">
      <c r="E50850"/>
    </row>
    <row r="50851" spans="5:5" x14ac:dyDescent="0.25">
      <c r="E50851"/>
    </row>
    <row r="50852" spans="5:5" x14ac:dyDescent="0.25">
      <c r="E50852"/>
    </row>
    <row r="50853" spans="5:5" x14ac:dyDescent="0.25">
      <c r="E50853"/>
    </row>
    <row r="50854" spans="5:5" x14ac:dyDescent="0.25">
      <c r="E50854"/>
    </row>
    <row r="50855" spans="5:5" x14ac:dyDescent="0.25">
      <c r="E50855"/>
    </row>
    <row r="50856" spans="5:5" x14ac:dyDescent="0.25">
      <c r="E50856"/>
    </row>
    <row r="50857" spans="5:5" x14ac:dyDescent="0.25">
      <c r="E50857"/>
    </row>
    <row r="50858" spans="5:5" x14ac:dyDescent="0.25">
      <c r="E50858"/>
    </row>
    <row r="50859" spans="5:5" x14ac:dyDescent="0.25">
      <c r="E50859"/>
    </row>
    <row r="50860" spans="5:5" x14ac:dyDescent="0.25">
      <c r="E50860"/>
    </row>
    <row r="50861" spans="5:5" x14ac:dyDescent="0.25">
      <c r="E50861"/>
    </row>
    <row r="50862" spans="5:5" x14ac:dyDescent="0.25">
      <c r="E50862"/>
    </row>
    <row r="50863" spans="5:5" x14ac:dyDescent="0.25">
      <c r="E50863"/>
    </row>
    <row r="50864" spans="5:5" x14ac:dyDescent="0.25">
      <c r="E50864"/>
    </row>
    <row r="50865" spans="5:5" x14ac:dyDescent="0.25">
      <c r="E50865"/>
    </row>
    <row r="50866" spans="5:5" x14ac:dyDescent="0.25">
      <c r="E50866"/>
    </row>
    <row r="50867" spans="5:5" x14ac:dyDescent="0.25">
      <c r="E50867"/>
    </row>
    <row r="50868" spans="5:5" x14ac:dyDescent="0.25">
      <c r="E50868"/>
    </row>
    <row r="50869" spans="5:5" x14ac:dyDescent="0.25">
      <c r="E50869"/>
    </row>
    <row r="50870" spans="5:5" x14ac:dyDescent="0.25">
      <c r="E50870"/>
    </row>
    <row r="50871" spans="5:5" x14ac:dyDescent="0.25">
      <c r="E50871"/>
    </row>
    <row r="50872" spans="5:5" x14ac:dyDescent="0.25">
      <c r="E50872"/>
    </row>
    <row r="50873" spans="5:5" x14ac:dyDescent="0.25">
      <c r="E50873"/>
    </row>
    <row r="50874" spans="5:5" x14ac:dyDescent="0.25">
      <c r="E50874"/>
    </row>
    <row r="50875" spans="5:5" x14ac:dyDescent="0.25">
      <c r="E50875"/>
    </row>
    <row r="50876" spans="5:5" x14ac:dyDescent="0.25">
      <c r="E50876"/>
    </row>
    <row r="50877" spans="5:5" x14ac:dyDescent="0.25">
      <c r="E50877"/>
    </row>
    <row r="50878" spans="5:5" x14ac:dyDescent="0.25">
      <c r="E50878"/>
    </row>
    <row r="50879" spans="5:5" x14ac:dyDescent="0.25">
      <c r="E50879"/>
    </row>
    <row r="50880" spans="5:5" x14ac:dyDescent="0.25">
      <c r="E50880"/>
    </row>
    <row r="50881" spans="5:5" x14ac:dyDescent="0.25">
      <c r="E50881"/>
    </row>
    <row r="50882" spans="5:5" x14ac:dyDescent="0.25">
      <c r="E50882"/>
    </row>
    <row r="50883" spans="5:5" x14ac:dyDescent="0.25">
      <c r="E50883"/>
    </row>
    <row r="50884" spans="5:5" x14ac:dyDescent="0.25">
      <c r="E50884"/>
    </row>
    <row r="50885" spans="5:5" x14ac:dyDescent="0.25">
      <c r="E50885"/>
    </row>
    <row r="50886" spans="5:5" x14ac:dyDescent="0.25">
      <c r="E50886"/>
    </row>
    <row r="50887" spans="5:5" x14ac:dyDescent="0.25">
      <c r="E50887"/>
    </row>
    <row r="50888" spans="5:5" x14ac:dyDescent="0.25">
      <c r="E50888"/>
    </row>
    <row r="50889" spans="5:5" x14ac:dyDescent="0.25">
      <c r="E50889"/>
    </row>
    <row r="50890" spans="5:5" x14ac:dyDescent="0.25">
      <c r="E50890"/>
    </row>
    <row r="50891" spans="5:5" x14ac:dyDescent="0.25">
      <c r="E50891"/>
    </row>
    <row r="50892" spans="5:5" x14ac:dyDescent="0.25">
      <c r="E50892"/>
    </row>
    <row r="50893" spans="5:5" x14ac:dyDescent="0.25">
      <c r="E50893"/>
    </row>
    <row r="50894" spans="5:5" x14ac:dyDescent="0.25">
      <c r="E50894"/>
    </row>
    <row r="50895" spans="5:5" x14ac:dyDescent="0.25">
      <c r="E50895"/>
    </row>
    <row r="50896" spans="5:5" x14ac:dyDescent="0.25">
      <c r="E50896"/>
    </row>
    <row r="50897" spans="5:5" x14ac:dyDescent="0.25">
      <c r="E50897"/>
    </row>
    <row r="50898" spans="5:5" x14ac:dyDescent="0.25">
      <c r="E50898"/>
    </row>
    <row r="50899" spans="5:5" x14ac:dyDescent="0.25">
      <c r="E50899"/>
    </row>
    <row r="50900" spans="5:5" x14ac:dyDescent="0.25">
      <c r="E50900"/>
    </row>
    <row r="50901" spans="5:5" x14ac:dyDescent="0.25">
      <c r="E50901"/>
    </row>
    <row r="50902" spans="5:5" x14ac:dyDescent="0.25">
      <c r="E50902"/>
    </row>
    <row r="50903" spans="5:5" x14ac:dyDescent="0.25">
      <c r="E50903"/>
    </row>
    <row r="50904" spans="5:5" x14ac:dyDescent="0.25">
      <c r="E50904"/>
    </row>
    <row r="50905" spans="5:5" x14ac:dyDescent="0.25">
      <c r="E50905"/>
    </row>
    <row r="50906" spans="5:5" x14ac:dyDescent="0.25">
      <c r="E50906"/>
    </row>
    <row r="50907" spans="5:5" x14ac:dyDescent="0.25">
      <c r="E50907"/>
    </row>
    <row r="50908" spans="5:5" x14ac:dyDescent="0.25">
      <c r="E50908"/>
    </row>
    <row r="50909" spans="5:5" x14ac:dyDescent="0.25">
      <c r="E50909"/>
    </row>
    <row r="50910" spans="5:5" x14ac:dyDescent="0.25">
      <c r="E50910"/>
    </row>
    <row r="50911" spans="5:5" x14ac:dyDescent="0.25">
      <c r="E50911"/>
    </row>
    <row r="50912" spans="5:5" x14ac:dyDescent="0.25">
      <c r="E50912"/>
    </row>
    <row r="50913" spans="5:5" x14ac:dyDescent="0.25">
      <c r="E50913"/>
    </row>
    <row r="50914" spans="5:5" x14ac:dyDescent="0.25">
      <c r="E50914"/>
    </row>
    <row r="50915" spans="5:5" x14ac:dyDescent="0.25">
      <c r="E50915"/>
    </row>
    <row r="50916" spans="5:5" x14ac:dyDescent="0.25">
      <c r="E50916"/>
    </row>
    <row r="50917" spans="5:5" x14ac:dyDescent="0.25">
      <c r="E50917"/>
    </row>
    <row r="50918" spans="5:5" x14ac:dyDescent="0.25">
      <c r="E50918"/>
    </row>
    <row r="50919" spans="5:5" x14ac:dyDescent="0.25">
      <c r="E50919"/>
    </row>
    <row r="50920" spans="5:5" x14ac:dyDescent="0.25">
      <c r="E50920"/>
    </row>
    <row r="50921" spans="5:5" x14ac:dyDescent="0.25">
      <c r="E50921"/>
    </row>
    <row r="50922" spans="5:5" x14ac:dyDescent="0.25">
      <c r="E50922"/>
    </row>
    <row r="50923" spans="5:5" x14ac:dyDescent="0.25">
      <c r="E50923"/>
    </row>
    <row r="50924" spans="5:5" x14ac:dyDescent="0.25">
      <c r="E50924"/>
    </row>
    <row r="50925" spans="5:5" x14ac:dyDescent="0.25">
      <c r="E50925"/>
    </row>
    <row r="50926" spans="5:5" x14ac:dyDescent="0.25">
      <c r="E50926"/>
    </row>
    <row r="50927" spans="5:5" x14ac:dyDescent="0.25">
      <c r="E50927"/>
    </row>
    <row r="50928" spans="5:5" x14ac:dyDescent="0.25">
      <c r="E50928"/>
    </row>
    <row r="50929" spans="5:5" x14ac:dyDescent="0.25">
      <c r="E50929"/>
    </row>
    <row r="50930" spans="5:5" x14ac:dyDescent="0.25">
      <c r="E50930"/>
    </row>
    <row r="50931" spans="5:5" x14ac:dyDescent="0.25">
      <c r="E50931"/>
    </row>
    <row r="50932" spans="5:5" x14ac:dyDescent="0.25">
      <c r="E50932"/>
    </row>
    <row r="50933" spans="5:5" x14ac:dyDescent="0.25">
      <c r="E50933"/>
    </row>
    <row r="50934" spans="5:5" x14ac:dyDescent="0.25">
      <c r="E50934"/>
    </row>
    <row r="50935" spans="5:5" x14ac:dyDescent="0.25">
      <c r="E50935"/>
    </row>
    <row r="50936" spans="5:5" x14ac:dyDescent="0.25">
      <c r="E50936"/>
    </row>
    <row r="50937" spans="5:5" x14ac:dyDescent="0.25">
      <c r="E50937"/>
    </row>
    <row r="50938" spans="5:5" x14ac:dyDescent="0.25">
      <c r="E50938"/>
    </row>
    <row r="50939" spans="5:5" x14ac:dyDescent="0.25">
      <c r="E50939"/>
    </row>
    <row r="50940" spans="5:5" x14ac:dyDescent="0.25">
      <c r="E50940"/>
    </row>
    <row r="50941" spans="5:5" x14ac:dyDescent="0.25">
      <c r="E50941"/>
    </row>
    <row r="50942" spans="5:5" x14ac:dyDescent="0.25">
      <c r="E50942"/>
    </row>
    <row r="50943" spans="5:5" x14ac:dyDescent="0.25">
      <c r="E50943"/>
    </row>
    <row r="50944" spans="5:5" x14ac:dyDescent="0.25">
      <c r="E50944"/>
    </row>
    <row r="50945" spans="5:5" x14ac:dyDescent="0.25">
      <c r="E50945"/>
    </row>
    <row r="50946" spans="5:5" x14ac:dyDescent="0.25">
      <c r="E50946"/>
    </row>
    <row r="50947" spans="5:5" x14ac:dyDescent="0.25">
      <c r="E50947"/>
    </row>
    <row r="50948" spans="5:5" x14ac:dyDescent="0.25">
      <c r="E50948"/>
    </row>
    <row r="50949" spans="5:5" x14ac:dyDescent="0.25">
      <c r="E50949"/>
    </row>
    <row r="50950" spans="5:5" x14ac:dyDescent="0.25">
      <c r="E50950"/>
    </row>
    <row r="50951" spans="5:5" x14ac:dyDescent="0.25">
      <c r="E50951"/>
    </row>
    <row r="50952" spans="5:5" x14ac:dyDescent="0.25">
      <c r="E50952"/>
    </row>
    <row r="50953" spans="5:5" x14ac:dyDescent="0.25">
      <c r="E50953"/>
    </row>
    <row r="50954" spans="5:5" x14ac:dyDescent="0.25">
      <c r="E50954"/>
    </row>
    <row r="50955" spans="5:5" x14ac:dyDescent="0.25">
      <c r="E50955"/>
    </row>
    <row r="50956" spans="5:5" x14ac:dyDescent="0.25">
      <c r="E50956"/>
    </row>
    <row r="50957" spans="5:5" x14ac:dyDescent="0.25">
      <c r="E50957"/>
    </row>
    <row r="50958" spans="5:5" x14ac:dyDescent="0.25">
      <c r="E50958"/>
    </row>
    <row r="50959" spans="5:5" x14ac:dyDescent="0.25">
      <c r="E50959"/>
    </row>
    <row r="50960" spans="5:5" x14ac:dyDescent="0.25">
      <c r="E50960"/>
    </row>
    <row r="50961" spans="5:5" x14ac:dyDescent="0.25">
      <c r="E50961"/>
    </row>
    <row r="50962" spans="5:5" x14ac:dyDescent="0.25">
      <c r="E50962"/>
    </row>
    <row r="50963" spans="5:5" x14ac:dyDescent="0.25">
      <c r="E50963"/>
    </row>
    <row r="50964" spans="5:5" x14ac:dyDescent="0.25">
      <c r="E50964"/>
    </row>
    <row r="50965" spans="5:5" x14ac:dyDescent="0.25">
      <c r="E50965"/>
    </row>
    <row r="50966" spans="5:5" x14ac:dyDescent="0.25">
      <c r="E50966"/>
    </row>
    <row r="50967" spans="5:5" x14ac:dyDescent="0.25">
      <c r="E50967"/>
    </row>
    <row r="50968" spans="5:5" x14ac:dyDescent="0.25">
      <c r="E50968"/>
    </row>
    <row r="50969" spans="5:5" x14ac:dyDescent="0.25">
      <c r="E50969"/>
    </row>
    <row r="50970" spans="5:5" x14ac:dyDescent="0.25">
      <c r="E50970"/>
    </row>
    <row r="50971" spans="5:5" x14ac:dyDescent="0.25">
      <c r="E50971"/>
    </row>
    <row r="50972" spans="5:5" x14ac:dyDescent="0.25">
      <c r="E50972"/>
    </row>
    <row r="50973" spans="5:5" x14ac:dyDescent="0.25">
      <c r="E50973"/>
    </row>
    <row r="50974" spans="5:5" x14ac:dyDescent="0.25">
      <c r="E50974"/>
    </row>
    <row r="50975" spans="5:5" x14ac:dyDescent="0.25">
      <c r="E50975"/>
    </row>
    <row r="50976" spans="5:5" x14ac:dyDescent="0.25">
      <c r="E50976"/>
    </row>
    <row r="50977" spans="5:5" x14ac:dyDescent="0.25">
      <c r="E50977"/>
    </row>
    <row r="50978" spans="5:5" x14ac:dyDescent="0.25">
      <c r="E50978"/>
    </row>
    <row r="50979" spans="5:5" x14ac:dyDescent="0.25">
      <c r="E50979"/>
    </row>
    <row r="50980" spans="5:5" x14ac:dyDescent="0.25">
      <c r="E50980"/>
    </row>
    <row r="50981" spans="5:5" x14ac:dyDescent="0.25">
      <c r="E50981"/>
    </row>
    <row r="50982" spans="5:5" x14ac:dyDescent="0.25">
      <c r="E50982"/>
    </row>
    <row r="50983" spans="5:5" x14ac:dyDescent="0.25">
      <c r="E50983"/>
    </row>
    <row r="50984" spans="5:5" x14ac:dyDescent="0.25">
      <c r="E50984"/>
    </row>
    <row r="50985" spans="5:5" x14ac:dyDescent="0.25">
      <c r="E50985"/>
    </row>
    <row r="50986" spans="5:5" x14ac:dyDescent="0.25">
      <c r="E50986"/>
    </row>
    <row r="50987" spans="5:5" x14ac:dyDescent="0.25">
      <c r="E50987"/>
    </row>
    <row r="50988" spans="5:5" x14ac:dyDescent="0.25">
      <c r="E50988"/>
    </row>
    <row r="50989" spans="5:5" x14ac:dyDescent="0.25">
      <c r="E50989"/>
    </row>
    <row r="50990" spans="5:5" x14ac:dyDescent="0.25">
      <c r="E50990"/>
    </row>
    <row r="50991" spans="5:5" x14ac:dyDescent="0.25">
      <c r="E50991"/>
    </row>
    <row r="50992" spans="5:5" x14ac:dyDescent="0.25">
      <c r="E50992"/>
    </row>
    <row r="50993" spans="5:5" x14ac:dyDescent="0.25">
      <c r="E50993"/>
    </row>
    <row r="50994" spans="5:5" x14ac:dyDescent="0.25">
      <c r="E50994"/>
    </row>
    <row r="50995" spans="5:5" x14ac:dyDescent="0.25">
      <c r="E50995"/>
    </row>
    <row r="50996" spans="5:5" x14ac:dyDescent="0.25">
      <c r="E50996"/>
    </row>
    <row r="50997" spans="5:5" x14ac:dyDescent="0.25">
      <c r="E50997"/>
    </row>
    <row r="50998" spans="5:5" x14ac:dyDescent="0.25">
      <c r="E50998"/>
    </row>
    <row r="50999" spans="5:5" x14ac:dyDescent="0.25">
      <c r="E50999"/>
    </row>
    <row r="51000" spans="5:5" x14ac:dyDescent="0.25">
      <c r="E51000"/>
    </row>
    <row r="51001" spans="5:5" x14ac:dyDescent="0.25">
      <c r="E51001"/>
    </row>
    <row r="51002" spans="5:5" x14ac:dyDescent="0.25">
      <c r="E51002"/>
    </row>
    <row r="51003" spans="5:5" x14ac:dyDescent="0.25">
      <c r="E51003"/>
    </row>
    <row r="51004" spans="5:5" x14ac:dyDescent="0.25">
      <c r="E51004"/>
    </row>
    <row r="51005" spans="5:5" x14ac:dyDescent="0.25">
      <c r="E51005"/>
    </row>
    <row r="51006" spans="5:5" x14ac:dyDescent="0.25">
      <c r="E51006"/>
    </row>
    <row r="51007" spans="5:5" x14ac:dyDescent="0.25">
      <c r="E51007"/>
    </row>
    <row r="51008" spans="5:5" x14ac:dyDescent="0.25">
      <c r="E51008"/>
    </row>
    <row r="51009" spans="5:5" x14ac:dyDescent="0.25">
      <c r="E51009"/>
    </row>
    <row r="51010" spans="5:5" x14ac:dyDescent="0.25">
      <c r="E51010"/>
    </row>
    <row r="51011" spans="5:5" x14ac:dyDescent="0.25">
      <c r="E51011"/>
    </row>
    <row r="51012" spans="5:5" x14ac:dyDescent="0.25">
      <c r="E51012"/>
    </row>
    <row r="51013" spans="5:5" x14ac:dyDescent="0.25">
      <c r="E51013"/>
    </row>
    <row r="51014" spans="5:5" x14ac:dyDescent="0.25">
      <c r="E51014"/>
    </row>
    <row r="51015" spans="5:5" x14ac:dyDescent="0.25">
      <c r="E51015"/>
    </row>
    <row r="51016" spans="5:5" x14ac:dyDescent="0.25">
      <c r="E51016"/>
    </row>
    <row r="51017" spans="5:5" x14ac:dyDescent="0.25">
      <c r="E51017"/>
    </row>
    <row r="51018" spans="5:5" x14ac:dyDescent="0.25">
      <c r="E51018"/>
    </row>
    <row r="51019" spans="5:5" x14ac:dyDescent="0.25">
      <c r="E51019"/>
    </row>
    <row r="51020" spans="5:5" x14ac:dyDescent="0.25">
      <c r="E51020"/>
    </row>
    <row r="51021" spans="5:5" x14ac:dyDescent="0.25">
      <c r="E51021"/>
    </row>
    <row r="51022" spans="5:5" x14ac:dyDescent="0.25">
      <c r="E51022"/>
    </row>
    <row r="51023" spans="5:5" x14ac:dyDescent="0.25">
      <c r="E51023"/>
    </row>
    <row r="51024" spans="5:5" x14ac:dyDescent="0.25">
      <c r="E51024"/>
    </row>
    <row r="51025" spans="5:5" x14ac:dyDescent="0.25">
      <c r="E51025"/>
    </row>
    <row r="51026" spans="5:5" x14ac:dyDescent="0.25">
      <c r="E51026"/>
    </row>
    <row r="51027" spans="5:5" x14ac:dyDescent="0.25">
      <c r="E51027"/>
    </row>
    <row r="51028" spans="5:5" x14ac:dyDescent="0.25">
      <c r="E51028"/>
    </row>
    <row r="51029" spans="5:5" x14ac:dyDescent="0.25">
      <c r="E51029"/>
    </row>
    <row r="51030" spans="5:5" x14ac:dyDescent="0.25">
      <c r="E51030"/>
    </row>
    <row r="51031" spans="5:5" x14ac:dyDescent="0.25">
      <c r="E51031"/>
    </row>
    <row r="51032" spans="5:5" x14ac:dyDescent="0.25">
      <c r="E51032"/>
    </row>
    <row r="51033" spans="5:5" x14ac:dyDescent="0.25">
      <c r="E51033"/>
    </row>
    <row r="51034" spans="5:5" x14ac:dyDescent="0.25">
      <c r="E51034"/>
    </row>
    <row r="51035" spans="5:5" x14ac:dyDescent="0.25">
      <c r="E51035"/>
    </row>
    <row r="51036" spans="5:5" x14ac:dyDescent="0.25">
      <c r="E51036"/>
    </row>
    <row r="51037" spans="5:5" x14ac:dyDescent="0.25">
      <c r="E51037"/>
    </row>
    <row r="51038" spans="5:5" x14ac:dyDescent="0.25">
      <c r="E51038"/>
    </row>
    <row r="51039" spans="5:5" x14ac:dyDescent="0.25">
      <c r="E51039"/>
    </row>
    <row r="51040" spans="5:5" x14ac:dyDescent="0.25">
      <c r="E51040"/>
    </row>
    <row r="51041" spans="5:5" x14ac:dyDescent="0.25">
      <c r="E51041"/>
    </row>
    <row r="51042" spans="5:5" x14ac:dyDescent="0.25">
      <c r="E51042"/>
    </row>
    <row r="51043" spans="5:5" x14ac:dyDescent="0.25">
      <c r="E51043"/>
    </row>
    <row r="51044" spans="5:5" x14ac:dyDescent="0.25">
      <c r="E51044"/>
    </row>
    <row r="51045" spans="5:5" x14ac:dyDescent="0.25">
      <c r="E51045"/>
    </row>
    <row r="51046" spans="5:5" x14ac:dyDescent="0.25">
      <c r="E51046"/>
    </row>
    <row r="51047" spans="5:5" x14ac:dyDescent="0.25">
      <c r="E51047"/>
    </row>
    <row r="51048" spans="5:5" x14ac:dyDescent="0.25">
      <c r="E51048"/>
    </row>
    <row r="51049" spans="5:5" x14ac:dyDescent="0.25">
      <c r="E51049"/>
    </row>
    <row r="51050" spans="5:5" x14ac:dyDescent="0.25">
      <c r="E51050"/>
    </row>
    <row r="51051" spans="5:5" x14ac:dyDescent="0.25">
      <c r="E51051"/>
    </row>
    <row r="51052" spans="5:5" x14ac:dyDescent="0.25">
      <c r="E51052"/>
    </row>
    <row r="51053" spans="5:5" x14ac:dyDescent="0.25">
      <c r="E51053"/>
    </row>
    <row r="51054" spans="5:5" x14ac:dyDescent="0.25">
      <c r="E51054"/>
    </row>
    <row r="51055" spans="5:5" x14ac:dyDescent="0.25">
      <c r="E51055"/>
    </row>
    <row r="51056" spans="5:5" x14ac:dyDescent="0.25">
      <c r="E51056"/>
    </row>
    <row r="51057" spans="5:5" x14ac:dyDescent="0.25">
      <c r="E51057"/>
    </row>
    <row r="51058" spans="5:5" x14ac:dyDescent="0.25">
      <c r="E51058"/>
    </row>
    <row r="51059" spans="5:5" x14ac:dyDescent="0.25">
      <c r="E51059"/>
    </row>
    <row r="51060" spans="5:5" x14ac:dyDescent="0.25">
      <c r="E51060"/>
    </row>
    <row r="51061" spans="5:5" x14ac:dyDescent="0.25">
      <c r="E51061"/>
    </row>
    <row r="51062" spans="5:5" x14ac:dyDescent="0.25">
      <c r="E51062"/>
    </row>
    <row r="51063" spans="5:5" x14ac:dyDescent="0.25">
      <c r="E51063"/>
    </row>
    <row r="51064" spans="5:5" x14ac:dyDescent="0.25">
      <c r="E51064"/>
    </row>
    <row r="51065" spans="5:5" x14ac:dyDescent="0.25">
      <c r="E51065"/>
    </row>
    <row r="51066" spans="5:5" x14ac:dyDescent="0.25">
      <c r="E51066"/>
    </row>
    <row r="51067" spans="5:5" x14ac:dyDescent="0.25">
      <c r="E51067"/>
    </row>
    <row r="51068" spans="5:5" x14ac:dyDescent="0.25">
      <c r="E51068"/>
    </row>
    <row r="51069" spans="5:5" x14ac:dyDescent="0.25">
      <c r="E51069"/>
    </row>
    <row r="51070" spans="5:5" x14ac:dyDescent="0.25">
      <c r="E51070"/>
    </row>
    <row r="51071" spans="5:5" x14ac:dyDescent="0.25">
      <c r="E51071"/>
    </row>
    <row r="51072" spans="5:5" x14ac:dyDescent="0.25">
      <c r="E51072"/>
    </row>
    <row r="51073" spans="5:5" x14ac:dyDescent="0.25">
      <c r="E51073"/>
    </row>
    <row r="51074" spans="5:5" x14ac:dyDescent="0.25">
      <c r="E51074"/>
    </row>
    <row r="51075" spans="5:5" x14ac:dyDescent="0.25">
      <c r="E51075"/>
    </row>
    <row r="51076" spans="5:5" x14ac:dyDescent="0.25">
      <c r="E51076"/>
    </row>
    <row r="51077" spans="5:5" x14ac:dyDescent="0.25">
      <c r="E51077"/>
    </row>
    <row r="51078" spans="5:5" x14ac:dyDescent="0.25">
      <c r="E51078"/>
    </row>
    <row r="51079" spans="5:5" x14ac:dyDescent="0.25">
      <c r="E51079"/>
    </row>
    <row r="51080" spans="5:5" x14ac:dyDescent="0.25">
      <c r="E51080"/>
    </row>
    <row r="51081" spans="5:5" x14ac:dyDescent="0.25">
      <c r="E51081"/>
    </row>
    <row r="51082" spans="5:5" x14ac:dyDescent="0.25">
      <c r="E51082"/>
    </row>
    <row r="51083" spans="5:5" x14ac:dyDescent="0.25">
      <c r="E51083"/>
    </row>
    <row r="51084" spans="5:5" x14ac:dyDescent="0.25">
      <c r="E51084"/>
    </row>
    <row r="51085" spans="5:5" x14ac:dyDescent="0.25">
      <c r="E51085"/>
    </row>
    <row r="51086" spans="5:5" x14ac:dyDescent="0.25">
      <c r="E51086"/>
    </row>
    <row r="51087" spans="5:5" x14ac:dyDescent="0.25">
      <c r="E51087"/>
    </row>
    <row r="51088" spans="5:5" x14ac:dyDescent="0.25">
      <c r="E51088"/>
    </row>
    <row r="51089" spans="5:5" x14ac:dyDescent="0.25">
      <c r="E51089"/>
    </row>
    <row r="51090" spans="5:5" x14ac:dyDescent="0.25">
      <c r="E51090"/>
    </row>
    <row r="51091" spans="5:5" x14ac:dyDescent="0.25">
      <c r="E51091"/>
    </row>
    <row r="51092" spans="5:5" x14ac:dyDescent="0.25">
      <c r="E51092"/>
    </row>
    <row r="51093" spans="5:5" x14ac:dyDescent="0.25">
      <c r="E51093"/>
    </row>
    <row r="51094" spans="5:5" x14ac:dyDescent="0.25">
      <c r="E51094"/>
    </row>
    <row r="51095" spans="5:5" x14ac:dyDescent="0.25">
      <c r="E51095"/>
    </row>
    <row r="51096" spans="5:5" x14ac:dyDescent="0.25">
      <c r="E51096"/>
    </row>
    <row r="51097" spans="5:5" x14ac:dyDescent="0.25">
      <c r="E51097"/>
    </row>
    <row r="51098" spans="5:5" x14ac:dyDescent="0.25">
      <c r="E51098"/>
    </row>
    <row r="51099" spans="5:5" x14ac:dyDescent="0.25">
      <c r="E51099"/>
    </row>
    <row r="51100" spans="5:5" x14ac:dyDescent="0.25">
      <c r="E51100"/>
    </row>
    <row r="51101" spans="5:5" x14ac:dyDescent="0.25">
      <c r="E51101"/>
    </row>
    <row r="51102" spans="5:5" x14ac:dyDescent="0.25">
      <c r="E51102"/>
    </row>
    <row r="51103" spans="5:5" x14ac:dyDescent="0.25">
      <c r="E51103"/>
    </row>
  </sheetData>
  <phoneticPr fontId="2" type="noConversion"/>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S570"/>
  <sheetViews>
    <sheetView workbookViewId="0">
      <selection activeCell="E153" sqref="E153"/>
    </sheetView>
  </sheetViews>
  <sheetFormatPr defaultRowHeight="15.5" x14ac:dyDescent="0.35"/>
  <cols>
    <col min="1" max="1" width="9.81640625" style="1" customWidth="1"/>
    <col min="2" max="2" width="15.1796875" style="1" customWidth="1"/>
    <col min="3" max="3" width="5.453125" style="1" customWidth="1"/>
    <col min="4" max="4" width="13.26953125" style="1" customWidth="1"/>
    <col min="5" max="5" width="29.26953125" style="1" customWidth="1"/>
    <col min="6" max="6" width="9.1796875" style="1"/>
  </cols>
  <sheetData>
    <row r="1" spans="1:6" s="12" customFormat="1" x14ac:dyDescent="0.35">
      <c r="A1" s="20" t="s">
        <v>297</v>
      </c>
      <c r="B1" s="208" t="s">
        <v>295</v>
      </c>
      <c r="C1" s="5" t="s">
        <v>296</v>
      </c>
      <c r="D1" s="2"/>
      <c r="E1" s="1"/>
      <c r="F1" s="5"/>
    </row>
    <row r="2" spans="1:6" x14ac:dyDescent="0.35">
      <c r="A2" s="2" t="s">
        <v>207</v>
      </c>
      <c r="B2" s="2"/>
      <c r="C2" s="2"/>
      <c r="D2" s="2"/>
      <c r="F2" s="2"/>
    </row>
    <row r="3" spans="1:6" x14ac:dyDescent="0.35">
      <c r="A3" s="281" t="s">
        <v>401</v>
      </c>
      <c r="B3" s="287" t="s">
        <v>596</v>
      </c>
      <c r="C3" s="282" t="s">
        <v>1474</v>
      </c>
      <c r="D3" s="156"/>
      <c r="E3" s="156"/>
    </row>
    <row r="4" spans="1:6" x14ac:dyDescent="0.35">
      <c r="A4" s="210">
        <v>130011</v>
      </c>
      <c r="B4" s="347">
        <v>1000</v>
      </c>
      <c r="C4" s="1" t="s">
        <v>1391</v>
      </c>
    </row>
    <row r="5" spans="1:6" x14ac:dyDescent="0.35">
      <c r="A5" s="210" t="s">
        <v>1264</v>
      </c>
      <c r="B5" s="347">
        <v>100</v>
      </c>
      <c r="C5" s="123" t="s">
        <v>1543</v>
      </c>
    </row>
    <row r="6" spans="1:6" x14ac:dyDescent="0.35">
      <c r="A6" s="210" t="s">
        <v>542</v>
      </c>
      <c r="B6" s="347">
        <v>100</v>
      </c>
      <c r="C6" s="123" t="s">
        <v>443</v>
      </c>
    </row>
    <row r="7" spans="1:6" x14ac:dyDescent="0.35">
      <c r="A7" s="210" t="s">
        <v>1387</v>
      </c>
      <c r="B7" s="347">
        <v>100</v>
      </c>
      <c r="C7" s="123" t="s">
        <v>442</v>
      </c>
    </row>
    <row r="8" spans="1:6" x14ac:dyDescent="0.35">
      <c r="A8" s="210" t="s">
        <v>1212</v>
      </c>
      <c r="B8" s="347">
        <v>10</v>
      </c>
      <c r="C8" s="1" t="s">
        <v>1213</v>
      </c>
    </row>
    <row r="9" spans="1:6" x14ac:dyDescent="0.35">
      <c r="A9" s="210" t="s">
        <v>1219</v>
      </c>
      <c r="B9" s="347">
        <v>5</v>
      </c>
      <c r="C9" s="1" t="s">
        <v>1214</v>
      </c>
    </row>
    <row r="10" spans="1:6" x14ac:dyDescent="0.35">
      <c r="A10" s="210"/>
      <c r="B10" s="210"/>
      <c r="C10" s="210"/>
    </row>
    <row r="11" spans="1:6" x14ac:dyDescent="0.35">
      <c r="A11" s="210" t="s">
        <v>813</v>
      </c>
      <c r="B11" s="405" t="s">
        <v>288</v>
      </c>
      <c r="C11" s="415"/>
      <c r="D11" s="415"/>
      <c r="E11" s="415"/>
      <c r="F11" s="415"/>
    </row>
    <row r="12" spans="1:6" x14ac:dyDescent="0.35">
      <c r="A12" s="210"/>
      <c r="B12" s="415"/>
      <c r="C12" s="415"/>
      <c r="D12" s="415"/>
      <c r="E12" s="415"/>
      <c r="F12" s="415"/>
    </row>
    <row r="13" spans="1:6" ht="20.25" customHeight="1" x14ac:dyDescent="0.35">
      <c r="A13" s="210"/>
      <c r="B13" s="415"/>
      <c r="C13" s="415"/>
      <c r="D13" s="415"/>
      <c r="E13" s="415"/>
      <c r="F13" s="415"/>
    </row>
    <row r="14" spans="1:6" x14ac:dyDescent="0.35">
      <c r="A14" s="210"/>
      <c r="B14" s="210"/>
      <c r="C14" s="210"/>
    </row>
    <row r="15" spans="1:6" x14ac:dyDescent="0.35">
      <c r="A15" s="281" t="s">
        <v>1375</v>
      </c>
      <c r="B15" s="287" t="s">
        <v>596</v>
      </c>
      <c r="C15" s="282" t="s">
        <v>31</v>
      </c>
      <c r="D15" s="156"/>
      <c r="E15" s="156"/>
    </row>
    <row r="16" spans="1:6" x14ac:dyDescent="0.35">
      <c r="A16" s="210" t="s">
        <v>567</v>
      </c>
      <c r="B16" s="347">
        <v>250</v>
      </c>
      <c r="C16" s="275" t="s">
        <v>1391</v>
      </c>
      <c r="E16" s="2"/>
    </row>
    <row r="17" spans="1:6" x14ac:dyDescent="0.35">
      <c r="A17" s="210" t="s">
        <v>1263</v>
      </c>
      <c r="B17" s="347">
        <v>720</v>
      </c>
      <c r="C17" s="275" t="s">
        <v>1081</v>
      </c>
    </row>
    <row r="18" spans="1:6" x14ac:dyDescent="0.35">
      <c r="B18" s="210"/>
      <c r="C18" s="210"/>
      <c r="E18" s="275"/>
    </row>
    <row r="19" spans="1:6" x14ac:dyDescent="0.35">
      <c r="A19" s="210" t="s">
        <v>813</v>
      </c>
      <c r="B19" s="413" t="s">
        <v>290</v>
      </c>
      <c r="C19" s="405"/>
      <c r="D19" s="405"/>
      <c r="E19" s="405"/>
      <c r="F19" s="405"/>
    </row>
    <row r="20" spans="1:6" ht="39" customHeight="1" x14ac:dyDescent="0.35">
      <c r="A20" s="210"/>
      <c r="B20" s="405"/>
      <c r="C20" s="405"/>
      <c r="D20" s="405"/>
      <c r="E20" s="405"/>
      <c r="F20" s="405"/>
    </row>
    <row r="21" spans="1:6" x14ac:dyDescent="0.35">
      <c r="A21" s="210"/>
      <c r="B21" s="210"/>
      <c r="C21" s="210"/>
      <c r="E21" s="275"/>
    </row>
    <row r="22" spans="1:6" ht="15" x14ac:dyDescent="0.3">
      <c r="A22" s="281" t="s">
        <v>1376</v>
      </c>
      <c r="B22" s="287" t="s">
        <v>596</v>
      </c>
      <c r="C22" s="282" t="s">
        <v>1130</v>
      </c>
      <c r="D22" s="156"/>
      <c r="E22" s="156"/>
      <c r="F22" s="156"/>
    </row>
    <row r="23" spans="1:6" x14ac:dyDescent="0.35">
      <c r="A23" s="210" t="s">
        <v>567</v>
      </c>
      <c r="B23" s="347">
        <v>375</v>
      </c>
      <c r="C23" s="275" t="s">
        <v>1391</v>
      </c>
      <c r="E23" s="2"/>
      <c r="F23" s="2"/>
    </row>
    <row r="24" spans="1:6" x14ac:dyDescent="0.35">
      <c r="A24" s="210" t="s">
        <v>1263</v>
      </c>
      <c r="B24" s="347">
        <v>40</v>
      </c>
      <c r="C24" s="275" t="s">
        <v>436</v>
      </c>
    </row>
    <row r="25" spans="1:6" x14ac:dyDescent="0.35">
      <c r="A25" s="210">
        <v>110008</v>
      </c>
      <c r="B25" s="347">
        <v>15</v>
      </c>
      <c r="C25" s="212" t="s">
        <v>176</v>
      </c>
    </row>
    <row r="26" spans="1:6" x14ac:dyDescent="0.35">
      <c r="B26" s="210"/>
      <c r="C26" s="210"/>
      <c r="E26" s="275"/>
    </row>
    <row r="27" spans="1:6" x14ac:dyDescent="0.35">
      <c r="A27" s="210" t="s">
        <v>813</v>
      </c>
      <c r="B27" s="413" t="s">
        <v>112</v>
      </c>
      <c r="C27" s="405"/>
      <c r="D27" s="405"/>
      <c r="E27" s="405"/>
      <c r="F27" s="405"/>
    </row>
    <row r="28" spans="1:6" ht="46.5" customHeight="1" x14ac:dyDescent="0.35">
      <c r="A28" s="210"/>
      <c r="B28" s="405"/>
      <c r="C28" s="405"/>
      <c r="D28" s="405"/>
      <c r="E28" s="405"/>
      <c r="F28" s="405"/>
    </row>
    <row r="29" spans="1:6" x14ac:dyDescent="0.35">
      <c r="A29" s="210"/>
      <c r="B29" s="210"/>
      <c r="C29" s="210"/>
      <c r="E29" s="275"/>
    </row>
    <row r="30" spans="1:6" s="157" customFormat="1" ht="15" x14ac:dyDescent="0.3">
      <c r="A30" s="281" t="s">
        <v>1377</v>
      </c>
      <c r="B30" s="287" t="s">
        <v>596</v>
      </c>
      <c r="C30" s="282" t="s">
        <v>32</v>
      </c>
      <c r="D30" s="156"/>
      <c r="E30" s="156"/>
      <c r="F30" s="156"/>
    </row>
    <row r="31" spans="1:6" s="16" customFormat="1" x14ac:dyDescent="0.35">
      <c r="A31" s="210" t="s">
        <v>567</v>
      </c>
      <c r="B31" s="347">
        <v>720</v>
      </c>
      <c r="C31" s="275" t="s">
        <v>1391</v>
      </c>
      <c r="D31" s="1"/>
      <c r="E31" s="2"/>
      <c r="F31" s="2"/>
    </row>
    <row r="32" spans="1:6" x14ac:dyDescent="0.35">
      <c r="A32" s="210" t="s">
        <v>1261</v>
      </c>
      <c r="B32" s="347">
        <v>250</v>
      </c>
      <c r="C32" s="275" t="s">
        <v>433</v>
      </c>
    </row>
    <row r="33" spans="1:6" x14ac:dyDescent="0.35">
      <c r="B33" s="210"/>
      <c r="C33" s="210"/>
      <c r="E33" s="275"/>
    </row>
    <row r="34" spans="1:6" x14ac:dyDescent="0.35">
      <c r="A34" s="210" t="s">
        <v>813</v>
      </c>
      <c r="B34" s="413" t="s">
        <v>290</v>
      </c>
      <c r="C34" s="405"/>
      <c r="D34" s="405"/>
      <c r="E34" s="405"/>
      <c r="F34" s="405"/>
    </row>
    <row r="35" spans="1:6" ht="60" customHeight="1" x14ac:dyDescent="0.35">
      <c r="A35" s="210"/>
      <c r="B35" s="405"/>
      <c r="C35" s="405"/>
      <c r="D35" s="405"/>
      <c r="E35" s="405"/>
      <c r="F35" s="405"/>
    </row>
    <row r="36" spans="1:6" s="157" customFormat="1" ht="15" x14ac:dyDescent="0.3">
      <c r="A36" s="281" t="s">
        <v>1381</v>
      </c>
      <c r="B36" s="287" t="s">
        <v>596</v>
      </c>
      <c r="C36" s="282" t="s">
        <v>644</v>
      </c>
      <c r="D36" s="156"/>
      <c r="E36" s="156"/>
      <c r="F36" s="156"/>
    </row>
    <row r="37" spans="1:6" x14ac:dyDescent="0.35">
      <c r="A37" s="210" t="s">
        <v>567</v>
      </c>
      <c r="B37" s="347">
        <v>750</v>
      </c>
      <c r="C37" s="275" t="s">
        <v>1391</v>
      </c>
    </row>
    <row r="38" spans="1:6" x14ac:dyDescent="0.35">
      <c r="A38" s="210" t="s">
        <v>1259</v>
      </c>
      <c r="B38" s="347">
        <v>240</v>
      </c>
      <c r="C38" s="275" t="s">
        <v>1079</v>
      </c>
    </row>
    <row r="39" spans="1:6" x14ac:dyDescent="0.35">
      <c r="A39" s="210" t="s">
        <v>1388</v>
      </c>
      <c r="B39" s="347">
        <v>130</v>
      </c>
      <c r="C39" s="275" t="s">
        <v>144</v>
      </c>
    </row>
    <row r="40" spans="1:6" x14ac:dyDescent="0.35">
      <c r="A40" s="210">
        <v>110008</v>
      </c>
      <c r="B40" s="347">
        <v>6</v>
      </c>
      <c r="C40" s="212" t="s">
        <v>176</v>
      </c>
    </row>
    <row r="41" spans="1:6" x14ac:dyDescent="0.35">
      <c r="A41" s="210" t="s">
        <v>1255</v>
      </c>
      <c r="B41" s="347">
        <v>6</v>
      </c>
      <c r="C41" s="212" t="s">
        <v>1109</v>
      </c>
    </row>
    <row r="42" spans="1:6" x14ac:dyDescent="0.35">
      <c r="A42" s="210" t="s">
        <v>1219</v>
      </c>
      <c r="B42" s="347">
        <v>4</v>
      </c>
      <c r="C42" s="212" t="s">
        <v>1214</v>
      </c>
    </row>
    <row r="43" spans="1:6" x14ac:dyDescent="0.35">
      <c r="B43" s="210"/>
      <c r="C43" s="210"/>
      <c r="E43" s="212"/>
    </row>
    <row r="44" spans="1:6" x14ac:dyDescent="0.35">
      <c r="A44" s="210" t="s">
        <v>813</v>
      </c>
      <c r="B44" s="410" t="s">
        <v>298</v>
      </c>
      <c r="C44" s="405"/>
      <c r="D44" s="405"/>
      <c r="E44" s="405"/>
      <c r="F44" s="405"/>
    </row>
    <row r="45" spans="1:6" ht="57.75" customHeight="1" x14ac:dyDescent="0.35">
      <c r="A45" s="210"/>
      <c r="B45" s="405"/>
      <c r="C45" s="405"/>
      <c r="D45" s="405"/>
      <c r="E45" s="405"/>
      <c r="F45" s="405"/>
    </row>
    <row r="46" spans="1:6" x14ac:dyDescent="0.35">
      <c r="A46" s="210"/>
      <c r="B46" s="210"/>
      <c r="C46" s="210"/>
      <c r="E46" s="274"/>
    </row>
    <row r="47" spans="1:6" s="157" customFormat="1" ht="15" x14ac:dyDescent="0.3">
      <c r="A47" s="281" t="s">
        <v>1383</v>
      </c>
      <c r="B47" s="287" t="s">
        <v>596</v>
      </c>
      <c r="C47" s="282" t="s">
        <v>520</v>
      </c>
      <c r="D47" s="156"/>
      <c r="E47" s="156"/>
      <c r="F47" s="156"/>
    </row>
    <row r="48" spans="1:6" x14ac:dyDescent="0.35">
      <c r="A48" s="210" t="s">
        <v>567</v>
      </c>
      <c r="B48" s="347">
        <v>720</v>
      </c>
      <c r="C48" s="275" t="s">
        <v>1391</v>
      </c>
    </row>
    <row r="49" spans="1:6" x14ac:dyDescent="0.35">
      <c r="A49" s="210" t="s">
        <v>1382</v>
      </c>
      <c r="B49" s="347">
        <v>250</v>
      </c>
      <c r="C49" s="275" t="s">
        <v>1407</v>
      </c>
    </row>
    <row r="50" spans="1:6" x14ac:dyDescent="0.35">
      <c r="B50" s="210"/>
      <c r="C50" s="210"/>
      <c r="E50" s="275"/>
    </row>
    <row r="51" spans="1:6" x14ac:dyDescent="0.35">
      <c r="A51" s="210" t="s">
        <v>813</v>
      </c>
      <c r="B51" s="413" t="s">
        <v>597</v>
      </c>
      <c r="C51" s="405"/>
      <c r="D51" s="405"/>
      <c r="E51" s="405"/>
      <c r="F51" s="405"/>
    </row>
    <row r="52" spans="1:6" ht="39" customHeight="1" x14ac:dyDescent="0.35">
      <c r="A52" s="210"/>
      <c r="B52" s="405"/>
      <c r="C52" s="405"/>
      <c r="D52" s="405"/>
      <c r="E52" s="405"/>
      <c r="F52" s="405"/>
    </row>
    <row r="53" spans="1:6" x14ac:dyDescent="0.35">
      <c r="A53" s="210"/>
      <c r="B53" s="210"/>
      <c r="C53" s="210"/>
      <c r="E53" s="274"/>
    </row>
    <row r="54" spans="1:6" s="157" customFormat="1" ht="15" x14ac:dyDescent="0.3">
      <c r="A54" s="281" t="s">
        <v>1384</v>
      </c>
      <c r="B54" s="287" t="s">
        <v>596</v>
      </c>
      <c r="C54" s="282" t="s">
        <v>1131</v>
      </c>
      <c r="D54" s="156"/>
      <c r="E54" s="156"/>
      <c r="F54" s="156"/>
    </row>
    <row r="55" spans="1:6" x14ac:dyDescent="0.35">
      <c r="A55" s="210" t="s">
        <v>567</v>
      </c>
      <c r="B55" s="347">
        <v>250</v>
      </c>
      <c r="C55" s="275" t="s">
        <v>1391</v>
      </c>
    </row>
    <row r="56" spans="1:6" x14ac:dyDescent="0.35">
      <c r="A56" s="210" t="s">
        <v>1382</v>
      </c>
      <c r="B56" s="347">
        <v>40</v>
      </c>
      <c r="C56" s="275" t="s">
        <v>1407</v>
      </c>
    </row>
    <row r="57" spans="1:6" x14ac:dyDescent="0.35">
      <c r="A57" s="210" t="s">
        <v>782</v>
      </c>
      <c r="B57" s="347">
        <v>60</v>
      </c>
      <c r="C57" s="275" t="s">
        <v>1115</v>
      </c>
    </row>
    <row r="58" spans="1:6" x14ac:dyDescent="0.35">
      <c r="A58" s="210">
        <v>110008</v>
      </c>
      <c r="B58" s="347">
        <v>15</v>
      </c>
      <c r="C58" s="212" t="s">
        <v>176</v>
      </c>
    </row>
    <row r="60" spans="1:6" x14ac:dyDescent="0.35">
      <c r="A60" s="210" t="s">
        <v>813</v>
      </c>
      <c r="B60" s="413" t="s">
        <v>113</v>
      </c>
      <c r="C60" s="405"/>
      <c r="D60" s="405"/>
      <c r="E60" s="405"/>
      <c r="F60" s="405"/>
    </row>
    <row r="61" spans="1:6" ht="54.75" customHeight="1" x14ac:dyDescent="0.35">
      <c r="A61" s="210"/>
      <c r="B61" s="405"/>
      <c r="C61" s="405"/>
      <c r="D61" s="405"/>
      <c r="E61" s="405"/>
      <c r="F61" s="405"/>
    </row>
    <row r="62" spans="1:6" x14ac:dyDescent="0.35">
      <c r="A62" s="210"/>
    </row>
    <row r="63" spans="1:6" s="157" customFormat="1" ht="15" x14ac:dyDescent="0.3">
      <c r="A63" s="281" t="s">
        <v>1211</v>
      </c>
      <c r="B63" s="287" t="s">
        <v>596</v>
      </c>
      <c r="C63" s="156" t="s">
        <v>787</v>
      </c>
      <c r="D63" s="156"/>
      <c r="E63" s="156"/>
      <c r="F63" s="156"/>
    </row>
    <row r="64" spans="1:6" x14ac:dyDescent="0.35">
      <c r="A64" s="210" t="s">
        <v>567</v>
      </c>
      <c r="B64" s="348">
        <v>1000</v>
      </c>
      <c r="C64" s="123" t="s">
        <v>1391</v>
      </c>
      <c r="F64" s="211"/>
    </row>
    <row r="65" spans="1:6" x14ac:dyDescent="0.35">
      <c r="A65" s="210" t="s">
        <v>1371</v>
      </c>
      <c r="B65" s="348">
        <v>250</v>
      </c>
      <c r="C65" s="123" t="s">
        <v>65</v>
      </c>
      <c r="F65" s="211"/>
    </row>
    <row r="66" spans="1:6" x14ac:dyDescent="0.35">
      <c r="A66" s="210" t="s">
        <v>903</v>
      </c>
      <c r="B66" s="348">
        <v>250</v>
      </c>
      <c r="C66" s="123" t="s">
        <v>446</v>
      </c>
      <c r="F66" s="211"/>
    </row>
    <row r="67" spans="1:6" x14ac:dyDescent="0.35">
      <c r="A67" s="210" t="s">
        <v>1212</v>
      </c>
      <c r="B67" s="348">
        <v>15</v>
      </c>
      <c r="C67" s="1" t="s">
        <v>1213</v>
      </c>
      <c r="F67" s="211"/>
    </row>
    <row r="68" spans="1:6" x14ac:dyDescent="0.35">
      <c r="A68" s="210" t="s">
        <v>1219</v>
      </c>
      <c r="B68" s="348">
        <v>5</v>
      </c>
      <c r="C68" s="1" t="s">
        <v>1214</v>
      </c>
      <c r="F68" s="211"/>
    </row>
    <row r="69" spans="1:6" x14ac:dyDescent="0.35">
      <c r="B69" s="210"/>
      <c r="C69" s="210"/>
      <c r="E69" s="123"/>
    </row>
    <row r="70" spans="1:6" x14ac:dyDescent="0.35">
      <c r="A70" s="210" t="s">
        <v>813</v>
      </c>
      <c r="B70" s="416" t="s">
        <v>289</v>
      </c>
      <c r="C70" s="405"/>
      <c r="D70" s="405"/>
      <c r="E70" s="405"/>
      <c r="F70" s="405"/>
    </row>
    <row r="71" spans="1:6" ht="39" customHeight="1" x14ac:dyDescent="0.35">
      <c r="A71" s="210"/>
      <c r="B71" s="405"/>
      <c r="C71" s="405"/>
      <c r="D71" s="405"/>
      <c r="E71" s="405"/>
      <c r="F71" s="405"/>
    </row>
    <row r="72" spans="1:6" x14ac:dyDescent="0.35">
      <c r="A72" s="210"/>
      <c r="B72" s="210"/>
      <c r="C72" s="210"/>
    </row>
    <row r="73" spans="1:6" s="157" customFormat="1" ht="15" x14ac:dyDescent="0.3">
      <c r="A73" s="281" t="s">
        <v>1400</v>
      </c>
      <c r="B73" s="287" t="s">
        <v>596</v>
      </c>
      <c r="C73" s="282" t="s">
        <v>29</v>
      </c>
      <c r="D73" s="156"/>
      <c r="E73" s="156"/>
      <c r="F73" s="156"/>
    </row>
    <row r="74" spans="1:6" x14ac:dyDescent="0.35">
      <c r="A74" s="210" t="s">
        <v>1264</v>
      </c>
      <c r="B74" s="210" t="s">
        <v>114</v>
      </c>
      <c r="C74" s="275" t="s">
        <v>437</v>
      </c>
    </row>
    <row r="75" spans="1:6" x14ac:dyDescent="0.35">
      <c r="B75" s="210"/>
      <c r="C75" s="210"/>
    </row>
    <row r="76" spans="1:6" x14ac:dyDescent="0.35">
      <c r="A76" s="210" t="s">
        <v>813</v>
      </c>
      <c r="B76" s="405" t="s">
        <v>599</v>
      </c>
      <c r="C76" s="405"/>
      <c r="D76" s="405"/>
      <c r="E76" s="405"/>
      <c r="F76" s="405"/>
    </row>
    <row r="77" spans="1:6" x14ac:dyDescent="0.35">
      <c r="A77" s="210"/>
      <c r="B77" s="405"/>
      <c r="C77" s="405"/>
      <c r="D77" s="405"/>
      <c r="E77" s="405"/>
      <c r="F77" s="405"/>
    </row>
    <row r="78" spans="1:6" x14ac:dyDescent="0.35">
      <c r="A78" s="210"/>
      <c r="B78" s="210"/>
      <c r="C78" s="210"/>
    </row>
    <row r="79" spans="1:6" s="157" customFormat="1" ht="15" x14ac:dyDescent="0.3">
      <c r="A79" s="281" t="s">
        <v>786</v>
      </c>
      <c r="B79" s="287" t="s">
        <v>596</v>
      </c>
      <c r="C79" s="282" t="s">
        <v>812</v>
      </c>
      <c r="D79" s="156"/>
      <c r="E79" s="156"/>
      <c r="F79" s="156"/>
    </row>
    <row r="80" spans="1:6" x14ac:dyDescent="0.35">
      <c r="A80" s="210">
        <v>130011</v>
      </c>
      <c r="B80" s="347">
        <v>1000</v>
      </c>
      <c r="C80" s="1" t="s">
        <v>1391</v>
      </c>
    </row>
    <row r="81" spans="1:6" x14ac:dyDescent="0.35">
      <c r="A81" s="210" t="s">
        <v>542</v>
      </c>
      <c r="B81" s="347">
        <v>100</v>
      </c>
      <c r="C81" s="123" t="s">
        <v>443</v>
      </c>
    </row>
    <row r="82" spans="1:6" x14ac:dyDescent="0.35">
      <c r="A82" s="210" t="s">
        <v>1387</v>
      </c>
      <c r="B82" s="347">
        <v>100</v>
      </c>
      <c r="C82" s="123" t="s">
        <v>442</v>
      </c>
    </row>
    <row r="83" spans="1:6" x14ac:dyDescent="0.35">
      <c r="A83" s="210" t="s">
        <v>903</v>
      </c>
      <c r="B83" s="347">
        <v>100</v>
      </c>
      <c r="C83" s="123" t="s">
        <v>446</v>
      </c>
    </row>
    <row r="84" spans="1:6" x14ac:dyDescent="0.35">
      <c r="A84" s="210" t="s">
        <v>1212</v>
      </c>
      <c r="B84" s="347">
        <v>10</v>
      </c>
      <c r="C84" s="1" t="s">
        <v>1213</v>
      </c>
    </row>
    <row r="85" spans="1:6" x14ac:dyDescent="0.35">
      <c r="A85" s="210" t="s">
        <v>1219</v>
      </c>
      <c r="B85" s="347">
        <v>5</v>
      </c>
      <c r="C85" s="1" t="s">
        <v>1214</v>
      </c>
    </row>
    <row r="86" spans="1:6" x14ac:dyDescent="0.35">
      <c r="B86" s="210"/>
      <c r="C86" s="210"/>
    </row>
    <row r="87" spans="1:6" x14ac:dyDescent="0.35">
      <c r="A87" s="210" t="s">
        <v>813</v>
      </c>
      <c r="B87" s="405" t="s">
        <v>267</v>
      </c>
      <c r="C87" s="405"/>
      <c r="D87" s="405"/>
      <c r="E87" s="405"/>
      <c r="F87" s="405"/>
    </row>
    <row r="88" spans="1:6" ht="39" customHeight="1" x14ac:dyDescent="0.35">
      <c r="A88" s="210"/>
      <c r="B88" s="405"/>
      <c r="C88" s="405"/>
      <c r="D88" s="405"/>
      <c r="E88" s="405"/>
      <c r="F88" s="405"/>
    </row>
    <row r="89" spans="1:6" x14ac:dyDescent="0.35">
      <c r="A89" s="210"/>
    </row>
    <row r="90" spans="1:6" s="157" customFormat="1" ht="15" x14ac:dyDescent="0.3">
      <c r="A90" s="156" t="s">
        <v>553</v>
      </c>
      <c r="B90" s="287" t="s">
        <v>596</v>
      </c>
      <c r="C90" s="282" t="s">
        <v>1585</v>
      </c>
      <c r="D90" s="156"/>
      <c r="E90" s="156"/>
      <c r="F90" s="156"/>
    </row>
    <row r="91" spans="1:6" x14ac:dyDescent="0.35">
      <c r="A91" s="213" t="s">
        <v>554</v>
      </c>
      <c r="B91" s="347">
        <v>30</v>
      </c>
      <c r="C91" s="276" t="s">
        <v>467</v>
      </c>
    </row>
    <row r="92" spans="1:6" x14ac:dyDescent="0.35">
      <c r="A92" s="210" t="s">
        <v>796</v>
      </c>
      <c r="B92" s="347">
        <v>50</v>
      </c>
      <c r="C92" s="275" t="s">
        <v>149</v>
      </c>
    </row>
    <row r="93" spans="1:6" x14ac:dyDescent="0.35">
      <c r="A93" s="210" t="s">
        <v>1212</v>
      </c>
      <c r="B93" s="347">
        <v>30</v>
      </c>
      <c r="C93" s="212" t="s">
        <v>1213</v>
      </c>
    </row>
    <row r="94" spans="1:6" x14ac:dyDescent="0.35">
      <c r="A94" s="210" t="s">
        <v>1219</v>
      </c>
      <c r="B94" s="347">
        <v>2</v>
      </c>
      <c r="C94" s="212" t="s">
        <v>1214</v>
      </c>
    </row>
    <row r="95" spans="1:6" x14ac:dyDescent="0.35">
      <c r="B95" s="210"/>
      <c r="E95" s="212"/>
    </row>
    <row r="96" spans="1:6" x14ac:dyDescent="0.35">
      <c r="A96" s="210" t="s">
        <v>813</v>
      </c>
      <c r="B96" s="410" t="s">
        <v>1488</v>
      </c>
      <c r="C96" s="405"/>
      <c r="D96" s="405"/>
      <c r="E96" s="405"/>
      <c r="F96" s="405"/>
    </row>
    <row r="97" spans="1:6" ht="24" customHeight="1" x14ac:dyDescent="0.35">
      <c r="A97" s="210"/>
      <c r="B97" s="405"/>
      <c r="C97" s="405"/>
      <c r="D97" s="405"/>
      <c r="E97" s="405"/>
      <c r="F97" s="405"/>
    </row>
    <row r="98" spans="1:6" x14ac:dyDescent="0.35">
      <c r="A98" s="210"/>
      <c r="B98" s="210"/>
      <c r="E98" s="212"/>
    </row>
    <row r="99" spans="1:6" s="157" customFormat="1" ht="15" x14ac:dyDescent="0.3">
      <c r="A99" s="281" t="s">
        <v>555</v>
      </c>
      <c r="B99" s="287" t="s">
        <v>596</v>
      </c>
      <c r="C99" s="282" t="s">
        <v>145</v>
      </c>
      <c r="D99" s="156"/>
      <c r="E99" s="156"/>
      <c r="F99" s="156"/>
    </row>
    <row r="100" spans="1:6" x14ac:dyDescent="0.35">
      <c r="A100" s="210" t="s">
        <v>567</v>
      </c>
      <c r="B100" s="347">
        <v>150</v>
      </c>
      <c r="C100" s="275" t="s">
        <v>1391</v>
      </c>
    </row>
    <row r="101" spans="1:6" x14ac:dyDescent="0.35">
      <c r="A101" s="210" t="s">
        <v>1388</v>
      </c>
      <c r="B101" s="347">
        <v>250</v>
      </c>
      <c r="C101" s="275" t="s">
        <v>144</v>
      </c>
    </row>
    <row r="102" spans="1:6" x14ac:dyDescent="0.35">
      <c r="A102" s="210">
        <v>110008</v>
      </c>
      <c r="B102" s="347">
        <v>2</v>
      </c>
      <c r="C102" s="212" t="s">
        <v>176</v>
      </c>
    </row>
    <row r="103" spans="1:6" x14ac:dyDescent="0.35">
      <c r="A103" s="210" t="s">
        <v>1255</v>
      </c>
      <c r="B103" s="347">
        <v>1</v>
      </c>
      <c r="C103" s="212" t="s">
        <v>1109</v>
      </c>
    </row>
    <row r="104" spans="1:6" x14ac:dyDescent="0.35">
      <c r="A104" s="210" t="s">
        <v>1219</v>
      </c>
      <c r="B104" s="347">
        <v>3</v>
      </c>
      <c r="C104" s="212" t="s">
        <v>1214</v>
      </c>
    </row>
    <row r="107" spans="1:6" x14ac:dyDescent="0.35">
      <c r="A107" s="210" t="s">
        <v>813</v>
      </c>
      <c r="B107" s="405" t="s">
        <v>633</v>
      </c>
      <c r="C107" s="405"/>
      <c r="D107" s="405"/>
      <c r="E107" s="405"/>
      <c r="F107" s="405"/>
    </row>
    <row r="108" spans="1:6" ht="98.25" customHeight="1" x14ac:dyDescent="0.35">
      <c r="A108" s="210"/>
      <c r="B108" s="405"/>
      <c r="C108" s="405"/>
      <c r="D108" s="405"/>
      <c r="E108" s="405"/>
      <c r="F108" s="405"/>
    </row>
    <row r="109" spans="1:6" x14ac:dyDescent="0.35">
      <c r="A109" s="210"/>
    </row>
    <row r="110" spans="1:6" s="157" customFormat="1" ht="15" x14ac:dyDescent="0.3">
      <c r="A110" s="281" t="s">
        <v>558</v>
      </c>
      <c r="B110" s="287" t="s">
        <v>596</v>
      </c>
      <c r="C110" s="282" t="s">
        <v>218</v>
      </c>
      <c r="D110" s="156"/>
      <c r="E110" s="156"/>
      <c r="F110" s="156"/>
    </row>
    <row r="111" spans="1:6" x14ac:dyDescent="0.35">
      <c r="A111" s="210" t="s">
        <v>567</v>
      </c>
      <c r="B111" s="347">
        <v>150</v>
      </c>
      <c r="C111" s="275" t="s">
        <v>1391</v>
      </c>
    </row>
    <row r="112" spans="1:6" x14ac:dyDescent="0.35">
      <c r="A112" s="210" t="s">
        <v>1389</v>
      </c>
      <c r="B112" s="347">
        <v>250</v>
      </c>
      <c r="C112" s="275" t="s">
        <v>144</v>
      </c>
    </row>
    <row r="113" spans="1:97" x14ac:dyDescent="0.35">
      <c r="A113" s="210">
        <v>110008</v>
      </c>
      <c r="B113" s="347">
        <v>2</v>
      </c>
      <c r="C113" s="212" t="s">
        <v>176</v>
      </c>
    </row>
    <row r="114" spans="1:97" x14ac:dyDescent="0.35">
      <c r="A114" s="210" t="s">
        <v>1255</v>
      </c>
      <c r="B114" s="347">
        <v>1</v>
      </c>
      <c r="C114" s="212" t="s">
        <v>1109</v>
      </c>
    </row>
    <row r="115" spans="1:97" x14ac:dyDescent="0.35">
      <c r="A115" s="210" t="s">
        <v>1219</v>
      </c>
      <c r="B115" s="347">
        <v>3</v>
      </c>
      <c r="C115" s="212" t="s">
        <v>1214</v>
      </c>
    </row>
    <row r="116" spans="1:97" x14ac:dyDescent="0.35">
      <c r="B116" s="210"/>
      <c r="E116" s="212"/>
    </row>
    <row r="117" spans="1:97" x14ac:dyDescent="0.35">
      <c r="A117" s="210" t="s">
        <v>813</v>
      </c>
      <c r="B117" s="405" t="s">
        <v>634</v>
      </c>
      <c r="C117" s="405"/>
      <c r="D117" s="405"/>
      <c r="E117" s="405"/>
      <c r="F117" s="405"/>
    </row>
    <row r="118" spans="1:97" ht="99" customHeight="1" x14ac:dyDescent="0.35">
      <c r="A118" s="210"/>
      <c r="B118" s="405"/>
      <c r="C118" s="405"/>
      <c r="D118" s="405"/>
      <c r="E118" s="405"/>
      <c r="F118" s="405"/>
    </row>
    <row r="119" spans="1:97" x14ac:dyDescent="0.35">
      <c r="A119" s="210"/>
      <c r="B119" s="210"/>
      <c r="E119" s="212"/>
    </row>
    <row r="120" spans="1:97" s="157" customFormat="1" ht="15" x14ac:dyDescent="0.3">
      <c r="A120" s="281" t="s">
        <v>995</v>
      </c>
      <c r="B120" s="287" t="s">
        <v>596</v>
      </c>
      <c r="C120" s="282" t="s">
        <v>1406</v>
      </c>
      <c r="D120" s="156"/>
      <c r="E120" s="156"/>
      <c r="F120" s="156"/>
      <c r="BX120" s="157" t="s">
        <v>270</v>
      </c>
      <c r="CH120" s="157" t="s">
        <v>271</v>
      </c>
    </row>
    <row r="121" spans="1:97" x14ac:dyDescent="0.35">
      <c r="A121" s="210" t="s">
        <v>567</v>
      </c>
      <c r="B121" s="347">
        <v>500</v>
      </c>
      <c r="C121" s="1" t="s">
        <v>1391</v>
      </c>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14"/>
      <c r="BS121" s="14"/>
      <c r="BT121" s="14"/>
      <c r="BU121" s="14"/>
      <c r="BV121" s="25"/>
      <c r="BW121" s="25"/>
      <c r="BX121" s="25"/>
      <c r="BY121" s="25"/>
      <c r="BZ121" s="25"/>
      <c r="CA121" s="25"/>
      <c r="CB121" s="25"/>
      <c r="CC121" s="25"/>
      <c r="CD121" s="25"/>
      <c r="CE121" s="25"/>
      <c r="CF121" s="25"/>
      <c r="CG121" s="25"/>
      <c r="CH121" s="25"/>
      <c r="CI121" s="25"/>
      <c r="CJ121" s="25"/>
      <c r="CK121" s="25"/>
      <c r="CL121" s="25"/>
      <c r="CM121" s="25"/>
      <c r="CN121" s="25"/>
      <c r="CO121" s="25"/>
      <c r="CP121" s="25"/>
      <c r="CQ121" s="25"/>
      <c r="CR121" s="25"/>
      <c r="CS121" s="25"/>
    </row>
    <row r="122" spans="1:97" x14ac:dyDescent="0.35">
      <c r="A122" s="210" t="s">
        <v>994</v>
      </c>
      <c r="B122" s="347">
        <v>250</v>
      </c>
      <c r="C122" s="275" t="s">
        <v>1405</v>
      </c>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14"/>
      <c r="BS122" s="14"/>
      <c r="BT122" s="14"/>
      <c r="BU122" s="14"/>
      <c r="BV122" s="25"/>
      <c r="BW122" s="25"/>
      <c r="BX122" s="25"/>
      <c r="BY122" s="25"/>
      <c r="BZ122" s="25"/>
      <c r="CA122" s="25"/>
      <c r="CB122" s="25"/>
      <c r="CC122" s="25"/>
      <c r="CD122" s="25"/>
      <c r="CE122" s="25"/>
      <c r="CF122" s="25"/>
      <c r="CG122" s="25"/>
      <c r="CH122" s="25"/>
      <c r="CI122" s="25"/>
      <c r="CJ122" s="25"/>
      <c r="CK122" s="25"/>
      <c r="CL122" s="25"/>
      <c r="CM122" s="25"/>
      <c r="CN122" s="25"/>
      <c r="CO122" s="25"/>
      <c r="CP122" s="25"/>
      <c r="CQ122" s="25"/>
      <c r="CR122" s="25"/>
      <c r="CS122" s="25"/>
    </row>
    <row r="123" spans="1:97" x14ac:dyDescent="0.35">
      <c r="A123" s="210" t="s">
        <v>1219</v>
      </c>
      <c r="B123" s="347">
        <v>5</v>
      </c>
      <c r="C123" s="212" t="s">
        <v>1214</v>
      </c>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14"/>
      <c r="BS123" s="14"/>
      <c r="BT123" s="14"/>
      <c r="BU123" s="14"/>
      <c r="BV123" s="25"/>
      <c r="BW123" s="25"/>
      <c r="BX123" s="25"/>
      <c r="BY123" s="25"/>
      <c r="BZ123" s="25"/>
      <c r="CA123" s="25"/>
      <c r="CB123" s="25"/>
      <c r="CC123" s="25"/>
      <c r="CD123" s="25"/>
      <c r="CE123" s="25"/>
      <c r="CF123" s="25"/>
      <c r="CG123" s="25"/>
      <c r="CH123" s="25"/>
      <c r="CI123" s="25"/>
      <c r="CJ123" s="25"/>
      <c r="CK123" s="25"/>
      <c r="CL123" s="25"/>
      <c r="CM123" s="25"/>
      <c r="CN123" s="25"/>
      <c r="CO123" s="25"/>
      <c r="CP123" s="25"/>
      <c r="CQ123" s="25"/>
      <c r="CR123" s="25"/>
      <c r="CS123" s="25"/>
    </row>
    <row r="124" spans="1:97" x14ac:dyDescent="0.35">
      <c r="F124" s="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14"/>
      <c r="BS124" s="14"/>
      <c r="BT124" s="14"/>
      <c r="BU124" s="14"/>
      <c r="BV124" s="25"/>
      <c r="BW124" s="25"/>
      <c r="BX124" s="25"/>
      <c r="BY124" s="25"/>
      <c r="BZ124" s="25"/>
      <c r="CA124" s="25"/>
      <c r="CB124" s="25"/>
      <c r="CC124" s="25"/>
      <c r="CD124" s="25"/>
      <c r="CE124" s="25"/>
      <c r="CF124" s="25"/>
      <c r="CG124" s="25"/>
      <c r="CH124" s="25"/>
      <c r="CI124" s="25"/>
      <c r="CJ124" s="25"/>
      <c r="CK124" s="25"/>
      <c r="CL124" s="25"/>
      <c r="CM124" s="25"/>
      <c r="CN124" s="25"/>
      <c r="CO124" s="25"/>
      <c r="CP124" s="25"/>
      <c r="CQ124" s="25"/>
      <c r="CR124" s="25"/>
      <c r="CS124" s="25"/>
    </row>
    <row r="125" spans="1:97" x14ac:dyDescent="0.35">
      <c r="A125" s="210" t="s">
        <v>813</v>
      </c>
      <c r="B125" s="405" t="s">
        <v>1228</v>
      </c>
      <c r="C125" s="405"/>
      <c r="D125" s="405"/>
      <c r="E125" s="405"/>
      <c r="F125" s="40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14"/>
      <c r="BS125" s="14"/>
      <c r="BT125" s="14"/>
      <c r="BU125" s="14"/>
      <c r="BV125" s="25"/>
      <c r="BW125" s="25"/>
      <c r="BX125" s="25"/>
      <c r="BY125" s="25"/>
      <c r="BZ125" s="25"/>
      <c r="CA125" s="25"/>
      <c r="CB125" s="25"/>
      <c r="CC125" s="25"/>
      <c r="CD125" s="25"/>
      <c r="CE125" s="25"/>
      <c r="CF125" s="25"/>
      <c r="CG125" s="25"/>
      <c r="CH125" s="25"/>
      <c r="CI125" s="25"/>
      <c r="CJ125" s="25"/>
      <c r="CK125" s="25"/>
      <c r="CL125" s="25"/>
      <c r="CM125" s="25"/>
      <c r="CN125" s="25"/>
      <c r="CO125" s="25"/>
      <c r="CP125" s="25"/>
      <c r="CQ125" s="25"/>
      <c r="CR125" s="25"/>
      <c r="CS125" s="25"/>
    </row>
    <row r="126" spans="1:97" ht="18" customHeight="1" x14ac:dyDescent="0.35">
      <c r="A126" s="210"/>
      <c r="B126" s="405"/>
      <c r="C126" s="405"/>
      <c r="D126" s="405"/>
      <c r="E126" s="405"/>
      <c r="F126" s="40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14"/>
      <c r="BS126" s="14"/>
      <c r="BT126" s="14"/>
      <c r="BU126" s="14"/>
      <c r="BV126" s="25"/>
      <c r="BW126" s="25"/>
      <c r="BX126" s="25"/>
      <c r="BY126" s="25"/>
      <c r="BZ126" s="25"/>
      <c r="CA126" s="25"/>
      <c r="CB126" s="25"/>
      <c r="CC126" s="25"/>
      <c r="CD126" s="25"/>
      <c r="CE126" s="25"/>
      <c r="CF126" s="25"/>
      <c r="CG126" s="25"/>
      <c r="CH126" s="25"/>
      <c r="CI126" s="25"/>
      <c r="CJ126" s="25"/>
      <c r="CK126" s="25"/>
      <c r="CL126" s="25"/>
      <c r="CM126" s="25"/>
      <c r="CN126" s="25"/>
      <c r="CO126" s="25"/>
      <c r="CP126" s="25"/>
      <c r="CQ126" s="25"/>
      <c r="CR126" s="25"/>
      <c r="CS126" s="25"/>
    </row>
    <row r="127" spans="1:97" x14ac:dyDescent="0.3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14"/>
      <c r="BS127" s="14"/>
      <c r="BT127" s="14"/>
      <c r="BU127" s="14"/>
      <c r="BV127" s="25"/>
      <c r="BW127" s="25"/>
      <c r="BX127" s="25"/>
      <c r="BY127" s="25"/>
      <c r="BZ127" s="25"/>
      <c r="CA127" s="25"/>
      <c r="CB127" s="25"/>
      <c r="CC127" s="25"/>
      <c r="CD127" s="25"/>
      <c r="CE127" s="25"/>
      <c r="CF127" s="25"/>
      <c r="CG127" s="25"/>
      <c r="CH127" s="25"/>
      <c r="CI127" s="25"/>
      <c r="CJ127" s="25"/>
      <c r="CK127" s="25"/>
      <c r="CL127" s="25"/>
      <c r="CM127" s="25"/>
      <c r="CN127" s="25"/>
      <c r="CO127" s="25"/>
      <c r="CP127" s="25"/>
      <c r="CQ127" s="25"/>
      <c r="CR127" s="25"/>
      <c r="CS127" s="25"/>
    </row>
    <row r="128" spans="1:97" s="157" customFormat="1" ht="15" x14ac:dyDescent="0.3">
      <c r="A128" s="281" t="s">
        <v>996</v>
      </c>
      <c r="B128" s="287" t="s">
        <v>596</v>
      </c>
      <c r="C128" s="282" t="s">
        <v>543</v>
      </c>
      <c r="D128" s="156"/>
      <c r="E128" s="156"/>
      <c r="F128" s="156"/>
      <c r="CH128" s="157" t="s">
        <v>272</v>
      </c>
    </row>
    <row r="129" spans="1:97" x14ac:dyDescent="0.35">
      <c r="A129" s="210" t="s">
        <v>567</v>
      </c>
      <c r="B129" s="347">
        <v>2000</v>
      </c>
      <c r="C129" s="1" t="s">
        <v>1391</v>
      </c>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14"/>
      <c r="BS129" s="14"/>
      <c r="BT129" s="14"/>
      <c r="BU129" s="14"/>
      <c r="BV129" s="25"/>
      <c r="BW129" s="25"/>
      <c r="BX129" s="25"/>
      <c r="BY129" s="25"/>
      <c r="BZ129" s="25"/>
      <c r="CA129" s="25"/>
      <c r="CB129" s="25"/>
      <c r="CC129" s="25"/>
      <c r="CD129" s="25"/>
      <c r="CE129" s="25"/>
      <c r="CF129" s="25"/>
      <c r="CG129" s="25"/>
      <c r="CH129" s="25"/>
      <c r="CI129" s="25"/>
      <c r="CJ129" s="25"/>
      <c r="CK129" s="25"/>
      <c r="CL129" s="25"/>
      <c r="CM129" s="25"/>
      <c r="CN129" s="25"/>
      <c r="CO129" s="25"/>
      <c r="CP129" s="25"/>
      <c r="CQ129" s="25"/>
      <c r="CR129" s="25"/>
      <c r="CS129" s="25"/>
    </row>
    <row r="130" spans="1:97" x14ac:dyDescent="0.35">
      <c r="A130" s="210" t="s">
        <v>997</v>
      </c>
      <c r="B130" s="347">
        <v>250</v>
      </c>
      <c r="C130" s="275" t="s">
        <v>444</v>
      </c>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14"/>
      <c r="BS130" s="14"/>
      <c r="BT130" s="14"/>
      <c r="BU130" s="14"/>
      <c r="BV130" s="25"/>
      <c r="BW130" s="25"/>
      <c r="BX130" s="25"/>
      <c r="BY130" s="25"/>
      <c r="BZ130" s="25"/>
      <c r="CA130" s="25"/>
      <c r="CB130" s="25"/>
      <c r="CC130" s="25"/>
      <c r="CD130" s="25"/>
      <c r="CE130" s="25"/>
      <c r="CF130" s="25"/>
      <c r="CG130" s="25"/>
      <c r="CH130" s="25"/>
      <c r="CI130" s="25"/>
      <c r="CJ130" s="25"/>
      <c r="CK130" s="25"/>
      <c r="CL130" s="25"/>
      <c r="CM130" s="25"/>
      <c r="CN130" s="25"/>
      <c r="CO130" s="25"/>
      <c r="CP130" s="25"/>
      <c r="CQ130" s="25"/>
      <c r="CR130" s="25"/>
      <c r="CS130" s="25"/>
    </row>
    <row r="131" spans="1:97" x14ac:dyDescent="0.35">
      <c r="A131" s="210" t="s">
        <v>668</v>
      </c>
      <c r="B131" s="347">
        <v>250</v>
      </c>
      <c r="C131" s="212" t="s">
        <v>237</v>
      </c>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14"/>
      <c r="BS131" s="14"/>
      <c r="BT131" s="14"/>
      <c r="BU131" s="14"/>
      <c r="BV131" s="25"/>
      <c r="BW131" s="25"/>
      <c r="BX131" s="25"/>
      <c r="BY131" s="25"/>
      <c r="BZ131" s="25"/>
      <c r="CA131" s="25"/>
      <c r="CB131" s="25"/>
      <c r="CC131" s="25"/>
      <c r="CD131" s="25"/>
      <c r="CE131" s="25"/>
      <c r="CF131" s="25"/>
      <c r="CG131" s="25"/>
      <c r="CH131" s="25"/>
      <c r="CI131" s="25"/>
      <c r="CJ131" s="25"/>
      <c r="CK131" s="25"/>
      <c r="CL131" s="25"/>
      <c r="CM131" s="25"/>
      <c r="CN131" s="25"/>
      <c r="CO131" s="25"/>
      <c r="CP131" s="25"/>
      <c r="CQ131" s="25"/>
      <c r="CR131" s="25"/>
      <c r="CS131" s="25"/>
    </row>
    <row r="132" spans="1:97" x14ac:dyDescent="0.35">
      <c r="A132" s="210" t="s">
        <v>869</v>
      </c>
      <c r="B132" s="347">
        <v>30</v>
      </c>
      <c r="C132" s="1" t="s">
        <v>273</v>
      </c>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14"/>
      <c r="BS132" s="14"/>
      <c r="BT132" s="14"/>
      <c r="BU132" s="14"/>
      <c r="BV132" s="25"/>
      <c r="BW132" s="25"/>
      <c r="BX132" s="25"/>
      <c r="BY132" s="25"/>
      <c r="BZ132" s="25"/>
      <c r="CA132" s="25"/>
      <c r="CB132" s="25"/>
      <c r="CC132" s="25"/>
      <c r="CD132" s="25"/>
      <c r="CE132" s="25"/>
      <c r="CF132" s="25"/>
      <c r="CG132" s="25"/>
      <c r="CH132" s="25"/>
      <c r="CI132" s="25"/>
      <c r="CJ132" s="25"/>
      <c r="CK132" s="25"/>
      <c r="CL132" s="25"/>
      <c r="CM132" s="25"/>
      <c r="CN132" s="25"/>
      <c r="CO132" s="25"/>
      <c r="CP132" s="25"/>
      <c r="CQ132" s="25"/>
      <c r="CR132" s="25"/>
      <c r="CS132" s="25"/>
    </row>
    <row r="133" spans="1:97" x14ac:dyDescent="0.35">
      <c r="A133" s="210" t="s">
        <v>894</v>
      </c>
      <c r="B133" s="347">
        <v>40</v>
      </c>
      <c r="C133" s="1" t="s">
        <v>274</v>
      </c>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14"/>
      <c r="BS133" s="14"/>
      <c r="BT133" s="14"/>
      <c r="BU133" s="14"/>
      <c r="BV133" s="25"/>
      <c r="BW133" s="25"/>
      <c r="BX133" s="25"/>
      <c r="BY133" s="25"/>
      <c r="BZ133" s="25"/>
      <c r="CA133" s="25"/>
      <c r="CB133" s="25"/>
      <c r="CC133" s="25"/>
      <c r="CD133" s="25"/>
      <c r="CE133" s="25"/>
      <c r="CF133" s="25"/>
      <c r="CG133" s="25"/>
      <c r="CH133" s="25"/>
      <c r="CI133" s="25"/>
      <c r="CJ133" s="25"/>
      <c r="CK133" s="25"/>
      <c r="CL133" s="25"/>
      <c r="CM133" s="25"/>
      <c r="CN133" s="25"/>
      <c r="CO133" s="25"/>
      <c r="CP133" s="25"/>
      <c r="CQ133" s="25"/>
      <c r="CR133" s="25"/>
      <c r="CS133" s="25"/>
    </row>
    <row r="134" spans="1:97" x14ac:dyDescent="0.35">
      <c r="A134" s="210" t="s">
        <v>1212</v>
      </c>
      <c r="B134" s="347">
        <v>12</v>
      </c>
      <c r="C134" s="212" t="s">
        <v>1213</v>
      </c>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14"/>
      <c r="BS134" s="14"/>
      <c r="BT134" s="14"/>
      <c r="BU134" s="14"/>
      <c r="BV134" s="25"/>
      <c r="BW134" s="25"/>
      <c r="BX134" s="25"/>
      <c r="BY134" s="25"/>
      <c r="BZ134" s="25"/>
      <c r="CA134" s="25"/>
      <c r="CB134" s="25"/>
      <c r="CC134" s="25"/>
      <c r="CD134" s="25"/>
      <c r="CE134" s="25"/>
      <c r="CF134" s="25"/>
      <c r="CG134" s="25"/>
      <c r="CH134" s="25"/>
      <c r="CI134" s="25"/>
      <c r="CJ134" s="25"/>
      <c r="CK134" s="25"/>
      <c r="CL134" s="25"/>
      <c r="CM134" s="25"/>
      <c r="CN134" s="25"/>
      <c r="CO134" s="25"/>
      <c r="CP134" s="25"/>
      <c r="CQ134" s="25"/>
      <c r="CR134" s="25"/>
      <c r="CS134" s="25"/>
    </row>
    <row r="135" spans="1:97" x14ac:dyDescent="0.35">
      <c r="A135" s="210" t="s">
        <v>1219</v>
      </c>
      <c r="B135" s="347">
        <v>5</v>
      </c>
      <c r="C135" s="212" t="s">
        <v>1214</v>
      </c>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14"/>
      <c r="BS135" s="14"/>
      <c r="BT135" s="14"/>
      <c r="BU135" s="14"/>
      <c r="BV135" s="25"/>
      <c r="BW135" s="25"/>
      <c r="BX135" s="25"/>
      <c r="BY135" s="25"/>
      <c r="BZ135" s="25"/>
      <c r="CA135" s="25"/>
      <c r="CB135" s="25"/>
      <c r="CC135" s="25"/>
      <c r="CD135" s="25"/>
      <c r="CE135" s="25"/>
      <c r="CF135" s="25"/>
      <c r="CG135" s="25"/>
      <c r="CH135" s="25"/>
      <c r="CI135" s="25"/>
      <c r="CJ135" s="25"/>
      <c r="CK135" s="25"/>
      <c r="CL135" s="25"/>
      <c r="CM135" s="25"/>
      <c r="CN135" s="25"/>
      <c r="CO135" s="25"/>
      <c r="CP135" s="25"/>
      <c r="CQ135" s="25"/>
      <c r="CR135" s="25"/>
      <c r="CS135" s="25"/>
    </row>
    <row r="136" spans="1:97" x14ac:dyDescent="0.35">
      <c r="A136" s="210" t="s">
        <v>813</v>
      </c>
      <c r="B136" s="410" t="s">
        <v>1229</v>
      </c>
      <c r="C136" s="405"/>
      <c r="D136" s="405"/>
      <c r="E136" s="405"/>
      <c r="F136" s="40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14"/>
      <c r="BS136" s="14"/>
      <c r="BT136" s="14"/>
      <c r="BU136" s="14"/>
      <c r="BV136" s="25"/>
      <c r="BW136" s="25"/>
      <c r="BX136" s="25"/>
      <c r="BY136" s="25"/>
      <c r="BZ136" s="25"/>
      <c r="CA136" s="25"/>
      <c r="CB136" s="25"/>
      <c r="CC136" s="25"/>
      <c r="CD136" s="25"/>
      <c r="CE136" s="25"/>
      <c r="CF136" s="25"/>
      <c r="CG136" s="25"/>
      <c r="CH136" s="25"/>
      <c r="CI136" s="25"/>
      <c r="CJ136" s="25"/>
      <c r="CK136" s="25"/>
      <c r="CL136" s="25"/>
      <c r="CM136" s="25"/>
      <c r="CN136" s="25"/>
      <c r="CO136" s="25"/>
      <c r="CP136" s="25"/>
      <c r="CQ136" s="25"/>
      <c r="CR136" s="25"/>
      <c r="CS136" s="25"/>
    </row>
    <row r="137" spans="1:97" ht="52.5" customHeight="1" x14ac:dyDescent="0.35">
      <c r="A137" s="210"/>
      <c r="B137" s="405"/>
      <c r="C137" s="405"/>
      <c r="D137" s="405"/>
      <c r="E137" s="405"/>
      <c r="F137" s="405"/>
    </row>
    <row r="139" spans="1:97" s="157" customFormat="1" ht="15" x14ac:dyDescent="0.3">
      <c r="A139" s="281" t="s">
        <v>1006</v>
      </c>
      <c r="B139" s="287" t="s">
        <v>596</v>
      </c>
      <c r="C139" s="282" t="s">
        <v>1608</v>
      </c>
      <c r="D139" s="156"/>
      <c r="E139" s="156"/>
      <c r="F139" s="156"/>
    </row>
    <row r="140" spans="1:97" x14ac:dyDescent="0.35">
      <c r="A140" s="210" t="s">
        <v>567</v>
      </c>
      <c r="B140" s="347">
        <v>150</v>
      </c>
      <c r="C140" s="275" t="s">
        <v>1391</v>
      </c>
      <c r="F140" s="211"/>
    </row>
    <row r="141" spans="1:97" x14ac:dyDescent="0.35">
      <c r="A141" s="210" t="s">
        <v>1212</v>
      </c>
      <c r="B141" s="347">
        <v>500</v>
      </c>
      <c r="C141" s="212" t="s">
        <v>1213</v>
      </c>
      <c r="F141" s="211"/>
    </row>
    <row r="142" spans="1:97" x14ac:dyDescent="0.35">
      <c r="A142" s="210">
        <v>110008</v>
      </c>
      <c r="B142" s="347">
        <v>2</v>
      </c>
      <c r="C142" s="212" t="s">
        <v>176</v>
      </c>
      <c r="F142" s="211"/>
    </row>
    <row r="143" spans="1:97" x14ac:dyDescent="0.35">
      <c r="A143" s="210" t="s">
        <v>1255</v>
      </c>
      <c r="B143" s="347">
        <v>1</v>
      </c>
      <c r="C143" s="212" t="s">
        <v>1109</v>
      </c>
      <c r="F143" s="211"/>
    </row>
    <row r="144" spans="1:97" x14ac:dyDescent="0.35">
      <c r="A144" s="210" t="s">
        <v>1219</v>
      </c>
      <c r="B144" s="347">
        <v>3</v>
      </c>
      <c r="C144" s="212" t="s">
        <v>1214</v>
      </c>
    </row>
    <row r="145" spans="1:86" x14ac:dyDescent="0.35">
      <c r="E145" s="212"/>
    </row>
    <row r="146" spans="1:86" x14ac:dyDescent="0.35">
      <c r="A146" s="210" t="s">
        <v>813</v>
      </c>
      <c r="B146" s="410" t="s">
        <v>649</v>
      </c>
      <c r="C146" s="405"/>
      <c r="D146" s="405"/>
      <c r="E146" s="405"/>
      <c r="F146" s="405"/>
    </row>
    <row r="147" spans="1:86" ht="54.75" customHeight="1" x14ac:dyDescent="0.35">
      <c r="A147" s="210"/>
      <c r="B147" s="405"/>
      <c r="C147" s="405"/>
      <c r="D147" s="405"/>
      <c r="E147" s="405"/>
      <c r="F147" s="405"/>
    </row>
    <row r="148" spans="1:86" x14ac:dyDescent="0.35">
      <c r="A148" s="210"/>
      <c r="E148" s="212"/>
    </row>
    <row r="149" spans="1:86" s="157" customFormat="1" ht="15" x14ac:dyDescent="0.3">
      <c r="A149" s="281" t="s">
        <v>1008</v>
      </c>
      <c r="B149" s="287" t="s">
        <v>596</v>
      </c>
      <c r="C149" s="156" t="s">
        <v>182</v>
      </c>
      <c r="D149" s="156"/>
      <c r="E149" s="156"/>
      <c r="F149" s="156"/>
    </row>
    <row r="150" spans="1:86" x14ac:dyDescent="0.35">
      <c r="A150" s="210" t="s">
        <v>538</v>
      </c>
      <c r="B150" s="347">
        <v>200</v>
      </c>
      <c r="C150" s="275" t="s">
        <v>216</v>
      </c>
    </row>
    <row r="151" spans="1:86" x14ac:dyDescent="0.35">
      <c r="A151" s="210" t="s">
        <v>782</v>
      </c>
      <c r="B151" s="347">
        <v>125</v>
      </c>
      <c r="C151" s="275" t="s">
        <v>1115</v>
      </c>
    </row>
    <row r="152" spans="1:86" x14ac:dyDescent="0.35">
      <c r="A152" s="210" t="s">
        <v>988</v>
      </c>
      <c r="B152" s="347">
        <v>50</v>
      </c>
      <c r="C152" s="212" t="s">
        <v>317</v>
      </c>
    </row>
    <row r="153" spans="1:86" x14ac:dyDescent="0.35">
      <c r="A153" s="210" t="s">
        <v>1219</v>
      </c>
      <c r="B153" s="347">
        <v>2</v>
      </c>
      <c r="C153" s="212" t="s">
        <v>1214</v>
      </c>
    </row>
    <row r="154" spans="1:86" x14ac:dyDescent="0.35">
      <c r="A154" s="210">
        <v>110008</v>
      </c>
      <c r="B154" s="347">
        <v>10</v>
      </c>
      <c r="C154" s="212" t="s">
        <v>176</v>
      </c>
    </row>
    <row r="156" spans="1:86" x14ac:dyDescent="0.35">
      <c r="A156" s="210" t="s">
        <v>813</v>
      </c>
      <c r="B156" s="410" t="s">
        <v>1231</v>
      </c>
      <c r="C156" s="405"/>
      <c r="D156" s="405"/>
      <c r="E156" s="405"/>
      <c r="F156" s="405"/>
    </row>
    <row r="157" spans="1:86" ht="26.25" customHeight="1" x14ac:dyDescent="0.35">
      <c r="A157" s="210"/>
      <c r="B157" s="405"/>
      <c r="C157" s="405"/>
      <c r="D157" s="405"/>
      <c r="E157" s="405"/>
      <c r="F157" s="405"/>
    </row>
    <row r="158" spans="1:86" x14ac:dyDescent="0.35">
      <c r="A158" s="210"/>
      <c r="E158" s="212"/>
    </row>
    <row r="159" spans="1:86" x14ac:dyDescent="0.35">
      <c r="A159" s="214" t="s">
        <v>1333</v>
      </c>
      <c r="E159" s="212"/>
    </row>
    <row r="160" spans="1:86" s="157" customFormat="1" ht="15" x14ac:dyDescent="0.3">
      <c r="A160" s="281" t="s">
        <v>661</v>
      </c>
      <c r="B160" s="287" t="s">
        <v>596</v>
      </c>
      <c r="C160" s="156" t="s">
        <v>1132</v>
      </c>
      <c r="D160" s="156"/>
      <c r="E160" s="156"/>
      <c r="F160" s="156"/>
      <c r="CH160" s="157" t="s">
        <v>275</v>
      </c>
    </row>
    <row r="161" spans="1:86" s="16" customFormat="1" x14ac:dyDescent="0.35">
      <c r="A161" s="210" t="s">
        <v>657</v>
      </c>
      <c r="B161" s="347">
        <v>3000</v>
      </c>
      <c r="C161" s="212" t="s">
        <v>235</v>
      </c>
      <c r="D161" s="1"/>
      <c r="E161" s="1"/>
      <c r="F161" s="2"/>
      <c r="BR161" s="121"/>
      <c r="BS161" s="121"/>
      <c r="BT161" s="121"/>
      <c r="BU161" s="121"/>
    </row>
    <row r="162" spans="1:86" s="16" customFormat="1" x14ac:dyDescent="0.35">
      <c r="A162" s="210" t="s">
        <v>755</v>
      </c>
      <c r="B162" s="347">
        <v>2000</v>
      </c>
      <c r="C162" s="212" t="s">
        <v>123</v>
      </c>
      <c r="D162" s="1"/>
      <c r="E162" s="1"/>
      <c r="F162" s="2"/>
      <c r="BR162" s="121"/>
      <c r="BS162" s="121"/>
      <c r="BT162" s="121"/>
      <c r="BU162" s="121"/>
    </row>
    <row r="163" spans="1:86" s="16" customFormat="1" x14ac:dyDescent="0.35">
      <c r="A163" s="210" t="s">
        <v>753</v>
      </c>
      <c r="B163" s="347">
        <v>250</v>
      </c>
      <c r="C163" s="212" t="s">
        <v>129</v>
      </c>
      <c r="D163" s="1"/>
      <c r="E163" s="1"/>
      <c r="F163" s="2"/>
      <c r="BR163" s="121"/>
      <c r="BS163" s="121"/>
      <c r="BT163" s="121"/>
      <c r="BU163" s="121"/>
    </row>
    <row r="164" spans="1:86" s="16" customFormat="1" x14ac:dyDescent="0.35">
      <c r="A164" s="210" t="s">
        <v>1221</v>
      </c>
      <c r="B164" s="347">
        <v>125</v>
      </c>
      <c r="C164" s="212" t="s">
        <v>341</v>
      </c>
      <c r="D164" s="1"/>
      <c r="E164" s="1"/>
      <c r="F164" s="2"/>
      <c r="BR164" s="121"/>
      <c r="BS164" s="121"/>
      <c r="BT164" s="121"/>
      <c r="BU164" s="121"/>
    </row>
    <row r="165" spans="1:86" s="16" customFormat="1" x14ac:dyDescent="0.35">
      <c r="A165" s="210" t="s">
        <v>1219</v>
      </c>
      <c r="B165" s="347">
        <v>55</v>
      </c>
      <c r="C165" s="212" t="s">
        <v>1214</v>
      </c>
      <c r="D165" s="1"/>
      <c r="E165" s="1"/>
      <c r="F165" s="2"/>
      <c r="BR165" s="121"/>
      <c r="BS165" s="121"/>
      <c r="BT165" s="121"/>
      <c r="BU165" s="121"/>
    </row>
    <row r="166" spans="1:86" s="16" customFormat="1" x14ac:dyDescent="0.35">
      <c r="A166" s="1"/>
      <c r="B166" s="1"/>
      <c r="C166" s="1"/>
      <c r="D166" s="1"/>
      <c r="E166" s="1"/>
      <c r="F166" s="2"/>
      <c r="BR166" s="121"/>
      <c r="BS166" s="121"/>
      <c r="BT166" s="121"/>
      <c r="BU166" s="121"/>
    </row>
    <row r="167" spans="1:86" s="16" customFormat="1" x14ac:dyDescent="0.35">
      <c r="A167" s="210" t="s">
        <v>813</v>
      </c>
      <c r="B167" s="410" t="s">
        <v>1232</v>
      </c>
      <c r="C167" s="405"/>
      <c r="D167" s="405"/>
      <c r="E167" s="405"/>
      <c r="F167" s="405"/>
      <c r="BR167" s="121"/>
      <c r="BS167" s="121"/>
      <c r="BT167" s="121"/>
      <c r="BU167" s="121"/>
    </row>
    <row r="168" spans="1:86" s="16" customFormat="1" x14ac:dyDescent="0.35">
      <c r="A168" s="210"/>
      <c r="B168" s="405"/>
      <c r="C168" s="405"/>
      <c r="D168" s="405"/>
      <c r="E168" s="405"/>
      <c r="F168" s="405"/>
      <c r="BR168" s="121"/>
      <c r="BS168" s="121"/>
      <c r="BT168" s="121"/>
      <c r="BU168" s="121"/>
    </row>
    <row r="169" spans="1:86" s="16" customFormat="1" x14ac:dyDescent="0.35">
      <c r="A169" s="1"/>
      <c r="B169" s="1"/>
      <c r="C169" s="1"/>
      <c r="D169" s="1"/>
      <c r="E169" s="1"/>
      <c r="F169" s="2"/>
      <c r="BR169" s="121"/>
      <c r="BS169" s="121"/>
      <c r="BT169" s="121"/>
      <c r="BU169" s="121"/>
    </row>
    <row r="170" spans="1:86" s="157" customFormat="1" ht="15" x14ac:dyDescent="0.3">
      <c r="A170" s="281" t="s">
        <v>664</v>
      </c>
      <c r="B170" s="287" t="s">
        <v>596</v>
      </c>
      <c r="C170" s="156" t="s">
        <v>347</v>
      </c>
      <c r="D170" s="156"/>
      <c r="E170" s="156"/>
      <c r="F170" s="156"/>
      <c r="CH170" s="157" t="s">
        <v>276</v>
      </c>
    </row>
    <row r="171" spans="1:86" s="16" customFormat="1" x14ac:dyDescent="0.35">
      <c r="A171" s="210" t="s">
        <v>657</v>
      </c>
      <c r="B171" s="347">
        <v>500</v>
      </c>
      <c r="C171" s="212" t="s">
        <v>235</v>
      </c>
      <c r="D171" s="1"/>
      <c r="E171" s="1"/>
      <c r="F171" s="2"/>
      <c r="BR171" s="121"/>
      <c r="BS171" s="121"/>
      <c r="BT171" s="121"/>
      <c r="BU171" s="121"/>
    </row>
    <row r="172" spans="1:86" s="16" customFormat="1" x14ac:dyDescent="0.35">
      <c r="A172" s="210" t="s">
        <v>1212</v>
      </c>
      <c r="B172" s="347">
        <v>3</v>
      </c>
      <c r="C172" s="212" t="s">
        <v>1213</v>
      </c>
      <c r="D172" s="1"/>
      <c r="E172" s="1"/>
      <c r="F172" s="2"/>
      <c r="BR172" s="121"/>
      <c r="BS172" s="121"/>
      <c r="BT172" s="121"/>
      <c r="BU172" s="121"/>
    </row>
    <row r="173" spans="1:86" s="16" customFormat="1" x14ac:dyDescent="0.35">
      <c r="A173" s="210" t="s">
        <v>1219</v>
      </c>
      <c r="B173" s="347">
        <v>2.5</v>
      </c>
      <c r="C173" s="212" t="s">
        <v>1214</v>
      </c>
      <c r="D173" s="1"/>
      <c r="E173" s="1"/>
      <c r="F173" s="2"/>
      <c r="BR173" s="121"/>
      <c r="BS173" s="121"/>
      <c r="BT173" s="121"/>
      <c r="BU173" s="121"/>
    </row>
    <row r="174" spans="1:86" s="16" customFormat="1" x14ac:dyDescent="0.35">
      <c r="A174" s="1"/>
      <c r="B174" s="1"/>
      <c r="C174" s="1"/>
      <c r="D174" s="1"/>
      <c r="E174" s="1"/>
      <c r="F174" s="5"/>
      <c r="BR174" s="121"/>
      <c r="BS174" s="121"/>
      <c r="BT174" s="121"/>
      <c r="BU174" s="121"/>
    </row>
    <row r="175" spans="1:86" s="16" customFormat="1" x14ac:dyDescent="0.35">
      <c r="A175" s="210" t="s">
        <v>813</v>
      </c>
      <c r="B175" s="410" t="s">
        <v>1233</v>
      </c>
      <c r="C175" s="405"/>
      <c r="D175" s="405"/>
      <c r="E175" s="405"/>
      <c r="F175" s="405"/>
      <c r="BR175" s="121"/>
      <c r="BS175" s="121"/>
      <c r="BT175" s="121"/>
      <c r="BU175" s="121"/>
    </row>
    <row r="176" spans="1:86" s="16" customFormat="1" ht="35.25" customHeight="1" x14ac:dyDescent="0.35">
      <c r="A176" s="210"/>
      <c r="B176" s="405"/>
      <c r="C176" s="405"/>
      <c r="D176" s="405"/>
      <c r="E176" s="405"/>
      <c r="F176" s="405"/>
      <c r="BR176" s="121"/>
      <c r="BS176" s="121"/>
      <c r="BT176" s="121"/>
      <c r="BU176" s="121"/>
    </row>
    <row r="177" spans="1:86" s="16" customFormat="1" x14ac:dyDescent="0.35">
      <c r="A177" s="1"/>
      <c r="B177" s="1"/>
      <c r="C177" s="1"/>
      <c r="D177" s="1"/>
      <c r="E177" s="1"/>
      <c r="F177" s="5"/>
      <c r="BR177" s="121"/>
      <c r="BS177" s="121"/>
      <c r="BT177" s="121"/>
      <c r="BU177" s="121"/>
    </row>
    <row r="178" spans="1:86" s="157" customFormat="1" ht="15" x14ac:dyDescent="0.3">
      <c r="A178" s="281" t="s">
        <v>665</v>
      </c>
      <c r="B178" s="287" t="s">
        <v>596</v>
      </c>
      <c r="C178" s="156" t="s">
        <v>1126</v>
      </c>
      <c r="D178" s="156"/>
      <c r="E178" s="156"/>
      <c r="F178" s="156"/>
      <c r="CH178" s="157" t="s">
        <v>277</v>
      </c>
    </row>
    <row r="179" spans="1:86" s="16" customFormat="1" x14ac:dyDescent="0.35">
      <c r="A179" s="210" t="s">
        <v>657</v>
      </c>
      <c r="B179" s="347">
        <v>500</v>
      </c>
      <c r="C179" s="212" t="s">
        <v>235</v>
      </c>
      <c r="D179" s="1"/>
      <c r="E179" s="1"/>
      <c r="F179" s="2"/>
      <c r="BR179" s="121"/>
      <c r="BS179" s="121"/>
      <c r="BT179" s="121"/>
      <c r="BU179" s="121"/>
    </row>
    <row r="180" spans="1:86" s="16" customFormat="1" x14ac:dyDescent="0.35">
      <c r="A180" s="210"/>
      <c r="B180" s="347">
        <v>83</v>
      </c>
      <c r="C180" s="1" t="s">
        <v>278</v>
      </c>
      <c r="D180" s="1"/>
      <c r="E180" s="1"/>
      <c r="F180" s="2"/>
      <c r="BR180" s="121"/>
      <c r="BS180" s="121"/>
      <c r="BT180" s="121"/>
      <c r="BU180" s="121"/>
    </row>
    <row r="181" spans="1:86" s="16" customFormat="1" x14ac:dyDescent="0.35">
      <c r="A181" s="210" t="s">
        <v>1221</v>
      </c>
      <c r="B181" s="347">
        <v>4</v>
      </c>
      <c r="C181" s="212" t="s">
        <v>341</v>
      </c>
      <c r="D181" s="1"/>
      <c r="E181" s="1"/>
      <c r="F181" s="2"/>
      <c r="BR181" s="121"/>
      <c r="BS181" s="121"/>
      <c r="BT181" s="121"/>
      <c r="BU181" s="121"/>
    </row>
    <row r="182" spans="1:86" s="16" customFormat="1" x14ac:dyDescent="0.35">
      <c r="A182" s="210" t="s">
        <v>1219</v>
      </c>
      <c r="B182" s="347">
        <v>4</v>
      </c>
      <c r="C182" s="212" t="s">
        <v>1214</v>
      </c>
      <c r="D182" s="1"/>
      <c r="E182" s="1"/>
      <c r="F182" s="2"/>
      <c r="BR182" s="121"/>
      <c r="BS182" s="121"/>
      <c r="BT182" s="121"/>
      <c r="BU182" s="121"/>
    </row>
    <row r="183" spans="1:86" s="16" customFormat="1" x14ac:dyDescent="0.35">
      <c r="A183" s="1"/>
      <c r="B183" s="1"/>
      <c r="C183" s="1"/>
      <c r="D183" s="1"/>
      <c r="E183" s="212"/>
      <c r="F183" s="2"/>
      <c r="BR183" s="121"/>
      <c r="BS183" s="121"/>
      <c r="BT183" s="121"/>
      <c r="BU183" s="121"/>
    </row>
    <row r="184" spans="1:86" s="16" customFormat="1" x14ac:dyDescent="0.35">
      <c r="A184" s="210" t="s">
        <v>813</v>
      </c>
      <c r="B184" s="410" t="s">
        <v>1234</v>
      </c>
      <c r="C184" s="405"/>
      <c r="D184" s="405"/>
      <c r="E184" s="405"/>
      <c r="F184" s="405"/>
      <c r="BR184" s="121"/>
      <c r="BS184" s="121"/>
      <c r="BT184" s="121"/>
      <c r="BU184" s="121"/>
    </row>
    <row r="185" spans="1:86" s="16" customFormat="1" x14ac:dyDescent="0.35">
      <c r="A185" s="210"/>
      <c r="B185" s="405"/>
      <c r="C185" s="405"/>
      <c r="D185" s="405"/>
      <c r="E185" s="405"/>
      <c r="F185" s="405"/>
      <c r="BR185" s="121"/>
      <c r="BS185" s="121"/>
      <c r="BT185" s="121"/>
      <c r="BU185" s="121"/>
    </row>
    <row r="186" spans="1:86" s="16" customFormat="1" x14ac:dyDescent="0.35">
      <c r="A186" s="210"/>
      <c r="B186" s="1"/>
      <c r="C186" s="1"/>
      <c r="D186" s="1"/>
      <c r="E186" s="1"/>
      <c r="F186" s="5"/>
      <c r="BR186" s="121"/>
      <c r="BS186" s="121"/>
      <c r="BT186" s="121"/>
      <c r="BU186" s="121"/>
    </row>
    <row r="187" spans="1:86" s="157" customFormat="1" ht="15" x14ac:dyDescent="0.3">
      <c r="A187" s="281" t="s">
        <v>667</v>
      </c>
      <c r="B187" s="287" t="s">
        <v>596</v>
      </c>
      <c r="C187" s="156" t="s">
        <v>544</v>
      </c>
      <c r="D187" s="156"/>
      <c r="E187" s="156"/>
      <c r="F187" s="156"/>
    </row>
    <row r="188" spans="1:86" x14ac:dyDescent="0.35">
      <c r="A188" s="210" t="s">
        <v>668</v>
      </c>
      <c r="B188" s="347">
        <v>250</v>
      </c>
      <c r="C188" s="212" t="s">
        <v>237</v>
      </c>
    </row>
    <row r="189" spans="1:86" x14ac:dyDescent="0.35">
      <c r="A189" s="210" t="s">
        <v>869</v>
      </c>
      <c r="B189" s="347">
        <v>30</v>
      </c>
      <c r="C189" s="275" t="s">
        <v>1489</v>
      </c>
    </row>
    <row r="190" spans="1:86" x14ac:dyDescent="0.35">
      <c r="A190" s="210" t="s">
        <v>894</v>
      </c>
      <c r="B190" s="347">
        <v>40</v>
      </c>
      <c r="C190" s="275" t="s">
        <v>1273</v>
      </c>
    </row>
    <row r="191" spans="1:86" x14ac:dyDescent="0.35">
      <c r="A191" s="210" t="s">
        <v>888</v>
      </c>
      <c r="B191" s="347">
        <v>60</v>
      </c>
      <c r="C191" s="275" t="s">
        <v>1516</v>
      </c>
    </row>
    <row r="192" spans="1:86" x14ac:dyDescent="0.35">
      <c r="A192" s="210" t="s">
        <v>1219</v>
      </c>
      <c r="B192" s="347">
        <v>5</v>
      </c>
      <c r="C192" s="212" t="s">
        <v>1214</v>
      </c>
    </row>
    <row r="194" spans="1:97" x14ac:dyDescent="0.35">
      <c r="A194" s="210" t="s">
        <v>813</v>
      </c>
      <c r="B194" s="405" t="s">
        <v>1344</v>
      </c>
      <c r="C194" s="405"/>
      <c r="D194" s="405"/>
      <c r="E194" s="405"/>
      <c r="F194" s="405"/>
    </row>
    <row r="195" spans="1:97" ht="17.25" customHeight="1" x14ac:dyDescent="0.35">
      <c r="A195" s="210"/>
      <c r="B195" s="405"/>
      <c r="C195" s="405"/>
      <c r="D195" s="405"/>
      <c r="E195" s="405"/>
      <c r="F195" s="405"/>
    </row>
    <row r="196" spans="1:97" x14ac:dyDescent="0.35">
      <c r="A196" s="210"/>
    </row>
    <row r="197" spans="1:97" s="157" customFormat="1" ht="15" x14ac:dyDescent="0.3">
      <c r="A197" s="281" t="s">
        <v>676</v>
      </c>
      <c r="B197" s="287" t="s">
        <v>596</v>
      </c>
      <c r="C197" s="156" t="s">
        <v>348</v>
      </c>
      <c r="D197" s="156"/>
      <c r="E197" s="156"/>
      <c r="F197" s="156"/>
      <c r="CH197" s="157" t="s">
        <v>279</v>
      </c>
    </row>
    <row r="198" spans="1:97" x14ac:dyDescent="0.35">
      <c r="A198" s="210" t="s">
        <v>567</v>
      </c>
      <c r="B198" s="347">
        <v>50</v>
      </c>
      <c r="C198" s="1" t="s">
        <v>1391</v>
      </c>
      <c r="G198" s="14"/>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14"/>
      <c r="BS198" s="14"/>
      <c r="BT198" s="14"/>
      <c r="BU198" s="14"/>
      <c r="BV198" s="25"/>
      <c r="BW198" s="25"/>
      <c r="BX198" s="25"/>
      <c r="BY198" s="25"/>
      <c r="BZ198" s="25"/>
      <c r="CA198" s="25"/>
      <c r="CB198" s="25"/>
      <c r="CC198" s="25"/>
      <c r="CD198" s="25"/>
      <c r="CE198" s="25"/>
      <c r="CF198" s="25"/>
      <c r="CG198" s="25"/>
      <c r="CH198" s="25"/>
      <c r="CI198" s="25"/>
      <c r="CJ198" s="25"/>
      <c r="CK198" s="25"/>
      <c r="CL198" s="25"/>
      <c r="CM198" s="25"/>
      <c r="CN198" s="25"/>
      <c r="CO198" s="25"/>
      <c r="CP198" s="25"/>
      <c r="CQ198" s="25"/>
      <c r="CR198" s="25"/>
      <c r="CS198" s="25"/>
    </row>
    <row r="199" spans="1:97" x14ac:dyDescent="0.35">
      <c r="A199" s="210" t="s">
        <v>668</v>
      </c>
      <c r="B199" s="347">
        <v>1000</v>
      </c>
      <c r="C199" s="212" t="s">
        <v>235</v>
      </c>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14"/>
      <c r="BS199" s="14"/>
      <c r="BT199" s="14"/>
      <c r="BU199" s="14"/>
      <c r="BV199" s="25"/>
      <c r="BW199" s="25"/>
      <c r="BX199" s="25"/>
      <c r="BY199" s="25"/>
      <c r="BZ199" s="25"/>
      <c r="CA199" s="25"/>
      <c r="CB199" s="25"/>
      <c r="CC199" s="25"/>
      <c r="CD199" s="25"/>
      <c r="CE199" s="25"/>
      <c r="CF199" s="25"/>
      <c r="CG199" s="25"/>
      <c r="CH199" s="25"/>
      <c r="CI199" s="25"/>
      <c r="CJ199" s="25"/>
      <c r="CK199" s="25"/>
      <c r="CL199" s="25"/>
      <c r="CM199" s="25"/>
      <c r="CN199" s="25"/>
      <c r="CO199" s="25"/>
      <c r="CP199" s="25"/>
      <c r="CQ199" s="25"/>
      <c r="CR199" s="25"/>
      <c r="CS199" s="25"/>
    </row>
    <row r="200" spans="1:97" x14ac:dyDescent="0.35">
      <c r="A200" s="210" t="s">
        <v>869</v>
      </c>
      <c r="B200" s="347">
        <v>90</v>
      </c>
      <c r="C200" s="123" t="s">
        <v>273</v>
      </c>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14"/>
      <c r="BS200" s="14"/>
      <c r="BT200" s="14"/>
      <c r="BU200" s="14"/>
      <c r="BV200" s="25"/>
      <c r="BW200" s="25"/>
      <c r="BX200" s="25"/>
      <c r="BY200" s="25"/>
      <c r="BZ200" s="25"/>
      <c r="CA200" s="25"/>
      <c r="CB200" s="25"/>
      <c r="CC200" s="25"/>
      <c r="CD200" s="25"/>
      <c r="CE200" s="25"/>
      <c r="CF200" s="25"/>
      <c r="CG200" s="25"/>
      <c r="CH200" s="25"/>
      <c r="CI200" s="25"/>
      <c r="CJ200" s="25"/>
      <c r="CK200" s="25"/>
      <c r="CL200" s="25"/>
      <c r="CM200" s="25"/>
      <c r="CN200" s="25"/>
      <c r="CO200" s="25"/>
      <c r="CP200" s="25"/>
      <c r="CQ200" s="25"/>
      <c r="CR200" s="25"/>
      <c r="CS200" s="25"/>
    </row>
    <row r="201" spans="1:97" x14ac:dyDescent="0.35">
      <c r="A201" s="210" t="s">
        <v>825</v>
      </c>
      <c r="B201" s="347">
        <v>80</v>
      </c>
      <c r="C201" s="275" t="s">
        <v>302</v>
      </c>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14"/>
      <c r="BS201" s="14"/>
      <c r="BT201" s="14"/>
      <c r="BU201" s="14"/>
      <c r="BV201" s="25"/>
      <c r="BW201" s="25"/>
      <c r="BX201" s="25"/>
      <c r="BY201" s="25"/>
      <c r="BZ201" s="25"/>
      <c r="CA201" s="25"/>
      <c r="CB201" s="25"/>
      <c r="CC201" s="25"/>
      <c r="CD201" s="25"/>
      <c r="CE201" s="25"/>
      <c r="CF201" s="25"/>
      <c r="CG201" s="25"/>
      <c r="CH201" s="25"/>
      <c r="CI201" s="25"/>
      <c r="CJ201" s="25"/>
      <c r="CK201" s="25"/>
      <c r="CL201" s="25"/>
      <c r="CM201" s="25"/>
      <c r="CN201" s="25"/>
      <c r="CO201" s="25"/>
      <c r="CP201" s="25"/>
      <c r="CQ201" s="25"/>
      <c r="CR201" s="25"/>
      <c r="CS201" s="25"/>
    </row>
    <row r="202" spans="1:97" x14ac:dyDescent="0.35">
      <c r="A202" s="210" t="s">
        <v>894</v>
      </c>
      <c r="B202" s="347">
        <v>80</v>
      </c>
      <c r="C202" s="275" t="s">
        <v>1273</v>
      </c>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14"/>
      <c r="BS202" s="14"/>
      <c r="BT202" s="14"/>
      <c r="BU202" s="14"/>
      <c r="BV202" s="25"/>
      <c r="BW202" s="25"/>
      <c r="BX202" s="25"/>
      <c r="BY202" s="25"/>
      <c r="BZ202" s="25"/>
      <c r="CA202" s="25"/>
      <c r="CB202" s="25"/>
      <c r="CC202" s="25"/>
      <c r="CD202" s="25"/>
      <c r="CE202" s="25"/>
      <c r="CF202" s="25"/>
      <c r="CG202" s="25"/>
      <c r="CH202" s="25"/>
      <c r="CI202" s="25"/>
      <c r="CJ202" s="25"/>
      <c r="CK202" s="25"/>
      <c r="CL202" s="25"/>
      <c r="CM202" s="25"/>
      <c r="CN202" s="25"/>
      <c r="CO202" s="25"/>
      <c r="CP202" s="25"/>
      <c r="CQ202" s="25"/>
      <c r="CR202" s="25"/>
      <c r="CS202" s="25"/>
    </row>
    <row r="203" spans="1:97" x14ac:dyDescent="0.35">
      <c r="A203" s="210" t="s">
        <v>1212</v>
      </c>
      <c r="B203" s="347">
        <v>12.5</v>
      </c>
      <c r="C203" s="1" t="s">
        <v>1213</v>
      </c>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14"/>
      <c r="BS203" s="14"/>
      <c r="BT203" s="14"/>
      <c r="BU203" s="14"/>
      <c r="BV203" s="25"/>
      <c r="BW203" s="25"/>
      <c r="BX203" s="25"/>
      <c r="BY203" s="25"/>
      <c r="BZ203" s="25"/>
      <c r="CA203" s="25"/>
      <c r="CB203" s="25"/>
      <c r="CC203" s="25"/>
      <c r="CD203" s="25"/>
      <c r="CE203" s="25"/>
      <c r="CF203" s="25"/>
      <c r="CG203" s="25"/>
      <c r="CH203" s="25"/>
      <c r="CI203" s="25"/>
      <c r="CJ203" s="25"/>
      <c r="CK203" s="25"/>
      <c r="CL203" s="25"/>
      <c r="CM203" s="25"/>
      <c r="CN203" s="25"/>
      <c r="CO203" s="25"/>
      <c r="CP203" s="25"/>
      <c r="CQ203" s="25"/>
      <c r="CR203" s="25"/>
      <c r="CS203" s="25"/>
    </row>
    <row r="204" spans="1:97" x14ac:dyDescent="0.35">
      <c r="A204" s="210" t="s">
        <v>1219</v>
      </c>
      <c r="B204" s="347">
        <v>10</v>
      </c>
      <c r="C204" s="1" t="s">
        <v>1214</v>
      </c>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14"/>
      <c r="BS204" s="14"/>
      <c r="BT204" s="14"/>
      <c r="BU204" s="14"/>
      <c r="BV204" s="25"/>
      <c r="BW204" s="25"/>
      <c r="BX204" s="25"/>
      <c r="BY204" s="25"/>
      <c r="BZ204" s="25"/>
      <c r="CA204" s="25"/>
      <c r="CB204" s="25"/>
      <c r="CC204" s="25"/>
      <c r="CD204" s="25"/>
      <c r="CE204" s="25"/>
      <c r="CF204" s="25"/>
      <c r="CG204" s="25"/>
      <c r="CH204" s="25"/>
      <c r="CI204" s="25"/>
      <c r="CJ204" s="25"/>
      <c r="CK204" s="25"/>
      <c r="CL204" s="25"/>
      <c r="CM204" s="25"/>
      <c r="CN204" s="25"/>
      <c r="CO204" s="25"/>
      <c r="CP204" s="25"/>
      <c r="CQ204" s="25"/>
      <c r="CR204" s="25"/>
      <c r="CS204" s="25"/>
    </row>
    <row r="205" spans="1:97" x14ac:dyDescent="0.3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14"/>
      <c r="BS205" s="14"/>
      <c r="BT205" s="14"/>
      <c r="BU205" s="14"/>
      <c r="BV205" s="25"/>
      <c r="BW205" s="25"/>
      <c r="BX205" s="25"/>
      <c r="BY205" s="25"/>
      <c r="BZ205" s="25"/>
      <c r="CA205" s="25"/>
      <c r="CB205" s="25"/>
      <c r="CC205" s="25"/>
      <c r="CD205" s="25"/>
      <c r="CE205" s="25"/>
      <c r="CF205" s="25"/>
      <c r="CG205" s="25"/>
      <c r="CH205" s="25"/>
      <c r="CI205" s="25"/>
      <c r="CJ205" s="25"/>
      <c r="CK205" s="25"/>
      <c r="CL205" s="25"/>
      <c r="CM205" s="25"/>
      <c r="CN205" s="25"/>
      <c r="CO205" s="25"/>
      <c r="CP205" s="25"/>
      <c r="CQ205" s="25"/>
      <c r="CR205" s="25"/>
      <c r="CS205" s="25"/>
    </row>
    <row r="206" spans="1:97" x14ac:dyDescent="0.35">
      <c r="A206" s="210" t="s">
        <v>813</v>
      </c>
      <c r="B206" s="405" t="s">
        <v>245</v>
      </c>
      <c r="C206" s="414"/>
      <c r="D206" s="414"/>
      <c r="E206" s="414"/>
      <c r="F206" s="414"/>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14"/>
      <c r="BS206" s="14"/>
      <c r="BT206" s="14"/>
      <c r="BU206" s="14"/>
      <c r="BV206" s="25"/>
      <c r="BW206" s="25"/>
      <c r="BX206" s="25"/>
      <c r="BY206" s="25"/>
      <c r="BZ206" s="25"/>
      <c r="CA206" s="25"/>
      <c r="CB206" s="25"/>
      <c r="CC206" s="25"/>
      <c r="CD206" s="25"/>
      <c r="CE206" s="25"/>
      <c r="CF206" s="25"/>
      <c r="CG206" s="25"/>
      <c r="CH206" s="25"/>
      <c r="CI206" s="25"/>
      <c r="CJ206" s="25"/>
      <c r="CK206" s="25"/>
      <c r="CL206" s="25"/>
      <c r="CM206" s="25"/>
      <c r="CN206" s="25"/>
      <c r="CO206" s="25"/>
      <c r="CP206" s="25"/>
      <c r="CQ206" s="25"/>
      <c r="CR206" s="25"/>
      <c r="CS206" s="25"/>
    </row>
    <row r="207" spans="1:97" ht="18" customHeight="1" x14ac:dyDescent="0.35">
      <c r="B207" s="414"/>
      <c r="C207" s="414"/>
      <c r="D207" s="414"/>
      <c r="E207" s="414"/>
      <c r="F207" s="414"/>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14"/>
      <c r="BS207" s="14"/>
      <c r="BT207" s="14"/>
      <c r="BU207" s="14"/>
      <c r="BV207" s="25"/>
      <c r="BW207" s="25"/>
      <c r="BX207" s="25"/>
      <c r="BY207" s="25"/>
      <c r="BZ207" s="25"/>
      <c r="CA207" s="25"/>
      <c r="CB207" s="25"/>
      <c r="CC207" s="25"/>
      <c r="CD207" s="25"/>
      <c r="CE207" s="25"/>
      <c r="CF207" s="25"/>
      <c r="CG207" s="25"/>
      <c r="CH207" s="25"/>
      <c r="CI207" s="25"/>
      <c r="CJ207" s="25"/>
      <c r="CK207" s="25"/>
      <c r="CL207" s="25"/>
      <c r="CM207" s="25"/>
      <c r="CN207" s="25"/>
      <c r="CO207" s="25"/>
      <c r="CP207" s="25"/>
      <c r="CQ207" s="25"/>
      <c r="CR207" s="25"/>
      <c r="CS207" s="25"/>
    </row>
    <row r="208" spans="1:97" x14ac:dyDescent="0.35">
      <c r="F208" s="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14"/>
      <c r="BS208" s="14"/>
      <c r="BT208" s="14"/>
      <c r="BU208" s="14"/>
      <c r="BV208" s="25"/>
      <c r="BW208" s="25"/>
      <c r="BX208" s="25"/>
      <c r="BY208" s="25"/>
      <c r="BZ208" s="25"/>
      <c r="CA208" s="25"/>
      <c r="CB208" s="25"/>
      <c r="CC208" s="25"/>
      <c r="CD208" s="25"/>
      <c r="CE208" s="25"/>
      <c r="CF208" s="25"/>
      <c r="CG208" s="25"/>
      <c r="CH208" s="25"/>
      <c r="CI208" s="25"/>
      <c r="CJ208" s="25"/>
      <c r="CK208" s="25"/>
      <c r="CL208" s="25"/>
      <c r="CM208" s="25"/>
      <c r="CN208" s="25"/>
      <c r="CO208" s="25"/>
      <c r="CP208" s="25"/>
      <c r="CQ208" s="25"/>
      <c r="CR208" s="25"/>
      <c r="CS208" s="25"/>
    </row>
    <row r="209" spans="1:97" s="157" customFormat="1" ht="15" x14ac:dyDescent="0.3">
      <c r="A209" s="281" t="s">
        <v>700</v>
      </c>
      <c r="B209" s="287" t="s">
        <v>596</v>
      </c>
      <c r="C209" s="156" t="s">
        <v>1142</v>
      </c>
      <c r="D209" s="156"/>
      <c r="E209" s="156"/>
      <c r="F209" s="156"/>
    </row>
    <row r="210" spans="1:97" x14ac:dyDescent="0.35">
      <c r="A210" s="210" t="s">
        <v>567</v>
      </c>
      <c r="B210" s="347">
        <v>500</v>
      </c>
      <c r="C210" s="1" t="s">
        <v>1391</v>
      </c>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14"/>
      <c r="BS210" s="14"/>
      <c r="BT210" s="14"/>
      <c r="BU210" s="14"/>
      <c r="BV210" s="25"/>
      <c r="BW210" s="25"/>
      <c r="BX210" s="25"/>
      <c r="BY210" s="25"/>
      <c r="BZ210" s="25"/>
      <c r="CA210" s="25"/>
      <c r="CB210" s="25"/>
      <c r="CC210" s="25"/>
      <c r="CD210" s="25"/>
      <c r="CE210" s="25"/>
      <c r="CF210" s="25"/>
      <c r="CG210" s="25"/>
      <c r="CH210" s="25"/>
      <c r="CI210" s="25"/>
      <c r="CJ210" s="25"/>
      <c r="CK210" s="25"/>
      <c r="CL210" s="25"/>
      <c r="CM210" s="25"/>
      <c r="CN210" s="25"/>
      <c r="CO210" s="25"/>
      <c r="CP210" s="25"/>
      <c r="CQ210" s="25"/>
      <c r="CR210" s="25"/>
      <c r="CS210" s="25"/>
    </row>
    <row r="211" spans="1:97" x14ac:dyDescent="0.35">
      <c r="A211" s="210" t="s">
        <v>695</v>
      </c>
      <c r="B211" s="347">
        <v>100</v>
      </c>
      <c r="C211" s="212" t="s">
        <v>1137</v>
      </c>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14"/>
      <c r="BS211" s="14"/>
      <c r="BT211" s="14"/>
      <c r="BU211" s="14"/>
      <c r="BV211" s="25"/>
      <c r="BW211" s="25"/>
      <c r="BX211" s="25"/>
      <c r="BY211" s="25"/>
      <c r="BZ211" s="25"/>
      <c r="CA211" s="25"/>
      <c r="CB211" s="25"/>
      <c r="CC211" s="25"/>
      <c r="CD211" s="25"/>
      <c r="CE211" s="25"/>
      <c r="CF211" s="25"/>
      <c r="CG211" s="25"/>
      <c r="CH211" s="25"/>
      <c r="CI211" s="25"/>
      <c r="CJ211" s="25"/>
      <c r="CK211" s="25"/>
      <c r="CL211" s="25"/>
      <c r="CM211" s="25"/>
      <c r="CN211" s="25"/>
      <c r="CO211" s="25"/>
      <c r="CP211" s="25"/>
      <c r="CQ211" s="25"/>
      <c r="CR211" s="25"/>
      <c r="CS211" s="25"/>
    </row>
    <row r="212" spans="1:97" x14ac:dyDescent="0.35">
      <c r="A212" s="210" t="s">
        <v>698</v>
      </c>
      <c r="B212" s="347">
        <v>100</v>
      </c>
      <c r="C212" s="212" t="s">
        <v>1140</v>
      </c>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14"/>
      <c r="BS212" s="14"/>
      <c r="BT212" s="14"/>
      <c r="BU212" s="14"/>
      <c r="BV212" s="25"/>
      <c r="BW212" s="25"/>
      <c r="BX212" s="25"/>
      <c r="BY212" s="25"/>
      <c r="BZ212" s="25"/>
      <c r="CA212" s="25"/>
      <c r="CB212" s="25"/>
      <c r="CC212" s="25"/>
      <c r="CD212" s="25"/>
      <c r="CE212" s="25"/>
      <c r="CF212" s="25"/>
      <c r="CG212" s="25"/>
      <c r="CH212" s="25"/>
      <c r="CI212" s="25"/>
      <c r="CJ212" s="25"/>
      <c r="CK212" s="25"/>
      <c r="CL212" s="25"/>
      <c r="CM212" s="25"/>
      <c r="CN212" s="25"/>
      <c r="CO212" s="25"/>
      <c r="CP212" s="25"/>
      <c r="CQ212" s="25"/>
      <c r="CR212" s="25"/>
      <c r="CS212" s="25"/>
    </row>
    <row r="213" spans="1:97" x14ac:dyDescent="0.35">
      <c r="A213" s="210" t="s">
        <v>1219</v>
      </c>
      <c r="B213" s="347">
        <v>5</v>
      </c>
      <c r="C213" s="1" t="s">
        <v>1214</v>
      </c>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14"/>
      <c r="BS213" s="14"/>
      <c r="BT213" s="14"/>
      <c r="BU213" s="14"/>
      <c r="BV213" s="25"/>
      <c r="BW213" s="25"/>
      <c r="BX213" s="25"/>
      <c r="BY213" s="25"/>
      <c r="BZ213" s="25"/>
      <c r="CA213" s="25"/>
      <c r="CB213" s="25"/>
      <c r="CC213" s="25"/>
      <c r="CD213" s="25"/>
      <c r="CE213" s="25"/>
      <c r="CF213" s="25"/>
      <c r="CG213" s="25"/>
      <c r="CH213" s="25"/>
      <c r="CI213" s="25"/>
      <c r="CJ213" s="25"/>
      <c r="CK213" s="25"/>
      <c r="CL213" s="25"/>
      <c r="CM213" s="25"/>
      <c r="CN213" s="25"/>
      <c r="CO213" s="25"/>
      <c r="CP213" s="25"/>
      <c r="CQ213" s="25"/>
      <c r="CR213" s="25"/>
      <c r="CS213" s="25"/>
    </row>
    <row r="214" spans="1:97" x14ac:dyDescent="0.35">
      <c r="F214" s="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14"/>
      <c r="BS214" s="14"/>
      <c r="BT214" s="14"/>
      <c r="BU214" s="14"/>
      <c r="BV214" s="25"/>
      <c r="BW214" s="25"/>
      <c r="BX214" s="25"/>
      <c r="BY214" s="25"/>
      <c r="BZ214" s="25"/>
      <c r="CA214" s="25"/>
      <c r="CB214" s="25"/>
      <c r="CC214" s="25"/>
      <c r="CD214" s="25"/>
      <c r="CE214" s="25"/>
      <c r="CF214" s="25"/>
      <c r="CG214" s="25"/>
      <c r="CH214" s="25"/>
      <c r="CI214" s="25"/>
      <c r="CJ214" s="25"/>
      <c r="CK214" s="25"/>
      <c r="CL214" s="25"/>
      <c r="CM214" s="25"/>
      <c r="CN214" s="25"/>
      <c r="CO214" s="25"/>
      <c r="CP214" s="25"/>
      <c r="CQ214" s="25"/>
      <c r="CR214" s="25"/>
      <c r="CS214" s="25"/>
    </row>
    <row r="215" spans="1:97" x14ac:dyDescent="0.35">
      <c r="A215" s="210" t="s">
        <v>813</v>
      </c>
      <c r="B215" s="405" t="s">
        <v>1235</v>
      </c>
      <c r="C215" s="406"/>
      <c r="D215" s="406"/>
      <c r="E215" s="406"/>
      <c r="F215" s="406"/>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14"/>
      <c r="BS215" s="14"/>
      <c r="BT215" s="14"/>
      <c r="BU215" s="14"/>
      <c r="BV215" s="25"/>
      <c r="BW215" s="25"/>
      <c r="BX215" s="25"/>
      <c r="BY215" s="25"/>
      <c r="BZ215" s="25"/>
      <c r="CA215" s="25"/>
      <c r="CB215" s="25"/>
      <c r="CC215" s="25"/>
      <c r="CD215" s="25"/>
      <c r="CE215" s="25"/>
      <c r="CF215" s="25"/>
      <c r="CG215" s="25"/>
      <c r="CH215" s="25"/>
      <c r="CI215" s="25"/>
      <c r="CJ215" s="25"/>
      <c r="CK215" s="25"/>
      <c r="CL215" s="25"/>
      <c r="CM215" s="25"/>
      <c r="CN215" s="25"/>
      <c r="CO215" s="25"/>
      <c r="CP215" s="25"/>
      <c r="CQ215" s="25"/>
      <c r="CR215" s="25"/>
      <c r="CS215" s="25"/>
    </row>
    <row r="216" spans="1:97" ht="20.25" customHeight="1" x14ac:dyDescent="0.35">
      <c r="A216" s="210"/>
      <c r="B216" s="406"/>
      <c r="C216" s="406"/>
      <c r="D216" s="406"/>
      <c r="E216" s="406"/>
      <c r="F216" s="406"/>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14"/>
      <c r="BS216" s="14"/>
      <c r="BT216" s="14"/>
      <c r="BU216" s="14"/>
      <c r="BV216" s="25"/>
      <c r="BW216" s="25"/>
      <c r="BX216" s="25"/>
      <c r="BY216" s="25"/>
      <c r="BZ216" s="25"/>
      <c r="CA216" s="25"/>
      <c r="CB216" s="25"/>
      <c r="CC216" s="25"/>
      <c r="CD216" s="25"/>
      <c r="CE216" s="25"/>
      <c r="CF216" s="25"/>
      <c r="CG216" s="25"/>
      <c r="CH216" s="25"/>
      <c r="CI216" s="25"/>
      <c r="CJ216" s="25"/>
      <c r="CK216" s="25"/>
      <c r="CL216" s="25"/>
      <c r="CM216" s="25"/>
      <c r="CN216" s="25"/>
      <c r="CO216" s="25"/>
      <c r="CP216" s="25"/>
      <c r="CQ216" s="25"/>
      <c r="CR216" s="25"/>
      <c r="CS216" s="25"/>
    </row>
    <row r="217" spans="1:97" x14ac:dyDescent="0.35">
      <c r="A217" s="210"/>
      <c r="B217" s="210"/>
      <c r="E217" s="212"/>
    </row>
    <row r="218" spans="1:97" s="157" customFormat="1" ht="15" x14ac:dyDescent="0.3">
      <c r="A218" s="281" t="s">
        <v>683</v>
      </c>
      <c r="B218" s="287" t="s">
        <v>596</v>
      </c>
      <c r="C218" s="156" t="s">
        <v>189</v>
      </c>
      <c r="D218" s="156"/>
      <c r="E218" s="156"/>
      <c r="F218" s="156"/>
    </row>
    <row r="219" spans="1:97" x14ac:dyDescent="0.35">
      <c r="A219" s="210" t="s">
        <v>567</v>
      </c>
      <c r="B219" s="347">
        <v>350</v>
      </c>
      <c r="C219" s="275" t="s">
        <v>1391</v>
      </c>
    </row>
    <row r="220" spans="1:97" x14ac:dyDescent="0.35">
      <c r="A220" s="210" t="s">
        <v>682</v>
      </c>
      <c r="B220" s="347">
        <v>250</v>
      </c>
      <c r="C220" s="212" t="s">
        <v>188</v>
      </c>
    </row>
    <row r="221" spans="1:97" x14ac:dyDescent="0.35">
      <c r="A221" s="210" t="s">
        <v>1219</v>
      </c>
      <c r="B221" s="347">
        <v>5</v>
      </c>
      <c r="C221" s="212" t="s">
        <v>1214</v>
      </c>
    </row>
    <row r="222" spans="1:97" x14ac:dyDescent="0.35">
      <c r="B222" s="210"/>
      <c r="E222" s="212"/>
    </row>
    <row r="223" spans="1:97" x14ac:dyDescent="0.35">
      <c r="A223" s="210" t="s">
        <v>813</v>
      </c>
      <c r="B223" s="410" t="s">
        <v>1225</v>
      </c>
      <c r="C223" s="411"/>
      <c r="D223" s="411"/>
      <c r="E223" s="411"/>
    </row>
    <row r="224" spans="1:97" x14ac:dyDescent="0.35">
      <c r="B224" s="406"/>
      <c r="C224" s="406"/>
      <c r="D224" s="406"/>
      <c r="E224" s="406"/>
    </row>
    <row r="225" spans="1:97" x14ac:dyDescent="0.35">
      <c r="A225" s="209"/>
      <c r="F225" s="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14"/>
      <c r="BS225" s="14"/>
      <c r="BT225" s="14"/>
      <c r="BU225" s="14"/>
      <c r="BV225" s="25"/>
      <c r="BW225" s="25"/>
      <c r="BX225" s="25"/>
      <c r="BY225" s="25"/>
      <c r="BZ225" s="25"/>
      <c r="CA225" s="25"/>
      <c r="CB225" s="25"/>
      <c r="CC225" s="25"/>
      <c r="CD225" s="25"/>
      <c r="CE225" s="25"/>
      <c r="CF225" s="25"/>
      <c r="CG225" s="25"/>
      <c r="CH225" s="25"/>
      <c r="CI225" s="25"/>
      <c r="CJ225" s="25"/>
      <c r="CK225" s="25"/>
      <c r="CL225" s="25"/>
      <c r="CM225" s="25"/>
      <c r="CN225" s="25"/>
      <c r="CO225" s="25"/>
      <c r="CP225" s="25"/>
      <c r="CQ225" s="25"/>
      <c r="CR225" s="25"/>
      <c r="CS225" s="25"/>
    </row>
    <row r="226" spans="1:97" s="157" customFormat="1" ht="15" x14ac:dyDescent="0.3">
      <c r="A226" s="281" t="s">
        <v>693</v>
      </c>
      <c r="B226" s="287" t="s">
        <v>596</v>
      </c>
      <c r="C226" s="156" t="s">
        <v>457</v>
      </c>
      <c r="D226" s="156"/>
      <c r="E226" s="156"/>
      <c r="F226" s="156"/>
      <c r="CH226" s="157" t="s">
        <v>280</v>
      </c>
    </row>
    <row r="227" spans="1:97" x14ac:dyDescent="0.35">
      <c r="A227" s="210" t="s">
        <v>567</v>
      </c>
      <c r="B227" s="347">
        <v>250</v>
      </c>
      <c r="C227" s="1" t="s">
        <v>1391</v>
      </c>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14"/>
      <c r="BS227" s="14"/>
      <c r="BT227" s="14"/>
      <c r="BU227" s="14"/>
      <c r="BV227" s="25"/>
      <c r="BW227" s="25"/>
      <c r="BX227" s="25"/>
      <c r="BY227" s="25"/>
      <c r="BZ227" s="25"/>
      <c r="CA227" s="25"/>
      <c r="CB227" s="25"/>
      <c r="CC227" s="25"/>
      <c r="CD227" s="25"/>
      <c r="CE227" s="25"/>
      <c r="CF227" s="25"/>
      <c r="CG227" s="25"/>
      <c r="CH227" s="25"/>
      <c r="CI227" s="25"/>
      <c r="CJ227" s="25"/>
      <c r="CK227" s="25"/>
      <c r="CL227" s="25"/>
      <c r="CM227" s="25"/>
      <c r="CN227" s="25"/>
      <c r="CO227" s="25"/>
      <c r="CP227" s="25"/>
      <c r="CQ227" s="25"/>
      <c r="CR227" s="25"/>
      <c r="CS227" s="25"/>
    </row>
    <row r="228" spans="1:97" x14ac:dyDescent="0.35">
      <c r="A228" s="210" t="s">
        <v>688</v>
      </c>
      <c r="B228" s="347">
        <v>1000</v>
      </c>
      <c r="C228" s="212" t="s">
        <v>365</v>
      </c>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14"/>
      <c r="BS228" s="14"/>
      <c r="BT228" s="14"/>
      <c r="BU228" s="14"/>
      <c r="BV228" s="25"/>
      <c r="BW228" s="25"/>
      <c r="BX228" s="25"/>
      <c r="BY228" s="25"/>
      <c r="BZ228" s="25"/>
      <c r="CA228" s="25"/>
      <c r="CB228" s="25"/>
      <c r="CC228" s="25"/>
      <c r="CD228" s="25"/>
      <c r="CE228" s="25"/>
      <c r="CF228" s="25"/>
      <c r="CG228" s="25"/>
      <c r="CH228" s="25"/>
      <c r="CI228" s="25"/>
      <c r="CJ228" s="25"/>
      <c r="CK228" s="25"/>
      <c r="CL228" s="25"/>
      <c r="CM228" s="25"/>
      <c r="CN228" s="25"/>
      <c r="CO228" s="25"/>
      <c r="CP228" s="25"/>
      <c r="CQ228" s="25"/>
      <c r="CR228" s="25"/>
      <c r="CS228" s="25"/>
    </row>
    <row r="229" spans="1:97" x14ac:dyDescent="0.35">
      <c r="A229" s="210" t="s">
        <v>869</v>
      </c>
      <c r="B229" s="347">
        <v>60</v>
      </c>
      <c r="C229" s="123" t="s">
        <v>273</v>
      </c>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14"/>
      <c r="BS229" s="14"/>
      <c r="BT229" s="14"/>
      <c r="BU229" s="14"/>
      <c r="BV229" s="25"/>
      <c r="BW229" s="25"/>
      <c r="BX229" s="25"/>
      <c r="BY229" s="25"/>
      <c r="BZ229" s="25"/>
      <c r="CA229" s="25"/>
      <c r="CB229" s="25"/>
      <c r="CC229" s="25"/>
      <c r="CD229" s="25"/>
      <c r="CE229" s="25"/>
      <c r="CF229" s="25"/>
      <c r="CG229" s="25"/>
      <c r="CH229" s="25"/>
      <c r="CI229" s="25"/>
      <c r="CJ229" s="25"/>
      <c r="CK229" s="25"/>
      <c r="CL229" s="25"/>
      <c r="CM229" s="25"/>
      <c r="CN229" s="25"/>
      <c r="CO229" s="25"/>
      <c r="CP229" s="25"/>
      <c r="CQ229" s="25"/>
      <c r="CR229" s="25"/>
      <c r="CS229" s="25"/>
    </row>
    <row r="230" spans="1:97" x14ac:dyDescent="0.35">
      <c r="A230" s="210" t="s">
        <v>1221</v>
      </c>
      <c r="B230" s="347">
        <v>25</v>
      </c>
      <c r="C230" s="212" t="s">
        <v>341</v>
      </c>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14"/>
      <c r="BS230" s="14"/>
      <c r="BT230" s="14"/>
      <c r="BU230" s="14"/>
      <c r="BV230" s="25"/>
      <c r="BW230" s="25"/>
      <c r="BX230" s="25"/>
      <c r="BY230" s="25"/>
      <c r="BZ230" s="25"/>
      <c r="CA230" s="25"/>
      <c r="CB230" s="25"/>
      <c r="CC230" s="25"/>
      <c r="CD230" s="25"/>
      <c r="CE230" s="25"/>
      <c r="CF230" s="25"/>
      <c r="CG230" s="25"/>
      <c r="CH230" s="25"/>
      <c r="CI230" s="25"/>
      <c r="CJ230" s="25"/>
      <c r="CK230" s="25"/>
      <c r="CL230" s="25"/>
      <c r="CM230" s="25"/>
      <c r="CN230" s="25"/>
      <c r="CO230" s="25"/>
      <c r="CP230" s="25"/>
      <c r="CQ230" s="25"/>
      <c r="CR230" s="25"/>
      <c r="CS230" s="25"/>
    </row>
    <row r="231" spans="1:97" x14ac:dyDescent="0.35">
      <c r="A231" s="210" t="s">
        <v>1216</v>
      </c>
      <c r="B231" s="347">
        <v>12.5</v>
      </c>
      <c r="C231" s="212" t="s">
        <v>339</v>
      </c>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14"/>
      <c r="BS231" s="14"/>
      <c r="BT231" s="14"/>
      <c r="BU231" s="14"/>
      <c r="BV231" s="25"/>
      <c r="BW231" s="25"/>
      <c r="BX231" s="25"/>
      <c r="BY231" s="25"/>
      <c r="BZ231" s="25"/>
      <c r="CA231" s="25"/>
      <c r="CB231" s="25"/>
      <c r="CC231" s="25"/>
      <c r="CD231" s="25"/>
      <c r="CE231" s="25"/>
      <c r="CF231" s="25"/>
      <c r="CG231" s="25"/>
      <c r="CH231" s="25"/>
      <c r="CI231" s="25"/>
      <c r="CJ231" s="25"/>
      <c r="CK231" s="25"/>
      <c r="CL231" s="25"/>
      <c r="CM231" s="25"/>
      <c r="CN231" s="25"/>
      <c r="CO231" s="25"/>
      <c r="CP231" s="25"/>
      <c r="CQ231" s="25"/>
      <c r="CR231" s="25"/>
      <c r="CS231" s="25"/>
    </row>
    <row r="232" spans="1:97" x14ac:dyDescent="0.35">
      <c r="A232" s="210" t="s">
        <v>1212</v>
      </c>
      <c r="B232" s="347">
        <v>25</v>
      </c>
      <c r="C232" s="1" t="s">
        <v>1213</v>
      </c>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14"/>
      <c r="BS232" s="14"/>
      <c r="BT232" s="14"/>
      <c r="BU232" s="14"/>
      <c r="BV232" s="25"/>
      <c r="BW232" s="25"/>
      <c r="BX232" s="25"/>
      <c r="BY232" s="25"/>
      <c r="BZ232" s="25"/>
      <c r="CA232" s="25"/>
      <c r="CB232" s="25"/>
      <c r="CC232" s="25"/>
      <c r="CD232" s="25"/>
      <c r="CE232" s="25"/>
      <c r="CF232" s="25"/>
      <c r="CG232" s="25"/>
      <c r="CH232" s="25"/>
      <c r="CI232" s="25"/>
      <c r="CJ232" s="25"/>
      <c r="CK232" s="25"/>
      <c r="CL232" s="25"/>
      <c r="CM232" s="25"/>
      <c r="CN232" s="25"/>
      <c r="CO232" s="25"/>
      <c r="CP232" s="25"/>
      <c r="CQ232" s="25"/>
      <c r="CR232" s="25"/>
      <c r="CS232" s="25"/>
    </row>
    <row r="233" spans="1:97" x14ac:dyDescent="0.35">
      <c r="A233" s="210" t="s">
        <v>1219</v>
      </c>
      <c r="B233" s="347">
        <v>10</v>
      </c>
      <c r="C233" s="1" t="s">
        <v>1214</v>
      </c>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14"/>
      <c r="BS233" s="14"/>
      <c r="BT233" s="14"/>
      <c r="BU233" s="14"/>
      <c r="BV233" s="25"/>
      <c r="BW233" s="25"/>
      <c r="BX233" s="25"/>
      <c r="BY233" s="25"/>
      <c r="BZ233" s="25"/>
      <c r="CA233" s="25"/>
      <c r="CB233" s="25"/>
      <c r="CC233" s="25"/>
      <c r="CD233" s="25"/>
      <c r="CE233" s="25"/>
      <c r="CF233" s="25"/>
      <c r="CG233" s="25"/>
      <c r="CH233" s="25"/>
      <c r="CI233" s="25"/>
      <c r="CJ233" s="25"/>
      <c r="CK233" s="25"/>
      <c r="CL233" s="25"/>
      <c r="CM233" s="25"/>
      <c r="CN233" s="25"/>
      <c r="CO233" s="25"/>
      <c r="CP233" s="25"/>
      <c r="CQ233" s="25"/>
      <c r="CR233" s="25"/>
      <c r="CS233" s="25"/>
    </row>
    <row r="234" spans="1:97" x14ac:dyDescent="0.35">
      <c r="F234" s="2"/>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14"/>
      <c r="BS234" s="14"/>
      <c r="BT234" s="14"/>
      <c r="BU234" s="14"/>
      <c r="BV234" s="25"/>
      <c r="BW234" s="25"/>
      <c r="BX234" s="25"/>
      <c r="BY234" s="25"/>
      <c r="BZ234" s="25"/>
      <c r="CA234" s="25"/>
      <c r="CB234" s="25"/>
      <c r="CC234" s="25"/>
      <c r="CD234" s="25"/>
      <c r="CE234" s="25"/>
      <c r="CF234" s="25"/>
      <c r="CG234" s="25"/>
      <c r="CH234" s="25"/>
      <c r="CI234" s="25"/>
      <c r="CJ234" s="25"/>
      <c r="CK234" s="25"/>
      <c r="CL234" s="25"/>
      <c r="CM234" s="25"/>
      <c r="CN234" s="25"/>
      <c r="CO234" s="25"/>
      <c r="CP234" s="25"/>
      <c r="CQ234" s="25"/>
      <c r="CR234" s="25"/>
      <c r="CS234" s="25"/>
    </row>
    <row r="235" spans="1:97" x14ac:dyDescent="0.35">
      <c r="A235" s="210" t="s">
        <v>813</v>
      </c>
      <c r="B235" s="410" t="s">
        <v>1224</v>
      </c>
      <c r="C235" s="411"/>
      <c r="D235" s="411"/>
      <c r="E235" s="411"/>
      <c r="F235" s="411"/>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14"/>
      <c r="BS235" s="14"/>
      <c r="BT235" s="14"/>
      <c r="BU235" s="14"/>
      <c r="BV235" s="25"/>
      <c r="BW235" s="25"/>
      <c r="BX235" s="25"/>
      <c r="BY235" s="25"/>
      <c r="BZ235" s="25"/>
      <c r="CA235" s="25"/>
      <c r="CB235" s="25"/>
      <c r="CC235" s="25"/>
      <c r="CD235" s="25"/>
      <c r="CE235" s="25"/>
      <c r="CF235" s="25"/>
      <c r="CG235" s="25"/>
      <c r="CH235" s="25"/>
      <c r="CI235" s="25"/>
      <c r="CJ235" s="25"/>
      <c r="CK235" s="25"/>
      <c r="CL235" s="25"/>
      <c r="CM235" s="25"/>
      <c r="CN235" s="25"/>
      <c r="CO235" s="25"/>
      <c r="CP235" s="25"/>
      <c r="CQ235" s="25"/>
      <c r="CR235" s="25"/>
      <c r="CS235" s="25"/>
    </row>
    <row r="236" spans="1:97" x14ac:dyDescent="0.35">
      <c r="A236" s="210"/>
      <c r="B236" s="411"/>
      <c r="C236" s="411"/>
      <c r="D236" s="411"/>
      <c r="E236" s="411"/>
      <c r="F236" s="411"/>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14"/>
      <c r="BS236" s="14"/>
      <c r="BT236" s="14"/>
      <c r="BU236" s="14"/>
      <c r="BV236" s="25"/>
      <c r="BW236" s="25"/>
      <c r="BX236" s="25"/>
      <c r="BY236" s="25"/>
      <c r="BZ236" s="25"/>
      <c r="CA236" s="25"/>
      <c r="CB236" s="25"/>
      <c r="CC236" s="25"/>
      <c r="CD236" s="25"/>
      <c r="CE236" s="25"/>
      <c r="CF236" s="25"/>
      <c r="CG236" s="25"/>
      <c r="CH236" s="25"/>
      <c r="CI236" s="25"/>
      <c r="CJ236" s="25"/>
      <c r="CK236" s="25"/>
      <c r="CL236" s="25"/>
      <c r="CM236" s="25"/>
      <c r="CN236" s="25"/>
      <c r="CO236" s="25"/>
      <c r="CP236" s="25"/>
      <c r="CQ236" s="25"/>
      <c r="CR236" s="25"/>
      <c r="CS236" s="25"/>
    </row>
    <row r="237" spans="1:97" x14ac:dyDescent="0.35">
      <c r="A237" s="210"/>
      <c r="F237" s="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14"/>
      <c r="BS237" s="14"/>
      <c r="BT237" s="14"/>
      <c r="BU237" s="14"/>
      <c r="BV237" s="25"/>
      <c r="BW237" s="25"/>
      <c r="BX237" s="25"/>
      <c r="BY237" s="25"/>
      <c r="BZ237" s="25"/>
      <c r="CA237" s="25"/>
      <c r="CB237" s="25"/>
      <c r="CC237" s="25"/>
      <c r="CD237" s="25"/>
      <c r="CE237" s="25"/>
      <c r="CF237" s="25"/>
      <c r="CG237" s="25"/>
      <c r="CH237" s="25"/>
      <c r="CI237" s="25"/>
      <c r="CJ237" s="25"/>
      <c r="CK237" s="25"/>
      <c r="CL237" s="25"/>
      <c r="CM237" s="25"/>
      <c r="CN237" s="25"/>
      <c r="CO237" s="25"/>
      <c r="CP237" s="25"/>
      <c r="CQ237" s="25"/>
      <c r="CR237" s="25"/>
      <c r="CS237" s="25"/>
    </row>
    <row r="238" spans="1:97" s="157" customFormat="1" ht="15" x14ac:dyDescent="0.3">
      <c r="A238" s="281" t="s">
        <v>696</v>
      </c>
      <c r="B238" s="287" t="s">
        <v>596</v>
      </c>
      <c r="C238" s="156" t="s">
        <v>1138</v>
      </c>
      <c r="D238" s="156"/>
      <c r="E238" s="156"/>
      <c r="F238" s="156"/>
      <c r="CH238" s="157" t="s">
        <v>1129</v>
      </c>
    </row>
    <row r="239" spans="1:97" x14ac:dyDescent="0.35">
      <c r="A239" s="210" t="s">
        <v>567</v>
      </c>
      <c r="B239" s="347">
        <v>250</v>
      </c>
      <c r="C239" s="275" t="s">
        <v>1391</v>
      </c>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14"/>
      <c r="BS239" s="14"/>
      <c r="BT239" s="14"/>
      <c r="BU239" s="14"/>
      <c r="BV239" s="25"/>
      <c r="BW239" s="25"/>
      <c r="BX239" s="25"/>
      <c r="BY239" s="25"/>
      <c r="BZ239" s="25"/>
      <c r="CA239" s="25"/>
      <c r="CB239" s="25"/>
      <c r="CC239" s="25"/>
      <c r="CD239" s="25"/>
      <c r="CE239" s="25"/>
      <c r="CF239" s="25"/>
      <c r="CG239" s="25"/>
      <c r="CH239" s="25"/>
      <c r="CI239" s="25"/>
      <c r="CJ239" s="25"/>
      <c r="CK239" s="25"/>
      <c r="CL239" s="25"/>
      <c r="CM239" s="25"/>
      <c r="CN239" s="25"/>
      <c r="CO239" s="25"/>
      <c r="CP239" s="25"/>
      <c r="CQ239" s="25"/>
      <c r="CR239" s="25"/>
      <c r="CS239" s="25"/>
    </row>
    <row r="240" spans="1:97" x14ac:dyDescent="0.35">
      <c r="A240" s="210" t="s">
        <v>695</v>
      </c>
      <c r="B240" s="347">
        <v>100</v>
      </c>
      <c r="C240" s="212" t="s">
        <v>1137</v>
      </c>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14"/>
      <c r="BS240" s="14"/>
      <c r="BT240" s="14"/>
      <c r="BU240" s="14"/>
      <c r="BV240" s="25"/>
      <c r="BW240" s="25"/>
      <c r="BX240" s="25"/>
      <c r="BY240" s="25"/>
      <c r="BZ240" s="25"/>
      <c r="CA240" s="25"/>
      <c r="CB240" s="25"/>
      <c r="CC240" s="25"/>
      <c r="CD240" s="25"/>
      <c r="CE240" s="25"/>
      <c r="CF240" s="25"/>
      <c r="CG240" s="25"/>
      <c r="CH240" s="25"/>
      <c r="CI240" s="25"/>
      <c r="CJ240" s="25"/>
      <c r="CK240" s="25"/>
      <c r="CL240" s="25"/>
      <c r="CM240" s="25"/>
      <c r="CN240" s="25"/>
      <c r="CO240" s="25"/>
      <c r="CP240" s="25"/>
      <c r="CQ240" s="25"/>
      <c r="CR240" s="25"/>
      <c r="CS240" s="25"/>
    </row>
    <row r="241" spans="1:97" x14ac:dyDescent="0.35">
      <c r="A241" s="210" t="s">
        <v>1219</v>
      </c>
      <c r="B241" s="347">
        <v>3</v>
      </c>
      <c r="C241" s="1" t="s">
        <v>1214</v>
      </c>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14"/>
      <c r="BS241" s="14"/>
      <c r="BT241" s="14"/>
      <c r="BU241" s="14"/>
      <c r="BV241" s="25"/>
      <c r="BW241" s="25"/>
      <c r="BX241" s="25"/>
      <c r="BY241" s="25"/>
      <c r="BZ241" s="25"/>
      <c r="CA241" s="25"/>
      <c r="CB241" s="25"/>
      <c r="CC241" s="25"/>
      <c r="CD241" s="25"/>
      <c r="CE241" s="25"/>
      <c r="CF241" s="25"/>
      <c r="CG241" s="25"/>
      <c r="CH241" s="25"/>
      <c r="CI241" s="25"/>
      <c r="CJ241" s="25"/>
      <c r="CK241" s="25"/>
      <c r="CL241" s="25"/>
      <c r="CM241" s="25"/>
      <c r="CN241" s="25"/>
      <c r="CO241" s="25"/>
      <c r="CP241" s="25"/>
      <c r="CQ241" s="25"/>
      <c r="CR241" s="25"/>
      <c r="CS241" s="25"/>
    </row>
    <row r="242" spans="1:97" x14ac:dyDescent="0.35">
      <c r="F242" s="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14"/>
      <c r="BS242" s="14"/>
      <c r="BT242" s="14"/>
      <c r="BU242" s="14"/>
      <c r="BV242" s="25"/>
      <c r="BW242" s="25"/>
      <c r="BX242" s="25"/>
      <c r="BY242" s="25"/>
      <c r="BZ242" s="25"/>
      <c r="CA242" s="25"/>
      <c r="CB242" s="25"/>
      <c r="CC242" s="25"/>
      <c r="CD242" s="25"/>
      <c r="CE242" s="25"/>
      <c r="CF242" s="25"/>
      <c r="CG242" s="25"/>
      <c r="CH242" s="25"/>
      <c r="CI242" s="25"/>
      <c r="CJ242" s="25"/>
      <c r="CK242" s="25"/>
      <c r="CL242" s="25"/>
      <c r="CM242" s="25"/>
      <c r="CN242" s="25"/>
      <c r="CO242" s="25"/>
      <c r="CP242" s="25"/>
      <c r="CQ242" s="25"/>
      <c r="CR242" s="25"/>
      <c r="CS242" s="25"/>
    </row>
    <row r="243" spans="1:97" x14ac:dyDescent="0.35">
      <c r="A243" s="210" t="s">
        <v>813</v>
      </c>
      <c r="B243" s="405" t="s">
        <v>1236</v>
      </c>
      <c r="C243" s="406"/>
      <c r="D243" s="406"/>
      <c r="E243" s="406"/>
      <c r="F243" s="406"/>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14"/>
      <c r="BS243" s="14"/>
      <c r="BT243" s="14"/>
      <c r="BU243" s="14"/>
      <c r="BV243" s="25"/>
      <c r="BW243" s="25"/>
      <c r="BX243" s="25"/>
      <c r="BY243" s="25"/>
      <c r="BZ243" s="25"/>
      <c r="CA243" s="25"/>
      <c r="CB243" s="25"/>
      <c r="CC243" s="25"/>
      <c r="CD243" s="25"/>
      <c r="CE243" s="25"/>
      <c r="CF243" s="25"/>
      <c r="CG243" s="25"/>
      <c r="CH243" s="25"/>
      <c r="CI243" s="25"/>
      <c r="CJ243" s="25"/>
      <c r="CK243" s="25"/>
      <c r="CL243" s="25"/>
      <c r="CM243" s="25"/>
      <c r="CN243" s="25"/>
      <c r="CO243" s="25"/>
      <c r="CP243" s="25"/>
      <c r="CQ243" s="25"/>
      <c r="CR243" s="25"/>
      <c r="CS243" s="25"/>
    </row>
    <row r="244" spans="1:97" ht="19.5" customHeight="1" x14ac:dyDescent="0.35">
      <c r="A244" s="210"/>
      <c r="B244" s="406"/>
      <c r="C244" s="406"/>
      <c r="D244" s="406"/>
      <c r="E244" s="406"/>
      <c r="F244" s="406"/>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14"/>
      <c r="BS244" s="14"/>
      <c r="BT244" s="14"/>
      <c r="BU244" s="14"/>
      <c r="BV244" s="25"/>
      <c r="BW244" s="25"/>
      <c r="BX244" s="25"/>
      <c r="BY244" s="25"/>
      <c r="BZ244" s="25"/>
      <c r="CA244" s="25"/>
      <c r="CB244" s="25"/>
      <c r="CC244" s="25"/>
      <c r="CD244" s="25"/>
      <c r="CE244" s="25"/>
      <c r="CF244" s="25"/>
      <c r="CG244" s="25"/>
      <c r="CH244" s="25"/>
      <c r="CI244" s="25"/>
      <c r="CJ244" s="25"/>
      <c r="CK244" s="25"/>
      <c r="CL244" s="25"/>
      <c r="CM244" s="25"/>
      <c r="CN244" s="25"/>
      <c r="CO244" s="25"/>
      <c r="CP244" s="25"/>
      <c r="CQ244" s="25"/>
      <c r="CR244" s="25"/>
      <c r="CS244" s="25"/>
    </row>
    <row r="245" spans="1:97" x14ac:dyDescent="0.35">
      <c r="F245" s="23"/>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14"/>
      <c r="BS245" s="14"/>
      <c r="BT245" s="14"/>
      <c r="BU245" s="14"/>
      <c r="BV245" s="25"/>
      <c r="BW245" s="25"/>
      <c r="BX245" s="25"/>
      <c r="BY245" s="25"/>
      <c r="BZ245" s="25"/>
      <c r="CA245" s="25"/>
      <c r="CB245" s="25"/>
      <c r="CC245" s="25"/>
      <c r="CD245" s="25"/>
      <c r="CE245" s="25"/>
      <c r="CF245" s="25"/>
      <c r="CG245" s="25"/>
      <c r="CH245" s="25"/>
      <c r="CI245" s="25"/>
      <c r="CJ245" s="25"/>
      <c r="CK245" s="25"/>
      <c r="CL245" s="25"/>
      <c r="CM245" s="25"/>
      <c r="CN245" s="25"/>
      <c r="CO245" s="25"/>
      <c r="CP245" s="25"/>
      <c r="CQ245" s="25"/>
      <c r="CR245" s="25"/>
      <c r="CS245" s="25"/>
    </row>
    <row r="246" spans="1:97" s="157" customFormat="1" ht="15" x14ac:dyDescent="0.3">
      <c r="A246" s="281" t="s">
        <v>699</v>
      </c>
      <c r="B246" s="287" t="s">
        <v>596</v>
      </c>
      <c r="C246" s="156" t="s">
        <v>1141</v>
      </c>
      <c r="D246" s="156"/>
      <c r="E246" s="156"/>
      <c r="F246" s="156"/>
      <c r="CH246" s="157" t="s">
        <v>1129</v>
      </c>
    </row>
    <row r="247" spans="1:97" x14ac:dyDescent="0.35">
      <c r="A247" s="210" t="s">
        <v>567</v>
      </c>
      <c r="B247" s="347">
        <v>250</v>
      </c>
      <c r="C247" s="275" t="s">
        <v>1391</v>
      </c>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14"/>
      <c r="BS247" s="14"/>
      <c r="BT247" s="14"/>
      <c r="BU247" s="14"/>
      <c r="BV247" s="25"/>
      <c r="BW247" s="25"/>
      <c r="BX247" s="25"/>
      <c r="BY247" s="25"/>
      <c r="BZ247" s="25"/>
      <c r="CA247" s="25"/>
      <c r="CB247" s="25"/>
      <c r="CC247" s="25"/>
      <c r="CD247" s="25"/>
      <c r="CE247" s="25"/>
      <c r="CF247" s="25"/>
      <c r="CG247" s="25"/>
      <c r="CH247" s="25"/>
      <c r="CI247" s="25"/>
      <c r="CJ247" s="25"/>
      <c r="CK247" s="25"/>
      <c r="CL247" s="25"/>
      <c r="CM247" s="25"/>
      <c r="CN247" s="25"/>
      <c r="CO247" s="25"/>
      <c r="CP247" s="25"/>
      <c r="CQ247" s="25"/>
      <c r="CR247" s="25"/>
      <c r="CS247" s="25"/>
    </row>
    <row r="248" spans="1:97" x14ac:dyDescent="0.35">
      <c r="A248" s="210" t="s">
        <v>698</v>
      </c>
      <c r="B248" s="347">
        <v>100</v>
      </c>
      <c r="C248" s="212" t="s">
        <v>1140</v>
      </c>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14"/>
      <c r="BS248" s="14"/>
      <c r="BT248" s="14"/>
      <c r="BU248" s="14"/>
      <c r="BV248" s="25"/>
      <c r="BW248" s="25"/>
      <c r="BX248" s="25"/>
      <c r="BY248" s="25"/>
      <c r="BZ248" s="25"/>
      <c r="CA248" s="25"/>
      <c r="CB248" s="25"/>
      <c r="CC248" s="25"/>
      <c r="CD248" s="25"/>
      <c r="CE248" s="25"/>
      <c r="CF248" s="25"/>
      <c r="CG248" s="25"/>
      <c r="CH248" s="25"/>
      <c r="CI248" s="25"/>
      <c r="CJ248" s="25"/>
      <c r="CK248" s="25"/>
      <c r="CL248" s="25"/>
      <c r="CM248" s="25"/>
      <c r="CN248" s="25"/>
      <c r="CO248" s="25"/>
      <c r="CP248" s="25"/>
      <c r="CQ248" s="25"/>
      <c r="CR248" s="25"/>
      <c r="CS248" s="25"/>
    </row>
    <row r="249" spans="1:97" x14ac:dyDescent="0.35">
      <c r="A249" s="210" t="s">
        <v>1219</v>
      </c>
      <c r="B249" s="347">
        <v>3</v>
      </c>
      <c r="C249" s="1" t="s">
        <v>1214</v>
      </c>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14"/>
      <c r="BS249" s="14"/>
      <c r="BT249" s="14"/>
      <c r="BU249" s="14"/>
      <c r="BV249" s="25"/>
      <c r="BW249" s="25"/>
      <c r="BX249" s="25"/>
      <c r="BY249" s="25"/>
      <c r="BZ249" s="25"/>
      <c r="CA249" s="25"/>
      <c r="CB249" s="25"/>
      <c r="CC249" s="25"/>
      <c r="CD249" s="25"/>
      <c r="CE249" s="25"/>
      <c r="CF249" s="25"/>
      <c r="CG249" s="25"/>
      <c r="CH249" s="25"/>
      <c r="CI249" s="25"/>
      <c r="CJ249" s="25"/>
      <c r="CK249" s="25"/>
      <c r="CL249" s="25"/>
      <c r="CM249" s="25"/>
      <c r="CN249" s="25"/>
      <c r="CO249" s="25"/>
      <c r="CP249" s="25"/>
      <c r="CQ249" s="25"/>
      <c r="CR249" s="25"/>
      <c r="CS249" s="25"/>
    </row>
    <row r="250" spans="1:97" x14ac:dyDescent="0.35">
      <c r="F250" s="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14"/>
      <c r="BS250" s="14"/>
      <c r="BT250" s="14"/>
      <c r="BU250" s="14"/>
      <c r="BV250" s="25"/>
      <c r="BW250" s="25"/>
      <c r="BX250" s="25"/>
      <c r="BY250" s="25"/>
      <c r="BZ250" s="25"/>
      <c r="CA250" s="25"/>
      <c r="CB250" s="25"/>
      <c r="CC250" s="25"/>
      <c r="CD250" s="25"/>
      <c r="CE250" s="25"/>
      <c r="CF250" s="25"/>
      <c r="CG250" s="25"/>
      <c r="CH250" s="25"/>
      <c r="CI250" s="25"/>
      <c r="CJ250" s="25"/>
      <c r="CK250" s="25"/>
      <c r="CL250" s="25"/>
      <c r="CM250" s="25"/>
      <c r="CN250" s="25"/>
      <c r="CO250" s="25"/>
      <c r="CP250" s="25"/>
      <c r="CQ250" s="25"/>
      <c r="CR250" s="25"/>
      <c r="CS250" s="25"/>
    </row>
    <row r="251" spans="1:97" x14ac:dyDescent="0.35">
      <c r="A251" s="210" t="s">
        <v>813</v>
      </c>
      <c r="B251" s="405" t="s">
        <v>1237</v>
      </c>
      <c r="C251" s="406"/>
      <c r="D251" s="406"/>
      <c r="E251" s="406"/>
      <c r="F251" s="406"/>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14"/>
      <c r="BS251" s="14"/>
      <c r="BT251" s="14"/>
      <c r="BU251" s="14"/>
      <c r="BV251" s="25"/>
      <c r="BW251" s="25"/>
      <c r="BX251" s="25"/>
      <c r="BY251" s="25"/>
      <c r="BZ251" s="25"/>
      <c r="CA251" s="25"/>
      <c r="CB251" s="25"/>
      <c r="CC251" s="25"/>
      <c r="CD251" s="25"/>
      <c r="CE251" s="25"/>
      <c r="CF251" s="25"/>
      <c r="CG251" s="25"/>
      <c r="CH251" s="25"/>
      <c r="CI251" s="25"/>
      <c r="CJ251" s="25"/>
      <c r="CK251" s="25"/>
      <c r="CL251" s="25"/>
      <c r="CM251" s="25"/>
      <c r="CN251" s="25"/>
      <c r="CO251" s="25"/>
      <c r="CP251" s="25"/>
      <c r="CQ251" s="25"/>
      <c r="CR251" s="25"/>
      <c r="CS251" s="25"/>
    </row>
    <row r="252" spans="1:97" ht="2.25" customHeight="1" x14ac:dyDescent="0.35">
      <c r="A252" s="210"/>
      <c r="B252" s="406"/>
      <c r="C252" s="406"/>
      <c r="D252" s="406"/>
      <c r="E252" s="406"/>
      <c r="F252" s="406"/>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14"/>
      <c r="BS252" s="14"/>
      <c r="BT252" s="14"/>
      <c r="BU252" s="14"/>
      <c r="BV252" s="25"/>
      <c r="BW252" s="25"/>
      <c r="BX252" s="25"/>
      <c r="BY252" s="25"/>
      <c r="BZ252" s="25"/>
      <c r="CA252" s="25"/>
      <c r="CB252" s="25"/>
      <c r="CC252" s="25"/>
      <c r="CD252" s="25"/>
      <c r="CE252" s="25"/>
      <c r="CF252" s="25"/>
      <c r="CG252" s="25"/>
      <c r="CH252" s="25"/>
      <c r="CI252" s="25"/>
      <c r="CJ252" s="25"/>
      <c r="CK252" s="25"/>
      <c r="CL252" s="25"/>
      <c r="CM252" s="25"/>
      <c r="CN252" s="25"/>
      <c r="CO252" s="25"/>
      <c r="CP252" s="25"/>
      <c r="CQ252" s="25"/>
      <c r="CR252" s="25"/>
      <c r="CS252" s="25"/>
    </row>
    <row r="253" spans="1:97" x14ac:dyDescent="0.35">
      <c r="A253" s="210"/>
    </row>
    <row r="254" spans="1:97" s="157" customFormat="1" ht="15" x14ac:dyDescent="0.3">
      <c r="A254" s="281" t="s">
        <v>690</v>
      </c>
      <c r="B254" s="287" t="s">
        <v>596</v>
      </c>
      <c r="C254" s="156" t="s">
        <v>1587</v>
      </c>
      <c r="D254" s="156"/>
      <c r="E254" s="156"/>
      <c r="F254" s="156"/>
    </row>
    <row r="255" spans="1:97" x14ac:dyDescent="0.35">
      <c r="A255" s="210" t="s">
        <v>567</v>
      </c>
      <c r="B255" s="347">
        <v>250</v>
      </c>
      <c r="C255" s="275" t="s">
        <v>1391</v>
      </c>
    </row>
    <row r="256" spans="1:97" x14ac:dyDescent="0.35">
      <c r="A256" s="210" t="s">
        <v>689</v>
      </c>
      <c r="B256" s="347">
        <v>1000</v>
      </c>
      <c r="C256" s="212" t="s">
        <v>1114</v>
      </c>
    </row>
    <row r="257" spans="1:97" x14ac:dyDescent="0.35">
      <c r="A257" s="210" t="s">
        <v>869</v>
      </c>
      <c r="B257" s="347">
        <v>30</v>
      </c>
      <c r="C257" s="275" t="s">
        <v>1489</v>
      </c>
    </row>
    <row r="258" spans="1:97" x14ac:dyDescent="0.35">
      <c r="A258" s="210" t="s">
        <v>825</v>
      </c>
      <c r="B258" s="347">
        <v>60</v>
      </c>
      <c r="C258" s="275" t="s">
        <v>1363</v>
      </c>
    </row>
    <row r="259" spans="1:97" x14ac:dyDescent="0.35">
      <c r="A259" s="210" t="s">
        <v>894</v>
      </c>
      <c r="B259" s="347">
        <v>40</v>
      </c>
      <c r="C259" s="275" t="s">
        <v>1273</v>
      </c>
    </row>
    <row r="260" spans="1:97" x14ac:dyDescent="0.35">
      <c r="A260" s="210" t="s">
        <v>1219</v>
      </c>
      <c r="B260" s="347">
        <v>10</v>
      </c>
      <c r="C260" s="212" t="s">
        <v>1214</v>
      </c>
    </row>
    <row r="261" spans="1:97" x14ac:dyDescent="0.35">
      <c r="B261" s="210"/>
      <c r="E261" s="275"/>
    </row>
    <row r="262" spans="1:97" x14ac:dyDescent="0.35">
      <c r="A262" s="210" t="s">
        <v>813</v>
      </c>
      <c r="B262" s="405" t="s">
        <v>1238</v>
      </c>
      <c r="C262" s="406"/>
      <c r="D262" s="406"/>
      <c r="E262" s="406"/>
      <c r="F262" s="406"/>
    </row>
    <row r="263" spans="1:97" ht="36" customHeight="1" x14ac:dyDescent="0.35">
      <c r="A263" s="210"/>
      <c r="B263" s="406"/>
      <c r="C263" s="406"/>
      <c r="D263" s="406"/>
      <c r="E263" s="406"/>
      <c r="F263" s="406"/>
    </row>
    <row r="265" spans="1:97" s="157" customFormat="1" ht="15" x14ac:dyDescent="0.3">
      <c r="A265" s="281" t="s">
        <v>720</v>
      </c>
      <c r="B265" s="287" t="s">
        <v>596</v>
      </c>
      <c r="C265" s="156" t="s">
        <v>458</v>
      </c>
      <c r="D265" s="156"/>
      <c r="E265" s="156"/>
      <c r="F265" s="156"/>
      <c r="CH265" s="157" t="s">
        <v>282</v>
      </c>
    </row>
    <row r="266" spans="1:97" x14ac:dyDescent="0.35">
      <c r="A266" s="210" t="s">
        <v>567</v>
      </c>
      <c r="B266" s="347">
        <v>400</v>
      </c>
      <c r="C266" s="275" t="s">
        <v>1391</v>
      </c>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14"/>
      <c r="BS266" s="14"/>
      <c r="BT266" s="14"/>
      <c r="BU266" s="14"/>
      <c r="BV266" s="25"/>
      <c r="BW266" s="25"/>
      <c r="BX266" s="25"/>
      <c r="BY266" s="25"/>
      <c r="BZ266" s="25"/>
      <c r="CA266" s="25"/>
      <c r="CB266" s="25"/>
      <c r="CC266" s="25"/>
      <c r="CD266" s="25"/>
      <c r="CE266" s="25"/>
      <c r="CF266" s="25"/>
      <c r="CG266" s="25"/>
      <c r="CH266" s="25"/>
      <c r="CI266" s="25"/>
      <c r="CJ266" s="25"/>
      <c r="CK266" s="25"/>
      <c r="CL266" s="25"/>
      <c r="CM266" s="25"/>
      <c r="CN266" s="25"/>
      <c r="CO266" s="25"/>
      <c r="CP266" s="25"/>
      <c r="CQ266" s="25"/>
      <c r="CR266" s="25"/>
      <c r="CS266" s="25"/>
    </row>
    <row r="267" spans="1:97" x14ac:dyDescent="0.35">
      <c r="A267" s="210" t="s">
        <v>719</v>
      </c>
      <c r="B267" s="347">
        <v>750</v>
      </c>
      <c r="C267" s="212" t="s">
        <v>1595</v>
      </c>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14"/>
      <c r="BS267" s="14"/>
      <c r="BT267" s="14"/>
      <c r="BU267" s="14"/>
      <c r="BV267" s="25"/>
      <c r="BW267" s="25"/>
      <c r="BX267" s="25"/>
      <c r="BY267" s="25"/>
      <c r="BZ267" s="25"/>
      <c r="CA267" s="25"/>
      <c r="CB267" s="25"/>
      <c r="CC267" s="25"/>
      <c r="CD267" s="25"/>
      <c r="CE267" s="25"/>
      <c r="CF267" s="25"/>
      <c r="CG267" s="25"/>
      <c r="CH267" s="25"/>
      <c r="CI267" s="25"/>
      <c r="CJ267" s="25"/>
      <c r="CK267" s="25"/>
      <c r="CL267" s="25"/>
      <c r="CM267" s="25"/>
      <c r="CN267" s="25"/>
      <c r="CO267" s="25"/>
      <c r="CP267" s="25"/>
      <c r="CQ267" s="25"/>
      <c r="CR267" s="25"/>
      <c r="CS267" s="25"/>
    </row>
    <row r="268" spans="1:97" x14ac:dyDescent="0.35">
      <c r="A268" s="210" t="s">
        <v>869</v>
      </c>
      <c r="B268" s="347">
        <v>60</v>
      </c>
      <c r="C268" s="123" t="s">
        <v>273</v>
      </c>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14"/>
      <c r="BS268" s="14"/>
      <c r="BT268" s="14"/>
      <c r="BU268" s="14"/>
      <c r="BV268" s="25"/>
      <c r="BW268" s="25"/>
      <c r="BX268" s="25"/>
      <c r="BY268" s="25"/>
      <c r="BZ268" s="25"/>
      <c r="CA268" s="25"/>
      <c r="CB268" s="25"/>
      <c r="CC268" s="25"/>
      <c r="CD268" s="25"/>
      <c r="CE268" s="25"/>
      <c r="CF268" s="25"/>
      <c r="CG268" s="25"/>
      <c r="CH268" s="25"/>
      <c r="CI268" s="25"/>
      <c r="CJ268" s="25"/>
      <c r="CK268" s="25"/>
      <c r="CL268" s="25"/>
      <c r="CM268" s="25"/>
      <c r="CN268" s="25"/>
      <c r="CO268" s="25"/>
      <c r="CP268" s="25"/>
      <c r="CQ268" s="25"/>
      <c r="CR268" s="25"/>
      <c r="CS268" s="25"/>
    </row>
    <row r="269" spans="1:97" x14ac:dyDescent="0.35">
      <c r="A269" s="210" t="s">
        <v>1221</v>
      </c>
      <c r="B269" s="347">
        <v>25</v>
      </c>
      <c r="C269" s="212" t="s">
        <v>341</v>
      </c>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14"/>
      <c r="BS269" s="14"/>
      <c r="BT269" s="14"/>
      <c r="BU269" s="14"/>
      <c r="BV269" s="25"/>
      <c r="BW269" s="25"/>
      <c r="BX269" s="25"/>
      <c r="BY269" s="25"/>
      <c r="BZ269" s="25"/>
      <c r="CA269" s="25"/>
      <c r="CB269" s="25"/>
      <c r="CC269" s="25"/>
      <c r="CD269" s="25"/>
      <c r="CE269" s="25"/>
      <c r="CF269" s="25"/>
      <c r="CG269" s="25"/>
      <c r="CH269" s="25"/>
      <c r="CI269" s="25"/>
      <c r="CJ269" s="25"/>
      <c r="CK269" s="25"/>
      <c r="CL269" s="25"/>
      <c r="CM269" s="25"/>
      <c r="CN269" s="25"/>
      <c r="CO269" s="25"/>
      <c r="CP269" s="25"/>
      <c r="CQ269" s="25"/>
      <c r="CR269" s="25"/>
      <c r="CS269" s="25"/>
    </row>
    <row r="270" spans="1:97" x14ac:dyDescent="0.35">
      <c r="A270" s="210" t="s">
        <v>1216</v>
      </c>
      <c r="B270" s="347">
        <v>12.5</v>
      </c>
      <c r="C270" s="212" t="s">
        <v>339</v>
      </c>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14"/>
      <c r="BS270" s="14"/>
      <c r="BT270" s="14"/>
      <c r="BU270" s="14"/>
      <c r="BV270" s="25"/>
      <c r="BW270" s="25"/>
      <c r="BX270" s="25"/>
      <c r="BY270" s="25"/>
      <c r="BZ270" s="25"/>
      <c r="CA270" s="25"/>
      <c r="CB270" s="25"/>
      <c r="CC270" s="25"/>
      <c r="CD270" s="25"/>
      <c r="CE270" s="25"/>
      <c r="CF270" s="25"/>
      <c r="CG270" s="25"/>
      <c r="CH270" s="25"/>
      <c r="CI270" s="25"/>
      <c r="CJ270" s="25"/>
      <c r="CK270" s="25"/>
      <c r="CL270" s="25"/>
      <c r="CM270" s="25"/>
      <c r="CN270" s="25"/>
      <c r="CO270" s="25"/>
      <c r="CP270" s="25"/>
      <c r="CQ270" s="25"/>
      <c r="CR270" s="25"/>
      <c r="CS270" s="25"/>
    </row>
    <row r="271" spans="1:97" x14ac:dyDescent="0.35">
      <c r="A271" s="210" t="s">
        <v>1212</v>
      </c>
      <c r="B271" s="347">
        <v>25</v>
      </c>
      <c r="C271" s="1" t="s">
        <v>1213</v>
      </c>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14"/>
      <c r="BS271" s="14"/>
      <c r="BT271" s="14"/>
      <c r="BU271" s="14"/>
      <c r="BV271" s="25"/>
      <c r="BW271" s="25"/>
      <c r="BX271" s="25"/>
      <c r="BY271" s="25"/>
      <c r="BZ271" s="25"/>
      <c r="CA271" s="25"/>
      <c r="CB271" s="25"/>
      <c r="CC271" s="25"/>
      <c r="CD271" s="25"/>
      <c r="CE271" s="25"/>
      <c r="CF271" s="25"/>
      <c r="CG271" s="25"/>
      <c r="CH271" s="25"/>
      <c r="CI271" s="25"/>
      <c r="CJ271" s="25"/>
      <c r="CK271" s="25"/>
      <c r="CL271" s="25"/>
      <c r="CM271" s="25"/>
      <c r="CN271" s="25"/>
      <c r="CO271" s="25"/>
      <c r="CP271" s="25"/>
      <c r="CQ271" s="25"/>
      <c r="CR271" s="25"/>
      <c r="CS271" s="25"/>
    </row>
    <row r="272" spans="1:97" x14ac:dyDescent="0.35">
      <c r="A272" s="210" t="s">
        <v>1219</v>
      </c>
      <c r="B272" s="347">
        <v>10</v>
      </c>
      <c r="C272" s="1" t="s">
        <v>1214</v>
      </c>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14"/>
      <c r="BS272" s="14"/>
      <c r="BT272" s="14"/>
      <c r="BU272" s="14"/>
      <c r="BV272" s="25"/>
      <c r="BW272" s="25"/>
      <c r="BX272" s="25"/>
      <c r="BY272" s="25"/>
      <c r="BZ272" s="25"/>
      <c r="CA272" s="25"/>
      <c r="CB272" s="25"/>
      <c r="CC272" s="25"/>
      <c r="CD272" s="25"/>
      <c r="CE272" s="25"/>
      <c r="CF272" s="25"/>
      <c r="CG272" s="25"/>
      <c r="CH272" s="25"/>
      <c r="CI272" s="25"/>
      <c r="CJ272" s="25"/>
      <c r="CK272" s="25"/>
      <c r="CL272" s="25"/>
      <c r="CM272" s="25"/>
      <c r="CN272" s="25"/>
      <c r="CO272" s="25"/>
      <c r="CP272" s="25"/>
      <c r="CQ272" s="25"/>
      <c r="CR272" s="25"/>
      <c r="CS272" s="25"/>
    </row>
    <row r="273" spans="1:97" x14ac:dyDescent="0.35">
      <c r="F273" s="2"/>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14"/>
      <c r="BS273" s="14"/>
      <c r="BT273" s="14"/>
      <c r="BU273" s="14"/>
      <c r="BV273" s="25"/>
      <c r="BW273" s="25"/>
      <c r="BX273" s="25"/>
      <c r="BY273" s="25"/>
      <c r="BZ273" s="25"/>
      <c r="CA273" s="25"/>
      <c r="CB273" s="25"/>
      <c r="CC273" s="25"/>
      <c r="CD273" s="25"/>
      <c r="CE273" s="25"/>
      <c r="CF273" s="25"/>
      <c r="CG273" s="25"/>
      <c r="CH273" s="25"/>
      <c r="CI273" s="25"/>
      <c r="CJ273" s="25"/>
      <c r="CK273" s="25"/>
      <c r="CL273" s="25"/>
      <c r="CM273" s="25"/>
      <c r="CN273" s="25"/>
      <c r="CO273" s="25"/>
      <c r="CP273" s="25"/>
      <c r="CQ273" s="25"/>
      <c r="CR273" s="25"/>
      <c r="CS273" s="25"/>
    </row>
    <row r="274" spans="1:97" x14ac:dyDescent="0.35">
      <c r="A274" s="210" t="s">
        <v>813</v>
      </c>
      <c r="B274" s="410" t="s">
        <v>1223</v>
      </c>
      <c r="C274" s="411"/>
      <c r="D274" s="411"/>
      <c r="E274" s="411"/>
      <c r="F274" s="411"/>
      <c r="I274" s="50"/>
      <c r="J274" s="50"/>
      <c r="K274" s="50"/>
      <c r="L274" s="50"/>
      <c r="M274" s="50"/>
      <c r="N274" s="50"/>
      <c r="O274" s="50"/>
      <c r="P274" s="50"/>
      <c r="Q274" s="50"/>
      <c r="R274" s="50"/>
      <c r="S274" s="50"/>
      <c r="T274" s="50"/>
      <c r="U274" s="50"/>
      <c r="V274" s="50"/>
      <c r="W274" s="50"/>
      <c r="X274" s="50"/>
      <c r="Y274" s="50"/>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c r="BI274" s="50"/>
      <c r="BJ274" s="50"/>
      <c r="BK274" s="50"/>
      <c r="BL274" s="50"/>
      <c r="BM274" s="50"/>
      <c r="BN274" s="50"/>
      <c r="BO274" s="50"/>
      <c r="BP274" s="50"/>
      <c r="BQ274" s="50"/>
      <c r="BR274" s="14"/>
      <c r="BS274" s="14"/>
      <c r="BT274" s="14"/>
      <c r="BU274" s="14"/>
      <c r="BV274" s="50"/>
      <c r="BW274" s="50"/>
      <c r="BX274" s="50"/>
      <c r="BY274" s="50"/>
      <c r="BZ274" s="50"/>
      <c r="CA274" s="50"/>
      <c r="CB274" s="50"/>
      <c r="CC274" s="50"/>
      <c r="CD274" s="50"/>
      <c r="CE274" s="50"/>
      <c r="CF274" s="50"/>
      <c r="CG274" s="50"/>
      <c r="CH274" s="50"/>
      <c r="CI274" s="50"/>
      <c r="CJ274" s="50"/>
      <c r="CK274" s="50"/>
      <c r="CL274" s="50"/>
      <c r="CM274" s="50"/>
      <c r="CN274" s="50"/>
      <c r="CO274" s="50"/>
      <c r="CP274" s="50"/>
      <c r="CQ274" s="50"/>
      <c r="CR274" s="50"/>
      <c r="CS274" s="50"/>
    </row>
    <row r="275" spans="1:97" ht="18.75" customHeight="1" x14ac:dyDescent="0.35">
      <c r="A275" s="210"/>
      <c r="B275" s="411"/>
      <c r="C275" s="411"/>
      <c r="D275" s="411"/>
      <c r="E275" s="411"/>
      <c r="F275" s="411"/>
      <c r="I275" s="50"/>
      <c r="J275" s="50"/>
      <c r="K275" s="50"/>
      <c r="L275" s="50"/>
      <c r="M275" s="50"/>
      <c r="N275" s="50"/>
      <c r="O275" s="50"/>
      <c r="P275" s="50"/>
      <c r="Q275" s="50"/>
      <c r="R275" s="50"/>
      <c r="S275" s="50"/>
      <c r="T275" s="50"/>
      <c r="U275" s="50"/>
      <c r="V275" s="50"/>
      <c r="W275" s="50"/>
      <c r="X275" s="50"/>
      <c r="Y275" s="50"/>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c r="BI275" s="50"/>
      <c r="BJ275" s="50"/>
      <c r="BK275" s="50"/>
      <c r="BL275" s="50"/>
      <c r="BM275" s="50"/>
      <c r="BN275" s="50"/>
      <c r="BO275" s="50"/>
      <c r="BP275" s="50"/>
      <c r="BQ275" s="50"/>
      <c r="BR275" s="14"/>
      <c r="BS275" s="14"/>
      <c r="BT275" s="14"/>
      <c r="BU275" s="14"/>
      <c r="BV275" s="50"/>
      <c r="BW275" s="50"/>
      <c r="BX275" s="50"/>
      <c r="BY275" s="50"/>
      <c r="BZ275" s="50"/>
      <c r="CA275" s="50"/>
      <c r="CB275" s="50"/>
      <c r="CC275" s="50"/>
      <c r="CD275" s="50"/>
      <c r="CE275" s="50"/>
      <c r="CF275" s="50"/>
      <c r="CG275" s="50"/>
      <c r="CH275" s="50"/>
      <c r="CI275" s="50"/>
      <c r="CJ275" s="50"/>
      <c r="CK275" s="50"/>
      <c r="CL275" s="50"/>
      <c r="CM275" s="50"/>
      <c r="CN275" s="50"/>
      <c r="CO275" s="50"/>
      <c r="CP275" s="50"/>
      <c r="CQ275" s="50"/>
      <c r="CR275" s="50"/>
      <c r="CS275" s="50"/>
    </row>
    <row r="276" spans="1:97" x14ac:dyDescent="0.35">
      <c r="I276" s="50"/>
      <c r="J276" s="50"/>
      <c r="K276" s="50"/>
      <c r="L276" s="50"/>
      <c r="M276" s="50"/>
      <c r="N276" s="50"/>
      <c r="O276" s="50"/>
      <c r="P276" s="50"/>
      <c r="Q276" s="50"/>
      <c r="R276" s="50"/>
      <c r="S276" s="50"/>
      <c r="T276" s="50"/>
      <c r="U276" s="50"/>
      <c r="V276" s="50"/>
      <c r="W276" s="50"/>
      <c r="X276" s="50"/>
      <c r="Y276" s="50"/>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c r="BI276" s="50"/>
      <c r="BJ276" s="50"/>
      <c r="BK276" s="50"/>
      <c r="BL276" s="50"/>
      <c r="BM276" s="50"/>
      <c r="BN276" s="50"/>
      <c r="BO276" s="50"/>
      <c r="BP276" s="50"/>
      <c r="BQ276" s="50"/>
      <c r="BR276" s="14"/>
      <c r="BS276" s="14"/>
      <c r="BT276" s="14"/>
      <c r="BU276" s="14"/>
      <c r="BV276" s="50"/>
      <c r="BW276" s="50"/>
      <c r="BX276" s="50"/>
      <c r="BY276" s="50"/>
      <c r="BZ276" s="50"/>
      <c r="CA276" s="50"/>
      <c r="CB276" s="50"/>
      <c r="CC276" s="50"/>
      <c r="CD276" s="50"/>
      <c r="CE276" s="50"/>
      <c r="CF276" s="50"/>
      <c r="CG276" s="50"/>
      <c r="CH276" s="50"/>
      <c r="CI276" s="50"/>
      <c r="CJ276" s="50"/>
      <c r="CK276" s="50"/>
      <c r="CL276" s="50"/>
      <c r="CM276" s="50"/>
      <c r="CN276" s="50"/>
      <c r="CO276" s="50"/>
      <c r="CP276" s="50"/>
      <c r="CQ276" s="50"/>
      <c r="CR276" s="50"/>
      <c r="CS276" s="50"/>
    </row>
    <row r="277" spans="1:97" s="157" customFormat="1" ht="15" x14ac:dyDescent="0.3">
      <c r="A277" s="281" t="s">
        <v>728</v>
      </c>
      <c r="B277" s="287" t="s">
        <v>596</v>
      </c>
      <c r="C277" s="156" t="s">
        <v>466</v>
      </c>
      <c r="D277" s="156"/>
      <c r="E277" s="156"/>
      <c r="F277" s="156"/>
      <c r="CH277" s="157" t="s">
        <v>281</v>
      </c>
    </row>
    <row r="278" spans="1:97" x14ac:dyDescent="0.35">
      <c r="A278" s="210" t="s">
        <v>567</v>
      </c>
      <c r="B278" s="347">
        <v>400</v>
      </c>
      <c r="C278" s="275" t="s">
        <v>1391</v>
      </c>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14"/>
      <c r="BS278" s="14"/>
      <c r="BT278" s="14"/>
      <c r="BU278" s="14"/>
      <c r="BV278" s="25"/>
      <c r="BW278" s="25"/>
      <c r="BX278" s="25"/>
      <c r="BY278" s="25"/>
      <c r="BZ278" s="25"/>
      <c r="CA278" s="25"/>
      <c r="CB278" s="25"/>
      <c r="CC278" s="25"/>
      <c r="CD278" s="25"/>
      <c r="CE278" s="25"/>
      <c r="CF278" s="25"/>
      <c r="CG278" s="25"/>
      <c r="CH278" s="25"/>
      <c r="CI278" s="25"/>
      <c r="CJ278" s="25"/>
      <c r="CK278" s="25"/>
      <c r="CL278" s="25"/>
      <c r="CM278" s="25"/>
      <c r="CN278" s="25"/>
      <c r="CO278" s="25"/>
      <c r="CP278" s="25"/>
      <c r="CQ278" s="25"/>
      <c r="CR278" s="25"/>
      <c r="CS278" s="25"/>
    </row>
    <row r="279" spans="1:97" x14ac:dyDescent="0.35">
      <c r="A279" s="210" t="s">
        <v>719</v>
      </c>
      <c r="B279" s="347">
        <v>750</v>
      </c>
      <c r="C279" s="212" t="s">
        <v>1595</v>
      </c>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14"/>
      <c r="BS279" s="14"/>
      <c r="BT279" s="14"/>
      <c r="BU279" s="14"/>
      <c r="BV279" s="25"/>
      <c r="BW279" s="25"/>
      <c r="BX279" s="25"/>
      <c r="BY279" s="25"/>
      <c r="BZ279" s="25"/>
      <c r="CA279" s="25"/>
      <c r="CB279" s="25"/>
      <c r="CC279" s="25"/>
      <c r="CD279" s="25"/>
      <c r="CE279" s="25"/>
      <c r="CF279" s="25"/>
      <c r="CG279" s="25"/>
      <c r="CH279" s="25"/>
      <c r="CI279" s="25"/>
      <c r="CJ279" s="25"/>
      <c r="CK279" s="25"/>
      <c r="CL279" s="25"/>
      <c r="CM279" s="25"/>
      <c r="CN279" s="25"/>
      <c r="CO279" s="25"/>
      <c r="CP279" s="25"/>
      <c r="CQ279" s="25"/>
      <c r="CR279" s="25"/>
      <c r="CS279" s="25"/>
    </row>
    <row r="280" spans="1:97" x14ac:dyDescent="0.35">
      <c r="A280" s="210" t="s">
        <v>869</v>
      </c>
      <c r="B280" s="347">
        <v>60</v>
      </c>
      <c r="C280" s="123" t="s">
        <v>273</v>
      </c>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14"/>
      <c r="BS280" s="14"/>
      <c r="BT280" s="14"/>
      <c r="BU280" s="14"/>
      <c r="BV280" s="25"/>
      <c r="BW280" s="25"/>
      <c r="BX280" s="25"/>
      <c r="BY280" s="25"/>
      <c r="BZ280" s="25"/>
      <c r="CA280" s="25"/>
      <c r="CB280" s="25"/>
      <c r="CC280" s="25"/>
      <c r="CD280" s="25"/>
      <c r="CE280" s="25"/>
      <c r="CF280" s="25"/>
      <c r="CG280" s="25"/>
      <c r="CH280" s="25"/>
      <c r="CI280" s="25"/>
      <c r="CJ280" s="25"/>
      <c r="CK280" s="25"/>
      <c r="CL280" s="25"/>
      <c r="CM280" s="25"/>
      <c r="CN280" s="25"/>
      <c r="CO280" s="25"/>
      <c r="CP280" s="25"/>
      <c r="CQ280" s="25"/>
      <c r="CR280" s="25"/>
      <c r="CS280" s="25"/>
    </row>
    <row r="281" spans="1:97" x14ac:dyDescent="0.35">
      <c r="A281" s="210" t="s">
        <v>301</v>
      </c>
      <c r="B281" s="347">
        <v>120</v>
      </c>
      <c r="C281" s="275" t="s">
        <v>302</v>
      </c>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14"/>
      <c r="BS281" s="14"/>
      <c r="BT281" s="14"/>
      <c r="BU281" s="14"/>
      <c r="BV281" s="25"/>
      <c r="BW281" s="25"/>
      <c r="BX281" s="25"/>
      <c r="BY281" s="25"/>
      <c r="BZ281" s="25"/>
      <c r="CA281" s="25"/>
      <c r="CB281" s="25"/>
      <c r="CC281" s="25"/>
      <c r="CD281" s="25"/>
      <c r="CE281" s="25"/>
      <c r="CF281" s="25"/>
      <c r="CG281" s="25"/>
      <c r="CH281" s="25"/>
      <c r="CI281" s="25"/>
      <c r="CJ281" s="25"/>
      <c r="CK281" s="25"/>
      <c r="CL281" s="25"/>
      <c r="CM281" s="25"/>
      <c r="CN281" s="25"/>
      <c r="CO281" s="25"/>
      <c r="CP281" s="25"/>
      <c r="CQ281" s="25"/>
      <c r="CR281" s="25"/>
      <c r="CS281" s="25"/>
    </row>
    <row r="282" spans="1:97" x14ac:dyDescent="0.35">
      <c r="A282" s="210" t="s">
        <v>913</v>
      </c>
      <c r="B282" s="347">
        <v>100</v>
      </c>
      <c r="C282" s="212" t="s">
        <v>1293</v>
      </c>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14"/>
      <c r="BS282" s="14"/>
      <c r="BT282" s="14"/>
      <c r="BU282" s="14"/>
      <c r="BV282" s="25"/>
      <c r="BW282" s="25"/>
      <c r="BX282" s="25"/>
      <c r="BY282" s="25"/>
      <c r="BZ282" s="25"/>
      <c r="CA282" s="25"/>
      <c r="CB282" s="25"/>
      <c r="CC282" s="25"/>
      <c r="CD282" s="25"/>
      <c r="CE282" s="25"/>
      <c r="CF282" s="25"/>
      <c r="CG282" s="25"/>
      <c r="CH282" s="25"/>
      <c r="CI282" s="25"/>
      <c r="CJ282" s="25"/>
      <c r="CK282" s="25"/>
      <c r="CL282" s="25"/>
      <c r="CM282" s="25"/>
      <c r="CN282" s="25"/>
      <c r="CO282" s="25"/>
      <c r="CP282" s="25"/>
      <c r="CQ282" s="25"/>
      <c r="CR282" s="25"/>
      <c r="CS282" s="25"/>
    </row>
    <row r="283" spans="1:97" x14ac:dyDescent="0.35">
      <c r="A283" s="210" t="s">
        <v>1212</v>
      </c>
      <c r="B283" s="347">
        <v>25</v>
      </c>
      <c r="C283" s="1" t="s">
        <v>1213</v>
      </c>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14"/>
      <c r="BS283" s="14"/>
      <c r="BT283" s="14"/>
      <c r="BU283" s="14"/>
      <c r="BV283" s="25"/>
      <c r="BW283" s="25"/>
      <c r="BX283" s="25"/>
      <c r="BY283" s="25"/>
      <c r="BZ283" s="25"/>
      <c r="CA283" s="25"/>
      <c r="CB283" s="25"/>
      <c r="CC283" s="25"/>
      <c r="CD283" s="25"/>
      <c r="CE283" s="25"/>
      <c r="CF283" s="25"/>
      <c r="CG283" s="25"/>
      <c r="CH283" s="25"/>
      <c r="CI283" s="25"/>
      <c r="CJ283" s="25"/>
      <c r="CK283" s="25"/>
      <c r="CL283" s="25"/>
      <c r="CM283" s="25"/>
      <c r="CN283" s="25"/>
      <c r="CO283" s="25"/>
      <c r="CP283" s="25"/>
      <c r="CQ283" s="25"/>
      <c r="CR283" s="25"/>
      <c r="CS283" s="25"/>
    </row>
    <row r="284" spans="1:97" x14ac:dyDescent="0.35">
      <c r="A284" s="210" t="s">
        <v>1219</v>
      </c>
      <c r="B284" s="347">
        <v>10</v>
      </c>
      <c r="C284" s="1" t="s">
        <v>1214</v>
      </c>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14"/>
      <c r="BS284" s="14"/>
      <c r="BT284" s="14"/>
      <c r="BU284" s="14"/>
      <c r="BV284" s="25"/>
      <c r="BW284" s="25"/>
      <c r="BX284" s="25"/>
      <c r="BY284" s="25"/>
      <c r="BZ284" s="25"/>
      <c r="CA284" s="25"/>
      <c r="CB284" s="25"/>
      <c r="CC284" s="25"/>
      <c r="CD284" s="25"/>
      <c r="CE284" s="25"/>
      <c r="CF284" s="25"/>
      <c r="CG284" s="25"/>
      <c r="CH284" s="25"/>
      <c r="CI284" s="25"/>
      <c r="CJ284" s="25"/>
      <c r="CK284" s="25"/>
      <c r="CL284" s="25"/>
      <c r="CM284" s="25"/>
      <c r="CN284" s="25"/>
      <c r="CO284" s="25"/>
      <c r="CP284" s="25"/>
      <c r="CQ284" s="25"/>
      <c r="CR284" s="25"/>
      <c r="CS284" s="25"/>
    </row>
    <row r="285" spans="1:97" x14ac:dyDescent="0.35">
      <c r="F285" s="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14"/>
      <c r="BS285" s="14"/>
      <c r="BT285" s="14"/>
      <c r="BU285" s="14"/>
      <c r="BV285" s="25"/>
      <c r="BW285" s="25"/>
      <c r="BX285" s="25"/>
      <c r="BY285" s="25"/>
      <c r="BZ285" s="25"/>
      <c r="CA285" s="25"/>
      <c r="CB285" s="25"/>
      <c r="CC285" s="25"/>
      <c r="CD285" s="25"/>
      <c r="CE285" s="25"/>
      <c r="CF285" s="25"/>
      <c r="CG285" s="25"/>
      <c r="CH285" s="25"/>
      <c r="CI285" s="25"/>
      <c r="CJ285" s="25"/>
      <c r="CK285" s="25"/>
      <c r="CL285" s="25"/>
      <c r="CM285" s="25"/>
      <c r="CN285" s="25"/>
      <c r="CO285" s="25"/>
      <c r="CP285" s="25"/>
      <c r="CQ285" s="25"/>
      <c r="CR285" s="25"/>
      <c r="CS285" s="25"/>
    </row>
    <row r="286" spans="1:97" x14ac:dyDescent="0.35">
      <c r="A286" s="210" t="s">
        <v>813</v>
      </c>
      <c r="B286" s="410" t="s">
        <v>1222</v>
      </c>
      <c r="C286" s="411"/>
      <c r="D286" s="411"/>
      <c r="E286" s="411"/>
      <c r="F286" s="411"/>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14"/>
      <c r="BS286" s="14"/>
      <c r="BT286" s="14"/>
      <c r="BU286" s="14"/>
      <c r="BV286" s="25"/>
      <c r="BW286" s="25"/>
      <c r="BX286" s="25"/>
      <c r="BY286" s="25"/>
      <c r="BZ286" s="25"/>
      <c r="CA286" s="25"/>
      <c r="CB286" s="25"/>
      <c r="CC286" s="25"/>
      <c r="CD286" s="25"/>
      <c r="CE286" s="25"/>
      <c r="CF286" s="25"/>
      <c r="CG286" s="25"/>
      <c r="CH286" s="25"/>
      <c r="CI286" s="25"/>
      <c r="CJ286" s="25"/>
      <c r="CK286" s="25"/>
      <c r="CL286" s="25"/>
      <c r="CM286" s="25"/>
      <c r="CN286" s="25"/>
      <c r="CO286" s="25"/>
      <c r="CP286" s="25"/>
      <c r="CQ286" s="25"/>
      <c r="CR286" s="25"/>
      <c r="CS286" s="25"/>
    </row>
    <row r="287" spans="1:97" x14ac:dyDescent="0.35">
      <c r="A287" s="210"/>
      <c r="B287" s="212"/>
      <c r="F287" s="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14"/>
      <c r="BS287" s="14"/>
      <c r="BT287" s="14"/>
      <c r="BU287" s="14"/>
      <c r="BV287" s="25"/>
      <c r="BW287" s="25"/>
      <c r="BX287" s="25"/>
      <c r="BY287" s="25"/>
      <c r="BZ287" s="25"/>
      <c r="CA287" s="25"/>
      <c r="CB287" s="25"/>
      <c r="CC287" s="25"/>
      <c r="CD287" s="25"/>
      <c r="CE287" s="25"/>
      <c r="CF287" s="25"/>
      <c r="CG287" s="25"/>
      <c r="CH287" s="25"/>
      <c r="CI287" s="25"/>
      <c r="CJ287" s="25"/>
      <c r="CK287" s="25"/>
      <c r="CL287" s="25"/>
      <c r="CM287" s="25"/>
      <c r="CN287" s="25"/>
      <c r="CO287" s="25"/>
      <c r="CP287" s="25"/>
      <c r="CQ287" s="25"/>
      <c r="CR287" s="25"/>
      <c r="CS287" s="25"/>
    </row>
    <row r="288" spans="1:97" s="157" customFormat="1" ht="15" x14ac:dyDescent="0.3">
      <c r="A288" s="281" t="s">
        <v>745</v>
      </c>
      <c r="B288" s="287" t="s">
        <v>596</v>
      </c>
      <c r="C288" s="156" t="s">
        <v>1163</v>
      </c>
      <c r="D288" s="156"/>
      <c r="E288" s="156"/>
      <c r="F288" s="156"/>
    </row>
    <row r="289" spans="1:97" x14ac:dyDescent="0.35">
      <c r="A289" s="210" t="s">
        <v>567</v>
      </c>
      <c r="B289" s="347">
        <v>1000</v>
      </c>
      <c r="C289" s="275" t="s">
        <v>1391</v>
      </c>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14"/>
      <c r="BS289" s="14"/>
      <c r="BT289" s="14"/>
      <c r="BU289" s="14"/>
      <c r="BV289" s="25"/>
      <c r="BW289" s="25"/>
      <c r="BX289" s="25"/>
      <c r="BY289" s="25"/>
      <c r="BZ289" s="25"/>
      <c r="CA289" s="25"/>
      <c r="CB289" s="25"/>
      <c r="CC289" s="25"/>
      <c r="CD289" s="25"/>
      <c r="CE289" s="25"/>
      <c r="CF289" s="25"/>
      <c r="CG289" s="25"/>
      <c r="CH289" s="25"/>
      <c r="CI289" s="25"/>
      <c r="CJ289" s="25"/>
      <c r="CK289" s="25"/>
      <c r="CL289" s="25"/>
      <c r="CM289" s="25"/>
      <c r="CN289" s="25"/>
      <c r="CO289" s="25"/>
      <c r="CP289" s="25"/>
      <c r="CQ289" s="25"/>
      <c r="CR289" s="25"/>
      <c r="CS289" s="25"/>
    </row>
    <row r="290" spans="1:97" x14ac:dyDescent="0.35">
      <c r="A290" s="210" t="s">
        <v>759</v>
      </c>
      <c r="B290" s="347">
        <v>100</v>
      </c>
      <c r="C290" s="212" t="s">
        <v>190</v>
      </c>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14"/>
      <c r="BS290" s="14"/>
      <c r="BT290" s="14"/>
      <c r="BU290" s="14"/>
      <c r="BV290" s="25"/>
      <c r="BW290" s="25"/>
      <c r="BX290" s="25"/>
      <c r="BY290" s="25"/>
      <c r="BZ290" s="25"/>
      <c r="CA290" s="25"/>
      <c r="CB290" s="25"/>
      <c r="CC290" s="25"/>
      <c r="CD290" s="25"/>
      <c r="CE290" s="25"/>
      <c r="CF290" s="25"/>
      <c r="CG290" s="25"/>
      <c r="CH290" s="25"/>
      <c r="CI290" s="25"/>
      <c r="CJ290" s="25"/>
      <c r="CK290" s="25"/>
      <c r="CL290" s="25"/>
      <c r="CM290" s="25"/>
      <c r="CN290" s="25"/>
      <c r="CO290" s="25"/>
      <c r="CP290" s="25"/>
      <c r="CQ290" s="25"/>
      <c r="CR290" s="25"/>
      <c r="CS290" s="25"/>
    </row>
    <row r="291" spans="1:97" x14ac:dyDescent="0.35">
      <c r="A291" s="210" t="s">
        <v>294</v>
      </c>
      <c r="B291" s="347">
        <v>250</v>
      </c>
      <c r="C291" s="212" t="s">
        <v>292</v>
      </c>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14"/>
      <c r="BS291" s="14"/>
      <c r="BT291" s="14"/>
      <c r="BU291" s="14"/>
      <c r="BV291" s="25"/>
      <c r="BW291" s="25"/>
      <c r="BX291" s="25"/>
      <c r="BY291" s="25"/>
      <c r="BZ291" s="25"/>
      <c r="CA291" s="25"/>
      <c r="CB291" s="25"/>
      <c r="CC291" s="25"/>
      <c r="CD291" s="25"/>
      <c r="CE291" s="25"/>
      <c r="CF291" s="25"/>
      <c r="CG291" s="25"/>
      <c r="CH291" s="25"/>
      <c r="CI291" s="25"/>
      <c r="CJ291" s="25"/>
      <c r="CK291" s="25"/>
      <c r="CL291" s="25"/>
      <c r="CM291" s="25"/>
      <c r="CN291" s="25"/>
      <c r="CO291" s="25"/>
      <c r="CP291" s="25"/>
      <c r="CQ291" s="25"/>
      <c r="CR291" s="25"/>
      <c r="CS291" s="25"/>
    </row>
    <row r="292" spans="1:97" x14ac:dyDescent="0.35">
      <c r="A292" s="210" t="s">
        <v>761</v>
      </c>
      <c r="B292" s="347">
        <v>250</v>
      </c>
      <c r="C292" s="212" t="s">
        <v>194</v>
      </c>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14"/>
      <c r="BS292" s="14"/>
      <c r="BT292" s="14"/>
      <c r="BU292" s="14"/>
      <c r="BV292" s="25"/>
      <c r="BW292" s="25"/>
      <c r="BX292" s="25"/>
      <c r="BY292" s="25"/>
      <c r="BZ292" s="25"/>
      <c r="CA292" s="25"/>
      <c r="CB292" s="25"/>
      <c r="CC292" s="25"/>
      <c r="CD292" s="25"/>
      <c r="CE292" s="25"/>
      <c r="CF292" s="25"/>
      <c r="CG292" s="25"/>
      <c r="CH292" s="25"/>
      <c r="CI292" s="25"/>
      <c r="CJ292" s="25"/>
      <c r="CK292" s="25"/>
      <c r="CL292" s="25"/>
      <c r="CM292" s="25"/>
      <c r="CN292" s="25"/>
      <c r="CO292" s="25"/>
      <c r="CP292" s="25"/>
      <c r="CQ292" s="25"/>
      <c r="CR292" s="25"/>
      <c r="CS292" s="25"/>
    </row>
    <row r="293" spans="1:97" x14ac:dyDescent="0.35">
      <c r="A293" s="210" t="s">
        <v>1219</v>
      </c>
      <c r="B293" s="347">
        <v>10</v>
      </c>
      <c r="C293" s="212" t="s">
        <v>1214</v>
      </c>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14"/>
      <c r="BS293" s="14"/>
      <c r="BT293" s="14"/>
      <c r="BU293" s="14"/>
      <c r="BV293" s="25"/>
      <c r="BW293" s="25"/>
      <c r="BX293" s="25"/>
      <c r="BY293" s="25"/>
      <c r="BZ293" s="25"/>
      <c r="CA293" s="25"/>
      <c r="CB293" s="25"/>
      <c r="CC293" s="25"/>
      <c r="CD293" s="25"/>
      <c r="CE293" s="25"/>
      <c r="CF293" s="25"/>
      <c r="CG293" s="25"/>
      <c r="CH293" s="25"/>
      <c r="CI293" s="25"/>
      <c r="CJ293" s="25"/>
      <c r="CK293" s="25"/>
      <c r="CL293" s="25"/>
      <c r="CM293" s="25"/>
      <c r="CN293" s="25"/>
      <c r="CO293" s="25"/>
      <c r="CP293" s="25"/>
      <c r="CQ293" s="25"/>
      <c r="CR293" s="25"/>
      <c r="CS293" s="25"/>
    </row>
    <row r="294" spans="1:97" x14ac:dyDescent="0.35">
      <c r="E294" s="212"/>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14"/>
      <c r="BS294" s="14"/>
      <c r="BT294" s="14"/>
      <c r="BU294" s="14"/>
      <c r="BV294" s="25"/>
      <c r="BW294" s="25"/>
      <c r="BX294" s="25"/>
      <c r="BY294" s="25"/>
      <c r="BZ294" s="25"/>
      <c r="CA294" s="25"/>
      <c r="CB294" s="25"/>
      <c r="CC294" s="25"/>
      <c r="CD294" s="25"/>
      <c r="CE294" s="25"/>
      <c r="CF294" s="25"/>
      <c r="CG294" s="25"/>
      <c r="CH294" s="25"/>
      <c r="CI294" s="25"/>
      <c r="CJ294" s="25"/>
      <c r="CK294" s="25"/>
      <c r="CL294" s="25"/>
      <c r="CM294" s="25"/>
      <c r="CN294" s="25"/>
      <c r="CO294" s="25"/>
      <c r="CP294" s="25"/>
      <c r="CQ294" s="25"/>
      <c r="CR294" s="25"/>
      <c r="CS294" s="25"/>
    </row>
    <row r="295" spans="1:97" x14ac:dyDescent="0.35">
      <c r="A295" s="210" t="s">
        <v>813</v>
      </c>
      <c r="B295" s="410" t="s">
        <v>1239</v>
      </c>
      <c r="C295" s="411"/>
      <c r="D295" s="411"/>
      <c r="E295" s="411"/>
      <c r="F295" s="411"/>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14"/>
      <c r="BS295" s="14"/>
      <c r="BT295" s="14"/>
      <c r="BU295" s="14"/>
      <c r="BV295" s="25"/>
      <c r="BW295" s="25"/>
      <c r="BX295" s="25"/>
      <c r="BY295" s="25"/>
      <c r="BZ295" s="25"/>
      <c r="CA295" s="25"/>
      <c r="CB295" s="25"/>
      <c r="CC295" s="25"/>
      <c r="CD295" s="25"/>
      <c r="CE295" s="25"/>
      <c r="CF295" s="25"/>
      <c r="CG295" s="25"/>
      <c r="CH295" s="25"/>
      <c r="CI295" s="25"/>
      <c r="CJ295" s="25"/>
      <c r="CK295" s="25"/>
      <c r="CL295" s="25"/>
      <c r="CM295" s="25"/>
      <c r="CN295" s="25"/>
      <c r="CO295" s="25"/>
      <c r="CP295" s="25"/>
      <c r="CQ295" s="25"/>
      <c r="CR295" s="25"/>
      <c r="CS295" s="25"/>
    </row>
    <row r="296" spans="1:97" ht="18.75" customHeight="1" x14ac:dyDescent="0.35">
      <c r="A296" s="210"/>
      <c r="B296" s="411"/>
      <c r="C296" s="411"/>
      <c r="D296" s="411"/>
      <c r="E296" s="411"/>
      <c r="F296" s="411"/>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14"/>
      <c r="BS296" s="14"/>
      <c r="BT296" s="14"/>
      <c r="BU296" s="14"/>
      <c r="BV296" s="25"/>
      <c r="BW296" s="25"/>
      <c r="BX296" s="25"/>
      <c r="BY296" s="25"/>
      <c r="BZ296" s="25"/>
      <c r="CA296" s="25"/>
      <c r="CB296" s="25"/>
      <c r="CC296" s="25"/>
      <c r="CD296" s="25"/>
      <c r="CE296" s="25"/>
      <c r="CF296" s="25"/>
      <c r="CG296" s="25"/>
      <c r="CH296" s="25"/>
      <c r="CI296" s="25"/>
      <c r="CJ296" s="25"/>
      <c r="CK296" s="25"/>
      <c r="CL296" s="25"/>
      <c r="CM296" s="25"/>
      <c r="CN296" s="25"/>
      <c r="CO296" s="25"/>
      <c r="CP296" s="25"/>
      <c r="CQ296" s="25"/>
      <c r="CR296" s="25"/>
      <c r="CS296" s="25"/>
    </row>
    <row r="297" spans="1:97" x14ac:dyDescent="0.35">
      <c r="F297" s="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14"/>
      <c r="BS297" s="14"/>
      <c r="BT297" s="14"/>
      <c r="BU297" s="14"/>
      <c r="BV297" s="25"/>
      <c r="BW297" s="25"/>
      <c r="BX297" s="25"/>
      <c r="BY297" s="25"/>
      <c r="BZ297" s="25"/>
      <c r="CA297" s="25"/>
      <c r="CB297" s="25"/>
      <c r="CC297" s="25"/>
      <c r="CD297" s="25"/>
      <c r="CE297" s="25"/>
      <c r="CF297" s="25"/>
      <c r="CG297" s="25"/>
      <c r="CH297" s="25"/>
      <c r="CI297" s="25"/>
      <c r="CJ297" s="25"/>
      <c r="CK297" s="25"/>
      <c r="CL297" s="25"/>
      <c r="CM297" s="25"/>
      <c r="CN297" s="25"/>
      <c r="CO297" s="25"/>
      <c r="CP297" s="25"/>
      <c r="CQ297" s="25"/>
      <c r="CR297" s="25"/>
      <c r="CS297" s="25"/>
    </row>
    <row r="298" spans="1:97" s="157" customFormat="1" ht="15" x14ac:dyDescent="0.3">
      <c r="A298" s="281" t="s">
        <v>735</v>
      </c>
      <c r="B298" s="287" t="s">
        <v>596</v>
      </c>
      <c r="C298" s="156" t="s">
        <v>545</v>
      </c>
      <c r="D298" s="156"/>
      <c r="E298" s="156"/>
      <c r="F298" s="156"/>
    </row>
    <row r="299" spans="1:97" x14ac:dyDescent="0.35">
      <c r="A299" s="210" t="s">
        <v>759</v>
      </c>
      <c r="B299" s="347">
        <v>100</v>
      </c>
      <c r="C299" s="212" t="s">
        <v>190</v>
      </c>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14"/>
      <c r="BS299" s="14"/>
      <c r="BT299" s="14"/>
      <c r="BU299" s="14"/>
      <c r="BV299" s="25"/>
      <c r="BW299" s="25"/>
      <c r="BX299" s="25"/>
      <c r="BY299" s="25"/>
      <c r="BZ299" s="25"/>
      <c r="CA299" s="25"/>
      <c r="CB299" s="25"/>
      <c r="CC299" s="25"/>
      <c r="CD299" s="25"/>
      <c r="CE299" s="25"/>
      <c r="CF299" s="25"/>
      <c r="CG299" s="25"/>
      <c r="CH299" s="25"/>
      <c r="CI299" s="25"/>
      <c r="CJ299" s="25"/>
      <c r="CK299" s="25"/>
      <c r="CL299" s="25"/>
      <c r="CM299" s="25"/>
      <c r="CN299" s="25"/>
      <c r="CO299" s="25"/>
      <c r="CP299" s="25"/>
      <c r="CQ299" s="25"/>
      <c r="CR299" s="25"/>
      <c r="CS299" s="25"/>
    </row>
    <row r="300" spans="1:97" x14ac:dyDescent="0.35">
      <c r="A300" s="210" t="s">
        <v>294</v>
      </c>
      <c r="B300" s="347">
        <v>250</v>
      </c>
      <c r="C300" s="212" t="s">
        <v>292</v>
      </c>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14"/>
      <c r="BS300" s="14"/>
      <c r="BT300" s="14"/>
      <c r="BU300" s="14"/>
      <c r="BV300" s="25"/>
      <c r="BW300" s="25"/>
      <c r="BX300" s="25"/>
      <c r="BY300" s="25"/>
      <c r="BZ300" s="25"/>
      <c r="CA300" s="25"/>
      <c r="CB300" s="25"/>
      <c r="CC300" s="25"/>
      <c r="CD300" s="25"/>
      <c r="CE300" s="25"/>
      <c r="CF300" s="25"/>
      <c r="CG300" s="25"/>
      <c r="CH300" s="25"/>
      <c r="CI300" s="25"/>
      <c r="CJ300" s="25"/>
      <c r="CK300" s="25"/>
      <c r="CL300" s="25"/>
      <c r="CM300" s="25"/>
      <c r="CN300" s="25"/>
      <c r="CO300" s="25"/>
      <c r="CP300" s="25"/>
      <c r="CQ300" s="25"/>
      <c r="CR300" s="25"/>
      <c r="CS300" s="25"/>
    </row>
    <row r="301" spans="1:97" x14ac:dyDescent="0.35">
      <c r="A301" s="210" t="s">
        <v>761</v>
      </c>
      <c r="B301" s="347">
        <v>250</v>
      </c>
      <c r="C301" s="212" t="s">
        <v>194</v>
      </c>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A301" s="25"/>
      <c r="BB301" s="25"/>
      <c r="BC301" s="25"/>
      <c r="BD301" s="25"/>
      <c r="BE301" s="25"/>
      <c r="BF301" s="25"/>
      <c r="BG301" s="25"/>
      <c r="BH301" s="25"/>
      <c r="BI301" s="25"/>
      <c r="BJ301" s="25"/>
      <c r="BK301" s="25"/>
      <c r="BL301" s="25"/>
      <c r="BM301" s="25"/>
      <c r="BN301" s="25"/>
      <c r="BO301" s="25"/>
      <c r="BP301" s="25"/>
      <c r="BQ301" s="25"/>
      <c r="BR301" s="14"/>
      <c r="BS301" s="14"/>
      <c r="BT301" s="14"/>
      <c r="BU301" s="14"/>
      <c r="BV301" s="25"/>
      <c r="BW301" s="25"/>
      <c r="BX301" s="25"/>
      <c r="BY301" s="25"/>
      <c r="BZ301" s="25"/>
      <c r="CA301" s="25"/>
      <c r="CB301" s="25"/>
      <c r="CC301" s="25"/>
      <c r="CD301" s="25"/>
      <c r="CE301" s="25"/>
      <c r="CF301" s="25"/>
      <c r="CG301" s="25"/>
      <c r="CH301" s="25"/>
      <c r="CI301" s="25"/>
      <c r="CJ301" s="25"/>
      <c r="CK301" s="25"/>
      <c r="CL301" s="25"/>
      <c r="CM301" s="25"/>
      <c r="CN301" s="25"/>
      <c r="CO301" s="25"/>
      <c r="CP301" s="25"/>
      <c r="CQ301" s="25"/>
      <c r="CR301" s="25"/>
      <c r="CS301" s="25"/>
    </row>
    <row r="302" spans="1:97" x14ac:dyDescent="0.35">
      <c r="F302" s="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A302" s="25"/>
      <c r="BB302" s="25"/>
      <c r="BC302" s="25"/>
      <c r="BD302" s="25"/>
      <c r="BE302" s="25"/>
      <c r="BF302" s="25"/>
      <c r="BG302" s="25"/>
      <c r="BH302" s="25"/>
      <c r="BI302" s="25"/>
      <c r="BJ302" s="25"/>
      <c r="BK302" s="25"/>
      <c r="BL302" s="25"/>
      <c r="BM302" s="25"/>
      <c r="BN302" s="25"/>
      <c r="BO302" s="25"/>
      <c r="BP302" s="25"/>
      <c r="BQ302" s="25"/>
      <c r="BR302" s="14"/>
      <c r="BS302" s="14"/>
      <c r="BT302" s="14"/>
      <c r="BU302" s="14"/>
      <c r="BV302" s="25"/>
      <c r="BW302" s="25"/>
      <c r="BX302" s="25"/>
      <c r="BY302" s="25"/>
      <c r="BZ302" s="25"/>
      <c r="CA302" s="25"/>
      <c r="CB302" s="25"/>
      <c r="CC302" s="25"/>
      <c r="CD302" s="25"/>
      <c r="CE302" s="25"/>
      <c r="CF302" s="25"/>
      <c r="CG302" s="25"/>
      <c r="CH302" s="25"/>
      <c r="CI302" s="25"/>
      <c r="CJ302" s="25"/>
      <c r="CK302" s="25"/>
      <c r="CL302" s="25"/>
      <c r="CM302" s="25"/>
      <c r="CN302" s="25"/>
      <c r="CO302" s="25"/>
      <c r="CP302" s="25"/>
      <c r="CQ302" s="25"/>
      <c r="CR302" s="25"/>
      <c r="CS302" s="25"/>
    </row>
    <row r="303" spans="1:97" x14ac:dyDescent="0.35">
      <c r="A303" s="210" t="s">
        <v>813</v>
      </c>
      <c r="B303" s="212" t="s">
        <v>1240</v>
      </c>
      <c r="F303" s="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A303" s="25"/>
      <c r="BB303" s="25"/>
      <c r="BC303" s="25"/>
      <c r="BD303" s="25"/>
      <c r="BE303" s="25"/>
      <c r="BF303" s="25"/>
      <c r="BG303" s="25"/>
      <c r="BH303" s="25"/>
      <c r="BI303" s="25"/>
      <c r="BJ303" s="25"/>
      <c r="BK303" s="25"/>
      <c r="BL303" s="25"/>
      <c r="BM303" s="25"/>
      <c r="BN303" s="25"/>
      <c r="BO303" s="25"/>
      <c r="BP303" s="25"/>
      <c r="BQ303" s="25"/>
      <c r="BR303" s="14"/>
      <c r="BS303" s="14"/>
      <c r="BT303" s="14"/>
      <c r="BU303" s="14"/>
      <c r="BV303" s="25"/>
      <c r="BW303" s="25"/>
      <c r="BX303" s="25"/>
      <c r="BY303" s="25"/>
      <c r="BZ303" s="25"/>
      <c r="CA303" s="25"/>
      <c r="CB303" s="25"/>
      <c r="CC303" s="25"/>
      <c r="CD303" s="25"/>
      <c r="CE303" s="25"/>
      <c r="CF303" s="25"/>
      <c r="CG303" s="25"/>
      <c r="CH303" s="25"/>
      <c r="CI303" s="25"/>
      <c r="CJ303" s="25"/>
      <c r="CK303" s="25"/>
      <c r="CL303" s="25"/>
      <c r="CM303" s="25"/>
      <c r="CN303" s="25"/>
      <c r="CO303" s="25"/>
      <c r="CP303" s="25"/>
      <c r="CQ303" s="25"/>
      <c r="CR303" s="25"/>
      <c r="CS303" s="25"/>
    </row>
    <row r="304" spans="1:97" x14ac:dyDescent="0.35">
      <c r="F304" s="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A304" s="25"/>
      <c r="BB304" s="25"/>
      <c r="BC304" s="25"/>
      <c r="BD304" s="25"/>
      <c r="BE304" s="25"/>
      <c r="BF304" s="25"/>
      <c r="BG304" s="25"/>
      <c r="BH304" s="25"/>
      <c r="BI304" s="25"/>
      <c r="BJ304" s="25"/>
      <c r="BK304" s="25"/>
      <c r="BL304" s="25"/>
      <c r="BM304" s="25"/>
      <c r="BN304" s="25"/>
      <c r="BO304" s="25"/>
      <c r="BP304" s="25"/>
      <c r="BQ304" s="25"/>
      <c r="BR304" s="14"/>
      <c r="BS304" s="14"/>
      <c r="BT304" s="14"/>
      <c r="BU304" s="14"/>
      <c r="BV304" s="25"/>
      <c r="BW304" s="25"/>
      <c r="BX304" s="25"/>
      <c r="BY304" s="25"/>
      <c r="BZ304" s="25"/>
      <c r="CA304" s="25"/>
      <c r="CB304" s="25"/>
      <c r="CC304" s="25"/>
      <c r="CD304" s="25"/>
      <c r="CE304" s="25"/>
      <c r="CF304" s="25"/>
      <c r="CG304" s="25"/>
      <c r="CH304" s="25"/>
      <c r="CI304" s="25"/>
      <c r="CJ304" s="25"/>
      <c r="CK304" s="25"/>
      <c r="CL304" s="25"/>
      <c r="CM304" s="25"/>
      <c r="CN304" s="25"/>
      <c r="CO304" s="25"/>
      <c r="CP304" s="25"/>
      <c r="CQ304" s="25"/>
      <c r="CR304" s="25"/>
      <c r="CS304" s="25"/>
    </row>
    <row r="305" spans="1:97" s="157" customFormat="1" ht="15" x14ac:dyDescent="0.3">
      <c r="A305" s="281" t="s">
        <v>733</v>
      </c>
      <c r="B305" s="287" t="s">
        <v>596</v>
      </c>
      <c r="C305" s="156" t="s">
        <v>1162</v>
      </c>
      <c r="D305" s="156"/>
      <c r="E305" s="156"/>
      <c r="F305" s="156"/>
      <c r="CH305" s="157" t="s">
        <v>1129</v>
      </c>
    </row>
    <row r="306" spans="1:97" x14ac:dyDescent="0.35">
      <c r="A306" s="210" t="s">
        <v>567</v>
      </c>
      <c r="B306" s="347">
        <v>250</v>
      </c>
      <c r="C306" s="275" t="s">
        <v>1391</v>
      </c>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14"/>
      <c r="BS306" s="14"/>
      <c r="BT306" s="14"/>
      <c r="BU306" s="14"/>
      <c r="BV306" s="25"/>
      <c r="BW306" s="25"/>
      <c r="BX306" s="25"/>
      <c r="BY306" s="25"/>
      <c r="BZ306" s="25"/>
      <c r="CA306" s="25"/>
      <c r="CB306" s="25"/>
      <c r="CC306" s="25"/>
      <c r="CD306" s="25"/>
      <c r="CE306" s="25"/>
      <c r="CF306" s="25"/>
      <c r="CG306" s="25"/>
      <c r="CH306" s="25"/>
      <c r="CI306" s="25"/>
      <c r="CJ306" s="25"/>
      <c r="CK306" s="25"/>
      <c r="CL306" s="25"/>
      <c r="CM306" s="25"/>
      <c r="CN306" s="25"/>
      <c r="CO306" s="25"/>
      <c r="CP306" s="25"/>
      <c r="CQ306" s="25"/>
      <c r="CR306" s="25"/>
      <c r="CS306" s="25"/>
    </row>
    <row r="307" spans="1:97" x14ac:dyDescent="0.35">
      <c r="A307" s="210" t="s">
        <v>219</v>
      </c>
      <c r="B307" s="347">
        <v>250</v>
      </c>
      <c r="C307" s="212" t="s">
        <v>220</v>
      </c>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A307" s="25"/>
      <c r="BB307" s="25"/>
      <c r="BC307" s="25"/>
      <c r="BD307" s="25"/>
      <c r="BE307" s="25"/>
      <c r="BF307" s="25"/>
      <c r="BG307" s="25"/>
      <c r="BH307" s="25"/>
      <c r="BI307" s="25"/>
      <c r="BJ307" s="25"/>
      <c r="BK307" s="25"/>
      <c r="BL307" s="25"/>
      <c r="BM307" s="25"/>
      <c r="BN307" s="25"/>
      <c r="BO307" s="25"/>
      <c r="BP307" s="25"/>
      <c r="BQ307" s="25"/>
      <c r="BR307" s="14"/>
      <c r="BS307" s="14"/>
      <c r="BT307" s="14"/>
      <c r="BU307" s="14"/>
      <c r="BV307" s="25"/>
      <c r="BW307" s="25"/>
      <c r="BX307" s="25"/>
      <c r="BY307" s="25"/>
      <c r="BZ307" s="25"/>
      <c r="CA307" s="25"/>
      <c r="CB307" s="25"/>
      <c r="CC307" s="25"/>
      <c r="CD307" s="25"/>
      <c r="CE307" s="25"/>
      <c r="CF307" s="25"/>
      <c r="CG307" s="25"/>
      <c r="CH307" s="25"/>
      <c r="CI307" s="25"/>
      <c r="CJ307" s="25"/>
      <c r="CK307" s="25"/>
      <c r="CL307" s="25"/>
      <c r="CM307" s="25"/>
      <c r="CN307" s="25"/>
      <c r="CO307" s="25"/>
      <c r="CP307" s="25"/>
      <c r="CQ307" s="25"/>
      <c r="CR307" s="25"/>
      <c r="CS307" s="25"/>
    </row>
    <row r="308" spans="1:97" x14ac:dyDescent="0.35">
      <c r="A308" s="210" t="s">
        <v>702</v>
      </c>
      <c r="B308" s="347">
        <v>250</v>
      </c>
      <c r="C308" s="212" t="s">
        <v>1144</v>
      </c>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A308" s="25"/>
      <c r="BB308" s="25"/>
      <c r="BC308" s="25"/>
      <c r="BD308" s="25"/>
      <c r="BE308" s="25"/>
      <c r="BF308" s="25"/>
      <c r="BG308" s="25"/>
      <c r="BH308" s="25"/>
      <c r="BI308" s="25"/>
      <c r="BJ308" s="25"/>
      <c r="BK308" s="25"/>
      <c r="BL308" s="25"/>
      <c r="BM308" s="25"/>
      <c r="BN308" s="25"/>
      <c r="BO308" s="25"/>
      <c r="BP308" s="25"/>
      <c r="BQ308" s="25"/>
      <c r="BR308" s="14"/>
      <c r="BS308" s="14"/>
      <c r="BT308" s="14"/>
      <c r="BU308" s="14"/>
      <c r="BV308" s="25"/>
      <c r="BW308" s="25"/>
      <c r="BX308" s="25"/>
      <c r="BY308" s="25"/>
      <c r="BZ308" s="25"/>
      <c r="CA308" s="25"/>
      <c r="CB308" s="25"/>
      <c r="CC308" s="25"/>
      <c r="CD308" s="25"/>
      <c r="CE308" s="25"/>
      <c r="CF308" s="25"/>
      <c r="CG308" s="25"/>
      <c r="CH308" s="25"/>
      <c r="CI308" s="25"/>
      <c r="CJ308" s="25"/>
      <c r="CK308" s="25"/>
      <c r="CL308" s="25"/>
      <c r="CM308" s="25"/>
      <c r="CN308" s="25"/>
      <c r="CO308" s="25"/>
      <c r="CP308" s="25"/>
      <c r="CQ308" s="25"/>
      <c r="CR308" s="25"/>
      <c r="CS308" s="25"/>
    </row>
    <row r="309" spans="1:97" x14ac:dyDescent="0.35">
      <c r="A309" s="210" t="s">
        <v>1212</v>
      </c>
      <c r="B309" s="347">
        <v>25</v>
      </c>
      <c r="C309" s="1" t="s">
        <v>1213</v>
      </c>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A309" s="25"/>
      <c r="BB309" s="25"/>
      <c r="BC309" s="25"/>
      <c r="BD309" s="25"/>
      <c r="BE309" s="25"/>
      <c r="BF309" s="25"/>
      <c r="BG309" s="25"/>
      <c r="BH309" s="25"/>
      <c r="BI309" s="25"/>
      <c r="BJ309" s="25"/>
      <c r="BK309" s="25"/>
      <c r="BL309" s="25"/>
      <c r="BM309" s="25"/>
      <c r="BN309" s="25"/>
      <c r="BO309" s="25"/>
      <c r="BP309" s="25"/>
      <c r="BQ309" s="25"/>
      <c r="BR309" s="14"/>
      <c r="BS309" s="14"/>
      <c r="BT309" s="14"/>
      <c r="BU309" s="14"/>
      <c r="BV309" s="25"/>
      <c r="BW309" s="25"/>
      <c r="BX309" s="25"/>
      <c r="BY309" s="25"/>
      <c r="BZ309" s="25"/>
      <c r="CA309" s="25"/>
      <c r="CB309" s="25"/>
      <c r="CC309" s="25"/>
      <c r="CD309" s="25"/>
      <c r="CE309" s="25"/>
      <c r="CF309" s="25"/>
      <c r="CG309" s="25"/>
      <c r="CH309" s="25"/>
      <c r="CI309" s="25"/>
      <c r="CJ309" s="25"/>
      <c r="CK309" s="25"/>
      <c r="CL309" s="25"/>
      <c r="CM309" s="25"/>
      <c r="CN309" s="25"/>
      <c r="CO309" s="25"/>
      <c r="CP309" s="25"/>
      <c r="CQ309" s="25"/>
      <c r="CR309" s="25"/>
      <c r="CS309" s="25"/>
    </row>
    <row r="310" spans="1:97" x14ac:dyDescent="0.35">
      <c r="A310" s="210" t="s">
        <v>1219</v>
      </c>
      <c r="B310" s="347">
        <v>10</v>
      </c>
      <c r="C310" s="1" t="s">
        <v>1214</v>
      </c>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A310" s="25"/>
      <c r="BB310" s="25"/>
      <c r="BC310" s="25"/>
      <c r="BD310" s="25"/>
      <c r="BE310" s="25"/>
      <c r="BF310" s="25"/>
      <c r="BG310" s="25"/>
      <c r="BH310" s="25"/>
      <c r="BI310" s="25"/>
      <c r="BJ310" s="25"/>
      <c r="BK310" s="25"/>
      <c r="BL310" s="25"/>
      <c r="BM310" s="25"/>
      <c r="BN310" s="25"/>
      <c r="BO310" s="25"/>
      <c r="BP310" s="25"/>
      <c r="BQ310" s="25"/>
      <c r="BR310" s="14"/>
      <c r="BS310" s="14"/>
      <c r="BT310" s="14"/>
      <c r="BU310" s="14"/>
      <c r="BV310" s="25"/>
      <c r="BW310" s="25"/>
      <c r="BX310" s="25"/>
      <c r="BY310" s="25"/>
      <c r="BZ310" s="25"/>
      <c r="CA310" s="25"/>
      <c r="CB310" s="25"/>
      <c r="CC310" s="25"/>
      <c r="CD310" s="25"/>
      <c r="CE310" s="25"/>
      <c r="CF310" s="25"/>
      <c r="CG310" s="25"/>
      <c r="CH310" s="25"/>
      <c r="CI310" s="25"/>
      <c r="CJ310" s="25"/>
      <c r="CK310" s="25"/>
      <c r="CL310" s="25"/>
      <c r="CM310" s="25"/>
      <c r="CN310" s="25"/>
      <c r="CO310" s="25"/>
      <c r="CP310" s="25"/>
      <c r="CQ310" s="25"/>
      <c r="CR310" s="25"/>
      <c r="CS310" s="25"/>
    </row>
    <row r="311" spans="1:97" x14ac:dyDescent="0.3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A311" s="25"/>
      <c r="BB311" s="25"/>
      <c r="BC311" s="25"/>
      <c r="BD311" s="25"/>
      <c r="BE311" s="25"/>
      <c r="BF311" s="25"/>
      <c r="BG311" s="25"/>
      <c r="BH311" s="25"/>
      <c r="BI311" s="25"/>
      <c r="BJ311" s="25"/>
      <c r="BK311" s="25"/>
      <c r="BL311" s="25"/>
      <c r="BM311" s="25"/>
      <c r="BN311" s="25"/>
      <c r="BO311" s="25"/>
      <c r="BP311" s="25"/>
      <c r="BQ311" s="25"/>
      <c r="BR311" s="14"/>
      <c r="BS311" s="14"/>
      <c r="BT311" s="14"/>
      <c r="BU311" s="14"/>
      <c r="BV311" s="25"/>
      <c r="BW311" s="25"/>
      <c r="BX311" s="25"/>
      <c r="BY311" s="25"/>
      <c r="BZ311" s="25"/>
      <c r="CA311" s="25"/>
      <c r="CB311" s="25"/>
      <c r="CC311" s="25"/>
      <c r="CD311" s="25"/>
      <c r="CE311" s="25"/>
      <c r="CF311" s="25"/>
      <c r="CG311" s="25"/>
      <c r="CH311" s="25"/>
      <c r="CI311" s="25"/>
      <c r="CJ311" s="25"/>
      <c r="CK311" s="25"/>
      <c r="CL311" s="25"/>
      <c r="CM311" s="25"/>
      <c r="CN311" s="25"/>
      <c r="CO311" s="25"/>
      <c r="CP311" s="25"/>
      <c r="CQ311" s="25"/>
      <c r="CR311" s="25"/>
      <c r="CS311" s="25"/>
    </row>
    <row r="312" spans="1:97" x14ac:dyDescent="0.35">
      <c r="A312" s="210" t="s">
        <v>813</v>
      </c>
      <c r="B312" s="410" t="s">
        <v>1241</v>
      </c>
      <c r="C312" s="411"/>
      <c r="D312" s="411"/>
      <c r="E312" s="411"/>
      <c r="F312" s="411"/>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A312" s="25"/>
      <c r="BB312" s="25"/>
      <c r="BC312" s="25"/>
      <c r="BD312" s="25"/>
      <c r="BE312" s="25"/>
      <c r="BF312" s="25"/>
      <c r="BG312" s="25"/>
      <c r="BH312" s="25"/>
      <c r="BI312" s="25"/>
      <c r="BJ312" s="25"/>
      <c r="BK312" s="25"/>
      <c r="BL312" s="25"/>
      <c r="BM312" s="25"/>
      <c r="BN312" s="25"/>
      <c r="BO312" s="25"/>
      <c r="BP312" s="25"/>
      <c r="BQ312" s="25"/>
      <c r="BR312" s="14"/>
      <c r="BS312" s="14"/>
      <c r="BT312" s="14"/>
      <c r="BU312" s="14"/>
      <c r="BV312" s="25"/>
      <c r="BW312" s="25"/>
      <c r="BX312" s="25"/>
      <c r="BY312" s="25"/>
      <c r="BZ312" s="25"/>
      <c r="CA312" s="25"/>
      <c r="CB312" s="25"/>
      <c r="CC312" s="25"/>
      <c r="CD312" s="25"/>
      <c r="CE312" s="25"/>
      <c r="CF312" s="25"/>
      <c r="CG312" s="25"/>
      <c r="CH312" s="25"/>
      <c r="CI312" s="25"/>
      <c r="CJ312" s="25"/>
      <c r="CK312" s="25"/>
      <c r="CL312" s="25"/>
      <c r="CM312" s="25"/>
      <c r="CN312" s="25"/>
      <c r="CO312" s="25"/>
      <c r="CP312" s="25"/>
      <c r="CQ312" s="25"/>
      <c r="CR312" s="25"/>
      <c r="CS312" s="25"/>
    </row>
    <row r="313" spans="1:97" x14ac:dyDescent="0.35">
      <c r="A313" s="210"/>
      <c r="B313" s="411"/>
      <c r="C313" s="411"/>
      <c r="D313" s="411"/>
      <c r="E313" s="411"/>
      <c r="F313" s="411"/>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A313" s="25"/>
      <c r="BB313" s="25"/>
      <c r="BC313" s="25"/>
      <c r="BD313" s="25"/>
      <c r="BE313" s="25"/>
      <c r="BF313" s="25"/>
      <c r="BG313" s="25"/>
      <c r="BH313" s="25"/>
      <c r="BI313" s="25"/>
      <c r="BJ313" s="25"/>
      <c r="BK313" s="25"/>
      <c r="BL313" s="25"/>
      <c r="BM313" s="25"/>
      <c r="BN313" s="25"/>
      <c r="BO313" s="25"/>
      <c r="BP313" s="25"/>
      <c r="BQ313" s="25"/>
      <c r="BR313" s="14"/>
      <c r="BS313" s="14"/>
      <c r="BT313" s="14"/>
      <c r="BU313" s="14"/>
      <c r="BV313" s="25"/>
      <c r="BW313" s="25"/>
      <c r="BX313" s="25"/>
      <c r="BY313" s="25"/>
      <c r="BZ313" s="25"/>
      <c r="CA313" s="25"/>
      <c r="CB313" s="25"/>
      <c r="CC313" s="25"/>
      <c r="CD313" s="25"/>
      <c r="CE313" s="25"/>
      <c r="CF313" s="25"/>
      <c r="CG313" s="25"/>
      <c r="CH313" s="25"/>
      <c r="CI313" s="25"/>
      <c r="CJ313" s="25"/>
      <c r="CK313" s="25"/>
      <c r="CL313" s="25"/>
      <c r="CM313" s="25"/>
      <c r="CN313" s="25"/>
      <c r="CO313" s="25"/>
      <c r="CP313" s="25"/>
      <c r="CQ313" s="25"/>
      <c r="CR313" s="25"/>
      <c r="CS313" s="25"/>
    </row>
    <row r="314" spans="1:97" ht="21" customHeight="1" x14ac:dyDescent="0.35">
      <c r="A314" s="210"/>
      <c r="B314" s="411"/>
      <c r="C314" s="411"/>
      <c r="D314" s="411"/>
      <c r="E314" s="411"/>
      <c r="F314" s="411"/>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A314" s="25"/>
      <c r="BB314" s="25"/>
      <c r="BC314" s="25"/>
      <c r="BD314" s="25"/>
      <c r="BE314" s="25"/>
      <c r="BF314" s="25"/>
      <c r="BG314" s="25"/>
      <c r="BH314" s="25"/>
      <c r="BI314" s="25"/>
      <c r="BJ314" s="25"/>
      <c r="BK314" s="25"/>
      <c r="BL314" s="25"/>
      <c r="BM314" s="25"/>
      <c r="BN314" s="25"/>
      <c r="BO314" s="25"/>
      <c r="BP314" s="25"/>
      <c r="BQ314" s="25"/>
      <c r="BR314" s="14"/>
      <c r="BS314" s="14"/>
      <c r="BT314" s="14"/>
      <c r="BU314" s="14"/>
      <c r="BV314" s="25"/>
      <c r="BW314" s="25"/>
      <c r="BX314" s="25"/>
      <c r="BY314" s="25"/>
      <c r="BZ314" s="25"/>
      <c r="CA314" s="25"/>
      <c r="CB314" s="25"/>
      <c r="CC314" s="25"/>
      <c r="CD314" s="25"/>
      <c r="CE314" s="25"/>
      <c r="CF314" s="25"/>
      <c r="CG314" s="25"/>
      <c r="CH314" s="25"/>
      <c r="CI314" s="25"/>
      <c r="CJ314" s="25"/>
      <c r="CK314" s="25"/>
      <c r="CL314" s="25"/>
      <c r="CM314" s="25"/>
      <c r="CN314" s="25"/>
      <c r="CO314" s="25"/>
      <c r="CP314" s="25"/>
      <c r="CQ314" s="25"/>
      <c r="CR314" s="25"/>
      <c r="CS314" s="25"/>
    </row>
    <row r="315" spans="1:97" ht="21" customHeight="1" x14ac:dyDescent="0.35">
      <c r="A315" s="210"/>
      <c r="B315" s="277"/>
      <c r="C315" s="277"/>
      <c r="D315" s="277"/>
      <c r="E315" s="277"/>
      <c r="F315" s="207"/>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A315" s="25"/>
      <c r="BB315" s="25"/>
      <c r="BC315" s="25"/>
      <c r="BD315" s="25"/>
      <c r="BE315" s="25"/>
      <c r="BF315" s="25"/>
      <c r="BG315" s="25"/>
      <c r="BH315" s="25"/>
      <c r="BI315" s="25"/>
      <c r="BJ315" s="25"/>
      <c r="BK315" s="25"/>
      <c r="BL315" s="25"/>
      <c r="BM315" s="25"/>
      <c r="BN315" s="25"/>
      <c r="BO315" s="25"/>
      <c r="BP315" s="25"/>
      <c r="BQ315" s="25"/>
      <c r="BR315" s="14"/>
      <c r="BS315" s="14"/>
      <c r="BT315" s="14"/>
      <c r="BU315" s="14"/>
      <c r="BV315" s="25"/>
      <c r="BW315" s="25"/>
      <c r="BX315" s="25"/>
      <c r="BY315" s="25"/>
      <c r="BZ315" s="25"/>
      <c r="CA315" s="25"/>
      <c r="CB315" s="25"/>
      <c r="CC315" s="25"/>
      <c r="CD315" s="25"/>
      <c r="CE315" s="25"/>
      <c r="CF315" s="25"/>
      <c r="CG315" s="25"/>
      <c r="CH315" s="25"/>
      <c r="CI315" s="25"/>
      <c r="CJ315" s="25"/>
      <c r="CK315" s="25"/>
      <c r="CL315" s="25"/>
      <c r="CM315" s="25"/>
      <c r="CN315" s="25"/>
      <c r="CO315" s="25"/>
      <c r="CP315" s="25"/>
      <c r="CQ315" s="25"/>
      <c r="CR315" s="25"/>
      <c r="CS315" s="25"/>
    </row>
    <row r="316" spans="1:97" s="157" customFormat="1" ht="15" x14ac:dyDescent="0.3">
      <c r="A316" s="281" t="s">
        <v>729</v>
      </c>
      <c r="B316" s="287" t="s">
        <v>596</v>
      </c>
      <c r="C316" s="156" t="s">
        <v>191</v>
      </c>
      <c r="F316" s="156"/>
    </row>
    <row r="317" spans="1:97" x14ac:dyDescent="0.35">
      <c r="A317" s="210" t="s">
        <v>567</v>
      </c>
      <c r="B317" s="347">
        <v>250</v>
      </c>
      <c r="C317" s="275" t="s">
        <v>1391</v>
      </c>
    </row>
    <row r="318" spans="1:97" x14ac:dyDescent="0.35">
      <c r="A318" s="210" t="s">
        <v>697</v>
      </c>
      <c r="B318" s="347">
        <v>250</v>
      </c>
      <c r="C318" s="212" t="s">
        <v>1139</v>
      </c>
    </row>
    <row r="319" spans="1:97" x14ac:dyDescent="0.35">
      <c r="A319" s="210" t="s">
        <v>701</v>
      </c>
      <c r="B319" s="347">
        <v>250</v>
      </c>
      <c r="C319" s="212" t="s">
        <v>1143</v>
      </c>
    </row>
    <row r="320" spans="1:97" x14ac:dyDescent="0.35">
      <c r="A320" s="210" t="s">
        <v>1219</v>
      </c>
      <c r="B320" s="347">
        <v>5</v>
      </c>
      <c r="C320" s="212" t="s">
        <v>1214</v>
      </c>
    </row>
    <row r="321" spans="1:6" x14ac:dyDescent="0.35">
      <c r="B321" s="210"/>
      <c r="E321" s="212"/>
    </row>
    <row r="322" spans="1:6" x14ac:dyDescent="0.35">
      <c r="A322" s="210" t="s">
        <v>813</v>
      </c>
      <c r="B322" s="212" t="s">
        <v>1242</v>
      </c>
    </row>
    <row r="324" spans="1:6" s="157" customFormat="1" ht="15" x14ac:dyDescent="0.3">
      <c r="A324" s="281" t="s">
        <v>731</v>
      </c>
      <c r="B324" s="287" t="s">
        <v>596</v>
      </c>
      <c r="C324" s="156" t="s">
        <v>1393</v>
      </c>
      <c r="D324" s="156"/>
      <c r="E324" s="156"/>
      <c r="F324" s="156"/>
    </row>
    <row r="325" spans="1:6" x14ac:dyDescent="0.35">
      <c r="A325" s="210" t="s">
        <v>265</v>
      </c>
      <c r="B325" s="347">
        <v>100</v>
      </c>
      <c r="C325" s="212" t="s">
        <v>266</v>
      </c>
    </row>
    <row r="326" spans="1:6" x14ac:dyDescent="0.35">
      <c r="A326" s="210" t="s">
        <v>678</v>
      </c>
      <c r="B326" s="347">
        <v>100</v>
      </c>
      <c r="C326" s="275" t="s">
        <v>1134</v>
      </c>
    </row>
    <row r="327" spans="1:6" x14ac:dyDescent="0.35">
      <c r="A327" s="210" t="s">
        <v>680</v>
      </c>
      <c r="B327" s="347">
        <v>250</v>
      </c>
      <c r="C327" s="212" t="s">
        <v>187</v>
      </c>
    </row>
    <row r="328" spans="1:6" x14ac:dyDescent="0.35">
      <c r="A328" s="210" t="s">
        <v>682</v>
      </c>
      <c r="B328" s="347">
        <v>250</v>
      </c>
      <c r="C328" s="212" t="s">
        <v>188</v>
      </c>
    </row>
    <row r="329" spans="1:6" x14ac:dyDescent="0.35">
      <c r="E329" s="212"/>
    </row>
    <row r="330" spans="1:6" x14ac:dyDescent="0.35">
      <c r="A330" s="210" t="s">
        <v>813</v>
      </c>
      <c r="B330" s="212" t="s">
        <v>1242</v>
      </c>
    </row>
    <row r="331" spans="1:6" x14ac:dyDescent="0.35">
      <c r="A331" s="210"/>
      <c r="B331" s="210"/>
      <c r="E331" s="212"/>
    </row>
    <row r="332" spans="1:6" s="157" customFormat="1" ht="15" x14ac:dyDescent="0.3">
      <c r="A332" s="281" t="s">
        <v>732</v>
      </c>
      <c r="B332" s="287" t="s">
        <v>596</v>
      </c>
      <c r="C332" s="156" t="s">
        <v>1165</v>
      </c>
      <c r="D332" s="156"/>
      <c r="E332" s="156"/>
      <c r="F332" s="156"/>
    </row>
    <row r="333" spans="1:6" x14ac:dyDescent="0.35">
      <c r="A333" s="210" t="s">
        <v>567</v>
      </c>
      <c r="B333" s="347">
        <v>1000</v>
      </c>
      <c r="C333" s="275" t="s">
        <v>1391</v>
      </c>
    </row>
    <row r="334" spans="1:6" x14ac:dyDescent="0.35">
      <c r="A334" s="210" t="s">
        <v>265</v>
      </c>
      <c r="B334" s="347">
        <v>100</v>
      </c>
      <c r="C334" s="212" t="s">
        <v>266</v>
      </c>
    </row>
    <row r="335" spans="1:6" x14ac:dyDescent="0.35">
      <c r="A335" s="210" t="s">
        <v>678</v>
      </c>
      <c r="B335" s="347">
        <v>100</v>
      </c>
      <c r="C335" s="275" t="s">
        <v>1134</v>
      </c>
    </row>
    <row r="336" spans="1:6" x14ac:dyDescent="0.35">
      <c r="A336" s="210" t="s">
        <v>680</v>
      </c>
      <c r="B336" s="347">
        <v>250</v>
      </c>
      <c r="C336" s="212" t="s">
        <v>187</v>
      </c>
    </row>
    <row r="337" spans="1:97" x14ac:dyDescent="0.35">
      <c r="A337" s="210" t="s">
        <v>682</v>
      </c>
      <c r="B337" s="347">
        <v>250</v>
      </c>
      <c r="C337" s="212" t="s">
        <v>188</v>
      </c>
    </row>
    <row r="338" spans="1:97" x14ac:dyDescent="0.35">
      <c r="A338" s="210" t="s">
        <v>1219</v>
      </c>
      <c r="B338" s="347">
        <v>10</v>
      </c>
      <c r="C338" s="212" t="s">
        <v>1214</v>
      </c>
    </row>
    <row r="339" spans="1:97" ht="15" customHeight="1" x14ac:dyDescent="0.35">
      <c r="B339" s="210"/>
      <c r="E339" s="212"/>
    </row>
    <row r="340" spans="1:97" x14ac:dyDescent="0.35">
      <c r="A340" s="210" t="s">
        <v>813</v>
      </c>
      <c r="B340" s="410" t="s">
        <v>1243</v>
      </c>
      <c r="C340" s="411"/>
      <c r="D340" s="411"/>
      <c r="E340" s="411"/>
      <c r="F340" s="411"/>
    </row>
    <row r="341" spans="1:97" ht="19.5" customHeight="1" x14ac:dyDescent="0.35">
      <c r="A341" s="210"/>
      <c r="B341" s="411"/>
      <c r="C341" s="411"/>
      <c r="D341" s="411"/>
      <c r="E341" s="411"/>
      <c r="F341" s="411"/>
    </row>
    <row r="342" spans="1:97" x14ac:dyDescent="0.35">
      <c r="A342" s="210"/>
      <c r="B342" s="212"/>
    </row>
    <row r="343" spans="1:97" s="16" customFormat="1" ht="15" x14ac:dyDescent="0.3">
      <c r="A343" s="214" t="s">
        <v>1335</v>
      </c>
      <c r="B343" s="2"/>
      <c r="C343" s="2"/>
      <c r="D343" s="2"/>
      <c r="E343" s="2"/>
      <c r="F343" s="2"/>
      <c r="BR343" s="121"/>
      <c r="BS343" s="121"/>
      <c r="BT343" s="121"/>
      <c r="BU343" s="121"/>
    </row>
    <row r="344" spans="1:97" s="157" customFormat="1" ht="15" x14ac:dyDescent="0.3">
      <c r="A344" s="281" t="s">
        <v>799</v>
      </c>
      <c r="B344" s="287" t="s">
        <v>596</v>
      </c>
      <c r="C344" s="282" t="s">
        <v>1119</v>
      </c>
      <c r="D344" s="156"/>
      <c r="E344" s="156"/>
      <c r="F344" s="156"/>
      <c r="CH344" s="157" t="s">
        <v>283</v>
      </c>
    </row>
    <row r="345" spans="1:97" x14ac:dyDescent="0.35">
      <c r="A345" s="210" t="s">
        <v>796</v>
      </c>
      <c r="B345" s="347">
        <v>100</v>
      </c>
      <c r="C345" s="275" t="s">
        <v>149</v>
      </c>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A345" s="25"/>
      <c r="BB345" s="25"/>
      <c r="BC345" s="25"/>
      <c r="BD345" s="25"/>
      <c r="BE345" s="25"/>
      <c r="BF345" s="25"/>
      <c r="BG345" s="25"/>
      <c r="BH345" s="25"/>
      <c r="BI345" s="25"/>
      <c r="BJ345" s="25"/>
      <c r="BK345" s="25"/>
      <c r="BL345" s="25"/>
      <c r="BM345" s="25"/>
      <c r="BN345" s="25"/>
      <c r="BO345" s="25"/>
      <c r="BP345" s="25"/>
      <c r="BQ345" s="25"/>
      <c r="BR345" s="14"/>
      <c r="BS345" s="14"/>
      <c r="BT345" s="14"/>
      <c r="BU345" s="14"/>
      <c r="BV345" s="25"/>
      <c r="BW345" s="25"/>
      <c r="BX345" s="25"/>
      <c r="BY345" s="25"/>
      <c r="BZ345" s="25"/>
      <c r="CA345" s="25"/>
      <c r="CB345" s="25"/>
      <c r="CC345" s="25"/>
      <c r="CD345" s="25"/>
      <c r="CE345" s="25"/>
      <c r="CF345" s="25"/>
      <c r="CG345" s="25"/>
      <c r="CH345" s="25"/>
      <c r="CI345" s="25"/>
      <c r="CJ345" s="25"/>
      <c r="CK345" s="25"/>
      <c r="CL345" s="25"/>
      <c r="CM345" s="25"/>
      <c r="CN345" s="25"/>
      <c r="CO345" s="25"/>
      <c r="CP345" s="25"/>
      <c r="CQ345" s="25"/>
      <c r="CR345" s="25"/>
      <c r="CS345" s="25"/>
    </row>
    <row r="346" spans="1:97" x14ac:dyDescent="0.35">
      <c r="A346" s="210" t="s">
        <v>783</v>
      </c>
      <c r="B346" s="347">
        <v>15</v>
      </c>
      <c r="C346" s="275" t="s">
        <v>1510</v>
      </c>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A346" s="25"/>
      <c r="BB346" s="25"/>
      <c r="BC346" s="25"/>
      <c r="BD346" s="25"/>
      <c r="BE346" s="25"/>
      <c r="BF346" s="25"/>
      <c r="BG346" s="25"/>
      <c r="BH346" s="25"/>
      <c r="BI346" s="25"/>
      <c r="BJ346" s="25"/>
      <c r="BK346" s="25"/>
      <c r="BL346" s="25"/>
      <c r="BM346" s="25"/>
      <c r="BN346" s="25"/>
      <c r="BO346" s="25"/>
      <c r="BP346" s="25"/>
      <c r="BQ346" s="25"/>
      <c r="BR346" s="14"/>
      <c r="BS346" s="14"/>
      <c r="BT346" s="14"/>
      <c r="BU346" s="14"/>
      <c r="BV346" s="25"/>
      <c r="BW346" s="25"/>
      <c r="BX346" s="25"/>
      <c r="BY346" s="25"/>
      <c r="BZ346" s="25"/>
      <c r="CA346" s="25"/>
      <c r="CB346" s="25"/>
      <c r="CC346" s="25"/>
      <c r="CD346" s="25"/>
      <c r="CE346" s="25"/>
      <c r="CF346" s="25"/>
      <c r="CG346" s="25"/>
      <c r="CH346" s="25"/>
      <c r="CI346" s="25"/>
      <c r="CJ346" s="25"/>
      <c r="CK346" s="25"/>
      <c r="CL346" s="25"/>
      <c r="CM346" s="25"/>
      <c r="CN346" s="25"/>
      <c r="CO346" s="25"/>
      <c r="CP346" s="25"/>
      <c r="CQ346" s="25"/>
      <c r="CR346" s="25"/>
      <c r="CS346" s="25"/>
    </row>
    <row r="347" spans="1:97" x14ac:dyDescent="0.35">
      <c r="A347" s="210" t="s">
        <v>988</v>
      </c>
      <c r="B347" s="347">
        <v>20</v>
      </c>
      <c r="C347" s="212" t="s">
        <v>317</v>
      </c>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A347" s="25"/>
      <c r="BB347" s="25"/>
      <c r="BC347" s="25"/>
      <c r="BD347" s="25"/>
      <c r="BE347" s="25"/>
      <c r="BF347" s="25"/>
      <c r="BG347" s="25"/>
      <c r="BH347" s="25"/>
      <c r="BI347" s="25"/>
      <c r="BJ347" s="25"/>
      <c r="BK347" s="25"/>
      <c r="BL347" s="25"/>
      <c r="BM347" s="25"/>
      <c r="BN347" s="25"/>
      <c r="BO347" s="25"/>
      <c r="BP347" s="25"/>
      <c r="BQ347" s="25"/>
      <c r="BR347" s="14"/>
      <c r="BS347" s="14"/>
      <c r="BT347" s="14"/>
      <c r="BU347" s="14"/>
      <c r="BV347" s="25"/>
      <c r="BW347" s="25"/>
      <c r="BX347" s="25"/>
      <c r="BY347" s="25"/>
      <c r="BZ347" s="25"/>
      <c r="CA347" s="25"/>
      <c r="CB347" s="25"/>
      <c r="CC347" s="25"/>
      <c r="CD347" s="25"/>
      <c r="CE347" s="25"/>
      <c r="CF347" s="25"/>
      <c r="CG347" s="25"/>
      <c r="CH347" s="25"/>
      <c r="CI347" s="25"/>
      <c r="CJ347" s="25"/>
      <c r="CK347" s="25"/>
      <c r="CL347" s="25"/>
      <c r="CM347" s="25"/>
      <c r="CN347" s="25"/>
      <c r="CO347" s="25"/>
      <c r="CP347" s="25"/>
      <c r="CQ347" s="25"/>
      <c r="CR347" s="25"/>
      <c r="CS347" s="25"/>
    </row>
    <row r="348" spans="1:97" x14ac:dyDescent="0.35">
      <c r="A348" s="210" t="s">
        <v>1219</v>
      </c>
      <c r="B348" s="347">
        <v>2.5</v>
      </c>
      <c r="C348" s="212" t="s">
        <v>1214</v>
      </c>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O348" s="25"/>
      <c r="BP348" s="25"/>
      <c r="BQ348" s="25"/>
      <c r="BR348" s="14"/>
      <c r="BS348" s="14"/>
      <c r="BT348" s="14"/>
      <c r="BU348" s="14"/>
      <c r="BV348" s="25"/>
      <c r="BW348" s="25"/>
      <c r="BX348" s="25"/>
      <c r="BY348" s="25"/>
      <c r="BZ348" s="25"/>
      <c r="CA348" s="25"/>
      <c r="CB348" s="25"/>
      <c r="CC348" s="25"/>
      <c r="CD348" s="25"/>
      <c r="CE348" s="25"/>
      <c r="CF348" s="25"/>
      <c r="CG348" s="25"/>
      <c r="CH348" s="25"/>
      <c r="CI348" s="25"/>
      <c r="CJ348" s="25"/>
      <c r="CK348" s="25"/>
      <c r="CL348" s="25"/>
      <c r="CM348" s="25"/>
      <c r="CN348" s="25"/>
      <c r="CO348" s="25"/>
      <c r="CP348" s="25"/>
      <c r="CQ348" s="25"/>
      <c r="CR348" s="25"/>
      <c r="CS348" s="25"/>
    </row>
    <row r="350" spans="1:97" x14ac:dyDescent="0.35">
      <c r="A350" s="210" t="s">
        <v>813</v>
      </c>
      <c r="B350" s="405" t="s">
        <v>1245</v>
      </c>
      <c r="C350" s="406"/>
      <c r="D350" s="406"/>
      <c r="E350" s="406"/>
      <c r="F350" s="406"/>
    </row>
    <row r="351" spans="1:97" ht="18.75" customHeight="1" x14ac:dyDescent="0.35">
      <c r="B351" s="406"/>
      <c r="C351" s="406"/>
      <c r="D351" s="406"/>
      <c r="E351" s="406"/>
      <c r="F351" s="406"/>
    </row>
    <row r="353" spans="1:86" x14ac:dyDescent="0.35">
      <c r="A353" s="214" t="s">
        <v>1336</v>
      </c>
      <c r="B353" s="210"/>
      <c r="E353" s="212"/>
    </row>
    <row r="354" spans="1:86" s="157" customFormat="1" ht="15" x14ac:dyDescent="0.3">
      <c r="A354" s="281" t="s">
        <v>807</v>
      </c>
      <c r="B354" s="287" t="s">
        <v>596</v>
      </c>
      <c r="C354" s="282" t="s">
        <v>223</v>
      </c>
      <c r="D354" s="156"/>
      <c r="F354" s="156"/>
      <c r="CH354" s="157" t="s">
        <v>284</v>
      </c>
    </row>
    <row r="355" spans="1:86" s="16" customFormat="1" x14ac:dyDescent="0.35">
      <c r="A355" s="210" t="s">
        <v>567</v>
      </c>
      <c r="B355" s="347">
        <v>250</v>
      </c>
      <c r="C355" s="275" t="s">
        <v>1391</v>
      </c>
      <c r="F355" s="2"/>
      <c r="BR355" s="121"/>
      <c r="BS355" s="121"/>
      <c r="BT355" s="121"/>
      <c r="BU355" s="121"/>
    </row>
    <row r="356" spans="1:86" s="16" customFormat="1" x14ac:dyDescent="0.35">
      <c r="A356" s="210" t="s">
        <v>806</v>
      </c>
      <c r="B356" s="347">
        <v>439</v>
      </c>
      <c r="C356" s="275" t="s">
        <v>224</v>
      </c>
      <c r="F356" s="2"/>
      <c r="BR356" s="121"/>
      <c r="BS356" s="121"/>
      <c r="BT356" s="121"/>
      <c r="BU356" s="121"/>
    </row>
    <row r="357" spans="1:86" s="16" customFormat="1" x14ac:dyDescent="0.35">
      <c r="A357" s="210" t="s">
        <v>1219</v>
      </c>
      <c r="B357" s="347">
        <v>5</v>
      </c>
      <c r="C357" s="212" t="s">
        <v>1214</v>
      </c>
      <c r="F357" s="2"/>
      <c r="BR357" s="121"/>
      <c r="BS357" s="121"/>
      <c r="BT357" s="121"/>
      <c r="BU357" s="121"/>
    </row>
    <row r="358" spans="1:86" s="16" customFormat="1" x14ac:dyDescent="0.35">
      <c r="A358" s="278"/>
      <c r="B358" s="1"/>
      <c r="C358" s="1"/>
      <c r="D358" s="1"/>
      <c r="E358" s="1"/>
      <c r="F358" s="44"/>
      <c r="BR358" s="121"/>
      <c r="BS358" s="121"/>
      <c r="BT358" s="121"/>
      <c r="BU358" s="121"/>
    </row>
    <row r="359" spans="1:86" s="16" customFormat="1" x14ac:dyDescent="0.35">
      <c r="A359" s="210" t="s">
        <v>813</v>
      </c>
      <c r="B359" s="405" t="s">
        <v>1248</v>
      </c>
      <c r="C359" s="406"/>
      <c r="D359" s="406"/>
      <c r="E359" s="406"/>
      <c r="F359" s="406"/>
      <c r="BR359" s="121"/>
      <c r="BS359" s="121"/>
      <c r="BT359" s="121"/>
      <c r="BU359" s="121"/>
    </row>
    <row r="360" spans="1:86" s="16" customFormat="1" ht="19.5" customHeight="1" x14ac:dyDescent="0.35">
      <c r="A360" s="210"/>
      <c r="B360" s="406"/>
      <c r="C360" s="406"/>
      <c r="D360" s="406"/>
      <c r="E360" s="406"/>
      <c r="F360" s="406"/>
      <c r="BR360" s="121"/>
      <c r="BS360" s="121"/>
      <c r="BT360" s="121"/>
      <c r="BU360" s="121"/>
    </row>
    <row r="361" spans="1:86" s="16" customFormat="1" x14ac:dyDescent="0.35">
      <c r="A361" s="210"/>
      <c r="B361" s="1"/>
      <c r="C361" s="1"/>
      <c r="D361" s="1"/>
      <c r="E361" s="1"/>
      <c r="F361" s="44"/>
      <c r="BR361" s="121"/>
      <c r="BS361" s="121"/>
      <c r="BT361" s="121"/>
      <c r="BU361" s="121"/>
    </row>
    <row r="362" spans="1:86" s="157" customFormat="1" ht="15" x14ac:dyDescent="0.3">
      <c r="A362" s="281" t="s">
        <v>816</v>
      </c>
      <c r="B362" s="287" t="s">
        <v>596</v>
      </c>
      <c r="C362" s="282" t="s">
        <v>222</v>
      </c>
      <c r="F362" s="156"/>
      <c r="CH362" s="157" t="s">
        <v>285</v>
      </c>
    </row>
    <row r="363" spans="1:86" s="16" customFormat="1" x14ac:dyDescent="0.35">
      <c r="A363" s="210" t="s">
        <v>567</v>
      </c>
      <c r="B363" s="347">
        <v>50</v>
      </c>
      <c r="C363" s="275" t="s">
        <v>1391</v>
      </c>
      <c r="D363" s="278"/>
      <c r="E363" s="278"/>
      <c r="F363" s="2"/>
      <c r="BR363" s="121"/>
      <c r="BS363" s="121"/>
      <c r="BT363" s="121"/>
      <c r="BU363" s="121"/>
      <c r="CH363" s="25"/>
    </row>
    <row r="364" spans="1:86" s="16" customFormat="1" x14ac:dyDescent="0.35">
      <c r="A364" s="210" t="s">
        <v>815</v>
      </c>
      <c r="B364" s="347">
        <v>540</v>
      </c>
      <c r="C364" s="123" t="s">
        <v>158</v>
      </c>
      <c r="D364" s="50"/>
      <c r="E364" s="50"/>
      <c r="F364" s="2"/>
      <c r="BR364" s="121"/>
      <c r="BS364" s="121"/>
      <c r="BT364" s="121"/>
      <c r="BU364" s="121"/>
    </row>
    <row r="365" spans="1:86" s="16" customFormat="1" x14ac:dyDescent="0.35">
      <c r="A365" s="210" t="s">
        <v>869</v>
      </c>
      <c r="B365" s="347">
        <v>30</v>
      </c>
      <c r="C365" s="123" t="s">
        <v>273</v>
      </c>
      <c r="D365" s="50"/>
      <c r="E365" s="50"/>
      <c r="F365" s="2"/>
      <c r="BR365" s="121"/>
      <c r="BS365" s="121"/>
      <c r="BT365" s="121"/>
      <c r="BU365" s="121"/>
    </row>
    <row r="366" spans="1:86" s="16" customFormat="1" x14ac:dyDescent="0.35">
      <c r="A366" s="210" t="s">
        <v>1221</v>
      </c>
      <c r="B366" s="347">
        <v>50</v>
      </c>
      <c r="C366" s="212" t="s">
        <v>341</v>
      </c>
      <c r="D366" s="278"/>
      <c r="E366" s="278"/>
      <c r="F366" s="2"/>
      <c r="BR366" s="121"/>
      <c r="BS366" s="121"/>
      <c r="BT366" s="121"/>
      <c r="BU366" s="121"/>
    </row>
    <row r="367" spans="1:86" s="16" customFormat="1" x14ac:dyDescent="0.35">
      <c r="A367" s="210" t="s">
        <v>1013</v>
      </c>
      <c r="B367" s="347">
        <v>40</v>
      </c>
      <c r="C367" s="212" t="s">
        <v>175</v>
      </c>
      <c r="D367" s="278"/>
      <c r="E367" s="278"/>
      <c r="F367" s="2"/>
      <c r="BR367" s="121"/>
      <c r="BS367" s="121"/>
      <c r="BT367" s="121"/>
      <c r="BU367" s="121"/>
    </row>
    <row r="368" spans="1:86" s="16" customFormat="1" x14ac:dyDescent="0.35">
      <c r="A368" s="210" t="s">
        <v>1219</v>
      </c>
      <c r="B368" s="347">
        <v>2</v>
      </c>
      <c r="C368" s="1" t="s">
        <v>1214</v>
      </c>
      <c r="D368" s="50"/>
      <c r="E368" s="50"/>
      <c r="F368" s="2"/>
      <c r="BR368" s="121"/>
      <c r="BS368" s="121"/>
      <c r="BT368" s="121"/>
      <c r="BU368" s="121"/>
    </row>
    <row r="369" spans="1:97" s="16" customFormat="1" x14ac:dyDescent="0.35">
      <c r="A369" s="50"/>
      <c r="B369" s="1"/>
      <c r="C369" s="1"/>
      <c r="D369" s="1"/>
      <c r="E369" s="1"/>
      <c r="F369" s="2"/>
      <c r="BR369" s="121"/>
      <c r="BS369" s="121"/>
      <c r="BT369" s="121"/>
      <c r="BU369" s="121"/>
    </row>
    <row r="370" spans="1:97" s="16" customFormat="1" ht="34.5" customHeight="1" x14ac:dyDescent="0.35">
      <c r="A370" s="210" t="s">
        <v>813</v>
      </c>
      <c r="B370" s="405" t="s">
        <v>1249</v>
      </c>
      <c r="C370" s="406"/>
      <c r="D370" s="406"/>
      <c r="E370" s="406"/>
      <c r="F370" s="406"/>
      <c r="BR370" s="121"/>
      <c r="BS370" s="121"/>
      <c r="BT370" s="121"/>
      <c r="BU370" s="121"/>
    </row>
    <row r="371" spans="1:97" s="16" customFormat="1" ht="20.25" customHeight="1" x14ac:dyDescent="0.35">
      <c r="A371" s="210"/>
      <c r="B371" s="406"/>
      <c r="C371" s="406"/>
      <c r="D371" s="406"/>
      <c r="E371" s="406"/>
      <c r="F371" s="406"/>
      <c r="BR371" s="121"/>
      <c r="BS371" s="121"/>
      <c r="BT371" s="121"/>
      <c r="BU371" s="121"/>
    </row>
    <row r="372" spans="1:97" s="16" customFormat="1" x14ac:dyDescent="0.35">
      <c r="A372" s="210"/>
      <c r="B372" s="1"/>
      <c r="C372" s="1"/>
      <c r="D372" s="1"/>
      <c r="E372" s="1"/>
      <c r="F372" s="2"/>
      <c r="BR372" s="121"/>
      <c r="BS372" s="121"/>
      <c r="BT372" s="121"/>
      <c r="BU372" s="121"/>
    </row>
    <row r="373" spans="1:97" s="157" customFormat="1" ht="15" x14ac:dyDescent="0.3">
      <c r="A373" s="281" t="s">
        <v>832</v>
      </c>
      <c r="B373" s="287" t="s">
        <v>596</v>
      </c>
      <c r="C373" s="282" t="s">
        <v>1278</v>
      </c>
      <c r="D373" s="156"/>
      <c r="E373" s="156"/>
      <c r="F373" s="156"/>
    </row>
    <row r="374" spans="1:97" x14ac:dyDescent="0.35">
      <c r="A374" s="210" t="s">
        <v>817</v>
      </c>
      <c r="B374" s="347">
        <v>75</v>
      </c>
      <c r="C374" s="275" t="s">
        <v>228</v>
      </c>
    </row>
    <row r="375" spans="1:97" x14ac:dyDescent="0.35">
      <c r="A375" s="210" t="s">
        <v>824</v>
      </c>
      <c r="B375" s="347">
        <v>40</v>
      </c>
      <c r="C375" s="275" t="s">
        <v>1363</v>
      </c>
    </row>
    <row r="376" spans="1:97" x14ac:dyDescent="0.35">
      <c r="A376" s="210" t="s">
        <v>989</v>
      </c>
      <c r="B376" s="347">
        <v>30</v>
      </c>
      <c r="C376" s="212" t="s">
        <v>1508</v>
      </c>
    </row>
    <row r="377" spans="1:97" x14ac:dyDescent="0.35">
      <c r="C377" s="212"/>
    </row>
    <row r="378" spans="1:97" x14ac:dyDescent="0.35">
      <c r="A378" s="210" t="s">
        <v>813</v>
      </c>
      <c r="B378" s="410" t="s">
        <v>1487</v>
      </c>
      <c r="C378" s="411"/>
      <c r="D378" s="411"/>
      <c r="E378" s="411"/>
      <c r="F378" s="411"/>
    </row>
    <row r="379" spans="1:97" ht="32.25" customHeight="1" x14ac:dyDescent="0.35">
      <c r="A379" s="210"/>
      <c r="B379" s="411"/>
      <c r="C379" s="411"/>
      <c r="D379" s="411"/>
      <c r="E379" s="411"/>
      <c r="F379" s="411"/>
    </row>
    <row r="380" spans="1:97" x14ac:dyDescent="0.35">
      <c r="A380" s="210"/>
      <c r="B380" s="210"/>
      <c r="E380" s="212"/>
    </row>
    <row r="381" spans="1:97" s="157" customFormat="1" ht="15" x14ac:dyDescent="0.3">
      <c r="A381" s="281" t="s">
        <v>848</v>
      </c>
      <c r="B381" s="287" t="s">
        <v>596</v>
      </c>
      <c r="C381" s="282" t="s">
        <v>1576</v>
      </c>
      <c r="D381" s="156"/>
      <c r="E381" s="156"/>
      <c r="F381" s="156"/>
    </row>
    <row r="382" spans="1:97" x14ac:dyDescent="0.35">
      <c r="A382" s="210" t="s">
        <v>567</v>
      </c>
      <c r="B382" s="347">
        <v>150</v>
      </c>
      <c r="C382" s="275" t="s">
        <v>1391</v>
      </c>
    </row>
    <row r="383" spans="1:97" x14ac:dyDescent="0.35">
      <c r="A383" s="210" t="s">
        <v>847</v>
      </c>
      <c r="B383" s="347">
        <v>500</v>
      </c>
      <c r="C383" s="275" t="s">
        <v>1470</v>
      </c>
    </row>
    <row r="384" spans="1:97" x14ac:dyDescent="0.35">
      <c r="A384" s="210" t="s">
        <v>1219</v>
      </c>
      <c r="B384" s="347">
        <v>5</v>
      </c>
      <c r="C384" s="212" t="s">
        <v>1214</v>
      </c>
      <c r="I384" s="50"/>
      <c r="J384" s="50"/>
      <c r="K384" s="50"/>
      <c r="L384" s="50"/>
      <c r="M384" s="50"/>
      <c r="N384" s="50"/>
      <c r="O384" s="50"/>
      <c r="P384" s="50"/>
      <c r="Q384" s="50"/>
      <c r="R384" s="50"/>
      <c r="S384" s="50"/>
      <c r="T384" s="50"/>
      <c r="U384" s="50"/>
      <c r="V384" s="50"/>
      <c r="W384" s="50"/>
      <c r="X384" s="50"/>
      <c r="Y384" s="50"/>
      <c r="Z384" s="50"/>
      <c r="AA384" s="50"/>
      <c r="AB384" s="50"/>
      <c r="AC384" s="50"/>
      <c r="AD384" s="50"/>
      <c r="AE384" s="50"/>
      <c r="AF384" s="50"/>
      <c r="AG384" s="50"/>
      <c r="AH384" s="50"/>
      <c r="AI384" s="50"/>
      <c r="AJ384" s="50"/>
      <c r="AK384" s="50"/>
      <c r="AL384" s="50"/>
      <c r="AM384" s="50"/>
      <c r="AN384" s="50"/>
      <c r="AO384" s="50"/>
      <c r="AP384" s="50"/>
      <c r="AQ384" s="50"/>
      <c r="AR384" s="50"/>
      <c r="AS384" s="50"/>
      <c r="AT384" s="50"/>
      <c r="AU384" s="50"/>
      <c r="AV384" s="50"/>
      <c r="AW384" s="50"/>
      <c r="AX384" s="50"/>
      <c r="AY384" s="50"/>
      <c r="AZ384" s="50"/>
      <c r="BA384" s="50"/>
      <c r="BB384" s="50"/>
      <c r="BC384" s="50"/>
      <c r="BD384" s="50"/>
      <c r="BE384" s="50"/>
      <c r="BF384" s="50"/>
      <c r="BG384" s="50"/>
      <c r="BH384" s="50"/>
      <c r="BI384" s="50"/>
      <c r="BJ384" s="50"/>
      <c r="BK384" s="50"/>
      <c r="BL384" s="50"/>
      <c r="BM384" s="50"/>
      <c r="BN384" s="50"/>
      <c r="BO384" s="50"/>
      <c r="BP384" s="50"/>
      <c r="BQ384" s="50"/>
      <c r="BR384" s="14"/>
      <c r="BS384" s="14"/>
      <c r="BT384" s="14"/>
      <c r="BU384" s="14"/>
      <c r="BV384" s="50"/>
      <c r="BW384" s="50"/>
      <c r="BX384" s="50"/>
      <c r="BY384" s="50"/>
      <c r="BZ384" s="50"/>
      <c r="CA384" s="50"/>
      <c r="CB384" s="50"/>
      <c r="CC384" s="50"/>
      <c r="CD384" s="50"/>
      <c r="CE384" s="50"/>
      <c r="CF384" s="50"/>
      <c r="CG384" s="50"/>
      <c r="CH384" s="50"/>
      <c r="CI384" s="50"/>
      <c r="CJ384" s="50"/>
      <c r="CK384" s="50"/>
      <c r="CL384" s="50"/>
      <c r="CM384" s="50"/>
      <c r="CN384" s="50"/>
      <c r="CO384" s="50"/>
      <c r="CP384" s="50"/>
      <c r="CQ384" s="50"/>
      <c r="CR384" s="50"/>
      <c r="CS384" s="50"/>
    </row>
    <row r="385" spans="1:97" x14ac:dyDescent="0.35">
      <c r="A385" s="210" t="s">
        <v>1212</v>
      </c>
      <c r="B385" s="347">
        <v>10</v>
      </c>
      <c r="C385" s="212" t="s">
        <v>1213</v>
      </c>
      <c r="I385" s="50"/>
      <c r="J385" s="50"/>
      <c r="K385" s="50"/>
      <c r="L385" s="50"/>
      <c r="M385" s="50"/>
      <c r="N385" s="50"/>
      <c r="O385" s="50"/>
      <c r="P385" s="50"/>
      <c r="Q385" s="50"/>
      <c r="R385" s="50"/>
      <c r="S385" s="50"/>
      <c r="T385" s="50"/>
      <c r="U385" s="50"/>
      <c r="V385" s="50"/>
      <c r="W385" s="50"/>
      <c r="X385" s="50"/>
      <c r="Y385" s="50"/>
      <c r="Z385" s="50"/>
      <c r="AA385" s="50"/>
      <c r="AB385" s="50"/>
      <c r="AC385" s="50"/>
      <c r="AD385" s="50"/>
      <c r="AE385" s="50"/>
      <c r="AF385" s="50"/>
      <c r="AG385" s="50"/>
      <c r="AH385" s="50"/>
      <c r="AI385" s="50"/>
      <c r="AJ385" s="50"/>
      <c r="AK385" s="50"/>
      <c r="AL385" s="50"/>
      <c r="AM385" s="50"/>
      <c r="AN385" s="50"/>
      <c r="AO385" s="50"/>
      <c r="AP385" s="50"/>
      <c r="AQ385" s="50"/>
      <c r="AR385" s="50"/>
      <c r="AS385" s="50"/>
      <c r="AT385" s="50"/>
      <c r="AU385" s="50"/>
      <c r="AV385" s="50"/>
      <c r="AW385" s="50"/>
      <c r="AX385" s="50"/>
      <c r="AY385" s="50"/>
      <c r="AZ385" s="50"/>
      <c r="BA385" s="50"/>
      <c r="BB385" s="50"/>
      <c r="BC385" s="50"/>
      <c r="BD385" s="50"/>
      <c r="BE385" s="50"/>
      <c r="BF385" s="50"/>
      <c r="BG385" s="50"/>
      <c r="BH385" s="50"/>
      <c r="BI385" s="50"/>
      <c r="BJ385" s="50"/>
      <c r="BK385" s="50"/>
      <c r="BL385" s="50"/>
      <c r="BM385" s="50"/>
      <c r="BN385" s="50"/>
      <c r="BO385" s="50"/>
      <c r="BP385" s="50"/>
      <c r="BQ385" s="50"/>
      <c r="BR385" s="14"/>
      <c r="BS385" s="14"/>
      <c r="BT385" s="14"/>
      <c r="BU385" s="14"/>
      <c r="BV385" s="50"/>
      <c r="BW385" s="50"/>
      <c r="BX385" s="50"/>
      <c r="BY385" s="50"/>
      <c r="BZ385" s="50"/>
      <c r="CA385" s="50"/>
      <c r="CB385" s="50"/>
      <c r="CC385" s="50"/>
      <c r="CD385" s="50"/>
      <c r="CE385" s="50"/>
      <c r="CF385" s="50"/>
      <c r="CG385" s="50"/>
      <c r="CH385" s="50"/>
      <c r="CI385" s="50"/>
      <c r="CJ385" s="50"/>
      <c r="CK385" s="50"/>
      <c r="CL385" s="50"/>
      <c r="CM385" s="50"/>
      <c r="CN385" s="50"/>
      <c r="CO385" s="50"/>
      <c r="CP385" s="50"/>
      <c r="CQ385" s="50"/>
      <c r="CR385" s="50"/>
      <c r="CS385" s="50"/>
    </row>
    <row r="386" spans="1:97" x14ac:dyDescent="0.35">
      <c r="E386" s="275"/>
    </row>
    <row r="387" spans="1:97" x14ac:dyDescent="0.35">
      <c r="A387" s="210" t="s">
        <v>813</v>
      </c>
      <c r="B387" s="413" t="s">
        <v>1226</v>
      </c>
      <c r="C387" s="411"/>
      <c r="D387" s="411"/>
      <c r="E387" s="411"/>
      <c r="F387" s="411"/>
    </row>
    <row r="388" spans="1:97" ht="20.25" customHeight="1" x14ac:dyDescent="0.35">
      <c r="A388" s="210"/>
      <c r="B388" s="411"/>
      <c r="C388" s="411"/>
      <c r="D388" s="411"/>
      <c r="E388" s="411"/>
      <c r="F388" s="411"/>
    </row>
    <row r="389" spans="1:97" x14ac:dyDescent="0.35">
      <c r="A389" s="210"/>
      <c r="E389" s="275"/>
    </row>
    <row r="390" spans="1:97" s="157" customFormat="1" ht="15" x14ac:dyDescent="0.3">
      <c r="A390" s="281" t="s">
        <v>850</v>
      </c>
      <c r="B390" s="287" t="s">
        <v>596</v>
      </c>
      <c r="C390" s="282" t="s">
        <v>1577</v>
      </c>
      <c r="D390" s="156"/>
      <c r="E390" s="156"/>
      <c r="F390" s="156"/>
    </row>
    <row r="391" spans="1:97" x14ac:dyDescent="0.35">
      <c r="A391" s="210" t="s">
        <v>567</v>
      </c>
      <c r="B391" s="347">
        <v>150</v>
      </c>
      <c r="C391" s="275" t="s">
        <v>1391</v>
      </c>
    </row>
    <row r="392" spans="1:97" x14ac:dyDescent="0.35">
      <c r="A392" s="210" t="s">
        <v>849</v>
      </c>
      <c r="B392" s="347">
        <v>500</v>
      </c>
      <c r="C392" s="275" t="s">
        <v>1469</v>
      </c>
    </row>
    <row r="393" spans="1:97" x14ac:dyDescent="0.35">
      <c r="A393" s="210" t="s">
        <v>1219</v>
      </c>
      <c r="B393" s="347">
        <v>5</v>
      </c>
      <c r="C393" s="212" t="s">
        <v>1214</v>
      </c>
      <c r="I393" s="50"/>
      <c r="J393" s="50"/>
      <c r="K393" s="50"/>
      <c r="L393" s="50"/>
      <c r="M393" s="50"/>
      <c r="N393" s="50"/>
      <c r="O393" s="50"/>
      <c r="P393" s="50"/>
      <c r="Q393" s="50"/>
      <c r="R393" s="50"/>
      <c r="S393" s="50"/>
      <c r="T393" s="50"/>
      <c r="U393" s="50"/>
      <c r="V393" s="50"/>
      <c r="W393" s="50"/>
      <c r="X393" s="50"/>
      <c r="Y393" s="50"/>
      <c r="Z393" s="50"/>
      <c r="AA393" s="50"/>
      <c r="AB393" s="50"/>
      <c r="AC393" s="50"/>
      <c r="AD393" s="50"/>
      <c r="AE393" s="50"/>
      <c r="AF393" s="50"/>
      <c r="AG393" s="50"/>
      <c r="AH393" s="50"/>
      <c r="AI393" s="50"/>
      <c r="AJ393" s="50"/>
      <c r="AK393" s="50"/>
      <c r="AL393" s="50"/>
      <c r="AM393" s="50"/>
      <c r="AN393" s="50"/>
      <c r="AO393" s="50"/>
      <c r="AP393" s="50"/>
      <c r="AQ393" s="50"/>
      <c r="AR393" s="50"/>
      <c r="AS393" s="50"/>
      <c r="AT393" s="50"/>
      <c r="AU393" s="50"/>
      <c r="AV393" s="50"/>
      <c r="AW393" s="50"/>
      <c r="AX393" s="50"/>
      <c r="AY393" s="50"/>
      <c r="AZ393" s="50"/>
      <c r="BA393" s="50"/>
      <c r="BB393" s="50"/>
      <c r="BC393" s="50"/>
      <c r="BD393" s="50"/>
      <c r="BE393" s="50"/>
      <c r="BF393" s="50"/>
      <c r="BG393" s="50"/>
      <c r="BH393" s="50"/>
      <c r="BI393" s="50"/>
      <c r="BJ393" s="50"/>
      <c r="BK393" s="50"/>
      <c r="BL393" s="50"/>
      <c r="BM393" s="50"/>
      <c r="BN393" s="50"/>
      <c r="BO393" s="50"/>
      <c r="BP393" s="50"/>
      <c r="BQ393" s="50"/>
      <c r="BR393" s="14"/>
      <c r="BS393" s="14"/>
      <c r="BT393" s="14"/>
      <c r="BU393" s="14"/>
      <c r="BV393" s="50"/>
      <c r="BW393" s="50"/>
      <c r="BX393" s="50"/>
      <c r="BY393" s="50"/>
      <c r="BZ393" s="50"/>
      <c r="CA393" s="50"/>
      <c r="CB393" s="50"/>
      <c r="CC393" s="50"/>
      <c r="CD393" s="50"/>
      <c r="CE393" s="50"/>
      <c r="CF393" s="50"/>
      <c r="CG393" s="50"/>
      <c r="CH393" s="50"/>
      <c r="CI393" s="50"/>
      <c r="CJ393" s="50"/>
      <c r="CK393" s="50"/>
      <c r="CL393" s="50"/>
      <c r="CM393" s="50"/>
      <c r="CN393" s="50"/>
      <c r="CO393" s="50"/>
      <c r="CP393" s="50"/>
      <c r="CQ393" s="50"/>
      <c r="CR393" s="50"/>
      <c r="CS393" s="50"/>
    </row>
    <row r="394" spans="1:97" x14ac:dyDescent="0.35">
      <c r="A394" s="210" t="s">
        <v>1212</v>
      </c>
      <c r="B394" s="347">
        <v>10</v>
      </c>
      <c r="C394" s="212" t="s">
        <v>1213</v>
      </c>
      <c r="I394" s="50"/>
      <c r="J394" s="50"/>
      <c r="K394" s="50"/>
      <c r="L394" s="50"/>
      <c r="M394" s="50"/>
      <c r="N394" s="50"/>
      <c r="O394" s="50"/>
      <c r="P394" s="50"/>
      <c r="Q394" s="50"/>
      <c r="R394" s="50"/>
      <c r="S394" s="50"/>
      <c r="T394" s="50"/>
      <c r="U394" s="50"/>
      <c r="V394" s="50"/>
      <c r="W394" s="50"/>
      <c r="X394" s="50"/>
      <c r="Y394" s="50"/>
      <c r="Z394" s="50"/>
      <c r="AA394" s="50"/>
      <c r="AB394" s="50"/>
      <c r="AC394" s="50"/>
      <c r="AD394" s="50"/>
      <c r="AE394" s="50"/>
      <c r="AF394" s="50"/>
      <c r="AG394" s="50"/>
      <c r="AH394" s="50"/>
      <c r="AI394" s="50"/>
      <c r="AJ394" s="50"/>
      <c r="AK394" s="50"/>
      <c r="AL394" s="50"/>
      <c r="AM394" s="50"/>
      <c r="AN394" s="50"/>
      <c r="AO394" s="50"/>
      <c r="AP394" s="50"/>
      <c r="AQ394" s="50"/>
      <c r="AR394" s="50"/>
      <c r="AS394" s="50"/>
      <c r="AT394" s="50"/>
      <c r="AU394" s="50"/>
      <c r="AV394" s="50"/>
      <c r="AW394" s="50"/>
      <c r="AX394" s="50"/>
      <c r="AY394" s="50"/>
      <c r="AZ394" s="50"/>
      <c r="BA394" s="50"/>
      <c r="BB394" s="50"/>
      <c r="BC394" s="50"/>
      <c r="BD394" s="50"/>
      <c r="BE394" s="50"/>
      <c r="BF394" s="50"/>
      <c r="BG394" s="50"/>
      <c r="BH394" s="50"/>
      <c r="BI394" s="50"/>
      <c r="BJ394" s="50"/>
      <c r="BK394" s="50"/>
      <c r="BL394" s="50"/>
      <c r="BM394" s="50"/>
      <c r="BN394" s="50"/>
      <c r="BO394" s="50"/>
      <c r="BP394" s="50"/>
      <c r="BQ394" s="50"/>
      <c r="BR394" s="14"/>
      <c r="BS394" s="14"/>
      <c r="BT394" s="14"/>
      <c r="BU394" s="14"/>
      <c r="BV394" s="50"/>
      <c r="BW394" s="50"/>
      <c r="BX394" s="50"/>
      <c r="BY394" s="50"/>
      <c r="BZ394" s="50"/>
      <c r="CA394" s="50"/>
      <c r="CB394" s="50"/>
      <c r="CC394" s="50"/>
      <c r="CD394" s="50"/>
      <c r="CE394" s="50"/>
      <c r="CF394" s="50"/>
      <c r="CG394" s="50"/>
      <c r="CH394" s="50"/>
      <c r="CI394" s="50"/>
      <c r="CJ394" s="50"/>
      <c r="CK394" s="50"/>
      <c r="CL394" s="50"/>
      <c r="CM394" s="50"/>
      <c r="CN394" s="50"/>
      <c r="CO394" s="50"/>
      <c r="CP394" s="50"/>
      <c r="CQ394" s="50"/>
      <c r="CR394" s="50"/>
      <c r="CS394" s="50"/>
    </row>
    <row r="395" spans="1:97" x14ac:dyDescent="0.35">
      <c r="E395" s="275"/>
    </row>
    <row r="396" spans="1:97" x14ac:dyDescent="0.35">
      <c r="A396" s="210" t="s">
        <v>813</v>
      </c>
      <c r="B396" s="413" t="s">
        <v>1226</v>
      </c>
      <c r="C396" s="411"/>
      <c r="D396" s="411"/>
      <c r="E396" s="411"/>
      <c r="F396" s="411"/>
    </row>
    <row r="397" spans="1:97" ht="20.25" customHeight="1" x14ac:dyDescent="0.35">
      <c r="A397" s="210"/>
      <c r="B397" s="411"/>
      <c r="C397" s="411"/>
      <c r="D397" s="411"/>
      <c r="E397" s="411"/>
      <c r="F397" s="411"/>
    </row>
    <row r="398" spans="1:97" x14ac:dyDescent="0.35">
      <c r="B398" s="210"/>
      <c r="E398" s="275"/>
    </row>
    <row r="399" spans="1:97" s="157" customFormat="1" ht="15" x14ac:dyDescent="0.3">
      <c r="A399" s="281" t="s">
        <v>852</v>
      </c>
      <c r="B399" s="287" t="s">
        <v>596</v>
      </c>
      <c r="C399" s="282" t="s">
        <v>1578</v>
      </c>
      <c r="D399" s="156"/>
      <c r="E399" s="156"/>
      <c r="F399" s="156"/>
    </row>
    <row r="400" spans="1:97" x14ac:dyDescent="0.35">
      <c r="A400" s="210" t="s">
        <v>567</v>
      </c>
      <c r="B400" s="347">
        <v>150</v>
      </c>
      <c r="C400" s="275" t="s">
        <v>1391</v>
      </c>
    </row>
    <row r="401" spans="1:97" x14ac:dyDescent="0.35">
      <c r="A401" s="210" t="s">
        <v>851</v>
      </c>
      <c r="B401" s="347">
        <v>500</v>
      </c>
      <c r="C401" s="275" t="s">
        <v>66</v>
      </c>
    </row>
    <row r="402" spans="1:97" x14ac:dyDescent="0.35">
      <c r="A402" s="210" t="s">
        <v>1219</v>
      </c>
      <c r="B402" s="347">
        <v>5</v>
      </c>
      <c r="C402" s="212" t="s">
        <v>1214</v>
      </c>
      <c r="I402" s="50"/>
      <c r="J402" s="50"/>
      <c r="K402" s="50"/>
      <c r="L402" s="50"/>
      <c r="M402" s="50"/>
      <c r="N402" s="50"/>
      <c r="O402" s="50"/>
      <c r="P402" s="50"/>
      <c r="Q402" s="50"/>
      <c r="R402" s="50"/>
      <c r="S402" s="50"/>
      <c r="T402" s="50"/>
      <c r="U402" s="50"/>
      <c r="V402" s="50"/>
      <c r="W402" s="50"/>
      <c r="X402" s="50"/>
      <c r="Y402" s="50"/>
      <c r="Z402" s="50"/>
      <c r="AA402" s="50"/>
      <c r="AB402" s="50"/>
      <c r="AC402" s="50"/>
      <c r="AD402" s="50"/>
      <c r="AE402" s="50"/>
      <c r="AF402" s="50"/>
      <c r="AG402" s="50"/>
      <c r="AH402" s="50"/>
      <c r="AI402" s="50"/>
      <c r="AJ402" s="50"/>
      <c r="AK402" s="50"/>
      <c r="AL402" s="50"/>
      <c r="AM402" s="50"/>
      <c r="AN402" s="50"/>
      <c r="AO402" s="50"/>
      <c r="AP402" s="50"/>
      <c r="AQ402" s="50"/>
      <c r="AR402" s="50"/>
      <c r="AS402" s="50"/>
      <c r="AT402" s="50"/>
      <c r="AU402" s="50"/>
      <c r="AV402" s="50"/>
      <c r="AW402" s="50"/>
      <c r="AX402" s="50"/>
      <c r="AY402" s="50"/>
      <c r="AZ402" s="50"/>
      <c r="BA402" s="50"/>
      <c r="BB402" s="50"/>
      <c r="BC402" s="50"/>
      <c r="BD402" s="50"/>
      <c r="BE402" s="50"/>
      <c r="BF402" s="50"/>
      <c r="BG402" s="50"/>
      <c r="BH402" s="50"/>
      <c r="BI402" s="50"/>
      <c r="BJ402" s="50"/>
      <c r="BK402" s="50"/>
      <c r="BL402" s="50"/>
      <c r="BM402" s="50"/>
      <c r="BN402" s="50"/>
      <c r="BO402" s="50"/>
      <c r="BP402" s="50"/>
      <c r="BQ402" s="50"/>
      <c r="BR402" s="14"/>
      <c r="BS402" s="14"/>
      <c r="BT402" s="14"/>
      <c r="BU402" s="14"/>
      <c r="BV402" s="50"/>
      <c r="BW402" s="50"/>
      <c r="BX402" s="50"/>
      <c r="BY402" s="50"/>
      <c r="BZ402" s="50"/>
      <c r="CA402" s="50"/>
      <c r="CB402" s="50"/>
      <c r="CC402" s="50"/>
      <c r="CD402" s="50"/>
      <c r="CE402" s="50"/>
      <c r="CF402" s="50"/>
      <c r="CG402" s="50"/>
      <c r="CH402" s="50"/>
      <c r="CI402" s="50"/>
      <c r="CJ402" s="50"/>
      <c r="CK402" s="50"/>
      <c r="CL402" s="50"/>
      <c r="CM402" s="50"/>
      <c r="CN402" s="50"/>
      <c r="CO402" s="50"/>
      <c r="CP402" s="50"/>
      <c r="CQ402" s="50"/>
      <c r="CR402" s="50"/>
      <c r="CS402" s="50"/>
    </row>
    <row r="403" spans="1:97" x14ac:dyDescent="0.35">
      <c r="A403" s="210" t="s">
        <v>1212</v>
      </c>
      <c r="B403" s="347">
        <v>10</v>
      </c>
      <c r="C403" s="212" t="s">
        <v>1213</v>
      </c>
      <c r="I403" s="50"/>
      <c r="J403" s="50"/>
      <c r="K403" s="50"/>
      <c r="L403" s="50"/>
      <c r="M403" s="50"/>
      <c r="N403" s="50"/>
      <c r="O403" s="50"/>
      <c r="P403" s="50"/>
      <c r="Q403" s="50"/>
      <c r="R403" s="50"/>
      <c r="S403" s="50"/>
      <c r="T403" s="50"/>
      <c r="U403" s="50"/>
      <c r="V403" s="50"/>
      <c r="W403" s="50"/>
      <c r="X403" s="50"/>
      <c r="Y403" s="50"/>
      <c r="Z403" s="50"/>
      <c r="AA403" s="50"/>
      <c r="AB403" s="50"/>
      <c r="AC403" s="50"/>
      <c r="AD403" s="50"/>
      <c r="AE403" s="50"/>
      <c r="AF403" s="50"/>
      <c r="AG403" s="50"/>
      <c r="AH403" s="50"/>
      <c r="AI403" s="50"/>
      <c r="AJ403" s="50"/>
      <c r="AK403" s="50"/>
      <c r="AL403" s="50"/>
      <c r="AM403" s="50"/>
      <c r="AN403" s="50"/>
      <c r="AO403" s="50"/>
      <c r="AP403" s="50"/>
      <c r="AQ403" s="50"/>
      <c r="AR403" s="50"/>
      <c r="AS403" s="50"/>
      <c r="AT403" s="50"/>
      <c r="AU403" s="50"/>
      <c r="AV403" s="50"/>
      <c r="AW403" s="50"/>
      <c r="AX403" s="50"/>
      <c r="AY403" s="50"/>
      <c r="AZ403" s="50"/>
      <c r="BA403" s="50"/>
      <c r="BB403" s="50"/>
      <c r="BC403" s="50"/>
      <c r="BD403" s="50"/>
      <c r="BE403" s="50"/>
      <c r="BF403" s="50"/>
      <c r="BG403" s="50"/>
      <c r="BH403" s="50"/>
      <c r="BI403" s="50"/>
      <c r="BJ403" s="50"/>
      <c r="BK403" s="50"/>
      <c r="BL403" s="50"/>
      <c r="BM403" s="50"/>
      <c r="BN403" s="50"/>
      <c r="BO403" s="50"/>
      <c r="BP403" s="50"/>
      <c r="BQ403" s="50"/>
      <c r="BR403" s="14"/>
      <c r="BS403" s="14"/>
      <c r="BT403" s="14"/>
      <c r="BU403" s="14"/>
      <c r="BV403" s="50"/>
      <c r="BW403" s="50"/>
      <c r="BX403" s="50"/>
      <c r="BY403" s="50"/>
      <c r="BZ403" s="50"/>
      <c r="CA403" s="50"/>
      <c r="CB403" s="50"/>
      <c r="CC403" s="50"/>
      <c r="CD403" s="50"/>
      <c r="CE403" s="50"/>
      <c r="CF403" s="50"/>
      <c r="CG403" s="50"/>
      <c r="CH403" s="50"/>
      <c r="CI403" s="50"/>
      <c r="CJ403" s="50"/>
      <c r="CK403" s="50"/>
      <c r="CL403" s="50"/>
      <c r="CM403" s="50"/>
      <c r="CN403" s="50"/>
      <c r="CO403" s="50"/>
      <c r="CP403" s="50"/>
      <c r="CQ403" s="50"/>
      <c r="CR403" s="50"/>
      <c r="CS403" s="50"/>
    </row>
    <row r="404" spans="1:97" x14ac:dyDescent="0.35">
      <c r="E404" s="275"/>
    </row>
    <row r="405" spans="1:97" x14ac:dyDescent="0.35">
      <c r="A405" s="210" t="s">
        <v>813</v>
      </c>
      <c r="B405" s="413" t="s">
        <v>1226</v>
      </c>
      <c r="C405" s="411"/>
      <c r="D405" s="411"/>
      <c r="E405" s="411"/>
      <c r="F405" s="411"/>
    </row>
    <row r="406" spans="1:97" ht="21" customHeight="1" x14ac:dyDescent="0.35">
      <c r="A406" s="210"/>
      <c r="B406" s="411"/>
      <c r="C406" s="411"/>
      <c r="D406" s="411"/>
      <c r="E406" s="411"/>
      <c r="F406" s="411"/>
    </row>
    <row r="407" spans="1:97" x14ac:dyDescent="0.35">
      <c r="A407" s="210"/>
      <c r="E407" s="275"/>
    </row>
    <row r="408" spans="1:97" s="157" customFormat="1" ht="15" x14ac:dyDescent="0.3">
      <c r="A408" s="281" t="s">
        <v>854</v>
      </c>
      <c r="B408" s="287" t="s">
        <v>596</v>
      </c>
      <c r="C408" s="282" t="s">
        <v>1326</v>
      </c>
      <c r="D408" s="156"/>
      <c r="E408" s="156"/>
      <c r="F408" s="156"/>
    </row>
    <row r="409" spans="1:97" x14ac:dyDescent="0.35">
      <c r="A409" s="210" t="s">
        <v>567</v>
      </c>
      <c r="B409" s="347">
        <v>150</v>
      </c>
      <c r="C409" s="275" t="s">
        <v>1391</v>
      </c>
    </row>
    <row r="410" spans="1:97" x14ac:dyDescent="0.35">
      <c r="A410" s="210" t="s">
        <v>853</v>
      </c>
      <c r="B410" s="347">
        <v>500</v>
      </c>
      <c r="C410" s="275" t="s">
        <v>1468</v>
      </c>
    </row>
    <row r="411" spans="1:97" x14ac:dyDescent="0.35">
      <c r="A411" s="210" t="s">
        <v>1219</v>
      </c>
      <c r="B411" s="347">
        <v>5</v>
      </c>
      <c r="C411" s="212" t="s">
        <v>1214</v>
      </c>
      <c r="I411" s="50"/>
      <c r="J411" s="50"/>
      <c r="K411" s="50"/>
      <c r="L411" s="50"/>
      <c r="M411" s="50"/>
      <c r="N411" s="50"/>
      <c r="O411" s="50"/>
      <c r="P411" s="50"/>
      <c r="Q411" s="50"/>
      <c r="R411" s="50"/>
      <c r="S411" s="50"/>
      <c r="T411" s="50"/>
      <c r="U411" s="50"/>
      <c r="V411" s="50"/>
      <c r="W411" s="50"/>
      <c r="X411" s="50"/>
      <c r="Y411" s="50"/>
      <c r="Z411" s="50"/>
      <c r="AA411" s="50"/>
      <c r="AB411" s="50"/>
      <c r="AC411" s="50"/>
      <c r="AD411" s="50"/>
      <c r="AE411" s="50"/>
      <c r="AF411" s="50"/>
      <c r="AG411" s="50"/>
      <c r="AH411" s="50"/>
      <c r="AI411" s="50"/>
      <c r="AJ411" s="50"/>
      <c r="AK411" s="50"/>
      <c r="AL411" s="50"/>
      <c r="AM411" s="50"/>
      <c r="AN411" s="50"/>
      <c r="AO411" s="50"/>
      <c r="AP411" s="50"/>
      <c r="AQ411" s="50"/>
      <c r="AR411" s="50"/>
      <c r="AS411" s="50"/>
      <c r="AT411" s="50"/>
      <c r="AU411" s="50"/>
      <c r="AV411" s="50"/>
      <c r="AW411" s="50"/>
      <c r="AX411" s="50"/>
      <c r="AY411" s="50"/>
      <c r="AZ411" s="50"/>
      <c r="BA411" s="50"/>
      <c r="BB411" s="50"/>
      <c r="BC411" s="50"/>
      <c r="BD411" s="50"/>
      <c r="BE411" s="50"/>
      <c r="BF411" s="50"/>
      <c r="BG411" s="50"/>
      <c r="BH411" s="50"/>
      <c r="BI411" s="50"/>
      <c r="BJ411" s="50"/>
      <c r="BK411" s="50"/>
      <c r="BL411" s="50"/>
      <c r="BM411" s="50"/>
      <c r="BN411" s="50"/>
      <c r="BO411" s="50"/>
      <c r="BP411" s="50"/>
      <c r="BQ411" s="50"/>
      <c r="BR411" s="14"/>
      <c r="BS411" s="14"/>
      <c r="BT411" s="14"/>
      <c r="BU411" s="14"/>
      <c r="BV411" s="50"/>
      <c r="BW411" s="50"/>
      <c r="BX411" s="50"/>
      <c r="BY411" s="50"/>
      <c r="BZ411" s="50"/>
      <c r="CA411" s="50"/>
      <c r="CB411" s="50"/>
      <c r="CC411" s="50"/>
      <c r="CD411" s="50"/>
      <c r="CE411" s="50"/>
      <c r="CF411" s="50"/>
      <c r="CG411" s="50"/>
      <c r="CH411" s="50"/>
      <c r="CI411" s="50"/>
      <c r="CJ411" s="50"/>
      <c r="CK411" s="50"/>
      <c r="CL411" s="50"/>
      <c r="CM411" s="50"/>
      <c r="CN411" s="50"/>
      <c r="CO411" s="50"/>
      <c r="CP411" s="50"/>
      <c r="CQ411" s="50"/>
      <c r="CR411" s="50"/>
      <c r="CS411" s="50"/>
    </row>
    <row r="412" spans="1:97" x14ac:dyDescent="0.35">
      <c r="A412" s="210" t="s">
        <v>1212</v>
      </c>
      <c r="B412" s="347">
        <v>10</v>
      </c>
      <c r="C412" s="212" t="s">
        <v>1213</v>
      </c>
      <c r="I412" s="50"/>
      <c r="J412" s="50"/>
      <c r="K412" s="50"/>
      <c r="L412" s="50"/>
      <c r="M412" s="50"/>
      <c r="N412" s="50"/>
      <c r="O412" s="50"/>
      <c r="P412" s="50"/>
      <c r="Q412" s="50"/>
      <c r="R412" s="50"/>
      <c r="S412" s="50"/>
      <c r="T412" s="50"/>
      <c r="U412" s="50"/>
      <c r="V412" s="50"/>
      <c r="W412" s="50"/>
      <c r="X412" s="50"/>
      <c r="Y412" s="50"/>
      <c r="Z412" s="50"/>
      <c r="AA412" s="50"/>
      <c r="AB412" s="50"/>
      <c r="AC412" s="50"/>
      <c r="AD412" s="50"/>
      <c r="AE412" s="50"/>
      <c r="AF412" s="50"/>
      <c r="AG412" s="50"/>
      <c r="AH412" s="50"/>
      <c r="AI412" s="50"/>
      <c r="AJ412" s="50"/>
      <c r="AK412" s="50"/>
      <c r="AL412" s="50"/>
      <c r="AM412" s="50"/>
      <c r="AN412" s="50"/>
      <c r="AO412" s="50"/>
      <c r="AP412" s="50"/>
      <c r="AQ412" s="50"/>
      <c r="AR412" s="50"/>
      <c r="AS412" s="50"/>
      <c r="AT412" s="50"/>
      <c r="AU412" s="50"/>
      <c r="AV412" s="50"/>
      <c r="AW412" s="50"/>
      <c r="AX412" s="50"/>
      <c r="AY412" s="50"/>
      <c r="AZ412" s="50"/>
      <c r="BA412" s="50"/>
      <c r="BB412" s="50"/>
      <c r="BC412" s="50"/>
      <c r="BD412" s="50"/>
      <c r="BE412" s="50"/>
      <c r="BF412" s="50"/>
      <c r="BG412" s="50"/>
      <c r="BH412" s="50"/>
      <c r="BI412" s="50"/>
      <c r="BJ412" s="50"/>
      <c r="BK412" s="50"/>
      <c r="BL412" s="50"/>
      <c r="BM412" s="50"/>
      <c r="BN412" s="50"/>
      <c r="BO412" s="50"/>
      <c r="BP412" s="50"/>
      <c r="BQ412" s="50"/>
      <c r="BR412" s="14"/>
      <c r="BS412" s="14"/>
      <c r="BT412" s="14"/>
      <c r="BU412" s="14"/>
      <c r="BV412" s="50"/>
      <c r="BW412" s="50"/>
      <c r="BX412" s="50"/>
      <c r="BY412" s="50"/>
      <c r="BZ412" s="50"/>
      <c r="CA412" s="50"/>
      <c r="CB412" s="50"/>
      <c r="CC412" s="50"/>
      <c r="CD412" s="50"/>
      <c r="CE412" s="50"/>
      <c r="CF412" s="50"/>
      <c r="CG412" s="50"/>
      <c r="CH412" s="50"/>
      <c r="CI412" s="50"/>
      <c r="CJ412" s="50"/>
      <c r="CK412" s="50"/>
      <c r="CL412" s="50"/>
      <c r="CM412" s="50"/>
      <c r="CN412" s="50"/>
      <c r="CO412" s="50"/>
      <c r="CP412" s="50"/>
      <c r="CQ412" s="50"/>
      <c r="CR412" s="50"/>
      <c r="CS412" s="50"/>
    </row>
    <row r="413" spans="1:97" x14ac:dyDescent="0.35">
      <c r="E413" s="275"/>
    </row>
    <row r="414" spans="1:97" x14ac:dyDescent="0.35">
      <c r="A414" s="210" t="s">
        <v>813</v>
      </c>
      <c r="B414" s="413" t="s">
        <v>1226</v>
      </c>
      <c r="C414" s="411"/>
      <c r="D414" s="411"/>
      <c r="E414" s="411"/>
      <c r="F414" s="411"/>
    </row>
    <row r="415" spans="1:97" ht="20.25" customHeight="1" x14ac:dyDescent="0.35">
      <c r="A415" s="210"/>
      <c r="B415" s="411"/>
      <c r="C415" s="411"/>
      <c r="D415" s="411"/>
      <c r="E415" s="411"/>
      <c r="F415" s="411"/>
    </row>
    <row r="416" spans="1:97" x14ac:dyDescent="0.35">
      <c r="A416" s="210"/>
      <c r="E416" s="275"/>
    </row>
    <row r="417" spans="1:97" s="157" customFormat="1" ht="15" x14ac:dyDescent="0.3">
      <c r="A417" s="281" t="s">
        <v>856</v>
      </c>
      <c r="B417" s="287" t="s">
        <v>596</v>
      </c>
      <c r="C417" s="282" t="s">
        <v>1580</v>
      </c>
      <c r="D417" s="156"/>
      <c r="E417" s="156"/>
      <c r="F417" s="156"/>
    </row>
    <row r="418" spans="1:97" x14ac:dyDescent="0.35">
      <c r="A418" s="210" t="s">
        <v>567</v>
      </c>
      <c r="B418" s="347">
        <v>150</v>
      </c>
      <c r="C418" s="275" t="s">
        <v>1391</v>
      </c>
    </row>
    <row r="419" spans="1:97" x14ac:dyDescent="0.35">
      <c r="A419" s="210" t="s">
        <v>855</v>
      </c>
      <c r="B419" s="347">
        <v>500</v>
      </c>
      <c r="C419" s="275" t="s">
        <v>1467</v>
      </c>
    </row>
    <row r="420" spans="1:97" x14ac:dyDescent="0.35">
      <c r="A420" s="210" t="s">
        <v>1219</v>
      </c>
      <c r="B420" s="347">
        <v>5</v>
      </c>
      <c r="C420" s="212" t="s">
        <v>1214</v>
      </c>
      <c r="I420" s="50"/>
      <c r="J420" s="50"/>
      <c r="K420" s="50"/>
      <c r="L420" s="50"/>
      <c r="M420" s="50"/>
      <c r="N420" s="50"/>
      <c r="O420" s="50"/>
      <c r="P420" s="50"/>
      <c r="Q420" s="50"/>
      <c r="R420" s="50"/>
      <c r="S420" s="50"/>
      <c r="T420" s="50"/>
      <c r="U420" s="50"/>
      <c r="V420" s="50"/>
      <c r="W420" s="50"/>
      <c r="X420" s="50"/>
      <c r="Y420" s="50"/>
      <c r="Z420" s="50"/>
      <c r="AA420" s="50"/>
      <c r="AB420" s="50"/>
      <c r="AC420" s="50"/>
      <c r="AD420" s="50"/>
      <c r="AE420" s="50"/>
      <c r="AF420" s="50"/>
      <c r="AG420" s="50"/>
      <c r="AH420" s="50"/>
      <c r="AI420" s="50"/>
      <c r="AJ420" s="50"/>
      <c r="AK420" s="50"/>
      <c r="AL420" s="50"/>
      <c r="AM420" s="50"/>
      <c r="AN420" s="50"/>
      <c r="AO420" s="50"/>
      <c r="AP420" s="50"/>
      <c r="AQ420" s="50"/>
      <c r="AR420" s="50"/>
      <c r="AS420" s="50"/>
      <c r="AT420" s="50"/>
      <c r="AU420" s="50"/>
      <c r="AV420" s="50"/>
      <c r="AW420" s="50"/>
      <c r="AX420" s="50"/>
      <c r="AY420" s="50"/>
      <c r="AZ420" s="50"/>
      <c r="BA420" s="50"/>
      <c r="BB420" s="50"/>
      <c r="BC420" s="50"/>
      <c r="BD420" s="50"/>
      <c r="BE420" s="50"/>
      <c r="BF420" s="50"/>
      <c r="BG420" s="50"/>
      <c r="BH420" s="50"/>
      <c r="BI420" s="50"/>
      <c r="BJ420" s="50"/>
      <c r="BK420" s="50"/>
      <c r="BL420" s="50"/>
      <c r="BM420" s="50"/>
      <c r="BN420" s="50"/>
      <c r="BO420" s="50"/>
      <c r="BP420" s="50"/>
      <c r="BQ420" s="50"/>
      <c r="BR420" s="14"/>
      <c r="BS420" s="14"/>
      <c r="BT420" s="14"/>
      <c r="BU420" s="14"/>
      <c r="BV420" s="50"/>
      <c r="BW420" s="50"/>
      <c r="BX420" s="50"/>
      <c r="BY420" s="50"/>
      <c r="BZ420" s="50"/>
      <c r="CA420" s="50"/>
      <c r="CB420" s="50"/>
      <c r="CC420" s="50"/>
      <c r="CD420" s="50"/>
      <c r="CE420" s="50"/>
      <c r="CF420" s="50"/>
      <c r="CG420" s="50"/>
      <c r="CH420" s="50"/>
      <c r="CI420" s="50"/>
      <c r="CJ420" s="50"/>
      <c r="CK420" s="50"/>
      <c r="CL420" s="50"/>
      <c r="CM420" s="50"/>
      <c r="CN420" s="50"/>
      <c r="CO420" s="50"/>
      <c r="CP420" s="50"/>
      <c r="CQ420" s="50"/>
      <c r="CR420" s="50"/>
      <c r="CS420" s="50"/>
    </row>
    <row r="421" spans="1:97" x14ac:dyDescent="0.35">
      <c r="A421" s="210" t="s">
        <v>1212</v>
      </c>
      <c r="B421" s="347">
        <v>10</v>
      </c>
      <c r="C421" s="212" t="s">
        <v>1213</v>
      </c>
      <c r="I421" s="50"/>
      <c r="J421" s="50"/>
      <c r="K421" s="50"/>
      <c r="L421" s="50"/>
      <c r="M421" s="50"/>
      <c r="N421" s="50"/>
      <c r="O421" s="50"/>
      <c r="P421" s="50"/>
      <c r="Q421" s="50"/>
      <c r="R421" s="50"/>
      <c r="S421" s="50"/>
      <c r="T421" s="50"/>
      <c r="U421" s="50"/>
      <c r="V421" s="50"/>
      <c r="W421" s="50"/>
      <c r="X421" s="50"/>
      <c r="Y421" s="50"/>
      <c r="Z421" s="50"/>
      <c r="AA421" s="50"/>
      <c r="AB421" s="50"/>
      <c r="AC421" s="50"/>
      <c r="AD421" s="50"/>
      <c r="AE421" s="50"/>
      <c r="AF421" s="50"/>
      <c r="AG421" s="50"/>
      <c r="AH421" s="50"/>
      <c r="AI421" s="50"/>
      <c r="AJ421" s="50"/>
      <c r="AK421" s="50"/>
      <c r="AL421" s="50"/>
      <c r="AM421" s="50"/>
      <c r="AN421" s="50"/>
      <c r="AO421" s="50"/>
      <c r="AP421" s="50"/>
      <c r="AQ421" s="50"/>
      <c r="AR421" s="50"/>
      <c r="AS421" s="50"/>
      <c r="AT421" s="50"/>
      <c r="AU421" s="50"/>
      <c r="AV421" s="50"/>
      <c r="AW421" s="50"/>
      <c r="AX421" s="50"/>
      <c r="AY421" s="50"/>
      <c r="AZ421" s="50"/>
      <c r="BA421" s="50"/>
      <c r="BB421" s="50"/>
      <c r="BC421" s="50"/>
      <c r="BD421" s="50"/>
      <c r="BE421" s="50"/>
      <c r="BF421" s="50"/>
      <c r="BG421" s="50"/>
      <c r="BH421" s="50"/>
      <c r="BI421" s="50"/>
      <c r="BJ421" s="50"/>
      <c r="BK421" s="50"/>
      <c r="BL421" s="50"/>
      <c r="BM421" s="50"/>
      <c r="BN421" s="50"/>
      <c r="BO421" s="50"/>
      <c r="BP421" s="50"/>
      <c r="BQ421" s="50"/>
      <c r="BR421" s="14"/>
      <c r="BS421" s="14"/>
      <c r="BT421" s="14"/>
      <c r="BU421" s="14"/>
      <c r="BV421" s="50"/>
      <c r="BW421" s="50"/>
      <c r="BX421" s="50"/>
      <c r="BY421" s="50"/>
      <c r="BZ421" s="50"/>
      <c r="CA421" s="50"/>
      <c r="CB421" s="50"/>
      <c r="CC421" s="50"/>
      <c r="CD421" s="50"/>
      <c r="CE421" s="50"/>
      <c r="CF421" s="50"/>
      <c r="CG421" s="50"/>
      <c r="CH421" s="50"/>
      <c r="CI421" s="50"/>
      <c r="CJ421" s="50"/>
      <c r="CK421" s="50"/>
      <c r="CL421" s="50"/>
      <c r="CM421" s="50"/>
      <c r="CN421" s="50"/>
      <c r="CO421" s="50"/>
      <c r="CP421" s="50"/>
      <c r="CQ421" s="50"/>
      <c r="CR421" s="50"/>
      <c r="CS421" s="50"/>
    </row>
    <row r="422" spans="1:97" x14ac:dyDescent="0.35">
      <c r="E422" s="275"/>
    </row>
    <row r="423" spans="1:97" x14ac:dyDescent="0.35">
      <c r="A423" s="210" t="s">
        <v>813</v>
      </c>
      <c r="B423" s="413" t="s">
        <v>1226</v>
      </c>
      <c r="C423" s="411"/>
      <c r="D423" s="411"/>
      <c r="E423" s="411"/>
      <c r="F423" s="411"/>
    </row>
    <row r="424" spans="1:97" ht="19.5" customHeight="1" x14ac:dyDescent="0.35">
      <c r="A424" s="210"/>
      <c r="B424" s="411"/>
      <c r="C424" s="411"/>
      <c r="D424" s="411"/>
      <c r="E424" s="411"/>
      <c r="F424" s="411"/>
    </row>
    <row r="425" spans="1:97" x14ac:dyDescent="0.35">
      <c r="A425" s="210"/>
      <c r="B425" s="210"/>
      <c r="E425" s="275"/>
    </row>
    <row r="426" spans="1:97" s="157" customFormat="1" ht="15" x14ac:dyDescent="0.3">
      <c r="A426" s="281" t="s">
        <v>860</v>
      </c>
      <c r="B426" s="287" t="s">
        <v>596</v>
      </c>
      <c r="C426" s="282" t="s">
        <v>1281</v>
      </c>
      <c r="D426" s="156"/>
      <c r="E426" s="156"/>
      <c r="F426" s="156"/>
    </row>
    <row r="427" spans="1:97" x14ac:dyDescent="0.35">
      <c r="A427" s="210" t="s">
        <v>567</v>
      </c>
      <c r="B427" s="347">
        <v>150</v>
      </c>
      <c r="C427" s="275" t="s">
        <v>1391</v>
      </c>
    </row>
    <row r="428" spans="1:97" x14ac:dyDescent="0.35">
      <c r="A428" s="210" t="s">
        <v>535</v>
      </c>
      <c r="B428" s="347">
        <v>450</v>
      </c>
      <c r="C428" s="275" t="s">
        <v>1472</v>
      </c>
    </row>
    <row r="429" spans="1:97" x14ac:dyDescent="0.35">
      <c r="A429" s="210" t="s">
        <v>809</v>
      </c>
      <c r="B429" s="347">
        <v>50</v>
      </c>
      <c r="C429" s="275" t="s">
        <v>155</v>
      </c>
    </row>
    <row r="430" spans="1:97" x14ac:dyDescent="0.35">
      <c r="A430" s="210" t="s">
        <v>1212</v>
      </c>
      <c r="B430" s="347">
        <v>10</v>
      </c>
      <c r="C430" s="212" t="s">
        <v>1213</v>
      </c>
    </row>
    <row r="431" spans="1:97" x14ac:dyDescent="0.35">
      <c r="A431" s="210" t="s">
        <v>1219</v>
      </c>
      <c r="B431" s="347">
        <v>5</v>
      </c>
      <c r="C431" s="212" t="s">
        <v>1214</v>
      </c>
    </row>
    <row r="432" spans="1:97" x14ac:dyDescent="0.35">
      <c r="E432" s="212"/>
    </row>
    <row r="433" spans="1:6" x14ac:dyDescent="0.35">
      <c r="A433" s="210" t="s">
        <v>813</v>
      </c>
      <c r="B433" s="413" t="s">
        <v>242</v>
      </c>
      <c r="C433" s="411"/>
      <c r="D433" s="411"/>
      <c r="E433" s="411"/>
      <c r="F433" s="411"/>
    </row>
    <row r="434" spans="1:6" ht="35.25" customHeight="1" x14ac:dyDescent="0.35">
      <c r="A434" s="210"/>
      <c r="B434" s="411"/>
      <c r="C434" s="411"/>
      <c r="D434" s="411"/>
      <c r="E434" s="411"/>
      <c r="F434" s="411"/>
    </row>
    <row r="435" spans="1:6" x14ac:dyDescent="0.35">
      <c r="A435" s="210"/>
      <c r="E435" s="212"/>
    </row>
    <row r="436" spans="1:6" s="157" customFormat="1" ht="15" x14ac:dyDescent="0.3">
      <c r="A436" s="281" t="s">
        <v>866</v>
      </c>
      <c r="B436" s="287" t="s">
        <v>596</v>
      </c>
      <c r="C436" s="282" t="s">
        <v>454</v>
      </c>
      <c r="D436" s="156"/>
      <c r="E436" s="156"/>
      <c r="F436" s="156"/>
    </row>
    <row r="437" spans="1:6" x14ac:dyDescent="0.35">
      <c r="A437" s="210" t="s">
        <v>864</v>
      </c>
      <c r="B437" s="347">
        <v>310</v>
      </c>
      <c r="C437" s="275" t="s">
        <v>445</v>
      </c>
    </row>
    <row r="438" spans="1:6" x14ac:dyDescent="0.35">
      <c r="A438" s="210" t="s">
        <v>1219</v>
      </c>
      <c r="B438" s="347">
        <v>2</v>
      </c>
      <c r="C438" s="212" t="s">
        <v>1214</v>
      </c>
    </row>
    <row r="439" spans="1:6" x14ac:dyDescent="0.35">
      <c r="B439" s="210"/>
      <c r="E439" s="212"/>
    </row>
    <row r="440" spans="1:6" x14ac:dyDescent="0.35">
      <c r="A440" s="210" t="s">
        <v>813</v>
      </c>
      <c r="B440" s="212" t="s">
        <v>243</v>
      </c>
    </row>
    <row r="441" spans="1:6" x14ac:dyDescent="0.35">
      <c r="A441" s="210"/>
      <c r="B441" s="210"/>
      <c r="E441" s="212"/>
    </row>
    <row r="442" spans="1:6" s="157" customFormat="1" ht="15" x14ac:dyDescent="0.3">
      <c r="A442" s="281" t="s">
        <v>883</v>
      </c>
      <c r="B442" s="287" t="s">
        <v>596</v>
      </c>
      <c r="C442" s="282" t="s">
        <v>1511</v>
      </c>
      <c r="D442" s="156"/>
      <c r="E442" s="156"/>
      <c r="F442" s="156"/>
    </row>
    <row r="443" spans="1:6" x14ac:dyDescent="0.35">
      <c r="A443" s="210" t="s">
        <v>567</v>
      </c>
      <c r="B443" s="347">
        <v>80</v>
      </c>
      <c r="C443" s="275" t="s">
        <v>1391</v>
      </c>
    </row>
    <row r="444" spans="1:6" x14ac:dyDescent="0.35">
      <c r="A444" s="210" t="s">
        <v>882</v>
      </c>
      <c r="B444" s="347">
        <v>500</v>
      </c>
      <c r="C444" s="275" t="s">
        <v>1286</v>
      </c>
    </row>
    <row r="445" spans="1:6" x14ac:dyDescent="0.35">
      <c r="A445" s="210" t="s">
        <v>1219</v>
      </c>
      <c r="B445" s="347">
        <v>3</v>
      </c>
      <c r="C445" s="212" t="s">
        <v>1214</v>
      </c>
    </row>
    <row r="446" spans="1:6" x14ac:dyDescent="0.35">
      <c r="A446" s="210" t="s">
        <v>1212</v>
      </c>
      <c r="B446" s="347">
        <v>15</v>
      </c>
      <c r="C446" s="212" t="s">
        <v>1213</v>
      </c>
    </row>
    <row r="447" spans="1:6" x14ac:dyDescent="0.35">
      <c r="A447" s="210"/>
      <c r="C447" s="212"/>
    </row>
    <row r="448" spans="1:6" x14ac:dyDescent="0.35">
      <c r="A448" s="210" t="s">
        <v>813</v>
      </c>
      <c r="B448" s="405" t="s">
        <v>71</v>
      </c>
      <c r="C448" s="409"/>
      <c r="D448" s="409"/>
      <c r="E448" s="409"/>
      <c r="F448" s="409"/>
    </row>
    <row r="449" spans="1:6" x14ac:dyDescent="0.35">
      <c r="A449" s="210"/>
      <c r="B449" s="409"/>
      <c r="C449" s="409"/>
      <c r="D449" s="409"/>
      <c r="E449" s="409"/>
      <c r="F449" s="409"/>
    </row>
    <row r="450" spans="1:6" x14ac:dyDescent="0.35">
      <c r="A450" s="210"/>
      <c r="B450" s="210"/>
      <c r="E450" s="212"/>
    </row>
    <row r="451" spans="1:6" s="157" customFormat="1" ht="15" x14ac:dyDescent="0.3">
      <c r="A451" s="281" t="s">
        <v>897</v>
      </c>
      <c r="B451" s="287" t="s">
        <v>596</v>
      </c>
      <c r="C451" s="282" t="s">
        <v>1183</v>
      </c>
      <c r="D451" s="156"/>
      <c r="E451" s="156"/>
      <c r="F451" s="156"/>
    </row>
    <row r="452" spans="1:6" x14ac:dyDescent="0.35">
      <c r="A452" s="210" t="s">
        <v>894</v>
      </c>
      <c r="B452" s="347">
        <v>120</v>
      </c>
      <c r="C452" s="275" t="s">
        <v>1273</v>
      </c>
    </row>
    <row r="453" spans="1:6" x14ac:dyDescent="0.35">
      <c r="A453" s="210" t="s">
        <v>869</v>
      </c>
      <c r="B453" s="347">
        <v>90</v>
      </c>
      <c r="C453" s="275" t="s">
        <v>1489</v>
      </c>
    </row>
    <row r="454" spans="1:6" x14ac:dyDescent="0.35">
      <c r="A454" s="210" t="s">
        <v>1212</v>
      </c>
      <c r="B454" s="347">
        <v>30</v>
      </c>
      <c r="C454" s="212" t="s">
        <v>1213</v>
      </c>
    </row>
    <row r="455" spans="1:6" x14ac:dyDescent="0.35">
      <c r="A455" s="210" t="s">
        <v>1013</v>
      </c>
      <c r="B455" s="347">
        <v>10</v>
      </c>
      <c r="C455" s="212" t="s">
        <v>175</v>
      </c>
    </row>
    <row r="456" spans="1:6" x14ac:dyDescent="0.35">
      <c r="A456" s="210" t="s">
        <v>1219</v>
      </c>
      <c r="B456" s="347">
        <v>5</v>
      </c>
      <c r="C456" s="212" t="s">
        <v>1214</v>
      </c>
    </row>
    <row r="457" spans="1:6" x14ac:dyDescent="0.35">
      <c r="A457" s="210"/>
      <c r="B457" s="210"/>
      <c r="E457" s="212"/>
    </row>
    <row r="458" spans="1:6" x14ac:dyDescent="0.35">
      <c r="A458" s="210" t="s">
        <v>813</v>
      </c>
      <c r="B458" s="407" t="s">
        <v>70</v>
      </c>
      <c r="C458" s="408"/>
      <c r="D458" s="408"/>
      <c r="E458" s="408"/>
      <c r="F458" s="408"/>
    </row>
    <row r="459" spans="1:6" x14ac:dyDescent="0.35">
      <c r="A459" s="210"/>
      <c r="B459" s="408"/>
      <c r="C459" s="408"/>
      <c r="D459" s="408"/>
      <c r="E459" s="408"/>
      <c r="F459" s="408"/>
    </row>
    <row r="460" spans="1:6" x14ac:dyDescent="0.35">
      <c r="A460" s="210"/>
      <c r="B460" s="210"/>
      <c r="E460" s="212"/>
    </row>
    <row r="461" spans="1:6" x14ac:dyDescent="0.35">
      <c r="A461" s="2" t="s">
        <v>1337</v>
      </c>
      <c r="B461" s="210"/>
      <c r="E461" s="212"/>
    </row>
    <row r="462" spans="1:6" s="157" customFormat="1" ht="15" x14ac:dyDescent="0.3">
      <c r="A462" s="281" t="s">
        <v>905</v>
      </c>
      <c r="B462" s="287" t="s">
        <v>596</v>
      </c>
      <c r="C462" s="282" t="s">
        <v>1271</v>
      </c>
      <c r="D462" s="156"/>
      <c r="E462" s="156"/>
      <c r="F462" s="156"/>
    </row>
    <row r="463" spans="1:6" x14ac:dyDescent="0.35">
      <c r="A463" s="210" t="s">
        <v>567</v>
      </c>
      <c r="B463" s="347">
        <v>517.5</v>
      </c>
      <c r="C463" s="275" t="s">
        <v>1391</v>
      </c>
    </row>
    <row r="464" spans="1:6" x14ac:dyDescent="0.35">
      <c r="A464" s="210" t="s">
        <v>903</v>
      </c>
      <c r="B464" s="347">
        <v>250</v>
      </c>
      <c r="C464" s="123" t="s">
        <v>446</v>
      </c>
    </row>
    <row r="465" spans="1:6" x14ac:dyDescent="0.35">
      <c r="A465" s="210" t="s">
        <v>1013</v>
      </c>
      <c r="B465" s="347">
        <v>5</v>
      </c>
      <c r="C465" s="212" t="s">
        <v>175</v>
      </c>
    </row>
    <row r="466" spans="1:6" x14ac:dyDescent="0.35">
      <c r="A466" s="210" t="s">
        <v>1221</v>
      </c>
      <c r="B466" s="347">
        <v>5</v>
      </c>
      <c r="C466" s="212" t="s">
        <v>341</v>
      </c>
    </row>
    <row r="467" spans="1:6" x14ac:dyDescent="0.35">
      <c r="A467" s="210" t="s">
        <v>1212</v>
      </c>
      <c r="B467" s="347">
        <v>15</v>
      </c>
      <c r="C467" s="212" t="s">
        <v>1213</v>
      </c>
    </row>
    <row r="468" spans="1:6" x14ac:dyDescent="0.35">
      <c r="A468" s="210" t="s">
        <v>1219</v>
      </c>
      <c r="B468" s="347">
        <v>10</v>
      </c>
      <c r="C468" s="212" t="s">
        <v>1214</v>
      </c>
    </row>
    <row r="469" spans="1:6" x14ac:dyDescent="0.35">
      <c r="B469" s="210"/>
      <c r="E469" s="212"/>
    </row>
    <row r="470" spans="1:6" x14ac:dyDescent="0.35">
      <c r="A470" s="210" t="s">
        <v>813</v>
      </c>
      <c r="B470" s="410" t="s">
        <v>1486</v>
      </c>
      <c r="C470" s="411"/>
      <c r="D470" s="411"/>
      <c r="E470" s="411"/>
      <c r="F470" s="411"/>
    </row>
    <row r="471" spans="1:6" ht="19.5" customHeight="1" x14ac:dyDescent="0.35">
      <c r="A471" s="210"/>
      <c r="B471" s="411"/>
      <c r="C471" s="411"/>
      <c r="D471" s="411"/>
      <c r="E471" s="411"/>
      <c r="F471" s="411"/>
    </row>
    <row r="472" spans="1:6" x14ac:dyDescent="0.35">
      <c r="A472" s="210"/>
      <c r="B472" s="210"/>
      <c r="E472" s="212"/>
    </row>
    <row r="473" spans="1:6" x14ac:dyDescent="0.35">
      <c r="A473" s="210"/>
      <c r="B473" s="210"/>
      <c r="E473" s="212"/>
    </row>
    <row r="474" spans="1:6" s="157" customFormat="1" ht="15" x14ac:dyDescent="0.3">
      <c r="A474" s="281" t="s">
        <v>910</v>
      </c>
      <c r="B474" s="287" t="s">
        <v>596</v>
      </c>
      <c r="C474" s="282" t="s">
        <v>1186</v>
      </c>
      <c r="D474" s="156"/>
      <c r="E474" s="156"/>
      <c r="F474" s="156"/>
    </row>
    <row r="475" spans="1:6" x14ac:dyDescent="0.35">
      <c r="A475" s="210" t="s">
        <v>567</v>
      </c>
      <c r="B475" s="347">
        <v>2000</v>
      </c>
      <c r="C475" s="275" t="s">
        <v>1391</v>
      </c>
    </row>
    <row r="476" spans="1:6" x14ac:dyDescent="0.35">
      <c r="A476" s="210" t="s">
        <v>908</v>
      </c>
      <c r="B476" s="347">
        <v>230</v>
      </c>
      <c r="C476" s="275" t="s">
        <v>1369</v>
      </c>
    </row>
    <row r="477" spans="1:6" x14ac:dyDescent="0.35">
      <c r="A477" s="210" t="s">
        <v>1212</v>
      </c>
      <c r="B477" s="347">
        <v>15</v>
      </c>
      <c r="C477" s="212" t="s">
        <v>1213</v>
      </c>
    </row>
    <row r="478" spans="1:6" x14ac:dyDescent="0.35">
      <c r="A478" s="210" t="s">
        <v>1219</v>
      </c>
      <c r="B478" s="347">
        <v>10</v>
      </c>
      <c r="C478" s="212" t="s">
        <v>1214</v>
      </c>
    </row>
    <row r="479" spans="1:6" x14ac:dyDescent="0.35">
      <c r="A479" s="210"/>
      <c r="C479" s="212"/>
    </row>
    <row r="480" spans="1:6" x14ac:dyDescent="0.35">
      <c r="A480" s="210" t="s">
        <v>813</v>
      </c>
      <c r="B480" s="412" t="s">
        <v>69</v>
      </c>
      <c r="C480" s="408"/>
      <c r="D480" s="408"/>
      <c r="E480" s="408"/>
      <c r="F480" s="408"/>
    </row>
    <row r="481" spans="1:6" x14ac:dyDescent="0.35">
      <c r="A481" s="210"/>
      <c r="B481" s="408"/>
      <c r="C481" s="408"/>
      <c r="D481" s="408"/>
      <c r="E481" s="408"/>
      <c r="F481" s="408"/>
    </row>
    <row r="482" spans="1:6" x14ac:dyDescent="0.35">
      <c r="A482" s="210"/>
      <c r="B482" s="210"/>
      <c r="E482" s="212"/>
    </row>
    <row r="483" spans="1:6" s="16" customFormat="1" ht="15" x14ac:dyDescent="0.3">
      <c r="A483" s="20" t="s">
        <v>1339</v>
      </c>
      <c r="B483" s="2"/>
      <c r="C483" s="2"/>
      <c r="D483" s="2"/>
      <c r="E483" s="5"/>
      <c r="F483" s="2"/>
    </row>
    <row r="484" spans="1:6" s="157" customFormat="1" ht="15" x14ac:dyDescent="0.3">
      <c r="A484" s="281" t="s">
        <v>940</v>
      </c>
      <c r="B484" s="287" t="s">
        <v>596</v>
      </c>
      <c r="C484" s="282" t="s">
        <v>626</v>
      </c>
      <c r="D484" s="156"/>
      <c r="E484" s="156"/>
      <c r="F484" s="156"/>
    </row>
    <row r="485" spans="1:6" x14ac:dyDescent="0.35">
      <c r="A485" s="210" t="s">
        <v>931</v>
      </c>
      <c r="B485" s="347">
        <v>150</v>
      </c>
      <c r="C485" s="275" t="s">
        <v>1295</v>
      </c>
    </row>
    <row r="486" spans="1:6" x14ac:dyDescent="0.35">
      <c r="A486" s="210" t="s">
        <v>941</v>
      </c>
      <c r="B486" s="347">
        <v>150</v>
      </c>
      <c r="C486" s="275" t="s">
        <v>1307</v>
      </c>
    </row>
    <row r="487" spans="1:6" x14ac:dyDescent="0.35">
      <c r="A487" s="210" t="s">
        <v>984</v>
      </c>
      <c r="B487" s="347">
        <v>140</v>
      </c>
      <c r="C487" s="275" t="s">
        <v>313</v>
      </c>
    </row>
    <row r="488" spans="1:6" x14ac:dyDescent="0.35">
      <c r="A488" s="210" t="s">
        <v>956</v>
      </c>
      <c r="B488" s="347">
        <v>150</v>
      </c>
      <c r="C488" s="275" t="s">
        <v>1310</v>
      </c>
    </row>
    <row r="489" spans="1:6" x14ac:dyDescent="0.35">
      <c r="A489" s="210" t="s">
        <v>954</v>
      </c>
      <c r="B489" s="347">
        <v>150</v>
      </c>
      <c r="C489" s="275" t="s">
        <v>1309</v>
      </c>
    </row>
    <row r="490" spans="1:6" x14ac:dyDescent="0.35">
      <c r="A490" s="210"/>
      <c r="B490" s="210"/>
      <c r="E490" s="212"/>
    </row>
    <row r="491" spans="1:6" x14ac:dyDescent="0.35">
      <c r="A491" s="210" t="s">
        <v>813</v>
      </c>
      <c r="B491" s="407" t="s">
        <v>68</v>
      </c>
      <c r="C491" s="408"/>
      <c r="D491" s="408"/>
      <c r="E491" s="408"/>
      <c r="F491" s="408"/>
    </row>
    <row r="492" spans="1:6" x14ac:dyDescent="0.35">
      <c r="A492" s="210"/>
      <c r="B492" s="408"/>
      <c r="C492" s="408"/>
      <c r="D492" s="408"/>
      <c r="E492" s="408"/>
      <c r="F492" s="408"/>
    </row>
    <row r="493" spans="1:6" x14ac:dyDescent="0.35">
      <c r="A493" s="210"/>
      <c r="B493" s="210"/>
      <c r="E493" s="212"/>
    </row>
    <row r="494" spans="1:6" x14ac:dyDescent="0.35">
      <c r="A494" s="1" t="s">
        <v>1341</v>
      </c>
      <c r="B494" s="210"/>
      <c r="E494" s="212"/>
    </row>
    <row r="495" spans="1:6" s="157" customFormat="1" ht="15" x14ac:dyDescent="0.3">
      <c r="A495" s="281">
        <v>100004</v>
      </c>
      <c r="B495" s="287" t="s">
        <v>596</v>
      </c>
      <c r="C495" s="156" t="s">
        <v>1327</v>
      </c>
      <c r="D495" s="156"/>
      <c r="E495" s="156"/>
      <c r="F495" s="156"/>
    </row>
    <row r="496" spans="1:6" x14ac:dyDescent="0.35">
      <c r="A496" s="210" t="s">
        <v>894</v>
      </c>
      <c r="B496" s="347">
        <v>80</v>
      </c>
      <c r="C496" s="275" t="s">
        <v>1273</v>
      </c>
    </row>
    <row r="497" spans="1:6" x14ac:dyDescent="0.35">
      <c r="A497" s="210" t="s">
        <v>869</v>
      </c>
      <c r="B497" s="347">
        <v>30</v>
      </c>
      <c r="C497" s="275" t="s">
        <v>1489</v>
      </c>
    </row>
    <row r="498" spans="1:6" x14ac:dyDescent="0.35">
      <c r="A498" s="210" t="s">
        <v>1212</v>
      </c>
      <c r="B498" s="347">
        <v>30</v>
      </c>
      <c r="C498" s="212" t="s">
        <v>1213</v>
      </c>
    </row>
    <row r="499" spans="1:6" x14ac:dyDescent="0.35">
      <c r="A499" s="210" t="s">
        <v>1219</v>
      </c>
      <c r="B499" s="347">
        <v>5</v>
      </c>
      <c r="C499" s="212" t="s">
        <v>1214</v>
      </c>
    </row>
    <row r="500" spans="1:6" x14ac:dyDescent="0.35">
      <c r="B500" s="210"/>
      <c r="E500" s="212"/>
    </row>
    <row r="501" spans="1:6" x14ac:dyDescent="0.35">
      <c r="A501" s="210" t="s">
        <v>813</v>
      </c>
      <c r="B501" s="410" t="s">
        <v>1484</v>
      </c>
      <c r="C501" s="411"/>
      <c r="D501" s="411"/>
      <c r="E501" s="411"/>
      <c r="F501" s="411"/>
    </row>
    <row r="502" spans="1:6" ht="15" customHeight="1" x14ac:dyDescent="0.35">
      <c r="B502" s="411"/>
      <c r="C502" s="411"/>
      <c r="D502" s="411"/>
      <c r="E502" s="411"/>
      <c r="F502" s="411"/>
    </row>
    <row r="503" spans="1:6" x14ac:dyDescent="0.35">
      <c r="B503" s="210"/>
      <c r="E503" s="212"/>
    </row>
    <row r="504" spans="1:6" x14ac:dyDescent="0.35">
      <c r="B504" s="210"/>
      <c r="E504" s="212"/>
    </row>
    <row r="505" spans="1:6" x14ac:dyDescent="0.35">
      <c r="A505" s="214" t="s">
        <v>1342</v>
      </c>
      <c r="F505" s="44"/>
    </row>
    <row r="506" spans="1:6" s="283" customFormat="1" x14ac:dyDescent="0.35">
      <c r="A506" s="280">
        <v>110002</v>
      </c>
      <c r="B506" s="287" t="s">
        <v>596</v>
      </c>
      <c r="C506" s="279" t="s">
        <v>326</v>
      </c>
      <c r="D506" s="279"/>
      <c r="E506" s="279"/>
      <c r="F506" s="279"/>
    </row>
    <row r="507" spans="1:6" x14ac:dyDescent="0.35">
      <c r="A507" s="210" t="s">
        <v>567</v>
      </c>
      <c r="B507" s="347">
        <v>500</v>
      </c>
      <c r="C507" s="275" t="s">
        <v>1391</v>
      </c>
    </row>
    <row r="508" spans="1:6" x14ac:dyDescent="0.35">
      <c r="A508" s="210" t="s">
        <v>268</v>
      </c>
      <c r="B508" s="347">
        <v>80</v>
      </c>
      <c r="C508" s="212" t="s">
        <v>269</v>
      </c>
    </row>
    <row r="509" spans="1:6" x14ac:dyDescent="0.35">
      <c r="C509" s="212"/>
    </row>
    <row r="510" spans="1:6" x14ac:dyDescent="0.35">
      <c r="A510" s="210" t="s">
        <v>813</v>
      </c>
      <c r="B510" s="407" t="s">
        <v>67</v>
      </c>
      <c r="C510" s="407"/>
      <c r="D510" s="407"/>
      <c r="E510" s="407"/>
      <c r="F510" s="407"/>
    </row>
    <row r="511" spans="1:6" x14ac:dyDescent="0.35">
      <c r="B511" s="407"/>
      <c r="C511" s="407"/>
      <c r="D511" s="407"/>
      <c r="E511" s="407"/>
      <c r="F511" s="407"/>
    </row>
    <row r="512" spans="1:6" x14ac:dyDescent="0.35">
      <c r="A512" s="210"/>
      <c r="B512" s="273"/>
      <c r="C512" s="273"/>
      <c r="D512" s="273"/>
      <c r="E512" s="273"/>
      <c r="F512" s="273"/>
    </row>
    <row r="513" spans="1:97" x14ac:dyDescent="0.35">
      <c r="A513" s="214" t="s">
        <v>1345</v>
      </c>
      <c r="B513" s="2"/>
    </row>
    <row r="514" spans="1:97" s="157" customFormat="1" ht="15" x14ac:dyDescent="0.3">
      <c r="A514" s="281" t="s">
        <v>564</v>
      </c>
      <c r="B514" s="287" t="s">
        <v>596</v>
      </c>
      <c r="C514" s="282" t="s">
        <v>1358</v>
      </c>
      <c r="D514" s="156"/>
      <c r="E514" s="156"/>
      <c r="F514" s="156"/>
    </row>
    <row r="515" spans="1:97" x14ac:dyDescent="0.35">
      <c r="A515" s="210" t="s">
        <v>567</v>
      </c>
      <c r="B515" s="347">
        <v>500</v>
      </c>
      <c r="C515" s="275" t="s">
        <v>1391</v>
      </c>
      <c r="I515" s="50"/>
      <c r="J515" s="50"/>
      <c r="K515" s="50"/>
      <c r="L515" s="50"/>
      <c r="M515" s="50"/>
      <c r="N515" s="50"/>
      <c r="O515" s="50"/>
      <c r="P515" s="50">
        <v>0</v>
      </c>
      <c r="Q515" s="50">
        <v>0</v>
      </c>
      <c r="R515" s="50">
        <v>0</v>
      </c>
      <c r="S515" s="50">
        <v>0</v>
      </c>
      <c r="T515" s="50">
        <v>0</v>
      </c>
      <c r="U515" s="50"/>
      <c r="V515" s="50">
        <v>0</v>
      </c>
      <c r="W515" s="50">
        <v>0</v>
      </c>
      <c r="X515" s="50"/>
      <c r="Y515" s="50">
        <v>0</v>
      </c>
      <c r="Z515" s="50">
        <v>0</v>
      </c>
      <c r="AA515" s="50"/>
      <c r="AB515" s="50"/>
      <c r="AC515" s="50">
        <v>0</v>
      </c>
      <c r="AD515" s="50">
        <v>0</v>
      </c>
      <c r="AE515" s="50">
        <v>0</v>
      </c>
      <c r="AF515" s="50">
        <v>0</v>
      </c>
      <c r="AG515" s="50">
        <v>0</v>
      </c>
      <c r="AH515" s="50">
        <v>0</v>
      </c>
      <c r="AI515" s="50">
        <v>0.1</v>
      </c>
      <c r="AJ515" s="50">
        <v>2</v>
      </c>
      <c r="AK515" s="50">
        <v>0</v>
      </c>
      <c r="AL515" s="50">
        <v>1</v>
      </c>
      <c r="AM515" s="50">
        <v>0</v>
      </c>
      <c r="AN515" s="50">
        <v>0</v>
      </c>
      <c r="AO515" s="50">
        <v>2</v>
      </c>
      <c r="AP515" s="50">
        <v>0</v>
      </c>
      <c r="AQ515" s="50">
        <v>7.0000000000000001E-3</v>
      </c>
      <c r="AR515" s="50">
        <v>0</v>
      </c>
      <c r="AS515" s="50">
        <v>0</v>
      </c>
      <c r="AT515" s="50"/>
      <c r="AU515" s="50">
        <v>0</v>
      </c>
      <c r="AV515" s="50">
        <v>0</v>
      </c>
      <c r="AW515" s="50">
        <v>0</v>
      </c>
      <c r="AX515" s="50">
        <v>0</v>
      </c>
      <c r="AY515" s="50">
        <v>0</v>
      </c>
      <c r="AZ515" s="50">
        <v>0</v>
      </c>
      <c r="BA515" s="50">
        <v>0</v>
      </c>
      <c r="BB515" s="50"/>
      <c r="BC515" s="50"/>
      <c r="BD515" s="50">
        <v>0</v>
      </c>
      <c r="BE515" s="50"/>
      <c r="BF515" s="50">
        <v>0</v>
      </c>
      <c r="BG515" s="50">
        <v>0</v>
      </c>
      <c r="BH515" s="50">
        <v>0</v>
      </c>
      <c r="BI515" s="50">
        <v>0</v>
      </c>
      <c r="BJ515" s="50">
        <v>0</v>
      </c>
      <c r="BK515" s="50">
        <v>0</v>
      </c>
      <c r="BL515" s="50">
        <v>0</v>
      </c>
      <c r="BM515" s="50">
        <v>0</v>
      </c>
      <c r="BN515" s="50">
        <v>0</v>
      </c>
      <c r="BO515" s="50">
        <v>0</v>
      </c>
      <c r="BP515" s="50">
        <v>0</v>
      </c>
      <c r="BQ515" s="50">
        <v>0</v>
      </c>
      <c r="BR515" s="14">
        <v>1</v>
      </c>
      <c r="BS515" s="14"/>
      <c r="BT515" s="14"/>
      <c r="BU515" s="14"/>
      <c r="BV515" s="50" t="s">
        <v>7</v>
      </c>
      <c r="BW515" s="50" t="s">
        <v>1411</v>
      </c>
      <c r="BX515" s="50"/>
      <c r="BY515" s="50"/>
      <c r="BZ515" s="50"/>
      <c r="CA515" s="50">
        <v>100</v>
      </c>
      <c r="CB515" s="50">
        <v>0</v>
      </c>
      <c r="CC515" s="50"/>
      <c r="CD515" s="50"/>
      <c r="CE515" s="50"/>
      <c r="CF515" s="50"/>
      <c r="CG515" s="50"/>
      <c r="CH515" s="50"/>
      <c r="CI515" s="50"/>
      <c r="CJ515" s="50"/>
      <c r="CK515" s="50"/>
      <c r="CL515" s="50"/>
      <c r="CM515" s="50"/>
      <c r="CN515" s="50"/>
      <c r="CO515" s="50"/>
      <c r="CP515" s="50"/>
      <c r="CQ515" s="50"/>
      <c r="CR515" s="50"/>
      <c r="CS515" s="50"/>
    </row>
    <row r="516" spans="1:97" x14ac:dyDescent="0.35">
      <c r="A516" s="210" t="s">
        <v>1217</v>
      </c>
      <c r="B516" s="347">
        <v>25</v>
      </c>
      <c r="C516" s="1" t="s">
        <v>335</v>
      </c>
      <c r="I516" s="50"/>
      <c r="J516" s="50"/>
      <c r="K516" s="50"/>
      <c r="L516" s="50"/>
      <c r="M516" s="50"/>
      <c r="N516" s="50"/>
      <c r="O516" s="50"/>
      <c r="P516" s="50"/>
      <c r="Q516" s="50"/>
      <c r="R516" s="50"/>
      <c r="S516" s="50"/>
      <c r="T516" s="50"/>
      <c r="U516" s="50"/>
      <c r="V516" s="50"/>
      <c r="W516" s="50"/>
      <c r="X516" s="50"/>
      <c r="Y516" s="50"/>
      <c r="Z516" s="50"/>
      <c r="AA516" s="50"/>
      <c r="AB516" s="50"/>
      <c r="AC516" s="50"/>
      <c r="AD516" s="50"/>
      <c r="AE516" s="50"/>
      <c r="AF516" s="50"/>
      <c r="AG516" s="50"/>
      <c r="AH516" s="50"/>
      <c r="AI516" s="50"/>
      <c r="AJ516" s="50"/>
      <c r="AK516" s="50"/>
      <c r="AL516" s="50"/>
      <c r="AM516" s="50"/>
      <c r="AN516" s="50"/>
      <c r="AO516" s="50"/>
      <c r="AP516" s="50"/>
      <c r="AQ516" s="50"/>
      <c r="AR516" s="50"/>
      <c r="AS516" s="50"/>
      <c r="AT516" s="50"/>
      <c r="AU516" s="50"/>
      <c r="AV516" s="50"/>
      <c r="AW516" s="50"/>
      <c r="AX516" s="50"/>
      <c r="AY516" s="50"/>
      <c r="AZ516" s="50"/>
      <c r="BA516" s="50"/>
      <c r="BB516" s="50"/>
      <c r="BC516" s="50"/>
      <c r="BD516" s="50"/>
      <c r="BE516" s="50"/>
      <c r="BF516" s="50"/>
      <c r="BG516" s="50"/>
      <c r="BH516" s="50"/>
      <c r="BI516" s="50"/>
      <c r="BJ516" s="50"/>
      <c r="BK516" s="50"/>
      <c r="BL516" s="50"/>
      <c r="BM516" s="50"/>
      <c r="BN516" s="50"/>
      <c r="BO516" s="50"/>
      <c r="BP516" s="50"/>
      <c r="BQ516" s="50"/>
      <c r="BR516" s="14"/>
      <c r="BS516" s="14"/>
      <c r="BT516" s="14"/>
      <c r="BU516" s="14"/>
      <c r="BV516" s="50"/>
      <c r="BW516" s="50"/>
      <c r="BX516" s="50"/>
      <c r="BY516" s="50"/>
      <c r="BZ516" s="50"/>
      <c r="CA516" s="50"/>
      <c r="CB516" s="50"/>
      <c r="CC516" s="50"/>
      <c r="CD516" s="50"/>
      <c r="CE516" s="50"/>
      <c r="CF516" s="50"/>
      <c r="CG516" s="50"/>
      <c r="CH516" s="50"/>
      <c r="CI516" s="50"/>
      <c r="CJ516" s="50"/>
      <c r="CK516" s="50"/>
      <c r="CL516" s="50"/>
      <c r="CM516" s="50"/>
      <c r="CN516" s="50"/>
      <c r="CO516" s="50"/>
      <c r="CP516" s="50"/>
      <c r="CQ516" s="50"/>
      <c r="CR516" s="50"/>
      <c r="CS516" s="50"/>
    </row>
    <row r="517" spans="1:97" x14ac:dyDescent="0.35">
      <c r="A517" s="210" t="s">
        <v>1013</v>
      </c>
      <c r="B517" s="347">
        <v>500</v>
      </c>
      <c r="C517" s="1" t="s">
        <v>175</v>
      </c>
      <c r="I517" s="50"/>
      <c r="J517" s="50"/>
      <c r="K517" s="50"/>
      <c r="L517" s="50"/>
      <c r="M517" s="50"/>
      <c r="N517" s="50"/>
      <c r="O517" s="50"/>
      <c r="P517" s="50"/>
      <c r="Q517" s="50"/>
      <c r="R517" s="50"/>
      <c r="S517" s="50"/>
      <c r="T517" s="50"/>
      <c r="U517" s="50"/>
      <c r="V517" s="50"/>
      <c r="W517" s="50"/>
      <c r="X517" s="50"/>
      <c r="Y517" s="50"/>
      <c r="Z517" s="50"/>
      <c r="AA517" s="50"/>
      <c r="AB517" s="50"/>
      <c r="AC517" s="50"/>
      <c r="AD517" s="50"/>
      <c r="AE517" s="50"/>
      <c r="AF517" s="50"/>
      <c r="AG517" s="50"/>
      <c r="AH517" s="50"/>
      <c r="AI517" s="50"/>
      <c r="AJ517" s="50"/>
      <c r="AK517" s="50"/>
      <c r="AL517" s="50"/>
      <c r="AM517" s="50"/>
      <c r="AN517" s="50"/>
      <c r="AO517" s="50"/>
      <c r="AP517" s="50"/>
      <c r="AQ517" s="50"/>
      <c r="AR517" s="50"/>
      <c r="AS517" s="50"/>
      <c r="AT517" s="50"/>
      <c r="AU517" s="50"/>
      <c r="AV517" s="50"/>
      <c r="AW517" s="50"/>
      <c r="AX517" s="50"/>
      <c r="AY517" s="50"/>
      <c r="AZ517" s="50"/>
      <c r="BA517" s="50"/>
      <c r="BB517" s="50"/>
      <c r="BC517" s="50"/>
      <c r="BD517" s="50"/>
      <c r="BE517" s="50"/>
      <c r="BF517" s="50"/>
      <c r="BG517" s="50"/>
      <c r="BH517" s="50"/>
      <c r="BI517" s="50"/>
      <c r="BJ517" s="50"/>
      <c r="BK517" s="50"/>
      <c r="BL517" s="50"/>
      <c r="BM517" s="50"/>
      <c r="BN517" s="50"/>
      <c r="BO517" s="50"/>
      <c r="BP517" s="50"/>
      <c r="BQ517" s="50"/>
      <c r="BR517" s="14"/>
      <c r="BS517" s="14"/>
      <c r="BT517" s="14"/>
      <c r="BU517" s="14"/>
      <c r="BV517" s="50"/>
      <c r="BW517" s="50"/>
      <c r="BX517" s="50"/>
      <c r="BY517" s="50"/>
      <c r="BZ517" s="50"/>
      <c r="CA517" s="50"/>
      <c r="CB517" s="50"/>
      <c r="CC517" s="50"/>
      <c r="CD517" s="50"/>
      <c r="CE517" s="50"/>
      <c r="CF517" s="50"/>
      <c r="CG517" s="50"/>
      <c r="CH517" s="50"/>
      <c r="CI517" s="50"/>
      <c r="CJ517" s="50"/>
      <c r="CK517" s="50"/>
      <c r="CL517" s="50"/>
      <c r="CM517" s="50"/>
      <c r="CN517" s="50"/>
      <c r="CO517" s="50"/>
      <c r="CP517" s="50"/>
      <c r="CQ517" s="50"/>
      <c r="CR517" s="50"/>
      <c r="CS517" s="50"/>
    </row>
    <row r="518" spans="1:97" x14ac:dyDescent="0.35">
      <c r="F518" s="44"/>
      <c r="I518" s="50"/>
      <c r="J518" s="50"/>
      <c r="K518" s="50"/>
      <c r="L518" s="50"/>
      <c r="M518" s="50"/>
      <c r="N518" s="50"/>
      <c r="O518" s="50"/>
      <c r="P518" s="50"/>
      <c r="Q518" s="50"/>
      <c r="R518" s="50"/>
      <c r="S518" s="50"/>
      <c r="T518" s="50"/>
      <c r="U518" s="50"/>
      <c r="V518" s="50"/>
      <c r="W518" s="50"/>
      <c r="X518" s="50"/>
      <c r="Y518" s="50"/>
      <c r="Z518" s="50"/>
      <c r="AA518" s="50"/>
      <c r="AB518" s="50"/>
      <c r="AC518" s="50"/>
      <c r="AD518" s="50"/>
      <c r="AE518" s="50"/>
      <c r="AF518" s="50"/>
      <c r="AG518" s="50"/>
      <c r="AH518" s="50"/>
      <c r="AI518" s="50"/>
      <c r="AJ518" s="50"/>
      <c r="AK518" s="50"/>
      <c r="AL518" s="50"/>
      <c r="AM518" s="50"/>
      <c r="AN518" s="50"/>
      <c r="AO518" s="50"/>
      <c r="AP518" s="50"/>
      <c r="AQ518" s="50"/>
      <c r="AR518" s="50"/>
      <c r="AS518" s="50"/>
      <c r="AT518" s="50"/>
      <c r="AU518" s="50"/>
      <c r="AV518" s="50"/>
      <c r="AW518" s="50"/>
      <c r="AX518" s="50"/>
      <c r="AY518" s="50"/>
      <c r="AZ518" s="50"/>
      <c r="BA518" s="50"/>
      <c r="BB518" s="50"/>
      <c r="BC518" s="50"/>
      <c r="BD518" s="50"/>
      <c r="BE518" s="50"/>
      <c r="BF518" s="50"/>
      <c r="BG518" s="50"/>
      <c r="BH518" s="50"/>
      <c r="BI518" s="50"/>
      <c r="BJ518" s="50"/>
      <c r="BK518" s="50"/>
      <c r="BL518" s="50"/>
      <c r="BM518" s="50"/>
      <c r="BN518" s="50"/>
      <c r="BO518" s="50"/>
      <c r="BP518" s="50"/>
      <c r="BQ518" s="50"/>
      <c r="BR518" s="14"/>
      <c r="BS518" s="14"/>
      <c r="BT518" s="14"/>
      <c r="BU518" s="14"/>
      <c r="BV518" s="50"/>
      <c r="BW518" s="50"/>
      <c r="BX518" s="50"/>
      <c r="BY518" s="50"/>
      <c r="BZ518" s="50"/>
      <c r="CA518" s="50"/>
      <c r="CB518" s="50"/>
      <c r="CC518" s="50"/>
      <c r="CD518" s="50"/>
      <c r="CE518" s="50"/>
      <c r="CF518" s="50"/>
      <c r="CG518" s="50"/>
      <c r="CH518" s="50"/>
      <c r="CI518" s="50"/>
      <c r="CJ518" s="50"/>
      <c r="CK518" s="50"/>
      <c r="CL518" s="50"/>
      <c r="CM518" s="50"/>
      <c r="CN518" s="50"/>
      <c r="CO518" s="50"/>
      <c r="CP518" s="50"/>
      <c r="CQ518" s="50"/>
      <c r="CR518" s="50"/>
      <c r="CS518" s="50"/>
    </row>
    <row r="519" spans="1:97" x14ac:dyDescent="0.35">
      <c r="A519" s="210" t="s">
        <v>813</v>
      </c>
      <c r="B519" s="405" t="s">
        <v>244</v>
      </c>
      <c r="C519" s="406"/>
      <c r="D519" s="406"/>
      <c r="E519" s="406"/>
      <c r="F519" s="406"/>
      <c r="I519" s="50"/>
      <c r="J519" s="50"/>
      <c r="K519" s="50"/>
      <c r="L519" s="50"/>
      <c r="M519" s="50"/>
      <c r="N519" s="50"/>
      <c r="O519" s="50"/>
      <c r="P519" s="50"/>
      <c r="Q519" s="50"/>
      <c r="R519" s="50"/>
      <c r="S519" s="50"/>
      <c r="T519" s="50"/>
      <c r="U519" s="50"/>
      <c r="V519" s="50"/>
      <c r="W519" s="50"/>
      <c r="X519" s="50"/>
      <c r="Y519" s="50"/>
      <c r="Z519" s="50"/>
      <c r="AA519" s="50"/>
      <c r="AB519" s="50"/>
      <c r="AC519" s="50"/>
      <c r="AD519" s="50"/>
      <c r="AE519" s="50"/>
      <c r="AF519" s="50"/>
      <c r="AG519" s="50"/>
      <c r="AH519" s="50"/>
      <c r="AI519" s="50"/>
      <c r="AJ519" s="50"/>
      <c r="AK519" s="50"/>
      <c r="AL519" s="50"/>
      <c r="AM519" s="50"/>
      <c r="AN519" s="50"/>
      <c r="AO519" s="50"/>
      <c r="AP519" s="50"/>
      <c r="AQ519" s="50"/>
      <c r="AR519" s="50"/>
      <c r="AS519" s="50"/>
      <c r="AT519" s="50"/>
      <c r="AU519" s="50"/>
      <c r="AV519" s="50"/>
      <c r="AW519" s="50"/>
      <c r="AX519" s="50"/>
      <c r="AY519" s="50"/>
      <c r="AZ519" s="50"/>
      <c r="BA519" s="50"/>
      <c r="BB519" s="50"/>
      <c r="BC519" s="50"/>
      <c r="BD519" s="50"/>
      <c r="BE519" s="50"/>
      <c r="BF519" s="50"/>
      <c r="BG519" s="50"/>
      <c r="BH519" s="50"/>
      <c r="BI519" s="50"/>
      <c r="BJ519" s="50"/>
      <c r="BK519" s="50"/>
      <c r="BL519" s="50"/>
      <c r="BM519" s="50"/>
      <c r="BN519" s="50"/>
      <c r="BO519" s="50"/>
      <c r="BP519" s="50"/>
      <c r="BQ519" s="50"/>
      <c r="BR519" s="14"/>
      <c r="BS519" s="14"/>
      <c r="BT519" s="14"/>
      <c r="BU519" s="14"/>
      <c r="BV519" s="50"/>
      <c r="BW519" s="50"/>
      <c r="BX519" s="50"/>
      <c r="BY519" s="50"/>
      <c r="BZ519" s="50"/>
      <c r="CA519" s="50"/>
      <c r="CB519" s="50"/>
      <c r="CC519" s="50"/>
      <c r="CD519" s="50"/>
      <c r="CE519" s="50"/>
      <c r="CF519" s="50"/>
      <c r="CG519" s="50"/>
      <c r="CH519" s="50"/>
      <c r="CI519" s="50"/>
      <c r="CJ519" s="50"/>
      <c r="CK519" s="50"/>
      <c r="CL519" s="50"/>
      <c r="CM519" s="50"/>
      <c r="CN519" s="50"/>
      <c r="CO519" s="50"/>
      <c r="CP519" s="50"/>
      <c r="CQ519" s="50"/>
      <c r="CR519" s="50"/>
      <c r="CS519" s="50"/>
    </row>
    <row r="520" spans="1:97" ht="17.25" customHeight="1" x14ac:dyDescent="0.35">
      <c r="A520" s="210"/>
      <c r="B520" s="406"/>
      <c r="C520" s="406"/>
      <c r="D520" s="406"/>
      <c r="E520" s="406"/>
      <c r="F520" s="406"/>
      <c r="I520" s="50"/>
      <c r="J520" s="50"/>
      <c r="K520" s="50"/>
      <c r="L520" s="50"/>
      <c r="M520" s="50"/>
      <c r="N520" s="50"/>
      <c r="O520" s="50"/>
      <c r="P520" s="50"/>
      <c r="Q520" s="50"/>
      <c r="R520" s="50"/>
      <c r="S520" s="50"/>
      <c r="T520" s="50"/>
      <c r="U520" s="50"/>
      <c r="V520" s="50"/>
      <c r="W520" s="50"/>
      <c r="X520" s="50"/>
      <c r="Y520" s="50"/>
      <c r="Z520" s="50"/>
      <c r="AA520" s="50"/>
      <c r="AB520" s="50"/>
      <c r="AC520" s="50"/>
      <c r="AD520" s="50"/>
      <c r="AE520" s="50"/>
      <c r="AF520" s="50"/>
      <c r="AG520" s="50"/>
      <c r="AH520" s="50"/>
      <c r="AI520" s="50"/>
      <c r="AJ520" s="50"/>
      <c r="AK520" s="50"/>
      <c r="AL520" s="50"/>
      <c r="AM520" s="50"/>
      <c r="AN520" s="50"/>
      <c r="AO520" s="50"/>
      <c r="AP520" s="50"/>
      <c r="AQ520" s="50"/>
      <c r="AR520" s="50"/>
      <c r="AS520" s="50"/>
      <c r="AT520" s="50"/>
      <c r="AU520" s="50"/>
      <c r="AV520" s="50"/>
      <c r="AW520" s="50"/>
      <c r="AX520" s="50"/>
      <c r="AY520" s="50"/>
      <c r="AZ520" s="50"/>
      <c r="BA520" s="50"/>
      <c r="BB520" s="50"/>
      <c r="BC520" s="50"/>
      <c r="BD520" s="50"/>
      <c r="BE520" s="50"/>
      <c r="BF520" s="50"/>
      <c r="BG520" s="50"/>
      <c r="BH520" s="50"/>
      <c r="BI520" s="50"/>
      <c r="BJ520" s="50"/>
      <c r="BK520" s="50"/>
      <c r="BL520" s="50"/>
      <c r="BM520" s="50"/>
      <c r="BN520" s="50"/>
      <c r="BO520" s="50"/>
      <c r="BP520" s="50"/>
      <c r="BQ520" s="50"/>
      <c r="BR520" s="14"/>
      <c r="BS520" s="14"/>
      <c r="BT520" s="14"/>
      <c r="BU520" s="14"/>
      <c r="BV520" s="50"/>
      <c r="BW520" s="50"/>
      <c r="BX520" s="50"/>
      <c r="BY520" s="50"/>
      <c r="BZ520" s="50"/>
      <c r="CA520" s="50"/>
      <c r="CB520" s="50"/>
      <c r="CC520" s="50"/>
      <c r="CD520" s="50"/>
      <c r="CE520" s="50"/>
      <c r="CF520" s="50"/>
      <c r="CG520" s="50"/>
      <c r="CH520" s="50"/>
      <c r="CI520" s="50"/>
      <c r="CJ520" s="50"/>
      <c r="CK520" s="50"/>
      <c r="CL520" s="50"/>
      <c r="CM520" s="50"/>
      <c r="CN520" s="50"/>
      <c r="CO520" s="50"/>
      <c r="CP520" s="50"/>
      <c r="CQ520" s="50"/>
      <c r="CR520" s="50"/>
      <c r="CS520" s="50"/>
    </row>
    <row r="521" spans="1:97" x14ac:dyDescent="0.35">
      <c r="A521" s="210"/>
      <c r="F521" s="44"/>
      <c r="I521" s="50"/>
      <c r="J521" s="50"/>
      <c r="K521" s="50"/>
      <c r="L521" s="50"/>
      <c r="M521" s="50"/>
      <c r="N521" s="50"/>
      <c r="O521" s="50"/>
      <c r="P521" s="50"/>
      <c r="Q521" s="50"/>
      <c r="R521" s="50"/>
      <c r="S521" s="50"/>
      <c r="T521" s="50"/>
      <c r="U521" s="50"/>
      <c r="V521" s="50"/>
      <c r="W521" s="50"/>
      <c r="X521" s="50"/>
      <c r="Y521" s="50"/>
      <c r="Z521" s="50"/>
      <c r="AA521" s="50"/>
      <c r="AB521" s="50"/>
      <c r="AC521" s="50"/>
      <c r="AD521" s="50"/>
      <c r="AE521" s="50"/>
      <c r="AF521" s="50"/>
      <c r="AG521" s="50"/>
      <c r="AH521" s="50"/>
      <c r="AI521" s="50"/>
      <c r="AJ521" s="50"/>
      <c r="AK521" s="50"/>
      <c r="AL521" s="50"/>
      <c r="AM521" s="50"/>
      <c r="AN521" s="50"/>
      <c r="AO521" s="50"/>
      <c r="AP521" s="50"/>
      <c r="AQ521" s="50"/>
      <c r="AR521" s="50"/>
      <c r="AS521" s="50"/>
      <c r="AT521" s="50"/>
      <c r="AU521" s="50"/>
      <c r="AV521" s="50"/>
      <c r="AW521" s="50"/>
      <c r="AX521" s="50"/>
      <c r="AY521" s="50"/>
      <c r="AZ521" s="50"/>
      <c r="BA521" s="50"/>
      <c r="BB521" s="50"/>
      <c r="BC521" s="50"/>
      <c r="BD521" s="50"/>
      <c r="BE521" s="50"/>
      <c r="BF521" s="50"/>
      <c r="BG521" s="50"/>
      <c r="BH521" s="50"/>
      <c r="BI521" s="50"/>
      <c r="BJ521" s="50"/>
      <c r="BK521" s="50"/>
      <c r="BL521" s="50"/>
      <c r="BM521" s="50"/>
      <c r="BN521" s="50"/>
      <c r="BO521" s="50"/>
      <c r="BP521" s="50"/>
      <c r="BQ521" s="50"/>
      <c r="BR521" s="14"/>
      <c r="BS521" s="14"/>
      <c r="BT521" s="14"/>
      <c r="BU521" s="14"/>
      <c r="BV521" s="50"/>
      <c r="BW521" s="50"/>
      <c r="BX521" s="50"/>
      <c r="BY521" s="50"/>
      <c r="BZ521" s="50"/>
      <c r="CA521" s="50"/>
      <c r="CB521" s="50"/>
      <c r="CC521" s="50"/>
      <c r="CD521" s="50"/>
      <c r="CE521" s="50"/>
      <c r="CF521" s="50"/>
      <c r="CG521" s="50"/>
      <c r="CH521" s="50"/>
      <c r="CI521" s="50"/>
      <c r="CJ521" s="50"/>
      <c r="CK521" s="50"/>
      <c r="CL521" s="50"/>
      <c r="CM521" s="50"/>
      <c r="CN521" s="50"/>
      <c r="CO521" s="50"/>
      <c r="CP521" s="50"/>
      <c r="CQ521" s="50"/>
      <c r="CR521" s="50"/>
      <c r="CS521" s="50"/>
    </row>
    <row r="522" spans="1:97" s="157" customFormat="1" ht="15" x14ac:dyDescent="0.3">
      <c r="A522" s="281" t="s">
        <v>566</v>
      </c>
      <c r="B522" s="287" t="s">
        <v>596</v>
      </c>
      <c r="C522" s="282" t="s">
        <v>336</v>
      </c>
      <c r="D522" s="156"/>
      <c r="E522" s="156"/>
      <c r="F522" s="156"/>
    </row>
    <row r="523" spans="1:97" x14ac:dyDescent="0.35">
      <c r="A523" s="210" t="s">
        <v>567</v>
      </c>
      <c r="B523" s="347">
        <v>500</v>
      </c>
      <c r="C523" s="275" t="s">
        <v>1391</v>
      </c>
    </row>
    <row r="524" spans="1:97" x14ac:dyDescent="0.35">
      <c r="A524" s="210" t="s">
        <v>1382</v>
      </c>
      <c r="B524" s="347">
        <v>80</v>
      </c>
      <c r="C524" s="275" t="s">
        <v>1407</v>
      </c>
    </row>
    <row r="525" spans="1:97" x14ac:dyDescent="0.35">
      <c r="A525" s="210" t="s">
        <v>1255</v>
      </c>
      <c r="B525" s="347">
        <v>1.5</v>
      </c>
      <c r="C525" s="212" t="s">
        <v>1109</v>
      </c>
    </row>
    <row r="526" spans="1:97" x14ac:dyDescent="0.35">
      <c r="A526" s="210" t="s">
        <v>1013</v>
      </c>
      <c r="B526" s="347">
        <v>12</v>
      </c>
      <c r="C526" s="212" t="s">
        <v>175</v>
      </c>
    </row>
    <row r="528" spans="1:97" x14ac:dyDescent="0.35">
      <c r="A528" s="210" t="s">
        <v>813</v>
      </c>
      <c r="B528" s="405" t="s">
        <v>291</v>
      </c>
      <c r="C528" s="406"/>
      <c r="D528" s="406"/>
      <c r="E528" s="406"/>
      <c r="F528" s="406"/>
    </row>
    <row r="529" spans="1:6" ht="32.25" customHeight="1" x14ac:dyDescent="0.35">
      <c r="A529" s="210"/>
      <c r="B529" s="406"/>
      <c r="C529" s="406"/>
      <c r="D529" s="406"/>
      <c r="E529" s="406"/>
      <c r="F529" s="406"/>
    </row>
    <row r="530" spans="1:6" x14ac:dyDescent="0.35">
      <c r="A530" s="210"/>
    </row>
    <row r="531" spans="1:6" x14ac:dyDescent="0.35">
      <c r="A531" s="210"/>
    </row>
    <row r="532" spans="1:6" x14ac:dyDescent="0.35">
      <c r="A532" s="214" t="s">
        <v>1346</v>
      </c>
    </row>
    <row r="533" spans="1:6" s="157" customFormat="1" ht="15" x14ac:dyDescent="0.3">
      <c r="A533" s="281" t="s">
        <v>1398</v>
      </c>
      <c r="B533" s="287" t="s">
        <v>596</v>
      </c>
      <c r="C533" s="281" t="s">
        <v>1399</v>
      </c>
      <c r="D533" s="156"/>
      <c r="E533" s="156"/>
      <c r="F533" s="156"/>
    </row>
    <row r="534" spans="1:6" x14ac:dyDescent="0.35">
      <c r="A534" s="210" t="s">
        <v>1400</v>
      </c>
      <c r="B534" s="347">
        <v>250</v>
      </c>
      <c r="C534" s="275" t="s">
        <v>1401</v>
      </c>
    </row>
    <row r="535" spans="1:6" x14ac:dyDescent="0.35">
      <c r="A535" s="210" t="s">
        <v>1013</v>
      </c>
      <c r="B535" s="347">
        <v>24</v>
      </c>
      <c r="C535" s="212" t="s">
        <v>175</v>
      </c>
    </row>
    <row r="536" spans="1:6" x14ac:dyDescent="0.35">
      <c r="A536" s="210" t="s">
        <v>1219</v>
      </c>
      <c r="B536" s="347">
        <v>5</v>
      </c>
      <c r="C536" s="212" t="s">
        <v>1214</v>
      </c>
    </row>
    <row r="538" spans="1:6" x14ac:dyDescent="0.35">
      <c r="A538" s="210" t="s">
        <v>813</v>
      </c>
      <c r="B538" s="1" t="s">
        <v>1485</v>
      </c>
    </row>
    <row r="539" spans="1:6" x14ac:dyDescent="0.35">
      <c r="A539" s="210"/>
    </row>
    <row r="540" spans="1:6" x14ac:dyDescent="0.35">
      <c r="A540" s="210"/>
    </row>
    <row r="541" spans="1:6" x14ac:dyDescent="0.35">
      <c r="A541" s="210"/>
      <c r="B541" s="210"/>
      <c r="C541" s="210"/>
      <c r="E541" s="275"/>
    </row>
    <row r="542" spans="1:6" x14ac:dyDescent="0.35">
      <c r="A542" s="210"/>
      <c r="B542" s="210"/>
      <c r="C542" s="210"/>
      <c r="E542" s="123"/>
    </row>
    <row r="543" spans="1:6" x14ac:dyDescent="0.35">
      <c r="A543" s="210"/>
      <c r="B543" s="210"/>
      <c r="C543" s="210"/>
    </row>
    <row r="544" spans="1:6" x14ac:dyDescent="0.35">
      <c r="A544" s="210"/>
      <c r="B544" s="210"/>
      <c r="C544" s="210"/>
    </row>
    <row r="545" spans="1:6" x14ac:dyDescent="0.35">
      <c r="A545" s="210"/>
      <c r="B545" s="210"/>
      <c r="C545" s="210"/>
    </row>
    <row r="546" spans="1:6" x14ac:dyDescent="0.35">
      <c r="A546" s="210"/>
      <c r="B546" s="210"/>
      <c r="C546" s="210"/>
      <c r="E546" s="123"/>
    </row>
    <row r="547" spans="1:6" x14ac:dyDescent="0.35">
      <c r="A547" s="210"/>
      <c r="B547" s="210"/>
      <c r="C547" s="210"/>
      <c r="E547" s="123"/>
    </row>
    <row r="548" spans="1:6" x14ac:dyDescent="0.35">
      <c r="A548" s="210"/>
      <c r="B548" s="210"/>
      <c r="C548" s="210"/>
      <c r="E548" s="123"/>
    </row>
    <row r="549" spans="1:6" x14ac:dyDescent="0.35">
      <c r="A549" s="210"/>
      <c r="B549" s="210"/>
      <c r="C549" s="210"/>
    </row>
    <row r="550" spans="1:6" x14ac:dyDescent="0.35">
      <c r="A550" s="210"/>
      <c r="B550" s="210"/>
      <c r="C550" s="210"/>
    </row>
    <row r="551" spans="1:6" x14ac:dyDescent="0.35">
      <c r="A551" s="210"/>
      <c r="B551" s="210"/>
      <c r="C551" s="210"/>
    </row>
    <row r="552" spans="1:6" x14ac:dyDescent="0.35">
      <c r="A552" s="210"/>
      <c r="B552" s="210"/>
      <c r="C552" s="210"/>
    </row>
    <row r="553" spans="1:6" x14ac:dyDescent="0.35">
      <c r="A553" s="210"/>
      <c r="B553" s="210"/>
      <c r="C553" s="210"/>
    </row>
    <row r="560" spans="1:6" x14ac:dyDescent="0.35">
      <c r="F560" s="5"/>
    </row>
    <row r="561" spans="6:6" x14ac:dyDescent="0.35">
      <c r="F561" s="5"/>
    </row>
    <row r="562" spans="6:6" x14ac:dyDescent="0.35">
      <c r="F562" s="5"/>
    </row>
    <row r="563" spans="6:6" x14ac:dyDescent="0.35">
      <c r="F563" s="5"/>
    </row>
    <row r="564" spans="6:6" x14ac:dyDescent="0.35">
      <c r="F564" s="36"/>
    </row>
    <row r="565" spans="6:6" x14ac:dyDescent="0.35">
      <c r="F565" s="5"/>
    </row>
    <row r="566" spans="6:6" x14ac:dyDescent="0.35">
      <c r="F566" s="5"/>
    </row>
    <row r="570" spans="6:6" x14ac:dyDescent="0.35">
      <c r="F570" s="215"/>
    </row>
  </sheetData>
  <mergeCells count="52">
    <mergeCell ref="B11:F13"/>
    <mergeCell ref="B19:F20"/>
    <mergeCell ref="B27:F28"/>
    <mergeCell ref="B295:F296"/>
    <mergeCell ref="B34:F35"/>
    <mergeCell ref="B44:F45"/>
    <mergeCell ref="B51:F52"/>
    <mergeCell ref="B60:F61"/>
    <mergeCell ref="B70:F71"/>
    <mergeCell ref="B76:F77"/>
    <mergeCell ref="B194:F195"/>
    <mergeCell ref="B87:F88"/>
    <mergeCell ref="B96:F97"/>
    <mergeCell ref="B107:F108"/>
    <mergeCell ref="B117:F118"/>
    <mergeCell ref="B125:F126"/>
    <mergeCell ref="B136:F137"/>
    <mergeCell ref="B146:F147"/>
    <mergeCell ref="B156:F157"/>
    <mergeCell ref="B167:F168"/>
    <mergeCell ref="B175:F176"/>
    <mergeCell ref="B184:F185"/>
    <mergeCell ref="B378:F379"/>
    <mergeCell ref="B206:F207"/>
    <mergeCell ref="B215:F216"/>
    <mergeCell ref="B262:F263"/>
    <mergeCell ref="B274:F275"/>
    <mergeCell ref="B286:F286"/>
    <mergeCell ref="B223:E224"/>
    <mergeCell ref="B235:F236"/>
    <mergeCell ref="B243:F244"/>
    <mergeCell ref="B251:F252"/>
    <mergeCell ref="B312:F314"/>
    <mergeCell ref="B340:F341"/>
    <mergeCell ref="B350:F351"/>
    <mergeCell ref="B359:F360"/>
    <mergeCell ref="B370:F371"/>
    <mergeCell ref="B448:F449"/>
    <mergeCell ref="B470:F471"/>
    <mergeCell ref="B501:F502"/>
    <mergeCell ref="B480:F481"/>
    <mergeCell ref="B387:F388"/>
    <mergeCell ref="B396:F397"/>
    <mergeCell ref="B405:F406"/>
    <mergeCell ref="B414:F415"/>
    <mergeCell ref="B423:F424"/>
    <mergeCell ref="B433:F434"/>
    <mergeCell ref="B519:F520"/>
    <mergeCell ref="B528:F529"/>
    <mergeCell ref="B510:F511"/>
    <mergeCell ref="B491:F492"/>
    <mergeCell ref="B458:F459"/>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O591"/>
  <sheetViews>
    <sheetView workbookViewId="0">
      <pane xSplit="8" ySplit="1" topLeftCell="I391" activePane="bottomRight" state="frozen"/>
      <selection pane="topRight" activeCell="I1" sqref="I1"/>
      <selection pane="bottomLeft" activeCell="A2" sqref="A2"/>
      <selection pane="bottomRight" activeCell="A474" sqref="A474:IV474"/>
    </sheetView>
  </sheetViews>
  <sheetFormatPr defaultRowHeight="13" x14ac:dyDescent="0.3"/>
  <cols>
    <col min="1" max="1" width="9.1796875" style="10"/>
    <col min="2" max="2" width="8.1796875" style="10" customWidth="1"/>
    <col min="3" max="3" width="7.81640625" style="10" hidden="1" customWidth="1"/>
    <col min="4" max="4" width="6.7265625" style="94" customWidth="1"/>
    <col min="5" max="5" width="6.26953125" customWidth="1"/>
    <col min="6" max="6" width="18.453125" style="42" customWidth="1"/>
    <col min="7" max="7" width="10.453125" style="56" customWidth="1"/>
    <col min="8" max="8" width="10" style="4" customWidth="1"/>
    <col min="9" max="9" width="9.1796875" style="27"/>
    <col min="10" max="10" width="10.54296875" style="27" customWidth="1"/>
    <col min="11" max="11" width="10.453125" style="27" customWidth="1"/>
    <col min="12" max="12" width="7.453125" style="27" customWidth="1"/>
    <col min="13" max="15" width="9.453125" style="27" bestFit="1" customWidth="1"/>
    <col min="16" max="22" width="9.54296875" style="27" bestFit="1" customWidth="1"/>
    <col min="23" max="23" width="10.54296875" style="27" customWidth="1"/>
    <col min="24" max="25" width="10.81640625" style="27" customWidth="1"/>
    <col min="26" max="26" width="11" style="27" bestFit="1" customWidth="1"/>
    <col min="27" max="27" width="10" style="27" bestFit="1" customWidth="1"/>
    <col min="28" max="29" width="9.7265625" style="27" customWidth="1"/>
    <col min="30" max="30" width="10" style="27" bestFit="1" customWidth="1"/>
    <col min="31" max="31" width="10.1796875" style="27" bestFit="1" customWidth="1"/>
    <col min="32" max="32" width="9.54296875" style="27" bestFit="1" customWidth="1"/>
    <col min="33" max="35" width="9.7265625" style="27" bestFit="1" customWidth="1"/>
    <col min="36" max="37" width="9.81640625" style="27" bestFit="1" customWidth="1"/>
    <col min="38" max="39" width="10" style="27" bestFit="1" customWidth="1"/>
    <col min="40" max="41" width="10.54296875" style="27" bestFit="1" customWidth="1"/>
    <col min="42" max="42" width="11" style="27" bestFit="1" customWidth="1"/>
    <col min="43" max="45" width="10" style="27" bestFit="1" customWidth="1"/>
    <col min="46" max="46" width="11" style="27" bestFit="1" customWidth="1"/>
    <col min="47" max="47" width="9.81640625" style="27" bestFit="1" customWidth="1"/>
    <col min="48" max="48" width="10.54296875" style="27" bestFit="1" customWidth="1"/>
    <col min="49" max="49" width="9.26953125" style="27" customWidth="1"/>
    <col min="50" max="50" width="10.7265625" style="27" bestFit="1" customWidth="1"/>
    <col min="51" max="64" width="9.54296875" style="27" bestFit="1" customWidth="1"/>
    <col min="65" max="65" width="9.1796875" style="27"/>
    <col min="66" max="69" width="9.54296875" style="27" bestFit="1" customWidth="1"/>
    <col min="70" max="74" width="9.1796875" style="27"/>
    <col min="75" max="75" width="10.26953125" style="27" customWidth="1"/>
    <col min="76" max="111" width="9.1796875" style="27"/>
    <col min="112" max="119" width="9.1796875" style="19"/>
  </cols>
  <sheetData>
    <row r="1" spans="1:119" ht="15.5" x14ac:dyDescent="0.35">
      <c r="A1" s="10" t="s">
        <v>1421</v>
      </c>
      <c r="B1" s="10" t="s">
        <v>402</v>
      </c>
      <c r="C1" s="10" t="s">
        <v>494</v>
      </c>
      <c r="D1" s="54" t="s">
        <v>494</v>
      </c>
      <c r="E1" t="s">
        <v>1424</v>
      </c>
      <c r="F1" s="42" t="s">
        <v>1422</v>
      </c>
      <c r="G1" s="109" t="s">
        <v>1437</v>
      </c>
      <c r="H1" s="4" t="s">
        <v>1423</v>
      </c>
      <c r="I1" s="27" t="s">
        <v>1425</v>
      </c>
      <c r="J1" s="27" t="s">
        <v>1093</v>
      </c>
      <c r="K1" s="27" t="s">
        <v>1058</v>
      </c>
      <c r="L1" s="27" t="s">
        <v>1059</v>
      </c>
      <c r="M1" s="27" t="s">
        <v>1060</v>
      </c>
      <c r="N1" s="27" t="s">
        <v>1061</v>
      </c>
      <c r="O1" s="27" t="s">
        <v>1062</v>
      </c>
      <c r="P1" s="53" t="s">
        <v>1063</v>
      </c>
      <c r="Q1" s="27" t="s">
        <v>1064</v>
      </c>
      <c r="R1" s="27" t="s">
        <v>1065</v>
      </c>
      <c r="S1" s="27" t="s">
        <v>1066</v>
      </c>
      <c r="T1" s="27" t="s">
        <v>1067</v>
      </c>
      <c r="U1" s="27" t="s">
        <v>1068</v>
      </c>
      <c r="V1" s="27" t="s">
        <v>1069</v>
      </c>
      <c r="W1" s="27" t="s">
        <v>1070</v>
      </c>
      <c r="X1" s="27" t="s">
        <v>1071</v>
      </c>
      <c r="Y1" s="27" t="s">
        <v>1072</v>
      </c>
      <c r="Z1" s="27" t="s">
        <v>1073</v>
      </c>
      <c r="AA1" s="27" t="s">
        <v>1074</v>
      </c>
      <c r="AB1" s="27" t="s">
        <v>1075</v>
      </c>
      <c r="AC1" s="27" t="s">
        <v>1076</v>
      </c>
      <c r="AD1" s="27" t="s">
        <v>1086</v>
      </c>
      <c r="AE1" s="27" t="s">
        <v>1087</v>
      </c>
      <c r="AF1" s="27" t="s">
        <v>1088</v>
      </c>
      <c r="AG1" s="27" t="s">
        <v>1089</v>
      </c>
      <c r="AH1" s="27" t="s">
        <v>1090</v>
      </c>
      <c r="AI1" s="27" t="s">
        <v>1091</v>
      </c>
      <c r="AJ1" s="27" t="s">
        <v>1092</v>
      </c>
      <c r="AK1" s="27" t="s">
        <v>1028</v>
      </c>
      <c r="AL1" s="27" t="s">
        <v>1029</v>
      </c>
      <c r="AM1" s="27" t="s">
        <v>1030</v>
      </c>
      <c r="AN1" s="27" t="s">
        <v>1031</v>
      </c>
      <c r="AO1" s="27" t="s">
        <v>1032</v>
      </c>
      <c r="AP1" s="27" t="s">
        <v>1033</v>
      </c>
      <c r="AQ1" s="27" t="s">
        <v>1024</v>
      </c>
      <c r="AR1" s="27" t="s">
        <v>1026</v>
      </c>
      <c r="AS1" s="27" t="s">
        <v>1027</v>
      </c>
      <c r="AT1" s="27" t="s">
        <v>1025</v>
      </c>
      <c r="AU1" s="27" t="s">
        <v>1034</v>
      </c>
      <c r="AV1" s="27" t="s">
        <v>1035</v>
      </c>
      <c r="AW1" s="27" t="s">
        <v>1036</v>
      </c>
      <c r="AX1" s="63" t="s">
        <v>1037</v>
      </c>
      <c r="AY1" s="27" t="s">
        <v>1038</v>
      </c>
      <c r="AZ1" s="27" t="s">
        <v>1039</v>
      </c>
      <c r="BA1" s="63" t="s">
        <v>1040</v>
      </c>
      <c r="BB1" s="27" t="s">
        <v>1041</v>
      </c>
      <c r="BC1" s="63" t="s">
        <v>1042</v>
      </c>
      <c r="BD1" s="13" t="s">
        <v>1043</v>
      </c>
      <c r="BE1" s="27" t="s">
        <v>1044</v>
      </c>
      <c r="BF1" s="27" t="s">
        <v>1045</v>
      </c>
      <c r="BG1" s="27" t="s">
        <v>1046</v>
      </c>
      <c r="BH1" s="27" t="s">
        <v>1047</v>
      </c>
      <c r="BI1" s="27" t="s">
        <v>1048</v>
      </c>
      <c r="BJ1" s="27" t="s">
        <v>1049</v>
      </c>
      <c r="BK1" s="27" t="s">
        <v>1050</v>
      </c>
      <c r="BL1" s="27" t="s">
        <v>1051</v>
      </c>
      <c r="BM1" s="27" t="s">
        <v>1052</v>
      </c>
      <c r="BN1" s="27" t="s">
        <v>1053</v>
      </c>
      <c r="BO1" s="27" t="s">
        <v>1054</v>
      </c>
      <c r="BP1" s="27" t="s">
        <v>1055</v>
      </c>
      <c r="BQ1" s="27" t="s">
        <v>1056</v>
      </c>
      <c r="BR1" s="27" t="s">
        <v>1057</v>
      </c>
      <c r="BS1" s="27" t="s">
        <v>1427</v>
      </c>
      <c r="BT1" s="27" t="s">
        <v>1426</v>
      </c>
      <c r="BU1" s="27" t="s">
        <v>1428</v>
      </c>
      <c r="BV1" s="27" t="s">
        <v>1429</v>
      </c>
      <c r="BW1" s="27" t="s">
        <v>1430</v>
      </c>
      <c r="BX1" s="27" t="s">
        <v>1431</v>
      </c>
      <c r="BZ1" s="27" t="s">
        <v>1208</v>
      </c>
    </row>
    <row r="2" spans="1:119" s="16" customFormat="1" ht="15.5" x14ac:dyDescent="0.35">
      <c r="A2" s="20" t="s">
        <v>1258</v>
      </c>
      <c r="B2" s="15"/>
      <c r="C2" s="15"/>
      <c r="D2" s="15"/>
      <c r="F2" s="43"/>
      <c r="G2" s="17"/>
      <c r="H2" s="17"/>
      <c r="I2" s="12"/>
      <c r="J2" s="12"/>
      <c r="K2" s="12"/>
      <c r="L2" s="12"/>
      <c r="M2" s="12"/>
      <c r="N2" s="12"/>
      <c r="O2" s="12"/>
      <c r="P2" s="64"/>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3"/>
      <c r="AY2" s="12"/>
      <c r="AZ2" s="12"/>
      <c r="BA2" s="13"/>
      <c r="BB2" s="12"/>
      <c r="BC2" s="13"/>
      <c r="BD2" s="13"/>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60"/>
      <c r="DI2" s="60"/>
      <c r="DJ2" s="60"/>
      <c r="DK2" s="60"/>
      <c r="DL2" s="60"/>
      <c r="DM2" s="60"/>
      <c r="DN2" s="60"/>
      <c r="DO2" s="60"/>
    </row>
    <row r="3" spans="1:119" s="16" customFormat="1" ht="15.5" x14ac:dyDescent="0.35">
      <c r="A3" s="21"/>
      <c r="B3" s="15"/>
      <c r="C3" s="15"/>
      <c r="D3" s="15"/>
      <c r="E3" s="43" t="s">
        <v>1359</v>
      </c>
      <c r="G3" s="17"/>
      <c r="H3" s="17"/>
      <c r="I3" s="12"/>
      <c r="J3" s="12"/>
      <c r="K3" s="12"/>
      <c r="L3" s="12"/>
      <c r="M3" s="12"/>
      <c r="N3" s="12"/>
      <c r="O3" s="12"/>
      <c r="P3" s="64"/>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3"/>
      <c r="AY3" s="12"/>
      <c r="AZ3" s="12"/>
      <c r="BA3" s="13"/>
      <c r="BB3" s="12"/>
      <c r="BC3" s="13"/>
      <c r="BD3" s="13"/>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60"/>
      <c r="DI3" s="60"/>
      <c r="DJ3" s="60"/>
      <c r="DK3" s="60"/>
      <c r="DL3" s="60"/>
      <c r="DM3" s="60"/>
      <c r="DN3" s="60"/>
      <c r="DO3" s="60"/>
    </row>
    <row r="4" spans="1:119" ht="15" x14ac:dyDescent="0.3">
      <c r="A4" s="10" t="s">
        <v>401</v>
      </c>
      <c r="B4" s="10" t="s">
        <v>1413</v>
      </c>
      <c r="C4" s="10" t="s">
        <v>409</v>
      </c>
      <c r="D4" s="94" t="s">
        <v>409</v>
      </c>
      <c r="E4">
        <v>1</v>
      </c>
      <c r="F4" s="40" t="s">
        <v>1474</v>
      </c>
      <c r="G4" s="40" t="s">
        <v>1474</v>
      </c>
      <c r="I4">
        <v>1</v>
      </c>
      <c r="J4" s="217"/>
      <c r="K4" s="220">
        <v>73.248098859315604</v>
      </c>
      <c r="L4" s="220">
        <f>M4/BT4</f>
        <v>0.46920152091254752</v>
      </c>
      <c r="M4" s="220">
        <v>2.9325095057034218</v>
      </c>
      <c r="N4" s="220">
        <v>2.9325095057034218</v>
      </c>
      <c r="O4" s="220">
        <v>0</v>
      </c>
      <c r="P4" s="220">
        <v>0</v>
      </c>
      <c r="Q4" s="220">
        <v>1.8212927756653994</v>
      </c>
      <c r="R4" s="220">
        <v>0.35171102661596959</v>
      </c>
      <c r="S4" s="153">
        <v>0.24153992395437263</v>
      </c>
      <c r="T4" s="220">
        <v>0.4047528517110266</v>
      </c>
      <c r="U4" s="153">
        <v>0.98745247148288984</v>
      </c>
      <c r="V4" s="220">
        <v>0</v>
      </c>
      <c r="W4" s="220">
        <v>19.521863117870723</v>
      </c>
      <c r="X4" s="220">
        <v>21.137832699619771</v>
      </c>
      <c r="Y4" s="220">
        <v>0</v>
      </c>
      <c r="Z4" s="220">
        <v>5.8260456273764261</v>
      </c>
      <c r="AA4" s="254">
        <v>3.8973384030418251E-2</v>
      </c>
      <c r="AB4" s="254">
        <v>0</v>
      </c>
      <c r="AC4" s="254">
        <v>0</v>
      </c>
      <c r="AD4" s="254">
        <v>0</v>
      </c>
      <c r="AE4" s="153">
        <v>2.7946768060836504</v>
      </c>
      <c r="AF4" s="153">
        <v>0</v>
      </c>
      <c r="AG4" s="153">
        <v>0</v>
      </c>
      <c r="AH4" s="153">
        <v>0</v>
      </c>
      <c r="AI4" s="153">
        <v>0</v>
      </c>
      <c r="AJ4" s="153">
        <v>1.8412547528517107</v>
      </c>
      <c r="AK4" s="153">
        <v>25.237642585551328</v>
      </c>
      <c r="AL4" s="153">
        <v>1.0099809885931559</v>
      </c>
      <c r="AM4" s="153">
        <v>33.536121673003805</v>
      </c>
      <c r="AN4" s="153">
        <v>97.057984790874514</v>
      </c>
      <c r="AO4" s="153">
        <v>104.3203422053232</v>
      </c>
      <c r="AP4" s="153">
        <v>207.6045627376426</v>
      </c>
      <c r="AQ4" s="153">
        <v>0.46910646387832694</v>
      </c>
      <c r="AR4" s="153">
        <v>0.12870722433460074</v>
      </c>
      <c r="AS4" s="153">
        <v>0</v>
      </c>
      <c r="AT4" s="153">
        <v>66.957319391634968</v>
      </c>
      <c r="AU4" s="153">
        <v>0</v>
      </c>
      <c r="AV4" s="153">
        <v>2.8517110266159697E-2</v>
      </c>
      <c r="AW4" s="153">
        <v>0</v>
      </c>
      <c r="AX4" s="153">
        <v>0</v>
      </c>
      <c r="AY4" s="153"/>
      <c r="AZ4" s="153"/>
      <c r="BA4" s="153"/>
      <c r="BB4" s="153"/>
      <c r="BC4" s="153"/>
      <c r="BD4" s="153"/>
      <c r="BE4" s="153">
        <v>0</v>
      </c>
      <c r="BF4" s="153">
        <v>0</v>
      </c>
      <c r="BG4" s="153">
        <v>0</v>
      </c>
      <c r="BH4" s="153">
        <v>0.59239543635582281</v>
      </c>
      <c r="BI4" s="153">
        <v>0</v>
      </c>
      <c r="BJ4" s="153">
        <v>6.4505703422053223E-2</v>
      </c>
      <c r="BK4" s="153">
        <v>2.3269961977186313E-2</v>
      </c>
      <c r="BL4" s="153">
        <v>0.56617870722433461</v>
      </c>
      <c r="BM4" s="153"/>
      <c r="BN4" s="153">
        <v>3.2623574144486696E-2</v>
      </c>
      <c r="BO4" s="153">
        <v>3.5171102661596962</v>
      </c>
      <c r="BP4" s="153">
        <v>0</v>
      </c>
      <c r="BQ4" s="153">
        <v>0</v>
      </c>
      <c r="BR4" s="153">
        <v>0</v>
      </c>
      <c r="BS4" s="14"/>
      <c r="BT4" s="66">
        <v>6.25</v>
      </c>
      <c r="BU4" s="14"/>
      <c r="BV4" s="14"/>
      <c r="BW4"/>
      <c r="BX4"/>
      <c r="BY4"/>
      <c r="BZ4"/>
      <c r="CA4"/>
      <c r="CB4" s="27">
        <v>100</v>
      </c>
      <c r="CC4" s="27">
        <v>17.362167300380207</v>
      </c>
      <c r="CD4"/>
    </row>
    <row r="5" spans="1:119" ht="15.5" x14ac:dyDescent="0.3">
      <c r="A5" s="10" t="s">
        <v>1259</v>
      </c>
      <c r="B5" s="10" t="s">
        <v>1413</v>
      </c>
      <c r="C5" s="10" t="s">
        <v>407</v>
      </c>
      <c r="D5" s="94" t="s">
        <v>407</v>
      </c>
      <c r="E5">
        <v>1</v>
      </c>
      <c r="F5" s="40" t="s">
        <v>1079</v>
      </c>
      <c r="G5" s="40" t="s">
        <v>432</v>
      </c>
      <c r="H5" s="6" t="s">
        <v>1432</v>
      </c>
      <c r="I5" s="27">
        <v>1</v>
      </c>
      <c r="K5" s="216">
        <v>12</v>
      </c>
      <c r="L5" s="27">
        <v>1.23</v>
      </c>
      <c r="M5" s="27">
        <v>7.7</v>
      </c>
      <c r="O5" s="216"/>
      <c r="P5" s="216"/>
      <c r="Q5" s="27">
        <v>1.4</v>
      </c>
      <c r="S5" s="295">
        <v>0.189</v>
      </c>
      <c r="T5" s="66">
        <v>0.28000000000000003</v>
      </c>
      <c r="U5" s="295">
        <v>0.42</v>
      </c>
      <c r="V5" s="66"/>
      <c r="W5" s="66">
        <v>74</v>
      </c>
      <c r="Z5" s="27">
        <v>67.2</v>
      </c>
      <c r="AA5" s="27">
        <v>0</v>
      </c>
      <c r="AE5" s="66">
        <v>4.9000000000000004</v>
      </c>
      <c r="AJ5" s="27">
        <v>0.5</v>
      </c>
      <c r="AK5" s="66">
        <v>3</v>
      </c>
      <c r="AL5" s="66">
        <v>0.7</v>
      </c>
      <c r="AM5" s="66">
        <v>36</v>
      </c>
      <c r="AN5" s="66">
        <v>60</v>
      </c>
      <c r="AO5" s="66">
        <v>108</v>
      </c>
      <c r="AP5" s="66">
        <v>3</v>
      </c>
      <c r="AQ5" s="66">
        <v>0.57999999999999996</v>
      </c>
      <c r="AR5" s="66">
        <v>0.1</v>
      </c>
      <c r="AS5" s="66"/>
      <c r="AT5" s="66">
        <v>170</v>
      </c>
      <c r="AV5" s="27">
        <v>10</v>
      </c>
      <c r="BE5" s="27">
        <v>0</v>
      </c>
      <c r="BG5" s="66"/>
      <c r="BH5" s="67">
        <v>0.34</v>
      </c>
      <c r="BJ5" s="66">
        <v>0.13</v>
      </c>
      <c r="BK5" s="66">
        <v>0.02</v>
      </c>
      <c r="BL5" s="66">
        <v>0.8</v>
      </c>
      <c r="BN5" s="66">
        <v>0.17</v>
      </c>
      <c r="BO5" s="66">
        <v>8</v>
      </c>
      <c r="BP5" s="66"/>
      <c r="BQ5" s="66">
        <v>0.12</v>
      </c>
      <c r="BT5" s="66">
        <v>6.25</v>
      </c>
      <c r="BW5" s="27" t="s">
        <v>1080</v>
      </c>
      <c r="BY5" s="27">
        <v>3397</v>
      </c>
    </row>
    <row r="6" spans="1:119" ht="15.5" x14ac:dyDescent="0.3">
      <c r="A6" s="10" t="s">
        <v>1077</v>
      </c>
      <c r="B6" s="10" t="s">
        <v>1413</v>
      </c>
      <c r="D6" s="94" t="s">
        <v>407</v>
      </c>
      <c r="E6">
        <v>1</v>
      </c>
      <c r="F6" s="40" t="s">
        <v>1078</v>
      </c>
      <c r="G6" s="40"/>
      <c r="H6" s="6"/>
      <c r="I6" s="27">
        <v>1</v>
      </c>
      <c r="K6" s="216">
        <v>12.1</v>
      </c>
      <c r="L6" s="27">
        <v>1.22</v>
      </c>
      <c r="M6" s="27">
        <v>7.6</v>
      </c>
      <c r="O6" s="216"/>
      <c r="P6" s="216"/>
      <c r="Q6" s="27">
        <v>1.7</v>
      </c>
      <c r="S6" s="295">
        <v>0.19500000000000001</v>
      </c>
      <c r="T6" s="66">
        <v>0.32</v>
      </c>
      <c r="U6" s="295">
        <v>0.49099999999999999</v>
      </c>
      <c r="V6"/>
      <c r="W6" s="66">
        <v>74</v>
      </c>
      <c r="Z6" s="27">
        <v>74.599999999999994</v>
      </c>
      <c r="AE6" s="66">
        <v>4.0999999999999996</v>
      </c>
      <c r="AJ6" s="27">
        <v>0.5</v>
      </c>
      <c r="AK6" s="66">
        <v>5</v>
      </c>
      <c r="AL6" s="66">
        <v>2.6</v>
      </c>
      <c r="AM6" s="66">
        <v>38</v>
      </c>
      <c r="AN6" s="66">
        <v>60</v>
      </c>
      <c r="AO6" s="66">
        <v>98</v>
      </c>
      <c r="AP6" s="66">
        <v>3</v>
      </c>
      <c r="AQ6" s="66">
        <v>2.0699999999999998</v>
      </c>
      <c r="AR6" s="66">
        <v>0.1</v>
      </c>
      <c r="AS6" s="66"/>
      <c r="AT6" s="66">
        <v>190</v>
      </c>
      <c r="AV6" s="27">
        <v>184</v>
      </c>
      <c r="BG6" s="66"/>
      <c r="BH6" s="67">
        <v>0.36</v>
      </c>
      <c r="BJ6" s="66">
        <v>0.43</v>
      </c>
      <c r="BK6" s="66">
        <v>0.19</v>
      </c>
      <c r="BL6" s="66">
        <v>3.5</v>
      </c>
      <c r="BN6" s="66">
        <v>0.63</v>
      </c>
      <c r="BO6" s="66">
        <v>210</v>
      </c>
      <c r="BP6" s="66"/>
      <c r="BQ6" s="66">
        <v>0.12</v>
      </c>
      <c r="BT6" s="66"/>
      <c r="BW6" s="27" t="s">
        <v>1080</v>
      </c>
    </row>
    <row r="7" spans="1:119" ht="15.5" x14ac:dyDescent="0.3">
      <c r="A7" s="10" t="s">
        <v>1260</v>
      </c>
      <c r="B7" s="10" t="s">
        <v>1413</v>
      </c>
      <c r="C7" s="10" t="s">
        <v>407</v>
      </c>
      <c r="D7" s="94" t="s">
        <v>407</v>
      </c>
      <c r="E7">
        <v>1</v>
      </c>
      <c r="F7" s="40" t="s">
        <v>1084</v>
      </c>
      <c r="G7" s="40" t="s">
        <v>1395</v>
      </c>
      <c r="H7" s="6" t="s">
        <v>1432</v>
      </c>
      <c r="I7" s="27">
        <v>1</v>
      </c>
      <c r="K7" s="216">
        <v>11.9</v>
      </c>
      <c r="L7" s="27">
        <v>1.33</v>
      </c>
      <c r="M7" s="27">
        <v>8.3000000000000007</v>
      </c>
      <c r="O7" s="216"/>
      <c r="P7" s="216"/>
      <c r="Q7" s="27">
        <v>3.3</v>
      </c>
      <c r="S7" s="66">
        <v>0.43</v>
      </c>
      <c r="T7" s="66">
        <v>1.05</v>
      </c>
      <c r="U7" s="295">
        <v>1.57</v>
      </c>
      <c r="V7" s="27">
        <v>0</v>
      </c>
      <c r="W7" s="27">
        <v>78.3</v>
      </c>
      <c r="Z7" s="27">
        <v>68.400000000000006</v>
      </c>
      <c r="AE7" s="27">
        <v>7.3</v>
      </c>
      <c r="AJ7" s="27">
        <v>0.9</v>
      </c>
      <c r="AK7" s="27">
        <v>3</v>
      </c>
      <c r="AL7" s="27">
        <v>1.5</v>
      </c>
      <c r="AM7" s="66">
        <v>98</v>
      </c>
      <c r="AN7" s="66">
        <v>190</v>
      </c>
      <c r="AO7" s="66">
        <v>196</v>
      </c>
      <c r="AP7" s="66">
        <v>3</v>
      </c>
      <c r="AQ7" s="66">
        <v>1.67</v>
      </c>
      <c r="AR7" s="66">
        <v>0.16</v>
      </c>
      <c r="AS7" s="66"/>
      <c r="AT7" s="66">
        <v>360</v>
      </c>
      <c r="AV7" s="27">
        <v>12</v>
      </c>
      <c r="BH7" s="27">
        <v>0.56000000000000005</v>
      </c>
      <c r="BJ7" s="66">
        <v>0.38</v>
      </c>
      <c r="BK7" s="66">
        <v>0.05</v>
      </c>
      <c r="BL7" s="66">
        <v>1.7</v>
      </c>
      <c r="BN7" s="66">
        <v>0.31</v>
      </c>
      <c r="BO7" s="66">
        <v>29</v>
      </c>
      <c r="BP7" s="66"/>
      <c r="BQ7" s="66">
        <v>128</v>
      </c>
      <c r="BR7" s="65"/>
      <c r="BT7" s="66"/>
      <c r="BW7" s="27" t="s">
        <v>1080</v>
      </c>
      <c r="BY7" s="27">
        <v>3269</v>
      </c>
    </row>
    <row r="8" spans="1:119" ht="15.5" x14ac:dyDescent="0.3">
      <c r="A8" s="41" t="s">
        <v>1083</v>
      </c>
      <c r="B8" s="10" t="s">
        <v>1413</v>
      </c>
      <c r="D8" s="94" t="s">
        <v>407</v>
      </c>
      <c r="E8">
        <v>1</v>
      </c>
      <c r="F8" s="40" t="s">
        <v>1085</v>
      </c>
      <c r="G8" s="40"/>
      <c r="H8" s="6"/>
      <c r="I8" s="27">
        <v>1</v>
      </c>
      <c r="K8" s="216">
        <v>11.8</v>
      </c>
      <c r="L8" s="27">
        <v>1.35</v>
      </c>
      <c r="M8" s="27">
        <v>8.4</v>
      </c>
      <c r="O8" s="216"/>
      <c r="P8" s="216"/>
      <c r="Q8" s="27">
        <v>3.2</v>
      </c>
      <c r="S8" s="295">
        <v>0.42099999999999999</v>
      </c>
      <c r="T8" s="295">
        <v>0.82499999999999996</v>
      </c>
      <c r="U8" s="295">
        <v>1.3759999999999999</v>
      </c>
      <c r="W8" s="27">
        <v>69</v>
      </c>
      <c r="Z8" s="27">
        <v>68.5</v>
      </c>
      <c r="AE8" s="27">
        <v>6.7</v>
      </c>
      <c r="AJ8" s="27">
        <v>0.9</v>
      </c>
      <c r="AK8" s="27">
        <v>12</v>
      </c>
      <c r="AL8" s="27">
        <v>3.2</v>
      </c>
      <c r="AM8" s="66">
        <v>98</v>
      </c>
      <c r="AN8" s="66">
        <v>90</v>
      </c>
      <c r="AO8" s="66">
        <v>197</v>
      </c>
      <c r="AP8" s="66">
        <v>4</v>
      </c>
      <c r="AQ8" s="66">
        <v>2.98</v>
      </c>
      <c r="AR8" s="66">
        <v>0.16</v>
      </c>
      <c r="AS8" s="66"/>
      <c r="AT8" s="66">
        <v>330</v>
      </c>
      <c r="AV8" s="27">
        <v>196</v>
      </c>
      <c r="BH8" s="27">
        <v>0.62</v>
      </c>
      <c r="BJ8" s="66">
        <v>0.68</v>
      </c>
      <c r="BK8" s="66">
        <v>0.23</v>
      </c>
      <c r="BL8" s="66">
        <v>4.5999999999999996</v>
      </c>
      <c r="BN8" s="66">
        <v>0.75</v>
      </c>
      <c r="BO8" s="66">
        <v>225</v>
      </c>
      <c r="BP8" s="66"/>
      <c r="BQ8" s="66">
        <v>125</v>
      </c>
      <c r="BR8" s="65"/>
      <c r="BT8" s="66"/>
      <c r="BW8" s="27" t="s">
        <v>1080</v>
      </c>
    </row>
    <row r="9" spans="1:119" ht="15.5" x14ac:dyDescent="0.3">
      <c r="A9" s="10" t="s">
        <v>1261</v>
      </c>
      <c r="B9" s="10" t="s">
        <v>1413</v>
      </c>
      <c r="C9" s="10" t="s">
        <v>407</v>
      </c>
      <c r="D9" s="94" t="s">
        <v>407</v>
      </c>
      <c r="E9">
        <v>1</v>
      </c>
      <c r="F9" s="40" t="s">
        <v>433</v>
      </c>
      <c r="G9" s="40" t="s">
        <v>433</v>
      </c>
      <c r="H9" s="6" t="s">
        <v>1432</v>
      </c>
      <c r="I9" s="27">
        <v>1</v>
      </c>
      <c r="K9" s="216">
        <v>13</v>
      </c>
      <c r="L9" s="154">
        <v>1.4</v>
      </c>
      <c r="M9" s="67">
        <v>8.9</v>
      </c>
      <c r="N9" s="67">
        <v>8.9</v>
      </c>
      <c r="O9" s="221">
        <v>0</v>
      </c>
      <c r="P9" s="216"/>
      <c r="Q9" s="67">
        <v>2.5</v>
      </c>
      <c r="S9" s="67">
        <v>0.33</v>
      </c>
      <c r="T9" s="298">
        <v>0.78</v>
      </c>
      <c r="U9" s="298">
        <v>0.95</v>
      </c>
      <c r="V9" s="27">
        <v>0</v>
      </c>
      <c r="W9" s="67">
        <v>81.599999999999994</v>
      </c>
      <c r="AA9" s="27">
        <v>0</v>
      </c>
      <c r="AD9" s="27">
        <v>0</v>
      </c>
      <c r="AE9" s="67">
        <v>3.4</v>
      </c>
      <c r="AK9" s="67">
        <v>4</v>
      </c>
      <c r="AL9" s="67">
        <v>0.7</v>
      </c>
      <c r="AM9" s="67">
        <v>75</v>
      </c>
      <c r="AN9" s="67">
        <v>174</v>
      </c>
      <c r="AO9" s="67">
        <v>251</v>
      </c>
      <c r="AP9" s="67">
        <v>7</v>
      </c>
      <c r="AQ9" s="67">
        <v>0.9</v>
      </c>
      <c r="AR9" s="67">
        <v>0.09</v>
      </c>
      <c r="AS9" s="67">
        <v>0</v>
      </c>
      <c r="AT9" s="67">
        <v>300</v>
      </c>
      <c r="AV9" s="27">
        <v>49</v>
      </c>
      <c r="BE9" s="66">
        <v>0</v>
      </c>
      <c r="BF9" s="66"/>
      <c r="BG9" s="66"/>
      <c r="BH9" s="67">
        <v>0.64</v>
      </c>
      <c r="BJ9" s="67">
        <v>0.32</v>
      </c>
      <c r="BK9" s="67">
        <v>0.04</v>
      </c>
      <c r="BL9" s="67">
        <v>0.9</v>
      </c>
      <c r="BN9" s="67">
        <v>0.06</v>
      </c>
      <c r="BO9" s="67">
        <v>16</v>
      </c>
      <c r="BP9" s="67">
        <v>0</v>
      </c>
      <c r="BQ9" s="67">
        <v>0</v>
      </c>
      <c r="BR9" s="65"/>
      <c r="BT9" s="66">
        <v>6.25</v>
      </c>
      <c r="BW9" s="27" t="s">
        <v>4</v>
      </c>
      <c r="BX9" s="27">
        <v>4079</v>
      </c>
      <c r="BY9" s="27">
        <v>3275</v>
      </c>
    </row>
    <row r="10" spans="1:119" ht="15.5" x14ac:dyDescent="0.3">
      <c r="A10" s="10" t="s">
        <v>1263</v>
      </c>
      <c r="B10" s="10" t="s">
        <v>1413</v>
      </c>
      <c r="C10" s="10" t="s">
        <v>407</v>
      </c>
      <c r="D10" s="94" t="s">
        <v>407</v>
      </c>
      <c r="E10">
        <v>1</v>
      </c>
      <c r="F10" s="40" t="s">
        <v>1082</v>
      </c>
      <c r="G10" s="40" t="s">
        <v>436</v>
      </c>
      <c r="H10" s="6" t="s">
        <v>1432</v>
      </c>
      <c r="I10" s="27">
        <v>1</v>
      </c>
      <c r="K10" s="216">
        <v>11.6</v>
      </c>
      <c r="L10" s="27">
        <v>1.23</v>
      </c>
      <c r="M10" s="68">
        <v>7.6</v>
      </c>
      <c r="N10" s="66"/>
      <c r="O10" s="221"/>
      <c r="P10" s="216"/>
      <c r="Q10" s="27">
        <v>2.9</v>
      </c>
      <c r="S10" s="66"/>
      <c r="T10" s="295">
        <v>0.39200000000000002</v>
      </c>
      <c r="U10" s="295">
        <v>0.78</v>
      </c>
      <c r="V10" s="295">
        <v>1.2549999999999999</v>
      </c>
      <c r="W10" s="68">
        <v>71.5</v>
      </c>
      <c r="Z10" s="27">
        <v>69.900000000000006</v>
      </c>
      <c r="AE10" s="66">
        <v>5.5</v>
      </c>
      <c r="AJ10" s="27">
        <v>0.8</v>
      </c>
      <c r="AK10" s="27">
        <v>6</v>
      </c>
      <c r="AL10" s="27">
        <v>1.2</v>
      </c>
      <c r="AM10" s="66">
        <v>83</v>
      </c>
      <c r="AN10" s="66">
        <v>105</v>
      </c>
      <c r="AO10" s="66">
        <v>180</v>
      </c>
      <c r="AP10" s="66">
        <v>7</v>
      </c>
      <c r="AQ10" s="66">
        <v>1.53</v>
      </c>
      <c r="AR10" s="66">
        <v>0.22</v>
      </c>
      <c r="AS10" s="66">
        <v>0</v>
      </c>
      <c r="AT10" s="66">
        <v>540</v>
      </c>
      <c r="AV10" s="27">
        <v>23</v>
      </c>
      <c r="BE10" s="66">
        <v>0</v>
      </c>
      <c r="BF10" s="66"/>
      <c r="BG10" s="66"/>
      <c r="BH10" s="66">
        <v>0.49</v>
      </c>
      <c r="BJ10" s="67">
        <v>0.38</v>
      </c>
      <c r="BK10" s="67">
        <v>0.05</v>
      </c>
      <c r="BL10" s="67">
        <v>1.6</v>
      </c>
      <c r="BN10" s="66">
        <v>0.37</v>
      </c>
      <c r="BO10" s="66">
        <v>42</v>
      </c>
      <c r="BP10" s="66">
        <v>0</v>
      </c>
      <c r="BQ10" s="27">
        <v>0.13</v>
      </c>
      <c r="BT10" s="66">
        <v>6.25</v>
      </c>
      <c r="BW10" s="27" t="s">
        <v>1080</v>
      </c>
      <c r="BY10" s="27">
        <v>3270</v>
      </c>
    </row>
    <row r="11" spans="1:119" ht="15.5" x14ac:dyDescent="0.3">
      <c r="A11" s="10" t="s">
        <v>1262</v>
      </c>
      <c r="B11" s="10" t="s">
        <v>1413</v>
      </c>
      <c r="C11" s="10" t="s">
        <v>407</v>
      </c>
      <c r="D11" s="94" t="s">
        <v>407</v>
      </c>
      <c r="E11">
        <v>1</v>
      </c>
      <c r="F11" s="40" t="s">
        <v>1081</v>
      </c>
      <c r="G11" s="40" t="s">
        <v>1207</v>
      </c>
      <c r="H11" s="6" t="s">
        <v>1432</v>
      </c>
      <c r="I11" s="27">
        <v>1</v>
      </c>
      <c r="K11" s="216">
        <v>12</v>
      </c>
      <c r="L11" s="27">
        <v>1.24</v>
      </c>
      <c r="M11" s="27">
        <v>7.7</v>
      </c>
      <c r="O11" s="216"/>
      <c r="P11" s="216"/>
      <c r="Q11" s="27">
        <v>2.9</v>
      </c>
      <c r="S11" s="295">
        <v>0.39200000000000002</v>
      </c>
      <c r="T11" s="66">
        <v>0.78</v>
      </c>
      <c r="U11" s="295">
        <v>1.2549999999999999</v>
      </c>
      <c r="V11" s="66"/>
      <c r="W11" s="27">
        <v>71.5</v>
      </c>
      <c r="Z11" s="27">
        <v>70.3</v>
      </c>
      <c r="AA11" s="27">
        <v>0</v>
      </c>
      <c r="AD11" s="27">
        <v>0</v>
      </c>
      <c r="AE11" s="27">
        <v>5.2</v>
      </c>
      <c r="AJ11" s="27">
        <v>0.8</v>
      </c>
      <c r="AK11" s="66">
        <v>9</v>
      </c>
      <c r="AL11" s="66">
        <v>2.9</v>
      </c>
      <c r="AM11" s="66">
        <v>88</v>
      </c>
      <c r="AN11" s="66">
        <v>175</v>
      </c>
      <c r="AO11" s="66">
        <v>186</v>
      </c>
      <c r="AP11" s="66">
        <v>4</v>
      </c>
      <c r="AQ11" s="66">
        <v>2.91</v>
      </c>
      <c r="AR11" s="66">
        <v>0.14000000000000001</v>
      </c>
      <c r="AS11" s="66"/>
      <c r="AT11" s="66">
        <v>290</v>
      </c>
      <c r="AV11" s="27">
        <v>235</v>
      </c>
      <c r="BH11" s="66">
        <v>0.62</v>
      </c>
      <c r="BJ11" s="66">
        <v>0.77</v>
      </c>
      <c r="BK11" s="66">
        <v>0.21</v>
      </c>
      <c r="BL11" s="66">
        <v>4.5999999999999996</v>
      </c>
      <c r="BN11" s="66">
        <v>0.72</v>
      </c>
      <c r="BO11" s="66">
        <v>265</v>
      </c>
      <c r="BP11" s="66">
        <v>0</v>
      </c>
      <c r="BQ11" s="66">
        <v>0.13</v>
      </c>
      <c r="BT11" s="66">
        <v>6.25</v>
      </c>
      <c r="BW11" s="27" t="s">
        <v>1080</v>
      </c>
      <c r="BY11" s="27">
        <v>3377</v>
      </c>
    </row>
    <row r="12" spans="1:119" ht="15.5" x14ac:dyDescent="0.3">
      <c r="A12" s="10" t="s">
        <v>1264</v>
      </c>
      <c r="B12" s="10" t="s">
        <v>1413</v>
      </c>
      <c r="C12" s="10" t="s">
        <v>407</v>
      </c>
      <c r="D12" s="94" t="s">
        <v>407</v>
      </c>
      <c r="E12">
        <v>1</v>
      </c>
      <c r="F12" s="40" t="s">
        <v>437</v>
      </c>
      <c r="G12" s="40" t="s">
        <v>437</v>
      </c>
      <c r="H12" s="6" t="s">
        <v>1432</v>
      </c>
      <c r="I12" s="27">
        <v>1</v>
      </c>
      <c r="K12" s="216">
        <v>13</v>
      </c>
      <c r="L12" s="154">
        <v>1.5</v>
      </c>
      <c r="M12" s="27">
        <v>9.1999999999999993</v>
      </c>
      <c r="N12" s="27">
        <v>9.1999999999999993</v>
      </c>
      <c r="O12" s="216">
        <v>0</v>
      </c>
      <c r="P12" s="216"/>
      <c r="Q12" s="27">
        <v>4.3</v>
      </c>
      <c r="S12" s="66">
        <v>0.53</v>
      </c>
      <c r="T12" s="66">
        <v>1.23</v>
      </c>
      <c r="U12" s="295">
        <v>1.94</v>
      </c>
      <c r="V12" s="66">
        <v>0</v>
      </c>
      <c r="W12" s="27">
        <v>75.3</v>
      </c>
      <c r="AA12" s="27">
        <v>0</v>
      </c>
      <c r="AD12" s="27">
        <v>0</v>
      </c>
      <c r="AE12" s="27">
        <v>10.6</v>
      </c>
      <c r="AK12" s="66">
        <v>10</v>
      </c>
      <c r="AL12" s="66">
        <v>3</v>
      </c>
      <c r="AM12" s="66">
        <v>123</v>
      </c>
      <c r="AN12" s="66">
        <v>241</v>
      </c>
      <c r="AO12" s="66">
        <v>346</v>
      </c>
      <c r="AP12" s="66">
        <v>11</v>
      </c>
      <c r="AQ12" s="66">
        <v>2.2999999999999998</v>
      </c>
      <c r="AR12" s="66">
        <v>0.2</v>
      </c>
      <c r="AS12" s="66">
        <v>0</v>
      </c>
      <c r="AT12" s="66">
        <v>700</v>
      </c>
      <c r="AV12" s="27">
        <v>0</v>
      </c>
      <c r="BE12" s="27">
        <v>0</v>
      </c>
      <c r="BH12" s="154">
        <v>1.3</v>
      </c>
      <c r="BI12" s="154"/>
      <c r="BJ12" s="298">
        <v>0.5</v>
      </c>
      <c r="BK12" s="67">
        <v>0.12</v>
      </c>
      <c r="BL12" s="67">
        <v>2.2000000000000002</v>
      </c>
      <c r="BN12" s="295">
        <v>0.3</v>
      </c>
      <c r="BO12" s="66">
        <v>33</v>
      </c>
      <c r="BP12" s="66">
        <v>0</v>
      </c>
      <c r="BQ12" s="66">
        <v>0</v>
      </c>
      <c r="BT12" s="66">
        <v>6.25</v>
      </c>
      <c r="BW12" s="27" t="s">
        <v>4</v>
      </c>
      <c r="BX12" s="27">
        <v>4073</v>
      </c>
      <c r="BY12" s="27">
        <v>3271</v>
      </c>
    </row>
    <row r="13" spans="1:119" ht="15.5" x14ac:dyDescent="0.3">
      <c r="A13" s="10" t="s">
        <v>1400</v>
      </c>
      <c r="B13" s="10" t="s">
        <v>1413</v>
      </c>
      <c r="C13" s="10" t="s">
        <v>409</v>
      </c>
      <c r="D13" s="94" t="s">
        <v>409</v>
      </c>
      <c r="E13">
        <v>1</v>
      </c>
      <c r="F13" s="40" t="s">
        <v>29</v>
      </c>
      <c r="G13" s="40"/>
      <c r="H13" s="6"/>
      <c r="I13" s="27">
        <v>1</v>
      </c>
      <c r="K13" s="216">
        <v>4.8502616674479544</v>
      </c>
      <c r="L13" s="154">
        <v>0.54919885957564529</v>
      </c>
      <c r="M13" s="216">
        <v>3.4324928723477832</v>
      </c>
      <c r="N13" s="216">
        <v>3.4324928723477832</v>
      </c>
      <c r="O13" s="216">
        <v>0</v>
      </c>
      <c r="P13" s="216">
        <v>0</v>
      </c>
      <c r="Q13" s="216">
        <v>1.6043173207712462</v>
      </c>
      <c r="R13" s="216">
        <v>0</v>
      </c>
      <c r="S13" s="295">
        <v>0.19774143721133969</v>
      </c>
      <c r="T13" s="295">
        <v>0.4589093731508449</v>
      </c>
      <c r="U13" s="295">
        <v>0.7238082796037717</v>
      </c>
      <c r="V13" s="295">
        <v>0</v>
      </c>
      <c r="W13" s="216">
        <v>28.094207966063923</v>
      </c>
      <c r="X13" s="154">
        <v>27.422633273648049</v>
      </c>
      <c r="Y13" s="27">
        <v>0</v>
      </c>
      <c r="Z13" s="27">
        <v>0</v>
      </c>
      <c r="AA13" s="27">
        <v>0</v>
      </c>
      <c r="AD13" s="27">
        <v>0</v>
      </c>
      <c r="AE13" s="216">
        <v>3.954828744226794</v>
      </c>
      <c r="AJ13" s="216">
        <v>0.4215996680166299</v>
      </c>
      <c r="AK13" s="297">
        <v>3.7309705134215032</v>
      </c>
      <c r="AL13" s="221">
        <v>1.119291154026451</v>
      </c>
      <c r="AM13" s="221">
        <v>45.890937315084493</v>
      </c>
      <c r="AN13" s="221">
        <v>89.916389373458244</v>
      </c>
      <c r="AO13" s="221">
        <v>129.09157976438402</v>
      </c>
      <c r="AP13" s="221">
        <v>4.1040675647636542</v>
      </c>
      <c r="AQ13" s="221">
        <v>0.8581232180869458</v>
      </c>
      <c r="AR13" s="221">
        <v>7.4619410268430081E-2</v>
      </c>
      <c r="AS13" s="297">
        <v>0</v>
      </c>
      <c r="AT13" s="221">
        <v>261.16793593950524</v>
      </c>
      <c r="AU13" s="216">
        <v>0</v>
      </c>
      <c r="AV13" s="216">
        <v>0</v>
      </c>
      <c r="AW13" s="27">
        <v>0</v>
      </c>
      <c r="AX13" s="27">
        <v>0</v>
      </c>
      <c r="BE13" s="27">
        <v>0</v>
      </c>
      <c r="BF13" s="27">
        <v>0</v>
      </c>
      <c r="BG13" s="27">
        <v>0</v>
      </c>
      <c r="BH13" s="154">
        <v>0.48502616674479543</v>
      </c>
      <c r="BI13" s="154">
        <v>0</v>
      </c>
      <c r="BJ13" s="298">
        <v>0.15856624682041387</v>
      </c>
      <c r="BK13" s="298">
        <v>3.8055899236899331E-2</v>
      </c>
      <c r="BL13" s="234">
        <v>0.77977283730509428</v>
      </c>
      <c r="BM13" s="27">
        <v>0</v>
      </c>
      <c r="BN13" s="295">
        <v>8.3946836551983831E-2</v>
      </c>
      <c r="BO13" s="297">
        <v>6.1561013471454809</v>
      </c>
      <c r="BP13" s="66">
        <v>0</v>
      </c>
      <c r="BQ13" s="66">
        <v>0</v>
      </c>
      <c r="BR13" s="27">
        <v>0</v>
      </c>
      <c r="BT13" s="66">
        <v>6.25</v>
      </c>
      <c r="BW13" s="27" t="s">
        <v>496</v>
      </c>
    </row>
    <row r="14" spans="1:119" ht="15.5" x14ac:dyDescent="0.3">
      <c r="A14" s="10" t="s">
        <v>1370</v>
      </c>
      <c r="B14" s="10" t="s">
        <v>1413</v>
      </c>
      <c r="C14" s="10" t="s">
        <v>407</v>
      </c>
      <c r="D14" s="94" t="s">
        <v>407</v>
      </c>
      <c r="E14">
        <v>1</v>
      </c>
      <c r="F14" s="40" t="s">
        <v>438</v>
      </c>
      <c r="G14" s="40" t="s">
        <v>438</v>
      </c>
      <c r="H14" s="6" t="s">
        <v>1432</v>
      </c>
      <c r="I14" s="27">
        <v>1</v>
      </c>
      <c r="K14" s="216">
        <v>13</v>
      </c>
      <c r="L14" s="216">
        <v>13</v>
      </c>
      <c r="M14" s="27">
        <v>9.1999999999999993</v>
      </c>
      <c r="N14" s="27">
        <v>9.1999999999999993</v>
      </c>
      <c r="O14" s="216">
        <v>0</v>
      </c>
      <c r="P14" s="216"/>
      <c r="Q14" s="27">
        <v>4.3</v>
      </c>
      <c r="S14" s="66">
        <v>0.53</v>
      </c>
      <c r="T14" s="66">
        <v>1.23</v>
      </c>
      <c r="U14" s="295">
        <v>1.94</v>
      </c>
      <c r="V14" s="66">
        <v>0</v>
      </c>
      <c r="W14" s="27">
        <v>75.3</v>
      </c>
      <c r="AA14" s="27">
        <v>0</v>
      </c>
      <c r="AD14" s="27">
        <v>0</v>
      </c>
      <c r="AE14" s="27">
        <v>10.6</v>
      </c>
      <c r="AK14" s="66">
        <v>10</v>
      </c>
      <c r="AL14" s="66">
        <v>3</v>
      </c>
      <c r="AM14" s="66">
        <v>123</v>
      </c>
      <c r="AN14" s="66">
        <v>241</v>
      </c>
      <c r="AO14" s="66">
        <v>346</v>
      </c>
      <c r="AP14" s="66">
        <v>11</v>
      </c>
      <c r="AQ14" s="66">
        <v>2.2999999999999998</v>
      </c>
      <c r="AR14" s="66">
        <v>0.2</v>
      </c>
      <c r="AS14" s="66">
        <v>0</v>
      </c>
      <c r="AT14" s="66">
        <v>700</v>
      </c>
      <c r="AV14" s="27">
        <v>49</v>
      </c>
      <c r="BE14" s="27">
        <v>0</v>
      </c>
      <c r="BH14" s="154">
        <v>1.3</v>
      </c>
      <c r="BI14" s="154"/>
      <c r="BJ14" s="298">
        <v>0.5</v>
      </c>
      <c r="BK14" s="298">
        <v>0.12</v>
      </c>
      <c r="BL14" s="234">
        <v>2.2000000000000002</v>
      </c>
      <c r="BN14" s="295">
        <v>0.3</v>
      </c>
      <c r="BO14" s="297">
        <v>33</v>
      </c>
      <c r="BP14" s="66">
        <v>0</v>
      </c>
      <c r="BQ14" s="66">
        <v>0</v>
      </c>
      <c r="BT14" s="66">
        <v>6.25</v>
      </c>
      <c r="BW14" s="27" t="s">
        <v>4</v>
      </c>
      <c r="BX14" s="27">
        <v>4080</v>
      </c>
      <c r="BY14" s="27">
        <v>3276</v>
      </c>
    </row>
    <row r="15" spans="1:119" ht="15.5" x14ac:dyDescent="0.3">
      <c r="A15" s="10" t="s">
        <v>1371</v>
      </c>
      <c r="B15" s="10" t="s">
        <v>1413</v>
      </c>
      <c r="C15" s="10" t="s">
        <v>407</v>
      </c>
      <c r="D15" s="94" t="s">
        <v>407</v>
      </c>
      <c r="E15">
        <v>1</v>
      </c>
      <c r="F15" s="40" t="s">
        <v>439</v>
      </c>
      <c r="G15" s="40" t="s">
        <v>439</v>
      </c>
      <c r="H15" s="6" t="s">
        <v>1432</v>
      </c>
      <c r="I15" s="27">
        <v>1</v>
      </c>
      <c r="K15" s="221">
        <v>13</v>
      </c>
      <c r="L15" s="216">
        <v>13</v>
      </c>
      <c r="M15" s="66">
        <v>8.8000000000000007</v>
      </c>
      <c r="N15" s="66">
        <v>8.8000000000000007</v>
      </c>
      <c r="O15" s="221">
        <v>0</v>
      </c>
      <c r="P15" s="216"/>
      <c r="Q15" s="66">
        <v>0.7</v>
      </c>
      <c r="S15" s="66">
        <v>0.09</v>
      </c>
      <c r="T15" s="66">
        <v>0.21</v>
      </c>
      <c r="U15" s="295">
        <v>0.28000000000000003</v>
      </c>
      <c r="V15" s="66">
        <v>0</v>
      </c>
      <c r="W15" s="66">
        <v>85.9</v>
      </c>
      <c r="AD15" s="27">
        <v>0</v>
      </c>
      <c r="AE15" s="66">
        <v>3.2</v>
      </c>
      <c r="AK15" s="66">
        <v>3</v>
      </c>
      <c r="AL15" s="66">
        <v>0.6</v>
      </c>
      <c r="AM15" s="66">
        <v>28</v>
      </c>
      <c r="AN15" s="66">
        <v>60</v>
      </c>
      <c r="AO15" s="66">
        <v>110</v>
      </c>
      <c r="AP15" s="66">
        <v>3</v>
      </c>
      <c r="AQ15" s="66">
        <v>0.5</v>
      </c>
      <c r="AR15" s="66">
        <v>7.0000000000000007E-2</v>
      </c>
      <c r="AS15" s="66">
        <v>0</v>
      </c>
      <c r="AT15" s="66">
        <v>100</v>
      </c>
      <c r="AV15" s="27">
        <v>0</v>
      </c>
      <c r="BE15" s="66">
        <v>0</v>
      </c>
      <c r="BF15" s="66"/>
      <c r="BG15" s="66"/>
      <c r="BH15" s="295">
        <v>0.18</v>
      </c>
      <c r="BI15" s="154"/>
      <c r="BJ15" s="295">
        <v>0.13</v>
      </c>
      <c r="BK15" s="295">
        <v>0.01</v>
      </c>
      <c r="BL15" s="234">
        <v>0.5</v>
      </c>
      <c r="BN15" s="295">
        <v>2.5000000000000001E-2</v>
      </c>
      <c r="BO15" s="297">
        <v>10</v>
      </c>
      <c r="BP15" s="66">
        <v>0</v>
      </c>
      <c r="BQ15" s="27">
        <v>0</v>
      </c>
      <c r="BR15" s="65"/>
      <c r="BT15" s="66">
        <v>6.25</v>
      </c>
      <c r="BW15" s="27" t="s">
        <v>4</v>
      </c>
      <c r="BX15" s="27">
        <v>4077</v>
      </c>
      <c r="BY15" s="27">
        <v>3274</v>
      </c>
    </row>
    <row r="16" spans="1:119" ht="15.5" x14ac:dyDescent="0.3">
      <c r="A16" s="10" t="s">
        <v>1372</v>
      </c>
      <c r="B16" s="10" t="s">
        <v>1413</v>
      </c>
      <c r="C16" s="10" t="s">
        <v>407</v>
      </c>
      <c r="D16" s="94" t="s">
        <v>407</v>
      </c>
      <c r="E16">
        <v>1</v>
      </c>
      <c r="F16" s="40" t="s">
        <v>447</v>
      </c>
      <c r="G16" s="40" t="s">
        <v>447</v>
      </c>
      <c r="H16" s="6" t="s">
        <v>1432</v>
      </c>
      <c r="I16" s="27">
        <v>1</v>
      </c>
      <c r="K16" s="221">
        <v>78.2</v>
      </c>
      <c r="L16" s="154">
        <v>0.4</v>
      </c>
      <c r="M16" s="66">
        <v>2.2000000000000002</v>
      </c>
      <c r="N16" s="66">
        <v>2.2000000000000002</v>
      </c>
      <c r="O16" s="221">
        <v>0</v>
      </c>
      <c r="P16" s="216"/>
      <c r="Q16" s="66">
        <v>0.2</v>
      </c>
      <c r="S16" s="66">
        <v>0.03</v>
      </c>
      <c r="T16" s="66">
        <v>0.05</v>
      </c>
      <c r="U16" s="295">
        <v>7.0000000000000007E-2</v>
      </c>
      <c r="V16" s="66">
        <v>0</v>
      </c>
      <c r="W16" s="66">
        <v>21.5</v>
      </c>
      <c r="AD16" s="27">
        <v>0</v>
      </c>
      <c r="AE16" s="66">
        <v>0.8</v>
      </c>
      <c r="AK16" s="66">
        <v>1</v>
      </c>
      <c r="AL16" s="66">
        <v>0.2</v>
      </c>
      <c r="AM16" s="66">
        <v>7</v>
      </c>
      <c r="AN16" s="66">
        <v>15</v>
      </c>
      <c r="AO16" s="66">
        <v>28</v>
      </c>
      <c r="AP16" s="66">
        <v>1</v>
      </c>
      <c r="AQ16" s="66">
        <v>0.13</v>
      </c>
      <c r="AR16" s="66">
        <v>0.02</v>
      </c>
      <c r="AS16" s="66">
        <v>0</v>
      </c>
      <c r="AT16" s="66">
        <v>30</v>
      </c>
      <c r="AV16" s="66">
        <v>0</v>
      </c>
      <c r="BE16" s="66">
        <v>0</v>
      </c>
      <c r="BF16" s="66"/>
      <c r="BG16" s="66"/>
      <c r="BH16" s="295">
        <v>0.05</v>
      </c>
      <c r="BI16" s="154"/>
      <c r="BJ16" s="295">
        <v>0.03</v>
      </c>
      <c r="BK16" s="295">
        <v>0</v>
      </c>
      <c r="BL16" s="234">
        <v>0.1</v>
      </c>
      <c r="BN16" s="295">
        <v>6.0000000000000001E-3</v>
      </c>
      <c r="BO16" s="297">
        <v>3</v>
      </c>
      <c r="BP16" s="66">
        <v>0</v>
      </c>
      <c r="BQ16" s="66">
        <v>0</v>
      </c>
      <c r="BR16" s="65"/>
      <c r="BS16" s="65"/>
      <c r="BT16" s="66">
        <v>6.25</v>
      </c>
      <c r="BW16" s="27" t="s">
        <v>4</v>
      </c>
      <c r="BX16" s="27">
        <v>4073</v>
      </c>
      <c r="BY16" s="27">
        <v>3250</v>
      </c>
    </row>
    <row r="17" spans="1:119" ht="15" x14ac:dyDescent="0.3">
      <c r="A17" s="10" t="s">
        <v>1211</v>
      </c>
      <c r="B17" s="10" t="s">
        <v>1413</v>
      </c>
      <c r="C17" s="10" t="s">
        <v>409</v>
      </c>
      <c r="D17" s="94" t="s">
        <v>409</v>
      </c>
      <c r="E17">
        <v>1</v>
      </c>
      <c r="F17" s="44" t="s">
        <v>30</v>
      </c>
      <c r="G17" s="44" t="s">
        <v>1475</v>
      </c>
      <c r="I17" s="27">
        <v>1</v>
      </c>
      <c r="K17" s="216">
        <v>62.377467105263165</v>
      </c>
      <c r="L17" s="154">
        <v>0.84539473684210531</v>
      </c>
      <c r="M17" s="216">
        <v>5.2837171052631584</v>
      </c>
      <c r="N17" s="216">
        <v>5.2837171052631584</v>
      </c>
      <c r="O17" s="216">
        <v>0</v>
      </c>
      <c r="P17" s="216">
        <v>0</v>
      </c>
      <c r="Q17" s="216">
        <v>1.6447368421052631</v>
      </c>
      <c r="S17" s="154">
        <v>0.21361019736842105</v>
      </c>
      <c r="T17" s="154">
        <v>0.30102796052631581</v>
      </c>
      <c r="U17" s="154">
        <v>1.0512335526315788</v>
      </c>
      <c r="V17" s="154">
        <v>0</v>
      </c>
      <c r="W17" s="216">
        <v>27.158717105263158</v>
      </c>
      <c r="X17" s="154">
        <v>15.933388157894738</v>
      </c>
      <c r="Z17" s="216">
        <v>0</v>
      </c>
      <c r="AA17" s="217">
        <v>0</v>
      </c>
      <c r="AE17" s="216">
        <v>4.646381578947369</v>
      </c>
      <c r="AJ17" s="216">
        <v>1.0045230263157896</v>
      </c>
      <c r="AK17" s="217">
        <v>19.777960526315788</v>
      </c>
      <c r="AL17" s="216">
        <v>1.3375822368421053</v>
      </c>
      <c r="AM17" s="217">
        <v>10.365953947368421</v>
      </c>
      <c r="AN17" s="217">
        <v>46.056743421052623</v>
      </c>
      <c r="AO17" s="217">
        <v>257.35608552631578</v>
      </c>
      <c r="AP17" s="217">
        <v>171.05263157894737</v>
      </c>
      <c r="AQ17" s="154">
        <v>0.62541118421052633</v>
      </c>
      <c r="AR17" s="154">
        <v>0.20139802631578951</v>
      </c>
      <c r="AS17" s="27">
        <v>0</v>
      </c>
      <c r="AT17" s="217">
        <v>289.8848684210526</v>
      </c>
      <c r="AU17" s="27">
        <v>0</v>
      </c>
      <c r="AV17" s="154">
        <v>3.7006578947368425E-2</v>
      </c>
      <c r="AW17" s="27">
        <v>0</v>
      </c>
      <c r="AX17" s="27">
        <v>0</v>
      </c>
      <c r="BE17" s="27">
        <v>0</v>
      </c>
      <c r="BG17" s="27">
        <v>0</v>
      </c>
      <c r="BH17" s="154">
        <v>0.59070723684210513</v>
      </c>
      <c r="BI17" s="154"/>
      <c r="BJ17" s="299">
        <v>7.1546052631578941E-2</v>
      </c>
      <c r="BK17" s="154">
        <v>1.9736842105263157E-2</v>
      </c>
      <c r="BL17" s="216">
        <v>0.37006578947368418</v>
      </c>
      <c r="BM17" s="27">
        <v>0</v>
      </c>
      <c r="BN17" s="154">
        <v>5.6990131578947362E-2</v>
      </c>
      <c r="BO17" s="217">
        <v>39.0625</v>
      </c>
      <c r="BP17" s="27">
        <v>0</v>
      </c>
      <c r="BQ17" s="27">
        <v>0.01</v>
      </c>
      <c r="BT17" s="66"/>
      <c r="BW17" s="27" t="s">
        <v>496</v>
      </c>
    </row>
    <row r="18" spans="1:119" ht="15" x14ac:dyDescent="0.3">
      <c r="A18" s="10" t="s">
        <v>1373</v>
      </c>
      <c r="C18" s="10" t="s">
        <v>407</v>
      </c>
      <c r="D18" s="94" t="s">
        <v>407</v>
      </c>
      <c r="E18" s="104">
        <v>3</v>
      </c>
      <c r="F18" s="40" t="s">
        <v>440</v>
      </c>
      <c r="G18" s="40" t="s">
        <v>440</v>
      </c>
      <c r="U18" s="154"/>
      <c r="BT18" s="66">
        <v>6.25</v>
      </c>
      <c r="BW18" s="27" t="s">
        <v>4</v>
      </c>
      <c r="BX18" s="27">
        <v>4258</v>
      </c>
    </row>
    <row r="19" spans="1:119" ht="15" x14ac:dyDescent="0.3">
      <c r="A19" s="10" t="s">
        <v>1023</v>
      </c>
      <c r="B19"/>
      <c r="C19" s="10" t="s">
        <v>407</v>
      </c>
      <c r="D19" s="94" t="s">
        <v>407</v>
      </c>
      <c r="E19" s="104">
        <v>3</v>
      </c>
      <c r="F19" s="40" t="s">
        <v>1</v>
      </c>
      <c r="G19" s="40" t="s">
        <v>1022</v>
      </c>
      <c r="U19" s="154"/>
      <c r="BJ19" s="12"/>
    </row>
    <row r="20" spans="1:119" ht="15" x14ac:dyDescent="0.3">
      <c r="A20" s="10" t="s">
        <v>1374</v>
      </c>
      <c r="C20" s="10" t="s">
        <v>409</v>
      </c>
      <c r="D20" s="94" t="s">
        <v>409</v>
      </c>
      <c r="E20" s="104">
        <v>3</v>
      </c>
      <c r="F20" s="40" t="s">
        <v>415</v>
      </c>
      <c r="G20" s="40" t="s">
        <v>488</v>
      </c>
      <c r="U20" s="154"/>
      <c r="BT20" s="66"/>
      <c r="BW20" s="27" t="s">
        <v>496</v>
      </c>
    </row>
    <row r="21" spans="1:119" ht="15" x14ac:dyDescent="0.3">
      <c r="A21" s="10" t="s">
        <v>1375</v>
      </c>
      <c r="B21" s="10" t="s">
        <v>1413</v>
      </c>
      <c r="C21" s="10" t="s">
        <v>409</v>
      </c>
      <c r="D21" s="94" t="s">
        <v>409</v>
      </c>
      <c r="E21">
        <v>1</v>
      </c>
      <c r="F21" s="40" t="s">
        <v>31</v>
      </c>
      <c r="G21" s="40" t="s">
        <v>238</v>
      </c>
      <c r="I21" s="27">
        <v>1</v>
      </c>
      <c r="K21" s="216">
        <v>66.632874617737016</v>
      </c>
      <c r="L21" s="154">
        <v>0.54434250764525993</v>
      </c>
      <c r="M21" s="216">
        <v>3.4021406727828745</v>
      </c>
      <c r="N21" s="216">
        <v>3.4021406727828745</v>
      </c>
      <c r="O21" s="216">
        <v>0</v>
      </c>
      <c r="P21" s="216">
        <v>0</v>
      </c>
      <c r="Q21" s="154">
        <v>0.95565749235473996</v>
      </c>
      <c r="R21" s="154">
        <v>0</v>
      </c>
      <c r="S21" s="154">
        <v>0.12614678899082568</v>
      </c>
      <c r="T21" s="154">
        <v>0.29816513761467889</v>
      </c>
      <c r="U21" s="154">
        <v>0.36314984709480125</v>
      </c>
      <c r="V21" s="154">
        <v>0</v>
      </c>
      <c r="W21" s="154">
        <v>31.192660550458719</v>
      </c>
      <c r="X21" s="154">
        <v>28.899082568807337</v>
      </c>
      <c r="Y21" s="154"/>
      <c r="Z21" s="154">
        <v>0</v>
      </c>
      <c r="AA21" s="154">
        <v>0</v>
      </c>
      <c r="AB21" s="154"/>
      <c r="AC21" s="154"/>
      <c r="AD21" s="154"/>
      <c r="AE21" s="154">
        <v>1.2996941896024465</v>
      </c>
      <c r="AF21" s="154"/>
      <c r="AG21" s="154"/>
      <c r="AH21" s="154"/>
      <c r="AI21" s="154"/>
      <c r="AJ21" s="154">
        <v>0.33960244648318044</v>
      </c>
      <c r="AK21" s="154">
        <v>3.7339449541284404</v>
      </c>
      <c r="AL21" s="154">
        <v>0.26758409785932719</v>
      </c>
      <c r="AM21" s="154">
        <v>29.772171253822634</v>
      </c>
      <c r="AN21" s="154">
        <v>66.513761467889907</v>
      </c>
      <c r="AO21" s="154">
        <v>95.948012232415905</v>
      </c>
      <c r="AP21" s="154">
        <v>4.8807339449541285</v>
      </c>
      <c r="AQ21" s="154">
        <v>0.34403669724770647</v>
      </c>
      <c r="AR21" s="154">
        <v>4.2120795107033634E-2</v>
      </c>
      <c r="AS21" s="154">
        <v>0</v>
      </c>
      <c r="AT21" s="154">
        <v>114.6788990825688</v>
      </c>
      <c r="AU21" s="154">
        <v>0</v>
      </c>
      <c r="AV21" s="154">
        <v>0</v>
      </c>
      <c r="AW21" s="154">
        <v>0</v>
      </c>
      <c r="AX21" s="154">
        <v>0</v>
      </c>
      <c r="AY21" s="154"/>
      <c r="AZ21" s="154"/>
      <c r="BA21" s="154"/>
      <c r="BB21" s="154"/>
      <c r="BC21" s="154"/>
      <c r="BD21" s="154"/>
      <c r="BE21" s="154">
        <v>0</v>
      </c>
      <c r="BF21" s="154"/>
      <c r="BG21" s="154">
        <v>0</v>
      </c>
      <c r="BH21" s="154">
        <v>0.24464831804281348</v>
      </c>
      <c r="BI21" s="154">
        <v>0</v>
      </c>
      <c r="BJ21" s="154">
        <v>7.3394495412844041E-2</v>
      </c>
      <c r="BK21" s="154">
        <v>9.1743119266055051E-3</v>
      </c>
      <c r="BL21" s="154">
        <v>0.20642201834862386</v>
      </c>
      <c r="BM21" s="154"/>
      <c r="BN21" s="154">
        <v>1.3761467889908256E-2</v>
      </c>
      <c r="BO21" s="154">
        <v>3.0581039755351682</v>
      </c>
      <c r="BP21" s="154">
        <v>0</v>
      </c>
      <c r="BQ21" s="154">
        <v>0</v>
      </c>
      <c r="BR21" s="154"/>
      <c r="BS21" s="154"/>
      <c r="BT21" s="66"/>
      <c r="BW21" s="27" t="s">
        <v>496</v>
      </c>
    </row>
    <row r="22" spans="1:119" ht="15" x14ac:dyDescent="0.3">
      <c r="A22" s="10" t="s">
        <v>1376</v>
      </c>
      <c r="B22" s="10" t="s">
        <v>1413</v>
      </c>
      <c r="C22" s="10" t="s">
        <v>409</v>
      </c>
      <c r="D22" s="94" t="s">
        <v>409</v>
      </c>
      <c r="E22">
        <v>1</v>
      </c>
      <c r="F22" s="40" t="s">
        <v>1130</v>
      </c>
      <c r="G22" s="40" t="s">
        <v>239</v>
      </c>
      <c r="I22" s="27">
        <v>1</v>
      </c>
      <c r="K22" s="216">
        <v>82.747058823529414</v>
      </c>
      <c r="L22" s="154">
        <v>0.19709342560553633</v>
      </c>
      <c r="M22" s="216">
        <v>1.2318339100346021</v>
      </c>
      <c r="N22" s="216">
        <v>1.2318339100346021</v>
      </c>
      <c r="O22" s="216">
        <v>0</v>
      </c>
      <c r="P22" s="216">
        <v>0</v>
      </c>
      <c r="Q22" s="154">
        <v>0.34602076124567477</v>
      </c>
      <c r="R22" s="27">
        <v>0</v>
      </c>
      <c r="S22" s="154">
        <v>4.5674740484429065E-2</v>
      </c>
      <c r="T22" s="154">
        <v>0.10795847750865054</v>
      </c>
      <c r="U22" s="154">
        <v>0.13148788927335639</v>
      </c>
      <c r="V22" s="154">
        <v>0</v>
      </c>
      <c r="W22" s="154">
        <v>16.297577854671282</v>
      </c>
      <c r="X22" s="154">
        <v>10.463667820069203</v>
      </c>
      <c r="Y22" s="154">
        <v>0</v>
      </c>
      <c r="Z22" s="154">
        <v>0</v>
      </c>
      <c r="AA22" s="154">
        <v>5.0034602076124566</v>
      </c>
      <c r="AD22" s="27">
        <v>0</v>
      </c>
      <c r="AE22" s="154">
        <v>0.4705882352941177</v>
      </c>
      <c r="AJ22" s="154">
        <v>0.25986159169550171</v>
      </c>
      <c r="AK22" s="154">
        <v>7.5674740484429055</v>
      </c>
      <c r="AL22" s="154">
        <v>0.27335640138408307</v>
      </c>
      <c r="AM22" s="154">
        <v>12.460207612456747</v>
      </c>
      <c r="AN22" s="154">
        <v>25.069204152249132</v>
      </c>
      <c r="AO22" s="154">
        <v>52.595155709342556</v>
      </c>
      <c r="AP22" s="154">
        <v>5.1280276816608996</v>
      </c>
      <c r="AQ22" s="154">
        <v>0.1245674740484429</v>
      </c>
      <c r="AR22" s="154">
        <v>2.4678200692041522E-2</v>
      </c>
      <c r="AS22" s="154">
        <v>0</v>
      </c>
      <c r="AT22" s="154">
        <v>41.522491349480966</v>
      </c>
      <c r="AU22" s="27">
        <v>0</v>
      </c>
      <c r="AV22" s="27">
        <v>0</v>
      </c>
      <c r="AW22" s="27">
        <v>0</v>
      </c>
      <c r="AX22" s="27">
        <v>0</v>
      </c>
      <c r="BE22" s="27">
        <v>0</v>
      </c>
      <c r="BF22" s="27">
        <v>0</v>
      </c>
      <c r="BG22" s="27">
        <v>0</v>
      </c>
      <c r="BH22" s="154">
        <v>8.8581314878892731E-2</v>
      </c>
      <c r="BI22" s="154">
        <v>0</v>
      </c>
      <c r="BJ22" s="154">
        <v>2.6885813148788927E-2</v>
      </c>
      <c r="BK22" s="111">
        <v>4.2560553633217996E-3</v>
      </c>
      <c r="BL22" s="154">
        <v>8.0968858131487881E-2</v>
      </c>
      <c r="BM22" s="111"/>
      <c r="BN22" s="111">
        <v>4.9826989619377168E-3</v>
      </c>
      <c r="BO22" s="154">
        <v>1.1072664359861593</v>
      </c>
      <c r="BP22" s="27">
        <v>0</v>
      </c>
      <c r="BQ22" s="27">
        <v>0</v>
      </c>
      <c r="BR22" s="27">
        <v>0</v>
      </c>
      <c r="BT22" s="66">
        <v>0</v>
      </c>
      <c r="BW22" s="27" t="s">
        <v>496</v>
      </c>
    </row>
    <row r="23" spans="1:119" ht="15" x14ac:dyDescent="0.3">
      <c r="A23" s="10" t="s">
        <v>1377</v>
      </c>
      <c r="B23" s="10" t="s">
        <v>1413</v>
      </c>
      <c r="C23" s="10" t="s">
        <v>409</v>
      </c>
      <c r="D23" s="94" t="s">
        <v>409</v>
      </c>
      <c r="E23">
        <v>1</v>
      </c>
      <c r="F23" s="40" t="s">
        <v>32</v>
      </c>
      <c r="G23" s="40" t="s">
        <v>240</v>
      </c>
      <c r="I23" s="27">
        <v>1</v>
      </c>
      <c r="K23" s="216">
        <v>66.632874617737016</v>
      </c>
      <c r="L23" s="154">
        <v>0.54434250764525993</v>
      </c>
      <c r="M23" s="216">
        <v>3.4021406727828745</v>
      </c>
      <c r="N23" s="216">
        <v>3.4021406727828745</v>
      </c>
      <c r="O23" s="27">
        <v>0</v>
      </c>
      <c r="P23" s="27">
        <v>0</v>
      </c>
      <c r="Q23" s="154">
        <v>0.95565749235473996</v>
      </c>
      <c r="R23" s="27">
        <v>0</v>
      </c>
      <c r="S23" s="154">
        <v>0.12614678899082568</v>
      </c>
      <c r="T23" s="154">
        <v>0.29816513761467889</v>
      </c>
      <c r="U23" s="154">
        <v>0.36314984709480125</v>
      </c>
      <c r="V23" s="154">
        <v>0</v>
      </c>
      <c r="W23" s="154">
        <v>31.192660550458719</v>
      </c>
      <c r="X23" s="154">
        <v>28.899082568807337</v>
      </c>
      <c r="Y23" s="27">
        <v>0</v>
      </c>
      <c r="Z23" s="27">
        <v>0</v>
      </c>
      <c r="AA23" s="27">
        <v>0</v>
      </c>
      <c r="AD23" s="27">
        <v>0</v>
      </c>
      <c r="AE23" s="154">
        <v>1.2996941896024465</v>
      </c>
      <c r="AJ23" s="154">
        <v>0.33960244648318044</v>
      </c>
      <c r="AK23" s="154">
        <v>3.7339449541284404</v>
      </c>
      <c r="AL23" s="154">
        <v>0.26758409785932719</v>
      </c>
      <c r="AM23" s="154">
        <v>29.772171253822634</v>
      </c>
      <c r="AN23" s="154">
        <v>66.513761467889907</v>
      </c>
      <c r="AO23" s="154">
        <v>95.948012232415905</v>
      </c>
      <c r="AP23" s="154">
        <v>4.8807339449541285</v>
      </c>
      <c r="AQ23" s="154">
        <v>0.34403669724770647</v>
      </c>
      <c r="AR23" s="154">
        <v>4.2120795107033634E-2</v>
      </c>
      <c r="AS23" s="154">
        <v>0</v>
      </c>
      <c r="AT23" s="154">
        <v>114.6788990825688</v>
      </c>
      <c r="AU23" s="154">
        <v>9.1743119266055047</v>
      </c>
      <c r="AV23" s="154">
        <v>18.730886850152906</v>
      </c>
      <c r="AW23" s="154">
        <v>0</v>
      </c>
      <c r="AX23" s="27">
        <v>0</v>
      </c>
      <c r="BE23" s="27">
        <v>0</v>
      </c>
      <c r="BF23" s="27">
        <v>0</v>
      </c>
      <c r="BG23" s="27">
        <v>0</v>
      </c>
      <c r="BH23" s="154">
        <v>0.24464831804281348</v>
      </c>
      <c r="BI23" s="154">
        <v>0</v>
      </c>
      <c r="BJ23" s="154">
        <v>7.3394495412844041E-2</v>
      </c>
      <c r="BK23" s="154">
        <v>9.1743119266055051E-3</v>
      </c>
      <c r="BL23" s="154">
        <v>0.20642201834862386</v>
      </c>
      <c r="BM23" s="154"/>
      <c r="BN23" s="154">
        <v>1.3761467889908256E-2</v>
      </c>
      <c r="BO23" s="154">
        <v>3.0581039755351682</v>
      </c>
      <c r="BP23" s="27">
        <v>0</v>
      </c>
      <c r="BQ23" s="27">
        <v>0</v>
      </c>
      <c r="BR23" s="27">
        <v>0</v>
      </c>
      <c r="BT23" s="66">
        <v>0</v>
      </c>
      <c r="BW23" s="27" t="s">
        <v>496</v>
      </c>
    </row>
    <row r="24" spans="1:119" ht="15.5" x14ac:dyDescent="0.3">
      <c r="A24" s="10" t="s">
        <v>1378</v>
      </c>
      <c r="B24" s="10" t="s">
        <v>1413</v>
      </c>
      <c r="C24" s="10" t="s">
        <v>407</v>
      </c>
      <c r="D24" s="94" t="s">
        <v>407</v>
      </c>
      <c r="E24" s="14">
        <v>2</v>
      </c>
      <c r="F24" s="40" t="s">
        <v>181</v>
      </c>
      <c r="G24" s="40" t="s">
        <v>181</v>
      </c>
      <c r="H24" s="6" t="s">
        <v>1432</v>
      </c>
      <c r="I24" s="27">
        <v>1</v>
      </c>
      <c r="K24" s="216">
        <v>0.9</v>
      </c>
      <c r="L24" s="27">
        <v>0.99</v>
      </c>
      <c r="M24" s="27">
        <v>6.2</v>
      </c>
      <c r="P24" s="27">
        <v>0</v>
      </c>
      <c r="Q24" s="27">
        <v>42.8</v>
      </c>
      <c r="S24" s="154">
        <v>4.3</v>
      </c>
      <c r="T24" s="154">
        <v>14.5</v>
      </c>
      <c r="U24" s="154">
        <v>19.7</v>
      </c>
      <c r="V24" s="154"/>
      <c r="W24" s="154"/>
      <c r="Y24" s="27">
        <v>48.7</v>
      </c>
      <c r="AB24" s="27">
        <v>47.6</v>
      </c>
      <c r="AC24" s="27">
        <v>1.1000000000000001</v>
      </c>
      <c r="AK24" s="27">
        <v>10</v>
      </c>
      <c r="AL24" s="27">
        <v>1.1000000000000001</v>
      </c>
      <c r="AM24" s="27">
        <v>81</v>
      </c>
      <c r="AN24" s="27">
        <v>170</v>
      </c>
      <c r="AO24" s="27">
        <v>220</v>
      </c>
      <c r="AP24" s="27">
        <v>4</v>
      </c>
      <c r="AQ24" s="27">
        <v>1.7</v>
      </c>
      <c r="AT24" s="27">
        <v>0.01</v>
      </c>
      <c r="AW24" s="27">
        <v>0</v>
      </c>
      <c r="AX24" s="27">
        <v>230</v>
      </c>
      <c r="BF24" s="27">
        <v>0</v>
      </c>
      <c r="BH24" s="27">
        <v>11.03</v>
      </c>
      <c r="BJ24" s="27">
        <v>0.18</v>
      </c>
      <c r="BK24" s="27">
        <v>0.11</v>
      </c>
      <c r="BL24" s="27">
        <v>1</v>
      </c>
      <c r="BN24" s="27">
        <v>0.2</v>
      </c>
      <c r="BO24" s="27">
        <v>9</v>
      </c>
      <c r="BP24" s="27">
        <v>0</v>
      </c>
      <c r="BQ24" s="27">
        <v>0</v>
      </c>
      <c r="BT24" s="66">
        <v>6.25</v>
      </c>
      <c r="BW24" s="27" t="s">
        <v>8</v>
      </c>
      <c r="BX24" s="27">
        <v>1077</v>
      </c>
    </row>
    <row r="25" spans="1:119" ht="15.5" x14ac:dyDescent="0.3">
      <c r="A25" s="10" t="s">
        <v>1379</v>
      </c>
      <c r="B25" s="10" t="s">
        <v>1413</v>
      </c>
      <c r="C25" s="10" t="s">
        <v>407</v>
      </c>
      <c r="D25" s="94" t="s">
        <v>407</v>
      </c>
      <c r="E25">
        <v>1</v>
      </c>
      <c r="F25" s="40" t="s">
        <v>441</v>
      </c>
      <c r="G25" s="40" t="s">
        <v>441</v>
      </c>
      <c r="H25" s="6" t="s">
        <v>1433</v>
      </c>
      <c r="I25" s="27">
        <v>1</v>
      </c>
      <c r="K25" s="223">
        <v>13.29</v>
      </c>
      <c r="L25" s="216">
        <f>M25/BT25</f>
        <v>1.0924370098093821</v>
      </c>
      <c r="M25" s="69">
        <v>6.5</v>
      </c>
      <c r="P25" s="27">
        <v>0</v>
      </c>
      <c r="Q25" s="69">
        <v>0.52</v>
      </c>
      <c r="S25" s="161">
        <v>0.14000000000000001</v>
      </c>
      <c r="T25" s="161">
        <v>0.161</v>
      </c>
      <c r="U25" s="161">
        <v>0.13800000000000001</v>
      </c>
      <c r="V25" s="161"/>
      <c r="W25" s="75"/>
      <c r="X25" s="69">
        <v>79.150000000000006</v>
      </c>
      <c r="Y25" s="69"/>
      <c r="Z25" s="70"/>
      <c r="AE25" s="69">
        <v>2.8</v>
      </c>
      <c r="AJ25" s="69">
        <v>0.54</v>
      </c>
      <c r="AK25" s="69">
        <v>3</v>
      </c>
      <c r="AL25" s="69">
        <v>4.2300000000000004</v>
      </c>
      <c r="AM25" s="69">
        <v>23</v>
      </c>
      <c r="AN25" s="69">
        <v>95</v>
      </c>
      <c r="AO25" s="69">
        <v>76</v>
      </c>
      <c r="AP25" s="69">
        <v>1</v>
      </c>
      <c r="AQ25" s="69">
        <v>1.1000000000000001</v>
      </c>
      <c r="AR25" s="69">
        <v>0.21</v>
      </c>
      <c r="AS25" s="69">
        <v>15.1</v>
      </c>
      <c r="AT25" s="69">
        <v>1.0369999999999999</v>
      </c>
      <c r="AU25" s="71">
        <v>0</v>
      </c>
      <c r="AV25" s="71"/>
      <c r="AW25" s="71">
        <v>0</v>
      </c>
      <c r="AX25" s="71"/>
      <c r="AZ25" s="71"/>
      <c r="BJ25" s="161">
        <v>0.56499999999999995</v>
      </c>
      <c r="BK25" s="161">
        <v>4.8000000000000001E-2</v>
      </c>
      <c r="BL25" s="161">
        <v>4.1130000000000004</v>
      </c>
      <c r="BM25" s="154"/>
      <c r="BN25" s="161">
        <v>0.17100000000000001</v>
      </c>
      <c r="BO25" s="69">
        <v>6</v>
      </c>
      <c r="BP25" s="27">
        <v>0</v>
      </c>
      <c r="BQ25" s="27">
        <v>0</v>
      </c>
      <c r="BT25" s="72">
        <v>5.9499998092651367</v>
      </c>
      <c r="BW25" s="27" t="s">
        <v>7</v>
      </c>
      <c r="BX25" s="69" t="s">
        <v>1415</v>
      </c>
    </row>
    <row r="26" spans="1:119" ht="15.5" x14ac:dyDescent="0.3">
      <c r="A26" s="10" t="s">
        <v>1380</v>
      </c>
      <c r="B26" s="10" t="s">
        <v>1413</v>
      </c>
      <c r="C26" s="10" t="s">
        <v>407</v>
      </c>
      <c r="D26" s="94" t="s">
        <v>407</v>
      </c>
      <c r="E26">
        <v>1</v>
      </c>
      <c r="F26" s="40" t="s">
        <v>448</v>
      </c>
      <c r="G26" s="40" t="s">
        <v>448</v>
      </c>
      <c r="H26" s="6" t="s">
        <v>1433</v>
      </c>
      <c r="I26" s="27">
        <v>1</v>
      </c>
      <c r="K26" s="223">
        <v>68.53</v>
      </c>
      <c r="L26" s="216">
        <f>M26/BT26</f>
        <v>0.39663866817694488</v>
      </c>
      <c r="M26" s="69">
        <v>2.36</v>
      </c>
      <c r="P26" s="27">
        <v>0</v>
      </c>
      <c r="Q26" s="69">
        <v>0.19</v>
      </c>
      <c r="S26" s="161">
        <v>5.0999999999999997E-2</v>
      </c>
      <c r="T26" s="161">
        <v>5.8000000000000003E-2</v>
      </c>
      <c r="U26" s="161">
        <v>0.05</v>
      </c>
      <c r="V26" s="161"/>
      <c r="W26" s="154"/>
      <c r="X26" s="69">
        <v>28.73</v>
      </c>
      <c r="Y26" s="69"/>
      <c r="AJ26" s="69">
        <v>0.2</v>
      </c>
      <c r="AK26" s="69">
        <v>1</v>
      </c>
      <c r="AL26" s="69">
        <v>1.46</v>
      </c>
      <c r="AM26" s="69">
        <v>8</v>
      </c>
      <c r="AN26" s="69">
        <v>33</v>
      </c>
      <c r="AO26" s="69">
        <v>26</v>
      </c>
      <c r="AP26" s="69">
        <v>0</v>
      </c>
      <c r="AQ26" s="69">
        <v>0.4</v>
      </c>
      <c r="AR26" s="69">
        <v>7.1999999999999995E-2</v>
      </c>
      <c r="AS26" s="69">
        <v>7.5</v>
      </c>
      <c r="AT26" s="69">
        <v>0.35699999999999998</v>
      </c>
      <c r="AU26" s="27">
        <v>0</v>
      </c>
      <c r="AW26" s="27">
        <v>0</v>
      </c>
      <c r="BJ26" s="318">
        <v>0.16400000000000001</v>
      </c>
      <c r="BK26" s="161">
        <v>1.6E-2</v>
      </c>
      <c r="BL26" s="161">
        <v>1.4930000000000001</v>
      </c>
      <c r="BM26" s="154"/>
      <c r="BN26" s="161">
        <v>5.8999999999999997E-2</v>
      </c>
      <c r="BO26" s="69">
        <v>2</v>
      </c>
      <c r="BP26" s="73">
        <v>0</v>
      </c>
      <c r="BQ26" s="73">
        <v>0</v>
      </c>
      <c r="BT26" s="72">
        <v>5.9499998092651367</v>
      </c>
      <c r="BW26" s="27" t="s">
        <v>7</v>
      </c>
      <c r="BX26" s="69" t="s">
        <v>1416</v>
      </c>
    </row>
    <row r="27" spans="1:119" ht="15" x14ac:dyDescent="0.3">
      <c r="A27" s="10" t="s">
        <v>1381</v>
      </c>
      <c r="B27" s="10" t="s">
        <v>1413</v>
      </c>
      <c r="C27" s="10" t="s">
        <v>409</v>
      </c>
      <c r="D27" s="94" t="s">
        <v>409</v>
      </c>
      <c r="E27">
        <v>1</v>
      </c>
      <c r="F27" s="40" t="s">
        <v>644</v>
      </c>
      <c r="G27" s="40" t="s">
        <v>0</v>
      </c>
      <c r="I27" s="27">
        <v>1</v>
      </c>
      <c r="K27" s="216">
        <v>73.572608710329305</v>
      </c>
      <c r="L27" s="154">
        <v>0.48152146893782349</v>
      </c>
      <c r="M27" s="154">
        <v>2.8953561904162752</v>
      </c>
      <c r="N27" s="216">
        <v>2.7162957316839265</v>
      </c>
      <c r="O27" s="27">
        <v>0</v>
      </c>
      <c r="P27" s="27">
        <v>0</v>
      </c>
      <c r="Q27" s="154">
        <v>0.48590993065923593</v>
      </c>
      <c r="R27" s="27">
        <v>0</v>
      </c>
      <c r="S27" s="154">
        <v>6.8515170306072196E-2</v>
      </c>
      <c r="T27" s="154">
        <v>8.4599443539984873E-2</v>
      </c>
      <c r="U27" s="154">
        <v>0.16975679521074588</v>
      </c>
      <c r="V27" s="154">
        <v>0</v>
      </c>
      <c r="W27" s="154">
        <v>20.678174919885468</v>
      </c>
      <c r="X27" s="154">
        <v>0.17906045873234835</v>
      </c>
      <c r="Y27" s="154">
        <v>6.9387875762034898</v>
      </c>
      <c r="Z27" s="154">
        <v>18.718398646691028</v>
      </c>
      <c r="AA27" s="154">
        <v>1.8863498746774874</v>
      </c>
      <c r="AB27" s="154">
        <v>6.7665840889108484</v>
      </c>
      <c r="AC27" s="154">
        <v>0.17220348729264134</v>
      </c>
      <c r="AD27" s="154">
        <v>0</v>
      </c>
      <c r="AE27" s="154">
        <v>1.0145200925566473</v>
      </c>
      <c r="AF27" s="27">
        <v>0</v>
      </c>
      <c r="AG27" s="154">
        <v>0.64829548157229688</v>
      </c>
      <c r="AH27" s="154">
        <v>0</v>
      </c>
      <c r="AI27" s="154">
        <v>0</v>
      </c>
      <c r="AJ27" s="154">
        <v>0.54754475348660214</v>
      </c>
      <c r="AK27" s="154">
        <v>15.626102869532261</v>
      </c>
      <c r="AL27" s="154">
        <v>0.54949275673651887</v>
      </c>
      <c r="AM27" s="154">
        <v>16.185569402908353</v>
      </c>
      <c r="AN27" s="154">
        <v>40.641581403663288</v>
      </c>
      <c r="AO27" s="154">
        <v>56.75702268957464</v>
      </c>
      <c r="AP27" s="154">
        <v>124.9994725406585</v>
      </c>
      <c r="AQ27" s="154">
        <v>0.3311605524858488</v>
      </c>
      <c r="AR27" s="154">
        <v>5.8073872886518385E-2</v>
      </c>
      <c r="AS27" s="154">
        <v>0.51785718395787084</v>
      </c>
      <c r="AT27" s="27">
        <v>0</v>
      </c>
      <c r="AU27" s="27">
        <v>0</v>
      </c>
      <c r="AV27" s="27">
        <v>1.8700831199200871</v>
      </c>
      <c r="AW27" s="27">
        <v>0</v>
      </c>
      <c r="AX27" s="27">
        <v>0</v>
      </c>
      <c r="AY27" s="27">
        <v>0</v>
      </c>
      <c r="AZ27" s="27">
        <v>0</v>
      </c>
      <c r="BA27" s="27">
        <v>0</v>
      </c>
      <c r="BB27" s="27">
        <v>0</v>
      </c>
      <c r="BC27" s="27">
        <v>0</v>
      </c>
      <c r="BD27" s="27">
        <v>0</v>
      </c>
      <c r="BE27" s="27">
        <v>0</v>
      </c>
      <c r="BF27" s="27">
        <v>0</v>
      </c>
      <c r="BG27" s="27">
        <v>0</v>
      </c>
      <c r="BH27" s="27">
        <v>0.12436052747468582</v>
      </c>
      <c r="BI27" s="27">
        <v>0</v>
      </c>
      <c r="BJ27" s="154">
        <v>4.493809737167969E-2</v>
      </c>
      <c r="BK27" s="154">
        <v>2.3796807700983108E-2</v>
      </c>
      <c r="BL27" s="154">
        <v>0.44493952630698669</v>
      </c>
      <c r="BM27" s="154"/>
      <c r="BN27" s="154">
        <v>4.1656101496219941E-2</v>
      </c>
      <c r="BO27" s="111">
        <v>8.8010786831239098</v>
      </c>
      <c r="BP27" s="111">
        <v>9.3504155996004354E-5</v>
      </c>
      <c r="BQ27" s="111">
        <v>2.3843559778981113E-2</v>
      </c>
      <c r="BR27" s="111">
        <v>0</v>
      </c>
      <c r="BT27" s="66"/>
      <c r="BW27" s="27" t="s">
        <v>496</v>
      </c>
    </row>
    <row r="28" spans="1:119" ht="15.5" x14ac:dyDescent="0.3">
      <c r="A28" s="10" t="s">
        <v>1387</v>
      </c>
      <c r="B28" s="10" t="s">
        <v>1413</v>
      </c>
      <c r="C28" s="10" t="s">
        <v>407</v>
      </c>
      <c r="D28" s="94" t="s">
        <v>407</v>
      </c>
      <c r="E28">
        <v>1</v>
      </c>
      <c r="F28" s="5" t="s">
        <v>442</v>
      </c>
      <c r="G28" s="40" t="s">
        <v>442</v>
      </c>
      <c r="H28" s="6" t="s">
        <v>1434</v>
      </c>
      <c r="I28" s="27">
        <v>1</v>
      </c>
      <c r="K28" s="223">
        <v>9.1999999999999993</v>
      </c>
      <c r="L28" s="223">
        <f>M28/BT28</f>
        <v>1.8080000000000001</v>
      </c>
      <c r="M28" s="69">
        <v>11.3</v>
      </c>
      <c r="P28" s="27">
        <v>0</v>
      </c>
      <c r="Q28" s="154">
        <v>3.3</v>
      </c>
      <c r="S28" s="161">
        <v>0.45700000000000002</v>
      </c>
      <c r="T28" s="161">
        <v>0.99299999999999999</v>
      </c>
      <c r="U28" s="161">
        <v>1.37</v>
      </c>
      <c r="V28" s="154"/>
      <c r="X28" s="69">
        <v>74.63</v>
      </c>
      <c r="Y28" s="69"/>
      <c r="AE28" s="69">
        <v>6.3</v>
      </c>
      <c r="AJ28" s="27">
        <v>1.57</v>
      </c>
      <c r="AK28" s="69">
        <v>28</v>
      </c>
      <c r="AL28" s="69">
        <v>4.4000000000000004</v>
      </c>
      <c r="AM28" s="69"/>
      <c r="AN28" s="69">
        <v>287</v>
      </c>
      <c r="AO28" s="69">
        <v>350</v>
      </c>
      <c r="AP28" s="69">
        <v>6</v>
      </c>
      <c r="AQ28" s="69"/>
      <c r="AR28" s="69"/>
      <c r="AU28" s="27">
        <v>0</v>
      </c>
      <c r="AW28" s="27">
        <v>0</v>
      </c>
      <c r="BJ28" s="161">
        <v>0.23699999999999999</v>
      </c>
      <c r="BK28" s="161">
        <v>0.14199999999999999</v>
      </c>
      <c r="BL28" s="161">
        <v>2.927</v>
      </c>
      <c r="BP28" s="27">
        <v>0</v>
      </c>
      <c r="BQ28" s="27">
        <v>0</v>
      </c>
      <c r="BT28" s="72">
        <v>6.25</v>
      </c>
      <c r="BW28" s="27" t="s">
        <v>7</v>
      </c>
      <c r="BX28" s="74" t="s">
        <v>6</v>
      </c>
    </row>
    <row r="29" spans="1:119" ht="15.5" x14ac:dyDescent="0.3">
      <c r="A29" s="10" t="s">
        <v>1382</v>
      </c>
      <c r="B29" s="10" t="s">
        <v>1413</v>
      </c>
      <c r="C29" s="10" t="s">
        <v>407</v>
      </c>
      <c r="D29" s="94" t="s">
        <v>407</v>
      </c>
      <c r="E29">
        <v>1</v>
      </c>
      <c r="F29" s="40" t="s">
        <v>1407</v>
      </c>
      <c r="G29" s="40" t="s">
        <v>1407</v>
      </c>
      <c r="H29" s="6" t="s">
        <v>1434</v>
      </c>
      <c r="I29" s="27">
        <v>1</v>
      </c>
      <c r="K29" s="241">
        <v>11</v>
      </c>
      <c r="L29" s="216">
        <f>M29/BT29</f>
        <v>1.6591999999999998</v>
      </c>
      <c r="M29" s="241">
        <v>10.37</v>
      </c>
      <c r="N29" s="79"/>
      <c r="O29" s="79"/>
      <c r="P29" s="79"/>
      <c r="Q29" s="296">
        <v>1.7</v>
      </c>
      <c r="R29" s="79"/>
      <c r="S29" s="154"/>
      <c r="T29" s="154"/>
      <c r="U29" s="154"/>
      <c r="V29" s="154"/>
      <c r="W29" s="296">
        <v>72.2</v>
      </c>
      <c r="Z29" s="250">
        <v>71.400000000000006</v>
      </c>
      <c r="AA29" s="241">
        <v>0.37000000476837158</v>
      </c>
      <c r="AB29" s="70"/>
      <c r="AC29" s="70"/>
      <c r="AE29" s="241">
        <v>4.66</v>
      </c>
      <c r="AK29" s="312">
        <v>12</v>
      </c>
      <c r="AL29" s="241">
        <v>5.8</v>
      </c>
      <c r="AP29" s="27">
        <v>44</v>
      </c>
      <c r="AQ29" s="70">
        <v>2.14</v>
      </c>
      <c r="AU29" s="71">
        <v>0</v>
      </c>
      <c r="AV29" s="71"/>
      <c r="AW29" s="71">
        <v>0</v>
      </c>
      <c r="AX29" s="312">
        <v>1</v>
      </c>
      <c r="BJ29" s="296">
        <v>0.18</v>
      </c>
      <c r="BK29" s="296">
        <v>0.12</v>
      </c>
      <c r="BL29" s="296">
        <v>0.91</v>
      </c>
      <c r="BP29" s="27">
        <v>0</v>
      </c>
      <c r="BQ29" s="27">
        <v>0</v>
      </c>
      <c r="BT29" s="66">
        <v>6.25</v>
      </c>
      <c r="BW29" s="27" t="s">
        <v>5</v>
      </c>
      <c r="BX29" s="27">
        <v>374</v>
      </c>
      <c r="BY29" s="27" t="s">
        <v>1209</v>
      </c>
      <c r="BZ29" s="27" t="s">
        <v>1210</v>
      </c>
    </row>
    <row r="30" spans="1:119" ht="15.5" x14ac:dyDescent="0.3">
      <c r="A30" s="10" t="s">
        <v>1383</v>
      </c>
      <c r="B30" s="10" t="s">
        <v>1413</v>
      </c>
      <c r="C30" s="10" t="s">
        <v>409</v>
      </c>
      <c r="D30" s="94" t="s">
        <v>409</v>
      </c>
      <c r="E30">
        <v>1</v>
      </c>
      <c r="F30" s="40" t="s">
        <v>520</v>
      </c>
      <c r="G30" s="40" t="s">
        <v>1020</v>
      </c>
      <c r="H30" s="6" t="s">
        <v>1434</v>
      </c>
      <c r="I30" s="27">
        <v>1</v>
      </c>
      <c r="K30" s="216">
        <v>65.715703141982559</v>
      </c>
      <c r="L30" s="154">
        <v>0.63708729629854</v>
      </c>
      <c r="M30" s="154">
        <v>3.9817956018658749</v>
      </c>
      <c r="N30" s="216">
        <v>3.9817956018658749</v>
      </c>
      <c r="O30" s="27">
        <v>0</v>
      </c>
      <c r="P30" s="27">
        <v>0</v>
      </c>
      <c r="Q30" s="154">
        <v>0.65275337735506156</v>
      </c>
      <c r="R30" s="27">
        <v>0</v>
      </c>
      <c r="S30" s="154">
        <v>0</v>
      </c>
      <c r="T30" s="154">
        <v>0</v>
      </c>
      <c r="U30" s="154">
        <v>0</v>
      </c>
      <c r="V30" s="154">
        <v>0</v>
      </c>
      <c r="W30" s="154">
        <v>27.722819908844375</v>
      </c>
      <c r="X30" s="154">
        <v>0</v>
      </c>
      <c r="Y30" s="154">
        <v>0</v>
      </c>
      <c r="Z30" s="154">
        <v>27.415641848912582</v>
      </c>
      <c r="AA30" s="154">
        <v>0.14206985454937845</v>
      </c>
      <c r="AB30" s="27">
        <v>0</v>
      </c>
      <c r="AC30" s="27">
        <v>0</v>
      </c>
      <c r="AD30" s="27">
        <v>0</v>
      </c>
      <c r="AE30" s="154">
        <v>1.7893121991026981</v>
      </c>
      <c r="AF30" s="27">
        <v>0</v>
      </c>
      <c r="AG30" s="27">
        <v>0</v>
      </c>
      <c r="AH30" s="27">
        <v>0</v>
      </c>
      <c r="AI30" s="27">
        <v>0</v>
      </c>
      <c r="AJ30" s="154">
        <v>0.71357463322155656</v>
      </c>
      <c r="AK30" s="154">
        <v>6.8224247110851373</v>
      </c>
      <c r="AL30" s="154">
        <v>2.2270409345055038</v>
      </c>
      <c r="AM30" s="154">
        <v>1.1073769060541161</v>
      </c>
      <c r="AN30" s="27">
        <v>0</v>
      </c>
      <c r="AO30" s="27">
        <v>0</v>
      </c>
      <c r="AP30" s="154">
        <v>19.109547108356885</v>
      </c>
      <c r="AQ30" s="154">
        <v>0.82170131031754789</v>
      </c>
      <c r="AR30" s="154">
        <v>7.7516383423788119E-3</v>
      </c>
      <c r="AS30" s="27">
        <v>0</v>
      </c>
      <c r="AT30" s="27">
        <v>0</v>
      </c>
      <c r="AU30" s="27">
        <v>0</v>
      </c>
      <c r="AV30" s="27">
        <v>0</v>
      </c>
      <c r="AW30" s="27">
        <v>0</v>
      </c>
      <c r="AX30" s="154">
        <v>0.38397257491474207</v>
      </c>
      <c r="AY30" s="154">
        <v>0</v>
      </c>
      <c r="AZ30" s="154">
        <v>0.38397257491474207</v>
      </c>
      <c r="BA30" s="27">
        <v>0</v>
      </c>
      <c r="BB30" s="27">
        <v>0</v>
      </c>
      <c r="BC30" s="27">
        <v>0</v>
      </c>
      <c r="BD30" s="27">
        <v>0</v>
      </c>
      <c r="BE30" s="27">
        <v>0</v>
      </c>
      <c r="BF30" s="27">
        <v>0</v>
      </c>
      <c r="BG30" s="27">
        <v>0</v>
      </c>
      <c r="BH30" s="27">
        <v>0</v>
      </c>
      <c r="BI30" s="27">
        <v>0</v>
      </c>
      <c r="BJ30" s="154">
        <v>4.1469038090792144E-2</v>
      </c>
      <c r="BK30" s="154">
        <v>2.7646025393861427E-2</v>
      </c>
      <c r="BL30" s="154">
        <v>0.20964902590344917</v>
      </c>
      <c r="BN30" s="27">
        <v>0</v>
      </c>
      <c r="BO30" s="27">
        <v>0</v>
      </c>
      <c r="BP30" s="27">
        <v>0</v>
      </c>
      <c r="BQ30" s="27">
        <v>0</v>
      </c>
      <c r="BR30" s="27">
        <v>0</v>
      </c>
      <c r="BT30" s="66">
        <v>6.25</v>
      </c>
      <c r="BW30" s="27" t="s">
        <v>496</v>
      </c>
    </row>
    <row r="31" spans="1:119" ht="15.5" x14ac:dyDescent="0.3">
      <c r="A31" s="10" t="s">
        <v>1384</v>
      </c>
      <c r="B31" s="10" t="s">
        <v>1413</v>
      </c>
      <c r="C31" s="10" t="s">
        <v>409</v>
      </c>
      <c r="D31" s="94" t="s">
        <v>409</v>
      </c>
      <c r="E31">
        <v>1</v>
      </c>
      <c r="F31" s="40" t="s">
        <v>1131</v>
      </c>
      <c r="G31" s="40" t="s">
        <v>1021</v>
      </c>
      <c r="H31" s="6" t="s">
        <v>1434</v>
      </c>
      <c r="I31" s="27">
        <v>1</v>
      </c>
      <c r="K31" s="216">
        <v>82.425463886285328</v>
      </c>
      <c r="L31" s="154">
        <v>0.29489233891711708</v>
      </c>
      <c r="M31" s="154">
        <v>1.8430771182319818</v>
      </c>
      <c r="N31" s="154">
        <v>1.2599017611117764</v>
      </c>
      <c r="O31" s="154">
        <v>0.58317535712020507</v>
      </c>
      <c r="P31" s="154">
        <v>1.8224229910006411E-3</v>
      </c>
      <c r="Q31" s="154">
        <v>0.82616508925362397</v>
      </c>
      <c r="R31" s="27">
        <v>0</v>
      </c>
      <c r="S31" s="154">
        <v>0.35355006025412433</v>
      </c>
      <c r="T31" s="154">
        <v>0.16401806919005771</v>
      </c>
      <c r="U31" s="154">
        <v>2.0046652901007052E-2</v>
      </c>
      <c r="V31" s="154">
        <v>0</v>
      </c>
      <c r="W31" s="154">
        <v>14.038731774008273</v>
      </c>
      <c r="X31" s="27">
        <v>0</v>
      </c>
      <c r="Y31" s="27">
        <v>0</v>
      </c>
      <c r="Z31" s="154">
        <v>8.6747334371630522</v>
      </c>
      <c r="AA31" s="154">
        <v>5.3117555450158678</v>
      </c>
      <c r="AB31" s="27">
        <v>0</v>
      </c>
      <c r="AC31" s="27">
        <v>0</v>
      </c>
      <c r="AD31" s="27">
        <v>0</v>
      </c>
      <c r="AE31" s="154">
        <v>0.56616607587086587</v>
      </c>
      <c r="AF31" s="27">
        <v>0</v>
      </c>
      <c r="AG31" s="27">
        <v>0</v>
      </c>
      <c r="AH31" s="27">
        <v>0</v>
      </c>
      <c r="AI31" s="27">
        <v>0</v>
      </c>
      <c r="AJ31" s="154">
        <v>0.47352624049499992</v>
      </c>
      <c r="AK31" s="154">
        <v>28.937039725438517</v>
      </c>
      <c r="AL31" s="154">
        <v>0.8778004073319754</v>
      </c>
      <c r="AM31" s="154">
        <v>4.0123679518530784</v>
      </c>
      <c r="AN31" s="154">
        <v>16.720730942430883</v>
      </c>
      <c r="AO31" s="154">
        <v>42.46245569031494</v>
      </c>
      <c r="AP31" s="154">
        <v>17.926567488142972</v>
      </c>
      <c r="AQ31" s="154">
        <v>0.32925108704078249</v>
      </c>
      <c r="AR31" s="154">
        <v>1.2550419664691084E-2</v>
      </c>
      <c r="AS31" s="154">
        <v>0.36448459820012824</v>
      </c>
      <c r="AT31" s="154">
        <v>0.72896919640025648</v>
      </c>
      <c r="AU31" s="154">
        <v>0</v>
      </c>
      <c r="AV31" s="154">
        <v>7.2896919640025644</v>
      </c>
      <c r="AW31" s="154">
        <v>6.7429650667023724</v>
      </c>
      <c r="AX31" s="154">
        <v>3.5840985489679276</v>
      </c>
      <c r="AY31" s="154">
        <v>0</v>
      </c>
      <c r="AZ31" s="154">
        <v>0.12149486606670941</v>
      </c>
      <c r="BA31" s="154">
        <v>0</v>
      </c>
      <c r="BB31" s="27">
        <v>0</v>
      </c>
      <c r="BC31" s="27">
        <v>0</v>
      </c>
      <c r="BD31" s="27">
        <v>0</v>
      </c>
      <c r="BE31" s="154">
        <v>5.4672689730019229E-3</v>
      </c>
      <c r="BF31" s="154">
        <v>0</v>
      </c>
      <c r="BG31" s="154">
        <v>0</v>
      </c>
      <c r="BH31" s="154">
        <v>2.5513921874008978E-2</v>
      </c>
      <c r="BI31" s="154">
        <v>0</v>
      </c>
      <c r="BJ31" s="154">
        <v>1.5581716573055479E-2</v>
      </c>
      <c r="BK31" s="154">
        <v>2.4876073827158753E-2</v>
      </c>
      <c r="BL31" s="154">
        <v>8.2738003791429107E-2</v>
      </c>
      <c r="BM31" s="154"/>
      <c r="BN31" s="154">
        <v>2.9523252454210385E-3</v>
      </c>
      <c r="BO31" s="154">
        <v>0.45560574775016027</v>
      </c>
      <c r="BP31" s="154">
        <v>7.2896919640025634E-2</v>
      </c>
      <c r="BQ31" s="154">
        <v>0.18224229910006412</v>
      </c>
      <c r="BT31" s="66"/>
      <c r="BW31" s="27" t="s">
        <v>496</v>
      </c>
    </row>
    <row r="32" spans="1:119" s="130" customFormat="1" ht="15.5" x14ac:dyDescent="0.3">
      <c r="A32" s="133" t="s">
        <v>1386</v>
      </c>
      <c r="B32" s="133"/>
      <c r="C32" s="133" t="s">
        <v>407</v>
      </c>
      <c r="D32" s="139" t="s">
        <v>407</v>
      </c>
      <c r="E32" s="130">
        <v>1</v>
      </c>
      <c r="F32" s="140" t="s">
        <v>1409</v>
      </c>
      <c r="G32" s="140" t="s">
        <v>1409</v>
      </c>
      <c r="H32" s="197" t="s">
        <v>1434</v>
      </c>
      <c r="I32" s="137"/>
      <c r="J32" s="137"/>
      <c r="K32" s="231"/>
      <c r="L32" s="137"/>
      <c r="M32" s="137"/>
      <c r="N32" s="137"/>
      <c r="O32" s="137"/>
      <c r="P32" s="137"/>
      <c r="Q32" s="137"/>
      <c r="R32" s="137"/>
      <c r="S32" s="306"/>
      <c r="T32" s="306"/>
      <c r="U32" s="306"/>
      <c r="V32" s="306"/>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c r="BE32" s="137"/>
      <c r="BF32" s="137"/>
      <c r="BG32" s="137"/>
      <c r="BH32" s="137"/>
      <c r="BI32" s="137"/>
      <c r="BJ32" s="137"/>
      <c r="BK32" s="137"/>
      <c r="BL32" s="137"/>
      <c r="BM32" s="137"/>
      <c r="BN32" s="137"/>
      <c r="BO32" s="137"/>
      <c r="BP32" s="137"/>
      <c r="BQ32" s="137"/>
      <c r="BR32" s="137"/>
      <c r="BS32" s="137"/>
      <c r="BT32" s="310">
        <v>6.25</v>
      </c>
      <c r="BU32" s="137"/>
      <c r="BV32" s="137"/>
      <c r="BW32" s="137"/>
      <c r="BX32" s="137"/>
      <c r="BY32" s="137"/>
      <c r="BZ32" s="137"/>
      <c r="CA32" s="137"/>
      <c r="CB32" s="137"/>
      <c r="CC32" s="137"/>
      <c r="CD32" s="137"/>
      <c r="CE32" s="137"/>
      <c r="CF32" s="137"/>
      <c r="CG32" s="137"/>
      <c r="CH32" s="137"/>
      <c r="CI32" s="137"/>
      <c r="CJ32" s="137"/>
      <c r="CK32" s="137"/>
      <c r="CL32" s="137"/>
      <c r="CM32" s="137"/>
      <c r="CN32" s="137"/>
      <c r="CO32" s="137"/>
      <c r="CP32" s="137"/>
      <c r="CQ32" s="137"/>
      <c r="CR32" s="137"/>
      <c r="CS32" s="137"/>
      <c r="CT32" s="137"/>
      <c r="CU32" s="137"/>
      <c r="CV32" s="137"/>
      <c r="CW32" s="137"/>
      <c r="CX32" s="137"/>
      <c r="CY32" s="137"/>
      <c r="CZ32" s="137"/>
      <c r="DA32" s="137"/>
      <c r="DB32" s="137"/>
      <c r="DC32" s="137"/>
      <c r="DD32" s="137"/>
      <c r="DE32" s="137"/>
      <c r="DF32" s="137"/>
      <c r="DG32" s="137"/>
      <c r="DH32" s="138"/>
      <c r="DI32" s="138"/>
      <c r="DJ32" s="138"/>
      <c r="DK32" s="138"/>
      <c r="DL32" s="138"/>
      <c r="DM32" s="138"/>
      <c r="DN32" s="138"/>
      <c r="DO32" s="138"/>
    </row>
    <row r="33" spans="1:119" s="130" customFormat="1" ht="15.5" x14ac:dyDescent="0.3">
      <c r="A33" s="133" t="s">
        <v>1385</v>
      </c>
      <c r="B33" s="133"/>
      <c r="C33" s="133" t="s">
        <v>407</v>
      </c>
      <c r="D33" s="139" t="s">
        <v>407</v>
      </c>
      <c r="E33" s="130">
        <v>1</v>
      </c>
      <c r="F33" s="140" t="s">
        <v>1408</v>
      </c>
      <c r="G33" s="140" t="s">
        <v>1408</v>
      </c>
      <c r="H33" s="197" t="s">
        <v>1434</v>
      </c>
      <c r="I33" s="137"/>
      <c r="J33" s="137"/>
      <c r="K33" s="231"/>
      <c r="L33" s="137"/>
      <c r="M33" s="137"/>
      <c r="N33" s="137"/>
      <c r="O33" s="137"/>
      <c r="P33" s="137"/>
      <c r="Q33" s="137"/>
      <c r="R33" s="137"/>
      <c r="S33" s="306"/>
      <c r="T33" s="306"/>
      <c r="U33" s="306"/>
      <c r="V33" s="306"/>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c r="BE33" s="137"/>
      <c r="BF33" s="137"/>
      <c r="BG33" s="137"/>
      <c r="BH33" s="137"/>
      <c r="BI33" s="137"/>
      <c r="BJ33" s="137"/>
      <c r="BK33" s="137"/>
      <c r="BL33" s="137"/>
      <c r="BM33" s="137"/>
      <c r="BN33" s="137"/>
      <c r="BO33" s="137"/>
      <c r="BP33" s="137"/>
      <c r="BQ33" s="137"/>
      <c r="BR33" s="137"/>
      <c r="BS33" s="137"/>
      <c r="BT33" s="310">
        <v>6.25</v>
      </c>
      <c r="BU33" s="137"/>
      <c r="BV33" s="137"/>
      <c r="BW33" s="137"/>
      <c r="BX33" s="137"/>
      <c r="BY33" s="137"/>
      <c r="BZ33" s="137"/>
      <c r="CA33" s="137"/>
      <c r="CB33" s="137"/>
      <c r="CC33" s="137"/>
      <c r="CD33" s="137"/>
      <c r="CE33" s="137"/>
      <c r="CF33" s="137"/>
      <c r="CG33" s="137"/>
      <c r="CH33" s="137"/>
      <c r="CI33" s="137"/>
      <c r="CJ33" s="137"/>
      <c r="CK33" s="137"/>
      <c r="CL33" s="137"/>
      <c r="CM33" s="137"/>
      <c r="CN33" s="137"/>
      <c r="CO33" s="137"/>
      <c r="CP33" s="137"/>
      <c r="CQ33" s="137"/>
      <c r="CR33" s="137"/>
      <c r="CS33" s="137"/>
      <c r="CT33" s="137"/>
      <c r="CU33" s="137"/>
      <c r="CV33" s="137"/>
      <c r="CW33" s="137"/>
      <c r="CX33" s="137"/>
      <c r="CY33" s="137"/>
      <c r="CZ33" s="137"/>
      <c r="DA33" s="137"/>
      <c r="DB33" s="137"/>
      <c r="DC33" s="137"/>
      <c r="DD33" s="137"/>
      <c r="DE33" s="137"/>
      <c r="DF33" s="137"/>
      <c r="DG33" s="137"/>
      <c r="DH33" s="138"/>
      <c r="DI33" s="138"/>
      <c r="DJ33" s="138"/>
      <c r="DK33" s="138"/>
      <c r="DL33" s="138"/>
      <c r="DM33" s="138"/>
      <c r="DN33" s="138"/>
      <c r="DO33" s="138"/>
    </row>
    <row r="34" spans="1:119" ht="15.5" x14ac:dyDescent="0.3">
      <c r="A34" s="10" t="s">
        <v>542</v>
      </c>
      <c r="B34" s="10" t="s">
        <v>1413</v>
      </c>
      <c r="C34" s="10" t="s">
        <v>407</v>
      </c>
      <c r="D34" s="94" t="s">
        <v>407</v>
      </c>
      <c r="E34">
        <v>1</v>
      </c>
      <c r="F34" s="40" t="s">
        <v>443</v>
      </c>
      <c r="G34" s="40" t="s">
        <v>443</v>
      </c>
      <c r="H34" s="6" t="s">
        <v>1436</v>
      </c>
      <c r="I34" s="27">
        <v>1</v>
      </c>
      <c r="K34" s="223">
        <v>12.17</v>
      </c>
      <c r="L34" s="223">
        <f>M34/BT34</f>
        <v>1.7753001947589462</v>
      </c>
      <c r="M34" s="69">
        <v>10.35</v>
      </c>
      <c r="P34" s="27">
        <v>0</v>
      </c>
      <c r="Q34" s="69">
        <v>1.56</v>
      </c>
      <c r="S34" s="161">
        <v>0.28899999999999998</v>
      </c>
      <c r="T34" s="161">
        <v>0.17799999999999999</v>
      </c>
      <c r="U34" s="161">
        <v>0.65600000000000003</v>
      </c>
      <c r="V34" s="154"/>
      <c r="X34" s="69">
        <v>74.239999999999995</v>
      </c>
      <c r="Y34" s="69"/>
      <c r="AA34" s="69" t="s">
        <v>1414</v>
      </c>
      <c r="AB34" s="69"/>
      <c r="AC34" s="69"/>
      <c r="AE34" s="69">
        <v>12.5</v>
      </c>
      <c r="AJ34" s="69">
        <v>1.68</v>
      </c>
      <c r="AK34" s="69">
        <v>27</v>
      </c>
      <c r="AL34" s="69">
        <v>3.21</v>
      </c>
      <c r="AM34" s="69">
        <v>126</v>
      </c>
      <c r="AN34" s="69">
        <v>493</v>
      </c>
      <c r="AO34" s="69">
        <v>397</v>
      </c>
      <c r="AP34" s="69">
        <v>2</v>
      </c>
      <c r="AQ34" s="69">
        <v>2.63</v>
      </c>
      <c r="AR34" s="69">
        <v>0.45</v>
      </c>
      <c r="AT34" s="69">
        <v>4.391</v>
      </c>
      <c r="AU34" s="27">
        <v>0</v>
      </c>
      <c r="AW34" s="27">
        <v>0</v>
      </c>
      <c r="BH34" s="69">
        <v>1.0099999904632568</v>
      </c>
      <c r="BJ34" s="69">
        <v>0.39400000000000002</v>
      </c>
      <c r="BK34" s="69">
        <v>9.6000000000000002E-2</v>
      </c>
      <c r="BL34" s="69">
        <v>4.8</v>
      </c>
      <c r="BM34" s="69"/>
      <c r="BN34" s="69">
        <v>0.27200000000000002</v>
      </c>
      <c r="BO34" s="69">
        <v>41</v>
      </c>
      <c r="BP34" s="27">
        <v>0</v>
      </c>
      <c r="BQ34" s="27">
        <v>0</v>
      </c>
      <c r="BT34" s="72">
        <v>5.8299999237060547</v>
      </c>
      <c r="BW34" s="27" t="s">
        <v>7</v>
      </c>
      <c r="BX34" s="74" t="s">
        <v>393</v>
      </c>
    </row>
    <row r="35" spans="1:119" ht="15.5" x14ac:dyDescent="0.3">
      <c r="A35" s="10" t="s">
        <v>1388</v>
      </c>
      <c r="B35" s="10" t="s">
        <v>1413</v>
      </c>
      <c r="C35" s="10" t="s">
        <v>407</v>
      </c>
      <c r="D35" s="94" t="s">
        <v>407</v>
      </c>
      <c r="E35" s="14">
        <v>2</v>
      </c>
      <c r="F35" s="40" t="s">
        <v>144</v>
      </c>
      <c r="G35" s="40" t="s">
        <v>144</v>
      </c>
      <c r="H35" s="6" t="s">
        <v>1436</v>
      </c>
      <c r="I35" s="27">
        <v>1</v>
      </c>
      <c r="K35" s="216">
        <v>14</v>
      </c>
      <c r="L35" s="27">
        <v>2.2000000000000002</v>
      </c>
      <c r="M35" s="27">
        <v>12.6</v>
      </c>
      <c r="P35" s="27">
        <v>0</v>
      </c>
      <c r="Q35" s="27">
        <v>2</v>
      </c>
      <c r="S35" s="154">
        <v>0.3</v>
      </c>
      <c r="T35" s="154">
        <v>0.2</v>
      </c>
      <c r="U35" s="154">
        <v>0.9</v>
      </c>
      <c r="V35" s="154">
        <v>0</v>
      </c>
      <c r="Y35" s="27">
        <v>68.5</v>
      </c>
      <c r="AB35" s="27">
        <v>66.8</v>
      </c>
      <c r="AC35" s="27">
        <v>1.7</v>
      </c>
      <c r="AG35" s="27">
        <v>6.4</v>
      </c>
      <c r="AK35" s="27">
        <v>130</v>
      </c>
      <c r="AL35" s="27">
        <v>3.2</v>
      </c>
      <c r="AM35" s="27">
        <v>80</v>
      </c>
      <c r="AN35" s="27">
        <v>230</v>
      </c>
      <c r="AO35" s="27">
        <v>250</v>
      </c>
      <c r="AP35" s="27">
        <v>4</v>
      </c>
      <c r="AQ35" s="27">
        <v>1.9</v>
      </c>
      <c r="AR35" s="27">
        <v>0.32</v>
      </c>
      <c r="AS35" s="216">
        <v>4</v>
      </c>
      <c r="AT35" s="27">
        <v>1900</v>
      </c>
      <c r="AW35" s="27">
        <v>0</v>
      </c>
      <c r="AX35" s="27">
        <v>0</v>
      </c>
      <c r="BF35" s="27">
        <v>0</v>
      </c>
      <c r="BH35" s="27">
        <v>0.6</v>
      </c>
      <c r="BJ35" s="27">
        <v>0.39</v>
      </c>
      <c r="BK35" s="27">
        <v>7.0000000000000007E-2</v>
      </c>
      <c r="BL35" s="27">
        <v>4</v>
      </c>
      <c r="BN35" s="27">
        <v>0.3</v>
      </c>
      <c r="BO35" s="27">
        <v>51</v>
      </c>
      <c r="BP35" s="27">
        <v>0</v>
      </c>
      <c r="BQ35" s="27">
        <v>0</v>
      </c>
      <c r="BW35" s="27" t="s">
        <v>8</v>
      </c>
      <c r="BX35" s="27">
        <v>10</v>
      </c>
    </row>
    <row r="36" spans="1:119" ht="15.5" x14ac:dyDescent="0.3">
      <c r="A36" s="10" t="s">
        <v>1389</v>
      </c>
      <c r="B36" s="10" t="s">
        <v>1413</v>
      </c>
      <c r="C36" s="10" t="s">
        <v>407</v>
      </c>
      <c r="D36" s="94" t="s">
        <v>407</v>
      </c>
      <c r="E36" s="14">
        <v>2</v>
      </c>
      <c r="F36" s="40" t="s">
        <v>214</v>
      </c>
      <c r="G36" s="40" t="s">
        <v>214</v>
      </c>
      <c r="H36" s="6" t="s">
        <v>1436</v>
      </c>
      <c r="I36" s="27">
        <v>1</v>
      </c>
      <c r="K36" s="216">
        <v>14</v>
      </c>
      <c r="L36" s="27">
        <v>2.02</v>
      </c>
      <c r="M36" s="27">
        <v>11.5</v>
      </c>
      <c r="P36" s="27">
        <v>0</v>
      </c>
      <c r="Q36" s="27">
        <v>1.4</v>
      </c>
      <c r="S36" s="154">
        <v>0.2</v>
      </c>
      <c r="T36" s="154">
        <v>0.1</v>
      </c>
      <c r="U36" s="154">
        <v>0.6</v>
      </c>
      <c r="V36" s="154"/>
      <c r="Y36" s="27">
        <v>75.3</v>
      </c>
      <c r="AB36" s="27">
        <v>73.900000000000006</v>
      </c>
      <c r="AC36" s="27">
        <v>1.4</v>
      </c>
      <c r="AG36" s="27">
        <v>3.1</v>
      </c>
      <c r="AK36" s="27">
        <v>140</v>
      </c>
      <c r="AL36" s="27">
        <v>2.1</v>
      </c>
      <c r="AM36" s="27">
        <v>31</v>
      </c>
      <c r="AN36" s="27">
        <v>120</v>
      </c>
      <c r="AO36" s="27">
        <v>130</v>
      </c>
      <c r="AP36" s="27">
        <v>3</v>
      </c>
      <c r="AQ36" s="27">
        <v>0.9</v>
      </c>
      <c r="AR36" s="27">
        <v>0.18</v>
      </c>
      <c r="AS36" s="216">
        <v>3</v>
      </c>
      <c r="AT36" s="27">
        <v>700</v>
      </c>
      <c r="AW36" s="27">
        <v>0</v>
      </c>
      <c r="AX36" s="27">
        <v>0</v>
      </c>
      <c r="BF36" s="27">
        <v>0</v>
      </c>
      <c r="BH36" s="27">
        <v>0.3</v>
      </c>
      <c r="BJ36" s="27">
        <v>0.32</v>
      </c>
      <c r="BK36" s="27">
        <v>0.03</v>
      </c>
      <c r="BL36" s="27">
        <v>2</v>
      </c>
      <c r="BN36" s="27">
        <v>0.15</v>
      </c>
      <c r="BO36" s="27">
        <v>31</v>
      </c>
      <c r="BP36" s="27">
        <v>0</v>
      </c>
      <c r="BQ36" s="27">
        <v>0</v>
      </c>
      <c r="BW36" s="27" t="s">
        <v>8</v>
      </c>
      <c r="BX36" s="27">
        <v>11</v>
      </c>
    </row>
    <row r="37" spans="1:119" ht="15.5" x14ac:dyDescent="0.3">
      <c r="A37" s="10" t="s">
        <v>538</v>
      </c>
      <c r="B37" s="10" t="s">
        <v>1413</v>
      </c>
      <c r="C37" s="10" t="s">
        <v>407</v>
      </c>
      <c r="D37" s="94" t="s">
        <v>407</v>
      </c>
      <c r="E37">
        <v>1</v>
      </c>
      <c r="F37" s="40" t="s">
        <v>216</v>
      </c>
      <c r="G37" s="40" t="s">
        <v>216</v>
      </c>
      <c r="H37" s="6" t="s">
        <v>1436</v>
      </c>
      <c r="I37" s="27">
        <v>1</v>
      </c>
      <c r="K37" s="216">
        <v>10.6</v>
      </c>
      <c r="L37" s="216">
        <f>M37/BT37</f>
        <v>1.5840000000000001</v>
      </c>
      <c r="M37" s="27">
        <v>9.9</v>
      </c>
      <c r="N37" s="27">
        <v>9.9</v>
      </c>
      <c r="O37" s="27">
        <v>0</v>
      </c>
      <c r="Q37" s="27">
        <v>1</v>
      </c>
      <c r="S37" s="295">
        <v>0.15</v>
      </c>
      <c r="T37" s="295">
        <v>0.09</v>
      </c>
      <c r="U37" s="295">
        <v>0.41</v>
      </c>
      <c r="V37" s="154"/>
      <c r="W37" s="27">
        <v>71.5</v>
      </c>
      <c r="AD37" s="27">
        <v>0</v>
      </c>
      <c r="AE37" s="27">
        <v>2.7</v>
      </c>
      <c r="AK37" s="66">
        <v>338</v>
      </c>
      <c r="AL37" s="66">
        <v>1.6</v>
      </c>
      <c r="AM37" s="66">
        <v>19</v>
      </c>
      <c r="AN37" s="66">
        <v>595</v>
      </c>
      <c r="AO37" s="66">
        <v>124</v>
      </c>
      <c r="AP37" s="66">
        <v>1270</v>
      </c>
      <c r="AQ37" s="66">
        <v>0.62</v>
      </c>
      <c r="AR37" s="66">
        <v>0.11</v>
      </c>
      <c r="AS37" s="216"/>
      <c r="AT37" s="66">
        <v>1000</v>
      </c>
      <c r="AV37" s="27">
        <v>0</v>
      </c>
      <c r="BE37" s="27">
        <v>0</v>
      </c>
      <c r="BH37" s="27">
        <v>4.0000000000000001E-3</v>
      </c>
      <c r="BJ37" s="66">
        <v>0.1</v>
      </c>
      <c r="BK37" s="66">
        <v>0.03</v>
      </c>
      <c r="BL37" s="66">
        <v>0.7</v>
      </c>
      <c r="BN37" s="66">
        <v>0.05</v>
      </c>
      <c r="BO37" s="66">
        <v>42</v>
      </c>
      <c r="BP37" s="66">
        <v>0</v>
      </c>
      <c r="BQ37" s="66">
        <v>0</v>
      </c>
      <c r="BT37" s="66">
        <v>6.25</v>
      </c>
      <c r="BW37" s="27" t="s">
        <v>4</v>
      </c>
      <c r="BX37" s="27">
        <v>4273</v>
      </c>
      <c r="BY37" s="27">
        <v>3415</v>
      </c>
    </row>
    <row r="38" spans="1:119" ht="15.5" x14ac:dyDescent="0.3">
      <c r="A38" s="10" t="s">
        <v>539</v>
      </c>
      <c r="B38" s="10" t="s">
        <v>1413</v>
      </c>
      <c r="C38" s="10" t="s">
        <v>407</v>
      </c>
      <c r="D38" s="94" t="s">
        <v>407</v>
      </c>
      <c r="E38" s="14">
        <v>2</v>
      </c>
      <c r="F38" s="40" t="s">
        <v>198</v>
      </c>
      <c r="G38" s="40" t="s">
        <v>217</v>
      </c>
      <c r="H38" s="6" t="s">
        <v>1436</v>
      </c>
      <c r="I38" s="27">
        <v>1</v>
      </c>
      <c r="K38" s="216">
        <v>14</v>
      </c>
      <c r="L38" s="27">
        <v>1.56</v>
      </c>
      <c r="M38" s="27">
        <v>8.9</v>
      </c>
      <c r="P38" s="27">
        <v>0</v>
      </c>
      <c r="Q38" s="27">
        <v>1.2</v>
      </c>
      <c r="S38" s="154">
        <v>0.2</v>
      </c>
      <c r="T38" s="154">
        <v>0.1</v>
      </c>
      <c r="U38" s="154">
        <v>0.5</v>
      </c>
      <c r="V38" s="154">
        <v>0</v>
      </c>
      <c r="Y38" s="27">
        <v>75.599999999999994</v>
      </c>
      <c r="AB38" s="27">
        <v>74.3</v>
      </c>
      <c r="AC38" s="27">
        <v>1.3</v>
      </c>
      <c r="AG38" s="27">
        <v>3.1</v>
      </c>
      <c r="AK38" s="27">
        <v>350</v>
      </c>
      <c r="AL38" s="27">
        <v>2</v>
      </c>
      <c r="AM38" s="27">
        <v>20</v>
      </c>
      <c r="AN38" s="27">
        <v>450</v>
      </c>
      <c r="AO38" s="27">
        <v>150</v>
      </c>
      <c r="AP38" s="27">
        <v>360</v>
      </c>
      <c r="AQ38" s="27">
        <v>0.6</v>
      </c>
      <c r="AR38" s="27">
        <v>0.17</v>
      </c>
      <c r="AS38" s="216">
        <v>2</v>
      </c>
      <c r="AT38" s="27">
        <v>600</v>
      </c>
      <c r="AW38" s="27">
        <v>0</v>
      </c>
      <c r="AX38" s="27">
        <v>0</v>
      </c>
      <c r="BF38" s="27">
        <v>0</v>
      </c>
      <c r="BH38" s="27">
        <v>0.3</v>
      </c>
      <c r="BJ38" s="27">
        <v>0.3</v>
      </c>
      <c r="BK38" s="27">
        <v>0.3</v>
      </c>
      <c r="BL38" s="27">
        <v>1.5</v>
      </c>
      <c r="BN38" s="27">
        <v>0.15</v>
      </c>
      <c r="BO38" s="27">
        <v>19</v>
      </c>
      <c r="BP38" s="27">
        <v>0</v>
      </c>
      <c r="BQ38" s="27">
        <v>0</v>
      </c>
      <c r="BT38" s="66"/>
      <c r="BW38" s="27" t="s">
        <v>376</v>
      </c>
      <c r="BX38" s="27">
        <v>13</v>
      </c>
    </row>
    <row r="39" spans="1:119" ht="15.5" x14ac:dyDescent="0.3">
      <c r="A39" s="10" t="s">
        <v>540</v>
      </c>
      <c r="B39" s="10" t="s">
        <v>1413</v>
      </c>
      <c r="C39" s="10" t="s">
        <v>407</v>
      </c>
      <c r="D39" s="94" t="s">
        <v>407</v>
      </c>
      <c r="E39" s="14">
        <v>2</v>
      </c>
      <c r="F39" s="40" t="s">
        <v>475</v>
      </c>
      <c r="G39" s="40" t="s">
        <v>209</v>
      </c>
      <c r="H39" s="6" t="s">
        <v>1436</v>
      </c>
      <c r="I39" s="27">
        <v>1</v>
      </c>
      <c r="K39" s="216">
        <v>14</v>
      </c>
      <c r="L39" s="27">
        <v>2.1800000000000002</v>
      </c>
      <c r="M39" s="27">
        <v>12.7</v>
      </c>
      <c r="P39" s="27">
        <v>0</v>
      </c>
      <c r="Q39" s="27">
        <v>2.2000000000000002</v>
      </c>
      <c r="S39" s="154">
        <v>0.3</v>
      </c>
      <c r="T39" s="154">
        <v>0.3</v>
      </c>
      <c r="U39" s="154">
        <v>1</v>
      </c>
      <c r="V39" s="154">
        <v>0</v>
      </c>
      <c r="Y39" s="27">
        <v>63.9</v>
      </c>
      <c r="AB39" s="27">
        <v>61.8</v>
      </c>
      <c r="AC39" s="27">
        <v>2.1</v>
      </c>
      <c r="AG39" s="27">
        <v>9</v>
      </c>
      <c r="AK39" s="27">
        <v>38</v>
      </c>
      <c r="AL39" s="27">
        <v>3.9</v>
      </c>
      <c r="AM39" s="27">
        <v>120</v>
      </c>
      <c r="AN39" s="27">
        <v>320</v>
      </c>
      <c r="AO39" s="27">
        <v>340</v>
      </c>
      <c r="AP39" s="27">
        <v>3</v>
      </c>
      <c r="AQ39" s="27">
        <v>2.9</v>
      </c>
      <c r="AR39" s="27">
        <v>0.45</v>
      </c>
      <c r="AS39" s="216">
        <v>6</v>
      </c>
      <c r="AT39" s="27">
        <v>3100</v>
      </c>
      <c r="AW39" s="27">
        <v>0</v>
      </c>
      <c r="AX39" s="27">
        <v>0</v>
      </c>
      <c r="BF39" s="27">
        <v>0</v>
      </c>
      <c r="BH39" s="27">
        <v>1.4</v>
      </c>
      <c r="BJ39" s="27">
        <v>0.47</v>
      </c>
      <c r="BK39" s="27">
        <v>0.09</v>
      </c>
      <c r="BL39" s="27">
        <v>5.7</v>
      </c>
      <c r="BN39" s="27">
        <v>0.5</v>
      </c>
      <c r="BO39" s="27">
        <v>57</v>
      </c>
      <c r="BP39" s="27">
        <v>0</v>
      </c>
      <c r="BQ39" s="27">
        <v>0</v>
      </c>
      <c r="BT39" s="66"/>
      <c r="BW39" s="27" t="s">
        <v>8</v>
      </c>
      <c r="BX39" s="27">
        <v>14</v>
      </c>
    </row>
    <row r="40" spans="1:119" ht="15.5" x14ac:dyDescent="0.3">
      <c r="A40" s="10" t="s">
        <v>541</v>
      </c>
      <c r="B40" s="10" t="s">
        <v>1413</v>
      </c>
      <c r="C40" s="10" t="s">
        <v>407</v>
      </c>
      <c r="D40" s="94" t="s">
        <v>407</v>
      </c>
      <c r="E40">
        <v>1</v>
      </c>
      <c r="F40" s="40" t="s">
        <v>1410</v>
      </c>
      <c r="G40" s="40" t="s">
        <v>1410</v>
      </c>
      <c r="H40" s="6" t="s">
        <v>1436</v>
      </c>
      <c r="I40" s="27">
        <v>1</v>
      </c>
      <c r="K40" s="223">
        <v>9.89</v>
      </c>
      <c r="L40" s="216">
        <f>M40/BT40</f>
        <v>2.4643423361348336</v>
      </c>
      <c r="M40" s="69">
        <v>15.55</v>
      </c>
      <c r="P40" s="27">
        <v>0</v>
      </c>
      <c r="Q40" s="69">
        <v>4.25</v>
      </c>
      <c r="S40" s="161">
        <v>0.63</v>
      </c>
      <c r="T40" s="161">
        <v>0.63700000000000001</v>
      </c>
      <c r="U40" s="161">
        <v>2.2120000000000002</v>
      </c>
      <c r="V40" s="154"/>
      <c r="X40" s="69">
        <v>64.510000000000005</v>
      </c>
      <c r="Y40" s="69"/>
      <c r="AA40" s="69" t="s">
        <v>1414</v>
      </c>
      <c r="AB40" s="69"/>
      <c r="AC40" s="69"/>
      <c r="AE40" s="69">
        <v>42.8</v>
      </c>
      <c r="AJ40" s="69">
        <v>5.79</v>
      </c>
      <c r="AK40" s="69">
        <v>73</v>
      </c>
      <c r="AL40" s="69">
        <v>10.57</v>
      </c>
      <c r="AM40" s="69">
        <v>611</v>
      </c>
      <c r="AN40" s="69">
        <v>1013</v>
      </c>
      <c r="AO40" s="69">
        <v>1182</v>
      </c>
      <c r="AP40" s="69">
        <v>2</v>
      </c>
      <c r="AQ40" s="69">
        <v>7.27</v>
      </c>
      <c r="AR40" s="69">
        <v>0.998</v>
      </c>
      <c r="AS40" s="216">
        <v>77.599999999999994</v>
      </c>
      <c r="AT40" s="27">
        <v>11500</v>
      </c>
      <c r="AU40" s="27">
        <v>0</v>
      </c>
      <c r="AW40" s="27">
        <v>0</v>
      </c>
      <c r="AX40" s="69">
        <v>0</v>
      </c>
      <c r="AY40" s="69">
        <v>6</v>
      </c>
      <c r="AZ40" s="69">
        <v>0</v>
      </c>
      <c r="BC40" s="69">
        <v>0</v>
      </c>
      <c r="BD40" s="69">
        <v>240</v>
      </c>
      <c r="BH40" s="69">
        <v>1.4900000095367432</v>
      </c>
      <c r="BJ40" s="69">
        <v>0.52300000000000002</v>
      </c>
      <c r="BK40" s="69">
        <v>0.57699999999999996</v>
      </c>
      <c r="BL40" s="69">
        <v>13.577999999999999</v>
      </c>
      <c r="BM40" s="69"/>
      <c r="BN40" s="69">
        <v>1.3029999999999999</v>
      </c>
      <c r="BO40" s="69">
        <v>79</v>
      </c>
      <c r="BP40" s="27">
        <v>0</v>
      </c>
      <c r="BQ40" s="27">
        <v>0</v>
      </c>
      <c r="BT40" s="72">
        <v>6.309999942779541</v>
      </c>
      <c r="BW40" s="27" t="s">
        <v>7</v>
      </c>
      <c r="BX40" s="74" t="s">
        <v>394</v>
      </c>
    </row>
    <row r="41" spans="1:119" ht="15.5" x14ac:dyDescent="0.3">
      <c r="A41" s="10" t="s">
        <v>786</v>
      </c>
      <c r="B41" s="10" t="s">
        <v>1413</v>
      </c>
      <c r="D41" s="94" t="s">
        <v>409</v>
      </c>
      <c r="E41" s="25">
        <v>1</v>
      </c>
      <c r="F41" s="5" t="s">
        <v>812</v>
      </c>
      <c r="G41" s="40"/>
      <c r="H41" s="6"/>
      <c r="I41" s="27">
        <v>1</v>
      </c>
      <c r="K41" s="223">
        <v>73.173003802281372</v>
      </c>
      <c r="L41" s="154">
        <v>0.5863117870722433</v>
      </c>
      <c r="M41" s="161">
        <v>3.6644486692015206</v>
      </c>
      <c r="N41" s="154">
        <v>3.6644486692015206</v>
      </c>
      <c r="O41" s="27">
        <v>0</v>
      </c>
      <c r="P41" s="27">
        <v>0</v>
      </c>
      <c r="Q41" s="161">
        <v>0.68060836501901134</v>
      </c>
      <c r="R41" s="27">
        <v>0</v>
      </c>
      <c r="S41" s="161">
        <v>0.10099809885931559</v>
      </c>
      <c r="T41" s="161">
        <v>0.14227186311787071</v>
      </c>
      <c r="U41" s="161">
        <v>0.34678707224334604</v>
      </c>
      <c r="V41" s="154">
        <v>0</v>
      </c>
      <c r="W41" s="154">
        <v>16.75570342205323</v>
      </c>
      <c r="X41" s="161">
        <v>14.151140684410645</v>
      </c>
      <c r="Y41" s="161">
        <v>0</v>
      </c>
      <c r="Z41" s="154">
        <v>5.8260456273764261</v>
      </c>
      <c r="AA41" s="161">
        <v>3.8973384030418251E-2</v>
      </c>
      <c r="AB41" s="161">
        <v>0</v>
      </c>
      <c r="AC41" s="161">
        <v>0</v>
      </c>
      <c r="AD41" s="154">
        <v>0</v>
      </c>
      <c r="AE41" s="161">
        <v>3.6311787072243349</v>
      </c>
      <c r="AF41" s="27">
        <v>0</v>
      </c>
      <c r="AG41" s="27">
        <v>0</v>
      </c>
      <c r="AH41" s="27">
        <v>0</v>
      </c>
      <c r="AI41" s="27">
        <v>0</v>
      </c>
      <c r="AJ41" s="161">
        <v>1.9134980988593158</v>
      </c>
      <c r="AK41" s="161">
        <v>32.366920152091254</v>
      </c>
      <c r="AL41" s="161">
        <v>1.2856463878326998</v>
      </c>
      <c r="AM41" s="161">
        <v>23.450570342205324</v>
      </c>
      <c r="AN41" s="161">
        <v>89.738593155893525</v>
      </c>
      <c r="AO41" s="161">
        <v>179.79562737642587</v>
      </c>
      <c r="AP41" s="161">
        <v>209.88593155893537</v>
      </c>
      <c r="AQ41" s="161">
        <v>0.49192015209125473</v>
      </c>
      <c r="AR41" s="161">
        <v>0.19334600760456272</v>
      </c>
      <c r="AS41" s="154">
        <v>0</v>
      </c>
      <c r="AT41" s="154">
        <v>124.94211026615972</v>
      </c>
      <c r="AU41" s="27">
        <v>0</v>
      </c>
      <c r="AV41" s="111">
        <v>2.8517110266159697E-3</v>
      </c>
      <c r="AW41" s="27">
        <v>0</v>
      </c>
      <c r="AX41" s="69">
        <v>0</v>
      </c>
      <c r="AY41" s="69">
        <v>0</v>
      </c>
      <c r="AZ41" s="69">
        <v>0</v>
      </c>
      <c r="BA41" s="27">
        <v>0</v>
      </c>
      <c r="BB41" s="27">
        <v>0</v>
      </c>
      <c r="BC41" s="69">
        <v>0</v>
      </c>
      <c r="BD41" s="69">
        <v>0</v>
      </c>
      <c r="BE41" s="27">
        <v>0</v>
      </c>
      <c r="BF41" s="27">
        <v>0</v>
      </c>
      <c r="BG41" s="27">
        <v>0</v>
      </c>
      <c r="BH41" s="161">
        <v>0.1656083641124769</v>
      </c>
      <c r="BI41" s="154">
        <v>0</v>
      </c>
      <c r="BJ41" s="161">
        <v>6.1653992395437264E-2</v>
      </c>
      <c r="BK41" s="161">
        <v>2.3840304182509504E-2</v>
      </c>
      <c r="BL41" s="161">
        <v>0.58328897338403041</v>
      </c>
      <c r="BM41" s="161"/>
      <c r="BN41" s="161">
        <v>4.0437262357414447E-2</v>
      </c>
      <c r="BO41" s="161">
        <v>19.534220532319392</v>
      </c>
      <c r="BP41" s="154">
        <v>0</v>
      </c>
      <c r="BQ41" s="154">
        <v>0.28517110266159695</v>
      </c>
      <c r="BR41" s="27">
        <v>0</v>
      </c>
      <c r="BT41" s="72">
        <v>6.25</v>
      </c>
      <c r="BW41" s="27">
        <v>0</v>
      </c>
      <c r="BX41" s="74">
        <v>0</v>
      </c>
      <c r="BY41" s="27">
        <v>0</v>
      </c>
      <c r="BZ41" s="27">
        <v>0</v>
      </c>
    </row>
    <row r="42" spans="1:119" s="16" customFormat="1" ht="15" x14ac:dyDescent="0.3">
      <c r="A42" s="15"/>
      <c r="C42" s="18" t="s">
        <v>503</v>
      </c>
      <c r="D42" s="18"/>
      <c r="E42" s="45" t="s">
        <v>1329</v>
      </c>
      <c r="H42" s="17"/>
      <c r="I42" s="55"/>
      <c r="J42" s="55"/>
      <c r="K42" s="12"/>
      <c r="L42" s="12"/>
      <c r="M42" s="12"/>
      <c r="N42" s="12"/>
      <c r="O42" s="12"/>
      <c r="P42" s="12"/>
      <c r="Q42" s="12"/>
      <c r="R42" s="12"/>
      <c r="S42" s="299"/>
      <c r="T42" s="299"/>
      <c r="U42" s="299"/>
      <c r="V42" s="299"/>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27"/>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60"/>
      <c r="DI42" s="60"/>
      <c r="DJ42" s="60"/>
      <c r="DK42" s="60"/>
      <c r="DL42" s="60"/>
      <c r="DM42" s="60"/>
      <c r="DN42" s="60"/>
      <c r="DO42" s="60"/>
    </row>
    <row r="43" spans="1:119" ht="15" x14ac:dyDescent="0.3">
      <c r="A43" s="10" t="s">
        <v>553</v>
      </c>
      <c r="B43" s="10" t="s">
        <v>1413</v>
      </c>
      <c r="C43" t="s">
        <v>409</v>
      </c>
      <c r="D43" s="50" t="s">
        <v>409</v>
      </c>
      <c r="E43" s="14">
        <v>2</v>
      </c>
      <c r="F43" s="40" t="s">
        <v>1585</v>
      </c>
      <c r="G43" s="5" t="s">
        <v>412</v>
      </c>
      <c r="I43" s="27">
        <v>1</v>
      </c>
      <c r="K43" s="216">
        <v>22.620930232558141</v>
      </c>
      <c r="L43" s="216">
        <v>1.6627906976744187</v>
      </c>
      <c r="M43" s="216">
        <v>10.325581395348836</v>
      </c>
      <c r="N43" s="216">
        <v>3</v>
      </c>
      <c r="O43" s="216">
        <v>7.3255813953488378</v>
      </c>
      <c r="P43" s="154">
        <v>0.2436046511627907</v>
      </c>
      <c r="Q43" s="154">
        <v>10.523255813953488</v>
      </c>
      <c r="R43" s="154">
        <v>0</v>
      </c>
      <c r="S43" s="154">
        <v>2.379593023255814</v>
      </c>
      <c r="T43" s="154">
        <v>3.1067558139534883</v>
      </c>
      <c r="U43" s="154">
        <v>3.5444883720930234</v>
      </c>
      <c r="V43" s="154">
        <v>0</v>
      </c>
      <c r="W43" s="154">
        <v>16.081395348837209</v>
      </c>
      <c r="X43" s="154">
        <v>0</v>
      </c>
      <c r="Y43" s="154">
        <v>0</v>
      </c>
      <c r="Z43" s="154">
        <v>0</v>
      </c>
      <c r="AA43" s="154">
        <v>0.69767441860465118</v>
      </c>
      <c r="AB43" s="154">
        <v>0</v>
      </c>
      <c r="AC43" s="154">
        <v>0</v>
      </c>
      <c r="AD43" s="154">
        <v>0</v>
      </c>
      <c r="AE43" s="154">
        <v>2.3023255813953489</v>
      </c>
      <c r="AF43" s="154">
        <v>0</v>
      </c>
      <c r="AG43" s="154">
        <v>0</v>
      </c>
      <c r="AH43" s="154">
        <v>0</v>
      </c>
      <c r="AI43" s="154">
        <v>0</v>
      </c>
      <c r="AJ43" s="154">
        <v>3.5418604651162795</v>
      </c>
      <c r="AK43" s="154">
        <v>42.093023255813954</v>
      </c>
      <c r="AL43" s="154">
        <v>1.5767441860465117</v>
      </c>
      <c r="AM43" s="154">
        <v>32.813953488372093</v>
      </c>
      <c r="AN43" s="154">
        <v>172.34883720930233</v>
      </c>
      <c r="AO43" s="154">
        <v>136.48837209302326</v>
      </c>
      <c r="AP43" s="154">
        <v>1144.5348837209301</v>
      </c>
      <c r="AQ43" s="154">
        <v>1.1593023255813952</v>
      </c>
      <c r="AR43" s="154">
        <v>0.13790697674418603</v>
      </c>
      <c r="AS43" s="154">
        <v>19.302325581395348</v>
      </c>
      <c r="AT43" s="154">
        <v>35.323255813953487</v>
      </c>
      <c r="AU43" s="154">
        <v>0</v>
      </c>
      <c r="AV43" s="154">
        <v>38.487209302325574</v>
      </c>
      <c r="AW43" s="154">
        <v>38.372093023255815</v>
      </c>
      <c r="AX43" s="154">
        <v>0</v>
      </c>
      <c r="AY43" s="154">
        <v>0</v>
      </c>
      <c r="AZ43" s="154">
        <v>0</v>
      </c>
      <c r="BA43" s="154">
        <v>0</v>
      </c>
      <c r="BB43" s="154">
        <v>0</v>
      </c>
      <c r="BC43" s="154">
        <v>0</v>
      </c>
      <c r="BD43" s="154">
        <v>0</v>
      </c>
      <c r="BE43" s="154">
        <v>4.6162790697674421</v>
      </c>
      <c r="BF43" s="154">
        <v>0</v>
      </c>
      <c r="BG43" s="154">
        <v>0</v>
      </c>
      <c r="BH43" s="154">
        <v>3.5282093023255814</v>
      </c>
      <c r="BI43" s="154">
        <v>0</v>
      </c>
      <c r="BJ43" s="154">
        <v>7.8837209302325573E-2</v>
      </c>
      <c r="BK43" s="154">
        <v>0.16604651162790698</v>
      </c>
      <c r="BL43" s="154">
        <v>0.57906976744186045</v>
      </c>
      <c r="BM43" s="154"/>
      <c r="BN43" s="154">
        <v>4.3116279069767449E-2</v>
      </c>
      <c r="BO43" s="154">
        <v>20.697674418604652</v>
      </c>
      <c r="BP43" s="154">
        <v>1.1046511627906976</v>
      </c>
      <c r="BQ43" s="154">
        <v>0</v>
      </c>
      <c r="BR43" s="27">
        <v>0</v>
      </c>
      <c r="BT43" s="27">
        <v>6.25</v>
      </c>
      <c r="BU43" s="27">
        <v>0</v>
      </c>
    </row>
    <row r="44" spans="1:119" s="30" customFormat="1" ht="15" x14ac:dyDescent="0.3">
      <c r="A44" s="29" t="s">
        <v>554</v>
      </c>
      <c r="B44" s="30" t="s">
        <v>1413</v>
      </c>
      <c r="C44" s="30" t="s">
        <v>407</v>
      </c>
      <c r="D44" s="50" t="s">
        <v>407</v>
      </c>
      <c r="E44" s="30">
        <v>1</v>
      </c>
      <c r="F44" s="39" t="s">
        <v>467</v>
      </c>
      <c r="G44" s="110" t="s">
        <v>590</v>
      </c>
      <c r="H44" s="31"/>
      <c r="I44" s="77">
        <v>1</v>
      </c>
      <c r="J44" s="77"/>
      <c r="K44" s="224">
        <v>36.5</v>
      </c>
      <c r="L44" s="216">
        <v>1.4</v>
      </c>
      <c r="M44" s="224">
        <v>8.6</v>
      </c>
      <c r="N44" s="224">
        <v>8.6</v>
      </c>
      <c r="O44" s="224">
        <v>0</v>
      </c>
      <c r="P44" s="300">
        <v>0</v>
      </c>
      <c r="Q44" s="300">
        <v>2</v>
      </c>
      <c r="R44" s="300"/>
      <c r="S44" s="300">
        <v>0.38</v>
      </c>
      <c r="T44" s="300">
        <v>0.18</v>
      </c>
      <c r="U44" s="300">
        <v>0.83</v>
      </c>
      <c r="V44" s="300"/>
      <c r="W44" s="300">
        <v>44.1</v>
      </c>
      <c r="X44" s="300"/>
      <c r="Y44" s="300"/>
      <c r="Z44" s="300"/>
      <c r="AA44" s="300">
        <v>0</v>
      </c>
      <c r="AB44" s="300"/>
      <c r="AC44" s="300"/>
      <c r="AD44" s="300"/>
      <c r="AE44" s="300">
        <v>6.6</v>
      </c>
      <c r="AF44" s="300"/>
      <c r="AG44" s="300"/>
      <c r="AH44" s="300"/>
      <c r="AI44" s="300"/>
      <c r="AJ44" s="300"/>
      <c r="AK44" s="300">
        <v>55</v>
      </c>
      <c r="AL44" s="300">
        <v>1.5</v>
      </c>
      <c r="AM44" s="300">
        <v>74</v>
      </c>
      <c r="AN44" s="300">
        <v>174</v>
      </c>
      <c r="AO44" s="300">
        <v>222</v>
      </c>
      <c r="AP44" s="300">
        <v>451</v>
      </c>
      <c r="AQ44" s="300">
        <v>1.4</v>
      </c>
      <c r="AR44" s="300">
        <v>0.19</v>
      </c>
      <c r="AS44" s="300"/>
      <c r="AT44" s="300">
        <v>1260</v>
      </c>
      <c r="AU44" s="300"/>
      <c r="AV44" s="300">
        <v>0</v>
      </c>
      <c r="AW44" s="300"/>
      <c r="AX44" s="300"/>
      <c r="AY44" s="300"/>
      <c r="AZ44" s="300"/>
      <c r="BA44" s="300"/>
      <c r="BB44" s="300"/>
      <c r="BC44" s="300"/>
      <c r="BD44" s="300"/>
      <c r="BE44" s="300">
        <v>0</v>
      </c>
      <c r="BF44" s="300"/>
      <c r="BG44" s="300"/>
      <c r="BH44" s="300">
        <v>0</v>
      </c>
      <c r="BI44" s="300"/>
      <c r="BJ44" s="300">
        <v>0.16</v>
      </c>
      <c r="BK44" s="300">
        <v>0.06</v>
      </c>
      <c r="BL44" s="300">
        <v>2.6</v>
      </c>
      <c r="BM44" s="300"/>
      <c r="BN44" s="300">
        <v>0.13600000000000001</v>
      </c>
      <c r="BO44" s="300">
        <v>42</v>
      </c>
      <c r="BP44" s="300">
        <v>0</v>
      </c>
      <c r="BQ44" s="300">
        <v>0</v>
      </c>
      <c r="BR44" s="77"/>
      <c r="BS44" s="77"/>
      <c r="BT44" s="77"/>
      <c r="BU44" s="77"/>
      <c r="BV44" s="77"/>
      <c r="BW44" s="77" t="s">
        <v>4</v>
      </c>
      <c r="BX44" s="77">
        <v>4002</v>
      </c>
      <c r="BY44" s="77"/>
      <c r="BZ44" s="77"/>
      <c r="CA44" s="77"/>
      <c r="CB44" s="77"/>
      <c r="CC44" s="77"/>
      <c r="CD44" s="77"/>
      <c r="CE44" s="77"/>
      <c r="CF44" s="77"/>
      <c r="CG44" s="77"/>
      <c r="CH44" s="77"/>
      <c r="CI44" s="77"/>
      <c r="CJ44" s="77"/>
      <c r="CK44" s="77"/>
      <c r="CL44" s="77"/>
      <c r="CM44" s="77"/>
      <c r="CN44" s="77"/>
      <c r="CO44" s="77"/>
      <c r="CP44" s="77"/>
      <c r="CQ44" s="77"/>
      <c r="CR44" s="77"/>
      <c r="CS44" s="77"/>
      <c r="CT44" s="77"/>
      <c r="CU44" s="77"/>
      <c r="CV44" s="77"/>
      <c r="CW44" s="77"/>
      <c r="CX44" s="77"/>
      <c r="CY44" s="77"/>
      <c r="CZ44" s="77"/>
      <c r="DA44" s="77"/>
      <c r="DB44" s="77"/>
      <c r="DC44" s="77"/>
      <c r="DD44" s="77"/>
      <c r="DE44" s="77"/>
      <c r="DF44" s="77"/>
      <c r="DG44" s="77"/>
      <c r="DH44" s="62"/>
      <c r="DI44" s="62"/>
      <c r="DJ44" s="62"/>
      <c r="DK44" s="62"/>
      <c r="DL44" s="62"/>
      <c r="DM44" s="62"/>
      <c r="DN44" s="62"/>
      <c r="DO44" s="62"/>
    </row>
    <row r="45" spans="1:119" ht="15" x14ac:dyDescent="0.3">
      <c r="A45" s="10" t="s">
        <v>555</v>
      </c>
      <c r="B45" s="10" t="s">
        <v>1413</v>
      </c>
      <c r="C45" t="s">
        <v>407</v>
      </c>
      <c r="D45" s="50" t="s">
        <v>409</v>
      </c>
      <c r="E45">
        <v>1</v>
      </c>
      <c r="F45" s="40" t="s">
        <v>145</v>
      </c>
      <c r="G45" s="5" t="s">
        <v>241</v>
      </c>
      <c r="I45" s="27">
        <v>1</v>
      </c>
      <c r="K45" s="216">
        <v>51.790608998801616</v>
      </c>
      <c r="L45" s="216">
        <v>1.2150778951955552</v>
      </c>
      <c r="M45" s="216">
        <v>6.9678069506482201</v>
      </c>
      <c r="N45" s="216">
        <v>6.863492755202091</v>
      </c>
      <c r="O45" s="216">
        <v>0</v>
      </c>
      <c r="P45" s="154">
        <v>0</v>
      </c>
      <c r="Q45" s="154">
        <v>1.1019718923630026</v>
      </c>
      <c r="R45" s="154">
        <v>0</v>
      </c>
      <c r="S45" s="154">
        <v>0.1650370410720122</v>
      </c>
      <c r="T45" s="154">
        <v>0.11592221374877437</v>
      </c>
      <c r="U45" s="154">
        <v>0.49027671859679706</v>
      </c>
      <c r="V45" s="154">
        <v>0</v>
      </c>
      <c r="W45" s="154">
        <v>34.388510334855248</v>
      </c>
      <c r="X45" s="154">
        <v>0.10431419544612702</v>
      </c>
      <c r="Y45" s="154">
        <v>37.313432835820898</v>
      </c>
      <c r="Z45" s="154">
        <v>33.079460032287137</v>
      </c>
      <c r="AA45" s="154">
        <v>1.302019620354951</v>
      </c>
      <c r="AB45" s="154">
        <v>36.387406035515852</v>
      </c>
      <c r="AC45" s="154">
        <v>0.92602680030504425</v>
      </c>
      <c r="AD45" s="154">
        <v>0</v>
      </c>
      <c r="AE45" s="154">
        <v>5.7195772960017432E-2</v>
      </c>
      <c r="AF45" s="154">
        <v>0</v>
      </c>
      <c r="AG45" s="154">
        <v>3.4862185423248717</v>
      </c>
      <c r="AH45" s="154">
        <v>0</v>
      </c>
      <c r="AI45" s="154">
        <v>0</v>
      </c>
      <c r="AJ45" s="154">
        <v>0.96404837128227483</v>
      </c>
      <c r="AK45" s="154">
        <v>72.077568362566737</v>
      </c>
      <c r="AL45" s="154">
        <v>1.8050985946181499</v>
      </c>
      <c r="AM45" s="154">
        <v>44.733631114500497</v>
      </c>
      <c r="AN45" s="154">
        <v>128.88876783963394</v>
      </c>
      <c r="AO45" s="154">
        <v>143.70846497439808</v>
      </c>
      <c r="AP45" s="154">
        <v>259.99019501034968</v>
      </c>
      <c r="AQ45" s="154">
        <v>1.0530558884410066</v>
      </c>
      <c r="AR45" s="154">
        <v>0.17874496132476303</v>
      </c>
      <c r="AS45" s="154">
        <v>2.2445255474452552</v>
      </c>
      <c r="AT45" s="154">
        <v>1034.9726277372263</v>
      </c>
      <c r="AU45" s="154">
        <v>0</v>
      </c>
      <c r="AV45" s="154">
        <v>0</v>
      </c>
      <c r="AW45" s="154">
        <v>0</v>
      </c>
      <c r="AX45" s="154">
        <v>0</v>
      </c>
      <c r="AY45" s="154">
        <v>0</v>
      </c>
      <c r="AZ45" s="154">
        <v>0</v>
      </c>
      <c r="BA45" s="154">
        <v>0</v>
      </c>
      <c r="BB45" s="154">
        <v>0</v>
      </c>
      <c r="BC45" s="154">
        <v>0</v>
      </c>
      <c r="BD45" s="154">
        <v>0</v>
      </c>
      <c r="BE45" s="154">
        <v>0</v>
      </c>
      <c r="BF45" s="154">
        <v>0</v>
      </c>
      <c r="BG45" s="154">
        <v>0</v>
      </c>
      <c r="BH45" s="154">
        <v>0.32683298834295677</v>
      </c>
      <c r="BI45" s="154">
        <v>0</v>
      </c>
      <c r="BJ45" s="154">
        <v>0.13134764135526744</v>
      </c>
      <c r="BK45" s="154">
        <v>3.5817627192504628E-2</v>
      </c>
      <c r="BL45" s="154">
        <v>1.3728129425863382</v>
      </c>
      <c r="BM45" s="154"/>
      <c r="BN45" s="154">
        <v>0.10058285216254494</v>
      </c>
      <c r="BO45" s="154">
        <v>17.077023640919489</v>
      </c>
      <c r="BP45" s="154">
        <v>5.4472164723826128E-5</v>
      </c>
      <c r="BQ45" s="154">
        <v>8.1708247085739182E-4</v>
      </c>
      <c r="BR45" s="27">
        <v>0</v>
      </c>
      <c r="BT45" s="27">
        <v>6.25</v>
      </c>
      <c r="BU45" s="27">
        <v>0</v>
      </c>
    </row>
    <row r="46" spans="1:119" s="30" customFormat="1" ht="15" x14ac:dyDescent="0.3">
      <c r="A46" s="29" t="s">
        <v>556</v>
      </c>
      <c r="B46" s="30" t="s">
        <v>1413</v>
      </c>
      <c r="C46" s="30" t="s">
        <v>407</v>
      </c>
      <c r="D46" s="50" t="s">
        <v>407</v>
      </c>
      <c r="E46" s="30">
        <v>1</v>
      </c>
      <c r="F46" s="39" t="s">
        <v>468</v>
      </c>
      <c r="G46" s="110" t="s">
        <v>246</v>
      </c>
      <c r="H46" s="31"/>
      <c r="I46" s="77">
        <v>1</v>
      </c>
      <c r="J46" s="77"/>
      <c r="K46" s="224">
        <v>35.4</v>
      </c>
      <c r="L46" s="216">
        <v>1.4</v>
      </c>
      <c r="M46" s="224">
        <v>8.5</v>
      </c>
      <c r="N46" s="224">
        <v>8.5</v>
      </c>
      <c r="O46" s="224">
        <v>0</v>
      </c>
      <c r="P46" s="300">
        <v>0</v>
      </c>
      <c r="Q46" s="300">
        <v>1.8</v>
      </c>
      <c r="R46" s="300"/>
      <c r="S46" s="300">
        <v>0.32</v>
      </c>
      <c r="T46" s="300">
        <v>0.15</v>
      </c>
      <c r="U46" s="300">
        <v>0.72</v>
      </c>
      <c r="V46" s="300"/>
      <c r="W46" s="300">
        <v>49.3</v>
      </c>
      <c r="X46" s="300"/>
      <c r="Y46" s="300"/>
      <c r="Z46" s="300"/>
      <c r="AA46" s="300">
        <v>0</v>
      </c>
      <c r="AB46" s="300"/>
      <c r="AC46" s="300"/>
      <c r="AD46" s="300"/>
      <c r="AE46" s="300">
        <v>3.1</v>
      </c>
      <c r="AF46" s="300"/>
      <c r="AG46" s="300"/>
      <c r="AH46" s="300"/>
      <c r="AI46" s="300"/>
      <c r="AJ46" s="300"/>
      <c r="AK46" s="300">
        <v>56</v>
      </c>
      <c r="AL46" s="300">
        <v>1.2</v>
      </c>
      <c r="AM46" s="300">
        <v>29</v>
      </c>
      <c r="AN46" s="300">
        <v>103</v>
      </c>
      <c r="AO46" s="300">
        <v>138</v>
      </c>
      <c r="AP46" s="300">
        <v>490</v>
      </c>
      <c r="AQ46" s="300">
        <v>1</v>
      </c>
      <c r="AR46" s="300">
        <v>0.3</v>
      </c>
      <c r="AS46" s="300"/>
      <c r="AT46" s="300">
        <v>460</v>
      </c>
      <c r="AU46" s="300"/>
      <c r="AV46" s="300">
        <v>0</v>
      </c>
      <c r="AW46" s="300"/>
      <c r="AX46" s="300"/>
      <c r="AY46" s="300"/>
      <c r="AZ46" s="300"/>
      <c r="BA46" s="300"/>
      <c r="BB46" s="300"/>
      <c r="BC46" s="300"/>
      <c r="BD46" s="300"/>
      <c r="BE46" s="300">
        <v>0</v>
      </c>
      <c r="BF46" s="300"/>
      <c r="BG46" s="300"/>
      <c r="BH46" s="300">
        <v>0</v>
      </c>
      <c r="BI46" s="300"/>
      <c r="BJ46" s="300">
        <v>0.15</v>
      </c>
      <c r="BK46" s="300">
        <v>0.04</v>
      </c>
      <c r="BL46" s="300">
        <v>1.2</v>
      </c>
      <c r="BM46" s="300"/>
      <c r="BN46" s="300">
        <v>7.1999999999999995E-2</v>
      </c>
      <c r="BO46" s="300">
        <v>30</v>
      </c>
      <c r="BP46" s="300">
        <v>0</v>
      </c>
      <c r="BQ46" s="300">
        <v>0</v>
      </c>
      <c r="BR46" s="77"/>
      <c r="BS46" s="77"/>
      <c r="BT46" s="77"/>
      <c r="BU46" s="77"/>
      <c r="BV46" s="77"/>
      <c r="BW46" s="77" t="s">
        <v>4</v>
      </c>
      <c r="BX46" s="77">
        <v>4001</v>
      </c>
      <c r="BY46" s="77"/>
      <c r="BZ46" s="77"/>
      <c r="CA46" s="77"/>
      <c r="CB46" s="77"/>
      <c r="CC46" s="77"/>
      <c r="CD46" s="77"/>
      <c r="CE46" s="77"/>
      <c r="CF46" s="77"/>
      <c r="CG46" s="77"/>
      <c r="CH46" s="77"/>
      <c r="CI46" s="77"/>
      <c r="CJ46" s="77"/>
      <c r="CK46" s="77"/>
      <c r="CL46" s="77"/>
      <c r="CM46" s="77"/>
      <c r="CN46" s="77"/>
      <c r="CO46" s="77"/>
      <c r="CP46" s="77"/>
      <c r="CQ46" s="77"/>
      <c r="CR46" s="77"/>
      <c r="CS46" s="77"/>
      <c r="CT46" s="77"/>
      <c r="CU46" s="77"/>
      <c r="CV46" s="77"/>
      <c r="CW46" s="77"/>
      <c r="CX46" s="77"/>
      <c r="CY46" s="77"/>
      <c r="CZ46" s="77"/>
      <c r="DA46" s="77"/>
      <c r="DB46" s="77"/>
      <c r="DC46" s="77"/>
      <c r="DD46" s="77"/>
      <c r="DE46" s="77"/>
      <c r="DF46" s="77"/>
      <c r="DG46" s="77"/>
      <c r="DH46" s="62"/>
      <c r="DI46" s="62"/>
      <c r="DJ46" s="62"/>
      <c r="DK46" s="62"/>
      <c r="DL46" s="62"/>
      <c r="DM46" s="62"/>
      <c r="DN46" s="62"/>
      <c r="DO46" s="62"/>
    </row>
    <row r="47" spans="1:119" ht="15" x14ac:dyDescent="0.3">
      <c r="A47" s="10" t="s">
        <v>558</v>
      </c>
      <c r="B47" t="s">
        <v>1413</v>
      </c>
      <c r="C47" t="s">
        <v>407</v>
      </c>
      <c r="D47" s="50" t="s">
        <v>409</v>
      </c>
      <c r="E47">
        <v>1</v>
      </c>
      <c r="F47" s="40" t="s">
        <v>218</v>
      </c>
      <c r="G47" s="5" t="s">
        <v>247</v>
      </c>
      <c r="I47" s="27">
        <v>1</v>
      </c>
      <c r="K47" s="216">
        <v>51.790608998801616</v>
      </c>
      <c r="L47" s="216">
        <v>1.1170279986926681</v>
      </c>
      <c r="M47" s="216">
        <v>6.3686131386861318</v>
      </c>
      <c r="N47" s="216">
        <v>6.2642989432400045</v>
      </c>
      <c r="O47" s="216">
        <v>0</v>
      </c>
      <c r="P47" s="154">
        <v>0</v>
      </c>
      <c r="Q47" s="154">
        <v>0.7751389040200457</v>
      </c>
      <c r="R47" s="154">
        <v>0</v>
      </c>
      <c r="S47" s="154">
        <v>0.11056487634818607</v>
      </c>
      <c r="T47" s="154">
        <v>6.1450049024948245E-2</v>
      </c>
      <c r="U47" s="154">
        <v>0.32686022442531865</v>
      </c>
      <c r="V47" s="154">
        <v>0</v>
      </c>
      <c r="W47" s="154">
        <v>37.755880517782686</v>
      </c>
      <c r="X47" s="154">
        <v>0.10431419544612702</v>
      </c>
      <c r="Y47" s="154">
        <v>41.017540037041073</v>
      </c>
      <c r="Z47" s="154">
        <v>36.595390664461377</v>
      </c>
      <c r="AA47" s="154">
        <v>1.146384864001162</v>
      </c>
      <c r="AB47" s="154">
        <v>40.254929730907506</v>
      </c>
      <c r="AC47" s="154">
        <v>0.76261030613356573</v>
      </c>
      <c r="AD47" s="154">
        <v>0</v>
      </c>
      <c r="AE47" s="154">
        <v>5.7195772960017432E-2</v>
      </c>
      <c r="AF47" s="154">
        <v>0</v>
      </c>
      <c r="AG47" s="154">
        <v>1.6886371064386099</v>
      </c>
      <c r="AH47" s="154">
        <v>0</v>
      </c>
      <c r="AI47" s="154">
        <v>0</v>
      </c>
      <c r="AJ47" s="154">
        <v>0.96404837128227483</v>
      </c>
      <c r="AK47" s="154">
        <v>77.524784834949344</v>
      </c>
      <c r="AL47" s="154">
        <v>1.2059047826560627</v>
      </c>
      <c r="AM47" s="154">
        <v>18.042270399825689</v>
      </c>
      <c r="AN47" s="154">
        <v>68.969386643425196</v>
      </c>
      <c r="AO47" s="154">
        <v>78.34186730580673</v>
      </c>
      <c r="AP47" s="154">
        <v>259.44547336311143</v>
      </c>
      <c r="AQ47" s="154">
        <v>0.50833424120274551</v>
      </c>
      <c r="AR47" s="154">
        <v>0.10248393071140646</v>
      </c>
      <c r="AS47" s="154">
        <v>1.699803900206994</v>
      </c>
      <c r="AT47" s="154">
        <v>381.30665105131277</v>
      </c>
      <c r="AU47" s="154">
        <v>0</v>
      </c>
      <c r="AV47" s="154">
        <v>0</v>
      </c>
      <c r="AW47" s="154">
        <v>0</v>
      </c>
      <c r="AX47" s="154">
        <v>0</v>
      </c>
      <c r="AY47" s="154">
        <v>0</v>
      </c>
      <c r="AZ47" s="154">
        <v>0</v>
      </c>
      <c r="BA47" s="154">
        <v>0</v>
      </c>
      <c r="BB47" s="154">
        <v>0</v>
      </c>
      <c r="BC47" s="154">
        <v>0</v>
      </c>
      <c r="BD47" s="154">
        <v>0</v>
      </c>
      <c r="BE47" s="154">
        <v>0</v>
      </c>
      <c r="BF47" s="154">
        <v>0</v>
      </c>
      <c r="BG47" s="154">
        <v>0</v>
      </c>
      <c r="BH47" s="154">
        <v>0.16341649417147838</v>
      </c>
      <c r="BI47" s="154">
        <v>0</v>
      </c>
      <c r="BJ47" s="154">
        <v>0.10846933217126049</v>
      </c>
      <c r="BK47" s="154">
        <v>2.2744307658786357E-2</v>
      </c>
      <c r="BL47" s="154">
        <v>0.71914696590042482</v>
      </c>
      <c r="BM47" s="154"/>
      <c r="BN47" s="154">
        <v>5.1557903911101426E-2</v>
      </c>
      <c r="BO47" s="154">
        <v>11.629807168536878</v>
      </c>
      <c r="BP47" s="154">
        <v>5.4472164723826128E-5</v>
      </c>
      <c r="BQ47" s="154">
        <v>8.1708247085739182E-4</v>
      </c>
      <c r="BR47" s="27">
        <v>0</v>
      </c>
      <c r="BT47" s="27">
        <v>6.25</v>
      </c>
    </row>
    <row r="48" spans="1:119" ht="15" x14ac:dyDescent="0.3">
      <c r="A48" s="10" t="s">
        <v>559</v>
      </c>
      <c r="B48"/>
      <c r="C48" t="s">
        <v>407</v>
      </c>
      <c r="D48" s="50" t="s">
        <v>407</v>
      </c>
      <c r="E48" s="107">
        <v>3</v>
      </c>
      <c r="F48" s="40" t="s">
        <v>537</v>
      </c>
      <c r="G48" s="40" t="s">
        <v>537</v>
      </c>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54"/>
      <c r="AO48" s="154"/>
      <c r="AP48" s="154"/>
      <c r="AQ48" s="154"/>
      <c r="AR48" s="154"/>
      <c r="AS48" s="154"/>
      <c r="AT48" s="154"/>
      <c r="AU48" s="154"/>
      <c r="AV48" s="154"/>
      <c r="AW48" s="154"/>
      <c r="AX48" s="154"/>
      <c r="AY48" s="154"/>
      <c r="AZ48" s="154"/>
      <c r="BA48" s="154"/>
      <c r="BB48" s="154"/>
      <c r="BC48" s="154"/>
      <c r="BD48" s="154"/>
      <c r="BE48" s="154"/>
      <c r="BF48" s="154"/>
      <c r="BG48" s="154"/>
      <c r="BH48" s="154"/>
      <c r="BI48" s="154"/>
      <c r="BJ48" s="154"/>
      <c r="BK48" s="154"/>
      <c r="BL48" s="154"/>
      <c r="BM48" s="154"/>
      <c r="BN48" s="154"/>
      <c r="BO48" s="154"/>
      <c r="BP48" s="154"/>
      <c r="BQ48" s="154"/>
    </row>
    <row r="49" spans="1:119" ht="15" x14ac:dyDescent="0.3">
      <c r="A49" s="41" t="s">
        <v>560</v>
      </c>
      <c r="B49"/>
      <c r="C49" t="s">
        <v>407</v>
      </c>
      <c r="D49" s="50" t="s">
        <v>407</v>
      </c>
      <c r="E49" s="107">
        <v>3</v>
      </c>
      <c r="F49" s="40" t="s">
        <v>77</v>
      </c>
      <c r="G49" s="40" t="s">
        <v>489</v>
      </c>
      <c r="S49" s="154"/>
      <c r="T49" s="154"/>
      <c r="U49" s="154"/>
      <c r="V49" s="154"/>
      <c r="BJ49" s="12"/>
    </row>
    <row r="50" spans="1:119" s="16" customFormat="1" ht="15" x14ac:dyDescent="0.3">
      <c r="A50" s="15"/>
      <c r="C50" s="18" t="s">
        <v>504</v>
      </c>
      <c r="D50" s="18"/>
      <c r="E50" s="45" t="s">
        <v>1330</v>
      </c>
      <c r="H50" s="17"/>
      <c r="I50" s="55"/>
      <c r="J50" s="55"/>
      <c r="K50" s="12"/>
      <c r="L50" s="12"/>
      <c r="M50" s="12"/>
      <c r="N50" s="12"/>
      <c r="O50" s="12"/>
      <c r="P50" s="12"/>
      <c r="Q50" s="12"/>
      <c r="R50" s="12"/>
      <c r="S50" s="299"/>
      <c r="T50" s="299"/>
      <c r="U50" s="299"/>
      <c r="V50" s="299"/>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27"/>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60"/>
      <c r="DI50" s="60"/>
      <c r="DJ50" s="60"/>
      <c r="DK50" s="60"/>
      <c r="DL50" s="60"/>
      <c r="DM50" s="60"/>
      <c r="DN50" s="60"/>
      <c r="DO50" s="60"/>
    </row>
    <row r="51" spans="1:119" s="30" customFormat="1" ht="15" x14ac:dyDescent="0.3">
      <c r="A51" s="29" t="s">
        <v>993</v>
      </c>
      <c r="B51" s="30" t="s">
        <v>1413</v>
      </c>
      <c r="C51" s="30" t="s">
        <v>407</v>
      </c>
      <c r="D51" s="50" t="s">
        <v>407</v>
      </c>
      <c r="E51" s="30">
        <v>1</v>
      </c>
      <c r="F51" s="39" t="s">
        <v>416</v>
      </c>
      <c r="G51" s="39" t="s">
        <v>416</v>
      </c>
      <c r="H51" s="31"/>
      <c r="I51" s="77">
        <v>1</v>
      </c>
      <c r="J51" s="77"/>
      <c r="K51" s="77">
        <v>9.6999999999999993</v>
      </c>
      <c r="L51" s="77">
        <v>2.11</v>
      </c>
      <c r="M51" s="77">
        <v>12</v>
      </c>
      <c r="N51" s="77"/>
      <c r="O51" s="77"/>
      <c r="P51" s="77">
        <v>0</v>
      </c>
      <c r="Q51" s="77">
        <v>1.8</v>
      </c>
      <c r="R51" s="77"/>
      <c r="S51" s="300">
        <v>0.3</v>
      </c>
      <c r="T51" s="300">
        <v>0.1</v>
      </c>
      <c r="U51" s="300">
        <v>0.8</v>
      </c>
      <c r="V51" s="303" t="s">
        <v>501</v>
      </c>
      <c r="W51" s="77"/>
      <c r="X51" s="77"/>
      <c r="Y51" s="77">
        <v>75.8</v>
      </c>
      <c r="Z51" s="77"/>
      <c r="AA51" s="77"/>
      <c r="AB51" s="77">
        <v>73.599999999999994</v>
      </c>
      <c r="AC51" s="77">
        <v>2.2000000000000002</v>
      </c>
      <c r="AD51" s="77"/>
      <c r="AE51" s="77"/>
      <c r="AF51" s="77"/>
      <c r="AG51" s="77">
        <v>3.1</v>
      </c>
      <c r="AH51" s="77"/>
      <c r="AI51" s="77"/>
      <c r="AJ51" s="77"/>
      <c r="AK51" s="77">
        <v>25</v>
      </c>
      <c r="AL51" s="77">
        <v>1.6</v>
      </c>
      <c r="AM51" s="77">
        <v>53</v>
      </c>
      <c r="AN51" s="77">
        <v>180</v>
      </c>
      <c r="AO51" s="77">
        <v>230</v>
      </c>
      <c r="AP51" s="77">
        <v>11</v>
      </c>
      <c r="AQ51" s="77">
        <v>1.5</v>
      </c>
      <c r="AR51" s="77">
        <v>0.3</v>
      </c>
      <c r="AS51" s="77">
        <v>20</v>
      </c>
      <c r="AT51" s="77">
        <v>900</v>
      </c>
      <c r="AU51" s="77"/>
      <c r="AV51" s="77"/>
      <c r="AW51" s="77">
        <v>0</v>
      </c>
      <c r="AX51" s="77">
        <v>0</v>
      </c>
      <c r="AY51" s="77"/>
      <c r="AZ51" s="77"/>
      <c r="BA51" s="77"/>
      <c r="BB51" s="77"/>
      <c r="BC51" s="77"/>
      <c r="BD51" s="77"/>
      <c r="BE51" s="77"/>
      <c r="BF51" s="77">
        <v>0</v>
      </c>
      <c r="BG51" s="77"/>
      <c r="BH51" s="78" t="s">
        <v>501</v>
      </c>
      <c r="BI51" s="77"/>
      <c r="BJ51" s="77">
        <v>0.18</v>
      </c>
      <c r="BK51" s="77">
        <v>0.05</v>
      </c>
      <c r="BL51" s="77">
        <v>2.9</v>
      </c>
      <c r="BM51" s="77"/>
      <c r="BN51" s="77">
        <v>0.1</v>
      </c>
      <c r="BO51" s="77">
        <v>23</v>
      </c>
      <c r="BP51" s="77">
        <v>0</v>
      </c>
      <c r="BQ51" s="77">
        <v>0</v>
      </c>
      <c r="BR51" s="77"/>
      <c r="BS51" s="77"/>
      <c r="BT51" s="77"/>
      <c r="BU51" s="77"/>
      <c r="BV51" s="77"/>
      <c r="BW51" s="77" t="s">
        <v>8</v>
      </c>
      <c r="BX51" s="77">
        <v>26</v>
      </c>
      <c r="BY51" s="77"/>
      <c r="BZ51" s="77"/>
      <c r="CA51" s="77"/>
      <c r="CB51" s="77"/>
      <c r="CC51" s="77"/>
      <c r="CD51" s="77"/>
      <c r="CE51" s="77"/>
      <c r="CF51" s="77"/>
      <c r="CG51" s="77"/>
      <c r="CH51" s="77"/>
      <c r="CI51" s="77"/>
      <c r="CJ51" s="77"/>
      <c r="CK51" s="77"/>
      <c r="CL51" s="77"/>
      <c r="CM51" s="77"/>
      <c r="CN51" s="77"/>
      <c r="CO51" s="77"/>
      <c r="CP51" s="77"/>
      <c r="CQ51" s="77"/>
      <c r="CR51" s="77"/>
      <c r="CS51" s="77"/>
      <c r="CT51" s="77"/>
      <c r="CU51" s="77"/>
      <c r="CV51" s="77"/>
      <c r="CW51" s="77"/>
      <c r="CX51" s="77"/>
      <c r="CY51" s="77"/>
      <c r="CZ51" s="77"/>
      <c r="DA51" s="77"/>
      <c r="DB51" s="77"/>
      <c r="DC51" s="77"/>
      <c r="DD51" s="77"/>
      <c r="DE51" s="77"/>
      <c r="DF51" s="77"/>
      <c r="DG51" s="77"/>
      <c r="DH51" s="62"/>
      <c r="DI51" s="62"/>
      <c r="DJ51" s="62"/>
      <c r="DK51" s="62"/>
      <c r="DL51" s="62"/>
      <c r="DM51" s="62"/>
      <c r="DN51" s="62"/>
      <c r="DO51" s="62"/>
    </row>
    <row r="52" spans="1:119" s="30" customFormat="1" ht="15" x14ac:dyDescent="0.3">
      <c r="A52" s="29" t="s">
        <v>992</v>
      </c>
      <c r="B52" s="30" t="s">
        <v>1413</v>
      </c>
      <c r="C52" s="30" t="s">
        <v>407</v>
      </c>
      <c r="D52" s="50" t="s">
        <v>407</v>
      </c>
      <c r="E52" s="30">
        <v>1</v>
      </c>
      <c r="F52" s="39" t="s">
        <v>1605</v>
      </c>
      <c r="G52" s="39" t="s">
        <v>1605</v>
      </c>
      <c r="H52" s="31"/>
      <c r="I52" s="77">
        <v>1</v>
      </c>
      <c r="J52" s="77"/>
      <c r="K52" s="77">
        <v>78.099999999999994</v>
      </c>
      <c r="L52" s="77">
        <v>2.11</v>
      </c>
      <c r="M52" s="77">
        <v>12</v>
      </c>
      <c r="N52" s="77"/>
      <c r="O52" s="77"/>
      <c r="P52" s="77">
        <v>0</v>
      </c>
      <c r="Q52" s="77">
        <v>0.5</v>
      </c>
      <c r="R52" s="77"/>
      <c r="S52" s="300">
        <v>0.1</v>
      </c>
      <c r="T52" s="302" t="s">
        <v>501</v>
      </c>
      <c r="U52" s="300">
        <v>0.2</v>
      </c>
      <c r="V52" s="303" t="s">
        <v>501</v>
      </c>
      <c r="W52" s="77"/>
      <c r="X52" s="77"/>
      <c r="Y52" s="77">
        <v>18.5</v>
      </c>
      <c r="Z52" s="77"/>
      <c r="AA52" s="77"/>
      <c r="AB52" s="77">
        <v>18.2</v>
      </c>
      <c r="AC52" s="77">
        <v>0.3</v>
      </c>
      <c r="AD52" s="77"/>
      <c r="AE52" s="77"/>
      <c r="AF52" s="77"/>
      <c r="AG52" s="77">
        <v>0.9</v>
      </c>
      <c r="AH52" s="77"/>
      <c r="AI52" s="77"/>
      <c r="AJ52" s="77"/>
      <c r="AK52" s="77">
        <v>6</v>
      </c>
      <c r="AL52" s="77">
        <v>0.5</v>
      </c>
      <c r="AM52" s="77">
        <v>14</v>
      </c>
      <c r="AN52" s="77">
        <v>42</v>
      </c>
      <c r="AO52" s="77">
        <v>25</v>
      </c>
      <c r="AP52" s="77">
        <v>1</v>
      </c>
      <c r="AQ52" s="77">
        <v>0.5</v>
      </c>
      <c r="AR52" s="77">
        <v>0.09</v>
      </c>
      <c r="AS52" s="77">
        <v>5</v>
      </c>
      <c r="AT52" s="77">
        <v>300</v>
      </c>
      <c r="AU52" s="77"/>
      <c r="AV52" s="77"/>
      <c r="AW52" s="77">
        <v>0</v>
      </c>
      <c r="AX52" s="77">
        <v>0</v>
      </c>
      <c r="AY52" s="77"/>
      <c r="AZ52" s="77"/>
      <c r="BA52" s="77"/>
      <c r="BB52" s="77"/>
      <c r="BC52" s="77"/>
      <c r="BD52" s="77"/>
      <c r="BE52" s="77"/>
      <c r="BF52" s="77">
        <v>0</v>
      </c>
      <c r="BG52" s="77"/>
      <c r="BH52" s="78" t="s">
        <v>501</v>
      </c>
      <c r="BI52" s="77"/>
      <c r="BJ52" s="77">
        <v>0.03</v>
      </c>
      <c r="BK52" s="78" t="s">
        <v>501</v>
      </c>
      <c r="BL52" s="77">
        <v>0.5</v>
      </c>
      <c r="BM52" s="77"/>
      <c r="BN52" s="77">
        <v>0.01</v>
      </c>
      <c r="BO52" s="77">
        <v>3</v>
      </c>
      <c r="BP52" s="77">
        <v>0</v>
      </c>
      <c r="BQ52" s="77">
        <v>0</v>
      </c>
      <c r="BR52" s="77"/>
      <c r="BS52" s="77"/>
      <c r="BT52" s="77"/>
      <c r="BU52" s="77"/>
      <c r="BV52" s="77"/>
      <c r="BW52" s="77" t="s">
        <v>8</v>
      </c>
      <c r="BX52" s="77">
        <v>27</v>
      </c>
      <c r="BY52" s="77"/>
      <c r="BZ52" s="77"/>
      <c r="CA52" s="77"/>
      <c r="CB52" s="77"/>
      <c r="CC52" s="77"/>
      <c r="CD52" s="77"/>
      <c r="CE52" s="77"/>
      <c r="CF52" s="77"/>
      <c r="CG52" s="77"/>
      <c r="CH52" s="77"/>
      <c r="CI52" s="77"/>
      <c r="CJ52" s="77"/>
      <c r="CK52" s="77"/>
      <c r="CL52" s="77"/>
      <c r="CM52" s="77"/>
      <c r="CN52" s="77"/>
      <c r="CO52" s="77"/>
      <c r="CP52" s="77"/>
      <c r="CQ52" s="77"/>
      <c r="CR52" s="77"/>
      <c r="CS52" s="77"/>
      <c r="CT52" s="77"/>
      <c r="CU52" s="77"/>
      <c r="CV52" s="77"/>
      <c r="CW52" s="77"/>
      <c r="CX52" s="77"/>
      <c r="CY52" s="77"/>
      <c r="CZ52" s="77"/>
      <c r="DA52" s="77"/>
      <c r="DB52" s="77"/>
      <c r="DC52" s="77"/>
      <c r="DD52" s="77"/>
      <c r="DE52" s="77"/>
      <c r="DF52" s="77"/>
      <c r="DG52" s="77"/>
      <c r="DH52" s="62"/>
      <c r="DI52" s="62"/>
      <c r="DJ52" s="62"/>
      <c r="DK52" s="62"/>
      <c r="DL52" s="62"/>
      <c r="DM52" s="62"/>
      <c r="DN52" s="62"/>
      <c r="DO52" s="62"/>
    </row>
    <row r="53" spans="1:119" s="30" customFormat="1" ht="15" x14ac:dyDescent="0.3">
      <c r="A53" s="29" t="s">
        <v>991</v>
      </c>
      <c r="C53" s="30" t="s">
        <v>409</v>
      </c>
      <c r="D53" s="50" t="s">
        <v>409</v>
      </c>
      <c r="E53" s="108">
        <v>3</v>
      </c>
      <c r="F53" s="39" t="s">
        <v>1604</v>
      </c>
      <c r="G53" s="39" t="s">
        <v>1604</v>
      </c>
      <c r="H53" s="31"/>
      <c r="I53" s="77"/>
      <c r="J53" s="77"/>
      <c r="K53" s="77"/>
      <c r="L53" s="77"/>
      <c r="M53" s="77"/>
      <c r="N53" s="77"/>
      <c r="O53" s="77"/>
      <c r="P53" s="77"/>
      <c r="Q53" s="77"/>
      <c r="R53" s="77"/>
      <c r="S53" s="300"/>
      <c r="T53" s="300"/>
      <c r="U53" s="300"/>
      <c r="V53" s="300"/>
      <c r="W53" s="77"/>
      <c r="X53" s="77"/>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77"/>
      <c r="BA53" s="77"/>
      <c r="BB53" s="77"/>
      <c r="BC53" s="77"/>
      <c r="BD53" s="77"/>
      <c r="BE53" s="77"/>
      <c r="BF53" s="77"/>
      <c r="BG53" s="77"/>
      <c r="BH53" s="77"/>
      <c r="BI53" s="77"/>
      <c r="BJ53" s="77"/>
      <c r="BK53" s="77"/>
      <c r="BL53" s="77"/>
      <c r="BM53" s="77"/>
      <c r="BN53" s="77"/>
      <c r="BO53" s="77"/>
      <c r="BP53" s="77"/>
      <c r="BQ53" s="77"/>
      <c r="BR53" s="77"/>
      <c r="BS53" s="77"/>
      <c r="BT53" s="77"/>
      <c r="BU53" s="77"/>
      <c r="BV53" s="77"/>
      <c r="BW53" s="77"/>
      <c r="BX53" s="77"/>
      <c r="BY53" s="77"/>
      <c r="BZ53" s="77"/>
      <c r="CA53" s="77"/>
      <c r="CB53" s="77"/>
      <c r="CC53" s="77"/>
      <c r="CD53" s="77"/>
      <c r="CE53" s="77"/>
      <c r="CF53" s="77"/>
      <c r="CG53" s="77"/>
      <c r="CH53" s="77"/>
      <c r="CI53" s="77"/>
      <c r="CJ53" s="77"/>
      <c r="CK53" s="77"/>
      <c r="CL53" s="77"/>
      <c r="CM53" s="77"/>
      <c r="CN53" s="77"/>
      <c r="CO53" s="77"/>
      <c r="CP53" s="77"/>
      <c r="CQ53" s="77"/>
      <c r="CR53" s="77"/>
      <c r="CS53" s="77"/>
      <c r="CT53" s="77"/>
      <c r="CU53" s="77"/>
      <c r="CV53" s="77"/>
      <c r="CW53" s="77"/>
      <c r="CX53" s="77"/>
      <c r="CY53" s="77"/>
      <c r="CZ53" s="77"/>
      <c r="DA53" s="77"/>
      <c r="DB53" s="77"/>
      <c r="DC53" s="77"/>
      <c r="DD53" s="77"/>
      <c r="DE53" s="77"/>
      <c r="DF53" s="77"/>
      <c r="DG53" s="77"/>
      <c r="DH53" s="62"/>
      <c r="DI53" s="62"/>
      <c r="DJ53" s="62"/>
      <c r="DK53" s="62"/>
      <c r="DL53" s="62"/>
      <c r="DM53" s="62"/>
      <c r="DN53" s="62"/>
      <c r="DO53" s="62"/>
    </row>
    <row r="54" spans="1:119" ht="15" x14ac:dyDescent="0.3">
      <c r="A54" s="10" t="s">
        <v>994</v>
      </c>
      <c r="B54" t="s">
        <v>1413</v>
      </c>
      <c r="C54" t="s">
        <v>407</v>
      </c>
      <c r="D54" s="50" t="s">
        <v>407</v>
      </c>
      <c r="E54" s="14">
        <v>2</v>
      </c>
      <c r="F54" s="40" t="s">
        <v>1405</v>
      </c>
      <c r="G54" s="40" t="s">
        <v>417</v>
      </c>
      <c r="I54" s="27">
        <v>1</v>
      </c>
      <c r="K54" s="27">
        <v>9.1</v>
      </c>
      <c r="L54" s="27">
        <v>2.12</v>
      </c>
      <c r="M54" s="27">
        <v>12.1</v>
      </c>
      <c r="P54" s="27">
        <v>30</v>
      </c>
      <c r="Q54" s="27">
        <v>8.1999999999999993</v>
      </c>
      <c r="S54" s="154">
        <v>2.2999999999999998</v>
      </c>
      <c r="T54" s="154">
        <v>3.5</v>
      </c>
      <c r="U54" s="154">
        <v>0.9</v>
      </c>
      <c r="V54" s="154" t="s">
        <v>501</v>
      </c>
      <c r="Y54" s="27">
        <v>71.7</v>
      </c>
      <c r="AB54" s="27">
        <v>69.8</v>
      </c>
      <c r="AC54" s="27">
        <v>1.9</v>
      </c>
      <c r="AG54" s="27">
        <v>2.9</v>
      </c>
      <c r="AK54" s="27">
        <v>28</v>
      </c>
      <c r="AL54" s="27">
        <v>1.5</v>
      </c>
      <c r="AM54" s="27">
        <v>43</v>
      </c>
      <c r="AN54" s="27">
        <v>200</v>
      </c>
      <c r="AO54" s="27">
        <v>260</v>
      </c>
      <c r="AP54" s="27">
        <v>180</v>
      </c>
      <c r="AQ54" s="27">
        <v>1.3</v>
      </c>
      <c r="AR54" s="27">
        <v>0.24</v>
      </c>
      <c r="AT54" s="27">
        <v>800</v>
      </c>
      <c r="AW54" s="27">
        <v>37</v>
      </c>
      <c r="AX54" s="27">
        <v>0</v>
      </c>
      <c r="BF54" s="27">
        <v>0.3</v>
      </c>
      <c r="BJ54" s="27">
        <v>0.26</v>
      </c>
      <c r="BK54" s="27">
        <v>0.1</v>
      </c>
      <c r="BL54" s="27">
        <v>2.2000000000000002</v>
      </c>
      <c r="BN54" s="27">
        <v>0.1</v>
      </c>
      <c r="BO54" s="27">
        <v>29</v>
      </c>
      <c r="BP54" s="27" t="s">
        <v>501</v>
      </c>
      <c r="BQ54" s="27">
        <v>0</v>
      </c>
      <c r="BW54" s="27" t="s">
        <v>8</v>
      </c>
      <c r="BX54" s="27">
        <v>29</v>
      </c>
    </row>
    <row r="55" spans="1:119" ht="15" x14ac:dyDescent="0.3">
      <c r="A55" s="10" t="s">
        <v>995</v>
      </c>
      <c r="B55" s="30" t="s">
        <v>1413</v>
      </c>
      <c r="C55" t="s">
        <v>407</v>
      </c>
      <c r="D55" s="50" t="s">
        <v>409</v>
      </c>
      <c r="E55" s="105">
        <v>2</v>
      </c>
      <c r="F55" s="40" t="s">
        <v>1406</v>
      </c>
      <c r="G55" s="40" t="s">
        <v>449</v>
      </c>
      <c r="I55" s="27">
        <v>1</v>
      </c>
      <c r="K55" s="154">
        <v>91.531681415929199</v>
      </c>
      <c r="L55" s="154">
        <v>0.18761061946902657</v>
      </c>
      <c r="M55" s="154">
        <v>1.0707964601769913</v>
      </c>
      <c r="N55" s="154">
        <v>1.0707964601769913</v>
      </c>
      <c r="O55" s="154">
        <v>0</v>
      </c>
      <c r="P55" s="154">
        <v>2.6548672566371683</v>
      </c>
      <c r="Q55" s="154">
        <v>0.7256637168141592</v>
      </c>
      <c r="R55" s="154">
        <v>0</v>
      </c>
      <c r="S55" s="154">
        <v>0.20353982300884954</v>
      </c>
      <c r="T55" s="154">
        <v>0.30973451327433627</v>
      </c>
      <c r="U55" s="154">
        <v>7.9646017699115043E-2</v>
      </c>
      <c r="V55" s="154">
        <v>0</v>
      </c>
      <c r="W55" s="154">
        <v>5.7683024939662095</v>
      </c>
      <c r="X55" s="154">
        <v>0</v>
      </c>
      <c r="Y55" s="154">
        <v>6.3451327433628313</v>
      </c>
      <c r="Z55" s="154">
        <v>5.6154465004022525</v>
      </c>
      <c r="AA55" s="154">
        <v>0.16013485040033709</v>
      </c>
      <c r="AB55" s="154">
        <v>6.1769911504424773</v>
      </c>
      <c r="AC55" s="154">
        <v>0.16814159292035397</v>
      </c>
      <c r="AD55" s="154">
        <v>0</v>
      </c>
      <c r="AE55" s="154">
        <v>0</v>
      </c>
      <c r="AF55" s="154">
        <v>0</v>
      </c>
      <c r="AG55" s="154">
        <v>0.25663716814159293</v>
      </c>
      <c r="AH55" s="154">
        <v>0</v>
      </c>
      <c r="AI55" s="154">
        <v>0</v>
      </c>
      <c r="AJ55" s="154">
        <v>0.52318584070796459</v>
      </c>
      <c r="AK55" s="154">
        <v>3.9292035398230083</v>
      </c>
      <c r="AL55" s="154">
        <v>0.13380530973451327</v>
      </c>
      <c r="AM55" s="154">
        <v>4.7823008849557525</v>
      </c>
      <c r="AN55" s="154">
        <v>17.702654867256637</v>
      </c>
      <c r="AO55" s="154">
        <v>23.323893805309734</v>
      </c>
      <c r="AP55" s="154">
        <v>156.46017699115043</v>
      </c>
      <c r="AQ55" s="154">
        <v>0.11539823008849559</v>
      </c>
      <c r="AR55" s="154">
        <v>2.6477876106194689E-2</v>
      </c>
      <c r="AS55" s="154">
        <v>0</v>
      </c>
      <c r="AT55" s="154">
        <v>70.796460176991147</v>
      </c>
      <c r="AU55" s="154">
        <v>0</v>
      </c>
      <c r="AV55" s="154">
        <v>0</v>
      </c>
      <c r="AW55" s="154">
        <v>3.2743362831858405</v>
      </c>
      <c r="AX55" s="154">
        <v>0</v>
      </c>
      <c r="AY55" s="154"/>
      <c r="AZ55" s="154"/>
      <c r="BA55" s="154"/>
      <c r="BB55" s="154"/>
      <c r="BC55" s="154"/>
      <c r="BD55" s="154"/>
      <c r="BE55" s="154">
        <v>0</v>
      </c>
      <c r="BF55" s="154">
        <v>2.6548672566371678E-2</v>
      </c>
      <c r="BG55" s="154">
        <v>0</v>
      </c>
      <c r="BH55" s="154">
        <v>3.2743363253838191E-2</v>
      </c>
      <c r="BI55" s="154"/>
      <c r="BJ55" s="154">
        <v>1.3805309734513273E-2</v>
      </c>
      <c r="BK55" s="154">
        <v>7.4336283185840717E-3</v>
      </c>
      <c r="BL55" s="154">
        <v>0.1168141592920354</v>
      </c>
      <c r="BM55" s="154"/>
      <c r="BN55" s="154">
        <v>5.3097345132743362E-3</v>
      </c>
      <c r="BO55" s="154">
        <v>1.2831858407079646</v>
      </c>
      <c r="BP55" s="154">
        <v>0</v>
      </c>
      <c r="BQ55" s="154">
        <v>0</v>
      </c>
      <c r="BR55" s="154">
        <v>0</v>
      </c>
      <c r="BS55" s="154"/>
      <c r="BT55" s="27">
        <v>6.25</v>
      </c>
      <c r="BW55" s="27" t="s">
        <v>8</v>
      </c>
      <c r="BX55" s="77">
        <v>30</v>
      </c>
    </row>
    <row r="56" spans="1:119" s="30" customFormat="1" ht="15" x14ac:dyDescent="0.3">
      <c r="A56" s="29" t="s">
        <v>997</v>
      </c>
      <c r="B56" s="30" t="s">
        <v>1413</v>
      </c>
      <c r="C56" s="30" t="s">
        <v>407</v>
      </c>
      <c r="D56" s="50" t="s">
        <v>407</v>
      </c>
      <c r="E56" s="30">
        <v>1</v>
      </c>
      <c r="F56" s="39" t="s">
        <v>444</v>
      </c>
      <c r="G56" s="39" t="s">
        <v>444</v>
      </c>
      <c r="H56" s="31"/>
      <c r="I56" s="77">
        <v>1</v>
      </c>
      <c r="J56" s="77"/>
      <c r="K56" s="77">
        <v>9.8000000000000007</v>
      </c>
      <c r="L56" s="77">
        <v>2.11</v>
      </c>
      <c r="M56" s="77">
        <v>12</v>
      </c>
      <c r="N56" s="77"/>
      <c r="O56" s="77"/>
      <c r="P56" s="77">
        <v>0</v>
      </c>
      <c r="Q56" s="77">
        <v>1.8</v>
      </c>
      <c r="R56" s="77"/>
      <c r="S56" s="300">
        <v>0.2</v>
      </c>
      <c r="T56" s="300">
        <v>0.2</v>
      </c>
      <c r="U56" s="300">
        <v>0.8</v>
      </c>
      <c r="V56" s="303" t="s">
        <v>501</v>
      </c>
      <c r="W56" s="77"/>
      <c r="X56" s="77"/>
      <c r="Y56" s="77">
        <v>74.099999999999994</v>
      </c>
      <c r="Z56" s="77"/>
      <c r="AA56" s="77"/>
      <c r="AB56" s="77">
        <v>70.8</v>
      </c>
      <c r="AC56" s="77">
        <v>3.3</v>
      </c>
      <c r="AD56" s="77"/>
      <c r="AE56" s="77"/>
      <c r="AF56" s="77"/>
      <c r="AG56" s="77">
        <v>2.9</v>
      </c>
      <c r="AH56" s="77"/>
      <c r="AI56" s="77"/>
      <c r="AJ56" s="77"/>
      <c r="AK56" s="77">
        <v>25</v>
      </c>
      <c r="AL56" s="77">
        <v>2.1</v>
      </c>
      <c r="AM56" s="77">
        <v>56</v>
      </c>
      <c r="AN56" s="77">
        <v>190</v>
      </c>
      <c r="AO56" s="77">
        <v>250</v>
      </c>
      <c r="AP56" s="77">
        <v>3</v>
      </c>
      <c r="AQ56" s="77">
        <v>1.5</v>
      </c>
      <c r="AR56" s="77">
        <v>0.32</v>
      </c>
      <c r="AS56" s="77">
        <v>17</v>
      </c>
      <c r="AT56" s="77">
        <v>900</v>
      </c>
      <c r="AU56" s="77"/>
      <c r="AV56" s="77"/>
      <c r="AW56" s="77">
        <v>0</v>
      </c>
      <c r="AX56" s="77">
        <v>0</v>
      </c>
      <c r="AY56" s="77"/>
      <c r="AZ56" s="77"/>
      <c r="BA56" s="77"/>
      <c r="BB56" s="77"/>
      <c r="BC56" s="77"/>
      <c r="BD56" s="77"/>
      <c r="BE56" s="77"/>
      <c r="BF56" s="77">
        <v>0</v>
      </c>
      <c r="BG56" s="77"/>
      <c r="BH56" s="78" t="s">
        <v>501</v>
      </c>
      <c r="BI56" s="77"/>
      <c r="BJ56" s="77">
        <v>0.22</v>
      </c>
      <c r="BK56" s="77">
        <v>0.03</v>
      </c>
      <c r="BL56" s="77">
        <v>3.1</v>
      </c>
      <c r="BM56" s="77"/>
      <c r="BN56" s="77">
        <v>0.17</v>
      </c>
      <c r="BO56" s="77">
        <v>23</v>
      </c>
      <c r="BP56" s="77">
        <v>0</v>
      </c>
      <c r="BQ56" s="77">
        <v>0</v>
      </c>
      <c r="BR56" s="77"/>
      <c r="BS56" s="77"/>
      <c r="BT56" s="77"/>
      <c r="BU56" s="77"/>
      <c r="BV56" s="77"/>
      <c r="BW56" s="77" t="s">
        <v>8</v>
      </c>
      <c r="BX56" s="77">
        <v>35</v>
      </c>
      <c r="BY56" s="77"/>
      <c r="BZ56" s="77"/>
      <c r="CA56" s="77"/>
      <c r="CB56" s="77"/>
      <c r="CC56" s="77"/>
      <c r="CD56" s="77"/>
      <c r="CE56" s="77"/>
      <c r="CF56" s="77"/>
      <c r="CG56" s="77"/>
      <c r="CH56" s="77"/>
      <c r="CI56" s="77"/>
      <c r="CJ56" s="77"/>
      <c r="CK56" s="77"/>
      <c r="CL56" s="77"/>
      <c r="CM56" s="77"/>
      <c r="CN56" s="77"/>
      <c r="CO56" s="77"/>
      <c r="CP56" s="77"/>
      <c r="CQ56" s="77"/>
      <c r="CR56" s="77"/>
      <c r="CS56" s="77"/>
      <c r="CT56" s="77"/>
      <c r="CU56" s="77"/>
      <c r="CV56" s="77"/>
      <c r="CW56" s="77"/>
      <c r="CX56" s="77"/>
      <c r="CY56" s="77"/>
      <c r="CZ56" s="77"/>
      <c r="DA56" s="77"/>
      <c r="DB56" s="77"/>
      <c r="DC56" s="77"/>
      <c r="DD56" s="77"/>
      <c r="DE56" s="77"/>
      <c r="DF56" s="77"/>
      <c r="DG56" s="77"/>
      <c r="DH56" s="62"/>
      <c r="DI56" s="62"/>
      <c r="DJ56" s="62"/>
      <c r="DK56" s="62"/>
      <c r="DL56" s="62"/>
      <c r="DM56" s="62"/>
      <c r="DN56" s="62"/>
      <c r="DO56" s="62"/>
    </row>
    <row r="57" spans="1:119" ht="15" x14ac:dyDescent="0.3">
      <c r="A57" s="10" t="s">
        <v>998</v>
      </c>
      <c r="B57" t="s">
        <v>1413</v>
      </c>
      <c r="C57" t="s">
        <v>407</v>
      </c>
      <c r="D57" s="50" t="s">
        <v>407</v>
      </c>
      <c r="E57">
        <v>1</v>
      </c>
      <c r="F57" s="40" t="s">
        <v>450</v>
      </c>
      <c r="G57" s="40" t="s">
        <v>450</v>
      </c>
      <c r="I57" s="27">
        <v>1</v>
      </c>
      <c r="K57" s="27">
        <v>73.8</v>
      </c>
      <c r="L57" s="27">
        <v>0.63</v>
      </c>
      <c r="M57" s="27">
        <v>3.6</v>
      </c>
      <c r="P57" s="27">
        <v>0</v>
      </c>
      <c r="Q57" s="27">
        <v>0.7</v>
      </c>
      <c r="S57" s="154">
        <v>0.1</v>
      </c>
      <c r="T57" s="154">
        <v>0.1</v>
      </c>
      <c r="U57" s="154">
        <v>0.3</v>
      </c>
      <c r="V57" s="304" t="s">
        <v>501</v>
      </c>
      <c r="Y57" s="27">
        <v>22.2</v>
      </c>
      <c r="AB57" s="27">
        <v>21.7</v>
      </c>
      <c r="AC57" s="27">
        <v>0.5</v>
      </c>
      <c r="AG57" s="27">
        <v>1.2</v>
      </c>
      <c r="AK57" s="27">
        <v>7</v>
      </c>
      <c r="AL57" s="27">
        <v>0.5</v>
      </c>
      <c r="AM57" s="27">
        <v>15</v>
      </c>
      <c r="AN57" s="27">
        <v>44</v>
      </c>
      <c r="AO57" s="27">
        <v>24</v>
      </c>
      <c r="AP57" s="79" t="s">
        <v>501</v>
      </c>
      <c r="AQ57" s="27">
        <v>0.5</v>
      </c>
      <c r="AR57" s="27">
        <v>0.1</v>
      </c>
      <c r="AS57" s="27">
        <v>5</v>
      </c>
      <c r="AT57" s="27">
        <v>300</v>
      </c>
      <c r="AW57" s="27">
        <v>0</v>
      </c>
      <c r="AX57" s="27">
        <v>0</v>
      </c>
      <c r="BF57" s="27">
        <v>0</v>
      </c>
      <c r="BH57" s="79" t="s">
        <v>501</v>
      </c>
      <c r="BJ57" s="27">
        <v>0.01</v>
      </c>
      <c r="BK57" s="27">
        <v>0.01</v>
      </c>
      <c r="BL57" s="27">
        <v>0.5</v>
      </c>
      <c r="BN57" s="27">
        <v>0.02</v>
      </c>
      <c r="BO57" s="27">
        <v>7</v>
      </c>
      <c r="BP57" s="27">
        <v>0</v>
      </c>
      <c r="BQ57" s="27">
        <v>0</v>
      </c>
      <c r="BW57" s="27" t="s">
        <v>8</v>
      </c>
      <c r="BX57" s="27">
        <v>36</v>
      </c>
    </row>
    <row r="58" spans="1:119" ht="15" x14ac:dyDescent="0.3">
      <c r="A58" s="10" t="s">
        <v>996</v>
      </c>
      <c r="B58" s="30" t="s">
        <v>1413</v>
      </c>
      <c r="C58" t="s">
        <v>409</v>
      </c>
      <c r="D58" s="50" t="s">
        <v>409</v>
      </c>
      <c r="E58" s="14">
        <v>2</v>
      </c>
      <c r="F58" s="40" t="s">
        <v>543</v>
      </c>
      <c r="G58" s="40" t="s">
        <v>543</v>
      </c>
      <c r="I58" s="27">
        <v>1</v>
      </c>
      <c r="J58" s="154"/>
      <c r="K58" s="154">
        <v>85.645882352941186</v>
      </c>
      <c r="L58" s="154">
        <v>0.52117647058823513</v>
      </c>
      <c r="M58" s="154">
        <v>3.1431372549019607</v>
      </c>
      <c r="N58" s="154">
        <v>1.2117647058823529</v>
      </c>
      <c r="O58" s="154">
        <v>1.9313725490196079</v>
      </c>
      <c r="P58" s="154">
        <v>5.8823529411764705E-3</v>
      </c>
      <c r="Q58" s="154">
        <v>2.7509803921568627</v>
      </c>
      <c r="R58" s="154">
        <v>0</v>
      </c>
      <c r="S58" s="154">
        <v>0.8210784313725491</v>
      </c>
      <c r="T58" s="154">
        <v>0.87892156862745086</v>
      </c>
      <c r="U58" s="154">
        <v>0.75941176470588245</v>
      </c>
      <c r="V58" s="154">
        <v>7.8431372549019621E-2</v>
      </c>
      <c r="W58" s="154">
        <v>6.8317290552584664</v>
      </c>
      <c r="X58" s="154">
        <v>0</v>
      </c>
      <c r="Y58" s="154">
        <v>7.2647058823529411</v>
      </c>
      <c r="Z58" s="154">
        <v>6.3101604278074861</v>
      </c>
      <c r="AA58" s="154">
        <v>0.48459383753501389</v>
      </c>
      <c r="AB58" s="154">
        <v>6.9411764705882355</v>
      </c>
      <c r="AC58" s="154">
        <v>0.3235294117647059</v>
      </c>
      <c r="AD58" s="154">
        <v>0</v>
      </c>
      <c r="AE58" s="154">
        <v>0.36470588235294121</v>
      </c>
      <c r="AF58" s="154">
        <v>0</v>
      </c>
      <c r="AG58" s="154">
        <v>0.31568627450980391</v>
      </c>
      <c r="AH58" s="154">
        <v>0</v>
      </c>
      <c r="AI58" s="154">
        <v>0</v>
      </c>
      <c r="AJ58" s="154">
        <v>0.663921568627451</v>
      </c>
      <c r="AK58" s="154">
        <v>5.6862745098039218</v>
      </c>
      <c r="AL58" s="154">
        <v>0.35803921568627456</v>
      </c>
      <c r="AM58" s="154">
        <v>8.6901960784313736</v>
      </c>
      <c r="AN58" s="154">
        <v>35.454901960784319</v>
      </c>
      <c r="AO58" s="154">
        <v>58.407843137254901</v>
      </c>
      <c r="AP58" s="154">
        <v>164.21568627450981</v>
      </c>
      <c r="AQ58" s="154">
        <v>0.53901960784313729</v>
      </c>
      <c r="AR58" s="154">
        <v>4.1294117647058828E-2</v>
      </c>
      <c r="AS58" s="154">
        <v>2.3725490196078431</v>
      </c>
      <c r="AT58" s="154">
        <v>5.5784313725490193</v>
      </c>
      <c r="AU58" s="154">
        <v>0</v>
      </c>
      <c r="AV58" s="154">
        <v>0.79411764705882348</v>
      </c>
      <c r="AW58" s="154">
        <v>0</v>
      </c>
      <c r="AX58" s="154">
        <v>4.5294117647058822</v>
      </c>
      <c r="AY58" s="154">
        <v>0</v>
      </c>
      <c r="AZ58" s="154">
        <v>0</v>
      </c>
      <c r="BA58" s="154">
        <v>0</v>
      </c>
      <c r="BB58" s="154">
        <v>0</v>
      </c>
      <c r="BC58" s="154">
        <v>0</v>
      </c>
      <c r="BD58" s="154">
        <v>0</v>
      </c>
      <c r="BE58" s="154">
        <v>0</v>
      </c>
      <c r="BF58" s="154">
        <v>6.8627450980392149E-2</v>
      </c>
      <c r="BG58" s="154">
        <v>0</v>
      </c>
      <c r="BH58" s="154">
        <v>0.41764705882352937</v>
      </c>
      <c r="BI58" s="154">
        <v>0</v>
      </c>
      <c r="BJ58" s="154">
        <v>1.7294117647058824E-2</v>
      </c>
      <c r="BK58" s="154">
        <v>1.2E-2</v>
      </c>
      <c r="BL58" s="154">
        <v>0.53529411764705881</v>
      </c>
      <c r="BM58" s="154"/>
      <c r="BN58" s="154">
        <v>3.4235294117647065E-2</v>
      </c>
      <c r="BO58" s="154">
        <v>2.0098039215686274</v>
      </c>
      <c r="BP58" s="154">
        <v>0.19607843137254902</v>
      </c>
      <c r="BQ58" s="154">
        <v>0.50980392156862753</v>
      </c>
      <c r="BR58" s="154">
        <v>0</v>
      </c>
    </row>
    <row r="59" spans="1:119" s="30" customFormat="1" ht="15" x14ac:dyDescent="0.3">
      <c r="A59" s="41" t="s">
        <v>999</v>
      </c>
      <c r="C59" s="30" t="s">
        <v>407</v>
      </c>
      <c r="D59" s="50" t="s">
        <v>407</v>
      </c>
      <c r="E59" s="108">
        <v>3</v>
      </c>
      <c r="F59" s="39" t="s">
        <v>464</v>
      </c>
      <c r="G59" s="39" t="s">
        <v>464</v>
      </c>
      <c r="H59" s="31"/>
      <c r="I59" s="77"/>
      <c r="J59" s="77"/>
      <c r="K59" s="77"/>
      <c r="L59" s="77"/>
      <c r="M59" s="77"/>
      <c r="N59" s="77"/>
      <c r="O59" s="77"/>
      <c r="P59" s="77"/>
      <c r="Q59" s="77"/>
      <c r="R59" s="77"/>
      <c r="S59" s="300"/>
      <c r="T59" s="300"/>
      <c r="U59" s="300"/>
      <c r="V59" s="300"/>
      <c r="W59" s="77"/>
      <c r="X59" s="77"/>
      <c r="Y59" s="77"/>
      <c r="Z59" s="77"/>
      <c r="AA59" s="77"/>
      <c r="AB59" s="77"/>
      <c r="AC59" s="77"/>
      <c r="AD59" s="77"/>
      <c r="AE59" s="77"/>
      <c r="AF59" s="77"/>
      <c r="AG59" s="77"/>
      <c r="AH59" s="77"/>
      <c r="AI59" s="77"/>
      <c r="AJ59" s="77"/>
      <c r="AK59" s="77"/>
      <c r="AL59" s="77"/>
      <c r="AM59" s="77"/>
      <c r="AN59" s="77"/>
      <c r="AO59" s="77"/>
      <c r="AP59" s="77"/>
      <c r="AQ59" s="77"/>
      <c r="AR59" s="77"/>
      <c r="AS59" s="77"/>
      <c r="AT59" s="77"/>
      <c r="AU59" s="77"/>
      <c r="AV59" s="77"/>
      <c r="AW59" s="77"/>
      <c r="AX59" s="77"/>
      <c r="AY59" s="77"/>
      <c r="AZ59" s="77"/>
      <c r="BA59" s="77"/>
      <c r="BB59" s="77"/>
      <c r="BC59" s="77"/>
      <c r="BD59" s="77"/>
      <c r="BE59" s="77"/>
      <c r="BF59" s="77"/>
      <c r="BG59" s="77"/>
      <c r="BH59" s="77"/>
      <c r="BI59" s="77"/>
      <c r="BJ59" s="52"/>
      <c r="BK59" s="77"/>
      <c r="BL59" s="77"/>
      <c r="BM59" s="77"/>
      <c r="BN59" s="77"/>
      <c r="BO59" s="77"/>
      <c r="BP59" s="77"/>
      <c r="BQ59" s="77"/>
      <c r="BR59" s="77"/>
      <c r="BS59" s="77"/>
      <c r="BT59" s="77"/>
      <c r="BU59" s="77"/>
      <c r="BV59" s="77"/>
      <c r="BW59" s="77" t="s">
        <v>8</v>
      </c>
      <c r="BX59" s="77">
        <v>39</v>
      </c>
      <c r="BY59" s="77"/>
      <c r="BZ59" s="77"/>
      <c r="CA59" s="77"/>
      <c r="CB59" s="77"/>
      <c r="CC59" s="77"/>
      <c r="CD59" s="77"/>
      <c r="CE59" s="77"/>
      <c r="CF59" s="77"/>
      <c r="CG59" s="77"/>
      <c r="CH59" s="77"/>
      <c r="CI59" s="77"/>
      <c r="CJ59" s="77"/>
      <c r="CK59" s="77"/>
      <c r="CL59" s="77"/>
      <c r="CM59" s="77"/>
      <c r="CN59" s="77"/>
      <c r="CO59" s="77"/>
      <c r="CP59" s="77"/>
      <c r="CQ59" s="77"/>
      <c r="CR59" s="77"/>
      <c r="CS59" s="77"/>
      <c r="CT59" s="77"/>
      <c r="CU59" s="77"/>
      <c r="CV59" s="77"/>
      <c r="CW59" s="77"/>
      <c r="CX59" s="77"/>
      <c r="CY59" s="77"/>
      <c r="CZ59" s="77"/>
      <c r="DA59" s="77"/>
      <c r="DB59" s="77"/>
      <c r="DC59" s="77"/>
      <c r="DD59" s="77"/>
      <c r="DE59" s="77"/>
      <c r="DF59" s="77"/>
      <c r="DG59" s="77"/>
      <c r="DH59" s="62"/>
      <c r="DI59" s="62"/>
      <c r="DJ59" s="62"/>
      <c r="DK59" s="62"/>
      <c r="DL59" s="62"/>
      <c r="DM59" s="62"/>
      <c r="DN59" s="62"/>
      <c r="DO59" s="62"/>
    </row>
    <row r="60" spans="1:119" s="16" customFormat="1" ht="15" x14ac:dyDescent="0.3">
      <c r="A60" s="15"/>
      <c r="C60" s="18" t="s">
        <v>505</v>
      </c>
      <c r="D60" s="18"/>
      <c r="E60" s="45" t="s">
        <v>1331</v>
      </c>
      <c r="H60" s="17"/>
      <c r="I60" s="55"/>
      <c r="J60" s="55"/>
      <c r="K60" s="12"/>
      <c r="L60" s="12"/>
      <c r="M60" s="12"/>
      <c r="N60" s="12"/>
      <c r="O60" s="12"/>
      <c r="P60" s="12"/>
      <c r="Q60" s="12"/>
      <c r="R60" s="12"/>
      <c r="S60" s="299"/>
      <c r="T60" s="299"/>
      <c r="U60" s="299"/>
      <c r="V60" s="299"/>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27"/>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60"/>
      <c r="DI60" s="60"/>
      <c r="DJ60" s="60"/>
      <c r="DK60" s="60"/>
      <c r="DL60" s="60"/>
      <c r="DM60" s="60"/>
      <c r="DN60" s="60"/>
      <c r="DO60" s="60"/>
    </row>
    <row r="61" spans="1:119" ht="15" x14ac:dyDescent="0.3">
      <c r="A61" s="10" t="s">
        <v>1000</v>
      </c>
      <c r="B61"/>
      <c r="C61"/>
      <c r="D61" s="50" t="s">
        <v>407</v>
      </c>
      <c r="E61" s="107">
        <v>3</v>
      </c>
      <c r="F61" s="40" t="s">
        <v>418</v>
      </c>
      <c r="G61" s="40" t="s">
        <v>418</v>
      </c>
      <c r="S61" s="154"/>
      <c r="T61" s="154"/>
      <c r="U61" s="154"/>
      <c r="V61" s="154"/>
    </row>
    <row r="62" spans="1:119" ht="15" x14ac:dyDescent="0.3">
      <c r="A62" s="10" t="s">
        <v>1001</v>
      </c>
      <c r="B62"/>
      <c r="C62"/>
      <c r="D62" s="50" t="s">
        <v>407</v>
      </c>
      <c r="E62" s="107">
        <v>3</v>
      </c>
      <c r="F62" s="40" t="s">
        <v>419</v>
      </c>
      <c r="G62" s="40" t="s">
        <v>419</v>
      </c>
      <c r="S62" s="154"/>
      <c r="T62" s="154"/>
      <c r="U62" s="154"/>
      <c r="V62" s="154"/>
    </row>
    <row r="63" spans="1:119" ht="15" x14ac:dyDescent="0.3">
      <c r="A63" s="10" t="s">
        <v>1002</v>
      </c>
      <c r="B63"/>
      <c r="C63"/>
      <c r="D63" s="50" t="s">
        <v>407</v>
      </c>
      <c r="E63" s="107">
        <v>3</v>
      </c>
      <c r="F63" s="40" t="s">
        <v>1397</v>
      </c>
      <c r="G63" s="40" t="s">
        <v>420</v>
      </c>
      <c r="S63" s="154"/>
      <c r="T63" s="154"/>
      <c r="U63" s="154"/>
      <c r="V63" s="154"/>
    </row>
    <row r="64" spans="1:119" ht="15" x14ac:dyDescent="0.3">
      <c r="A64" s="10" t="s">
        <v>1003</v>
      </c>
      <c r="B64" t="s">
        <v>1413</v>
      </c>
      <c r="C64"/>
      <c r="D64" s="50" t="s">
        <v>407</v>
      </c>
      <c r="E64" s="14">
        <v>2</v>
      </c>
      <c r="F64" s="40" t="s">
        <v>421</v>
      </c>
      <c r="G64" s="40" t="s">
        <v>421</v>
      </c>
      <c r="I64" s="27">
        <v>1</v>
      </c>
      <c r="K64" s="27">
        <v>20.2</v>
      </c>
      <c r="L64" s="27">
        <v>0.94</v>
      </c>
      <c r="M64" s="27">
        <v>5.4</v>
      </c>
      <c r="Q64" s="27">
        <v>15.1</v>
      </c>
      <c r="S64" s="154">
        <v>8.4</v>
      </c>
      <c r="T64" s="154">
        <v>3.8</v>
      </c>
      <c r="U64" s="154">
        <v>1.6</v>
      </c>
      <c r="V64" s="154">
        <v>0.7</v>
      </c>
      <c r="Y64" s="27">
        <v>58.4</v>
      </c>
      <c r="AB64" s="27">
        <v>21.9</v>
      </c>
      <c r="AC64" s="27">
        <v>36.5</v>
      </c>
      <c r="AG64" s="27">
        <v>0.9</v>
      </c>
      <c r="AK64" s="27">
        <v>42</v>
      </c>
      <c r="AL64" s="27">
        <v>1.1000000000000001</v>
      </c>
      <c r="AM64" s="27">
        <v>12</v>
      </c>
      <c r="AN64" s="27">
        <v>120</v>
      </c>
      <c r="AO64" s="27">
        <v>120</v>
      </c>
      <c r="AP64" s="27">
        <v>380</v>
      </c>
      <c r="AQ64" s="27">
        <v>0.5</v>
      </c>
      <c r="AR64" s="27">
        <v>0.1</v>
      </c>
      <c r="BH64" s="27">
        <v>0.86</v>
      </c>
      <c r="BJ64" s="27">
        <v>0.06</v>
      </c>
      <c r="BK64" s="27">
        <v>0.11</v>
      </c>
      <c r="BL64" s="27">
        <v>0.5</v>
      </c>
      <c r="BP64" s="27" t="s">
        <v>501</v>
      </c>
      <c r="BQ64" s="27">
        <v>0</v>
      </c>
      <c r="BW64" s="27" t="s">
        <v>8</v>
      </c>
      <c r="BX64" s="27">
        <v>138</v>
      </c>
    </row>
    <row r="65" spans="1:119" ht="15" x14ac:dyDescent="0.3">
      <c r="A65" s="10" t="s">
        <v>1004</v>
      </c>
      <c r="B65" t="s">
        <v>1413</v>
      </c>
      <c r="C65"/>
      <c r="D65" s="50" t="s">
        <v>407</v>
      </c>
      <c r="E65" s="14">
        <v>2</v>
      </c>
      <c r="F65" s="40" t="s">
        <v>422</v>
      </c>
      <c r="G65" s="40" t="s">
        <v>422</v>
      </c>
      <c r="I65" s="27">
        <v>1</v>
      </c>
      <c r="K65" s="27">
        <v>15.2</v>
      </c>
      <c r="L65" s="27">
        <v>1.05</v>
      </c>
      <c r="M65" s="27">
        <v>6.3</v>
      </c>
      <c r="P65" s="27">
        <v>112</v>
      </c>
      <c r="Q65" s="27">
        <v>6.9</v>
      </c>
      <c r="S65" s="154">
        <v>5.8</v>
      </c>
      <c r="T65" s="154">
        <v>8.9</v>
      </c>
      <c r="U65" s="154">
        <v>10.9</v>
      </c>
      <c r="V65" s="154" t="s">
        <v>501</v>
      </c>
      <c r="Y65" s="27">
        <v>53</v>
      </c>
      <c r="AB65" s="27">
        <v>22</v>
      </c>
      <c r="AC65" s="27">
        <v>30.4</v>
      </c>
      <c r="AG65" s="27">
        <v>0.9</v>
      </c>
      <c r="AK65" s="27">
        <v>69</v>
      </c>
      <c r="AL65" s="27">
        <v>1.3</v>
      </c>
      <c r="AM65" s="27">
        <v>10</v>
      </c>
      <c r="AN65" s="27">
        <v>156</v>
      </c>
      <c r="AO65" s="27">
        <v>83</v>
      </c>
      <c r="AP65" s="27">
        <v>326</v>
      </c>
      <c r="AQ65" s="27">
        <v>0.6</v>
      </c>
      <c r="AR65" s="27">
        <v>0.11</v>
      </c>
      <c r="AS65" s="27">
        <v>4</v>
      </c>
      <c r="AT65" s="27">
        <v>200</v>
      </c>
      <c r="AW65" s="27">
        <v>247</v>
      </c>
      <c r="AX65" s="27">
        <v>100</v>
      </c>
      <c r="BF65" s="27">
        <v>2.8</v>
      </c>
      <c r="BH65" s="27">
        <v>9.6999999999999993</v>
      </c>
      <c r="BJ65" s="27">
        <v>0.09</v>
      </c>
      <c r="BK65" s="27">
        <v>0.12</v>
      </c>
      <c r="BL65" s="27">
        <v>0.5</v>
      </c>
      <c r="BN65" s="27">
        <v>0.06</v>
      </c>
      <c r="BO65" s="27">
        <v>10</v>
      </c>
      <c r="BP65" s="27">
        <v>0.7</v>
      </c>
      <c r="BQ65" s="27">
        <v>0</v>
      </c>
      <c r="BW65" s="27" t="s">
        <v>8</v>
      </c>
      <c r="BX65" s="27">
        <v>142</v>
      </c>
    </row>
    <row r="66" spans="1:119" ht="15" x14ac:dyDescent="0.3">
      <c r="A66" s="10" t="s">
        <v>1005</v>
      </c>
      <c r="B66" t="s">
        <v>1413</v>
      </c>
      <c r="C66"/>
      <c r="D66" s="50" t="s">
        <v>409</v>
      </c>
      <c r="E66" s="14">
        <v>2</v>
      </c>
      <c r="F66" s="40" t="s">
        <v>1607</v>
      </c>
      <c r="G66" s="5" t="s">
        <v>423</v>
      </c>
      <c r="I66" s="27">
        <v>1</v>
      </c>
      <c r="K66" s="154">
        <v>17.778398404103733</v>
      </c>
      <c r="L66" s="154">
        <v>0.6356910800797948</v>
      </c>
      <c r="M66" s="154">
        <v>3.6453405528640639</v>
      </c>
      <c r="N66" s="154">
        <v>3.5907666001709888</v>
      </c>
      <c r="O66" s="154">
        <v>0</v>
      </c>
      <c r="P66" s="154">
        <v>0</v>
      </c>
      <c r="Q66" s="154">
        <v>57.572812767170134</v>
      </c>
      <c r="R66" s="154">
        <v>0</v>
      </c>
      <c r="S66" s="154">
        <v>7.2963736107153023</v>
      </c>
      <c r="T66" s="154">
        <v>10.64485893416928</v>
      </c>
      <c r="U66" s="154">
        <v>36.859518381305222</v>
      </c>
      <c r="V66" s="154">
        <v>0</v>
      </c>
      <c r="W66" s="154">
        <v>17.998069898183889</v>
      </c>
      <c r="X66" s="154">
        <v>5.4573952693074954E-2</v>
      </c>
      <c r="Y66" s="154">
        <v>19.521231119977202</v>
      </c>
      <c r="Z66" s="154">
        <v>17.306147827663928</v>
      </c>
      <c r="AA66" s="154">
        <v>0.68824383557925872</v>
      </c>
      <c r="AB66" s="154">
        <v>19.036762610430323</v>
      </c>
      <c r="AC66" s="154">
        <v>0.48446850954687948</v>
      </c>
      <c r="AD66" s="154">
        <v>0</v>
      </c>
      <c r="AE66" s="154">
        <v>2.9923055001424909E-2</v>
      </c>
      <c r="AF66" s="154">
        <v>0</v>
      </c>
      <c r="AG66" s="154">
        <v>1.8238814477058991</v>
      </c>
      <c r="AH66" s="154">
        <v>0</v>
      </c>
      <c r="AI66" s="154">
        <v>0</v>
      </c>
      <c r="AJ66" s="154">
        <v>0.50230834995725271</v>
      </c>
      <c r="AK66" s="154">
        <v>37.514961527500716</v>
      </c>
      <c r="AL66" s="154">
        <v>0.93684810487318326</v>
      </c>
      <c r="AM66" s="154">
        <v>23.369051011684238</v>
      </c>
      <c r="AN66" s="154">
        <v>67.387289826161307</v>
      </c>
      <c r="AO66" s="154">
        <v>74.406383585066962</v>
      </c>
      <c r="AP66" s="154">
        <v>135.95269307495013</v>
      </c>
      <c r="AQ66" s="154">
        <v>0.55092618979766317</v>
      </c>
      <c r="AR66" s="154">
        <v>9.3422627529210586E-2</v>
      </c>
      <c r="AS66" s="154">
        <v>1.1742661726987746</v>
      </c>
      <c r="AT66" s="154">
        <v>541.4655884867484</v>
      </c>
      <c r="AU66" s="154">
        <v>0</v>
      </c>
      <c r="AV66" s="154">
        <v>1.7098888572242805</v>
      </c>
      <c r="AW66" s="154">
        <v>0</v>
      </c>
      <c r="AX66" s="154">
        <v>0</v>
      </c>
      <c r="AY66" s="154">
        <v>0</v>
      </c>
      <c r="AZ66" s="154">
        <v>0</v>
      </c>
      <c r="BA66" s="154">
        <v>0</v>
      </c>
      <c r="BB66" s="154">
        <v>0</v>
      </c>
      <c r="BC66" s="154">
        <v>0</v>
      </c>
      <c r="BD66" s="154">
        <v>0</v>
      </c>
      <c r="BE66" s="154">
        <v>0</v>
      </c>
      <c r="BF66" s="154">
        <v>0</v>
      </c>
      <c r="BG66" s="154">
        <v>0</v>
      </c>
      <c r="BH66" s="154">
        <v>22.524935879167852</v>
      </c>
      <c r="BI66" s="154">
        <v>0</v>
      </c>
      <c r="BJ66" s="154">
        <v>6.8703334283271578E-2</v>
      </c>
      <c r="BK66" s="154">
        <v>1.8697634653747502E-2</v>
      </c>
      <c r="BL66" s="154">
        <v>0.7179395839270446</v>
      </c>
      <c r="BM66" s="154"/>
      <c r="BN66" s="154">
        <v>5.262182958107723E-2</v>
      </c>
      <c r="BO66" s="154">
        <v>8.9341692789968654</v>
      </c>
      <c r="BP66" s="154">
        <v>2.8498147620404674E-5</v>
      </c>
      <c r="BQ66" s="311">
        <v>4.274722143060701E-4</v>
      </c>
    </row>
    <row r="67" spans="1:119" ht="15" x14ac:dyDescent="0.3">
      <c r="A67" s="10" t="s">
        <v>1006</v>
      </c>
      <c r="B67" t="s">
        <v>1413</v>
      </c>
      <c r="C67" t="s">
        <v>409</v>
      </c>
      <c r="D67" s="50" t="s">
        <v>409</v>
      </c>
      <c r="E67">
        <v>1</v>
      </c>
      <c r="F67" s="40" t="s">
        <v>1608</v>
      </c>
      <c r="G67" s="5" t="s">
        <v>424</v>
      </c>
      <c r="I67" s="27">
        <v>1</v>
      </c>
      <c r="K67" s="154">
        <v>17.782046166999145</v>
      </c>
      <c r="L67" s="154">
        <v>0.58439441436306638</v>
      </c>
      <c r="M67" s="154">
        <v>3.3318609290396122</v>
      </c>
      <c r="N67" s="154">
        <v>3.2772869763465375</v>
      </c>
      <c r="O67" s="154">
        <v>0</v>
      </c>
      <c r="P67" s="154">
        <v>0</v>
      </c>
      <c r="Q67" s="154">
        <v>57.401823881447712</v>
      </c>
      <c r="R67" s="154">
        <v>0</v>
      </c>
      <c r="S67" s="154">
        <v>7.2678754630948985</v>
      </c>
      <c r="T67" s="154">
        <v>10.616360786548874</v>
      </c>
      <c r="U67" s="154">
        <v>36.774023938444003</v>
      </c>
      <c r="V67" s="154">
        <v>0</v>
      </c>
      <c r="W67" s="154">
        <v>19.752706028653591</v>
      </c>
      <c r="X67" s="154">
        <v>5.4573952693074954E-2</v>
      </c>
      <c r="Y67" s="154">
        <v>21.459105158164718</v>
      </c>
      <c r="Z67" s="154">
        <v>19.145573719526414</v>
      </c>
      <c r="AA67" s="154">
        <v>0.59975301605395648</v>
      </c>
      <c r="AB67" s="154">
        <v>21.060131091479054</v>
      </c>
      <c r="AC67" s="154">
        <v>0.39897406668566543</v>
      </c>
      <c r="AD67" s="154">
        <v>0</v>
      </c>
      <c r="AE67" s="154">
        <v>2.9923055001424909E-2</v>
      </c>
      <c r="AF67" s="154">
        <v>0</v>
      </c>
      <c r="AG67" s="154">
        <v>0.88344257623254496</v>
      </c>
      <c r="AH67" s="154">
        <v>0</v>
      </c>
      <c r="AI67" s="154">
        <v>0</v>
      </c>
      <c r="AJ67" s="154">
        <v>0.50436021658592189</v>
      </c>
      <c r="AK67" s="154">
        <v>40.558563693359936</v>
      </c>
      <c r="AL67" s="154">
        <v>0.6308919920205186</v>
      </c>
      <c r="AM67" s="154">
        <v>9.4391564548304352</v>
      </c>
      <c r="AN67" s="154">
        <v>36.082644628099168</v>
      </c>
      <c r="AO67" s="154">
        <v>40.986035907666</v>
      </c>
      <c r="AP67" s="154">
        <v>135.7338273012254</v>
      </c>
      <c r="AQ67" s="154">
        <v>0.26594471359361643</v>
      </c>
      <c r="AR67" s="154">
        <v>5.3616414933029356E-2</v>
      </c>
      <c r="AS67" s="154">
        <v>0.88928469649472774</v>
      </c>
      <c r="AT67" s="154">
        <v>199.4878170418923</v>
      </c>
      <c r="AU67" s="154">
        <v>0</v>
      </c>
      <c r="AV67" s="154">
        <v>1.7098888572242805</v>
      </c>
      <c r="AW67" s="154">
        <v>0</v>
      </c>
      <c r="AX67" s="154">
        <v>0</v>
      </c>
      <c r="AY67" s="154">
        <v>0</v>
      </c>
      <c r="AZ67" s="154">
        <v>0</v>
      </c>
      <c r="BA67" s="154">
        <v>0</v>
      </c>
      <c r="BB67" s="154">
        <v>0</v>
      </c>
      <c r="BC67" s="154">
        <v>0</v>
      </c>
      <c r="BD67" s="154">
        <v>0</v>
      </c>
      <c r="BE67" s="154">
        <v>0</v>
      </c>
      <c r="BF67" s="154">
        <v>0</v>
      </c>
      <c r="BG67" s="154">
        <v>0</v>
      </c>
      <c r="BH67" s="154">
        <v>22.439441436306641</v>
      </c>
      <c r="BI67" s="154">
        <v>0</v>
      </c>
      <c r="BJ67" s="154">
        <v>5.6747791393559413E-2</v>
      </c>
      <c r="BK67" s="154">
        <v>1.1899116557423766E-2</v>
      </c>
      <c r="BL67" s="154">
        <v>0.37623539469934447</v>
      </c>
      <c r="BM67" s="154"/>
      <c r="BN67" s="154">
        <v>2.6973496722713024E-2</v>
      </c>
      <c r="BO67" s="154">
        <v>6.084354516956398</v>
      </c>
      <c r="BP67" s="154">
        <v>2.8498147620404674E-5</v>
      </c>
      <c r="BQ67" s="311">
        <v>4.274722143060701E-4</v>
      </c>
      <c r="BT67" s="27">
        <v>6.25</v>
      </c>
      <c r="BW67" s="27" t="s">
        <v>496</v>
      </c>
    </row>
    <row r="68" spans="1:119" ht="15" x14ac:dyDescent="0.3">
      <c r="A68" s="10" t="s">
        <v>1007</v>
      </c>
      <c r="B68"/>
      <c r="C68"/>
      <c r="D68" s="50" t="s">
        <v>407</v>
      </c>
      <c r="E68" s="107">
        <v>3</v>
      </c>
      <c r="F68" s="40" t="s">
        <v>425</v>
      </c>
      <c r="G68" s="40" t="s">
        <v>425</v>
      </c>
      <c r="K68" s="154"/>
      <c r="L68" s="154"/>
      <c r="M68" s="154"/>
      <c r="N68" s="154"/>
      <c r="O68" s="154"/>
      <c r="P68" s="154"/>
      <c r="Q68" s="154"/>
      <c r="R68" s="154"/>
      <c r="S68" s="154"/>
      <c r="T68" s="154"/>
      <c r="U68" s="154"/>
      <c r="V68" s="154"/>
      <c r="W68" s="154"/>
      <c r="X68" s="154"/>
      <c r="Y68" s="154"/>
      <c r="Z68" s="154"/>
      <c r="AA68" s="154"/>
      <c r="AB68" s="154"/>
      <c r="AC68" s="154"/>
      <c r="AD68" s="154"/>
      <c r="AE68" s="154"/>
      <c r="AF68" s="154"/>
      <c r="AG68" s="154"/>
      <c r="AH68" s="154"/>
      <c r="AI68" s="154"/>
      <c r="AJ68" s="154"/>
      <c r="AK68" s="154"/>
      <c r="AL68" s="154"/>
      <c r="AM68" s="154"/>
      <c r="AN68" s="154"/>
      <c r="AO68" s="154"/>
      <c r="AP68" s="154"/>
      <c r="AQ68" s="154"/>
      <c r="AR68" s="154"/>
      <c r="AS68" s="154"/>
      <c r="AT68" s="154"/>
      <c r="AU68" s="154"/>
      <c r="AV68" s="154"/>
      <c r="AW68" s="154"/>
      <c r="AX68" s="154"/>
      <c r="AY68" s="154"/>
      <c r="AZ68" s="154"/>
      <c r="BA68" s="154"/>
      <c r="BB68" s="154"/>
      <c r="BC68" s="154"/>
      <c r="BD68" s="154"/>
      <c r="BE68" s="154"/>
      <c r="BF68" s="154"/>
      <c r="BG68" s="154"/>
      <c r="BH68" s="154"/>
      <c r="BI68" s="154"/>
      <c r="BJ68" s="154"/>
      <c r="BK68" s="154"/>
      <c r="BL68" s="154"/>
      <c r="BM68" s="154"/>
      <c r="BN68" s="154"/>
      <c r="BO68" s="154"/>
      <c r="BP68" s="154"/>
      <c r="BQ68" s="154"/>
    </row>
    <row r="69" spans="1:119" ht="15" x14ac:dyDescent="0.3">
      <c r="A69" s="41" t="s">
        <v>1008</v>
      </c>
      <c r="B69" t="s">
        <v>1413</v>
      </c>
      <c r="C69"/>
      <c r="D69" s="50" t="s">
        <v>409</v>
      </c>
      <c r="E69" s="14">
        <v>2</v>
      </c>
      <c r="F69" s="44" t="s">
        <v>182</v>
      </c>
      <c r="G69" s="44" t="s">
        <v>182</v>
      </c>
      <c r="K69" s="154">
        <v>32.659891598915983</v>
      </c>
      <c r="L69" s="154">
        <v>0.16937669376693767</v>
      </c>
      <c r="M69" s="154">
        <v>6.4905149051490518</v>
      </c>
      <c r="N69" s="154">
        <v>5.3658536585365857</v>
      </c>
      <c r="O69" s="154">
        <v>1.1246612466124664</v>
      </c>
      <c r="P69" s="154">
        <v>3.3875338753387536E-3</v>
      </c>
      <c r="Q69" s="154">
        <v>12.8319783197832</v>
      </c>
      <c r="R69" s="154">
        <v>0</v>
      </c>
      <c r="S69" s="154">
        <v>3.3021680216802172</v>
      </c>
      <c r="T69" s="154">
        <v>6.0447154471544717</v>
      </c>
      <c r="U69" s="154">
        <v>2.609078590785908</v>
      </c>
      <c r="V69" s="154">
        <v>0</v>
      </c>
      <c r="W69" s="154">
        <v>43.046070460704598</v>
      </c>
      <c r="X69" s="154">
        <v>0</v>
      </c>
      <c r="Y69" s="154">
        <v>0</v>
      </c>
      <c r="Z69" s="154">
        <v>0</v>
      </c>
      <c r="AA69" s="154">
        <v>4.2384823848238478</v>
      </c>
      <c r="AB69" s="154">
        <v>0</v>
      </c>
      <c r="AC69" s="154">
        <v>0</v>
      </c>
      <c r="AD69" s="154">
        <v>0</v>
      </c>
      <c r="AE69" s="154">
        <v>1.4634146341463417</v>
      </c>
      <c r="AF69" s="154">
        <v>0</v>
      </c>
      <c r="AG69" s="154">
        <v>0</v>
      </c>
      <c r="AH69" s="154">
        <v>0</v>
      </c>
      <c r="AI69" s="154">
        <v>0</v>
      </c>
      <c r="AJ69" s="154">
        <v>3.5555555555555554</v>
      </c>
      <c r="AK69" s="154">
        <v>226.01626016260164</v>
      </c>
      <c r="AL69" s="154">
        <v>0.99525745257452569</v>
      </c>
      <c r="AM69" s="154">
        <v>15.420054200542005</v>
      </c>
      <c r="AN69" s="154">
        <v>352.4864498644987</v>
      </c>
      <c r="AO69" s="154">
        <v>128.15040650406505</v>
      </c>
      <c r="AP69" s="154">
        <v>1179.3360433604337</v>
      </c>
      <c r="AQ69" s="154">
        <v>0.46544715447154467</v>
      </c>
      <c r="AR69" s="154">
        <v>6.5176151761517628E-2</v>
      </c>
      <c r="AS69" s="154">
        <v>0.6775067750677507</v>
      </c>
      <c r="AT69" s="154">
        <v>543.36043360433598</v>
      </c>
      <c r="AU69" s="154">
        <v>0</v>
      </c>
      <c r="AV69" s="154">
        <v>115.17615176151762</v>
      </c>
      <c r="AW69" s="154">
        <v>12.533875338753386</v>
      </c>
      <c r="AX69" s="154">
        <v>6.4363143631436319</v>
      </c>
      <c r="AY69" s="154">
        <v>0</v>
      </c>
      <c r="AZ69" s="154">
        <v>0</v>
      </c>
      <c r="BA69" s="154">
        <v>0</v>
      </c>
      <c r="BB69" s="154">
        <v>0</v>
      </c>
      <c r="BC69" s="154">
        <v>0</v>
      </c>
      <c r="BD69" s="154">
        <v>0</v>
      </c>
      <c r="BE69" s="154">
        <v>0.68766937669376693</v>
      </c>
      <c r="BF69" s="154">
        <v>0</v>
      </c>
      <c r="BG69" s="154">
        <v>0</v>
      </c>
      <c r="BH69" s="154">
        <v>2.0821138211382113</v>
      </c>
      <c r="BI69" s="154">
        <v>0</v>
      </c>
      <c r="BJ69" s="299">
        <v>5.205962059620596E-2</v>
      </c>
      <c r="BK69" s="154">
        <v>6.0582655826558265E-2</v>
      </c>
      <c r="BL69" s="154">
        <v>0.39776422764227637</v>
      </c>
      <c r="BM69" s="154"/>
      <c r="BN69" s="154">
        <v>2.7184959349593498E-2</v>
      </c>
      <c r="BO69" s="154">
        <v>12.2289972899729</v>
      </c>
      <c r="BP69" s="154">
        <v>0.13550135501355012</v>
      </c>
      <c r="BQ69" s="154">
        <v>0.33875338753387535</v>
      </c>
      <c r="BR69" s="27">
        <v>0</v>
      </c>
    </row>
    <row r="70" spans="1:119" s="16" customFormat="1" ht="15" x14ac:dyDescent="0.3">
      <c r="A70" s="15"/>
      <c r="C70" s="18" t="s">
        <v>506</v>
      </c>
      <c r="D70" s="18"/>
      <c r="E70" s="45" t="s">
        <v>1332</v>
      </c>
      <c r="H70" s="17"/>
      <c r="I70" s="55"/>
      <c r="J70" s="55"/>
      <c r="K70" s="12"/>
      <c r="L70" s="12"/>
      <c r="M70" s="12"/>
      <c r="N70" s="12"/>
      <c r="O70" s="12"/>
      <c r="P70" s="12"/>
      <c r="Q70" s="12"/>
      <c r="R70" s="12"/>
      <c r="S70" s="299"/>
      <c r="T70" s="299"/>
      <c r="U70" s="299"/>
      <c r="V70" s="299"/>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27"/>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60"/>
      <c r="DI70" s="60"/>
      <c r="DJ70" s="60"/>
      <c r="DK70" s="60"/>
      <c r="DL70" s="60"/>
      <c r="DM70" s="60"/>
      <c r="DN70" s="60"/>
      <c r="DO70" s="60"/>
    </row>
    <row r="71" spans="1:119" ht="15" x14ac:dyDescent="0.3">
      <c r="A71" s="10" t="s">
        <v>576</v>
      </c>
      <c r="B71" t="s">
        <v>1413</v>
      </c>
      <c r="C71"/>
      <c r="D71" s="50" t="s">
        <v>407</v>
      </c>
      <c r="E71">
        <v>1</v>
      </c>
      <c r="F71" s="40" t="s">
        <v>1120</v>
      </c>
      <c r="G71" s="40" t="s">
        <v>426</v>
      </c>
      <c r="I71" s="27">
        <v>1</v>
      </c>
      <c r="K71" s="216">
        <v>3</v>
      </c>
      <c r="L71" s="216">
        <v>2.06</v>
      </c>
      <c r="M71" s="27">
        <v>12.7</v>
      </c>
      <c r="N71" s="27">
        <v>12.7</v>
      </c>
      <c r="O71" s="27">
        <v>0</v>
      </c>
      <c r="P71" s="27">
        <v>0</v>
      </c>
      <c r="Q71" s="27">
        <v>1.3</v>
      </c>
      <c r="S71" s="154">
        <v>0.22</v>
      </c>
      <c r="T71" s="154">
        <v>0.17</v>
      </c>
      <c r="U71" s="154">
        <v>0.68</v>
      </c>
      <c r="V71" s="154"/>
      <c r="W71" s="27">
        <v>57.5</v>
      </c>
      <c r="AA71" s="27">
        <v>10.6</v>
      </c>
      <c r="AE71" s="27">
        <v>19</v>
      </c>
      <c r="AK71" s="27">
        <v>50</v>
      </c>
      <c r="AL71" s="27">
        <v>14</v>
      </c>
      <c r="AM71" s="27">
        <v>182</v>
      </c>
      <c r="AN71" s="27">
        <v>480</v>
      </c>
      <c r="AO71" s="27">
        <v>498</v>
      </c>
      <c r="AP71" s="27">
        <v>804</v>
      </c>
      <c r="AQ71" s="27">
        <v>4</v>
      </c>
      <c r="AR71" s="27">
        <v>1</v>
      </c>
      <c r="AT71" s="27">
        <v>0</v>
      </c>
      <c r="AW71" s="27">
        <v>0</v>
      </c>
      <c r="BE71" s="27">
        <v>2.8</v>
      </c>
      <c r="BH71" s="27">
        <v>2.2000000000000002</v>
      </c>
      <c r="BJ71" s="27">
        <v>1.33</v>
      </c>
      <c r="BK71" s="27">
        <v>1.59</v>
      </c>
      <c r="BL71" s="27">
        <v>17.7</v>
      </c>
      <c r="BN71" s="27">
        <v>1.8</v>
      </c>
      <c r="BO71" s="27">
        <v>250</v>
      </c>
      <c r="BP71" s="27">
        <v>2</v>
      </c>
      <c r="BQ71" s="27">
        <v>0</v>
      </c>
      <c r="BW71" s="27" t="s">
        <v>4</v>
      </c>
      <c r="BX71" s="27">
        <v>4035</v>
      </c>
    </row>
    <row r="72" spans="1:119" ht="15" x14ac:dyDescent="0.3">
      <c r="A72" s="10" t="s">
        <v>577</v>
      </c>
      <c r="B72" t="s">
        <v>1413</v>
      </c>
      <c r="C72"/>
      <c r="D72" s="50" t="s">
        <v>407</v>
      </c>
      <c r="E72">
        <v>1</v>
      </c>
      <c r="F72" s="40" t="s">
        <v>1121</v>
      </c>
      <c r="G72" s="40" t="s">
        <v>429</v>
      </c>
      <c r="I72" s="27">
        <v>1</v>
      </c>
      <c r="K72" s="216">
        <v>3</v>
      </c>
      <c r="L72" s="216">
        <v>1.26</v>
      </c>
      <c r="M72" s="27">
        <v>7.7</v>
      </c>
      <c r="N72" s="27">
        <v>7.7</v>
      </c>
      <c r="O72" s="27">
        <v>0</v>
      </c>
      <c r="P72" s="27">
        <v>0</v>
      </c>
      <c r="Q72" s="27">
        <v>0.2</v>
      </c>
      <c r="S72" s="154">
        <v>0.03</v>
      </c>
      <c r="T72" s="154">
        <v>0.06</v>
      </c>
      <c r="U72" s="154">
        <v>0.1</v>
      </c>
      <c r="V72" s="154"/>
      <c r="W72" s="27">
        <v>82.9</v>
      </c>
      <c r="AA72" s="27">
        <v>6.3</v>
      </c>
      <c r="AE72" s="27">
        <v>3.3</v>
      </c>
      <c r="AK72" s="27">
        <v>11</v>
      </c>
      <c r="AL72" s="27">
        <v>12</v>
      </c>
      <c r="AM72" s="27">
        <v>13</v>
      </c>
      <c r="AN72" s="27">
        <v>51</v>
      </c>
      <c r="AO72" s="27">
        <v>106</v>
      </c>
      <c r="AP72" s="27">
        <v>1211</v>
      </c>
      <c r="AT72" s="27">
        <v>80</v>
      </c>
      <c r="AW72" s="27">
        <v>0</v>
      </c>
      <c r="BE72" s="27">
        <v>2.8</v>
      </c>
      <c r="BH72" s="27">
        <v>0.4</v>
      </c>
      <c r="BJ72" s="27">
        <v>1.33</v>
      </c>
      <c r="BK72" s="27">
        <v>1.59</v>
      </c>
      <c r="BL72" s="27">
        <v>17.7</v>
      </c>
      <c r="BN72" s="27">
        <v>1.8</v>
      </c>
      <c r="BO72" s="27">
        <v>250</v>
      </c>
      <c r="BP72" s="27">
        <v>2</v>
      </c>
      <c r="BQ72" s="27">
        <v>0</v>
      </c>
      <c r="BW72" s="27" t="s">
        <v>4</v>
      </c>
      <c r="BX72" s="27">
        <v>4036</v>
      </c>
    </row>
    <row r="73" spans="1:119" ht="15" x14ac:dyDescent="0.3">
      <c r="A73" s="10" t="s">
        <v>578</v>
      </c>
      <c r="B73" t="s">
        <v>1413</v>
      </c>
      <c r="C73"/>
      <c r="D73" s="50" t="s">
        <v>407</v>
      </c>
      <c r="E73">
        <v>1</v>
      </c>
      <c r="F73" s="40" t="s">
        <v>1122</v>
      </c>
      <c r="G73" s="40" t="s">
        <v>430</v>
      </c>
      <c r="I73" s="27">
        <v>1</v>
      </c>
      <c r="K73" s="216">
        <v>3</v>
      </c>
      <c r="L73" s="216">
        <v>1.03</v>
      </c>
      <c r="M73" s="27">
        <v>6.6</v>
      </c>
      <c r="N73" s="27">
        <v>6.6</v>
      </c>
      <c r="O73" s="27">
        <v>0</v>
      </c>
      <c r="P73" s="27">
        <v>0</v>
      </c>
      <c r="Q73" s="27">
        <v>0.2</v>
      </c>
      <c r="S73" s="154">
        <v>0.05</v>
      </c>
      <c r="T73" s="154">
        <v>0.04</v>
      </c>
      <c r="U73" s="154">
        <v>0.04</v>
      </c>
      <c r="V73" s="154"/>
      <c r="W73" s="27">
        <v>86.8</v>
      </c>
      <c r="AA73" s="27">
        <v>8.5</v>
      </c>
      <c r="AE73" s="27">
        <v>0.5</v>
      </c>
      <c r="AK73" s="27">
        <v>11</v>
      </c>
      <c r="AL73" s="27">
        <v>11</v>
      </c>
      <c r="AM73" s="27">
        <v>37</v>
      </c>
      <c r="AN73" s="27">
        <v>141</v>
      </c>
      <c r="AO73" s="27">
        <v>100</v>
      </c>
      <c r="AP73" s="27">
        <v>1323</v>
      </c>
      <c r="AQ73" s="27">
        <v>2</v>
      </c>
      <c r="AR73" s="27">
        <v>0.25</v>
      </c>
      <c r="AT73" s="27">
        <v>990</v>
      </c>
      <c r="AW73" s="27">
        <v>0</v>
      </c>
      <c r="BE73" s="27">
        <v>2.8</v>
      </c>
      <c r="BH73" s="27">
        <v>0.6</v>
      </c>
      <c r="BJ73" s="27">
        <v>1.33</v>
      </c>
      <c r="BK73" s="27">
        <v>1.59</v>
      </c>
      <c r="BL73" s="27">
        <v>17.7</v>
      </c>
      <c r="BN73" s="27">
        <v>1.8</v>
      </c>
      <c r="BO73" s="27">
        <v>250</v>
      </c>
      <c r="BP73" s="27">
        <v>2</v>
      </c>
      <c r="BQ73" s="27">
        <v>0</v>
      </c>
      <c r="BW73" s="27" t="s">
        <v>4</v>
      </c>
      <c r="BX73" s="27">
        <v>4046</v>
      </c>
    </row>
    <row r="74" spans="1:119" ht="15" x14ac:dyDescent="0.3">
      <c r="A74" s="41" t="s">
        <v>579</v>
      </c>
      <c r="B74" t="s">
        <v>1413</v>
      </c>
      <c r="C74"/>
      <c r="D74" s="50" t="s">
        <v>407</v>
      </c>
      <c r="E74">
        <v>1</v>
      </c>
      <c r="F74" s="40" t="s">
        <v>1123</v>
      </c>
      <c r="G74" s="40" t="s">
        <v>431</v>
      </c>
      <c r="I74" s="27">
        <v>1</v>
      </c>
      <c r="K74" s="216">
        <v>9</v>
      </c>
      <c r="L74" s="216">
        <v>75.5</v>
      </c>
      <c r="M74" s="27">
        <v>11.6</v>
      </c>
      <c r="N74" s="27">
        <v>11.6</v>
      </c>
      <c r="O74" s="27">
        <v>0</v>
      </c>
      <c r="P74" s="27">
        <v>0</v>
      </c>
      <c r="Q74" s="27">
        <v>2.1</v>
      </c>
      <c r="S74" s="154">
        <v>0.27</v>
      </c>
      <c r="T74" s="154">
        <v>0.31</v>
      </c>
      <c r="U74" s="154">
        <v>0.94</v>
      </c>
      <c r="V74" s="154"/>
      <c r="W74" s="27">
        <v>63.2</v>
      </c>
      <c r="AA74" s="27">
        <v>6.2</v>
      </c>
      <c r="AE74" s="27">
        <v>12.1</v>
      </c>
      <c r="AK74" s="27">
        <v>34</v>
      </c>
      <c r="AL74" s="27">
        <v>5.8</v>
      </c>
      <c r="AM74" s="27">
        <v>116</v>
      </c>
      <c r="AN74" s="27">
        <v>280</v>
      </c>
      <c r="AO74" s="27">
        <v>357</v>
      </c>
      <c r="AP74" s="27">
        <v>165</v>
      </c>
      <c r="AQ74" s="27">
        <v>1.93</v>
      </c>
      <c r="AR74" s="27">
        <v>0.52</v>
      </c>
      <c r="AW74" s="27">
        <v>0</v>
      </c>
      <c r="BE74" s="27">
        <v>0</v>
      </c>
      <c r="BH74" s="27">
        <v>1</v>
      </c>
      <c r="BJ74" s="27">
        <v>0.68</v>
      </c>
      <c r="BK74" s="27">
        <v>0.97</v>
      </c>
      <c r="BL74" s="27">
        <v>9.6999999999999993</v>
      </c>
      <c r="BN74" s="27">
        <v>0.21299999999999999</v>
      </c>
      <c r="BO74" s="27">
        <v>48</v>
      </c>
      <c r="BP74" s="27">
        <v>0</v>
      </c>
      <c r="BQ74" s="27">
        <v>0</v>
      </c>
      <c r="BW74" s="27" t="s">
        <v>4</v>
      </c>
      <c r="BX74" s="27">
        <v>4037</v>
      </c>
    </row>
    <row r="75" spans="1:119" s="16" customFormat="1" ht="15" x14ac:dyDescent="0.3">
      <c r="A75" s="15"/>
      <c r="C75" s="2" t="s">
        <v>510</v>
      </c>
      <c r="D75" s="2"/>
      <c r="E75" s="45" t="s">
        <v>1333</v>
      </c>
      <c r="H75" s="17"/>
      <c r="I75" s="55"/>
      <c r="J75" s="55"/>
      <c r="K75" s="236"/>
      <c r="L75" s="12"/>
      <c r="M75" s="12"/>
      <c r="N75" s="12"/>
      <c r="O75" s="12"/>
      <c r="P75" s="12"/>
      <c r="Q75" s="12"/>
      <c r="R75" s="12"/>
      <c r="S75" s="299"/>
      <c r="T75" s="299"/>
      <c r="U75" s="299"/>
      <c r="V75" s="299"/>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27"/>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CQ75" s="12"/>
      <c r="CR75" s="12"/>
      <c r="CS75" s="12"/>
      <c r="CT75" s="12"/>
      <c r="CU75" s="12"/>
      <c r="CV75" s="12"/>
      <c r="CW75" s="12"/>
      <c r="CX75" s="12"/>
      <c r="CY75" s="12"/>
      <c r="CZ75" s="12"/>
      <c r="DA75" s="12"/>
      <c r="DB75" s="12"/>
      <c r="DC75" s="12"/>
      <c r="DD75" s="12"/>
      <c r="DE75" s="12"/>
      <c r="DF75" s="12"/>
      <c r="DG75" s="12"/>
      <c r="DH75" s="60"/>
      <c r="DI75" s="60"/>
      <c r="DJ75" s="60"/>
      <c r="DK75" s="60"/>
      <c r="DL75" s="60"/>
      <c r="DM75" s="60"/>
      <c r="DN75" s="60"/>
      <c r="DO75" s="60"/>
    </row>
    <row r="76" spans="1:119" ht="15.5" x14ac:dyDescent="0.35">
      <c r="A76" s="10" t="s">
        <v>657</v>
      </c>
      <c r="B76" t="s">
        <v>1413</v>
      </c>
      <c r="D76" s="94" t="s">
        <v>407</v>
      </c>
      <c r="E76">
        <v>1</v>
      </c>
      <c r="F76" s="44" t="s">
        <v>235</v>
      </c>
      <c r="G76" s="50"/>
      <c r="H76" s="3" t="s">
        <v>1535</v>
      </c>
      <c r="I76" s="27">
        <v>1</v>
      </c>
      <c r="K76" s="27">
        <v>65.400000000000006</v>
      </c>
      <c r="L76" s="27">
        <v>3.08</v>
      </c>
      <c r="M76" s="27">
        <v>19.2</v>
      </c>
      <c r="P76" s="27">
        <v>7.5999999999999998E-2</v>
      </c>
      <c r="Q76" s="27">
        <v>14.2</v>
      </c>
      <c r="S76" s="154">
        <v>5.95</v>
      </c>
      <c r="T76" s="154">
        <v>5.29</v>
      </c>
      <c r="U76" s="154">
        <v>0.64</v>
      </c>
      <c r="V76" s="154"/>
      <c r="W76" s="27">
        <v>0</v>
      </c>
      <c r="Z76" s="27">
        <v>0</v>
      </c>
      <c r="AA76" s="27">
        <v>0</v>
      </c>
      <c r="AE76" s="27">
        <v>0</v>
      </c>
      <c r="AJ76" s="27">
        <v>0.9</v>
      </c>
      <c r="AK76" s="27">
        <v>13</v>
      </c>
      <c r="AL76" s="27">
        <v>0.7</v>
      </c>
      <c r="AM76" s="27">
        <v>19</v>
      </c>
      <c r="AN76" s="27">
        <v>164</v>
      </c>
      <c r="AO76" s="27">
        <v>274</v>
      </c>
      <c r="AP76" s="27">
        <v>85</v>
      </c>
      <c r="AQ76" s="27">
        <v>3.42</v>
      </c>
      <c r="AR76" s="27">
        <v>0.32</v>
      </c>
      <c r="AS76" s="27">
        <v>8.6</v>
      </c>
      <c r="AT76" s="27">
        <v>17</v>
      </c>
      <c r="AV76" s="27">
        <v>0</v>
      </c>
      <c r="AW76" s="27">
        <v>0</v>
      </c>
      <c r="AX76" s="27">
        <v>0</v>
      </c>
      <c r="BE76" s="27">
        <v>0.62</v>
      </c>
      <c r="BH76" s="27">
        <v>0.16</v>
      </c>
      <c r="BJ76" s="27">
        <v>0.13</v>
      </c>
      <c r="BK76" s="27">
        <v>0.08</v>
      </c>
      <c r="BL76" s="27">
        <v>5.4</v>
      </c>
      <c r="BN76" s="27">
        <v>0.21199999999999999</v>
      </c>
      <c r="BO76" s="27">
        <v>10</v>
      </c>
      <c r="BP76" s="27">
        <v>1</v>
      </c>
      <c r="BQ76" s="27">
        <v>0</v>
      </c>
      <c r="BW76" s="27" t="s">
        <v>186</v>
      </c>
      <c r="BX76" s="27">
        <v>4360</v>
      </c>
    </row>
    <row r="77" spans="1:119" ht="15.5" x14ac:dyDescent="0.35">
      <c r="A77" s="10" t="s">
        <v>658</v>
      </c>
      <c r="B77" t="s">
        <v>1413</v>
      </c>
      <c r="D77" s="94" t="s">
        <v>407</v>
      </c>
      <c r="E77">
        <v>1</v>
      </c>
      <c r="F77" s="44" t="s">
        <v>366</v>
      </c>
      <c r="G77" s="50"/>
      <c r="H77" s="3" t="s">
        <v>1535</v>
      </c>
      <c r="I77" s="27">
        <v>1</v>
      </c>
      <c r="K77" s="27">
        <v>50.3</v>
      </c>
      <c r="L77" s="27">
        <v>4.37</v>
      </c>
      <c r="M77" s="27">
        <v>27.3</v>
      </c>
      <c r="P77" s="27">
        <v>8.2000000000000003E-2</v>
      </c>
      <c r="Q77" s="27">
        <v>19.600000000000001</v>
      </c>
      <c r="S77" s="154">
        <v>9.11</v>
      </c>
      <c r="T77" s="154">
        <v>8.6</v>
      </c>
      <c r="U77" s="154">
        <v>0.24</v>
      </c>
      <c r="V77" s="154"/>
      <c r="W77" s="27">
        <v>0</v>
      </c>
      <c r="Z77" s="27">
        <v>0</v>
      </c>
      <c r="AA77" s="27">
        <v>0</v>
      </c>
      <c r="AE77" s="27">
        <v>0</v>
      </c>
      <c r="AJ77" s="27">
        <v>2.8</v>
      </c>
      <c r="AK77" s="27">
        <v>15</v>
      </c>
      <c r="AL77" s="27">
        <v>2.8</v>
      </c>
      <c r="AM77" s="27">
        <v>23</v>
      </c>
      <c r="AN77" s="27">
        <v>165</v>
      </c>
      <c r="AO77" s="27">
        <v>277</v>
      </c>
      <c r="AP77" s="27">
        <v>93</v>
      </c>
      <c r="AQ77" s="27">
        <v>4.9000000000000004</v>
      </c>
      <c r="AR77" s="27">
        <v>0.15</v>
      </c>
      <c r="AT77" s="27">
        <v>23</v>
      </c>
      <c r="AV77" s="27">
        <v>0</v>
      </c>
      <c r="AW77" s="27">
        <v>0</v>
      </c>
      <c r="AX77" s="27">
        <v>0</v>
      </c>
      <c r="BJ77" s="27">
        <v>0.09</v>
      </c>
      <c r="BK77" s="27">
        <v>0.12</v>
      </c>
      <c r="BL77" s="27">
        <v>4.2</v>
      </c>
      <c r="BN77" s="27">
        <v>0.38300000000000001</v>
      </c>
      <c r="BO77" s="27">
        <v>14</v>
      </c>
      <c r="BP77" s="27">
        <v>2.1</v>
      </c>
      <c r="BQ77" s="27">
        <v>0</v>
      </c>
      <c r="BW77" s="27" t="s">
        <v>186</v>
      </c>
      <c r="BX77" s="27">
        <v>4370</v>
      </c>
    </row>
    <row r="78" spans="1:119" ht="15.5" x14ac:dyDescent="0.35">
      <c r="A78" s="10" t="s">
        <v>659</v>
      </c>
      <c r="B78"/>
      <c r="D78" s="94" t="s">
        <v>407</v>
      </c>
      <c r="E78" s="107">
        <v>3</v>
      </c>
      <c r="F78" s="44" t="s">
        <v>236</v>
      </c>
      <c r="G78" s="50"/>
      <c r="H78" s="3" t="s">
        <v>1535</v>
      </c>
      <c r="S78" s="154"/>
      <c r="T78" s="154"/>
      <c r="U78" s="154"/>
      <c r="V78" s="154"/>
    </row>
    <row r="79" spans="1:119" ht="15.5" x14ac:dyDescent="0.35">
      <c r="A79" s="10" t="s">
        <v>660</v>
      </c>
      <c r="B79"/>
      <c r="D79" s="94" t="s">
        <v>409</v>
      </c>
      <c r="E79" s="107">
        <v>3</v>
      </c>
      <c r="F79" s="44" t="s">
        <v>367</v>
      </c>
      <c r="G79" s="50"/>
      <c r="H79" s="3" t="s">
        <v>1535</v>
      </c>
      <c r="S79" s="154"/>
      <c r="T79" s="154"/>
      <c r="U79" s="154"/>
      <c r="V79" s="154"/>
    </row>
    <row r="80" spans="1:119" ht="15" x14ac:dyDescent="0.3">
      <c r="A80" s="10" t="s">
        <v>661</v>
      </c>
      <c r="B80" t="s">
        <v>1413</v>
      </c>
      <c r="D80" s="94" t="s">
        <v>409</v>
      </c>
      <c r="E80" s="14">
        <v>2</v>
      </c>
      <c r="F80" s="44" t="s">
        <v>1132</v>
      </c>
      <c r="G80" s="2" t="s">
        <v>248</v>
      </c>
      <c r="H80"/>
      <c r="I80" s="27">
        <v>1</v>
      </c>
      <c r="K80" s="154">
        <v>57.010389610389609</v>
      </c>
      <c r="L80" s="154">
        <v>2.7692486085343231</v>
      </c>
      <c r="M80" s="154">
        <v>17.26808905380334</v>
      </c>
      <c r="N80" s="154">
        <v>9.2764378478664197E-3</v>
      </c>
      <c r="O80" s="154">
        <v>17.258812615955474</v>
      </c>
      <c r="P80" s="154">
        <v>4.0122448979591834</v>
      </c>
      <c r="Q80" s="154">
        <v>23.209647495361782</v>
      </c>
      <c r="R80" s="154">
        <v>0</v>
      </c>
      <c r="S80" s="154">
        <v>8.7356215213358066</v>
      </c>
      <c r="T80" s="154">
        <v>9.954081632653061</v>
      </c>
      <c r="U80" s="154">
        <v>2.035714285714286</v>
      </c>
      <c r="V80" s="154">
        <v>1.0204081632653062E-2</v>
      </c>
      <c r="W80" s="154">
        <v>1.391465677179963E-2</v>
      </c>
      <c r="X80" s="154"/>
      <c r="Y80" s="154"/>
      <c r="Z80" s="154"/>
      <c r="AA80" s="154"/>
      <c r="AB80" s="154"/>
      <c r="AC80" s="154"/>
      <c r="AD80" s="154"/>
      <c r="AE80" s="154">
        <v>0</v>
      </c>
      <c r="AF80" s="154"/>
      <c r="AG80" s="154"/>
      <c r="AH80" s="154"/>
      <c r="AI80" s="154"/>
      <c r="AJ80" s="154">
        <v>2.1013914656771799</v>
      </c>
      <c r="AK80" s="154">
        <v>15.292207792207794</v>
      </c>
      <c r="AL80" s="154">
        <v>0.73821892393320965</v>
      </c>
      <c r="AM80" s="154">
        <v>17.797773654916512</v>
      </c>
      <c r="AN80" s="154">
        <v>165.1307977736549</v>
      </c>
      <c r="AO80" s="154">
        <v>271.89610389610391</v>
      </c>
      <c r="AP80" s="154">
        <v>538.40445269016698</v>
      </c>
      <c r="AQ80" s="154">
        <v>2.6480519480519482</v>
      </c>
      <c r="AR80" s="154">
        <v>0.21</v>
      </c>
      <c r="AS80" s="154">
        <v>16.493506493506494</v>
      </c>
      <c r="AT80" s="154">
        <v>15.67717996289425</v>
      </c>
      <c r="AU80" s="154">
        <v>0</v>
      </c>
      <c r="AV80" s="154">
        <v>1.1131725417439702</v>
      </c>
      <c r="AW80" s="154">
        <v>0</v>
      </c>
      <c r="AX80" s="154">
        <v>0</v>
      </c>
      <c r="AY80" s="154">
        <v>0</v>
      </c>
      <c r="AZ80" s="154">
        <v>0</v>
      </c>
      <c r="BA80" s="154">
        <v>0</v>
      </c>
      <c r="BB80" s="154">
        <v>0</v>
      </c>
      <c r="BC80" s="154">
        <v>0</v>
      </c>
      <c r="BD80" s="154">
        <v>0</v>
      </c>
      <c r="BE80" s="154">
        <v>0.71614100185528762</v>
      </c>
      <c r="BF80" s="154">
        <v>0</v>
      </c>
      <c r="BG80" s="154">
        <v>0</v>
      </c>
      <c r="BH80" s="154">
        <v>0.17736549165120594</v>
      </c>
      <c r="BI80" s="154">
        <v>0</v>
      </c>
      <c r="BJ80" s="154">
        <v>0.26159554730983303</v>
      </c>
      <c r="BK80" s="154">
        <v>0.11688311688311688</v>
      </c>
      <c r="BL80" s="154">
        <v>3.8033395176252323</v>
      </c>
      <c r="BM80" s="154"/>
      <c r="BN80" s="154">
        <v>0.18871985157699445</v>
      </c>
      <c r="BO80" s="154">
        <v>7.2820037105751396</v>
      </c>
      <c r="BP80" s="154">
        <v>0.69016697588126164</v>
      </c>
      <c r="BQ80" s="154">
        <v>0</v>
      </c>
      <c r="BR80" s="154">
        <v>0</v>
      </c>
      <c r="BT80" s="27">
        <v>6.25</v>
      </c>
    </row>
    <row r="81" spans="1:119" ht="15.5" x14ac:dyDescent="0.35">
      <c r="A81" s="10" t="s">
        <v>680</v>
      </c>
      <c r="B81" t="s">
        <v>1413</v>
      </c>
      <c r="D81" s="94" t="s">
        <v>407</v>
      </c>
      <c r="E81">
        <v>1</v>
      </c>
      <c r="F81" s="44" t="s">
        <v>187</v>
      </c>
      <c r="G81" s="2"/>
      <c r="H81" s="3"/>
      <c r="I81" s="27">
        <v>1</v>
      </c>
      <c r="K81" s="216">
        <v>69</v>
      </c>
      <c r="L81" s="27">
        <v>3.2</v>
      </c>
      <c r="M81" s="27">
        <v>20</v>
      </c>
      <c r="P81" s="27">
        <v>354</v>
      </c>
      <c r="Q81" s="27">
        <v>3.9</v>
      </c>
      <c r="S81" s="154">
        <v>1.5</v>
      </c>
      <c r="T81" s="154">
        <v>0.51</v>
      </c>
      <c r="U81" s="154">
        <v>0.84</v>
      </c>
      <c r="V81" s="154" t="s">
        <v>501</v>
      </c>
      <c r="W81" s="27">
        <v>5.8</v>
      </c>
      <c r="Z81" s="27">
        <v>5.8</v>
      </c>
      <c r="AA81" s="27" t="s">
        <v>501</v>
      </c>
      <c r="AE81" s="27">
        <v>0</v>
      </c>
      <c r="AJ81" s="27">
        <v>1.3</v>
      </c>
      <c r="AK81" s="27">
        <v>6</v>
      </c>
      <c r="AL81" s="27">
        <v>6.8</v>
      </c>
      <c r="AM81" s="27">
        <v>19</v>
      </c>
      <c r="AN81" s="27">
        <v>318</v>
      </c>
      <c r="AO81" s="27">
        <v>323</v>
      </c>
      <c r="AP81" s="27">
        <v>13</v>
      </c>
      <c r="AQ81" s="27">
        <v>73</v>
      </c>
      <c r="AR81" s="27">
        <v>3.34</v>
      </c>
      <c r="AS81" s="27">
        <v>41.3</v>
      </c>
      <c r="AT81" s="27">
        <v>264</v>
      </c>
      <c r="AV81" s="27">
        <v>10503</v>
      </c>
      <c r="AW81" s="27">
        <v>10316</v>
      </c>
      <c r="AX81" s="27">
        <v>1119</v>
      </c>
      <c r="BE81" s="27">
        <v>1.1000000000000001</v>
      </c>
      <c r="BH81" s="27">
        <v>0.67</v>
      </c>
      <c r="BJ81" s="27">
        <v>0.26</v>
      </c>
      <c r="BK81" s="27">
        <v>2.78</v>
      </c>
      <c r="BL81" s="27">
        <v>12.8</v>
      </c>
      <c r="BN81" s="27">
        <v>0.94</v>
      </c>
      <c r="BO81" s="27">
        <v>248</v>
      </c>
      <c r="BP81" s="27">
        <v>69.2</v>
      </c>
      <c r="BQ81" s="27">
        <v>22</v>
      </c>
      <c r="BW81" s="27" t="s">
        <v>186</v>
      </c>
      <c r="BX81" s="27">
        <v>4296</v>
      </c>
    </row>
    <row r="82" spans="1:119" s="165" customFormat="1" ht="15" x14ac:dyDescent="0.3">
      <c r="A82" s="172" t="s">
        <v>662</v>
      </c>
      <c r="C82" s="172"/>
      <c r="D82" s="293" t="s">
        <v>409</v>
      </c>
      <c r="E82" s="165">
        <v>1</v>
      </c>
      <c r="F82" s="181" t="s">
        <v>1124</v>
      </c>
      <c r="G82" s="182"/>
      <c r="I82" s="173"/>
      <c r="J82" s="173"/>
      <c r="K82" s="291"/>
      <c r="L82" s="173"/>
      <c r="M82" s="173"/>
      <c r="N82" s="173"/>
      <c r="O82" s="173"/>
      <c r="P82" s="173"/>
      <c r="Q82" s="173"/>
      <c r="R82" s="173"/>
      <c r="S82" s="301"/>
      <c r="T82" s="301"/>
      <c r="U82" s="301"/>
      <c r="V82" s="301"/>
      <c r="W82" s="173"/>
      <c r="X82" s="173"/>
      <c r="Y82" s="173"/>
      <c r="Z82" s="173"/>
      <c r="AA82" s="173"/>
      <c r="AB82" s="173"/>
      <c r="AC82" s="173"/>
      <c r="AD82" s="173"/>
      <c r="AE82" s="173"/>
      <c r="AF82" s="173"/>
      <c r="AG82" s="173"/>
      <c r="AH82" s="173"/>
      <c r="AI82" s="173"/>
      <c r="AJ82" s="173"/>
      <c r="AK82" s="173"/>
      <c r="AL82" s="173"/>
      <c r="AM82" s="173"/>
      <c r="AN82" s="173"/>
      <c r="AO82" s="173"/>
      <c r="AP82" s="173"/>
      <c r="AQ82" s="173"/>
      <c r="AR82" s="173"/>
      <c r="AS82" s="173"/>
      <c r="AT82" s="173"/>
      <c r="AU82" s="173"/>
      <c r="AV82" s="173"/>
      <c r="AW82" s="173"/>
      <c r="AX82" s="173"/>
      <c r="AY82" s="173"/>
      <c r="AZ82" s="173"/>
      <c r="BA82" s="173"/>
      <c r="BB82" s="173"/>
      <c r="BC82" s="173"/>
      <c r="BD82" s="173"/>
      <c r="BE82" s="1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c r="CH82" s="173"/>
      <c r="CI82" s="173"/>
      <c r="CJ82" s="173"/>
      <c r="CK82" s="173"/>
      <c r="CL82" s="173"/>
      <c r="CM82" s="173"/>
      <c r="CN82" s="173"/>
      <c r="CO82" s="173"/>
      <c r="CP82" s="173"/>
      <c r="CQ82" s="173"/>
      <c r="CR82" s="173"/>
      <c r="CS82" s="173"/>
      <c r="CT82" s="173"/>
      <c r="CU82" s="173"/>
      <c r="CV82" s="173"/>
      <c r="CW82" s="173"/>
      <c r="CX82" s="173"/>
      <c r="CY82" s="173"/>
      <c r="CZ82" s="173"/>
      <c r="DA82" s="173"/>
      <c r="DB82" s="173"/>
      <c r="DC82" s="173"/>
      <c r="DD82" s="173"/>
      <c r="DE82" s="173"/>
      <c r="DF82" s="173"/>
      <c r="DG82" s="173"/>
      <c r="DH82" s="294"/>
      <c r="DI82" s="294"/>
      <c r="DJ82" s="294"/>
      <c r="DK82" s="294"/>
      <c r="DL82" s="294"/>
      <c r="DM82" s="294"/>
      <c r="DN82" s="294"/>
      <c r="DO82" s="294"/>
    </row>
    <row r="83" spans="1:119" ht="15.5" x14ac:dyDescent="0.35">
      <c r="A83" s="10" t="s">
        <v>681</v>
      </c>
      <c r="B83" t="s">
        <v>1413</v>
      </c>
      <c r="C83" s="10" t="s">
        <v>409</v>
      </c>
      <c r="D83" s="94" t="s">
        <v>407</v>
      </c>
      <c r="E83">
        <v>1</v>
      </c>
      <c r="F83" s="44" t="s">
        <v>1349</v>
      </c>
      <c r="G83" s="2"/>
      <c r="H83" s="3"/>
      <c r="I83" s="27">
        <v>1</v>
      </c>
      <c r="K83" s="216">
        <v>62.01</v>
      </c>
      <c r="M83" s="27">
        <v>26.52</v>
      </c>
      <c r="P83" s="27">
        <v>0.38100000000000001</v>
      </c>
      <c r="Q83" s="27">
        <v>4.68</v>
      </c>
      <c r="S83" s="154">
        <v>1.4930000000000001</v>
      </c>
      <c r="T83" s="154">
        <v>0.65300000000000002</v>
      </c>
      <c r="U83" s="154">
        <v>0.97099999999999997</v>
      </c>
      <c r="V83" s="154"/>
      <c r="W83" s="27">
        <v>5.16</v>
      </c>
      <c r="AA83" s="27">
        <v>0</v>
      </c>
      <c r="AE83" s="27">
        <v>0</v>
      </c>
      <c r="AJ83" s="27">
        <v>1.63</v>
      </c>
      <c r="AK83" s="27">
        <v>6</v>
      </c>
      <c r="AL83" s="27">
        <v>6.17</v>
      </c>
      <c r="AM83" s="27">
        <v>22</v>
      </c>
      <c r="AN83" s="27">
        <v>485</v>
      </c>
      <c r="AO83" s="27">
        <v>351</v>
      </c>
      <c r="AP83" s="27">
        <v>77</v>
      </c>
      <c r="AQ83" s="27">
        <v>5.23</v>
      </c>
      <c r="AR83" s="27">
        <v>14.587999999999999</v>
      </c>
      <c r="AS83" s="27">
        <v>32.799999999999997</v>
      </c>
      <c r="AT83" s="27">
        <v>0.35599999999999998</v>
      </c>
      <c r="AU83" s="27">
        <v>7744</v>
      </c>
      <c r="AW83" s="27">
        <v>7728</v>
      </c>
      <c r="BH83" s="27">
        <v>0.46</v>
      </c>
      <c r="BJ83" s="27">
        <v>0.17699999999999999</v>
      </c>
      <c r="BK83" s="27">
        <v>3.4249999999999998</v>
      </c>
      <c r="BL83" s="27">
        <v>17.475000000000001</v>
      </c>
      <c r="BN83" s="27">
        <v>1.0269999999999999</v>
      </c>
      <c r="BO83" s="27">
        <v>260</v>
      </c>
      <c r="BP83" s="27">
        <v>83.13</v>
      </c>
      <c r="BQ83" s="27">
        <v>0.7</v>
      </c>
      <c r="BW83" s="27" t="s">
        <v>1348</v>
      </c>
      <c r="BX83" s="27">
        <v>13327</v>
      </c>
    </row>
    <row r="84" spans="1:119" ht="15.5" x14ac:dyDescent="0.35">
      <c r="A84" s="10" t="s">
        <v>663</v>
      </c>
      <c r="B84"/>
      <c r="D84" s="94" t="s">
        <v>407</v>
      </c>
      <c r="E84" s="107">
        <v>3</v>
      </c>
      <c r="F84" s="44" t="s">
        <v>1125</v>
      </c>
      <c r="G84" s="50"/>
      <c r="H84" s="3" t="s">
        <v>1535</v>
      </c>
      <c r="K84" s="216"/>
      <c r="S84" s="154"/>
      <c r="T84" s="154"/>
      <c r="U84" s="154"/>
      <c r="V84" s="154"/>
    </row>
    <row r="85" spans="1:119" ht="15.5" x14ac:dyDescent="0.35">
      <c r="A85" s="10" t="s">
        <v>664</v>
      </c>
      <c r="B85" t="s">
        <v>1413</v>
      </c>
      <c r="D85" s="94" t="s">
        <v>409</v>
      </c>
      <c r="E85" s="14">
        <v>2</v>
      </c>
      <c r="F85" s="44" t="s">
        <v>347</v>
      </c>
      <c r="G85" s="50"/>
      <c r="H85" s="3" t="s">
        <v>1535</v>
      </c>
      <c r="I85" s="27">
        <v>1</v>
      </c>
      <c r="K85" s="216">
        <v>63.960655737704933</v>
      </c>
      <c r="L85" s="154">
        <v>3.1071878940731401</v>
      </c>
      <c r="M85" s="154">
        <v>19.369482976040352</v>
      </c>
      <c r="N85" s="154">
        <v>0</v>
      </c>
      <c r="O85" s="154">
        <v>19.369482976040352</v>
      </c>
      <c r="P85" s="154">
        <v>7.6670870113493064E-2</v>
      </c>
      <c r="Q85" s="154">
        <v>14.955863808322825</v>
      </c>
      <c r="R85" s="154">
        <v>0</v>
      </c>
      <c r="S85" s="154">
        <v>6.0822824716267334</v>
      </c>
      <c r="T85" s="154">
        <v>5.4537831021437579</v>
      </c>
      <c r="U85" s="154">
        <v>1.0505674653215638</v>
      </c>
      <c r="V85" s="154">
        <v>0</v>
      </c>
      <c r="W85" s="154">
        <v>0</v>
      </c>
      <c r="X85" s="154">
        <v>0</v>
      </c>
      <c r="Y85" s="154">
        <v>0</v>
      </c>
      <c r="Z85" s="154">
        <v>0</v>
      </c>
      <c r="AA85" s="154">
        <v>0</v>
      </c>
      <c r="AB85" s="154">
        <v>0</v>
      </c>
      <c r="AC85" s="154">
        <v>0</v>
      </c>
      <c r="AD85" s="154">
        <v>0</v>
      </c>
      <c r="AE85" s="154">
        <v>0</v>
      </c>
      <c r="AF85" s="154">
        <v>0</v>
      </c>
      <c r="AG85" s="154">
        <v>0</v>
      </c>
      <c r="AH85" s="154">
        <v>0</v>
      </c>
      <c r="AI85" s="154">
        <v>0</v>
      </c>
      <c r="AJ85" s="154">
        <v>1.4113493064312737</v>
      </c>
      <c r="AK85" s="154">
        <v>13.165195460277426</v>
      </c>
      <c r="AL85" s="154">
        <v>0.70769230769230773</v>
      </c>
      <c r="AM85" s="154">
        <v>19.551071878940732</v>
      </c>
      <c r="AN85" s="154">
        <v>165.45271122320301</v>
      </c>
      <c r="AO85" s="154">
        <v>276.86759142496845</v>
      </c>
      <c r="AP85" s="154">
        <v>283.98486759142497</v>
      </c>
      <c r="AQ85" s="154">
        <v>3.450693568726356</v>
      </c>
      <c r="AR85" s="154">
        <v>0.3232282471626734</v>
      </c>
      <c r="AS85" s="154">
        <v>8.6759142496847428</v>
      </c>
      <c r="AT85" s="154">
        <v>17.150063051702396</v>
      </c>
      <c r="AU85" s="154">
        <v>0</v>
      </c>
      <c r="AV85" s="154">
        <v>1.8915510718789406E-2</v>
      </c>
      <c r="AW85" s="154">
        <v>0</v>
      </c>
      <c r="AX85" s="154">
        <v>0</v>
      </c>
      <c r="AY85" s="154">
        <v>0</v>
      </c>
      <c r="AZ85" s="154">
        <v>0</v>
      </c>
      <c r="BA85" s="154">
        <v>0</v>
      </c>
      <c r="BB85" s="154">
        <v>0</v>
      </c>
      <c r="BC85" s="154">
        <v>0</v>
      </c>
      <c r="BD85" s="154">
        <v>0</v>
      </c>
      <c r="BE85" s="154">
        <v>0.62547288776796972</v>
      </c>
      <c r="BF85" s="154">
        <v>0</v>
      </c>
      <c r="BG85" s="154">
        <v>0</v>
      </c>
      <c r="BH85" s="154">
        <v>0.32696090794451449</v>
      </c>
      <c r="BI85" s="154">
        <v>0</v>
      </c>
      <c r="BJ85" s="154">
        <v>0.10491803278688526</v>
      </c>
      <c r="BK85" s="154">
        <v>6.8600252206809598E-2</v>
      </c>
      <c r="BL85" s="154">
        <v>4.3581336696090798</v>
      </c>
      <c r="BM85" s="154"/>
      <c r="BN85" s="154">
        <v>0.17109709962168981</v>
      </c>
      <c r="BO85" s="154">
        <v>10.088272383354351</v>
      </c>
      <c r="BP85" s="154">
        <v>0.80706179066834816</v>
      </c>
      <c r="BQ85" s="154">
        <v>0</v>
      </c>
      <c r="BR85" s="27">
        <v>0</v>
      </c>
      <c r="BT85" s="27">
        <v>6.25</v>
      </c>
    </row>
    <row r="86" spans="1:119" ht="15" x14ac:dyDescent="0.3">
      <c r="A86" s="10" t="s">
        <v>665</v>
      </c>
      <c r="B86" t="s">
        <v>1413</v>
      </c>
      <c r="D86" s="94" t="s">
        <v>409</v>
      </c>
      <c r="E86" s="14">
        <v>2</v>
      </c>
      <c r="F86" s="44" t="s">
        <v>1126</v>
      </c>
      <c r="G86" s="50"/>
      <c r="H86"/>
      <c r="I86" s="27">
        <v>1</v>
      </c>
      <c r="K86" s="216">
        <v>64.6062110484268</v>
      </c>
      <c r="L86" s="154">
        <v>3.0401091969255232</v>
      </c>
      <c r="M86" s="154">
        <v>18.95103100980652</v>
      </c>
      <c r="N86" s="154">
        <v>3.289538449888304E-3</v>
      </c>
      <c r="O86" s="154">
        <v>18.947741471356629</v>
      </c>
      <c r="P86" s="154">
        <v>7.5001476657453325E-2</v>
      </c>
      <c r="Q86" s="154">
        <v>14.424626102760213</v>
      </c>
      <c r="R86" s="154">
        <v>0</v>
      </c>
      <c r="S86" s="154">
        <v>5.923841959789482</v>
      </c>
      <c r="T86" s="154">
        <v>5.2968559312407706</v>
      </c>
      <c r="U86" s="154">
        <v>0.89565908144333783</v>
      </c>
      <c r="V86" s="154">
        <v>0</v>
      </c>
      <c r="W86" s="154">
        <v>4.9343076748324562E-3</v>
      </c>
      <c r="X86" s="154">
        <v>0</v>
      </c>
      <c r="Y86" s="154">
        <v>0</v>
      </c>
      <c r="Z86" s="154">
        <v>0</v>
      </c>
      <c r="AA86" s="154">
        <v>4.9343076748324562E-3</v>
      </c>
      <c r="AB86" s="154">
        <v>0</v>
      </c>
      <c r="AC86" s="154">
        <v>0</v>
      </c>
      <c r="AD86" s="154">
        <v>0</v>
      </c>
      <c r="AE86" s="154">
        <v>0</v>
      </c>
      <c r="AF86" s="154">
        <v>0</v>
      </c>
      <c r="AG86" s="154">
        <v>0</v>
      </c>
      <c r="AH86" s="154">
        <v>0</v>
      </c>
      <c r="AI86" s="154">
        <v>0</v>
      </c>
      <c r="AJ86" s="154">
        <v>1.71138237855439</v>
      </c>
      <c r="AK86" s="154">
        <v>13.034796107682403</v>
      </c>
      <c r="AL86" s="154">
        <v>0.69738215137632042</v>
      </c>
      <c r="AM86" s="154">
        <v>19.556306084585966</v>
      </c>
      <c r="AN86" s="154">
        <v>162.11667865662034</v>
      </c>
      <c r="AO86" s="154">
        <v>271.86390519101889</v>
      </c>
      <c r="AP86" s="154">
        <v>407.24486009617198</v>
      </c>
      <c r="AQ86" s="154">
        <v>3.3767112188103443</v>
      </c>
      <c r="AR86" s="154">
        <v>0.3167825527242436</v>
      </c>
      <c r="AS86" s="154">
        <v>8.4952330468365442</v>
      </c>
      <c r="AT86" s="154">
        <v>16.858884555677559</v>
      </c>
      <c r="AU86" s="154">
        <v>0</v>
      </c>
      <c r="AV86" s="154">
        <v>1.2335769187081139E-2</v>
      </c>
      <c r="AW86" s="154">
        <v>0</v>
      </c>
      <c r="AX86" s="154">
        <v>0</v>
      </c>
      <c r="AY86" s="154">
        <v>0</v>
      </c>
      <c r="AZ86" s="154">
        <v>0</v>
      </c>
      <c r="BA86" s="154">
        <v>0</v>
      </c>
      <c r="BB86" s="154">
        <v>0</v>
      </c>
      <c r="BC86" s="154">
        <v>0</v>
      </c>
      <c r="BD86" s="154">
        <v>0</v>
      </c>
      <c r="BE86" s="154">
        <v>0.61185415167922463</v>
      </c>
      <c r="BF86" s="154">
        <v>0</v>
      </c>
      <c r="BG86" s="154">
        <v>0</v>
      </c>
      <c r="BH86" s="154">
        <v>0.25533397448033018</v>
      </c>
      <c r="BI86" s="154">
        <v>0</v>
      </c>
      <c r="BJ86" s="154">
        <v>0.10263359963651508</v>
      </c>
      <c r="BK86" s="154">
        <v>6.9738215137632051E-2</v>
      </c>
      <c r="BL86" s="154">
        <v>4.2632418310552431</v>
      </c>
      <c r="BM86" s="154"/>
      <c r="BN86" s="154">
        <v>0.16737171633031692</v>
      </c>
      <c r="BO86" s="154">
        <v>9.8686153496649123</v>
      </c>
      <c r="BP86" s="154">
        <v>0.78948922797319299</v>
      </c>
      <c r="BQ86" s="154">
        <v>0</v>
      </c>
      <c r="BR86" s="27">
        <v>0</v>
      </c>
      <c r="BT86" s="27">
        <v>6.25</v>
      </c>
      <c r="BW86" s="27" t="s">
        <v>186</v>
      </c>
      <c r="BX86" s="27">
        <v>2949</v>
      </c>
    </row>
    <row r="87" spans="1:119" ht="15" x14ac:dyDescent="0.3">
      <c r="A87" s="10" t="s">
        <v>666</v>
      </c>
      <c r="B87"/>
      <c r="D87" s="94" t="s">
        <v>407</v>
      </c>
      <c r="E87" s="132">
        <v>3</v>
      </c>
      <c r="F87" s="44" t="s">
        <v>1127</v>
      </c>
      <c r="G87" s="50"/>
      <c r="H87"/>
      <c r="K87" s="216"/>
      <c r="S87" s="154"/>
      <c r="T87" s="154"/>
      <c r="U87" s="154"/>
      <c r="V87" s="154"/>
    </row>
    <row r="88" spans="1:119" ht="15.5" x14ac:dyDescent="0.35">
      <c r="A88" s="10" t="s">
        <v>667</v>
      </c>
      <c r="B88" t="s">
        <v>1413</v>
      </c>
      <c r="C88" s="10" t="s">
        <v>409</v>
      </c>
      <c r="D88" s="94" t="s">
        <v>409</v>
      </c>
      <c r="E88">
        <v>1</v>
      </c>
      <c r="F88" s="44" t="s">
        <v>544</v>
      </c>
      <c r="G88" s="50"/>
      <c r="H88" s="3" t="s">
        <v>1535</v>
      </c>
      <c r="I88" s="27">
        <v>1</v>
      </c>
      <c r="K88" s="216">
        <v>70.269754768392374</v>
      </c>
      <c r="L88" s="154">
        <v>2.1801089918256129</v>
      </c>
      <c r="M88" s="154">
        <v>13.73841961852861</v>
      </c>
      <c r="N88" s="154">
        <v>0.31880108991825612</v>
      </c>
      <c r="O88" s="154">
        <v>13.419618528610355</v>
      </c>
      <c r="P88" s="154">
        <v>4.0871934604904625E-2</v>
      </c>
      <c r="Q88" s="154">
        <v>11.098092643051769</v>
      </c>
      <c r="R88" s="154">
        <v>0</v>
      </c>
      <c r="S88" s="154">
        <v>4.7100817438692104</v>
      </c>
      <c r="T88" s="154">
        <v>4.7092643051771121</v>
      </c>
      <c r="U88" s="154">
        <v>0.36566757493188012</v>
      </c>
      <c r="V88" s="154">
        <v>0.54495912806539504</v>
      </c>
      <c r="W88" s="154">
        <v>1.5013623978201633</v>
      </c>
      <c r="X88" s="154">
        <v>0</v>
      </c>
      <c r="Y88" s="154">
        <v>0</v>
      </c>
      <c r="Z88" s="154">
        <v>0</v>
      </c>
      <c r="AA88" s="154">
        <v>1.2888283378746594</v>
      </c>
      <c r="AB88" s="154">
        <v>0</v>
      </c>
      <c r="AC88" s="154">
        <v>0</v>
      </c>
      <c r="AD88" s="154">
        <v>0</v>
      </c>
      <c r="AE88" s="154">
        <v>0.42234332425068122</v>
      </c>
      <c r="AF88" s="154">
        <v>0</v>
      </c>
      <c r="AG88" s="154">
        <v>0.13079019073569481</v>
      </c>
      <c r="AH88" s="154">
        <v>0</v>
      </c>
      <c r="AI88" s="154">
        <v>0</v>
      </c>
      <c r="AJ88" s="154">
        <v>2.1689373297002725</v>
      </c>
      <c r="AK88" s="154">
        <v>10.899182561307901</v>
      </c>
      <c r="AL88" s="154">
        <v>1.0531335149863761</v>
      </c>
      <c r="AM88" s="154">
        <v>16.594005449591283</v>
      </c>
      <c r="AN88" s="154">
        <v>118.5149863760218</v>
      </c>
      <c r="AO88" s="154">
        <v>255.98092643051774</v>
      </c>
      <c r="AP88" s="154">
        <v>592.50681198910081</v>
      </c>
      <c r="AQ88" s="154">
        <v>2.7269754768392374</v>
      </c>
      <c r="AR88" s="154">
        <v>3.1607629427792924E-2</v>
      </c>
      <c r="AS88" s="154">
        <v>4.9264305177111707</v>
      </c>
      <c r="AT88" s="154">
        <v>34.332425068119896</v>
      </c>
      <c r="AU88" s="154">
        <v>0</v>
      </c>
      <c r="AV88" s="154">
        <v>10.626702997275205</v>
      </c>
      <c r="AW88" s="154">
        <v>0</v>
      </c>
      <c r="AX88" s="154">
        <v>62.94277929155313</v>
      </c>
      <c r="AY88" s="154">
        <v>0</v>
      </c>
      <c r="AZ88" s="154">
        <v>0</v>
      </c>
      <c r="BA88" s="154">
        <v>0</v>
      </c>
      <c r="BB88" s="154">
        <v>0</v>
      </c>
      <c r="BC88" s="154">
        <v>0</v>
      </c>
      <c r="BD88" s="154">
        <v>0</v>
      </c>
      <c r="BE88" s="154">
        <v>0</v>
      </c>
      <c r="BF88" s="154">
        <v>0.4768392370572207</v>
      </c>
      <c r="BG88" s="154">
        <v>0</v>
      </c>
      <c r="BH88" s="154">
        <v>0.27574931880108994</v>
      </c>
      <c r="BI88" s="154">
        <v>0</v>
      </c>
      <c r="BJ88" s="154">
        <v>4.3378746594005452E-2</v>
      </c>
      <c r="BK88" s="154">
        <v>8.4577656675749333E-2</v>
      </c>
      <c r="BL88" s="154">
        <v>3.363487738419618</v>
      </c>
      <c r="BM88" s="154"/>
      <c r="BN88" s="154">
        <v>0.22910081743869212</v>
      </c>
      <c r="BO88" s="154">
        <v>14.604904632152591</v>
      </c>
      <c r="BP88" s="154">
        <v>1.0899182561307901</v>
      </c>
      <c r="BQ88" s="154">
        <v>5.9400544959128068</v>
      </c>
      <c r="BR88" s="154"/>
      <c r="BW88" s="27" t="s">
        <v>496</v>
      </c>
    </row>
    <row r="89" spans="1:119" ht="15.5" x14ac:dyDescent="0.35">
      <c r="A89" s="10" t="s">
        <v>668</v>
      </c>
      <c r="B89" t="s">
        <v>1413</v>
      </c>
      <c r="D89" s="94" t="s">
        <v>407</v>
      </c>
      <c r="E89">
        <v>1</v>
      </c>
      <c r="F89" s="44" t="s">
        <v>237</v>
      </c>
      <c r="G89" s="50"/>
      <c r="H89" s="3" t="s">
        <v>1535</v>
      </c>
      <c r="I89" s="27">
        <v>1</v>
      </c>
      <c r="K89" s="216">
        <v>62</v>
      </c>
      <c r="L89" s="27">
        <v>3.15</v>
      </c>
      <c r="M89" s="27">
        <v>19.7</v>
      </c>
      <c r="P89" s="27">
        <v>0.06</v>
      </c>
      <c r="Q89" s="27">
        <v>16.2</v>
      </c>
      <c r="S89" s="154">
        <v>6.9</v>
      </c>
      <c r="T89" s="154">
        <v>6.9</v>
      </c>
      <c r="U89" s="154">
        <v>0.5</v>
      </c>
      <c r="V89" s="154">
        <v>0.8</v>
      </c>
      <c r="Y89" s="27">
        <v>0</v>
      </c>
      <c r="AB89" s="27">
        <v>0</v>
      </c>
      <c r="AC89" s="27">
        <v>0</v>
      </c>
      <c r="AG89" s="27">
        <v>0</v>
      </c>
      <c r="AK89" s="27">
        <v>9</v>
      </c>
      <c r="AL89" s="27">
        <v>1.4</v>
      </c>
      <c r="AM89" s="27">
        <v>17</v>
      </c>
      <c r="AN89" s="27">
        <v>160</v>
      </c>
      <c r="AO89" s="27">
        <v>260</v>
      </c>
      <c r="AP89" s="27">
        <v>80</v>
      </c>
      <c r="AQ89" s="27">
        <v>3.9</v>
      </c>
      <c r="AR89" s="27" t="s">
        <v>1094</v>
      </c>
      <c r="AS89" s="27">
        <v>7</v>
      </c>
      <c r="AT89" s="27" t="s">
        <v>1094</v>
      </c>
      <c r="AW89" s="27" t="s">
        <v>1094</v>
      </c>
      <c r="AX89" s="27" t="s">
        <v>1094</v>
      </c>
      <c r="BF89" s="27">
        <v>0.7</v>
      </c>
      <c r="BH89" s="27">
        <v>0.17</v>
      </c>
      <c r="BJ89" s="27">
        <v>0.06</v>
      </c>
      <c r="BK89" s="27">
        <v>0.13</v>
      </c>
      <c r="BL89" s="27">
        <v>5.8</v>
      </c>
      <c r="BN89" s="27">
        <v>0.37</v>
      </c>
      <c r="BO89" s="27">
        <v>14</v>
      </c>
      <c r="BP89" s="27">
        <v>2</v>
      </c>
      <c r="BQ89" s="27">
        <v>0</v>
      </c>
      <c r="BW89" s="27" t="s">
        <v>8</v>
      </c>
      <c r="BX89" s="27">
        <v>416</v>
      </c>
    </row>
    <row r="90" spans="1:119" ht="15.5" x14ac:dyDescent="0.35">
      <c r="A90" s="10" t="s">
        <v>669</v>
      </c>
      <c r="B90" t="s">
        <v>1413</v>
      </c>
      <c r="D90" s="94" t="s">
        <v>407</v>
      </c>
      <c r="E90">
        <v>1</v>
      </c>
      <c r="F90" s="44" t="s">
        <v>368</v>
      </c>
      <c r="G90" s="50"/>
      <c r="H90" s="3" t="s">
        <v>1535</v>
      </c>
      <c r="I90" s="27">
        <v>1</v>
      </c>
      <c r="K90" s="216">
        <v>64.400000000000006</v>
      </c>
      <c r="L90" s="27">
        <v>3.49</v>
      </c>
      <c r="M90" s="27">
        <v>21.8</v>
      </c>
      <c r="P90" s="27">
        <v>7.9000000000000001E-2</v>
      </c>
      <c r="Q90" s="27">
        <v>13.5</v>
      </c>
      <c r="S90" s="154">
        <v>5.7</v>
      </c>
      <c r="T90" s="154">
        <v>5.7</v>
      </c>
      <c r="U90" s="154">
        <v>0.6</v>
      </c>
      <c r="V90" s="154">
        <v>0.7</v>
      </c>
      <c r="Y90" s="27">
        <v>0</v>
      </c>
      <c r="AB90" s="27">
        <v>0</v>
      </c>
      <c r="AC90" s="27">
        <v>0</v>
      </c>
      <c r="AG90" s="27">
        <v>0</v>
      </c>
      <c r="AK90" s="27">
        <v>20</v>
      </c>
      <c r="AL90" s="27">
        <v>2.7</v>
      </c>
      <c r="AM90" s="27">
        <v>15</v>
      </c>
      <c r="AN90" s="27">
        <v>150</v>
      </c>
      <c r="AO90" s="27">
        <v>210</v>
      </c>
      <c r="AP90" s="27">
        <v>73</v>
      </c>
      <c r="AQ90" s="27">
        <v>5</v>
      </c>
      <c r="AR90" s="27">
        <v>0.1</v>
      </c>
      <c r="AS90" s="27">
        <v>7</v>
      </c>
      <c r="AT90" s="27">
        <v>0.02</v>
      </c>
      <c r="AW90" s="27">
        <v>9</v>
      </c>
      <c r="AX90" s="27">
        <v>25</v>
      </c>
      <c r="BF90" s="27">
        <v>0.8</v>
      </c>
      <c r="BH90" s="27">
        <v>0.34</v>
      </c>
      <c r="BJ90" s="27">
        <v>0.03</v>
      </c>
      <c r="BK90" s="27">
        <v>0.19</v>
      </c>
      <c r="BL90" s="27">
        <v>4.5999999999999996</v>
      </c>
      <c r="BN90" s="27">
        <v>0.28000000000000003</v>
      </c>
      <c r="BO90" s="27">
        <v>17</v>
      </c>
      <c r="BP90" s="27">
        <v>2</v>
      </c>
      <c r="BQ90" s="27">
        <v>0</v>
      </c>
      <c r="BW90" s="27" t="s">
        <v>8</v>
      </c>
      <c r="BX90" s="27">
        <v>418</v>
      </c>
    </row>
    <row r="91" spans="1:119" ht="15.5" x14ac:dyDescent="0.35">
      <c r="A91" s="10" t="s">
        <v>670</v>
      </c>
      <c r="B91"/>
      <c r="D91" s="94" t="s">
        <v>407</v>
      </c>
      <c r="E91" s="107">
        <v>3</v>
      </c>
      <c r="F91" s="44" t="s">
        <v>369</v>
      </c>
      <c r="G91" s="50"/>
      <c r="H91" s="3" t="s">
        <v>1535</v>
      </c>
      <c r="S91" s="154"/>
      <c r="T91" s="154"/>
      <c r="U91" s="154"/>
      <c r="V91" s="154"/>
    </row>
    <row r="92" spans="1:119" ht="15.5" x14ac:dyDescent="0.35">
      <c r="A92" s="10" t="s">
        <v>671</v>
      </c>
      <c r="B92"/>
      <c r="D92" s="94" t="s">
        <v>409</v>
      </c>
      <c r="E92" s="107">
        <v>3</v>
      </c>
      <c r="F92" s="44" t="s">
        <v>370</v>
      </c>
      <c r="G92" s="50"/>
      <c r="H92" s="3" t="s">
        <v>1535</v>
      </c>
      <c r="S92" s="154"/>
      <c r="T92" s="154"/>
      <c r="U92" s="154"/>
      <c r="V92" s="154"/>
    </row>
    <row r="93" spans="1:119" ht="15.5" x14ac:dyDescent="0.35">
      <c r="A93" s="10" t="s">
        <v>672</v>
      </c>
      <c r="B93"/>
      <c r="D93" s="94" t="s">
        <v>407</v>
      </c>
      <c r="E93" s="107">
        <v>3</v>
      </c>
      <c r="F93" s="44" t="s">
        <v>1609</v>
      </c>
      <c r="G93" s="50"/>
      <c r="H93" s="3" t="s">
        <v>1535</v>
      </c>
      <c r="S93" s="154"/>
      <c r="T93" s="154"/>
      <c r="U93" s="154"/>
      <c r="V93" s="154"/>
    </row>
    <row r="94" spans="1:119" ht="15.5" x14ac:dyDescent="0.35">
      <c r="A94" s="10" t="s">
        <v>673</v>
      </c>
      <c r="B94"/>
      <c r="D94" s="94" t="s">
        <v>407</v>
      </c>
      <c r="E94" s="107">
        <v>3</v>
      </c>
      <c r="F94" s="44" t="s">
        <v>1610</v>
      </c>
      <c r="G94" s="50"/>
      <c r="H94" s="3" t="s">
        <v>1535</v>
      </c>
      <c r="S94" s="154"/>
      <c r="T94" s="154"/>
      <c r="U94" s="154"/>
      <c r="V94" s="154"/>
    </row>
    <row r="95" spans="1:119" ht="15.5" x14ac:dyDescent="0.35">
      <c r="A95" s="10" t="s">
        <v>674</v>
      </c>
      <c r="B95"/>
      <c r="D95" s="94" t="s">
        <v>407</v>
      </c>
      <c r="E95" s="107">
        <v>3</v>
      </c>
      <c r="F95" s="44" t="s">
        <v>1611</v>
      </c>
      <c r="G95" s="50"/>
      <c r="H95" s="3" t="s">
        <v>1535</v>
      </c>
      <c r="S95" s="154"/>
      <c r="T95" s="154"/>
      <c r="U95" s="154"/>
      <c r="V95" s="154"/>
    </row>
    <row r="96" spans="1:119" ht="15.5" x14ac:dyDescent="0.35">
      <c r="A96" s="10" t="s">
        <v>675</v>
      </c>
      <c r="B96" t="s">
        <v>1413</v>
      </c>
      <c r="D96" s="94" t="s">
        <v>407</v>
      </c>
      <c r="E96">
        <v>1</v>
      </c>
      <c r="F96" s="44" t="s">
        <v>1133</v>
      </c>
      <c r="G96" s="44" t="s">
        <v>1116</v>
      </c>
      <c r="H96" s="3" t="s">
        <v>1535</v>
      </c>
      <c r="I96" s="27">
        <v>1</v>
      </c>
      <c r="K96" s="27">
        <v>33.6</v>
      </c>
      <c r="L96" s="27">
        <v>2.48</v>
      </c>
      <c r="M96" s="27">
        <v>15.5</v>
      </c>
      <c r="O96" s="27">
        <v>9.7000000000000003E-2</v>
      </c>
      <c r="P96" s="27">
        <v>0.09</v>
      </c>
      <c r="Q96" s="27">
        <v>52.3</v>
      </c>
      <c r="S96" s="154">
        <v>24.3</v>
      </c>
      <c r="T96" s="154">
        <v>23.4</v>
      </c>
      <c r="U96" s="154">
        <v>1.8</v>
      </c>
      <c r="V96" s="154">
        <v>2.4</v>
      </c>
      <c r="Y96" s="27">
        <v>0</v>
      </c>
      <c r="AB96" s="27">
        <v>0</v>
      </c>
      <c r="AC96" s="27">
        <v>0</v>
      </c>
      <c r="AG96" s="27">
        <v>0</v>
      </c>
      <c r="AK96" s="27">
        <v>6</v>
      </c>
      <c r="AL96" s="27">
        <v>1</v>
      </c>
      <c r="AM96" s="27">
        <v>12</v>
      </c>
      <c r="AN96" s="27">
        <v>110</v>
      </c>
      <c r="AO96" s="27">
        <v>200</v>
      </c>
      <c r="AP96" s="27">
        <v>35</v>
      </c>
      <c r="AQ96" s="27">
        <v>1.5</v>
      </c>
      <c r="AR96" s="27">
        <v>0.01</v>
      </c>
      <c r="AS96" s="27">
        <v>3</v>
      </c>
      <c r="AT96" s="27">
        <v>10</v>
      </c>
      <c r="AW96" s="27" t="s">
        <v>1094</v>
      </c>
      <c r="AX96" s="27" t="s">
        <v>1094</v>
      </c>
      <c r="BF96" s="27" t="s">
        <v>1094</v>
      </c>
      <c r="BH96" s="27">
        <v>0.08</v>
      </c>
      <c r="BJ96" s="27">
        <v>0.05</v>
      </c>
      <c r="BK96" s="27">
        <v>0.18</v>
      </c>
      <c r="BL96" s="27">
        <v>1.6</v>
      </c>
      <c r="BN96" s="27">
        <v>0.23</v>
      </c>
      <c r="BO96" s="27">
        <v>26</v>
      </c>
      <c r="BP96" s="27">
        <v>2</v>
      </c>
      <c r="BQ96" s="27">
        <v>0</v>
      </c>
      <c r="BW96" s="27" t="s">
        <v>8</v>
      </c>
      <c r="BX96" s="27">
        <v>411</v>
      </c>
    </row>
    <row r="97" spans="1:76" ht="15.5" x14ac:dyDescent="0.35">
      <c r="A97" s="10" t="s">
        <v>676</v>
      </c>
      <c r="B97" t="s">
        <v>1413</v>
      </c>
      <c r="D97" s="94" t="s">
        <v>409</v>
      </c>
      <c r="E97" s="14">
        <v>2</v>
      </c>
      <c r="F97" s="44" t="s">
        <v>348</v>
      </c>
      <c r="G97" s="2" t="s">
        <v>249</v>
      </c>
      <c r="H97" s="3" t="s">
        <v>1535</v>
      </c>
      <c r="I97" s="27">
        <v>1</v>
      </c>
      <c r="K97" s="154">
        <v>69.577803647652331</v>
      </c>
      <c r="L97" s="154">
        <v>2.4175397749320915</v>
      </c>
      <c r="M97" s="154">
        <v>15.075669383003493</v>
      </c>
      <c r="N97" s="154">
        <v>0.17462165308498254</v>
      </c>
      <c r="O97" s="154">
        <v>14.90104772991851</v>
      </c>
      <c r="P97" s="154">
        <v>5.8983313930927442E-2</v>
      </c>
      <c r="Q97" s="154">
        <v>12.010089251067132</v>
      </c>
      <c r="R97" s="154">
        <v>0</v>
      </c>
      <c r="S97" s="154">
        <v>4.7437524253007375</v>
      </c>
      <c r="T97" s="154">
        <v>4.28826154443151</v>
      </c>
      <c r="U97" s="154">
        <v>1.1274738067520373</v>
      </c>
      <c r="V97" s="154">
        <v>0</v>
      </c>
      <c r="W97" s="154">
        <v>1.1850989522700814</v>
      </c>
      <c r="X97" s="154">
        <v>0</v>
      </c>
      <c r="Y97" s="154">
        <v>0</v>
      </c>
      <c r="Z97" s="154">
        <v>1.2417539774932092E-2</v>
      </c>
      <c r="AA97" s="154">
        <v>0.97865735351183536</v>
      </c>
      <c r="AB97" s="154">
        <v>0</v>
      </c>
      <c r="AC97" s="154">
        <v>0</v>
      </c>
      <c r="AD97" s="154">
        <v>0</v>
      </c>
      <c r="AE97" s="154">
        <v>0.34070624757469931</v>
      </c>
      <c r="AF97" s="154">
        <v>0</v>
      </c>
      <c r="AG97" s="154">
        <v>0.11175785797438882</v>
      </c>
      <c r="AH97" s="154">
        <v>0</v>
      </c>
      <c r="AI97" s="154">
        <v>0</v>
      </c>
      <c r="AJ97" s="154">
        <v>1.5917733798991074</v>
      </c>
      <c r="AK97" s="154">
        <v>14.326736515327902</v>
      </c>
      <c r="AL97" s="154">
        <v>0.63019014357780356</v>
      </c>
      <c r="AM97" s="154">
        <v>17.516492045013582</v>
      </c>
      <c r="AN97" s="154">
        <v>132.57275902211873</v>
      </c>
      <c r="AO97" s="154">
        <v>255.28133488552581</v>
      </c>
      <c r="AP97" s="154">
        <v>373.89988358556462</v>
      </c>
      <c r="AQ97" s="154">
        <v>2.7083430345362829</v>
      </c>
      <c r="AR97" s="154">
        <v>0.26461001164144354</v>
      </c>
      <c r="AS97" s="154">
        <v>6.8032596041909201</v>
      </c>
      <c r="AT97" s="154">
        <v>39.115250291036091</v>
      </c>
      <c r="AU97" s="154">
        <v>0</v>
      </c>
      <c r="AV97" s="154">
        <v>204.23554520760572</v>
      </c>
      <c r="AW97" s="154">
        <v>0</v>
      </c>
      <c r="AX97" s="154">
        <v>1225.0523864959255</v>
      </c>
      <c r="AY97" s="154">
        <v>0</v>
      </c>
      <c r="AZ97" s="154">
        <v>0</v>
      </c>
      <c r="BA97" s="154">
        <v>0</v>
      </c>
      <c r="BB97" s="154">
        <v>0</v>
      </c>
      <c r="BC97" s="154">
        <v>0</v>
      </c>
      <c r="BD97" s="154">
        <v>0</v>
      </c>
      <c r="BE97" s="154">
        <v>0.48117966627861852</v>
      </c>
      <c r="BF97" s="154">
        <v>0</v>
      </c>
      <c r="BG97" s="154">
        <v>0</v>
      </c>
      <c r="BH97" s="154">
        <v>0.58102444703143186</v>
      </c>
      <c r="BI97" s="154">
        <v>0</v>
      </c>
      <c r="BJ97" s="154">
        <v>6.4400465657741546E-2</v>
      </c>
      <c r="BK97" s="154">
        <v>4.717112922002329E-2</v>
      </c>
      <c r="BL97" s="154">
        <v>2.5746216530849821</v>
      </c>
      <c r="BM97" s="154"/>
      <c r="BN97" s="154">
        <v>0.10933643771827707</v>
      </c>
      <c r="BO97" s="154">
        <v>4.8195576251455181</v>
      </c>
      <c r="BP97" s="154">
        <v>0.77609623593325572</v>
      </c>
      <c r="BQ97" s="154">
        <v>1.909196740395809</v>
      </c>
    </row>
    <row r="98" spans="1:76" ht="15.5" x14ac:dyDescent="0.35">
      <c r="A98" s="10" t="s">
        <v>265</v>
      </c>
      <c r="B98" t="s">
        <v>1413</v>
      </c>
      <c r="D98" s="94" t="s">
        <v>407</v>
      </c>
      <c r="E98" s="25">
        <v>1</v>
      </c>
      <c r="F98" s="44" t="s">
        <v>266</v>
      </c>
      <c r="G98" s="2"/>
      <c r="H98" s="3"/>
      <c r="I98" s="27">
        <v>1</v>
      </c>
      <c r="K98" s="27">
        <v>77.11</v>
      </c>
      <c r="M98" s="27">
        <v>17.72</v>
      </c>
      <c r="P98" s="27">
        <v>124</v>
      </c>
      <c r="Q98" s="27">
        <v>3.94</v>
      </c>
      <c r="S98" s="154">
        <v>1.383</v>
      </c>
      <c r="T98" s="154">
        <v>1.137</v>
      </c>
      <c r="U98" s="154">
        <v>0.54600000000000004</v>
      </c>
      <c r="V98" s="154"/>
      <c r="X98" s="27">
        <v>0.14000000000000001</v>
      </c>
      <c r="AA98" s="27">
        <v>0</v>
      </c>
      <c r="AE98" s="27">
        <v>0</v>
      </c>
      <c r="AJ98" s="27">
        <v>1.1000000000000001</v>
      </c>
      <c r="AK98" s="27">
        <v>7</v>
      </c>
      <c r="AL98" s="27">
        <v>4.3099999999999996</v>
      </c>
      <c r="AM98" s="27">
        <v>21</v>
      </c>
      <c r="AN98" s="27">
        <v>212</v>
      </c>
      <c r="AO98" s="27">
        <v>282</v>
      </c>
      <c r="AP98" s="27">
        <v>98</v>
      </c>
      <c r="AQ98" s="27">
        <v>1.7</v>
      </c>
      <c r="AR98" s="27">
        <v>0.39600000000000002</v>
      </c>
      <c r="AS98" s="27">
        <v>21.8</v>
      </c>
      <c r="AT98" s="27">
        <v>3.5000000000000003E-2</v>
      </c>
      <c r="AU98" s="27">
        <v>0</v>
      </c>
      <c r="AW98" s="27">
        <v>0</v>
      </c>
      <c r="AX98" s="27">
        <v>0</v>
      </c>
      <c r="BH98" s="27">
        <v>0.22</v>
      </c>
      <c r="BJ98" s="27">
        <v>0.23799999999999999</v>
      </c>
      <c r="BK98" s="27">
        <v>0.90600000000000003</v>
      </c>
      <c r="BL98" s="27">
        <v>7.53</v>
      </c>
      <c r="BN98" s="27">
        <v>0.27900000000000003</v>
      </c>
      <c r="BO98" s="27">
        <v>3</v>
      </c>
      <c r="BP98" s="27">
        <v>8.5500000000000007</v>
      </c>
      <c r="BQ98" s="27">
        <v>2</v>
      </c>
      <c r="BW98" s="27" t="s">
        <v>7</v>
      </c>
      <c r="BX98" s="27">
        <v>13321</v>
      </c>
    </row>
    <row r="99" spans="1:76" ht="15.5" x14ac:dyDescent="0.35">
      <c r="A99" s="10" t="s">
        <v>677</v>
      </c>
      <c r="B99" t="s">
        <v>1413</v>
      </c>
      <c r="D99" s="94" t="s">
        <v>407</v>
      </c>
      <c r="E99">
        <v>1</v>
      </c>
      <c r="F99" s="44" t="s">
        <v>185</v>
      </c>
      <c r="G99" s="2"/>
      <c r="H99" s="3"/>
      <c r="I99" s="27">
        <v>1</v>
      </c>
      <c r="K99" s="27">
        <v>64.099999999999994</v>
      </c>
      <c r="L99" s="27">
        <v>4.6100000000000003</v>
      </c>
      <c r="M99" s="27">
        <v>28.8</v>
      </c>
      <c r="P99" s="27">
        <v>193</v>
      </c>
      <c r="Q99" s="27">
        <v>5.6</v>
      </c>
      <c r="S99" s="27">
        <v>1.68</v>
      </c>
      <c r="T99" s="27">
        <v>1.25</v>
      </c>
      <c r="U99" s="27">
        <v>1.37</v>
      </c>
      <c r="V99" s="27" t="s">
        <v>501</v>
      </c>
      <c r="W99" s="27">
        <v>0</v>
      </c>
      <c r="Z99" s="27">
        <v>0</v>
      </c>
      <c r="AA99" s="27">
        <v>0</v>
      </c>
      <c r="AE99" s="27">
        <v>0</v>
      </c>
      <c r="AJ99" s="27">
        <v>1.1000000000000001</v>
      </c>
      <c r="AK99" s="27">
        <v>6</v>
      </c>
      <c r="AL99" s="27">
        <v>7.5</v>
      </c>
      <c r="AM99" s="27">
        <v>25</v>
      </c>
      <c r="AN99" s="27">
        <v>250</v>
      </c>
      <c r="AO99" s="27">
        <v>233</v>
      </c>
      <c r="AP99" s="27">
        <v>63</v>
      </c>
      <c r="AQ99" s="27">
        <v>3.13</v>
      </c>
      <c r="AR99" s="27">
        <v>0.74</v>
      </c>
      <c r="AS99" s="27">
        <v>3</v>
      </c>
      <c r="AT99" s="27">
        <v>59</v>
      </c>
      <c r="AV99" s="27">
        <v>0</v>
      </c>
      <c r="AW99" s="27">
        <v>0</v>
      </c>
      <c r="AX99" s="27">
        <v>0</v>
      </c>
      <c r="BH99" s="27">
        <v>0.72</v>
      </c>
      <c r="BJ99" s="27">
        <v>0.14000000000000001</v>
      </c>
      <c r="BK99" s="27">
        <v>1.54</v>
      </c>
      <c r="BL99" s="27">
        <v>4.0999999999999996</v>
      </c>
      <c r="BN99" s="27">
        <v>0.21</v>
      </c>
      <c r="BO99" s="27">
        <v>2</v>
      </c>
      <c r="BP99" s="27">
        <v>14.3</v>
      </c>
      <c r="BQ99" s="27">
        <v>2</v>
      </c>
      <c r="BW99" s="27" t="s">
        <v>186</v>
      </c>
      <c r="BX99" s="27">
        <v>2968</v>
      </c>
    </row>
    <row r="100" spans="1:76" ht="15.5" x14ac:dyDescent="0.35">
      <c r="A100" s="10" t="s">
        <v>678</v>
      </c>
      <c r="B100" t="s">
        <v>1413</v>
      </c>
      <c r="D100" s="94" t="s">
        <v>407</v>
      </c>
      <c r="E100">
        <v>1</v>
      </c>
      <c r="F100" s="40" t="s">
        <v>1134</v>
      </c>
      <c r="G100" s="2"/>
      <c r="H100" s="3"/>
      <c r="I100" s="27">
        <v>1</v>
      </c>
      <c r="K100" s="27">
        <v>77</v>
      </c>
      <c r="L100" s="27">
        <v>2.65</v>
      </c>
      <c r="M100" s="27">
        <v>16.600000000000001</v>
      </c>
      <c r="P100" s="27">
        <v>285</v>
      </c>
      <c r="Q100" s="27">
        <v>3.1</v>
      </c>
      <c r="S100" s="27">
        <v>0.97</v>
      </c>
      <c r="T100" s="27">
        <v>0.66</v>
      </c>
      <c r="U100" s="27">
        <v>0.67</v>
      </c>
      <c r="V100" s="27" t="s">
        <v>501</v>
      </c>
      <c r="W100" s="27">
        <v>0</v>
      </c>
      <c r="Z100" s="27">
        <v>0</v>
      </c>
      <c r="AA100" s="27">
        <v>0</v>
      </c>
      <c r="AE100" s="27">
        <v>0</v>
      </c>
      <c r="AJ100" s="27">
        <v>1.1000000000000001</v>
      </c>
      <c r="AK100" s="27">
        <v>6</v>
      </c>
      <c r="AL100" s="27">
        <v>7.4</v>
      </c>
      <c r="AM100" s="27">
        <v>17</v>
      </c>
      <c r="AN100" s="27">
        <v>210</v>
      </c>
      <c r="AO100" s="27">
        <v>257</v>
      </c>
      <c r="AP100" s="27">
        <v>179</v>
      </c>
      <c r="AQ100" s="27">
        <v>1.85</v>
      </c>
      <c r="AR100" s="27">
        <v>0.47</v>
      </c>
      <c r="AS100" s="27">
        <v>148.80000000000001</v>
      </c>
      <c r="AT100" s="27">
        <v>102</v>
      </c>
      <c r="AV100" s="27">
        <v>264</v>
      </c>
      <c r="AW100" s="27">
        <v>160</v>
      </c>
      <c r="AX100" s="27">
        <v>624</v>
      </c>
      <c r="BH100" s="27">
        <v>0.2</v>
      </c>
      <c r="BJ100" s="27">
        <v>0.38</v>
      </c>
      <c r="BK100" s="27">
        <v>2.5499999999999998</v>
      </c>
      <c r="BL100" s="27">
        <v>8</v>
      </c>
      <c r="BN100" s="27">
        <v>0.51</v>
      </c>
      <c r="BO100" s="27">
        <v>80</v>
      </c>
      <c r="BP100" s="27">
        <v>27</v>
      </c>
      <c r="BQ100" s="27">
        <v>9</v>
      </c>
      <c r="BW100" s="27" t="s">
        <v>186</v>
      </c>
      <c r="BX100" s="27">
        <v>4294</v>
      </c>
    </row>
    <row r="101" spans="1:76" ht="15.5" x14ac:dyDescent="0.35">
      <c r="A101" s="10" t="s">
        <v>679</v>
      </c>
      <c r="B101" t="s">
        <v>1413</v>
      </c>
      <c r="D101" s="94" t="s">
        <v>407</v>
      </c>
      <c r="E101">
        <v>1</v>
      </c>
      <c r="F101" s="40" t="s">
        <v>1135</v>
      </c>
      <c r="G101" s="2"/>
      <c r="H101" s="3"/>
      <c r="I101" s="27">
        <v>1</v>
      </c>
      <c r="K101" s="27">
        <v>68.8</v>
      </c>
      <c r="L101" s="27">
        <v>4.08</v>
      </c>
      <c r="M101" s="27">
        <v>25.5</v>
      </c>
      <c r="P101" s="27">
        <v>387</v>
      </c>
      <c r="Q101" s="27">
        <v>3.4</v>
      </c>
      <c r="S101" s="27">
        <v>1.0900000000000001</v>
      </c>
      <c r="T101" s="27">
        <v>0.74</v>
      </c>
      <c r="U101" s="27">
        <v>0.74</v>
      </c>
      <c r="V101" s="27">
        <v>0.08</v>
      </c>
      <c r="W101" s="27">
        <v>0</v>
      </c>
      <c r="Z101" s="27">
        <v>0</v>
      </c>
      <c r="AA101" s="27">
        <v>0</v>
      </c>
      <c r="AE101" s="27">
        <v>0</v>
      </c>
      <c r="AJ101" s="27">
        <v>1.3</v>
      </c>
      <c r="AK101" s="27">
        <v>17</v>
      </c>
      <c r="AL101" s="27">
        <v>7.3</v>
      </c>
      <c r="AM101" s="27">
        <v>18</v>
      </c>
      <c r="AN101" s="27">
        <v>306</v>
      </c>
      <c r="AO101" s="27">
        <v>179</v>
      </c>
      <c r="AP101" s="27">
        <v>134</v>
      </c>
      <c r="AQ101" s="27">
        <v>4.22</v>
      </c>
      <c r="AR101" s="27">
        <v>0.68</v>
      </c>
      <c r="AS101" s="27">
        <v>210</v>
      </c>
      <c r="AT101" s="27">
        <v>185</v>
      </c>
      <c r="AV101" s="27">
        <v>373</v>
      </c>
      <c r="AW101" s="27">
        <v>226</v>
      </c>
      <c r="AX101" s="27">
        <v>883</v>
      </c>
      <c r="BH101" s="27">
        <v>0.18</v>
      </c>
      <c r="BJ101" s="27">
        <v>0.19</v>
      </c>
      <c r="BK101" s="27">
        <v>4.0599999999999996</v>
      </c>
      <c r="BL101" s="27">
        <v>6</v>
      </c>
      <c r="BN101" s="27">
        <v>0.52</v>
      </c>
      <c r="BO101" s="27">
        <v>98</v>
      </c>
      <c r="BP101" s="27">
        <v>51.3</v>
      </c>
      <c r="BQ101" s="27">
        <v>1</v>
      </c>
      <c r="BW101" s="27" t="s">
        <v>186</v>
      </c>
      <c r="BX101" s="27">
        <v>2923</v>
      </c>
    </row>
    <row r="102" spans="1:76" ht="15.5" x14ac:dyDescent="0.35">
      <c r="A102" s="10" t="s">
        <v>682</v>
      </c>
      <c r="B102" t="s">
        <v>1413</v>
      </c>
      <c r="D102" s="94" t="s">
        <v>407</v>
      </c>
      <c r="E102">
        <v>1</v>
      </c>
      <c r="F102" s="44" t="s">
        <v>188</v>
      </c>
      <c r="G102" s="2"/>
      <c r="H102" s="3"/>
      <c r="I102" s="27">
        <v>1</v>
      </c>
      <c r="K102" s="27">
        <v>81.400000000000006</v>
      </c>
      <c r="L102" s="27">
        <v>2.33</v>
      </c>
      <c r="M102" s="27">
        <v>14.6</v>
      </c>
      <c r="P102" s="27">
        <v>95</v>
      </c>
      <c r="Q102" s="27">
        <v>4</v>
      </c>
      <c r="S102" s="27">
        <v>2.0299999999999998</v>
      </c>
      <c r="T102" s="27">
        <v>1.31</v>
      </c>
      <c r="U102" s="27">
        <v>7.0000000000000007E-2</v>
      </c>
      <c r="V102" s="27" t="s">
        <v>501</v>
      </c>
      <c r="W102" s="27">
        <v>0</v>
      </c>
      <c r="Z102" s="27">
        <v>0</v>
      </c>
      <c r="AA102" s="27">
        <v>0</v>
      </c>
      <c r="AE102" s="27">
        <v>0</v>
      </c>
      <c r="AJ102" s="27">
        <v>0.4</v>
      </c>
      <c r="AK102" s="27">
        <v>9</v>
      </c>
      <c r="AL102" s="27">
        <v>2</v>
      </c>
      <c r="AM102" s="27">
        <v>8</v>
      </c>
      <c r="AN102" s="27">
        <v>79</v>
      </c>
      <c r="AO102" s="27">
        <v>270</v>
      </c>
      <c r="AP102" s="27">
        <v>46</v>
      </c>
      <c r="AQ102" s="27">
        <v>2.4700000000000002</v>
      </c>
      <c r="AR102" s="27">
        <v>0.09</v>
      </c>
      <c r="AT102" s="27">
        <v>10</v>
      </c>
      <c r="AV102" s="27">
        <v>0</v>
      </c>
      <c r="AW102" s="27">
        <v>0</v>
      </c>
      <c r="AX102" s="27">
        <v>0</v>
      </c>
      <c r="BE102" s="27" t="s">
        <v>501</v>
      </c>
      <c r="BH102" s="27">
        <v>0.08</v>
      </c>
      <c r="BJ102" s="27">
        <v>0.01</v>
      </c>
      <c r="BK102" s="27">
        <v>0.17</v>
      </c>
      <c r="BL102" s="27">
        <v>0.1</v>
      </c>
      <c r="BN102" s="27">
        <v>0.04</v>
      </c>
      <c r="BO102" s="27">
        <v>2</v>
      </c>
      <c r="BP102" s="27">
        <v>1.5</v>
      </c>
      <c r="BQ102" s="27">
        <v>3</v>
      </c>
      <c r="BW102" s="27" t="s">
        <v>186</v>
      </c>
      <c r="BX102" s="27">
        <v>4342</v>
      </c>
    </row>
    <row r="103" spans="1:76" ht="15.5" x14ac:dyDescent="0.35">
      <c r="A103" s="10" t="s">
        <v>683</v>
      </c>
      <c r="B103" t="s">
        <v>1413</v>
      </c>
      <c r="C103" s="10" t="s">
        <v>409</v>
      </c>
      <c r="D103" s="94" t="s">
        <v>409</v>
      </c>
      <c r="E103">
        <v>1</v>
      </c>
      <c r="F103" s="44" t="s">
        <v>189</v>
      </c>
      <c r="G103" s="2"/>
      <c r="H103" s="3"/>
      <c r="I103" s="27">
        <v>1</v>
      </c>
      <c r="K103" s="154">
        <v>92.334405144694514</v>
      </c>
      <c r="L103" s="154">
        <v>0.74919614147909963</v>
      </c>
      <c r="M103" s="154">
        <v>4.694533762057878</v>
      </c>
      <c r="N103" s="154">
        <v>0</v>
      </c>
      <c r="O103" s="154">
        <v>4.694533762057878</v>
      </c>
      <c r="P103" s="154">
        <v>3.0546623794212219E-2</v>
      </c>
      <c r="Q103" s="154">
        <v>1.2861736334405145</v>
      </c>
      <c r="R103" s="154">
        <v>0</v>
      </c>
      <c r="S103" s="154">
        <v>0.65273311897106101</v>
      </c>
      <c r="T103" s="154">
        <v>0.42122186495176844</v>
      </c>
      <c r="U103" s="154">
        <v>2.2508038585209007E-2</v>
      </c>
      <c r="V103" s="154">
        <v>0</v>
      </c>
      <c r="W103" s="154">
        <v>0</v>
      </c>
      <c r="X103" s="154">
        <v>0</v>
      </c>
      <c r="Y103" s="154">
        <v>0</v>
      </c>
      <c r="Z103" s="154">
        <v>0</v>
      </c>
      <c r="AA103" s="154">
        <v>0</v>
      </c>
      <c r="AB103" s="154">
        <v>0</v>
      </c>
      <c r="AC103" s="154">
        <v>0</v>
      </c>
      <c r="AD103" s="154">
        <v>0</v>
      </c>
      <c r="AE103" s="154">
        <v>0</v>
      </c>
      <c r="AF103" s="154">
        <v>0</v>
      </c>
      <c r="AG103" s="154">
        <v>0</v>
      </c>
      <c r="AH103" s="154">
        <v>0</v>
      </c>
      <c r="AI103" s="154">
        <v>0</v>
      </c>
      <c r="AJ103" s="154">
        <v>1.8135048231511255</v>
      </c>
      <c r="AK103" s="154">
        <v>4.662379421221865</v>
      </c>
      <c r="AL103" s="154">
        <v>0.64790996784565924</v>
      </c>
      <c r="AM103" s="154">
        <v>4.598070739549839</v>
      </c>
      <c r="AN103" s="154">
        <v>25.418006430868168</v>
      </c>
      <c r="AO103" s="154">
        <v>88.247588424437296</v>
      </c>
      <c r="AP103" s="154">
        <v>648.23151125401932</v>
      </c>
      <c r="AQ103" s="154">
        <v>0.79581993569131837</v>
      </c>
      <c r="AR103" s="154">
        <v>3.5852090032154345E-2</v>
      </c>
      <c r="AS103" s="154">
        <v>0</v>
      </c>
      <c r="AT103" s="154">
        <v>3.215434083601286</v>
      </c>
      <c r="AU103" s="154">
        <v>0</v>
      </c>
      <c r="AV103" s="154">
        <v>0</v>
      </c>
      <c r="AW103" s="154">
        <v>0</v>
      </c>
      <c r="AX103" s="154">
        <v>0</v>
      </c>
      <c r="AY103" s="154">
        <v>0</v>
      </c>
      <c r="AZ103" s="154">
        <v>0</v>
      </c>
      <c r="BA103" s="154">
        <v>0</v>
      </c>
      <c r="BB103" s="154">
        <v>0</v>
      </c>
      <c r="BC103" s="154">
        <v>0</v>
      </c>
      <c r="BD103" s="154">
        <v>0</v>
      </c>
      <c r="BE103" s="154">
        <v>0</v>
      </c>
      <c r="BF103" s="154">
        <v>0</v>
      </c>
      <c r="BG103" s="154">
        <v>0</v>
      </c>
      <c r="BH103" s="154">
        <v>2.5723472668810289E-2</v>
      </c>
      <c r="BI103" s="154">
        <v>0</v>
      </c>
      <c r="BJ103" s="154">
        <v>1.9292604501607716E-3</v>
      </c>
      <c r="BK103" s="154">
        <v>4.2443729903536988E-2</v>
      </c>
      <c r="BL103" s="154">
        <v>1.9292604501607715E-2</v>
      </c>
      <c r="BM103" s="154"/>
      <c r="BN103" s="154">
        <v>7.7170418006430866E-3</v>
      </c>
      <c r="BO103" s="154">
        <v>0.32154340836012862</v>
      </c>
      <c r="BP103" s="154">
        <v>0.48231511254019299</v>
      </c>
      <c r="BQ103" s="154">
        <v>0.96463022508038598</v>
      </c>
      <c r="BR103" s="154">
        <v>0</v>
      </c>
      <c r="BS103" s="154"/>
      <c r="BT103" s="27">
        <v>6.25</v>
      </c>
      <c r="BW103" s="27" t="s">
        <v>1099</v>
      </c>
    </row>
    <row r="104" spans="1:76" ht="15" x14ac:dyDescent="0.3">
      <c r="A104" s="10" t="s">
        <v>684</v>
      </c>
      <c r="B104"/>
      <c r="D104" s="94" t="s">
        <v>409</v>
      </c>
      <c r="E104" s="107">
        <v>3</v>
      </c>
      <c r="F104" s="44" t="s">
        <v>342</v>
      </c>
      <c r="G104" s="2" t="s">
        <v>250</v>
      </c>
      <c r="H104"/>
      <c r="BJ104" s="27">
        <v>0.09</v>
      </c>
    </row>
    <row r="105" spans="1:76" ht="15" x14ac:dyDescent="0.3">
      <c r="A105" s="10" t="s">
        <v>685</v>
      </c>
      <c r="B105"/>
      <c r="D105" s="94" t="s">
        <v>409</v>
      </c>
      <c r="E105" s="107">
        <v>3</v>
      </c>
      <c r="F105" s="44" t="s">
        <v>345</v>
      </c>
      <c r="G105" s="2" t="s">
        <v>250</v>
      </c>
      <c r="H105"/>
    </row>
    <row r="106" spans="1:76" ht="15" x14ac:dyDescent="0.3">
      <c r="A106" s="10" t="s">
        <v>686</v>
      </c>
      <c r="B106" t="s">
        <v>1413</v>
      </c>
      <c r="C106" t="s">
        <v>407</v>
      </c>
      <c r="D106" s="50" t="s">
        <v>407</v>
      </c>
      <c r="E106">
        <v>1</v>
      </c>
      <c r="F106" s="44" t="s">
        <v>343</v>
      </c>
      <c r="G106" s="2" t="s">
        <v>250</v>
      </c>
      <c r="H106"/>
      <c r="I106" s="27">
        <v>1</v>
      </c>
      <c r="K106" s="27">
        <v>79.760000000000005</v>
      </c>
      <c r="M106" s="27">
        <v>17.97</v>
      </c>
      <c r="P106" s="27">
        <v>0.04</v>
      </c>
      <c r="Q106" s="27">
        <v>0.21</v>
      </c>
      <c r="W106" s="27">
        <v>0.08</v>
      </c>
      <c r="AJ106" s="27">
        <v>1.1599999999999999</v>
      </c>
      <c r="AK106" s="27">
        <v>6.3330000000000002</v>
      </c>
      <c r="AL106" s="27">
        <v>30.646999999999998</v>
      </c>
      <c r="AM106" s="27">
        <v>10.225</v>
      </c>
      <c r="AN106" s="27">
        <v>51</v>
      </c>
      <c r="AO106" s="27">
        <v>175.267</v>
      </c>
      <c r="AP106" s="27">
        <v>205</v>
      </c>
      <c r="AQ106" s="27">
        <v>0.36</v>
      </c>
      <c r="AR106" s="27">
        <v>0.12</v>
      </c>
      <c r="AS106" s="27">
        <v>1.4E-2</v>
      </c>
      <c r="AT106" s="27">
        <v>5.6000000000000001E-2</v>
      </c>
      <c r="AV106" s="27">
        <v>27</v>
      </c>
      <c r="AW106" s="27">
        <v>27</v>
      </c>
      <c r="BE106" s="27">
        <v>0.1</v>
      </c>
      <c r="BI106" s="27">
        <v>0.4</v>
      </c>
      <c r="BK106" s="27">
        <v>0.03</v>
      </c>
      <c r="BL106" s="27">
        <v>1.5</v>
      </c>
      <c r="BN106" s="27">
        <v>0.01</v>
      </c>
      <c r="BP106" s="27">
        <v>0.6</v>
      </c>
      <c r="BQ106" s="27">
        <v>0.105</v>
      </c>
      <c r="BW106" s="27" t="s">
        <v>396</v>
      </c>
      <c r="BX106" s="27" t="s">
        <v>397</v>
      </c>
    </row>
    <row r="107" spans="1:76" ht="15" x14ac:dyDescent="0.3">
      <c r="A107" s="10" t="s">
        <v>687</v>
      </c>
      <c r="B107"/>
      <c r="D107" s="94" t="s">
        <v>409</v>
      </c>
      <c r="E107" s="107">
        <v>3</v>
      </c>
      <c r="F107" s="44" t="s">
        <v>346</v>
      </c>
      <c r="G107" s="2" t="s">
        <v>250</v>
      </c>
      <c r="H107"/>
    </row>
    <row r="108" spans="1:76" ht="15" x14ac:dyDescent="0.3">
      <c r="A108" s="10" t="s">
        <v>688</v>
      </c>
      <c r="B108" t="s">
        <v>1413</v>
      </c>
      <c r="D108" s="94" t="s">
        <v>407</v>
      </c>
      <c r="E108">
        <v>1</v>
      </c>
      <c r="F108" s="44" t="s">
        <v>365</v>
      </c>
      <c r="G108" s="50"/>
      <c r="H108"/>
      <c r="I108" s="27">
        <v>1</v>
      </c>
      <c r="K108" s="27">
        <v>74.900000000000006</v>
      </c>
      <c r="L108" s="27">
        <v>3.68</v>
      </c>
      <c r="M108" s="27">
        <v>23</v>
      </c>
      <c r="P108" s="27">
        <v>41</v>
      </c>
      <c r="Q108" s="27">
        <v>2.7</v>
      </c>
      <c r="S108" s="154">
        <v>0.75</v>
      </c>
      <c r="T108" s="154">
        <v>1.05</v>
      </c>
      <c r="U108" s="154">
        <v>0.68</v>
      </c>
      <c r="V108" s="154"/>
      <c r="W108" s="27">
        <v>0</v>
      </c>
      <c r="Z108" s="27">
        <v>0</v>
      </c>
      <c r="AA108" s="27">
        <v>0</v>
      </c>
      <c r="AE108" s="27">
        <v>0</v>
      </c>
      <c r="AJ108" s="27">
        <v>1.1000000000000001</v>
      </c>
      <c r="AK108" s="27">
        <v>14</v>
      </c>
      <c r="AL108" s="27">
        <v>1.1000000000000001</v>
      </c>
      <c r="AM108" s="27">
        <v>28</v>
      </c>
      <c r="AN108" s="27">
        <v>224</v>
      </c>
      <c r="AO108" s="27">
        <v>309</v>
      </c>
      <c r="AP108" s="27">
        <v>43</v>
      </c>
      <c r="AQ108" s="27">
        <v>0.74</v>
      </c>
      <c r="AR108" s="27">
        <v>0.06</v>
      </c>
      <c r="AS108" s="27">
        <v>12</v>
      </c>
      <c r="AT108" s="27">
        <v>90</v>
      </c>
      <c r="AV108" s="27">
        <v>8</v>
      </c>
      <c r="AW108" s="27" t="s">
        <v>501</v>
      </c>
      <c r="AX108" s="27" t="s">
        <v>501</v>
      </c>
      <c r="BE108" s="27">
        <v>0.2</v>
      </c>
      <c r="BH108" s="27">
        <v>0.13</v>
      </c>
      <c r="BJ108" s="27">
        <v>0.13</v>
      </c>
      <c r="BK108" s="27">
        <v>0.08</v>
      </c>
      <c r="BL108" s="27">
        <v>5.7</v>
      </c>
      <c r="BN108" s="27">
        <v>6.0999999999999999E-2</v>
      </c>
      <c r="BO108" s="27">
        <v>1</v>
      </c>
      <c r="BP108" s="27">
        <v>0.2</v>
      </c>
      <c r="BQ108" s="27">
        <v>1</v>
      </c>
      <c r="BW108" s="27" t="s">
        <v>186</v>
      </c>
      <c r="BX108" s="27">
        <v>4292</v>
      </c>
    </row>
    <row r="109" spans="1:76" ht="15.5" x14ac:dyDescent="0.35">
      <c r="A109" s="10" t="s">
        <v>689</v>
      </c>
      <c r="B109" t="s">
        <v>1413</v>
      </c>
      <c r="C109" s="10" t="s">
        <v>407</v>
      </c>
      <c r="D109" s="94" t="s">
        <v>407</v>
      </c>
      <c r="E109">
        <v>1</v>
      </c>
      <c r="F109" s="44" t="s">
        <v>1114</v>
      </c>
      <c r="G109" s="50"/>
      <c r="H109" s="3" t="s">
        <v>1537</v>
      </c>
      <c r="I109" s="27">
        <v>1</v>
      </c>
      <c r="K109" s="27">
        <v>59.6</v>
      </c>
      <c r="L109" s="27">
        <v>4.29</v>
      </c>
      <c r="M109" s="27">
        <v>26.8</v>
      </c>
      <c r="P109" s="27">
        <v>8.5999999999999993E-2</v>
      </c>
      <c r="Q109" s="27">
        <v>12.6</v>
      </c>
      <c r="S109" s="154">
        <v>3.52</v>
      </c>
      <c r="T109" s="154">
        <v>5.47</v>
      </c>
      <c r="U109" s="154">
        <v>2.92</v>
      </c>
      <c r="V109" s="154"/>
      <c r="W109" s="27">
        <v>0</v>
      </c>
      <c r="Z109" s="27">
        <v>0</v>
      </c>
      <c r="AA109" s="27">
        <v>0</v>
      </c>
      <c r="AE109" s="27">
        <v>0</v>
      </c>
      <c r="AJ109" s="27">
        <v>1</v>
      </c>
      <c r="AK109" s="27">
        <v>11</v>
      </c>
      <c r="AL109" s="27">
        <v>0.8</v>
      </c>
      <c r="AM109" s="27">
        <v>23</v>
      </c>
      <c r="AN109" s="27">
        <v>184</v>
      </c>
      <c r="AO109" s="27">
        <v>234</v>
      </c>
      <c r="AP109" s="27">
        <v>56</v>
      </c>
      <c r="AQ109" s="27">
        <v>1.78</v>
      </c>
      <c r="AR109" s="27">
        <v>0.09</v>
      </c>
      <c r="AS109" s="27">
        <v>14.6</v>
      </c>
      <c r="AT109" s="27">
        <v>18</v>
      </c>
      <c r="AV109" s="27">
        <v>12</v>
      </c>
      <c r="AW109" s="27">
        <v>8</v>
      </c>
      <c r="AX109" s="27" t="s">
        <v>1094</v>
      </c>
      <c r="BE109" s="27">
        <v>0.46</v>
      </c>
      <c r="BH109" s="27">
        <v>0.42</v>
      </c>
      <c r="BJ109" s="27">
        <v>0.08</v>
      </c>
      <c r="BK109" s="27">
        <v>0.15</v>
      </c>
      <c r="BL109" s="27">
        <v>10.3</v>
      </c>
      <c r="BN109" s="27">
        <v>0.17299999999999999</v>
      </c>
      <c r="BO109" s="27">
        <v>6</v>
      </c>
      <c r="BP109" s="27">
        <v>0.3</v>
      </c>
      <c r="BQ109" s="27">
        <v>0</v>
      </c>
      <c r="BW109" s="27" t="s">
        <v>186</v>
      </c>
      <c r="BX109" s="27">
        <v>2926</v>
      </c>
    </row>
    <row r="110" spans="1:76" ht="15.5" x14ac:dyDescent="0.35">
      <c r="A110" s="10" t="s">
        <v>690</v>
      </c>
      <c r="B110" t="s">
        <v>1413</v>
      </c>
      <c r="C110" s="10" t="s">
        <v>409</v>
      </c>
      <c r="D110" s="94" t="s">
        <v>409</v>
      </c>
      <c r="E110">
        <v>1</v>
      </c>
      <c r="F110" s="44" t="s">
        <v>1587</v>
      </c>
      <c r="G110" s="2" t="s">
        <v>1531</v>
      </c>
      <c r="H110" s="3" t="s">
        <v>1537</v>
      </c>
      <c r="I110" s="27">
        <v>1</v>
      </c>
      <c r="K110" s="154">
        <v>68.873085339168497</v>
      </c>
      <c r="L110" s="154">
        <v>3.1423778264040845</v>
      </c>
      <c r="M110" s="154">
        <v>19.633114514952592</v>
      </c>
      <c r="N110" s="154">
        <v>8.5339168490153161E-2</v>
      </c>
      <c r="O110" s="154">
        <v>19.547775346462437</v>
      </c>
      <c r="P110" s="154">
        <v>6.2727935813274988E-2</v>
      </c>
      <c r="Q110" s="154">
        <v>9.1983953318745435</v>
      </c>
      <c r="R110" s="154"/>
      <c r="S110" s="154">
        <v>2.5687819110138586</v>
      </c>
      <c r="T110" s="154">
        <v>3.9908825674690007</v>
      </c>
      <c r="U110" s="154">
        <v>2.1330415754923413</v>
      </c>
      <c r="V110" s="154">
        <v>0</v>
      </c>
      <c r="W110" s="154">
        <v>0.55506929248723558</v>
      </c>
      <c r="X110" s="154">
        <v>0</v>
      </c>
      <c r="Y110" s="154">
        <v>0</v>
      </c>
      <c r="Z110" s="154">
        <v>8.7527352297592995E-3</v>
      </c>
      <c r="AA110" s="154">
        <v>0.48067104303428154</v>
      </c>
      <c r="AB110" s="154">
        <v>0</v>
      </c>
      <c r="AC110" s="154">
        <v>0</v>
      </c>
      <c r="AD110" s="154">
        <v>0</v>
      </c>
      <c r="AE110" s="154">
        <v>0.18307804522246537</v>
      </c>
      <c r="AF110" s="154">
        <v>0</v>
      </c>
      <c r="AG110" s="154">
        <v>3.5010940919037198E-2</v>
      </c>
      <c r="AH110" s="154">
        <v>0</v>
      </c>
      <c r="AI110" s="154">
        <v>0</v>
      </c>
      <c r="AJ110" s="154">
        <v>1.536834427425237</v>
      </c>
      <c r="AK110" s="154">
        <v>10.401167031363967</v>
      </c>
      <c r="AL110" s="154">
        <v>0.62873814733770961</v>
      </c>
      <c r="AM110" s="154">
        <v>18.533916849015316</v>
      </c>
      <c r="AN110" s="154">
        <v>136.67396061269145</v>
      </c>
      <c r="AO110" s="154">
        <v>192.59664478482858</v>
      </c>
      <c r="AP110" s="154">
        <v>329.38730853391684</v>
      </c>
      <c r="AQ110" s="154">
        <v>1.3258205689277902</v>
      </c>
      <c r="AR110" s="154">
        <v>7.3486506199854126E-2</v>
      </c>
      <c r="AS110" s="154">
        <v>10.717724288840262</v>
      </c>
      <c r="AT110" s="154">
        <v>24.507658643326039</v>
      </c>
      <c r="AU110" s="154">
        <v>0</v>
      </c>
      <c r="AV110" s="154">
        <v>152.12253829321662</v>
      </c>
      <c r="AW110" s="154">
        <v>5.8351568198395336</v>
      </c>
      <c r="AX110" s="154">
        <v>860.1312910284463</v>
      </c>
      <c r="AY110" s="154">
        <v>0</v>
      </c>
      <c r="AZ110" s="154">
        <v>0</v>
      </c>
      <c r="BA110" s="154">
        <v>0</v>
      </c>
      <c r="BB110" s="154">
        <v>0</v>
      </c>
      <c r="BC110" s="154">
        <v>0</v>
      </c>
      <c r="BD110" s="154">
        <v>0</v>
      </c>
      <c r="BE110" s="154">
        <v>0.33552151714077311</v>
      </c>
      <c r="BF110" s="154">
        <v>0</v>
      </c>
      <c r="BG110" s="154">
        <v>0</v>
      </c>
      <c r="BH110" s="154">
        <v>0.34792122538293219</v>
      </c>
      <c r="BI110" s="154">
        <v>0</v>
      </c>
      <c r="BJ110" s="154">
        <v>3.6892778993435453E-2</v>
      </c>
      <c r="BK110" s="154">
        <v>7.3479212253829321E-2</v>
      </c>
      <c r="BL110" s="154">
        <v>4.5404814004376366</v>
      </c>
      <c r="BM110" s="154"/>
      <c r="BN110" s="154">
        <v>8.0437636761487963E-2</v>
      </c>
      <c r="BO110" s="154">
        <v>2.6914660831509849</v>
      </c>
      <c r="BP110" s="154">
        <v>0.21881838074398249</v>
      </c>
      <c r="BQ110" s="154">
        <v>0.88986141502552885</v>
      </c>
      <c r="BR110" s="154">
        <v>0</v>
      </c>
      <c r="BT110" s="27">
        <v>6.25</v>
      </c>
      <c r="BW110" s="27" t="s">
        <v>496</v>
      </c>
    </row>
    <row r="111" spans="1:76" ht="15.5" x14ac:dyDescent="0.35">
      <c r="A111" s="10" t="s">
        <v>691</v>
      </c>
      <c r="B111" t="s">
        <v>1413</v>
      </c>
      <c r="D111" s="94" t="s">
        <v>407</v>
      </c>
      <c r="E111" s="14">
        <v>2</v>
      </c>
      <c r="F111" s="44" t="s">
        <v>1612</v>
      </c>
      <c r="G111" s="50"/>
      <c r="H111" s="3" t="s">
        <v>1537</v>
      </c>
      <c r="I111" s="27">
        <v>1</v>
      </c>
      <c r="K111" s="27">
        <v>74.900000000000006</v>
      </c>
      <c r="L111" s="27">
        <v>3.68</v>
      </c>
      <c r="M111" s="27">
        <v>23</v>
      </c>
      <c r="P111" s="27">
        <v>41</v>
      </c>
      <c r="Q111" s="27">
        <v>2.7</v>
      </c>
      <c r="S111" s="154">
        <v>0.75</v>
      </c>
      <c r="T111" s="154">
        <v>1.05</v>
      </c>
      <c r="U111" s="154">
        <v>0.68</v>
      </c>
      <c r="V111" s="154" t="s">
        <v>501</v>
      </c>
      <c r="W111" s="27">
        <v>0</v>
      </c>
      <c r="Z111" s="27">
        <v>0</v>
      </c>
      <c r="AA111" s="27">
        <v>0</v>
      </c>
      <c r="AE111" s="27">
        <v>0</v>
      </c>
      <c r="AJ111" s="27">
        <v>1.1000000000000001</v>
      </c>
      <c r="AK111" s="27">
        <v>14</v>
      </c>
      <c r="AL111" s="27">
        <v>1.1000000000000001</v>
      </c>
      <c r="AM111" s="27">
        <v>28</v>
      </c>
      <c r="AN111" s="27">
        <v>224</v>
      </c>
      <c r="AO111" s="27">
        <v>309</v>
      </c>
      <c r="AP111" s="27">
        <v>43</v>
      </c>
      <c r="AQ111" s="27">
        <v>0.74</v>
      </c>
      <c r="AR111" s="27">
        <v>0.06</v>
      </c>
      <c r="AS111" s="27">
        <v>12</v>
      </c>
      <c r="AT111" s="27">
        <v>90</v>
      </c>
      <c r="AV111" s="27">
        <v>8</v>
      </c>
      <c r="AW111" s="27" t="s">
        <v>501</v>
      </c>
      <c r="AX111" s="27" t="s">
        <v>501</v>
      </c>
      <c r="BE111" s="27">
        <v>0.2</v>
      </c>
      <c r="BH111" s="27">
        <v>0.13</v>
      </c>
      <c r="BJ111" s="27">
        <v>0.13</v>
      </c>
      <c r="BK111" s="27">
        <v>0.08</v>
      </c>
      <c r="BL111" s="27">
        <v>5.7</v>
      </c>
      <c r="BN111" s="27">
        <v>0.61</v>
      </c>
      <c r="BO111" s="27">
        <v>1</v>
      </c>
      <c r="BP111" s="27">
        <v>0.2</v>
      </c>
      <c r="BQ111" s="27">
        <v>1</v>
      </c>
      <c r="BW111" s="27" t="s">
        <v>186</v>
      </c>
      <c r="BX111" s="27">
        <v>4302</v>
      </c>
    </row>
    <row r="112" spans="1:76" ht="15.5" x14ac:dyDescent="0.35">
      <c r="A112" s="10" t="s">
        <v>692</v>
      </c>
      <c r="B112" t="s">
        <v>1413</v>
      </c>
      <c r="D112" s="94" t="s">
        <v>407</v>
      </c>
      <c r="E112" s="14">
        <v>2</v>
      </c>
      <c r="F112" s="44" t="s">
        <v>1613</v>
      </c>
      <c r="G112" s="50"/>
      <c r="H112" s="3" t="s">
        <v>1537</v>
      </c>
      <c r="I112" s="27">
        <v>1</v>
      </c>
      <c r="K112" s="27">
        <v>67.599999999999994</v>
      </c>
      <c r="L112" s="27">
        <v>4.57</v>
      </c>
      <c r="M112" s="27">
        <v>28.6</v>
      </c>
      <c r="P112" s="27">
        <v>52</v>
      </c>
      <c r="Q112" s="27">
        <v>4.0999999999999996</v>
      </c>
      <c r="S112" s="154">
        <v>1.2</v>
      </c>
      <c r="T112" s="154">
        <v>1.67</v>
      </c>
      <c r="U112" s="154">
        <v>0.94</v>
      </c>
      <c r="V112" s="154">
        <v>0.1</v>
      </c>
      <c r="W112" s="27">
        <v>0</v>
      </c>
      <c r="Z112" s="27">
        <v>0</v>
      </c>
      <c r="AA112" s="27">
        <v>0</v>
      </c>
      <c r="AE112" s="27">
        <v>0</v>
      </c>
      <c r="AJ112" s="27">
        <v>1.1000000000000001</v>
      </c>
      <c r="AK112" s="27">
        <v>8</v>
      </c>
      <c r="AL112" s="27">
        <v>0.5</v>
      </c>
      <c r="AM112" s="27">
        <v>26</v>
      </c>
      <c r="AN112" s="27">
        <v>207</v>
      </c>
      <c r="AO112" s="27">
        <v>259</v>
      </c>
      <c r="AP112" s="27">
        <v>46</v>
      </c>
      <c r="AQ112" s="27">
        <v>0.88</v>
      </c>
      <c r="AR112" s="27">
        <v>0.06</v>
      </c>
      <c r="AS112" s="27">
        <v>13</v>
      </c>
      <c r="AT112" s="27">
        <v>10</v>
      </c>
      <c r="AV112" s="27">
        <v>8</v>
      </c>
      <c r="AW112" s="27" t="s">
        <v>501</v>
      </c>
      <c r="AX112" s="27" t="s">
        <v>501</v>
      </c>
      <c r="BE112" s="27">
        <v>0.1</v>
      </c>
      <c r="BH112" s="27">
        <v>0.27</v>
      </c>
      <c r="BJ112" s="27">
        <v>0.06</v>
      </c>
      <c r="BK112" s="27">
        <v>0.1</v>
      </c>
      <c r="BL112" s="27">
        <v>5.7</v>
      </c>
      <c r="BN112" s="27">
        <v>0.16</v>
      </c>
      <c r="BO112" s="27">
        <v>2</v>
      </c>
      <c r="BP112" s="27">
        <v>0.2</v>
      </c>
      <c r="BQ112" s="27">
        <v>0</v>
      </c>
      <c r="BW112" s="27" t="s">
        <v>186</v>
      </c>
      <c r="BX112" s="27">
        <v>4303</v>
      </c>
    </row>
    <row r="113" spans="1:76" ht="15.5" x14ac:dyDescent="0.35">
      <c r="A113" s="10" t="s">
        <v>693</v>
      </c>
      <c r="B113" t="s">
        <v>1413</v>
      </c>
      <c r="C113" s="10" t="s">
        <v>409</v>
      </c>
      <c r="D113" s="94" t="s">
        <v>409</v>
      </c>
      <c r="E113" s="14">
        <v>2</v>
      </c>
      <c r="F113" s="44" t="s">
        <v>457</v>
      </c>
      <c r="G113" s="2" t="s">
        <v>471</v>
      </c>
      <c r="H113" s="3" t="s">
        <v>1537</v>
      </c>
      <c r="I113" s="27">
        <v>1</v>
      </c>
      <c r="K113" s="154">
        <v>77.45785582255084</v>
      </c>
      <c r="L113" s="154">
        <v>2.7283918669131237</v>
      </c>
      <c r="M113" s="154">
        <v>17.170240295748613</v>
      </c>
      <c r="N113" s="154">
        <v>0.16469500924214417</v>
      </c>
      <c r="O113" s="154">
        <v>17.005545286506468</v>
      </c>
      <c r="P113" s="154">
        <v>30.314232902033272</v>
      </c>
      <c r="Q113" s="154">
        <v>3.9767097966728273</v>
      </c>
      <c r="R113" s="154">
        <v>0</v>
      </c>
      <c r="S113" s="154">
        <v>0.7998706099815156</v>
      </c>
      <c r="T113" s="154">
        <v>1.1644916820702405</v>
      </c>
      <c r="U113" s="154">
        <v>1.7384658040665433</v>
      </c>
      <c r="V113" s="154">
        <v>0</v>
      </c>
      <c r="W113" s="154">
        <v>0.78336414048059133</v>
      </c>
      <c r="X113" s="154">
        <v>0</v>
      </c>
      <c r="Y113" s="154">
        <v>0</v>
      </c>
      <c r="Z113" s="154">
        <v>0</v>
      </c>
      <c r="AA113" s="154">
        <v>0.28170055452865067</v>
      </c>
      <c r="AB113" s="154">
        <v>0</v>
      </c>
      <c r="AC113" s="154">
        <v>0</v>
      </c>
      <c r="AD113" s="154">
        <v>0</v>
      </c>
      <c r="AE113" s="154">
        <v>0.21719038817005543</v>
      </c>
      <c r="AF113" s="154">
        <v>0</v>
      </c>
      <c r="AG113" s="154">
        <v>7.0979667282809619E-2</v>
      </c>
      <c r="AH113" s="154">
        <v>0</v>
      </c>
      <c r="AI113" s="154">
        <v>0</v>
      </c>
      <c r="AJ113" s="154">
        <v>1.6444547134935306</v>
      </c>
      <c r="AK113" s="154">
        <v>16.820702402957487</v>
      </c>
      <c r="AL113" s="154">
        <v>1.120517560073937</v>
      </c>
      <c r="AM113" s="154">
        <v>24.735674676524955</v>
      </c>
      <c r="AN113" s="154">
        <v>170.90757855822551</v>
      </c>
      <c r="AO113" s="154">
        <v>253.01478743068392</v>
      </c>
      <c r="AP113" s="154">
        <v>324.25138632162663</v>
      </c>
      <c r="AQ113" s="154">
        <v>0.60090573012939008</v>
      </c>
      <c r="AR113" s="154">
        <v>6.0776340110905727E-2</v>
      </c>
      <c r="AS113" s="154">
        <v>8.9175600739371532</v>
      </c>
      <c r="AT113" s="154">
        <v>116.13678373382625</v>
      </c>
      <c r="AU113" s="154">
        <v>9.1127541589648793</v>
      </c>
      <c r="AV113" s="154">
        <v>5.9704251386321623</v>
      </c>
      <c r="AW113" s="154">
        <v>0.91497227356746769</v>
      </c>
      <c r="AX113" s="154">
        <v>0</v>
      </c>
      <c r="AY113" s="154">
        <v>0</v>
      </c>
      <c r="AZ113" s="154">
        <v>0</v>
      </c>
      <c r="BA113" s="154">
        <v>0</v>
      </c>
      <c r="BB113" s="154">
        <v>0</v>
      </c>
      <c r="BC113" s="154">
        <v>0</v>
      </c>
      <c r="BD113" s="154">
        <v>0</v>
      </c>
      <c r="BE113" s="154">
        <v>0.14787430683918668</v>
      </c>
      <c r="BF113" s="154">
        <v>0</v>
      </c>
      <c r="BG113" s="154">
        <v>0</v>
      </c>
      <c r="BH113" s="154">
        <v>0.82107208872458404</v>
      </c>
      <c r="BI113" s="154">
        <v>0</v>
      </c>
      <c r="BJ113" s="154">
        <v>5.98558225508318E-2</v>
      </c>
      <c r="BK113" s="154">
        <v>4.1744916820702409E-2</v>
      </c>
      <c r="BL113" s="154">
        <v>2.5507208872458409</v>
      </c>
      <c r="BM113" s="154">
        <v>0</v>
      </c>
      <c r="BN113" s="154">
        <v>3.0255083179297593E-2</v>
      </c>
      <c r="BO113" s="154">
        <v>0.4140480591497227</v>
      </c>
      <c r="BP113" s="154">
        <v>0.14787430683918668</v>
      </c>
      <c r="BQ113" s="154">
        <v>1.1072088724584104</v>
      </c>
      <c r="BR113" s="154">
        <v>0</v>
      </c>
      <c r="BT113" s="27">
        <v>6.25</v>
      </c>
    </row>
    <row r="114" spans="1:76" ht="15.5" x14ac:dyDescent="0.35">
      <c r="A114" s="10" t="s">
        <v>694</v>
      </c>
      <c r="B114" t="s">
        <v>1413</v>
      </c>
      <c r="D114" s="94" t="s">
        <v>407</v>
      </c>
      <c r="E114" s="14">
        <v>2</v>
      </c>
      <c r="F114" s="44" t="s">
        <v>1136</v>
      </c>
      <c r="G114" s="50"/>
      <c r="H114" s="3" t="s">
        <v>1537</v>
      </c>
      <c r="I114" s="27">
        <v>0.63</v>
      </c>
      <c r="K114" s="27">
        <v>63</v>
      </c>
      <c r="L114" s="27">
        <v>4.1399999999999997</v>
      </c>
      <c r="M114" s="27">
        <v>25.8</v>
      </c>
      <c r="P114" s="27">
        <v>135</v>
      </c>
      <c r="Q114" s="27">
        <v>9.1</v>
      </c>
      <c r="S114" s="154">
        <v>0.3</v>
      </c>
      <c r="T114" s="154">
        <v>0.3</v>
      </c>
      <c r="U114" s="154">
        <v>0.2</v>
      </c>
      <c r="V114" s="154">
        <v>0.1</v>
      </c>
      <c r="Y114" s="27">
        <v>0</v>
      </c>
      <c r="AB114" s="27">
        <v>0</v>
      </c>
      <c r="AC114" s="27">
        <v>0</v>
      </c>
      <c r="AG114" s="27">
        <v>0</v>
      </c>
      <c r="AJ114" s="112"/>
      <c r="AK114" s="27">
        <v>15</v>
      </c>
      <c r="AL114" s="27">
        <v>1</v>
      </c>
      <c r="AM114" s="27">
        <v>25</v>
      </c>
      <c r="AN114" s="27">
        <v>210</v>
      </c>
      <c r="AO114" s="27">
        <v>280</v>
      </c>
      <c r="AP114" s="27">
        <v>130</v>
      </c>
      <c r="AQ114" s="27">
        <v>2.2999999999999998</v>
      </c>
      <c r="AR114" s="27">
        <v>0.09</v>
      </c>
      <c r="AS114" s="27">
        <v>17</v>
      </c>
      <c r="AT114" s="27">
        <v>20</v>
      </c>
      <c r="AW114" s="27">
        <v>24</v>
      </c>
      <c r="AX114" s="27" t="s">
        <v>501</v>
      </c>
      <c r="BF114" s="27">
        <v>0.2</v>
      </c>
      <c r="BH114" s="27">
        <v>0.21</v>
      </c>
      <c r="BJ114" s="27">
        <v>0.09</v>
      </c>
      <c r="BK114" s="27">
        <v>0.09</v>
      </c>
      <c r="BL114" s="27">
        <v>5.5</v>
      </c>
      <c r="BN114" s="27">
        <v>0.19</v>
      </c>
      <c r="BO114" s="27">
        <v>12</v>
      </c>
      <c r="BP114" s="27">
        <v>1</v>
      </c>
      <c r="BQ114" s="27">
        <v>0</v>
      </c>
      <c r="BW114" s="27" t="s">
        <v>8</v>
      </c>
      <c r="BX114" s="27">
        <v>485</v>
      </c>
    </row>
    <row r="115" spans="1:76" ht="15" x14ac:dyDescent="0.3">
      <c r="A115" s="10" t="s">
        <v>695</v>
      </c>
      <c r="B115" t="s">
        <v>1413</v>
      </c>
      <c r="C115" s="10" t="s">
        <v>407</v>
      </c>
      <c r="D115" s="94" t="s">
        <v>407</v>
      </c>
      <c r="E115" s="14">
        <v>2</v>
      </c>
      <c r="F115" s="44" t="s">
        <v>1137</v>
      </c>
      <c r="G115" s="50"/>
      <c r="H115"/>
      <c r="I115" s="27">
        <v>0.65</v>
      </c>
      <c r="K115" s="27">
        <v>55.7</v>
      </c>
      <c r="L115" s="27">
        <v>3.25</v>
      </c>
      <c r="M115" s="27">
        <v>20.3</v>
      </c>
      <c r="Q115" s="27">
        <v>13.3</v>
      </c>
      <c r="S115" s="154">
        <v>3.98</v>
      </c>
      <c r="T115" s="154">
        <v>5.95</v>
      </c>
      <c r="U115" s="154">
        <v>2.79</v>
      </c>
      <c r="V115" s="154"/>
      <c r="W115" s="27">
        <v>0</v>
      </c>
      <c r="Z115" s="27">
        <v>0</v>
      </c>
      <c r="AA115" s="27">
        <v>0</v>
      </c>
      <c r="AE115" s="27">
        <v>0.9</v>
      </c>
      <c r="AJ115" s="27">
        <v>9.8000000000000007</v>
      </c>
      <c r="BW115" s="27" t="s">
        <v>186</v>
      </c>
      <c r="BX115" s="27">
        <v>2997</v>
      </c>
    </row>
    <row r="116" spans="1:76" ht="15" x14ac:dyDescent="0.3">
      <c r="A116" s="10" t="s">
        <v>696</v>
      </c>
      <c r="B116" t="s">
        <v>1413</v>
      </c>
      <c r="D116" s="94" t="s">
        <v>409</v>
      </c>
      <c r="E116" s="14">
        <v>2</v>
      </c>
      <c r="F116" s="44" t="s">
        <v>1138</v>
      </c>
      <c r="G116" s="50"/>
      <c r="H116"/>
      <c r="I116" s="27">
        <v>0.65</v>
      </c>
      <c r="K116" s="154">
        <v>84.625925689769815</v>
      </c>
      <c r="L116" s="154">
        <v>1.0509368481458878</v>
      </c>
      <c r="M116" s="154">
        <v>6.5643132361112384</v>
      </c>
      <c r="N116" s="154">
        <v>0</v>
      </c>
      <c r="O116" s="154">
        <v>6.5643132361112384</v>
      </c>
      <c r="P116" s="154">
        <v>0</v>
      </c>
      <c r="Q116" s="154">
        <v>4.3007569477970176</v>
      </c>
      <c r="R116" s="154"/>
      <c r="S116" s="154">
        <v>1.2869934324986565</v>
      </c>
      <c r="T116" s="154">
        <v>1.9240228450670871</v>
      </c>
      <c r="U116" s="154">
        <v>0.90218886348523919</v>
      </c>
      <c r="V116" s="154">
        <v>0</v>
      </c>
      <c r="W116" s="154">
        <v>0</v>
      </c>
      <c r="X116" s="154">
        <v>0</v>
      </c>
      <c r="Y116" s="154">
        <v>0</v>
      </c>
      <c r="Z116" s="154">
        <v>0</v>
      </c>
      <c r="AA116" s="154">
        <v>0</v>
      </c>
      <c r="AB116" s="154">
        <v>0</v>
      </c>
      <c r="AC116" s="154">
        <v>0</v>
      </c>
      <c r="AD116" s="154">
        <v>0</v>
      </c>
      <c r="AE116" s="154">
        <v>0.29102866564039975</v>
      </c>
      <c r="AF116" s="154">
        <v>0</v>
      </c>
      <c r="AG116" s="154">
        <v>0</v>
      </c>
      <c r="AH116" s="154">
        <v>0</v>
      </c>
      <c r="AI116" s="154">
        <v>0</v>
      </c>
      <c r="AJ116" s="154">
        <v>4.2179754606815267</v>
      </c>
      <c r="AK116" s="154">
        <v>1.7138354754379095</v>
      </c>
      <c r="AL116" s="154">
        <v>2.9102866564039969E-3</v>
      </c>
      <c r="AM116" s="154">
        <v>1.5456855797345672</v>
      </c>
      <c r="AN116" s="154">
        <v>9.7009555213466575E-3</v>
      </c>
      <c r="AO116" s="154">
        <v>0.8633850413998525</v>
      </c>
      <c r="AP116" s="154">
        <v>382.86437790914806</v>
      </c>
      <c r="AQ116" s="154">
        <v>9.7009555213466592E-4</v>
      </c>
      <c r="AR116" s="154">
        <v>6.4349671624932825E-3</v>
      </c>
      <c r="AS116" s="154">
        <v>0</v>
      </c>
      <c r="AT116" s="154">
        <v>0</v>
      </c>
      <c r="AU116" s="154">
        <v>0</v>
      </c>
      <c r="AV116" s="154">
        <v>0</v>
      </c>
      <c r="AW116" s="154">
        <v>0</v>
      </c>
      <c r="AX116" s="154">
        <v>0</v>
      </c>
      <c r="AY116" s="154">
        <v>0</v>
      </c>
      <c r="AZ116" s="154">
        <v>0</v>
      </c>
      <c r="BA116" s="154">
        <v>0</v>
      </c>
      <c r="BB116" s="154">
        <v>0</v>
      </c>
      <c r="BC116" s="154">
        <v>0</v>
      </c>
      <c r="BD116" s="154">
        <v>0</v>
      </c>
      <c r="BE116" s="154">
        <v>0</v>
      </c>
      <c r="BF116" s="154">
        <v>0</v>
      </c>
      <c r="BG116" s="154">
        <v>0</v>
      </c>
      <c r="BH116" s="154">
        <v>0</v>
      </c>
      <c r="BI116" s="154">
        <v>0</v>
      </c>
      <c r="BJ116" s="154">
        <v>0</v>
      </c>
      <c r="BK116" s="154">
        <v>5.8205733128079947E-3</v>
      </c>
      <c r="BL116" s="154">
        <v>0</v>
      </c>
      <c r="BM116" s="154"/>
      <c r="BN116" s="154">
        <v>0</v>
      </c>
      <c r="BO116" s="154">
        <v>0</v>
      </c>
      <c r="BP116" s="154">
        <v>0</v>
      </c>
      <c r="BQ116" s="154">
        <v>0</v>
      </c>
      <c r="BR116" s="154">
        <v>0</v>
      </c>
      <c r="BT116" s="27">
        <v>6.25</v>
      </c>
    </row>
    <row r="117" spans="1:76" ht="15" x14ac:dyDescent="0.3">
      <c r="A117" s="41" t="s">
        <v>219</v>
      </c>
      <c r="B117" t="s">
        <v>1413</v>
      </c>
      <c r="D117" s="94" t="s">
        <v>407</v>
      </c>
      <c r="E117">
        <v>1</v>
      </c>
      <c r="F117" s="44" t="s">
        <v>220</v>
      </c>
      <c r="G117" s="2"/>
      <c r="H117"/>
      <c r="I117" s="27">
        <v>1</v>
      </c>
      <c r="K117" s="27">
        <v>74.87</v>
      </c>
      <c r="M117" s="27">
        <v>17.88</v>
      </c>
      <c r="Q117" s="27">
        <v>4.47</v>
      </c>
      <c r="S117" s="154"/>
      <c r="T117" s="154"/>
      <c r="U117" s="154"/>
      <c r="V117" s="154"/>
      <c r="X117" s="27">
        <v>1.8</v>
      </c>
      <c r="AE117" s="27">
        <v>0</v>
      </c>
      <c r="AJ117" s="27">
        <v>0.99</v>
      </c>
      <c r="AK117" s="27">
        <v>10</v>
      </c>
      <c r="AL117" s="27">
        <v>5.86</v>
      </c>
      <c r="AM117" s="27">
        <v>18</v>
      </c>
      <c r="AN117" s="27">
        <v>197</v>
      </c>
      <c r="AO117" s="27">
        <v>228</v>
      </c>
      <c r="AP117" s="27">
        <v>77</v>
      </c>
      <c r="AQ117" s="27">
        <v>3.32</v>
      </c>
      <c r="AR117" s="27">
        <v>0.24299999999999999</v>
      </c>
      <c r="AS117" s="27">
        <v>0.14899999999999999</v>
      </c>
      <c r="AT117" s="27">
        <v>55.2</v>
      </c>
      <c r="BJ117" s="27">
        <v>8.7999999999999995E-2</v>
      </c>
      <c r="BK117" s="27">
        <v>0.98699999999999999</v>
      </c>
      <c r="BL117" s="27">
        <v>6.6619999999999999</v>
      </c>
      <c r="BN117" s="27">
        <v>0.42</v>
      </c>
      <c r="BO117" s="27">
        <v>345</v>
      </c>
      <c r="BQ117" s="27">
        <v>16.2</v>
      </c>
      <c r="BW117" s="27" t="s">
        <v>7</v>
      </c>
      <c r="BX117" s="27" t="s">
        <v>221</v>
      </c>
    </row>
    <row r="118" spans="1:76" ht="15" x14ac:dyDescent="0.3">
      <c r="A118" s="10" t="s">
        <v>697</v>
      </c>
      <c r="B118" t="s">
        <v>1413</v>
      </c>
      <c r="C118" s="10" t="s">
        <v>407</v>
      </c>
      <c r="D118" s="94" t="s">
        <v>407</v>
      </c>
      <c r="E118">
        <v>1</v>
      </c>
      <c r="F118" s="44" t="s">
        <v>1139</v>
      </c>
      <c r="G118" s="2" t="s">
        <v>197</v>
      </c>
      <c r="H118"/>
      <c r="I118" s="27">
        <v>1</v>
      </c>
      <c r="K118" s="27">
        <v>67.599999999999994</v>
      </c>
      <c r="L118" s="27">
        <v>4.1399999999999997</v>
      </c>
      <c r="M118" s="27">
        <v>25.9</v>
      </c>
      <c r="P118" s="27">
        <v>0.39300000000000002</v>
      </c>
      <c r="Q118" s="27">
        <v>4.8</v>
      </c>
      <c r="S118" s="154">
        <v>1.49</v>
      </c>
      <c r="T118" s="154">
        <v>1.19</v>
      </c>
      <c r="U118" s="154">
        <v>1.08</v>
      </c>
      <c r="V118" s="154"/>
      <c r="W118" s="27">
        <v>0</v>
      </c>
      <c r="Z118" s="27">
        <v>0</v>
      </c>
      <c r="AA118" s="27">
        <v>0</v>
      </c>
      <c r="AE118" s="27">
        <v>0</v>
      </c>
      <c r="AJ118" s="27">
        <v>0.9</v>
      </c>
      <c r="AK118" s="27">
        <v>12</v>
      </c>
      <c r="AL118" s="27">
        <v>6.4</v>
      </c>
      <c r="AM118" s="27">
        <v>20</v>
      </c>
      <c r="AN118" s="27">
        <v>229</v>
      </c>
      <c r="AO118" s="27">
        <v>158</v>
      </c>
      <c r="AP118" s="27">
        <v>58</v>
      </c>
      <c r="AQ118" s="27">
        <v>4.57</v>
      </c>
      <c r="AR118" s="27">
        <v>0.26</v>
      </c>
      <c r="AT118" s="27">
        <v>170</v>
      </c>
      <c r="AV118" s="27">
        <v>2229</v>
      </c>
      <c r="BH118" s="27">
        <v>1.3</v>
      </c>
      <c r="BJ118" s="27">
        <v>0.09</v>
      </c>
      <c r="BK118" s="27">
        <v>0.95</v>
      </c>
      <c r="BL118" s="27">
        <v>4.0999999999999996</v>
      </c>
      <c r="BN118" s="27">
        <v>0.34</v>
      </c>
      <c r="BO118" s="27">
        <v>376</v>
      </c>
      <c r="BP118" s="27">
        <v>10.1</v>
      </c>
      <c r="BQ118" s="27">
        <v>8</v>
      </c>
      <c r="BW118" s="27" t="s">
        <v>186</v>
      </c>
      <c r="BX118" s="27">
        <v>2998</v>
      </c>
    </row>
    <row r="119" spans="1:76" ht="15" x14ac:dyDescent="0.3">
      <c r="A119" s="10" t="s">
        <v>698</v>
      </c>
      <c r="B119" t="s">
        <v>1413</v>
      </c>
      <c r="C119" s="10" t="s">
        <v>407</v>
      </c>
      <c r="D119" s="94" t="s">
        <v>407</v>
      </c>
      <c r="E119" s="14">
        <v>2</v>
      </c>
      <c r="F119" s="44" t="s">
        <v>1140</v>
      </c>
      <c r="G119" s="50"/>
      <c r="H119"/>
      <c r="I119" s="27">
        <v>1</v>
      </c>
      <c r="K119" s="27">
        <v>73.099999999999994</v>
      </c>
      <c r="L119" s="27">
        <v>2.16</v>
      </c>
      <c r="M119" s="27">
        <v>13.5</v>
      </c>
      <c r="Q119" s="27">
        <v>7.4</v>
      </c>
      <c r="S119" s="154">
        <v>2.21</v>
      </c>
      <c r="T119" s="154">
        <v>3.31</v>
      </c>
      <c r="U119" s="154">
        <v>1.55</v>
      </c>
      <c r="V119" s="154"/>
      <c r="W119" s="27">
        <v>0</v>
      </c>
      <c r="Z119" s="27">
        <v>0</v>
      </c>
      <c r="AA119" s="27">
        <v>0</v>
      </c>
      <c r="AE119" s="27">
        <v>2.4</v>
      </c>
      <c r="AJ119" s="27">
        <v>3.6</v>
      </c>
      <c r="BW119" s="27" t="s">
        <v>186</v>
      </c>
      <c r="BX119" s="27">
        <v>2999</v>
      </c>
    </row>
    <row r="120" spans="1:76" ht="15" x14ac:dyDescent="0.3">
      <c r="A120" s="10" t="s">
        <v>699</v>
      </c>
      <c r="B120" t="s">
        <v>1413</v>
      </c>
      <c r="D120" s="94" t="s">
        <v>409</v>
      </c>
      <c r="E120" s="14">
        <v>2</v>
      </c>
      <c r="F120" s="44" t="s">
        <v>1141</v>
      </c>
      <c r="G120" s="50"/>
      <c r="H120"/>
      <c r="I120" s="27">
        <v>0.6</v>
      </c>
      <c r="K120" s="154">
        <v>90.252479892150873</v>
      </c>
      <c r="L120" s="154">
        <v>0.69846879753695945</v>
      </c>
      <c r="M120" s="154">
        <v>4.3654299846059956</v>
      </c>
      <c r="N120" s="154">
        <v>0</v>
      </c>
      <c r="O120" s="154">
        <v>4.3654299846059956</v>
      </c>
      <c r="P120" s="154">
        <v>0</v>
      </c>
      <c r="Q120" s="154">
        <v>2.3929023619321752</v>
      </c>
      <c r="R120" s="154"/>
      <c r="S120" s="154">
        <v>0.71463705673920375</v>
      </c>
      <c r="T120" s="154">
        <v>1.0703387591885811</v>
      </c>
      <c r="U120" s="154">
        <v>0.50121603526957725</v>
      </c>
      <c r="V120" s="154">
        <v>0</v>
      </c>
      <c r="W120" s="154">
        <v>0</v>
      </c>
      <c r="X120" s="154">
        <v>0</v>
      </c>
      <c r="Y120" s="154">
        <v>0</v>
      </c>
      <c r="Z120" s="154">
        <v>0</v>
      </c>
      <c r="AA120" s="154">
        <v>0</v>
      </c>
      <c r="AB120" s="154">
        <v>0</v>
      </c>
      <c r="AC120" s="154">
        <v>0</v>
      </c>
      <c r="AD120" s="154">
        <v>0</v>
      </c>
      <c r="AE120" s="154">
        <v>0.7760764417077326</v>
      </c>
      <c r="AF120" s="154">
        <v>0</v>
      </c>
      <c r="AG120" s="154">
        <v>0</v>
      </c>
      <c r="AH120" s="154">
        <v>0</v>
      </c>
      <c r="AI120" s="154">
        <v>0</v>
      </c>
      <c r="AJ120" s="154">
        <v>2.2131113196032173</v>
      </c>
      <c r="AK120" s="154">
        <v>1.7138354754379095</v>
      </c>
      <c r="AL120" s="154">
        <v>2.9102866564039969E-3</v>
      </c>
      <c r="AM120" s="154">
        <v>1.5456855797345672</v>
      </c>
      <c r="AN120" s="154">
        <v>9.7009555213466575E-3</v>
      </c>
      <c r="AO120" s="154">
        <v>0.8633850413998525</v>
      </c>
      <c r="AP120" s="154">
        <v>382.86437790914806</v>
      </c>
      <c r="AQ120" s="154">
        <v>9.7009555213466592E-4</v>
      </c>
      <c r="AR120" s="154">
        <v>6.4349671624932825E-3</v>
      </c>
      <c r="AS120" s="154">
        <v>0</v>
      </c>
      <c r="AT120" s="154">
        <v>0</v>
      </c>
      <c r="AU120" s="154">
        <v>0</v>
      </c>
      <c r="AV120" s="154">
        <v>0</v>
      </c>
      <c r="AW120" s="154">
        <v>0</v>
      </c>
      <c r="AX120" s="154">
        <v>0</v>
      </c>
      <c r="AY120" s="154">
        <v>0</v>
      </c>
      <c r="AZ120" s="154">
        <v>0</v>
      </c>
      <c r="BA120" s="154">
        <v>0</v>
      </c>
      <c r="BB120" s="154">
        <v>0</v>
      </c>
      <c r="BC120" s="154">
        <v>0</v>
      </c>
      <c r="BD120" s="154">
        <v>0</v>
      </c>
      <c r="BE120" s="154">
        <v>0</v>
      </c>
      <c r="BF120" s="154">
        <v>0</v>
      </c>
      <c r="BG120" s="154">
        <v>0</v>
      </c>
      <c r="BH120" s="154">
        <v>0</v>
      </c>
      <c r="BI120" s="154">
        <v>0</v>
      </c>
      <c r="BJ120" s="154">
        <v>0</v>
      </c>
      <c r="BK120" s="154">
        <v>5.8205733128079947E-3</v>
      </c>
      <c r="BL120" s="154">
        <v>0</v>
      </c>
      <c r="BM120" s="154"/>
      <c r="BN120" s="154">
        <v>0</v>
      </c>
      <c r="BO120" s="154">
        <v>0</v>
      </c>
      <c r="BP120" s="154">
        <v>0</v>
      </c>
      <c r="BQ120" s="154">
        <v>0</v>
      </c>
      <c r="BR120" s="154">
        <v>0</v>
      </c>
      <c r="BS120" s="154"/>
      <c r="BT120" s="27">
        <v>6.25</v>
      </c>
    </row>
    <row r="121" spans="1:76" ht="15" x14ac:dyDescent="0.3">
      <c r="A121" s="10" t="s">
        <v>700</v>
      </c>
      <c r="B121" t="s">
        <v>1413</v>
      </c>
      <c r="D121" s="94" t="s">
        <v>409</v>
      </c>
      <c r="E121" s="14">
        <v>2</v>
      </c>
      <c r="F121" s="44" t="s">
        <v>1142</v>
      </c>
      <c r="G121" s="2" t="s">
        <v>251</v>
      </c>
      <c r="H121"/>
      <c r="I121" s="27">
        <v>0.6</v>
      </c>
      <c r="K121" s="154">
        <v>87.582974162504854</v>
      </c>
      <c r="L121" s="154">
        <v>0.87594353606531217</v>
      </c>
      <c r="M121" s="154">
        <v>5.4726232012952956</v>
      </c>
      <c r="N121" s="154">
        <v>0</v>
      </c>
      <c r="O121" s="154">
        <v>5.4726232012952956</v>
      </c>
      <c r="P121" s="154">
        <v>0</v>
      </c>
      <c r="Q121" s="154">
        <v>3.3515769309707886</v>
      </c>
      <c r="R121" s="154"/>
      <c r="S121" s="154">
        <v>1.0022348407105883</v>
      </c>
      <c r="T121" s="154">
        <v>1.4993044628400722</v>
      </c>
      <c r="U121" s="154">
        <v>0.70269777200063854</v>
      </c>
      <c r="V121" s="154">
        <v>0</v>
      </c>
      <c r="W121" s="154">
        <v>0</v>
      </c>
      <c r="X121" s="154">
        <v>0</v>
      </c>
      <c r="Y121" s="154">
        <v>0</v>
      </c>
      <c r="Z121" s="154">
        <v>0</v>
      </c>
      <c r="AA121" s="154">
        <v>0</v>
      </c>
      <c r="AB121" s="154">
        <v>0</v>
      </c>
      <c r="AC121" s="154">
        <v>0</v>
      </c>
      <c r="AD121" s="154">
        <v>0</v>
      </c>
      <c r="AE121" s="154">
        <v>0.53430936580693722</v>
      </c>
      <c r="AF121" s="154">
        <v>0</v>
      </c>
      <c r="AG121" s="154">
        <v>0</v>
      </c>
      <c r="AH121" s="154">
        <v>0</v>
      </c>
      <c r="AI121" s="154">
        <v>0</v>
      </c>
      <c r="AJ121" s="154">
        <v>3.0585163394221344</v>
      </c>
      <c r="AK121" s="154">
        <v>1.7000752548402547</v>
      </c>
      <c r="AL121" s="154">
        <v>2.428678935486078E-3</v>
      </c>
      <c r="AM121" s="154">
        <v>1.4248249754851661</v>
      </c>
      <c r="AN121" s="154">
        <v>8.0955964516202603E-3</v>
      </c>
      <c r="AO121" s="154">
        <v>0.7205080841942032</v>
      </c>
      <c r="AP121" s="154">
        <v>319.77605983900031</v>
      </c>
      <c r="AQ121" s="154">
        <v>8.0955964516202608E-4</v>
      </c>
      <c r="AR121" s="154">
        <v>6.314565232263804E-3</v>
      </c>
      <c r="AS121" s="154">
        <v>0</v>
      </c>
      <c r="AT121" s="154">
        <v>0</v>
      </c>
      <c r="AU121" s="154">
        <v>0</v>
      </c>
      <c r="AV121" s="154">
        <v>0</v>
      </c>
      <c r="AW121" s="154">
        <v>0</v>
      </c>
      <c r="AX121" s="154">
        <v>0</v>
      </c>
      <c r="AY121" s="154">
        <v>0</v>
      </c>
      <c r="AZ121" s="154">
        <v>0</v>
      </c>
      <c r="BA121" s="154">
        <v>0</v>
      </c>
      <c r="BB121" s="154">
        <v>0</v>
      </c>
      <c r="BC121" s="154">
        <v>0</v>
      </c>
      <c r="BD121" s="154">
        <v>0</v>
      </c>
      <c r="BE121" s="154">
        <v>0</v>
      </c>
      <c r="BF121" s="154">
        <v>0</v>
      </c>
      <c r="BG121" s="154">
        <v>0</v>
      </c>
      <c r="BH121" s="154">
        <v>0</v>
      </c>
      <c r="BI121" s="154">
        <v>0</v>
      </c>
      <c r="BJ121" s="154">
        <v>0</v>
      </c>
      <c r="BK121" s="154">
        <v>4.857357870972156E-3</v>
      </c>
      <c r="BL121" s="154">
        <v>0</v>
      </c>
      <c r="BM121" s="154"/>
      <c r="BN121" s="154">
        <v>0</v>
      </c>
      <c r="BO121" s="154">
        <v>0</v>
      </c>
      <c r="BP121" s="154">
        <v>0</v>
      </c>
      <c r="BQ121" s="154">
        <v>0</v>
      </c>
      <c r="BR121" s="154">
        <v>0</v>
      </c>
      <c r="BS121" s="154"/>
      <c r="BT121" s="27">
        <v>6.25</v>
      </c>
    </row>
    <row r="122" spans="1:76" ht="15" x14ac:dyDescent="0.3">
      <c r="A122" s="10" t="s">
        <v>701</v>
      </c>
      <c r="B122" t="s">
        <v>1413</v>
      </c>
      <c r="D122" s="94" t="s">
        <v>407</v>
      </c>
      <c r="E122">
        <v>1</v>
      </c>
      <c r="F122" s="44" t="s">
        <v>1143</v>
      </c>
      <c r="G122" s="50"/>
      <c r="H122"/>
      <c r="I122" s="27">
        <v>1</v>
      </c>
      <c r="K122" s="27">
        <v>74.459999999999994</v>
      </c>
      <c r="L122"/>
      <c r="M122" s="27">
        <v>16.920000000000002</v>
      </c>
      <c r="P122" s="27">
        <v>345</v>
      </c>
      <c r="Q122" s="27">
        <v>4.83</v>
      </c>
      <c r="S122" s="154">
        <v>1.5629999999999999</v>
      </c>
      <c r="T122" s="154">
        <v>1.2490000000000001</v>
      </c>
      <c r="U122" s="154">
        <v>0.81899999999999995</v>
      </c>
      <c r="V122" s="154"/>
      <c r="X122" s="27">
        <v>0</v>
      </c>
      <c r="AA122" s="27">
        <v>0</v>
      </c>
      <c r="AE122" s="27">
        <v>0</v>
      </c>
      <c r="AJ122" s="27">
        <v>1.06</v>
      </c>
      <c r="AK122" s="27">
        <v>8</v>
      </c>
      <c r="AL122" s="27">
        <v>8.99</v>
      </c>
      <c r="AM122" s="27">
        <v>19</v>
      </c>
      <c r="AN122" s="27">
        <v>297</v>
      </c>
      <c r="AO122" s="27">
        <v>230</v>
      </c>
      <c r="AP122" s="27">
        <v>71</v>
      </c>
      <c r="AQ122" s="27">
        <v>2.67</v>
      </c>
      <c r="AR122" s="27">
        <v>0.49199999999999999</v>
      </c>
      <c r="AS122" s="27">
        <v>54.6</v>
      </c>
      <c r="AT122" s="27">
        <v>0.255</v>
      </c>
      <c r="AU122" s="27">
        <v>3296</v>
      </c>
      <c r="AW122" s="27">
        <v>3290</v>
      </c>
      <c r="AY122" s="27">
        <v>11</v>
      </c>
      <c r="AZ122" s="27">
        <v>56</v>
      </c>
      <c r="BA122" s="27">
        <v>11</v>
      </c>
      <c r="BC122" s="27">
        <v>40</v>
      </c>
      <c r="BD122" s="27">
        <v>0</v>
      </c>
      <c r="BH122" s="27">
        <v>0.7</v>
      </c>
      <c r="BJ122" s="27">
        <v>0.30499999999999999</v>
      </c>
      <c r="BK122" s="27">
        <v>1.778</v>
      </c>
      <c r="BL122" s="27">
        <v>9.7279999999999998</v>
      </c>
      <c r="BN122" s="27">
        <v>0.85299999999999998</v>
      </c>
      <c r="BO122" s="27">
        <v>588</v>
      </c>
      <c r="BP122" s="27">
        <v>16.579999999999998</v>
      </c>
      <c r="BQ122" s="27">
        <v>17.899999999999999</v>
      </c>
      <c r="BW122" s="27" t="s">
        <v>7</v>
      </c>
      <c r="BX122" s="74" t="s">
        <v>1203</v>
      </c>
    </row>
    <row r="123" spans="1:76" ht="15" x14ac:dyDescent="0.3">
      <c r="A123" s="10" t="s">
        <v>702</v>
      </c>
      <c r="B123" t="s">
        <v>1413</v>
      </c>
      <c r="D123" s="94" t="s">
        <v>407</v>
      </c>
      <c r="E123">
        <v>1</v>
      </c>
      <c r="F123" s="44" t="s">
        <v>1144</v>
      </c>
      <c r="G123" s="2" t="s">
        <v>1586</v>
      </c>
      <c r="H123"/>
      <c r="I123" s="27">
        <v>1</v>
      </c>
      <c r="K123" s="27">
        <v>68.3</v>
      </c>
      <c r="L123" s="27">
        <v>3.9</v>
      </c>
      <c r="M123" s="27">
        <v>24.4</v>
      </c>
      <c r="P123" s="27">
        <v>0.63100000000000001</v>
      </c>
      <c r="Q123" s="79" t="s">
        <v>1603</v>
      </c>
      <c r="S123" s="154">
        <v>1.84</v>
      </c>
      <c r="T123" s="154">
        <v>1.34</v>
      </c>
      <c r="U123" s="154">
        <v>0.9</v>
      </c>
      <c r="V123" s="154"/>
      <c r="W123" s="27">
        <v>0.9</v>
      </c>
      <c r="Z123" s="27">
        <v>0.9</v>
      </c>
      <c r="AA123" s="27">
        <v>0</v>
      </c>
      <c r="AE123" s="27">
        <v>0</v>
      </c>
      <c r="AJ123" s="27">
        <v>1</v>
      </c>
      <c r="AK123" s="27">
        <v>14</v>
      </c>
      <c r="AL123" s="27">
        <v>8.5</v>
      </c>
      <c r="AM123" s="27">
        <v>21</v>
      </c>
      <c r="AN123" s="27">
        <v>312</v>
      </c>
      <c r="AO123" s="27">
        <v>140</v>
      </c>
      <c r="AP123" s="27">
        <v>51</v>
      </c>
      <c r="AQ123" s="27">
        <v>4.34</v>
      </c>
      <c r="AR123" s="27">
        <v>0.37</v>
      </c>
      <c r="AS123" s="27">
        <v>36.9</v>
      </c>
      <c r="AT123" s="27">
        <v>297</v>
      </c>
      <c r="AV123" s="27">
        <v>4913</v>
      </c>
      <c r="AW123" s="27">
        <v>4913</v>
      </c>
      <c r="AX123" s="27" t="s">
        <v>1094</v>
      </c>
      <c r="BE123" s="27">
        <v>1.79</v>
      </c>
      <c r="BH123" s="27">
        <v>1.44</v>
      </c>
      <c r="BJ123" s="27">
        <v>0.15</v>
      </c>
      <c r="BK123" s="27">
        <v>1.75</v>
      </c>
      <c r="BL123" s="27">
        <v>4.5</v>
      </c>
      <c r="BN123" s="27">
        <v>0.57999999999999996</v>
      </c>
      <c r="BO123" s="27">
        <v>770</v>
      </c>
      <c r="BP123" s="27">
        <v>19.399999999999999</v>
      </c>
      <c r="BQ123" s="27">
        <v>16</v>
      </c>
      <c r="BW123" s="27" t="s">
        <v>186</v>
      </c>
      <c r="BX123" s="27">
        <v>2970</v>
      </c>
    </row>
    <row r="124" spans="1:76" ht="15" x14ac:dyDescent="0.3">
      <c r="A124" s="10" t="s">
        <v>703</v>
      </c>
      <c r="B124"/>
      <c r="D124" s="94" t="s">
        <v>409</v>
      </c>
      <c r="E124" s="107">
        <v>3</v>
      </c>
      <c r="F124" s="44" t="s">
        <v>361</v>
      </c>
      <c r="G124" s="50"/>
      <c r="H124"/>
      <c r="S124" s="154"/>
      <c r="T124" s="154"/>
      <c r="U124" s="154"/>
      <c r="V124" s="154"/>
    </row>
    <row r="125" spans="1:76" ht="15.5" x14ac:dyDescent="0.35">
      <c r="A125" s="10" t="s">
        <v>704</v>
      </c>
      <c r="B125" t="s">
        <v>1413</v>
      </c>
      <c r="D125" s="94" t="s">
        <v>407</v>
      </c>
      <c r="E125" s="14">
        <v>2</v>
      </c>
      <c r="F125" s="44" t="s">
        <v>1145</v>
      </c>
      <c r="G125" s="50"/>
      <c r="H125" s="3" t="s">
        <v>1537</v>
      </c>
      <c r="I125" s="27">
        <v>1</v>
      </c>
      <c r="K125" s="112">
        <v>48.62</v>
      </c>
      <c r="M125" s="112">
        <v>26.11</v>
      </c>
      <c r="P125" s="112">
        <v>81</v>
      </c>
      <c r="Q125" s="112">
        <v>22.16</v>
      </c>
      <c r="S125" s="305">
        <v>6.06</v>
      </c>
      <c r="T125" s="305">
        <v>8.89</v>
      </c>
      <c r="U125" s="305">
        <v>4.95</v>
      </c>
      <c r="V125" s="154"/>
      <c r="X125" s="112">
        <v>2.39</v>
      </c>
      <c r="AE125" s="112">
        <v>0.1</v>
      </c>
      <c r="AJ125" s="112">
        <v>0.72</v>
      </c>
      <c r="AK125" s="112">
        <v>15</v>
      </c>
      <c r="AL125" s="112">
        <v>1.25</v>
      </c>
      <c r="AM125" s="112">
        <v>19</v>
      </c>
      <c r="AN125" s="112">
        <v>150</v>
      </c>
      <c r="AO125" s="112">
        <v>177</v>
      </c>
      <c r="AP125" s="112">
        <v>77</v>
      </c>
      <c r="AQ125" s="112">
        <v>1.76</v>
      </c>
      <c r="AR125" s="112">
        <v>6.0999999999999999E-2</v>
      </c>
      <c r="AS125" s="112">
        <v>2.8000000000000001E-2</v>
      </c>
      <c r="AT125" s="112">
        <v>21.3</v>
      </c>
      <c r="AU125" s="112">
        <v>125</v>
      </c>
      <c r="AW125" s="112">
        <v>38</v>
      </c>
      <c r="BJ125" s="112">
        <v>5.8000000000000003E-2</v>
      </c>
      <c r="BK125" s="112">
        <v>0.13700000000000001</v>
      </c>
      <c r="BL125" s="112">
        <v>6.6970000000000001</v>
      </c>
      <c r="BQ125" s="112">
        <v>0</v>
      </c>
      <c r="BW125" s="27" t="s">
        <v>7</v>
      </c>
      <c r="BX125" s="112" t="s">
        <v>744</v>
      </c>
    </row>
    <row r="126" spans="1:76" ht="15" x14ac:dyDescent="0.3">
      <c r="A126" s="10" t="s">
        <v>713</v>
      </c>
      <c r="B126"/>
      <c r="D126" s="94" t="s">
        <v>409</v>
      </c>
      <c r="E126" s="107">
        <v>3</v>
      </c>
      <c r="F126" s="44" t="s">
        <v>1146</v>
      </c>
      <c r="G126" s="2" t="s">
        <v>1545</v>
      </c>
      <c r="H126"/>
      <c r="S126" s="154"/>
      <c r="T126" s="154"/>
      <c r="U126" s="154"/>
      <c r="V126" s="154"/>
    </row>
    <row r="127" spans="1:76" ht="15.5" x14ac:dyDescent="0.35">
      <c r="A127" s="10" t="s">
        <v>705</v>
      </c>
      <c r="B127"/>
      <c r="D127" s="94" t="s">
        <v>407</v>
      </c>
      <c r="E127" s="107">
        <v>3</v>
      </c>
      <c r="F127" s="44" t="s">
        <v>1588</v>
      </c>
      <c r="G127" s="50"/>
      <c r="H127" s="3" t="s">
        <v>1540</v>
      </c>
      <c r="S127" s="154"/>
      <c r="T127" s="154"/>
      <c r="U127" s="154"/>
      <c r="V127" s="154"/>
    </row>
    <row r="128" spans="1:76" ht="15.5" x14ac:dyDescent="0.35">
      <c r="A128" s="10" t="s">
        <v>706</v>
      </c>
      <c r="B128"/>
      <c r="D128" s="94" t="s">
        <v>409</v>
      </c>
      <c r="E128" s="107">
        <v>3</v>
      </c>
      <c r="F128" s="44" t="s">
        <v>1589</v>
      </c>
      <c r="G128" s="50"/>
      <c r="H128" s="3" t="s">
        <v>1540</v>
      </c>
      <c r="S128" s="154"/>
      <c r="T128" s="154"/>
      <c r="U128" s="154"/>
      <c r="V128" s="154"/>
    </row>
    <row r="129" spans="1:119" ht="15.5" x14ac:dyDescent="0.35">
      <c r="A129" s="10" t="s">
        <v>707</v>
      </c>
      <c r="B129"/>
      <c r="D129" s="94" t="s">
        <v>407</v>
      </c>
      <c r="E129" s="107">
        <v>3</v>
      </c>
      <c r="F129" s="44" t="s">
        <v>1590</v>
      </c>
      <c r="G129" s="50"/>
      <c r="H129" s="3" t="s">
        <v>1540</v>
      </c>
      <c r="S129" s="154"/>
      <c r="T129" s="154"/>
      <c r="U129" s="154"/>
      <c r="V129" s="154"/>
    </row>
    <row r="130" spans="1:119" ht="15.5" x14ac:dyDescent="0.35">
      <c r="A130" s="10" t="s">
        <v>708</v>
      </c>
      <c r="B130"/>
      <c r="D130" s="94" t="s">
        <v>407</v>
      </c>
      <c r="E130" s="107">
        <v>3</v>
      </c>
      <c r="F130" s="44" t="s">
        <v>371</v>
      </c>
      <c r="G130" s="50"/>
      <c r="H130" s="3" t="s">
        <v>1544</v>
      </c>
      <c r="S130" s="154"/>
      <c r="T130" s="154"/>
      <c r="U130" s="154"/>
      <c r="V130" s="154"/>
    </row>
    <row r="131" spans="1:119" ht="15" x14ac:dyDescent="0.3">
      <c r="A131" s="10" t="s">
        <v>709</v>
      </c>
      <c r="B131"/>
      <c r="D131" s="94" t="s">
        <v>407</v>
      </c>
      <c r="E131" s="107">
        <v>3</v>
      </c>
      <c r="F131" s="44" t="s">
        <v>1614</v>
      </c>
      <c r="G131" s="50"/>
      <c r="H131"/>
      <c r="S131" s="154"/>
      <c r="T131" s="154"/>
      <c r="U131" s="154"/>
      <c r="V131" s="154"/>
    </row>
    <row r="132" spans="1:119" s="130" customFormat="1" ht="15" x14ac:dyDescent="0.3">
      <c r="A132" s="133" t="s">
        <v>710</v>
      </c>
      <c r="C132" s="133"/>
      <c r="D132" s="139" t="s">
        <v>407</v>
      </c>
      <c r="E132" s="135">
        <v>2</v>
      </c>
      <c r="F132" s="136" t="s">
        <v>372</v>
      </c>
      <c r="G132" s="134"/>
      <c r="I132" s="137"/>
      <c r="J132" s="137"/>
      <c r="K132" s="137"/>
      <c r="L132" s="137"/>
      <c r="M132" s="137"/>
      <c r="N132" s="137"/>
      <c r="O132" s="137"/>
      <c r="P132" s="137"/>
      <c r="Q132" s="137"/>
      <c r="R132" s="137"/>
      <c r="S132" s="306"/>
      <c r="T132" s="306"/>
      <c r="U132" s="306"/>
      <c r="V132" s="306"/>
      <c r="W132" s="137"/>
      <c r="X132" s="137"/>
      <c r="Y132" s="137"/>
      <c r="Z132" s="137"/>
      <c r="AA132" s="137"/>
      <c r="AB132" s="137"/>
      <c r="AC132" s="137"/>
      <c r="AD132" s="137"/>
      <c r="AE132" s="137"/>
      <c r="AF132" s="137"/>
      <c r="AG132" s="137"/>
      <c r="AH132" s="137"/>
      <c r="AI132" s="137"/>
      <c r="AJ132" s="137"/>
      <c r="AK132" s="137"/>
      <c r="AL132" s="137"/>
      <c r="AM132" s="137"/>
      <c r="AN132" s="137"/>
      <c r="AO132" s="137"/>
      <c r="AP132" s="137"/>
      <c r="AQ132" s="137"/>
      <c r="AR132" s="137"/>
      <c r="AS132" s="137"/>
      <c r="AT132" s="137"/>
      <c r="AU132" s="137"/>
      <c r="AV132" s="137"/>
      <c r="AW132" s="137"/>
      <c r="AX132" s="137"/>
      <c r="AY132" s="137"/>
      <c r="AZ132" s="137"/>
      <c r="BA132" s="137"/>
      <c r="BB132" s="137"/>
      <c r="BC132" s="137"/>
      <c r="BD132" s="137"/>
      <c r="BE132" s="137"/>
      <c r="BF132" s="137"/>
      <c r="BG132" s="137"/>
      <c r="BH132" s="137"/>
      <c r="BI132" s="137"/>
      <c r="BJ132" s="137"/>
      <c r="BK132" s="137"/>
      <c r="BL132" s="137"/>
      <c r="BM132" s="137"/>
      <c r="BN132" s="137"/>
      <c r="BO132" s="137"/>
      <c r="BP132" s="137"/>
      <c r="BQ132" s="137"/>
      <c r="BR132" s="137"/>
      <c r="BS132" s="137"/>
      <c r="BT132" s="137"/>
      <c r="BU132" s="137"/>
      <c r="BV132" s="137"/>
      <c r="BW132" s="137"/>
      <c r="BX132" s="137"/>
      <c r="BY132" s="137"/>
      <c r="BZ132" s="137"/>
      <c r="CA132" s="137"/>
      <c r="CB132" s="137"/>
      <c r="CC132" s="137"/>
      <c r="CD132" s="137"/>
      <c r="CE132" s="137"/>
      <c r="CF132" s="137"/>
      <c r="CG132" s="137"/>
      <c r="CH132" s="137"/>
      <c r="CI132" s="137"/>
      <c r="CJ132" s="137"/>
      <c r="CK132" s="137"/>
      <c r="CL132" s="137"/>
      <c r="CM132" s="137"/>
      <c r="CN132" s="137"/>
      <c r="CO132" s="137"/>
      <c r="CP132" s="137"/>
      <c r="CQ132" s="137"/>
      <c r="CR132" s="137"/>
      <c r="CS132" s="137"/>
      <c r="CT132" s="137"/>
      <c r="CU132" s="137"/>
      <c r="CV132" s="137"/>
      <c r="CW132" s="137"/>
      <c r="CX132" s="137"/>
      <c r="CY132" s="137"/>
      <c r="CZ132" s="137"/>
      <c r="DA132" s="137"/>
      <c r="DB132" s="137"/>
      <c r="DC132" s="137"/>
      <c r="DD132" s="137"/>
      <c r="DE132" s="137"/>
      <c r="DF132" s="137"/>
      <c r="DG132" s="137"/>
      <c r="DH132" s="138"/>
      <c r="DI132" s="138"/>
      <c r="DJ132" s="138"/>
      <c r="DK132" s="138"/>
      <c r="DL132" s="138"/>
      <c r="DM132" s="138"/>
      <c r="DN132" s="138"/>
      <c r="DO132" s="138"/>
    </row>
    <row r="133" spans="1:119" ht="15.5" x14ac:dyDescent="0.35">
      <c r="A133" s="10" t="s">
        <v>711</v>
      </c>
      <c r="B133" t="s">
        <v>1413</v>
      </c>
      <c r="D133" s="94" t="s">
        <v>407</v>
      </c>
      <c r="E133" s="14">
        <v>2</v>
      </c>
      <c r="F133" s="44" t="s">
        <v>1591</v>
      </c>
      <c r="G133" s="50"/>
      <c r="H133" s="3" t="s">
        <v>1538</v>
      </c>
      <c r="I133" s="27">
        <v>1</v>
      </c>
      <c r="K133" s="27">
        <v>75.8</v>
      </c>
      <c r="L133" s="27">
        <v>3.3</v>
      </c>
      <c r="M133" s="27">
        <v>20.6</v>
      </c>
      <c r="P133" s="27">
        <v>57</v>
      </c>
      <c r="Q133" s="27">
        <v>2.31</v>
      </c>
      <c r="S133" s="154">
        <v>0.71</v>
      </c>
      <c r="T133" s="154">
        <v>1.03</v>
      </c>
      <c r="U133" s="154">
        <v>0.17</v>
      </c>
      <c r="V133" s="154"/>
      <c r="W133" s="27">
        <v>0</v>
      </c>
      <c r="Z133" s="27">
        <v>0</v>
      </c>
      <c r="AA133" s="27">
        <v>0</v>
      </c>
      <c r="AE133" s="27">
        <v>0</v>
      </c>
      <c r="AJ133" s="27">
        <v>1.1000000000000001</v>
      </c>
      <c r="AK133" s="27">
        <v>13</v>
      </c>
      <c r="AL133" s="27">
        <v>2.8</v>
      </c>
      <c r="AM133" s="27">
        <v>0</v>
      </c>
      <c r="AN133" s="27">
        <v>180</v>
      </c>
      <c r="AO133" s="27">
        <v>385</v>
      </c>
      <c r="AP133" s="27">
        <v>82</v>
      </c>
      <c r="AQ133" s="27">
        <v>4</v>
      </c>
      <c r="AR133" s="27">
        <v>0.26</v>
      </c>
      <c r="AT133" s="27">
        <v>38</v>
      </c>
      <c r="AV133" s="27">
        <v>0</v>
      </c>
      <c r="BH133" s="27">
        <v>0.04</v>
      </c>
      <c r="BJ133" s="27">
        <v>0.11</v>
      </c>
      <c r="BK133" s="27">
        <v>0.49</v>
      </c>
      <c r="BL133" s="27">
        <v>3.8</v>
      </c>
      <c r="BN133" s="27">
        <v>0</v>
      </c>
      <c r="BO133" s="27">
        <v>5</v>
      </c>
      <c r="BP133" s="27">
        <v>1.1000000000000001</v>
      </c>
      <c r="BQ133" s="27">
        <v>0</v>
      </c>
      <c r="BW133" s="27" t="s">
        <v>186</v>
      </c>
      <c r="BX133" s="27">
        <v>4282</v>
      </c>
    </row>
    <row r="134" spans="1:119" ht="15.5" x14ac:dyDescent="0.35">
      <c r="A134" s="10" t="s">
        <v>712</v>
      </c>
      <c r="B134" t="s">
        <v>1413</v>
      </c>
      <c r="D134" s="94" t="s">
        <v>407</v>
      </c>
      <c r="E134" s="14">
        <v>2</v>
      </c>
      <c r="F134" s="44" t="s">
        <v>1592</v>
      </c>
      <c r="G134" s="50"/>
      <c r="H134" s="3" t="s">
        <v>1538</v>
      </c>
      <c r="I134" s="27">
        <v>1</v>
      </c>
      <c r="K134" s="27">
        <v>68.2</v>
      </c>
      <c r="L134" s="27">
        <v>4.34</v>
      </c>
      <c r="M134" s="27">
        <v>27.1</v>
      </c>
      <c r="P134" s="27">
        <v>75</v>
      </c>
      <c r="Q134" s="27">
        <v>3</v>
      </c>
      <c r="S134" s="154">
        <v>0.93</v>
      </c>
      <c r="T134" s="154">
        <v>1.36</v>
      </c>
      <c r="U134" s="154">
        <v>0.23</v>
      </c>
      <c r="V134" s="154"/>
      <c r="W134" s="27">
        <v>0</v>
      </c>
      <c r="Z134" s="27">
        <v>0</v>
      </c>
      <c r="AA134" s="27">
        <v>0</v>
      </c>
      <c r="AE134" s="27">
        <v>0</v>
      </c>
      <c r="AJ134" s="27">
        <v>1.5</v>
      </c>
      <c r="AK134" s="27">
        <v>17</v>
      </c>
      <c r="AL134" s="27">
        <v>3.7</v>
      </c>
      <c r="AM134" s="27">
        <v>0</v>
      </c>
      <c r="AN134" s="27">
        <v>201</v>
      </c>
      <c r="AO134" s="27">
        <v>405</v>
      </c>
      <c r="AP134" s="27">
        <v>86</v>
      </c>
      <c r="AQ134" s="27">
        <v>5.27</v>
      </c>
      <c r="AR134" s="27">
        <v>0.3</v>
      </c>
      <c r="AT134" s="27">
        <v>42</v>
      </c>
      <c r="AV134" s="27">
        <v>0</v>
      </c>
      <c r="BH134" s="27">
        <v>0.05</v>
      </c>
      <c r="BJ134" s="27">
        <v>0.09</v>
      </c>
      <c r="BK134" s="27">
        <v>0.61</v>
      </c>
      <c r="BL134" s="27">
        <v>4</v>
      </c>
      <c r="BN134" s="27">
        <v>0</v>
      </c>
      <c r="BO134" s="27">
        <v>5</v>
      </c>
      <c r="BP134" s="27">
        <v>1.2</v>
      </c>
      <c r="BQ134" s="27">
        <v>0</v>
      </c>
      <c r="BW134" s="27" t="s">
        <v>186</v>
      </c>
      <c r="BX134" s="27">
        <v>4281</v>
      </c>
    </row>
    <row r="135" spans="1:119" ht="15.5" x14ac:dyDescent="0.35">
      <c r="A135" s="10" t="s">
        <v>716</v>
      </c>
      <c r="B135"/>
      <c r="D135" s="94" t="s">
        <v>407</v>
      </c>
      <c r="E135" s="107">
        <v>3</v>
      </c>
      <c r="F135" s="44" t="s">
        <v>1161</v>
      </c>
      <c r="G135" s="50"/>
      <c r="H135" s="3" t="s">
        <v>1539</v>
      </c>
      <c r="S135" s="154"/>
      <c r="T135" s="154"/>
      <c r="U135" s="154"/>
      <c r="V135" s="154"/>
    </row>
    <row r="136" spans="1:119" ht="15.5" x14ac:dyDescent="0.35">
      <c r="A136" s="10" t="s">
        <v>717</v>
      </c>
      <c r="B136"/>
      <c r="D136" s="94" t="s">
        <v>407</v>
      </c>
      <c r="E136" s="107">
        <v>3</v>
      </c>
      <c r="F136" s="44" t="s">
        <v>1593</v>
      </c>
      <c r="G136" s="50"/>
      <c r="H136" s="3" t="s">
        <v>1540</v>
      </c>
      <c r="S136" s="154"/>
      <c r="T136" s="154"/>
      <c r="U136" s="154"/>
      <c r="V136" s="154"/>
    </row>
    <row r="137" spans="1:119" ht="15.5" x14ac:dyDescent="0.35">
      <c r="A137" s="10" t="s">
        <v>718</v>
      </c>
      <c r="B137"/>
      <c r="D137" s="94" t="s">
        <v>407</v>
      </c>
      <c r="E137" s="107">
        <v>3</v>
      </c>
      <c r="F137" s="44" t="s">
        <v>1594</v>
      </c>
      <c r="G137" s="50"/>
      <c r="H137" s="3" t="s">
        <v>1540</v>
      </c>
      <c r="S137" s="154"/>
      <c r="T137" s="154"/>
      <c r="U137" s="154"/>
      <c r="V137" s="154"/>
    </row>
    <row r="138" spans="1:119" ht="15.5" x14ac:dyDescent="0.35">
      <c r="A138" s="10" t="s">
        <v>719</v>
      </c>
      <c r="B138" t="s">
        <v>1413</v>
      </c>
      <c r="D138" s="94" t="s">
        <v>407</v>
      </c>
      <c r="E138" s="14">
        <v>2</v>
      </c>
      <c r="F138" s="44" t="s">
        <v>1595</v>
      </c>
      <c r="G138" s="50"/>
      <c r="H138" s="3" t="s">
        <v>1536</v>
      </c>
      <c r="I138" s="27">
        <v>1</v>
      </c>
      <c r="K138" s="27">
        <v>60.7</v>
      </c>
      <c r="L138" s="27">
        <v>2.7</v>
      </c>
      <c r="M138" s="27">
        <v>16.899999999999999</v>
      </c>
      <c r="P138" s="27">
        <v>72</v>
      </c>
      <c r="Q138" s="27">
        <v>21.6</v>
      </c>
      <c r="R138"/>
      <c r="S138" s="154">
        <v>9.4700000000000006</v>
      </c>
      <c r="T138" s="154">
        <v>8.86</v>
      </c>
      <c r="U138" s="154">
        <v>1.7</v>
      </c>
      <c r="V138" s="154">
        <v>1.56</v>
      </c>
      <c r="W138" s="27">
        <v>0</v>
      </c>
      <c r="Z138" s="27">
        <v>0</v>
      </c>
      <c r="AA138" s="27">
        <v>0</v>
      </c>
      <c r="AE138" s="27">
        <v>0</v>
      </c>
      <c r="AJ138" s="27">
        <v>0.9</v>
      </c>
      <c r="AK138" s="27">
        <v>12</v>
      </c>
      <c r="AL138" s="27">
        <v>1.6</v>
      </c>
      <c r="AM138" s="27">
        <v>22</v>
      </c>
      <c r="AN138" s="27">
        <v>160</v>
      </c>
      <c r="AO138" s="27">
        <v>230</v>
      </c>
      <c r="AP138" s="27">
        <v>58</v>
      </c>
      <c r="AQ138" s="27">
        <v>3.33</v>
      </c>
      <c r="AR138" s="27">
        <v>0.1</v>
      </c>
      <c r="AS138" s="27">
        <v>2.7</v>
      </c>
      <c r="AT138" s="27">
        <v>19</v>
      </c>
      <c r="AV138" s="27">
        <v>0</v>
      </c>
      <c r="AW138" s="27">
        <v>0</v>
      </c>
      <c r="AX138" s="27">
        <v>0</v>
      </c>
      <c r="BE138" s="27">
        <v>0.53</v>
      </c>
      <c r="BH138" s="27">
        <v>0.21</v>
      </c>
      <c r="BJ138" s="27">
        <v>0.12</v>
      </c>
      <c r="BK138" s="27">
        <v>0.22</v>
      </c>
      <c r="BL138" s="27">
        <v>6.1</v>
      </c>
      <c r="BN138" s="27">
        <v>0.13</v>
      </c>
      <c r="BO138" s="27">
        <v>18</v>
      </c>
      <c r="BP138" s="27">
        <v>2.4</v>
      </c>
      <c r="BQ138" s="27">
        <v>0</v>
      </c>
      <c r="BW138" s="27" t="s">
        <v>186</v>
      </c>
      <c r="BX138" s="27">
        <v>4335</v>
      </c>
    </row>
    <row r="139" spans="1:119" ht="15.5" x14ac:dyDescent="0.35">
      <c r="A139" s="10" t="s">
        <v>720</v>
      </c>
      <c r="B139" t="s">
        <v>1413</v>
      </c>
      <c r="D139" s="94" t="s">
        <v>409</v>
      </c>
      <c r="E139" s="14">
        <v>2</v>
      </c>
      <c r="F139" s="44" t="s">
        <v>458</v>
      </c>
      <c r="G139" s="18" t="s">
        <v>356</v>
      </c>
      <c r="H139" s="3" t="s">
        <v>1536</v>
      </c>
      <c r="I139" s="27">
        <v>1</v>
      </c>
      <c r="K139" s="154">
        <v>72.153093812375246</v>
      </c>
      <c r="L139" s="154">
        <v>1.6248702594810382</v>
      </c>
      <c r="M139" s="154">
        <v>10.297604790419161</v>
      </c>
      <c r="N139" s="154">
        <v>0.17784431137724552</v>
      </c>
      <c r="O139" s="154">
        <v>10.119760479041915</v>
      </c>
      <c r="P139" s="154">
        <v>43.113772455089823</v>
      </c>
      <c r="Q139" s="154">
        <v>15.072654690618764</v>
      </c>
      <c r="R139" s="154"/>
      <c r="S139" s="154">
        <v>5.9355888223552897</v>
      </c>
      <c r="T139" s="154">
        <v>5.7245309381237526</v>
      </c>
      <c r="U139" s="154">
        <v>2.3523153692614769</v>
      </c>
      <c r="V139" s="154">
        <v>0.93413173652694603</v>
      </c>
      <c r="W139" s="154">
        <v>0.84590818363273446</v>
      </c>
      <c r="X139" s="154">
        <v>0</v>
      </c>
      <c r="Y139" s="154">
        <v>0</v>
      </c>
      <c r="Z139" s="154">
        <v>0</v>
      </c>
      <c r="AA139" s="154">
        <v>0.30419161676646705</v>
      </c>
      <c r="AB139" s="154">
        <v>0</v>
      </c>
      <c r="AC139" s="154">
        <v>0</v>
      </c>
      <c r="AD139" s="154">
        <v>0</v>
      </c>
      <c r="AE139" s="154">
        <v>0.2345309381237525</v>
      </c>
      <c r="AF139" s="154">
        <v>0</v>
      </c>
      <c r="AG139" s="154">
        <v>7.6646706586826346E-2</v>
      </c>
      <c r="AH139" s="154">
        <v>0</v>
      </c>
      <c r="AI139" s="154">
        <v>0</v>
      </c>
      <c r="AJ139" s="154">
        <v>1.4484031936127744</v>
      </c>
      <c r="AK139" s="154">
        <v>14.411177644710579</v>
      </c>
      <c r="AL139" s="154">
        <v>1.2898203592814372</v>
      </c>
      <c r="AM139" s="154">
        <v>17.648702594810377</v>
      </c>
      <c r="AN139" s="154">
        <v>101.51896207584829</v>
      </c>
      <c r="AO139" s="154">
        <v>164.23353293413174</v>
      </c>
      <c r="AP139" s="154">
        <v>350.77844311377248</v>
      </c>
      <c r="AQ139" s="154">
        <v>2.0520758483033936</v>
      </c>
      <c r="AR139" s="154">
        <v>7.8443113772455081E-2</v>
      </c>
      <c r="AS139" s="154">
        <v>1.6654690618762478</v>
      </c>
      <c r="AT139" s="154">
        <v>64.930139720558884</v>
      </c>
      <c r="AU139" s="154">
        <v>9.8403193612774462</v>
      </c>
      <c r="AV139" s="154">
        <v>5.9880239520958084E-2</v>
      </c>
      <c r="AW139" s="154">
        <v>0.98802395209580851</v>
      </c>
      <c r="AX139" s="154">
        <v>0</v>
      </c>
      <c r="AY139" s="154">
        <v>0</v>
      </c>
      <c r="AZ139" s="154">
        <v>0</v>
      </c>
      <c r="BA139" s="154">
        <v>0</v>
      </c>
      <c r="BB139" s="154">
        <v>0</v>
      </c>
      <c r="BC139" s="154">
        <v>0</v>
      </c>
      <c r="BD139" s="154">
        <v>0</v>
      </c>
      <c r="BE139" s="154">
        <v>0.31736526946107785</v>
      </c>
      <c r="BF139" s="154">
        <v>0</v>
      </c>
      <c r="BG139" s="154">
        <v>0</v>
      </c>
      <c r="BH139" s="154">
        <v>0.90858283433133735</v>
      </c>
      <c r="BI139" s="154">
        <v>0</v>
      </c>
      <c r="BJ139" s="154">
        <v>4.5473053892215565E-2</v>
      </c>
      <c r="BK139" s="154">
        <v>8.579640718562874E-2</v>
      </c>
      <c r="BL139" s="154">
        <v>2.2154491017964073</v>
      </c>
      <c r="BM139" s="154"/>
      <c r="BN139" s="154">
        <v>5.0155688622754491E-2</v>
      </c>
      <c r="BO139" s="154">
        <v>5.4371257485029938</v>
      </c>
      <c r="BP139" s="154">
        <v>1.437125748502994</v>
      </c>
      <c r="BQ139" s="154">
        <v>0.39720558882235524</v>
      </c>
      <c r="BR139" s="154"/>
    </row>
    <row r="140" spans="1:119" ht="15.5" x14ac:dyDescent="0.35">
      <c r="A140" s="10" t="s">
        <v>721</v>
      </c>
      <c r="B140"/>
      <c r="D140" s="94" t="s">
        <v>407</v>
      </c>
      <c r="E140" s="107">
        <v>3</v>
      </c>
      <c r="F140" s="44" t="s">
        <v>1615</v>
      </c>
      <c r="G140" s="50"/>
      <c r="H140" s="3" t="s">
        <v>1536</v>
      </c>
      <c r="S140" s="154"/>
      <c r="T140" s="154"/>
      <c r="U140" s="154"/>
      <c r="V140" s="154"/>
    </row>
    <row r="141" spans="1:119" ht="15.5" x14ac:dyDescent="0.35">
      <c r="A141" s="10" t="s">
        <v>722</v>
      </c>
      <c r="B141"/>
      <c r="D141" s="94" t="s">
        <v>407</v>
      </c>
      <c r="E141" s="107">
        <v>3</v>
      </c>
      <c r="F141" s="44" t="s">
        <v>470</v>
      </c>
      <c r="G141" s="50"/>
      <c r="H141" s="3" t="s">
        <v>1536</v>
      </c>
      <c r="S141" s="154"/>
      <c r="T141" s="154"/>
      <c r="U141" s="154"/>
      <c r="V141" s="154"/>
    </row>
    <row r="142" spans="1:119" ht="15.5" x14ac:dyDescent="0.35">
      <c r="A142" s="10" t="s">
        <v>723</v>
      </c>
      <c r="B142" t="s">
        <v>1413</v>
      </c>
      <c r="D142" s="94" t="s">
        <v>407</v>
      </c>
      <c r="E142" s="14">
        <v>2</v>
      </c>
      <c r="F142" s="44" t="s">
        <v>456</v>
      </c>
      <c r="G142" s="50"/>
      <c r="H142" s="3" t="s">
        <v>1536</v>
      </c>
      <c r="I142" s="27">
        <v>1</v>
      </c>
      <c r="K142" s="27">
        <v>55.1</v>
      </c>
      <c r="L142" s="27">
        <v>3.96</v>
      </c>
      <c r="M142" s="27">
        <v>24.8</v>
      </c>
      <c r="P142" s="27">
        <v>97</v>
      </c>
      <c r="Q142" s="27">
        <v>19.7</v>
      </c>
      <c r="S142" s="154">
        <v>8.1199999999999992</v>
      </c>
      <c r="T142" s="154">
        <v>8.32</v>
      </c>
      <c r="U142" s="154">
        <v>1.4</v>
      </c>
      <c r="V142" s="154">
        <v>1.28</v>
      </c>
      <c r="W142" s="27">
        <v>0</v>
      </c>
      <c r="Z142" s="27">
        <v>0</v>
      </c>
      <c r="AA142" s="27">
        <v>0</v>
      </c>
      <c r="AE142" s="27">
        <v>0</v>
      </c>
      <c r="AJ142" s="27">
        <v>1.1000000000000001</v>
      </c>
      <c r="AK142" s="27">
        <v>22</v>
      </c>
      <c r="AL142" s="27">
        <v>1.8</v>
      </c>
      <c r="AM142" s="27">
        <v>24</v>
      </c>
      <c r="AN142" s="27">
        <v>201</v>
      </c>
      <c r="AO142" s="27">
        <v>339</v>
      </c>
      <c r="AP142" s="27">
        <v>81</v>
      </c>
      <c r="AQ142" s="27">
        <v>4.67</v>
      </c>
      <c r="AR142" s="27">
        <v>0.13</v>
      </c>
      <c r="AS142" s="27">
        <v>3.6</v>
      </c>
      <c r="AT142" s="27">
        <v>24</v>
      </c>
      <c r="AV142" s="27">
        <v>0</v>
      </c>
      <c r="AW142" s="27">
        <v>0</v>
      </c>
      <c r="AX142" s="27">
        <v>0</v>
      </c>
      <c r="BE142" s="27">
        <v>0.6</v>
      </c>
      <c r="BH142" s="27">
        <v>0.25</v>
      </c>
      <c r="BJ142" s="27">
        <v>0.1</v>
      </c>
      <c r="BK142" s="27">
        <v>0.25</v>
      </c>
      <c r="BL142" s="27">
        <v>6.7</v>
      </c>
      <c r="BN142" s="27">
        <v>0.14000000000000001</v>
      </c>
      <c r="BO142" s="27">
        <v>19</v>
      </c>
      <c r="BP142" s="27">
        <v>2.6</v>
      </c>
      <c r="BQ142" s="27">
        <v>0</v>
      </c>
      <c r="BW142" s="27" t="s">
        <v>186</v>
      </c>
      <c r="BX142" s="27">
        <v>3041</v>
      </c>
    </row>
    <row r="143" spans="1:119" ht="15.5" x14ac:dyDescent="0.35">
      <c r="A143" s="10" t="s">
        <v>725</v>
      </c>
      <c r="B143"/>
      <c r="D143" s="94" t="s">
        <v>407</v>
      </c>
      <c r="E143" s="107">
        <v>3</v>
      </c>
      <c r="F143" s="44" t="s">
        <v>119</v>
      </c>
      <c r="G143" s="50"/>
      <c r="H143" s="3" t="s">
        <v>1536</v>
      </c>
      <c r="S143" s="154"/>
      <c r="T143" s="154"/>
      <c r="U143" s="154"/>
      <c r="V143" s="154"/>
    </row>
    <row r="144" spans="1:119" ht="15.5" x14ac:dyDescent="0.35">
      <c r="A144" s="10" t="s">
        <v>724</v>
      </c>
      <c r="B144"/>
      <c r="D144" s="94" t="s">
        <v>407</v>
      </c>
      <c r="E144" s="107">
        <v>3</v>
      </c>
      <c r="F144" s="44" t="s">
        <v>118</v>
      </c>
      <c r="G144" s="50"/>
      <c r="H144" s="3" t="s">
        <v>1536</v>
      </c>
      <c r="S144" s="154"/>
      <c r="T144" s="154"/>
      <c r="U144" s="154"/>
      <c r="V144" s="154"/>
    </row>
    <row r="145" spans="1:79" ht="15.5" x14ac:dyDescent="0.35">
      <c r="A145" s="10" t="s">
        <v>726</v>
      </c>
      <c r="B145"/>
      <c r="D145" s="94" t="s">
        <v>407</v>
      </c>
      <c r="E145" s="107">
        <v>3</v>
      </c>
      <c r="F145" s="44" t="s">
        <v>465</v>
      </c>
      <c r="G145" s="50"/>
      <c r="H145" s="3" t="s">
        <v>1536</v>
      </c>
      <c r="S145" s="154"/>
      <c r="T145" s="154"/>
      <c r="U145" s="154"/>
      <c r="V145" s="154"/>
    </row>
    <row r="146" spans="1:79" ht="15.5" x14ac:dyDescent="0.35">
      <c r="A146" s="10" t="s">
        <v>727</v>
      </c>
      <c r="B146"/>
      <c r="D146" s="94" t="s">
        <v>407</v>
      </c>
      <c r="E146" s="107">
        <v>3</v>
      </c>
      <c r="F146" s="44" t="s">
        <v>1616</v>
      </c>
      <c r="G146" s="50"/>
      <c r="H146" s="3" t="s">
        <v>1536</v>
      </c>
      <c r="S146" s="154"/>
      <c r="T146" s="154"/>
      <c r="U146" s="154"/>
      <c r="V146" s="154"/>
    </row>
    <row r="147" spans="1:79" ht="15.5" x14ac:dyDescent="0.35">
      <c r="A147" s="10" t="s">
        <v>728</v>
      </c>
      <c r="B147" t="s">
        <v>1413</v>
      </c>
      <c r="D147" s="94" t="s">
        <v>409</v>
      </c>
      <c r="E147" s="14">
        <v>2</v>
      </c>
      <c r="F147" s="44" t="s">
        <v>466</v>
      </c>
      <c r="G147" s="2" t="s">
        <v>357</v>
      </c>
      <c r="H147" s="3" t="s">
        <v>1536</v>
      </c>
      <c r="I147" s="27">
        <v>1</v>
      </c>
      <c r="K147" s="154">
        <v>85.013173652694604</v>
      </c>
      <c r="L147" s="154">
        <v>1.4404728789986097</v>
      </c>
      <c r="M147" s="154">
        <v>9.0132127955493733</v>
      </c>
      <c r="N147" s="154">
        <v>0.14881780250347706</v>
      </c>
      <c r="O147" s="154">
        <v>8.8143254520166892</v>
      </c>
      <c r="P147" s="154">
        <v>37.552155771905426</v>
      </c>
      <c r="Q147" s="154">
        <v>13.040333796940198</v>
      </c>
      <c r="R147" s="154"/>
      <c r="S147" s="154">
        <v>5.1703407510431152</v>
      </c>
      <c r="T147" s="154">
        <v>4.944262865090403</v>
      </c>
      <c r="U147" s="154">
        <v>2.0242698191933242</v>
      </c>
      <c r="V147" s="154">
        <v>0.81363004172461739</v>
      </c>
      <c r="W147" s="154">
        <v>1.5173852573018081</v>
      </c>
      <c r="X147" s="154">
        <v>0</v>
      </c>
      <c r="Y147" s="154">
        <v>0.65924895688456187</v>
      </c>
      <c r="Z147" s="154">
        <v>1.1126564673157162</v>
      </c>
      <c r="AA147" s="154">
        <v>0.29624478442280944</v>
      </c>
      <c r="AB147" s="154">
        <v>2.5034770514603618E-2</v>
      </c>
      <c r="AC147" s="154">
        <v>0.61752433936022255</v>
      </c>
      <c r="AD147" s="154">
        <v>0</v>
      </c>
      <c r="AE147" s="154">
        <v>0.17385257301808069</v>
      </c>
      <c r="AF147" s="154">
        <v>0</v>
      </c>
      <c r="AG147" s="154">
        <v>0.26703755215577191</v>
      </c>
      <c r="AH147" s="154">
        <v>0</v>
      </c>
      <c r="AI147" s="154">
        <v>0</v>
      </c>
      <c r="AJ147" s="154">
        <v>1.2496522948539637</v>
      </c>
      <c r="AK147" s="154">
        <v>10.639777468706537</v>
      </c>
      <c r="AL147" s="154">
        <v>0.93115438108483994</v>
      </c>
      <c r="AM147" s="154">
        <v>14.005563282336578</v>
      </c>
      <c r="AN147" s="154">
        <v>89.075104311543811</v>
      </c>
      <c r="AO147" s="154">
        <v>165.36161335187762</v>
      </c>
      <c r="AP147" s="154">
        <v>306.95410292072324</v>
      </c>
      <c r="AQ147" s="154">
        <v>1.7789290681502086</v>
      </c>
      <c r="AR147" s="154">
        <v>7.0514603616133528E-2</v>
      </c>
      <c r="AS147" s="154">
        <v>1.5375521557719056</v>
      </c>
      <c r="AT147" s="154">
        <v>37.656467315716277</v>
      </c>
      <c r="AU147" s="154">
        <v>0</v>
      </c>
      <c r="AV147" s="154">
        <v>5.2155771905424197E-2</v>
      </c>
      <c r="AW147" s="154">
        <v>0</v>
      </c>
      <c r="AX147" s="154">
        <v>1040.7788595271211</v>
      </c>
      <c r="AY147" s="154">
        <v>0</v>
      </c>
      <c r="AZ147" s="154">
        <v>0</v>
      </c>
      <c r="BA147" s="154">
        <v>0</v>
      </c>
      <c r="BB147" s="154">
        <v>0</v>
      </c>
      <c r="BC147" s="154">
        <v>0</v>
      </c>
      <c r="BD147" s="154">
        <v>0</v>
      </c>
      <c r="BE147" s="154">
        <v>0.27642559109874826</v>
      </c>
      <c r="BF147" s="154">
        <v>0</v>
      </c>
      <c r="BG147" s="154">
        <v>0</v>
      </c>
      <c r="BH147" s="154">
        <v>0.84228094575799717</v>
      </c>
      <c r="BI147" s="154">
        <v>0</v>
      </c>
      <c r="BJ147" s="154">
        <v>4.9986091794158555E-2</v>
      </c>
      <c r="BK147" s="154">
        <v>7.4186369958275378E-2</v>
      </c>
      <c r="BL147" s="154">
        <v>1.9798331015299029</v>
      </c>
      <c r="BM147" s="154"/>
      <c r="BN147" s="154">
        <v>5.9624478442280929E-2</v>
      </c>
      <c r="BO147" s="154">
        <v>5.3407510431154384</v>
      </c>
      <c r="BP147" s="154">
        <v>1.2517385257301807</v>
      </c>
      <c r="BQ147" s="154">
        <v>2.7677329624478442</v>
      </c>
      <c r="BT147" s="27">
        <v>6.25</v>
      </c>
    </row>
    <row r="148" spans="1:79" ht="15" x14ac:dyDescent="0.3">
      <c r="A148" s="10" t="s">
        <v>729</v>
      </c>
      <c r="B148" t="s">
        <v>1413</v>
      </c>
      <c r="D148" s="94" t="s">
        <v>409</v>
      </c>
      <c r="E148">
        <v>1</v>
      </c>
      <c r="F148" s="44" t="s">
        <v>358</v>
      </c>
      <c r="G148" s="50" t="s">
        <v>120</v>
      </c>
      <c r="H148"/>
      <c r="I148" s="27">
        <v>1</v>
      </c>
      <c r="K148" s="27">
        <v>72.03</v>
      </c>
      <c r="L148" s="27">
        <v>2.0699999999999998</v>
      </c>
      <c r="M148" s="27">
        <v>21.41</v>
      </c>
      <c r="N148" s="27">
        <v>0</v>
      </c>
      <c r="O148" s="27">
        <v>12.95</v>
      </c>
      <c r="P148" s="27">
        <v>172.69649999999999</v>
      </c>
      <c r="Q148" s="27">
        <v>4.8150000000000004</v>
      </c>
      <c r="S148" s="154">
        <v>1.5265</v>
      </c>
      <c r="T148" s="154">
        <v>1.2195</v>
      </c>
      <c r="U148" s="154">
        <v>0.94950000000000012</v>
      </c>
      <c r="V148" s="154">
        <v>0</v>
      </c>
      <c r="W148" s="27">
        <v>0</v>
      </c>
      <c r="X148" s="27">
        <v>0</v>
      </c>
      <c r="Y148" s="27">
        <v>0</v>
      </c>
      <c r="Z148" s="27">
        <v>0</v>
      </c>
      <c r="AA148" s="27">
        <v>0</v>
      </c>
      <c r="AB148" s="27">
        <v>0</v>
      </c>
      <c r="AC148" s="27">
        <v>0</v>
      </c>
      <c r="AD148" s="27">
        <v>0</v>
      </c>
      <c r="AE148" s="27">
        <v>0</v>
      </c>
      <c r="AF148" s="27">
        <v>0</v>
      </c>
      <c r="AG148" s="27">
        <v>0</v>
      </c>
      <c r="AH148" s="27">
        <v>0</v>
      </c>
      <c r="AI148" s="27">
        <v>0</v>
      </c>
      <c r="AJ148" s="27">
        <v>0.98</v>
      </c>
      <c r="AK148" s="27">
        <v>10</v>
      </c>
      <c r="AL148" s="27">
        <v>7.6950000000000003</v>
      </c>
      <c r="AM148" s="27">
        <v>19.5</v>
      </c>
      <c r="AN148" s="27">
        <v>263</v>
      </c>
      <c r="AO148" s="27">
        <v>194</v>
      </c>
      <c r="AP148" s="27">
        <v>64.5</v>
      </c>
      <c r="AQ148" s="27">
        <v>3.62</v>
      </c>
      <c r="AR148" s="27">
        <v>0.376</v>
      </c>
      <c r="AS148" s="27">
        <v>27.3</v>
      </c>
      <c r="AT148" s="27">
        <v>85.127499999999998</v>
      </c>
      <c r="AU148" s="27">
        <v>1648</v>
      </c>
      <c r="AV148" s="27">
        <v>1114.5</v>
      </c>
      <c r="AW148" s="27">
        <v>1645</v>
      </c>
      <c r="AX148" s="27">
        <v>0</v>
      </c>
      <c r="AY148" s="27">
        <v>5.5</v>
      </c>
      <c r="AZ148" s="27">
        <v>28</v>
      </c>
      <c r="BA148" s="27">
        <v>5.5</v>
      </c>
      <c r="BB148" s="27">
        <v>0</v>
      </c>
      <c r="BC148" s="27">
        <v>20</v>
      </c>
      <c r="BD148" s="27">
        <v>0</v>
      </c>
      <c r="BE148" s="27">
        <v>0</v>
      </c>
      <c r="BF148" s="27">
        <v>0</v>
      </c>
      <c r="BG148" s="27">
        <v>0</v>
      </c>
      <c r="BH148" s="27">
        <v>1</v>
      </c>
      <c r="BI148" s="27">
        <v>0</v>
      </c>
      <c r="BJ148" s="27">
        <v>0.11849999999999998</v>
      </c>
      <c r="BK148" s="27">
        <v>0.81840000000000002</v>
      </c>
      <c r="BL148" s="27">
        <v>4.1484000000000005</v>
      </c>
      <c r="BN148" s="27">
        <v>0.3579</v>
      </c>
      <c r="BO148" s="27">
        <v>241</v>
      </c>
      <c r="BP148" s="27">
        <v>13.34</v>
      </c>
      <c r="BQ148" s="27">
        <v>12.95</v>
      </c>
      <c r="BR148" s="27">
        <v>0</v>
      </c>
    </row>
    <row r="149" spans="1:79" ht="15" x14ac:dyDescent="0.3">
      <c r="A149" s="10" t="s">
        <v>730</v>
      </c>
      <c r="B149"/>
      <c r="D149" s="94" t="s">
        <v>407</v>
      </c>
      <c r="E149" s="107">
        <v>3</v>
      </c>
      <c r="F149" s="44" t="s">
        <v>122</v>
      </c>
      <c r="G149" s="50" t="s">
        <v>120</v>
      </c>
      <c r="H149"/>
      <c r="S149" s="154"/>
      <c r="T149" s="154"/>
      <c r="U149" s="154"/>
      <c r="V149" s="154"/>
    </row>
    <row r="150" spans="1:79" ht="15" x14ac:dyDescent="0.3">
      <c r="A150" s="10" t="s">
        <v>731</v>
      </c>
      <c r="B150" t="s">
        <v>1413</v>
      </c>
      <c r="D150" s="94" t="s">
        <v>409</v>
      </c>
      <c r="E150">
        <v>1</v>
      </c>
      <c r="F150" s="44" t="s">
        <v>1393</v>
      </c>
      <c r="G150" s="50" t="s">
        <v>1394</v>
      </c>
      <c r="H150"/>
      <c r="I150" s="27">
        <v>1</v>
      </c>
      <c r="K150" s="27">
        <v>75.73</v>
      </c>
      <c r="L150" s="154">
        <v>2.3535714285714286</v>
      </c>
      <c r="M150" s="27">
        <v>17.260000000000002</v>
      </c>
      <c r="N150" s="27">
        <v>0</v>
      </c>
      <c r="O150" s="27">
        <v>17.260000000000002</v>
      </c>
      <c r="P150" s="154">
        <v>17.915357142857143</v>
      </c>
      <c r="Q150" s="154">
        <v>3.8271428571428565</v>
      </c>
      <c r="S150" s="154">
        <v>1.5968571428571425</v>
      </c>
      <c r="T150" s="154">
        <v>0.90671428571428569</v>
      </c>
      <c r="U150" s="154">
        <v>0.49871428571428578</v>
      </c>
      <c r="V150" s="154">
        <v>0</v>
      </c>
      <c r="W150" s="154">
        <v>2.0914285714285716</v>
      </c>
      <c r="X150" s="154">
        <v>0.02</v>
      </c>
      <c r="Y150" s="154">
        <v>0</v>
      </c>
      <c r="Z150" s="154">
        <v>2.0857142857142854</v>
      </c>
      <c r="AA150" s="27">
        <v>0</v>
      </c>
      <c r="AB150" s="27">
        <v>0</v>
      </c>
      <c r="AC150" s="27">
        <v>0</v>
      </c>
      <c r="AD150" s="27">
        <v>0</v>
      </c>
      <c r="AE150" s="27">
        <v>0</v>
      </c>
      <c r="AF150" s="27">
        <v>0</v>
      </c>
      <c r="AG150" s="27">
        <v>0</v>
      </c>
      <c r="AH150" s="27">
        <v>0</v>
      </c>
      <c r="AI150" s="27">
        <v>0</v>
      </c>
      <c r="AJ150" s="154">
        <v>0.92142857142857149</v>
      </c>
      <c r="AK150" s="154">
        <v>7.2142857142857144</v>
      </c>
      <c r="AL150" s="154">
        <v>4.8157142857142858</v>
      </c>
      <c r="AM150" s="154">
        <v>15.071428571428571</v>
      </c>
      <c r="AN150" s="154">
        <v>202.07142857142858</v>
      </c>
      <c r="AO150" s="154">
        <v>288.78571428571428</v>
      </c>
      <c r="AP150" s="154">
        <v>82.071428571428569</v>
      </c>
      <c r="AQ150" s="154">
        <v>2.7892857142857146</v>
      </c>
      <c r="AR150" s="154">
        <v>1.3487142857142855</v>
      </c>
      <c r="AS150" s="154">
        <v>39.121428571428574</v>
      </c>
      <c r="AT150" s="154">
        <v>112.43357142857143</v>
      </c>
      <c r="AU150" s="154">
        <v>0</v>
      </c>
      <c r="AV150" s="154">
        <v>3788.7857142857142</v>
      </c>
      <c r="AW150" s="154">
        <v>3707.1428571428569</v>
      </c>
      <c r="AX150" s="154">
        <v>488.78571428571422</v>
      </c>
      <c r="AY150" s="27">
        <v>0</v>
      </c>
      <c r="AZ150" s="27">
        <v>0</v>
      </c>
      <c r="BA150" s="27">
        <v>0</v>
      </c>
      <c r="BB150" s="27">
        <v>0</v>
      </c>
      <c r="BC150" s="27">
        <v>0</v>
      </c>
      <c r="BD150" s="27">
        <v>0</v>
      </c>
      <c r="BE150" s="154">
        <v>0.3928571428571429</v>
      </c>
      <c r="BF150" s="154">
        <v>0</v>
      </c>
      <c r="BG150" s="154">
        <v>0</v>
      </c>
      <c r="BH150" s="154">
        <v>0.32785714285714296</v>
      </c>
      <c r="BI150" s="154">
        <v>0</v>
      </c>
      <c r="BJ150" s="154">
        <v>0.11082857142857143</v>
      </c>
      <c r="BK150" s="154">
        <v>0.92837142857142863</v>
      </c>
      <c r="BL150" s="154">
        <v>4.0954285714285721</v>
      </c>
      <c r="BM150" s="154"/>
      <c r="BN150" s="154">
        <v>0.27762857142857145</v>
      </c>
      <c r="BO150" s="154">
        <v>50.571428571428569</v>
      </c>
      <c r="BP150" s="154">
        <v>30.328571428571433</v>
      </c>
      <c r="BQ150" s="154">
        <v>10.5</v>
      </c>
      <c r="BR150" s="154">
        <v>0</v>
      </c>
      <c r="BT150" s="27">
        <v>6.25</v>
      </c>
    </row>
    <row r="151" spans="1:79" ht="15" x14ac:dyDescent="0.3">
      <c r="A151" s="10" t="s">
        <v>732</v>
      </c>
      <c r="B151" t="s">
        <v>1413</v>
      </c>
      <c r="D151" s="94" t="s">
        <v>409</v>
      </c>
      <c r="E151">
        <v>1</v>
      </c>
      <c r="F151" s="44" t="s">
        <v>1164</v>
      </c>
      <c r="G151" s="50"/>
      <c r="H151"/>
      <c r="I151" s="27">
        <v>1</v>
      </c>
      <c r="K151" s="154">
        <v>87.926355277260669</v>
      </c>
      <c r="L151" s="154">
        <v>1.0997583723510278</v>
      </c>
      <c r="M151" s="154">
        <v>8.0651172411199479</v>
      </c>
      <c r="N151" s="154">
        <v>0</v>
      </c>
      <c r="O151" s="154">
        <v>8.0651172411199479</v>
      </c>
      <c r="P151" s="154">
        <v>8.3713473797032787</v>
      </c>
      <c r="Q151" s="154">
        <v>1.7883172561629153</v>
      </c>
      <c r="R151" s="154"/>
      <c r="S151" s="154">
        <v>0.74616686410560162</v>
      </c>
      <c r="T151" s="154">
        <v>0.4236823301555066</v>
      </c>
      <c r="U151" s="154">
        <v>0.23303529456008726</v>
      </c>
      <c r="V151" s="154">
        <v>0</v>
      </c>
      <c r="W151" s="154">
        <v>0.97726631691769628</v>
      </c>
      <c r="X151" s="154">
        <v>9.3454429213440902E-3</v>
      </c>
      <c r="Y151" s="154">
        <v>0</v>
      </c>
      <c r="Z151" s="154">
        <v>0.97459619036874068</v>
      </c>
      <c r="AA151" s="154">
        <v>0</v>
      </c>
      <c r="AB151" s="154">
        <v>0</v>
      </c>
      <c r="AC151" s="154">
        <v>0</v>
      </c>
      <c r="AD151" s="154">
        <v>0</v>
      </c>
      <c r="AE151" s="154">
        <v>0</v>
      </c>
      <c r="AF151" s="154">
        <v>0</v>
      </c>
      <c r="AG151" s="154">
        <v>0</v>
      </c>
      <c r="AH151" s="154">
        <v>0</v>
      </c>
      <c r="AI151" s="154">
        <v>0</v>
      </c>
      <c r="AJ151" s="154">
        <v>1.7642861172223161</v>
      </c>
      <c r="AK151" s="154">
        <v>16.788420676557418</v>
      </c>
      <c r="AL151" s="154">
        <v>2.2522517440439258</v>
      </c>
      <c r="AM151" s="154">
        <v>14.225099189560181</v>
      </c>
      <c r="AN151" s="154">
        <v>94.429025403809632</v>
      </c>
      <c r="AO151" s="154">
        <v>135.53562362497885</v>
      </c>
      <c r="AP151" s="154">
        <v>314.04025873902333</v>
      </c>
      <c r="AQ151" s="154">
        <v>1.3040230533461201</v>
      </c>
      <c r="AR151" s="154">
        <v>0.67747785863372256</v>
      </c>
      <c r="AS151" s="154">
        <v>18.28035388578628</v>
      </c>
      <c r="AT151" s="154">
        <v>52.537076211428889</v>
      </c>
      <c r="AU151" s="154">
        <v>0</v>
      </c>
      <c r="AV151" s="154">
        <v>1770.394031703052</v>
      </c>
      <c r="AW151" s="154">
        <v>1732.2445986348509</v>
      </c>
      <c r="AX151" s="154">
        <v>228.39594968127716</v>
      </c>
      <c r="AY151" s="154">
        <v>0</v>
      </c>
      <c r="AZ151" s="154">
        <v>0</v>
      </c>
      <c r="BA151" s="154">
        <v>0</v>
      </c>
      <c r="BB151" s="154">
        <v>0</v>
      </c>
      <c r="BC151" s="154">
        <v>0</v>
      </c>
      <c r="BD151" s="154">
        <v>0</v>
      </c>
      <c r="BE151" s="154">
        <v>0.18357120024068746</v>
      </c>
      <c r="BF151" s="154">
        <v>0</v>
      </c>
      <c r="BG151" s="154">
        <v>0</v>
      </c>
      <c r="BH151" s="154">
        <v>0.15319851074631921</v>
      </c>
      <c r="BI151" s="154">
        <v>0</v>
      </c>
      <c r="BJ151" s="154">
        <v>5.1787104416991032E-2</v>
      </c>
      <c r="BK151" s="154">
        <v>0.43780729959948106</v>
      </c>
      <c r="BL151" s="154">
        <v>1.9136796976363737</v>
      </c>
      <c r="BM151" s="154"/>
      <c r="BN151" s="154">
        <v>0.12972809838100072</v>
      </c>
      <c r="BO151" s="154">
        <v>23.630619958255767</v>
      </c>
      <c r="BP151" s="154">
        <v>14.171696658581073</v>
      </c>
      <c r="BQ151" s="154">
        <v>4.9063575337056475</v>
      </c>
      <c r="BR151" s="154">
        <v>0</v>
      </c>
      <c r="BT151" s="27">
        <v>6.25</v>
      </c>
      <c r="BW151" s="27">
        <v>0</v>
      </c>
      <c r="BX151" s="27">
        <v>0</v>
      </c>
      <c r="BY151" s="27">
        <v>0</v>
      </c>
      <c r="BZ151" s="27">
        <v>0</v>
      </c>
      <c r="CA151" s="27">
        <v>0</v>
      </c>
    </row>
    <row r="152" spans="1:79" ht="15" x14ac:dyDescent="0.3">
      <c r="A152" s="10" t="s">
        <v>733</v>
      </c>
      <c r="B152" t="s">
        <v>1413</v>
      </c>
      <c r="C152" s="10" t="s">
        <v>409</v>
      </c>
      <c r="D152" s="94" t="s">
        <v>409</v>
      </c>
      <c r="E152" s="14">
        <v>2</v>
      </c>
      <c r="F152" s="44" t="s">
        <v>1162</v>
      </c>
      <c r="G152" s="50" t="s">
        <v>195</v>
      </c>
      <c r="H152"/>
      <c r="I152" s="27">
        <v>1</v>
      </c>
      <c r="K152" s="154">
        <v>74.217840539046009</v>
      </c>
      <c r="L152" s="154">
        <v>1.4177606652057264</v>
      </c>
      <c r="M152" s="154">
        <v>15.36997972433285</v>
      </c>
      <c r="N152" s="154">
        <v>0</v>
      </c>
      <c r="O152" s="154">
        <v>15.340897454277346</v>
      </c>
      <c r="P152" s="154">
        <v>95.473820836832076</v>
      </c>
      <c r="Q152" s="154">
        <v>7.2596616626047066</v>
      </c>
      <c r="R152" s="154"/>
      <c r="S152" s="154">
        <v>1.6231541974727097</v>
      </c>
      <c r="T152" s="154">
        <v>1.5693519978700312</v>
      </c>
      <c r="U152" s="154">
        <v>3.0580006963360438</v>
      </c>
      <c r="V152" s="154">
        <v>0</v>
      </c>
      <c r="W152" s="154">
        <v>0.98152661437319511</v>
      </c>
      <c r="X152" s="154">
        <v>0.65435107624879685</v>
      </c>
      <c r="Y152" s="154">
        <v>0</v>
      </c>
      <c r="Z152" s="154">
        <v>0.98152661437319511</v>
      </c>
      <c r="AA152" s="154">
        <v>0</v>
      </c>
      <c r="AB152" s="154">
        <v>0</v>
      </c>
      <c r="AC152" s="154">
        <v>0</v>
      </c>
      <c r="AD152" s="154">
        <v>0</v>
      </c>
      <c r="AE152" s="154">
        <v>0</v>
      </c>
      <c r="AF152" s="154">
        <v>0</v>
      </c>
      <c r="AG152" s="154">
        <v>0</v>
      </c>
      <c r="AH152" s="154">
        <v>0</v>
      </c>
      <c r="AI152" s="154">
        <v>0</v>
      </c>
      <c r="AJ152" s="154">
        <v>2.2109795809695458</v>
      </c>
      <c r="AK152" s="154">
        <v>9.5971491183156878</v>
      </c>
      <c r="AL152" s="154">
        <v>5.2246298154709487</v>
      </c>
      <c r="AM152" s="154">
        <v>15.646261289860119</v>
      </c>
      <c r="AN152" s="154">
        <v>185.05048436315971</v>
      </c>
      <c r="AO152" s="154">
        <v>135.07260327277942</v>
      </c>
      <c r="AP152" s="154">
        <v>618.72529543080668</v>
      </c>
      <c r="AQ152" s="154">
        <v>2.7860814713170994</v>
      </c>
      <c r="AR152" s="154">
        <v>0.22655088373236121</v>
      </c>
      <c r="AS152" s="154">
        <v>13.468362791078709</v>
      </c>
      <c r="AT152" s="154">
        <v>128.03469391934789</v>
      </c>
      <c r="AU152" s="154">
        <v>965.89489421836277</v>
      </c>
      <c r="AV152" s="154">
        <v>1786.1239682962296</v>
      </c>
      <c r="AW152" s="154">
        <v>2751.9098040018844</v>
      </c>
      <c r="AX152" s="154">
        <v>0</v>
      </c>
      <c r="AY152" s="154">
        <v>0</v>
      </c>
      <c r="AZ152" s="154">
        <v>0</v>
      </c>
      <c r="BA152" s="154">
        <v>0</v>
      </c>
      <c r="BB152" s="154">
        <v>0</v>
      </c>
      <c r="BC152" s="154">
        <v>0</v>
      </c>
      <c r="BD152" s="154">
        <v>0</v>
      </c>
      <c r="BE152" s="154">
        <v>0.65071579249185896</v>
      </c>
      <c r="BF152" s="154">
        <v>0</v>
      </c>
      <c r="BG152" s="154">
        <v>0</v>
      </c>
      <c r="BH152" s="154">
        <v>1.9492391504700268</v>
      </c>
      <c r="BI152" s="154">
        <v>0</v>
      </c>
      <c r="BJ152" s="154">
        <v>5.1911852049071214E-2</v>
      </c>
      <c r="BK152" s="154">
        <v>0.60571097958096953</v>
      </c>
      <c r="BL152" s="154">
        <v>2.4346222376963564</v>
      </c>
      <c r="BM152" s="154"/>
      <c r="BN152" s="154">
        <v>0.2181170254162656</v>
      </c>
      <c r="BO152" s="154">
        <v>202.66706944928012</v>
      </c>
      <c r="BP152" s="154">
        <v>7.0524504884592538</v>
      </c>
      <c r="BQ152" s="154">
        <v>11.705613697339587</v>
      </c>
      <c r="BR152" s="154">
        <v>0</v>
      </c>
      <c r="BT152" s="27">
        <v>6.25</v>
      </c>
    </row>
    <row r="153" spans="1:79" ht="15" x14ac:dyDescent="0.3">
      <c r="A153" s="10" t="s">
        <v>734</v>
      </c>
      <c r="B153"/>
      <c r="D153" s="94" t="s">
        <v>409</v>
      </c>
      <c r="E153" s="107">
        <v>3</v>
      </c>
      <c r="F153" s="44" t="s">
        <v>183</v>
      </c>
      <c r="G153" s="50"/>
      <c r="H153"/>
      <c r="S153" s="154"/>
      <c r="T153" s="154"/>
      <c r="U153" s="154"/>
      <c r="V153" s="154"/>
    </row>
    <row r="154" spans="1:79" ht="15" x14ac:dyDescent="0.3">
      <c r="A154" s="10" t="s">
        <v>735</v>
      </c>
      <c r="B154" t="s">
        <v>1413</v>
      </c>
      <c r="D154" s="94" t="s">
        <v>409</v>
      </c>
      <c r="E154">
        <v>1</v>
      </c>
      <c r="F154" s="44" t="s">
        <v>359</v>
      </c>
      <c r="G154" s="50" t="s">
        <v>121</v>
      </c>
      <c r="H154"/>
      <c r="I154" s="27">
        <v>1</v>
      </c>
      <c r="K154" s="154">
        <v>76.158333333333331</v>
      </c>
      <c r="L154" s="154">
        <v>1.7783333333333331</v>
      </c>
      <c r="M154" s="154">
        <v>18.074999999999999</v>
      </c>
      <c r="N154" s="154">
        <v>0</v>
      </c>
      <c r="O154" s="154">
        <v>18.074999999999999</v>
      </c>
      <c r="P154" s="154">
        <v>0.21074999999999999</v>
      </c>
      <c r="Q154" s="154">
        <v>3.6666666666666665</v>
      </c>
      <c r="R154" s="154"/>
      <c r="S154" s="154">
        <v>1.3458333333333332</v>
      </c>
      <c r="T154" s="154">
        <v>0.82166666666666655</v>
      </c>
      <c r="U154" s="154">
        <v>0.55000000000000004</v>
      </c>
      <c r="V154" s="154">
        <v>0</v>
      </c>
      <c r="W154" s="154">
        <v>0.75</v>
      </c>
      <c r="X154" s="154">
        <v>0</v>
      </c>
      <c r="Y154" s="154">
        <v>0</v>
      </c>
      <c r="Z154" s="154">
        <v>0.75</v>
      </c>
      <c r="AA154" s="154">
        <v>0</v>
      </c>
      <c r="AB154" s="154">
        <v>0</v>
      </c>
      <c r="AC154" s="154">
        <v>0</v>
      </c>
      <c r="AD154" s="154">
        <v>0</v>
      </c>
      <c r="AE154" s="154">
        <v>0</v>
      </c>
      <c r="AF154" s="154">
        <v>0</v>
      </c>
      <c r="AG154" s="154">
        <v>0</v>
      </c>
      <c r="AH154" s="154">
        <v>0</v>
      </c>
      <c r="AI154" s="154">
        <v>0</v>
      </c>
      <c r="AJ154" s="154">
        <v>1.2583333333333333</v>
      </c>
      <c r="AK154" s="154">
        <v>9.25</v>
      </c>
      <c r="AL154" s="154">
        <v>6.8166666666666664</v>
      </c>
      <c r="AM154" s="154">
        <v>16.583333333333332</v>
      </c>
      <c r="AN154" s="154">
        <v>283.91666666666669</v>
      </c>
      <c r="AO154" s="154">
        <v>275.75</v>
      </c>
      <c r="AP154" s="154">
        <v>120.58333333333333</v>
      </c>
      <c r="AQ154" s="154">
        <v>3.0649999999999999</v>
      </c>
      <c r="AR154" s="154">
        <v>3.0891666666666668</v>
      </c>
      <c r="AS154" s="154">
        <v>62.858333333333327</v>
      </c>
      <c r="AT154" s="154">
        <v>96.341250000000002</v>
      </c>
      <c r="AU154" s="154">
        <v>11.25</v>
      </c>
      <c r="AV154" s="154">
        <v>3095</v>
      </c>
      <c r="AW154" s="154">
        <v>3277.916666666667</v>
      </c>
      <c r="AX154" s="154">
        <v>10</v>
      </c>
      <c r="AY154" s="154">
        <v>0</v>
      </c>
      <c r="AZ154" s="154">
        <v>0</v>
      </c>
      <c r="BA154" s="154">
        <v>0</v>
      </c>
      <c r="BB154" s="154">
        <v>0</v>
      </c>
      <c r="BC154" s="154">
        <v>0</v>
      </c>
      <c r="BD154" s="154">
        <v>0</v>
      </c>
      <c r="BE154" s="154">
        <v>0.19583333333333333</v>
      </c>
      <c r="BF154" s="154">
        <v>0</v>
      </c>
      <c r="BG154" s="154">
        <v>0</v>
      </c>
      <c r="BH154" s="154">
        <v>0.36166666666666664</v>
      </c>
      <c r="BI154" s="154">
        <v>0</v>
      </c>
      <c r="BJ154" s="154">
        <v>0.15899999999999997</v>
      </c>
      <c r="BK154" s="154">
        <v>1.1907499999999998</v>
      </c>
      <c r="BL154" s="154">
        <v>5.806</v>
      </c>
      <c r="BM154" s="154"/>
      <c r="BN154" s="154">
        <v>0.27450000000000002</v>
      </c>
      <c r="BO154" s="154">
        <v>52.75</v>
      </c>
      <c r="BP154" s="154">
        <v>47.897083333333335</v>
      </c>
      <c r="BQ154" s="154">
        <v>20.166666666666664</v>
      </c>
      <c r="BR154" s="154">
        <v>0</v>
      </c>
      <c r="BS154" s="154"/>
      <c r="BT154" s="27">
        <v>6.25</v>
      </c>
    </row>
    <row r="155" spans="1:79" ht="15" x14ac:dyDescent="0.3">
      <c r="A155" s="10" t="s">
        <v>745</v>
      </c>
      <c r="B155" t="s">
        <v>1413</v>
      </c>
      <c r="D155" s="94" t="s">
        <v>409</v>
      </c>
      <c r="E155">
        <v>1</v>
      </c>
      <c r="F155" s="44" t="s">
        <v>1163</v>
      </c>
      <c r="G155" s="50" t="s">
        <v>196</v>
      </c>
      <c r="H155"/>
      <c r="I155" s="27">
        <v>1</v>
      </c>
      <c r="K155" s="154">
        <v>89.079377284256353</v>
      </c>
      <c r="L155" s="154">
        <v>0.75649577599808282</v>
      </c>
      <c r="M155" s="154">
        <v>7.689031575163269</v>
      </c>
      <c r="N155" s="154">
        <v>0</v>
      </c>
      <c r="O155" s="154">
        <v>7.689031575163269</v>
      </c>
      <c r="P155" s="154">
        <v>8.9652193884683762E-2</v>
      </c>
      <c r="Q155" s="154">
        <v>1.5597851051506861</v>
      </c>
      <c r="R155" s="154"/>
      <c r="S155" s="154">
        <v>0.57251203291326325</v>
      </c>
      <c r="T155" s="154">
        <v>0.34953366219967646</v>
      </c>
      <c r="U155" s="154">
        <v>0.23396776577260292</v>
      </c>
      <c r="V155" s="154">
        <v>0</v>
      </c>
      <c r="W155" s="154">
        <v>0.31904695332627675</v>
      </c>
      <c r="X155" s="154">
        <v>0</v>
      </c>
      <c r="Y155" s="154">
        <v>0</v>
      </c>
      <c r="Z155" s="154">
        <v>0.31904695332627675</v>
      </c>
      <c r="AA155" s="154">
        <v>0</v>
      </c>
      <c r="AB155" s="154">
        <v>0</v>
      </c>
      <c r="AC155" s="154">
        <v>0</v>
      </c>
      <c r="AD155" s="154">
        <v>0</v>
      </c>
      <c r="AE155" s="154">
        <v>0</v>
      </c>
      <c r="AF155" s="154">
        <v>0</v>
      </c>
      <c r="AG155" s="154">
        <v>0</v>
      </c>
      <c r="AH155" s="154">
        <v>0</v>
      </c>
      <c r="AI155" s="154">
        <v>0</v>
      </c>
      <c r="AJ155" s="154">
        <v>1.9518583611271998</v>
      </c>
      <c r="AK155" s="154">
        <v>18.185676339597773</v>
      </c>
      <c r="AL155" s="154">
        <v>2.9019092888098905</v>
      </c>
      <c r="AM155" s="154">
        <v>14.68324978530487</v>
      </c>
      <c r="AN155" s="154">
        <v>120.78408659703221</v>
      </c>
      <c r="AO155" s="154">
        <v>117.93393381398415</v>
      </c>
      <c r="AP155" s="154">
        <v>344.10986399312981</v>
      </c>
      <c r="AQ155" s="154">
        <v>1.3045475424896651</v>
      </c>
      <c r="AR155" s="154">
        <v>1.3643156717461205</v>
      </c>
      <c r="AS155" s="154">
        <v>26.739679654890057</v>
      </c>
      <c r="AT155" s="154">
        <v>40.983176389526875</v>
      </c>
      <c r="AU155" s="154">
        <v>4.7857042998941512</v>
      </c>
      <c r="AV155" s="154">
        <v>1316.6004273931019</v>
      </c>
      <c r="AW155" s="154">
        <v>1394.4124343432329</v>
      </c>
      <c r="AX155" s="154">
        <v>4.2539593776836897</v>
      </c>
      <c r="AY155" s="154">
        <v>0</v>
      </c>
      <c r="AZ155" s="154">
        <v>0</v>
      </c>
      <c r="BA155" s="154">
        <v>0</v>
      </c>
      <c r="BB155" s="154">
        <v>0</v>
      </c>
      <c r="BC155" s="154">
        <v>0</v>
      </c>
      <c r="BD155" s="154">
        <v>0</v>
      </c>
      <c r="BE155" s="154">
        <v>8.3306704479638921E-2</v>
      </c>
      <c r="BF155" s="154">
        <v>0</v>
      </c>
      <c r="BG155" s="154">
        <v>0</v>
      </c>
      <c r="BH155" s="154">
        <v>0.15385153082622677</v>
      </c>
      <c r="BI155" s="154">
        <v>0</v>
      </c>
      <c r="BJ155" s="154">
        <v>6.7637954105170664E-2</v>
      </c>
      <c r="BK155" s="154">
        <v>0.51079417227536894</v>
      </c>
      <c r="BL155" s="154">
        <v>2.4698488146831505</v>
      </c>
      <c r="BM155" s="154"/>
      <c r="BN155" s="154">
        <v>0.11677118491741728</v>
      </c>
      <c r="BO155" s="154">
        <v>22.439635717281462</v>
      </c>
      <c r="BP155" s="154">
        <v>20.37522468095305</v>
      </c>
      <c r="BQ155" s="154">
        <v>8.5788180783287746</v>
      </c>
      <c r="BR155" s="154">
        <v>0</v>
      </c>
      <c r="BS155" s="154"/>
      <c r="BT155" s="154"/>
    </row>
    <row r="156" spans="1:79" ht="15" x14ac:dyDescent="0.3">
      <c r="A156" s="10" t="s">
        <v>746</v>
      </c>
      <c r="B156"/>
      <c r="D156" s="94" t="s">
        <v>409</v>
      </c>
      <c r="E156" s="107">
        <v>3</v>
      </c>
      <c r="F156" s="44" t="s">
        <v>1596</v>
      </c>
      <c r="G156" s="2" t="s">
        <v>484</v>
      </c>
      <c r="H156"/>
      <c r="S156" s="154"/>
      <c r="T156" s="154"/>
      <c r="U156" s="154"/>
      <c r="V156" s="154"/>
    </row>
    <row r="157" spans="1:79" ht="15" x14ac:dyDescent="0.3">
      <c r="A157" s="10" t="s">
        <v>747</v>
      </c>
      <c r="B157" t="s">
        <v>1413</v>
      </c>
      <c r="C157" s="10" t="s">
        <v>407</v>
      </c>
      <c r="D157" s="94" t="s">
        <v>407</v>
      </c>
      <c r="E157">
        <v>1</v>
      </c>
      <c r="F157" s="44" t="s">
        <v>360</v>
      </c>
      <c r="G157" s="50"/>
      <c r="H157"/>
      <c r="I157" s="27">
        <v>1</v>
      </c>
      <c r="K157" s="27">
        <v>54.3</v>
      </c>
      <c r="L157" s="27">
        <v>1.87</v>
      </c>
      <c r="M157" s="27">
        <v>11.7</v>
      </c>
      <c r="P157" s="27">
        <v>5.5E-2</v>
      </c>
      <c r="Q157" s="27">
        <v>28.3</v>
      </c>
      <c r="S157" s="154">
        <v>10.7</v>
      </c>
      <c r="T157" s="154">
        <v>13.39</v>
      </c>
      <c r="U157" s="154">
        <v>2.4</v>
      </c>
      <c r="V157" s="154"/>
      <c r="W157" s="27">
        <v>2.8</v>
      </c>
      <c r="Z157" s="27">
        <v>2.8</v>
      </c>
      <c r="AA157" s="27" t="s">
        <v>1094</v>
      </c>
      <c r="AE157" s="27">
        <v>0</v>
      </c>
      <c r="AJ157" s="27">
        <v>3</v>
      </c>
      <c r="AK157" s="27">
        <v>12</v>
      </c>
      <c r="AL157" s="27">
        <v>1.5</v>
      </c>
      <c r="AM157" s="27">
        <v>11</v>
      </c>
      <c r="AN157" s="27">
        <v>91</v>
      </c>
      <c r="AO157" s="27">
        <v>180</v>
      </c>
      <c r="AP157" s="27">
        <v>1019</v>
      </c>
      <c r="AQ157" s="27">
        <v>1.94</v>
      </c>
      <c r="AR157" s="27">
        <v>0.08</v>
      </c>
      <c r="AS157" s="27">
        <v>11.3</v>
      </c>
      <c r="AT157" s="27">
        <v>39</v>
      </c>
      <c r="AV157" s="27">
        <v>0</v>
      </c>
      <c r="AW157" s="27">
        <v>0</v>
      </c>
      <c r="AX157" s="27">
        <v>0</v>
      </c>
      <c r="BE157" s="27">
        <v>0</v>
      </c>
      <c r="BH157" s="27">
        <v>0.22</v>
      </c>
      <c r="BJ157" s="27">
        <v>0.17</v>
      </c>
      <c r="BK157" s="27">
        <v>0.14000000000000001</v>
      </c>
      <c r="BL157" s="27">
        <v>2.6</v>
      </c>
      <c r="BN157" s="27">
        <v>0.18</v>
      </c>
      <c r="BO157" s="27">
        <v>5</v>
      </c>
      <c r="BP157" s="27">
        <v>1.3</v>
      </c>
      <c r="BQ157" s="27">
        <v>0</v>
      </c>
      <c r="BW157" s="27" t="s">
        <v>186</v>
      </c>
      <c r="BX157" s="27">
        <v>2919</v>
      </c>
    </row>
    <row r="158" spans="1:79" ht="15.5" x14ac:dyDescent="0.35">
      <c r="A158" s="10" t="s">
        <v>748</v>
      </c>
      <c r="B158"/>
      <c r="D158" s="94" t="s">
        <v>407</v>
      </c>
      <c r="E158" s="107">
        <v>3</v>
      </c>
      <c r="F158" s="44" t="s">
        <v>1166</v>
      </c>
      <c r="G158" s="2"/>
      <c r="H158" s="3" t="s">
        <v>1541</v>
      </c>
      <c r="S158" s="154"/>
      <c r="T158" s="154"/>
      <c r="U158" s="154"/>
      <c r="V158" s="154"/>
    </row>
    <row r="159" spans="1:79" ht="15.5" x14ac:dyDescent="0.35">
      <c r="A159" s="10" t="s">
        <v>749</v>
      </c>
      <c r="B159"/>
      <c r="D159" s="94" t="s">
        <v>407</v>
      </c>
      <c r="E159" s="107">
        <v>3</v>
      </c>
      <c r="F159" s="44" t="s">
        <v>1167</v>
      </c>
      <c r="G159" s="2"/>
      <c r="H159" s="3" t="s">
        <v>1541</v>
      </c>
      <c r="S159" s="154"/>
      <c r="T159" s="154"/>
      <c r="U159" s="154"/>
      <c r="V159" s="154"/>
    </row>
    <row r="160" spans="1:79" ht="15.5" x14ac:dyDescent="0.35">
      <c r="A160" s="10" t="s">
        <v>750</v>
      </c>
      <c r="B160"/>
      <c r="D160" s="94" t="s">
        <v>407</v>
      </c>
      <c r="E160" s="107">
        <v>3</v>
      </c>
      <c r="F160" s="44" t="s">
        <v>1168</v>
      </c>
      <c r="G160" s="2"/>
      <c r="H160" s="3" t="s">
        <v>1541</v>
      </c>
      <c r="S160" s="154"/>
      <c r="T160" s="154"/>
      <c r="U160" s="154"/>
      <c r="V160" s="154"/>
    </row>
    <row r="161" spans="1:78" ht="15.5" x14ac:dyDescent="0.35">
      <c r="A161" s="10" t="s">
        <v>751</v>
      </c>
      <c r="B161"/>
      <c r="D161" s="94" t="s">
        <v>407</v>
      </c>
      <c r="E161" s="107">
        <v>3</v>
      </c>
      <c r="F161" s="44" t="s">
        <v>1169</v>
      </c>
      <c r="G161" s="2"/>
      <c r="H161" s="3" t="s">
        <v>1541</v>
      </c>
      <c r="S161" s="154"/>
      <c r="T161" s="154"/>
      <c r="U161" s="154"/>
      <c r="V161" s="154"/>
    </row>
    <row r="162" spans="1:78" ht="15.5" x14ac:dyDescent="0.35">
      <c r="A162" s="10" t="s">
        <v>752</v>
      </c>
      <c r="B162"/>
      <c r="D162" s="94" t="s">
        <v>407</v>
      </c>
      <c r="E162" s="107">
        <v>3</v>
      </c>
      <c r="F162" s="44" t="s">
        <v>1170</v>
      </c>
      <c r="G162" s="2"/>
      <c r="H162" s="3" t="s">
        <v>1541</v>
      </c>
      <c r="S162" s="154"/>
      <c r="T162" s="154"/>
      <c r="U162" s="154"/>
      <c r="V162" s="154"/>
    </row>
    <row r="163" spans="1:78" ht="15.5" x14ac:dyDescent="0.35">
      <c r="A163" s="32" t="s">
        <v>753</v>
      </c>
      <c r="B163" t="s">
        <v>1413</v>
      </c>
      <c r="D163" s="94" t="s">
        <v>407</v>
      </c>
      <c r="E163" s="14">
        <v>2</v>
      </c>
      <c r="F163" s="44" t="s">
        <v>129</v>
      </c>
      <c r="G163" s="2"/>
      <c r="H163" s="3" t="s">
        <v>1541</v>
      </c>
      <c r="I163" s="27">
        <v>1</v>
      </c>
      <c r="K163" s="27">
        <v>12.9</v>
      </c>
      <c r="L163" s="27">
        <v>4.87</v>
      </c>
      <c r="M163" s="27">
        <v>30.5</v>
      </c>
      <c r="P163" s="27">
        <v>85</v>
      </c>
      <c r="Q163" s="27">
        <v>49.2</v>
      </c>
      <c r="S163" s="154">
        <v>17.420000000000002</v>
      </c>
      <c r="T163" s="154">
        <v>23.69</v>
      </c>
      <c r="U163" s="154">
        <v>5.81</v>
      </c>
      <c r="V163" s="154">
        <v>0.22</v>
      </c>
      <c r="W163" s="27">
        <v>0</v>
      </c>
      <c r="Z163" s="27">
        <v>0</v>
      </c>
      <c r="AA163" s="27">
        <v>0</v>
      </c>
      <c r="AE163" s="27">
        <v>0</v>
      </c>
      <c r="AJ163" s="27">
        <v>6.8</v>
      </c>
      <c r="AK163" s="27">
        <v>12</v>
      </c>
      <c r="AL163" s="27">
        <v>1.6</v>
      </c>
      <c r="AM163" s="27">
        <v>24</v>
      </c>
      <c r="AN163" s="27">
        <v>336</v>
      </c>
      <c r="AO163" s="27">
        <v>486</v>
      </c>
      <c r="AP163" s="27">
        <v>1596</v>
      </c>
      <c r="AQ163" s="27">
        <v>3.26</v>
      </c>
      <c r="AR163" s="27">
        <v>0.17</v>
      </c>
      <c r="AS163" s="27">
        <v>24.7</v>
      </c>
      <c r="AT163" s="27">
        <v>41</v>
      </c>
      <c r="AV163" s="27">
        <v>0</v>
      </c>
      <c r="AW163" s="27">
        <v>0</v>
      </c>
      <c r="AX163" s="27">
        <v>0</v>
      </c>
      <c r="BE163" s="27" t="s">
        <v>501</v>
      </c>
      <c r="BH163" s="27">
        <v>0.54</v>
      </c>
      <c r="BJ163" s="27">
        <v>0.69</v>
      </c>
      <c r="BK163" s="27">
        <v>0.28999999999999998</v>
      </c>
      <c r="BL163" s="27">
        <v>7.3</v>
      </c>
      <c r="BN163" s="27">
        <v>0.27</v>
      </c>
      <c r="BO163" s="27">
        <v>5</v>
      </c>
      <c r="BP163" s="27">
        <v>1.8</v>
      </c>
      <c r="BQ163" s="27">
        <v>0</v>
      </c>
      <c r="BW163" s="27" t="s">
        <v>186</v>
      </c>
      <c r="BX163" s="27">
        <v>2906</v>
      </c>
    </row>
    <row r="164" spans="1:78" ht="15.5" x14ac:dyDescent="0.35">
      <c r="A164" s="32" t="s">
        <v>754</v>
      </c>
      <c r="B164"/>
      <c r="D164" s="94" t="s">
        <v>407</v>
      </c>
      <c r="E164" s="107">
        <v>3</v>
      </c>
      <c r="F164" s="44" t="s">
        <v>128</v>
      </c>
      <c r="G164" s="2"/>
      <c r="H164" s="3" t="s">
        <v>1541</v>
      </c>
      <c r="S164" s="154"/>
      <c r="T164" s="154"/>
      <c r="U164" s="154"/>
      <c r="V164" s="154"/>
    </row>
    <row r="165" spans="1:78" ht="15.5" x14ac:dyDescent="0.35">
      <c r="A165" s="10" t="s">
        <v>755</v>
      </c>
      <c r="B165" t="s">
        <v>1413</v>
      </c>
      <c r="D165" s="94" t="s">
        <v>407</v>
      </c>
      <c r="E165">
        <v>1</v>
      </c>
      <c r="F165" s="44" t="s">
        <v>123</v>
      </c>
      <c r="G165" s="50"/>
      <c r="H165" s="3" t="s">
        <v>1541</v>
      </c>
      <c r="I165" s="27">
        <v>1</v>
      </c>
      <c r="K165" s="27">
        <v>49.8</v>
      </c>
      <c r="L165" s="27">
        <v>2.23</v>
      </c>
      <c r="M165" s="27">
        <v>13.9</v>
      </c>
      <c r="P165" s="27">
        <v>7.3999999999999996E-2</v>
      </c>
      <c r="Q165" s="27">
        <v>35.1</v>
      </c>
      <c r="S165" s="154">
        <v>12.44</v>
      </c>
      <c r="T165" s="154">
        <v>15.93</v>
      </c>
      <c r="U165" s="154">
        <v>3.8</v>
      </c>
      <c r="V165" s="154"/>
      <c r="W165" s="27">
        <v>0</v>
      </c>
      <c r="Z165" s="27">
        <v>0</v>
      </c>
      <c r="AA165" s="27">
        <v>0</v>
      </c>
      <c r="AE165" s="27">
        <v>0</v>
      </c>
      <c r="AJ165" s="27">
        <v>0.7</v>
      </c>
      <c r="AK165" s="27">
        <v>19</v>
      </c>
      <c r="AL165" s="27">
        <v>0.7</v>
      </c>
      <c r="AM165" s="27">
        <v>13</v>
      </c>
      <c r="AN165" s="27">
        <v>155</v>
      </c>
      <c r="AO165" s="27">
        <v>253</v>
      </c>
      <c r="AP165" s="27">
        <v>42</v>
      </c>
      <c r="AQ165" s="27">
        <v>1.59</v>
      </c>
      <c r="AR165" s="27">
        <v>0.06</v>
      </c>
      <c r="AS165" s="27">
        <v>28.4</v>
      </c>
      <c r="AT165" s="27">
        <v>11</v>
      </c>
      <c r="AW165" s="27" t="s">
        <v>1094</v>
      </c>
      <c r="AX165" s="27" t="s">
        <v>1094</v>
      </c>
      <c r="BE165" s="27">
        <v>1</v>
      </c>
      <c r="BH165" s="27">
        <v>0.28999999999999998</v>
      </c>
      <c r="BJ165" s="27">
        <v>0.6</v>
      </c>
      <c r="BK165" s="27">
        <v>0.21</v>
      </c>
      <c r="BL165" s="27">
        <v>3.8</v>
      </c>
      <c r="BN165" s="27">
        <v>0.28399999999999997</v>
      </c>
      <c r="BO165" s="27">
        <v>4</v>
      </c>
      <c r="BP165" s="27">
        <v>0.6</v>
      </c>
      <c r="BQ165" s="27" t="s">
        <v>1094</v>
      </c>
      <c r="BW165" s="27" t="s">
        <v>186</v>
      </c>
      <c r="BX165" s="27">
        <v>4336</v>
      </c>
      <c r="BY165" s="80"/>
      <c r="BZ165" s="80"/>
    </row>
    <row r="166" spans="1:78" ht="15.5" x14ac:dyDescent="0.35">
      <c r="A166" s="10" t="s">
        <v>756</v>
      </c>
      <c r="B166" t="s">
        <v>1413</v>
      </c>
      <c r="D166" s="94" t="s">
        <v>407</v>
      </c>
      <c r="E166">
        <v>1</v>
      </c>
      <c r="F166" s="44" t="s">
        <v>124</v>
      </c>
      <c r="G166" s="50"/>
      <c r="H166" s="3" t="s">
        <v>1541</v>
      </c>
      <c r="I166" s="27">
        <v>1</v>
      </c>
      <c r="K166" s="27">
        <v>33.1</v>
      </c>
      <c r="L166" s="27">
        <v>2.27</v>
      </c>
      <c r="M166" s="27">
        <v>14.2</v>
      </c>
      <c r="P166" s="27">
        <v>9.8000000000000004E-2</v>
      </c>
      <c r="Q166" s="27">
        <v>50.9</v>
      </c>
      <c r="S166" s="154">
        <v>17.899999999999999</v>
      </c>
      <c r="T166" s="154">
        <v>21.5</v>
      </c>
      <c r="U166" s="154">
        <v>8.9</v>
      </c>
      <c r="V166" s="154">
        <v>0.3</v>
      </c>
      <c r="Y166" s="27">
        <v>0</v>
      </c>
      <c r="AB166" s="27">
        <v>0</v>
      </c>
      <c r="AC166" s="27">
        <v>0</v>
      </c>
      <c r="AE166" s="27">
        <v>0</v>
      </c>
      <c r="AK166" s="27">
        <v>10</v>
      </c>
      <c r="AL166" s="27">
        <v>0.6</v>
      </c>
      <c r="AM166" s="27">
        <v>14</v>
      </c>
      <c r="AN166" s="27">
        <v>140</v>
      </c>
      <c r="AO166" s="27">
        <v>240</v>
      </c>
      <c r="AP166" s="27">
        <v>69</v>
      </c>
      <c r="AQ166" s="27">
        <v>0.9</v>
      </c>
      <c r="AR166" s="27">
        <v>0.05</v>
      </c>
      <c r="AS166" s="27">
        <v>9</v>
      </c>
      <c r="AT166" s="27" t="s">
        <v>1094</v>
      </c>
      <c r="AW166" s="27" t="s">
        <v>1094</v>
      </c>
      <c r="AX166" s="27" t="s">
        <v>1094</v>
      </c>
      <c r="BE166" s="27">
        <v>2.1</v>
      </c>
      <c r="BH166" s="27">
        <v>0.05</v>
      </c>
      <c r="BJ166" s="27">
        <v>0.37</v>
      </c>
      <c r="BK166" s="27">
        <v>0.16</v>
      </c>
      <c r="BL166" s="27">
        <v>3.8</v>
      </c>
      <c r="BN166" s="27">
        <v>0.16</v>
      </c>
      <c r="BO166" s="27">
        <v>2</v>
      </c>
      <c r="BP166" s="27" t="s">
        <v>1094</v>
      </c>
      <c r="BQ166" s="27">
        <v>0</v>
      </c>
      <c r="BW166" s="27" t="s">
        <v>8</v>
      </c>
      <c r="BX166" s="27">
        <v>461</v>
      </c>
    </row>
    <row r="167" spans="1:78" ht="15.5" x14ac:dyDescent="0.35">
      <c r="A167" s="10" t="s">
        <v>757</v>
      </c>
      <c r="B167"/>
      <c r="D167" s="94" t="s">
        <v>407</v>
      </c>
      <c r="E167" s="107">
        <v>3</v>
      </c>
      <c r="F167" s="44" t="s">
        <v>126</v>
      </c>
      <c r="G167" s="2" t="s">
        <v>1546</v>
      </c>
      <c r="H167" s="3" t="s">
        <v>1541</v>
      </c>
      <c r="S167" s="154"/>
      <c r="T167" s="154"/>
      <c r="U167" s="154"/>
      <c r="V167" s="154"/>
    </row>
    <row r="168" spans="1:78" ht="15.5" x14ac:dyDescent="0.35">
      <c r="A168" s="10" t="s">
        <v>758</v>
      </c>
      <c r="B168" t="s">
        <v>1413</v>
      </c>
      <c r="D168" s="94" t="s">
        <v>407</v>
      </c>
      <c r="E168" s="14">
        <v>2</v>
      </c>
      <c r="F168" s="44" t="s">
        <v>127</v>
      </c>
      <c r="G168" s="18" t="s">
        <v>1547</v>
      </c>
      <c r="H168" s="3" t="s">
        <v>1541</v>
      </c>
      <c r="I168" s="27">
        <v>1</v>
      </c>
      <c r="K168" s="27">
        <v>70.5</v>
      </c>
      <c r="L168" s="27">
        <v>3.1</v>
      </c>
      <c r="M168" s="27">
        <v>19.399999999999999</v>
      </c>
      <c r="P168" s="27">
        <v>47</v>
      </c>
      <c r="Q168" s="27">
        <v>5</v>
      </c>
      <c r="S168" s="154">
        <v>1.62</v>
      </c>
      <c r="T168" s="154">
        <v>2.35</v>
      </c>
      <c r="U168" s="154">
        <v>0.48</v>
      </c>
      <c r="V168" s="154" t="s">
        <v>501</v>
      </c>
      <c r="W168" s="27">
        <v>1</v>
      </c>
      <c r="Z168" s="27">
        <v>0</v>
      </c>
      <c r="AA168" s="27">
        <v>1</v>
      </c>
      <c r="AE168" s="27">
        <v>0</v>
      </c>
      <c r="AJ168" s="27">
        <v>4.2</v>
      </c>
      <c r="AK168" s="27">
        <v>7</v>
      </c>
      <c r="AL168" s="27">
        <v>0.8</v>
      </c>
      <c r="AM168" s="27">
        <v>17</v>
      </c>
      <c r="AN168" s="27">
        <v>218</v>
      </c>
      <c r="AO168" s="27">
        <v>350</v>
      </c>
      <c r="AP168" s="27">
        <v>1429</v>
      </c>
      <c r="AQ168" s="27">
        <v>1.93</v>
      </c>
      <c r="AR168" s="27">
        <v>7.0000000000000007E-2</v>
      </c>
      <c r="AS168" s="27">
        <v>16.2</v>
      </c>
      <c r="AT168" s="27">
        <v>33</v>
      </c>
      <c r="AV168" s="27">
        <v>0</v>
      </c>
      <c r="AW168" s="27">
        <v>0</v>
      </c>
      <c r="AX168" s="27">
        <v>0</v>
      </c>
      <c r="BE168" s="27">
        <v>0</v>
      </c>
      <c r="BH168" s="27">
        <v>0.28999999999999998</v>
      </c>
      <c r="BJ168" s="27">
        <v>0.93</v>
      </c>
      <c r="BK168" s="27">
        <v>0.22</v>
      </c>
      <c r="BL168" s="27">
        <v>4.8</v>
      </c>
      <c r="BN168" s="27">
        <v>0.46</v>
      </c>
      <c r="BO168" s="27">
        <v>4</v>
      </c>
      <c r="BP168" s="27">
        <v>0.8</v>
      </c>
      <c r="BQ168" s="27">
        <v>0</v>
      </c>
      <c r="BW168" s="27" t="s">
        <v>186</v>
      </c>
      <c r="BX168" s="27">
        <v>3008</v>
      </c>
    </row>
    <row r="169" spans="1:78" ht="15" x14ac:dyDescent="0.3">
      <c r="A169" s="10" t="s">
        <v>714</v>
      </c>
      <c r="B169"/>
      <c r="D169" s="94" t="s">
        <v>409</v>
      </c>
      <c r="E169" s="107">
        <v>3</v>
      </c>
      <c r="F169" s="16" t="s">
        <v>1147</v>
      </c>
      <c r="G169" s="2" t="s">
        <v>1545</v>
      </c>
      <c r="H169"/>
      <c r="S169" s="154"/>
      <c r="T169" s="154"/>
      <c r="U169" s="154"/>
      <c r="V169" s="154"/>
    </row>
    <row r="170" spans="1:78" ht="15.5" x14ac:dyDescent="0.35">
      <c r="A170" s="10" t="s">
        <v>258</v>
      </c>
      <c r="B170"/>
      <c r="D170" s="94" t="s">
        <v>407</v>
      </c>
      <c r="E170" s="107">
        <v>3</v>
      </c>
      <c r="F170" s="44" t="s">
        <v>130</v>
      </c>
      <c r="G170" s="50"/>
      <c r="H170" s="3" t="s">
        <v>1541</v>
      </c>
      <c r="S170" s="154"/>
      <c r="T170" s="154"/>
      <c r="U170" s="154"/>
      <c r="V170" s="154"/>
    </row>
    <row r="171" spans="1:78" ht="15.5" x14ac:dyDescent="0.35">
      <c r="A171" s="10" t="s">
        <v>259</v>
      </c>
      <c r="B171"/>
      <c r="D171" s="94" t="s">
        <v>407</v>
      </c>
      <c r="E171" s="107">
        <v>3</v>
      </c>
      <c r="F171" s="44" t="s">
        <v>125</v>
      </c>
      <c r="G171" s="50"/>
      <c r="H171" s="3" t="s">
        <v>1541</v>
      </c>
      <c r="S171" s="154"/>
      <c r="T171" s="154"/>
      <c r="U171" s="154"/>
      <c r="V171" s="154"/>
    </row>
    <row r="172" spans="1:78" ht="15.5" x14ac:dyDescent="0.35">
      <c r="A172" s="10" t="s">
        <v>260</v>
      </c>
      <c r="B172"/>
      <c r="D172" s="94" t="s">
        <v>407</v>
      </c>
      <c r="E172" s="107">
        <v>3</v>
      </c>
      <c r="F172" s="44" t="s">
        <v>131</v>
      </c>
      <c r="G172" s="2"/>
      <c r="H172" s="3" t="s">
        <v>1541</v>
      </c>
      <c r="S172" s="154"/>
      <c r="T172" s="154"/>
      <c r="U172" s="154"/>
      <c r="V172" s="154"/>
    </row>
    <row r="173" spans="1:78" ht="15.5" x14ac:dyDescent="0.35">
      <c r="A173" s="10" t="s">
        <v>261</v>
      </c>
      <c r="B173"/>
      <c r="D173" s="94" t="s">
        <v>407</v>
      </c>
      <c r="E173" s="107">
        <v>3</v>
      </c>
      <c r="F173" s="44" t="s">
        <v>469</v>
      </c>
      <c r="G173" s="2"/>
      <c r="H173" s="3" t="s">
        <v>1541</v>
      </c>
      <c r="S173" s="154"/>
      <c r="T173" s="154"/>
      <c r="U173" s="154"/>
      <c r="V173" s="154"/>
    </row>
    <row r="174" spans="1:78" ht="15.5" x14ac:dyDescent="0.35">
      <c r="A174" s="10" t="s">
        <v>262</v>
      </c>
      <c r="B174" t="s">
        <v>1413</v>
      </c>
      <c r="D174" s="94" t="s">
        <v>407</v>
      </c>
      <c r="E174" s="14">
        <v>2</v>
      </c>
      <c r="F174" s="44" t="s">
        <v>455</v>
      </c>
      <c r="G174" s="2"/>
      <c r="H174" s="3" t="s">
        <v>1541</v>
      </c>
      <c r="I174" s="27">
        <v>1</v>
      </c>
      <c r="K174" s="27">
        <v>44.6</v>
      </c>
      <c r="L174" s="27">
        <v>3.14</v>
      </c>
      <c r="M174" s="27">
        <v>19.7</v>
      </c>
      <c r="P174" s="27">
        <v>83</v>
      </c>
      <c r="Q174" s="27">
        <v>31.2</v>
      </c>
      <c r="S174" s="154">
        <v>10.81</v>
      </c>
      <c r="T174" s="154">
        <v>13.9</v>
      </c>
      <c r="U174" s="154">
        <v>3.81</v>
      </c>
      <c r="V174" s="154">
        <v>0.14000000000000001</v>
      </c>
      <c r="W174" s="27">
        <v>1</v>
      </c>
      <c r="Z174" s="27">
        <v>0.8</v>
      </c>
      <c r="AA174" s="27">
        <v>0.2</v>
      </c>
      <c r="AE174" s="27">
        <v>0</v>
      </c>
      <c r="AJ174" s="27">
        <v>3.6</v>
      </c>
      <c r="AK174" s="27">
        <v>32</v>
      </c>
      <c r="AL174" s="27">
        <v>1.3</v>
      </c>
      <c r="AM174" s="27">
        <v>17</v>
      </c>
      <c r="AN174" s="27">
        <v>184</v>
      </c>
      <c r="AO174" s="27">
        <v>361</v>
      </c>
      <c r="AP174" s="27">
        <v>1294</v>
      </c>
      <c r="AQ174" s="27">
        <v>2.5</v>
      </c>
      <c r="AR174" s="27">
        <v>0.14000000000000001</v>
      </c>
      <c r="AS174" s="27">
        <v>18.2</v>
      </c>
      <c r="AT174" s="27">
        <v>71</v>
      </c>
      <c r="AV174" s="27">
        <v>0</v>
      </c>
      <c r="AW174" s="27">
        <v>0</v>
      </c>
      <c r="AX174" s="27">
        <v>0</v>
      </c>
      <c r="BE174" s="27">
        <v>1.1299999999999999</v>
      </c>
      <c r="BH174" s="27">
        <v>0.16</v>
      </c>
      <c r="BJ174" s="27">
        <v>0.74</v>
      </c>
      <c r="BK174" s="27">
        <v>0.25</v>
      </c>
      <c r="BL174" s="27">
        <v>4.5</v>
      </c>
      <c r="BN174" s="27">
        <v>0.33</v>
      </c>
      <c r="BO174" s="27">
        <v>2</v>
      </c>
      <c r="BP174" s="27">
        <v>1.7</v>
      </c>
      <c r="BQ174" s="27">
        <v>2</v>
      </c>
      <c r="BW174" s="27" t="s">
        <v>186</v>
      </c>
      <c r="BX174" s="27">
        <v>2932</v>
      </c>
    </row>
    <row r="175" spans="1:78" ht="15" x14ac:dyDescent="0.3">
      <c r="A175" s="10" t="s">
        <v>715</v>
      </c>
      <c r="B175"/>
      <c r="D175" s="94" t="s">
        <v>409</v>
      </c>
      <c r="E175" s="107">
        <v>3</v>
      </c>
      <c r="F175" s="16" t="s">
        <v>1160</v>
      </c>
      <c r="G175" s="2" t="s">
        <v>1545</v>
      </c>
      <c r="H175"/>
      <c r="S175" s="154"/>
      <c r="T175" s="154"/>
      <c r="U175" s="154"/>
      <c r="V175" s="154"/>
    </row>
    <row r="176" spans="1:78" ht="15.5" x14ac:dyDescent="0.35">
      <c r="A176" s="10" t="s">
        <v>759</v>
      </c>
      <c r="B176" t="s">
        <v>1413</v>
      </c>
      <c r="D176" s="94" t="s">
        <v>407</v>
      </c>
      <c r="E176">
        <v>1</v>
      </c>
      <c r="F176" s="44" t="s">
        <v>190</v>
      </c>
      <c r="G176" s="2"/>
      <c r="H176" s="3"/>
      <c r="I176" s="27">
        <v>1</v>
      </c>
      <c r="K176" s="27">
        <v>79.2</v>
      </c>
      <c r="L176" s="27">
        <v>2.52</v>
      </c>
      <c r="M176" s="27">
        <v>15.7</v>
      </c>
      <c r="P176" s="27">
        <v>0.33700000000000002</v>
      </c>
      <c r="Q176" s="27">
        <v>3</v>
      </c>
      <c r="S176" s="154">
        <v>1</v>
      </c>
      <c r="T176" s="154">
        <v>0.63</v>
      </c>
      <c r="U176" s="154">
        <v>0.55000000000000004</v>
      </c>
      <c r="V176" s="154"/>
      <c r="W176" s="27">
        <v>0</v>
      </c>
      <c r="Z176" s="27">
        <v>0</v>
      </c>
      <c r="AA176" s="27">
        <v>0</v>
      </c>
      <c r="AE176" s="27">
        <v>0</v>
      </c>
      <c r="AJ176" s="27">
        <v>1.3</v>
      </c>
      <c r="AK176" s="27">
        <v>13</v>
      </c>
      <c r="AL176" s="27">
        <v>6.4</v>
      </c>
      <c r="AM176" s="27">
        <v>17</v>
      </c>
      <c r="AN176" s="27">
        <v>246</v>
      </c>
      <c r="AO176" s="27">
        <v>277</v>
      </c>
      <c r="AP176" s="27">
        <v>456</v>
      </c>
      <c r="AQ176" s="27">
        <v>2.2400000000000002</v>
      </c>
      <c r="AR176" s="27">
        <v>0.45</v>
      </c>
      <c r="AS176" s="27">
        <v>126.9</v>
      </c>
      <c r="AT176" s="27">
        <v>118</v>
      </c>
      <c r="AV176" s="27">
        <v>95</v>
      </c>
      <c r="AW176" s="27">
        <v>95</v>
      </c>
      <c r="AX176" s="27" t="s">
        <v>501</v>
      </c>
      <c r="BH176" s="27">
        <v>0.37</v>
      </c>
      <c r="BJ176" s="27">
        <v>0.62</v>
      </c>
      <c r="BK176" s="27">
        <v>2.2400000000000002</v>
      </c>
      <c r="BL176" s="27">
        <v>7.5</v>
      </c>
      <c r="BN176" s="27">
        <v>0.22</v>
      </c>
      <c r="BO176" s="27">
        <v>28</v>
      </c>
      <c r="BP176" s="27">
        <v>52.4</v>
      </c>
      <c r="BQ176" s="27">
        <v>11</v>
      </c>
      <c r="BW176" s="27" t="s">
        <v>186</v>
      </c>
      <c r="BX176" s="27">
        <v>4293</v>
      </c>
    </row>
    <row r="177" spans="1:119" ht="15.5" x14ac:dyDescent="0.35">
      <c r="A177" s="10" t="s">
        <v>294</v>
      </c>
      <c r="B177" t="s">
        <v>1413</v>
      </c>
      <c r="D177" s="94" t="s">
        <v>407</v>
      </c>
      <c r="E177" s="25">
        <v>1</v>
      </c>
      <c r="F177" s="44" t="s">
        <v>292</v>
      </c>
      <c r="G177" s="2"/>
      <c r="H177" s="3"/>
      <c r="I177" s="27">
        <v>1</v>
      </c>
      <c r="K177" s="27">
        <v>79.7</v>
      </c>
      <c r="L177" s="223">
        <v>2.6719999999999997</v>
      </c>
      <c r="M177" s="27">
        <v>16.7</v>
      </c>
      <c r="Q177" s="27">
        <v>2.6</v>
      </c>
      <c r="S177" s="154">
        <v>0.89</v>
      </c>
      <c r="T177" s="154">
        <v>0.67</v>
      </c>
      <c r="U177" s="154">
        <v>0.35</v>
      </c>
      <c r="V177" s="154"/>
      <c r="W177" s="154">
        <v>0</v>
      </c>
      <c r="X177" s="27">
        <v>0</v>
      </c>
      <c r="AA177" s="27">
        <v>0</v>
      </c>
      <c r="AE177" s="27">
        <v>0</v>
      </c>
      <c r="AJ177" s="27">
        <v>1.1000000000000001</v>
      </c>
      <c r="AK177" s="27">
        <v>10</v>
      </c>
      <c r="AL177" s="27">
        <v>6.4</v>
      </c>
      <c r="AM177" s="27">
        <v>14</v>
      </c>
      <c r="AN177" s="27">
        <v>219</v>
      </c>
      <c r="AO177" s="27">
        <v>238</v>
      </c>
      <c r="AP177" s="27">
        <v>157</v>
      </c>
      <c r="AQ177" s="27">
        <v>1.8</v>
      </c>
      <c r="AR177" s="27">
        <v>0.254</v>
      </c>
      <c r="AS177" s="27">
        <v>17.7</v>
      </c>
      <c r="AT177" s="27">
        <v>1.9E-2</v>
      </c>
      <c r="AU177" s="27">
        <v>27</v>
      </c>
      <c r="AW177" s="27">
        <v>27</v>
      </c>
      <c r="BJ177" s="27">
        <v>4.8000000000000001E-2</v>
      </c>
      <c r="BK177" s="27">
        <v>0.23699999999999999</v>
      </c>
      <c r="BL177" s="27">
        <v>4.1239999999999997</v>
      </c>
      <c r="BN177" s="27">
        <v>0.11</v>
      </c>
      <c r="BO177" s="27">
        <v>12</v>
      </c>
      <c r="BP177" s="27">
        <v>3.8929999999999998</v>
      </c>
      <c r="BQ177" s="27">
        <v>31</v>
      </c>
      <c r="BW177" s="27" t="s">
        <v>7</v>
      </c>
      <c r="BX177" s="27">
        <v>17205</v>
      </c>
    </row>
    <row r="178" spans="1:119" ht="15.5" x14ac:dyDescent="0.35">
      <c r="A178" s="10" t="s">
        <v>760</v>
      </c>
      <c r="B178" t="s">
        <v>1413</v>
      </c>
      <c r="D178" s="94" t="s">
        <v>407</v>
      </c>
      <c r="E178">
        <v>1</v>
      </c>
      <c r="F178" s="44" t="s">
        <v>293</v>
      </c>
      <c r="G178" s="2"/>
      <c r="H178" s="3"/>
      <c r="I178" s="27">
        <v>1</v>
      </c>
      <c r="K178" s="27">
        <v>75.8</v>
      </c>
      <c r="L178" s="27">
        <v>3.18</v>
      </c>
      <c r="M178" s="27">
        <v>19.899999999999999</v>
      </c>
      <c r="P178" s="27">
        <v>0.28399999999999997</v>
      </c>
      <c r="Q178" s="27">
        <v>3.1</v>
      </c>
      <c r="S178" s="154">
        <v>1.06</v>
      </c>
      <c r="T178" s="154">
        <v>0.8</v>
      </c>
      <c r="U178" s="154">
        <v>0.43</v>
      </c>
      <c r="V178" s="154"/>
      <c r="W178" s="27">
        <v>0</v>
      </c>
      <c r="Z178" s="27">
        <v>0</v>
      </c>
      <c r="AA178" s="27">
        <v>0</v>
      </c>
      <c r="AE178" s="27">
        <v>0</v>
      </c>
      <c r="AJ178" s="27">
        <v>1.3</v>
      </c>
      <c r="AK178" s="27">
        <v>12</v>
      </c>
      <c r="AL178" s="27">
        <v>4.5999999999999996</v>
      </c>
      <c r="AM178" s="27">
        <v>11</v>
      </c>
      <c r="AN178" s="27">
        <v>188</v>
      </c>
      <c r="AO178" s="27">
        <v>127</v>
      </c>
      <c r="AP178" s="27">
        <v>84</v>
      </c>
      <c r="AQ178" s="27">
        <v>1.93</v>
      </c>
      <c r="AR178" s="27">
        <v>0.23</v>
      </c>
      <c r="AS178" s="27">
        <v>32.299999999999997</v>
      </c>
      <c r="AT178" s="27">
        <v>16</v>
      </c>
      <c r="AV178" s="27">
        <v>32</v>
      </c>
      <c r="AW178" s="27" t="s">
        <v>501</v>
      </c>
      <c r="AX178" s="27" t="s">
        <v>501</v>
      </c>
      <c r="BE178" s="27" t="s">
        <v>501</v>
      </c>
      <c r="BJ178" s="27">
        <v>0.03</v>
      </c>
      <c r="BK178" s="27">
        <v>0.14000000000000001</v>
      </c>
      <c r="BL178" s="27">
        <v>2.4</v>
      </c>
      <c r="BN178" s="27">
        <v>0.06</v>
      </c>
      <c r="BO178" s="27">
        <v>8</v>
      </c>
      <c r="BP178" s="27">
        <v>2.5</v>
      </c>
      <c r="BQ178" s="27">
        <v>28</v>
      </c>
      <c r="BW178" s="27" t="s">
        <v>186</v>
      </c>
      <c r="BX178" s="27">
        <v>4337</v>
      </c>
    </row>
    <row r="179" spans="1:119" ht="15.5" x14ac:dyDescent="0.35">
      <c r="A179" s="10" t="s">
        <v>761</v>
      </c>
      <c r="B179" t="s">
        <v>1413</v>
      </c>
      <c r="D179" s="94" t="s">
        <v>407</v>
      </c>
      <c r="E179">
        <v>1</v>
      </c>
      <c r="F179" s="44" t="s">
        <v>194</v>
      </c>
      <c r="G179" s="2"/>
      <c r="H179" s="3"/>
      <c r="I179" s="27">
        <v>1</v>
      </c>
      <c r="K179" s="27">
        <v>71.400000000000006</v>
      </c>
      <c r="L179" s="27">
        <v>3.26</v>
      </c>
      <c r="M179" s="27">
        <v>20.399999999999999</v>
      </c>
      <c r="P179" s="27">
        <v>0.371</v>
      </c>
      <c r="Q179" s="27">
        <v>5</v>
      </c>
      <c r="S179" s="154">
        <v>1.94</v>
      </c>
      <c r="T179" s="154">
        <v>1.05</v>
      </c>
      <c r="U179" s="154">
        <v>0.75</v>
      </c>
      <c r="V179" s="154"/>
      <c r="W179" s="27">
        <v>1.8</v>
      </c>
      <c r="Z179" s="27">
        <v>1.8</v>
      </c>
      <c r="AA179" s="27">
        <v>0</v>
      </c>
      <c r="AE179" s="27">
        <v>0</v>
      </c>
      <c r="AJ179" s="27">
        <v>1.4</v>
      </c>
      <c r="AK179" s="27">
        <v>7</v>
      </c>
      <c r="AL179" s="27">
        <v>7.4</v>
      </c>
      <c r="AM179" s="27">
        <v>19</v>
      </c>
      <c r="AN179" s="27">
        <v>364</v>
      </c>
      <c r="AO179" s="27">
        <v>313</v>
      </c>
      <c r="AP179" s="27">
        <v>70</v>
      </c>
      <c r="AQ179" s="27">
        <v>4.66</v>
      </c>
      <c r="AR179" s="27">
        <v>6.98</v>
      </c>
      <c r="AS179" s="27">
        <v>82.4</v>
      </c>
      <c r="AT179" s="27">
        <v>184</v>
      </c>
      <c r="AV179" s="27">
        <v>7390</v>
      </c>
      <c r="AW179" s="27">
        <v>7802</v>
      </c>
      <c r="AX179" s="27">
        <v>24</v>
      </c>
      <c r="BE179" s="27">
        <v>0.47</v>
      </c>
      <c r="BH179" s="27">
        <v>0.72</v>
      </c>
      <c r="BJ179" s="27">
        <v>0.34</v>
      </c>
      <c r="BK179" s="27">
        <v>3.63</v>
      </c>
      <c r="BL179" s="27">
        <v>16.100000000000001</v>
      </c>
      <c r="BN179" s="27">
        <v>0.9</v>
      </c>
      <c r="BO179" s="27">
        <v>230</v>
      </c>
      <c r="BP179" s="27">
        <v>90.1</v>
      </c>
      <c r="BQ179" s="27">
        <v>13</v>
      </c>
      <c r="BW179" s="27" t="s">
        <v>186</v>
      </c>
      <c r="BX179" s="27">
        <v>4295</v>
      </c>
    </row>
    <row r="180" spans="1:119" ht="15.5" x14ac:dyDescent="0.35">
      <c r="A180" s="10" t="s">
        <v>263</v>
      </c>
      <c r="B180"/>
      <c r="D180" s="94" t="s">
        <v>407</v>
      </c>
      <c r="E180" s="132">
        <v>3</v>
      </c>
      <c r="F180" s="44" t="s">
        <v>132</v>
      </c>
      <c r="G180" s="50"/>
      <c r="H180" s="3" t="s">
        <v>1542</v>
      </c>
      <c r="S180" s="154"/>
      <c r="T180" s="154"/>
      <c r="U180" s="154"/>
      <c r="V180" s="154"/>
      <c r="BJ180" s="12"/>
    </row>
    <row r="181" spans="1:119" s="16" customFormat="1" ht="15" x14ac:dyDescent="0.3">
      <c r="A181" s="32"/>
      <c r="C181" s="2" t="s">
        <v>511</v>
      </c>
      <c r="D181" s="2"/>
      <c r="E181" s="45" t="s">
        <v>1334</v>
      </c>
      <c r="H181" s="17"/>
      <c r="I181" s="55"/>
      <c r="J181" s="55"/>
      <c r="K181" s="12"/>
      <c r="L181" s="12"/>
      <c r="M181" s="12"/>
      <c r="N181" s="12"/>
      <c r="O181" s="12"/>
      <c r="P181" s="12"/>
      <c r="Q181" s="12"/>
      <c r="R181" s="12"/>
      <c r="S181" s="299"/>
      <c r="T181" s="299"/>
      <c r="U181" s="299"/>
      <c r="V181" s="299"/>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c r="BI181" s="12"/>
      <c r="BJ181" s="27"/>
      <c r="BK181" s="12"/>
      <c r="BL181" s="12"/>
      <c r="BM181" s="12"/>
      <c r="BN181" s="12"/>
      <c r="BO181" s="12"/>
      <c r="BP181" s="12"/>
      <c r="BQ181" s="12"/>
      <c r="BR181" s="12"/>
      <c r="BS181" s="12"/>
      <c r="BT181" s="12"/>
      <c r="BU181" s="12"/>
      <c r="BV181" s="12"/>
      <c r="BW181" s="12"/>
      <c r="BX181" s="12"/>
      <c r="BY181" s="12"/>
      <c r="BZ181" s="12"/>
      <c r="CA181" s="12"/>
      <c r="CB181" s="12"/>
      <c r="CC181" s="12"/>
      <c r="CD181" s="12"/>
      <c r="CE181" s="12"/>
      <c r="CF181" s="12"/>
      <c r="CG181" s="12"/>
      <c r="CH181" s="12"/>
      <c r="CI181" s="12"/>
      <c r="CJ181" s="12"/>
      <c r="CK181" s="12"/>
      <c r="CL181" s="12"/>
      <c r="CM181" s="12"/>
      <c r="CN181" s="12"/>
      <c r="CO181" s="12"/>
      <c r="CP181" s="12"/>
      <c r="CQ181" s="12"/>
      <c r="CR181" s="12"/>
      <c r="CS181" s="12"/>
      <c r="CT181" s="12"/>
      <c r="CU181" s="12"/>
      <c r="CV181" s="12"/>
      <c r="CW181" s="12"/>
      <c r="CX181" s="12"/>
      <c r="CY181" s="12"/>
      <c r="CZ181" s="12"/>
      <c r="DA181" s="12"/>
      <c r="DB181" s="12"/>
      <c r="DC181" s="12"/>
      <c r="DD181" s="12"/>
      <c r="DE181" s="12"/>
      <c r="DF181" s="12"/>
      <c r="DG181" s="12"/>
      <c r="DH181" s="60"/>
      <c r="DI181" s="60"/>
      <c r="DJ181" s="60"/>
      <c r="DK181" s="60"/>
      <c r="DL181" s="60"/>
      <c r="DM181" s="60"/>
      <c r="DN181" s="60"/>
      <c r="DO181" s="60"/>
    </row>
    <row r="182" spans="1:119" ht="15" x14ac:dyDescent="0.3">
      <c r="A182" s="10" t="s">
        <v>762</v>
      </c>
      <c r="B182" t="s">
        <v>1413</v>
      </c>
      <c r="C182"/>
      <c r="D182" s="94" t="s">
        <v>407</v>
      </c>
      <c r="E182" s="14">
        <v>2</v>
      </c>
      <c r="F182" s="40" t="s">
        <v>133</v>
      </c>
      <c r="G182" s="5" t="s">
        <v>1582</v>
      </c>
      <c r="H182"/>
      <c r="I182" s="27">
        <v>1</v>
      </c>
      <c r="K182" s="27">
        <v>47.7</v>
      </c>
      <c r="L182" s="27">
        <v>2.57</v>
      </c>
      <c r="M182" s="27">
        <v>16.399999999999999</v>
      </c>
      <c r="P182" s="27">
        <v>5.5E-2</v>
      </c>
      <c r="Q182" s="27">
        <v>21.2</v>
      </c>
      <c r="S182" s="154">
        <v>13.33</v>
      </c>
      <c r="T182" s="154">
        <v>6.22</v>
      </c>
      <c r="U182" s="154">
        <v>0.62</v>
      </c>
      <c r="V182" s="154">
        <v>1.74</v>
      </c>
      <c r="W182" s="27">
        <v>8.6999999999999993</v>
      </c>
      <c r="Z182" s="27">
        <v>0</v>
      </c>
      <c r="AA182" s="27">
        <v>8.6999999999999993</v>
      </c>
      <c r="AE182" s="27">
        <v>0</v>
      </c>
      <c r="AJ182" s="27">
        <v>6</v>
      </c>
      <c r="AK182" s="27">
        <v>562</v>
      </c>
      <c r="AL182" s="27">
        <v>0.3</v>
      </c>
      <c r="AM182" s="27">
        <v>29</v>
      </c>
      <c r="AN182" s="27">
        <v>712</v>
      </c>
      <c r="AO182" s="27">
        <v>242</v>
      </c>
      <c r="AP182" s="27">
        <v>1345</v>
      </c>
      <c r="AQ182" s="27">
        <v>2.59</v>
      </c>
      <c r="AR182" s="27">
        <v>0.03</v>
      </c>
      <c r="AS182" s="27">
        <v>11.3</v>
      </c>
      <c r="AT182" s="27">
        <v>20</v>
      </c>
      <c r="AV182" s="27">
        <v>189</v>
      </c>
      <c r="AW182" s="27">
        <v>177</v>
      </c>
      <c r="AX182" s="27">
        <v>68</v>
      </c>
      <c r="BE182" s="27">
        <v>0.19</v>
      </c>
      <c r="BH182" s="27">
        <v>0.71</v>
      </c>
      <c r="BJ182" s="27">
        <v>0.05</v>
      </c>
      <c r="BK182" s="27">
        <v>0.43</v>
      </c>
      <c r="BL182" s="27">
        <v>0.1</v>
      </c>
      <c r="BN182" s="27">
        <v>0.11700000000000001</v>
      </c>
      <c r="BO182" s="27">
        <v>7</v>
      </c>
      <c r="BP182" s="27">
        <v>0.4</v>
      </c>
      <c r="BQ182" s="27">
        <v>0</v>
      </c>
      <c r="BW182" s="27" t="s">
        <v>186</v>
      </c>
      <c r="BX182" s="27">
        <v>2730</v>
      </c>
    </row>
    <row r="183" spans="1:119" ht="15" x14ac:dyDescent="0.3">
      <c r="A183" s="10" t="s">
        <v>763</v>
      </c>
      <c r="B183" t="s">
        <v>1413</v>
      </c>
      <c r="C183"/>
      <c r="D183" s="94" t="s">
        <v>407</v>
      </c>
      <c r="E183" s="14">
        <v>2</v>
      </c>
      <c r="F183" s="40" t="s">
        <v>134</v>
      </c>
      <c r="H183"/>
      <c r="I183" s="27">
        <v>1</v>
      </c>
      <c r="K183" s="27">
        <v>37.4</v>
      </c>
      <c r="L183" s="27">
        <v>3.87</v>
      </c>
      <c r="M183" s="27">
        <v>24.7</v>
      </c>
      <c r="P183" s="27">
        <v>0.115</v>
      </c>
      <c r="Q183" s="27">
        <v>32.299999999999997</v>
      </c>
      <c r="S183" s="154">
        <v>18.43</v>
      </c>
      <c r="T183" s="154">
        <v>8.11</v>
      </c>
      <c r="U183" s="154">
        <v>0.75</v>
      </c>
      <c r="V183" s="154"/>
      <c r="W183" s="27">
        <v>1.8</v>
      </c>
      <c r="Z183" s="27">
        <v>0</v>
      </c>
      <c r="AA183" s="27">
        <v>1.8</v>
      </c>
      <c r="AE183" s="27">
        <v>0</v>
      </c>
      <c r="AJ183" s="27">
        <v>3.8</v>
      </c>
      <c r="AK183" s="27">
        <v>788</v>
      </c>
      <c r="AL183" s="27">
        <v>0.7</v>
      </c>
      <c r="AM183" s="27">
        <v>30</v>
      </c>
      <c r="AN183" s="27">
        <v>532</v>
      </c>
      <c r="AO183" s="27">
        <v>82</v>
      </c>
      <c r="AP183" s="27">
        <v>487</v>
      </c>
      <c r="AQ183" s="27">
        <v>3.93</v>
      </c>
      <c r="AR183" s="27">
        <v>7.0000000000000007E-2</v>
      </c>
      <c r="AS183" s="27">
        <v>13.9</v>
      </c>
      <c r="AT183" s="27">
        <v>70</v>
      </c>
      <c r="AV183" s="27">
        <v>390</v>
      </c>
      <c r="AW183" s="27">
        <v>344</v>
      </c>
      <c r="AX183" s="27">
        <v>277</v>
      </c>
      <c r="BE183" s="27">
        <v>0.25</v>
      </c>
      <c r="BH183" s="27">
        <v>1.1499999999999999</v>
      </c>
      <c r="BJ183" s="27">
        <v>0.04</v>
      </c>
      <c r="BK183" s="27">
        <v>0.36</v>
      </c>
      <c r="BL183" s="27">
        <v>0.1</v>
      </c>
      <c r="BN183" s="27">
        <v>7.3999999999999996E-2</v>
      </c>
      <c r="BO183" s="27">
        <v>18</v>
      </c>
      <c r="BP183" s="27">
        <v>0.8</v>
      </c>
      <c r="BQ183" s="27">
        <v>0</v>
      </c>
      <c r="BW183" s="27" t="s">
        <v>186</v>
      </c>
      <c r="BX183" s="27">
        <v>2722</v>
      </c>
    </row>
    <row r="184" spans="1:119" ht="15" x14ac:dyDescent="0.3">
      <c r="A184" s="10" t="s">
        <v>764</v>
      </c>
      <c r="B184" t="s">
        <v>1413</v>
      </c>
      <c r="C184"/>
      <c r="D184" s="94" t="s">
        <v>407</v>
      </c>
      <c r="E184" s="14">
        <v>2</v>
      </c>
      <c r="F184" s="140" t="s">
        <v>135</v>
      </c>
      <c r="G184" s="5" t="s">
        <v>1560</v>
      </c>
      <c r="H184"/>
      <c r="I184" s="27">
        <v>1</v>
      </c>
      <c r="K184" s="27">
        <v>40.6</v>
      </c>
      <c r="L184" s="27">
        <v>3.75</v>
      </c>
      <c r="M184" s="27">
        <v>23.9</v>
      </c>
      <c r="P184" s="27">
        <v>9.2999999999999999E-2</v>
      </c>
      <c r="Q184" s="27">
        <v>31.5</v>
      </c>
      <c r="S184" s="154">
        <v>18.79</v>
      </c>
      <c r="T184" s="154">
        <v>7.94</v>
      </c>
      <c r="U184" s="154">
        <v>0.75</v>
      </c>
      <c r="V184" s="154">
        <v>1.84</v>
      </c>
      <c r="W184" s="27">
        <v>0.3</v>
      </c>
      <c r="Z184" s="27">
        <v>0</v>
      </c>
      <c r="AA184" s="27">
        <v>0.3</v>
      </c>
      <c r="AE184" s="27">
        <v>0</v>
      </c>
      <c r="AJ184" s="27">
        <v>3.7</v>
      </c>
      <c r="AK184" s="27">
        <v>806</v>
      </c>
      <c r="AL184" s="27">
        <v>0.8</v>
      </c>
      <c r="AM184" s="27">
        <v>31</v>
      </c>
      <c r="AN184" s="27">
        <v>565</v>
      </c>
      <c r="AO184" s="27">
        <v>71</v>
      </c>
      <c r="AP184" s="27">
        <v>511</v>
      </c>
      <c r="AQ184" s="27">
        <v>3.74</v>
      </c>
      <c r="AR184" s="27">
        <v>0.06</v>
      </c>
      <c r="AS184" s="27">
        <v>14.5</v>
      </c>
      <c r="AT184" s="27">
        <v>80</v>
      </c>
      <c r="AV184" s="27">
        <v>423</v>
      </c>
      <c r="AW184" s="27">
        <v>367</v>
      </c>
      <c r="AX184" s="27">
        <v>338</v>
      </c>
      <c r="BE184" s="27">
        <v>0.24</v>
      </c>
      <c r="BH184" s="27">
        <v>1.23</v>
      </c>
      <c r="BJ184" s="27">
        <v>0.04</v>
      </c>
      <c r="BK184" s="27">
        <v>0.34</v>
      </c>
      <c r="BL184" s="27">
        <v>0.1</v>
      </c>
      <c r="BN184" s="27">
        <v>0.08</v>
      </c>
      <c r="BO184" s="27">
        <v>21</v>
      </c>
      <c r="BP184" s="27">
        <v>1.5</v>
      </c>
      <c r="BQ184" s="27">
        <v>0</v>
      </c>
      <c r="BW184" s="27" t="s">
        <v>186</v>
      </c>
      <c r="BX184" s="27">
        <v>2723</v>
      </c>
    </row>
    <row r="185" spans="1:119" ht="15" x14ac:dyDescent="0.3">
      <c r="A185" s="10" t="s">
        <v>765</v>
      </c>
      <c r="B185" t="s">
        <v>1413</v>
      </c>
      <c r="C185"/>
      <c r="D185" s="94" t="s">
        <v>407</v>
      </c>
      <c r="E185" s="14">
        <v>2</v>
      </c>
      <c r="F185" s="40" t="s">
        <v>492</v>
      </c>
      <c r="G185" s="5" t="s">
        <v>1583</v>
      </c>
      <c r="H185"/>
      <c r="I185" s="27">
        <v>1</v>
      </c>
      <c r="K185" s="27">
        <v>45.7</v>
      </c>
      <c r="L185" s="27">
        <v>3.26</v>
      </c>
      <c r="M185" s="27">
        <v>20.8</v>
      </c>
      <c r="P185" s="27">
        <v>8.5000000000000006E-2</v>
      </c>
      <c r="Q185" s="27">
        <v>27</v>
      </c>
      <c r="S185" s="154">
        <v>17.02</v>
      </c>
      <c r="T185" s="154">
        <v>7.73</v>
      </c>
      <c r="U185" s="154">
        <v>0.86</v>
      </c>
      <c r="V185" s="154">
        <v>1.82</v>
      </c>
      <c r="W185" s="27">
        <v>0.9</v>
      </c>
      <c r="Z185" s="27">
        <v>0</v>
      </c>
      <c r="AA185" s="27">
        <v>0.9</v>
      </c>
      <c r="AE185" s="27">
        <v>0</v>
      </c>
      <c r="AJ185" s="27">
        <v>5.6</v>
      </c>
      <c r="AK185" s="27">
        <v>600</v>
      </c>
      <c r="AL185" s="27">
        <v>0.5</v>
      </c>
      <c r="AM185" s="27">
        <v>22</v>
      </c>
      <c r="AN185" s="27">
        <v>800</v>
      </c>
      <c r="AO185" s="27">
        <v>130</v>
      </c>
      <c r="AP185" s="27">
        <v>1320</v>
      </c>
      <c r="AQ185" s="27">
        <v>3.2</v>
      </c>
      <c r="AR185" s="27">
        <v>0.17</v>
      </c>
      <c r="AS185" s="27">
        <v>10</v>
      </c>
      <c r="AT185" s="27" t="s">
        <v>501</v>
      </c>
      <c r="AV185" s="27">
        <v>286</v>
      </c>
      <c r="AW185" s="27">
        <v>270</v>
      </c>
      <c r="AX185" s="27">
        <v>95</v>
      </c>
      <c r="BE185" s="27">
        <v>0.21</v>
      </c>
      <c r="BH185" s="27">
        <v>0.55000000000000004</v>
      </c>
      <c r="BJ185" s="27">
        <v>0.03</v>
      </c>
      <c r="BK185" s="27">
        <v>0.28000000000000003</v>
      </c>
      <c r="BL185" s="27">
        <v>0.1</v>
      </c>
      <c r="BN185" s="27">
        <v>0.08</v>
      </c>
      <c r="BO185" s="27">
        <v>18</v>
      </c>
      <c r="BP185" s="27">
        <v>0.9</v>
      </c>
      <c r="BQ185" s="27" t="s">
        <v>501</v>
      </c>
      <c r="BW185" s="27" t="s">
        <v>186</v>
      </c>
      <c r="BX185" s="27">
        <v>2728</v>
      </c>
    </row>
    <row r="186" spans="1:119" ht="15" x14ac:dyDescent="0.3">
      <c r="A186" s="10" t="s">
        <v>766</v>
      </c>
      <c r="B186"/>
      <c r="C186"/>
      <c r="D186" s="94" t="s">
        <v>407</v>
      </c>
      <c r="E186" s="107">
        <v>3</v>
      </c>
      <c r="F186" s="40" t="s">
        <v>493</v>
      </c>
      <c r="G186" s="5" t="s">
        <v>1565</v>
      </c>
      <c r="H186"/>
      <c r="S186" s="154"/>
      <c r="T186" s="154"/>
      <c r="U186" s="154"/>
      <c r="V186" s="154"/>
    </row>
    <row r="187" spans="1:119" ht="15" x14ac:dyDescent="0.3">
      <c r="A187" s="10" t="s">
        <v>767</v>
      </c>
      <c r="B187"/>
      <c r="C187"/>
      <c r="D187" s="94" t="s">
        <v>407</v>
      </c>
      <c r="E187" s="107">
        <v>3</v>
      </c>
      <c r="F187" s="40" t="s">
        <v>1597</v>
      </c>
      <c r="H187"/>
      <c r="S187" s="154"/>
      <c r="T187" s="154"/>
      <c r="U187" s="154"/>
      <c r="V187" s="154"/>
    </row>
    <row r="188" spans="1:119" ht="15" x14ac:dyDescent="0.3">
      <c r="A188" s="10" t="s">
        <v>768</v>
      </c>
      <c r="B188"/>
      <c r="C188"/>
      <c r="D188" s="94" t="s">
        <v>407</v>
      </c>
      <c r="E188" s="107">
        <v>3</v>
      </c>
      <c r="F188" s="40" t="s">
        <v>1171</v>
      </c>
      <c r="H188"/>
      <c r="S188" s="154"/>
      <c r="T188" s="154"/>
      <c r="U188" s="154"/>
      <c r="V188" s="154"/>
    </row>
    <row r="189" spans="1:119" ht="15" x14ac:dyDescent="0.3">
      <c r="A189" s="10" t="s">
        <v>769</v>
      </c>
      <c r="B189" t="s">
        <v>1413</v>
      </c>
      <c r="C189"/>
      <c r="D189" s="94" t="s">
        <v>407</v>
      </c>
      <c r="E189" s="14">
        <v>2</v>
      </c>
      <c r="F189" s="40" t="s">
        <v>1172</v>
      </c>
      <c r="G189" s="5" t="s">
        <v>1584</v>
      </c>
      <c r="H189"/>
      <c r="I189" s="27">
        <v>1</v>
      </c>
      <c r="K189" s="27">
        <v>2.2000000000000002</v>
      </c>
      <c r="L189" s="27">
        <v>0.75</v>
      </c>
      <c r="M189" s="27">
        <v>4.8</v>
      </c>
      <c r="P189" s="27">
        <v>0</v>
      </c>
      <c r="Q189" s="27">
        <v>35.5</v>
      </c>
      <c r="S189" s="154">
        <v>32.53</v>
      </c>
      <c r="T189" s="154">
        <v>0.97</v>
      </c>
      <c r="U189" s="154">
        <v>0.01</v>
      </c>
      <c r="V189" s="154">
        <v>0.33</v>
      </c>
      <c r="W189" s="27">
        <v>54.9</v>
      </c>
      <c r="Z189" s="27" t="s">
        <v>501</v>
      </c>
      <c r="AA189" s="27">
        <v>9.8000000000000007</v>
      </c>
      <c r="AE189" s="27">
        <v>0</v>
      </c>
      <c r="AJ189" s="27">
        <v>2.6</v>
      </c>
      <c r="AK189" s="27">
        <v>22</v>
      </c>
      <c r="AL189" s="27">
        <v>1.2</v>
      </c>
      <c r="AM189" s="27">
        <v>4</v>
      </c>
      <c r="AN189" s="27">
        <v>422</v>
      </c>
      <c r="AO189" s="27">
        <v>812</v>
      </c>
      <c r="AP189" s="27">
        <v>181</v>
      </c>
      <c r="AQ189" s="27">
        <v>0.51</v>
      </c>
      <c r="AR189" s="27">
        <v>0.12</v>
      </c>
      <c r="AS189" s="27">
        <v>0.6</v>
      </c>
      <c r="AT189" s="27">
        <v>220</v>
      </c>
      <c r="AV189" s="27">
        <v>20</v>
      </c>
      <c r="AW189" s="27">
        <v>0</v>
      </c>
      <c r="AX189" s="27">
        <v>120</v>
      </c>
      <c r="BE189" s="27">
        <v>0</v>
      </c>
      <c r="BH189" s="27">
        <v>0.27</v>
      </c>
      <c r="BJ189" s="27">
        <v>0</v>
      </c>
      <c r="BK189" s="27">
        <v>0.17</v>
      </c>
      <c r="BL189" s="27">
        <v>0</v>
      </c>
      <c r="BN189" s="27">
        <v>0</v>
      </c>
      <c r="BO189" s="27">
        <v>0</v>
      </c>
      <c r="BP189" s="27">
        <v>0</v>
      </c>
      <c r="BQ189" s="27">
        <v>0</v>
      </c>
      <c r="BW189" s="27" t="s">
        <v>186</v>
      </c>
      <c r="BX189" s="27">
        <v>2751</v>
      </c>
    </row>
    <row r="190" spans="1:119" ht="15" x14ac:dyDescent="0.3">
      <c r="A190" s="10" t="s">
        <v>770</v>
      </c>
      <c r="B190" t="s">
        <v>1413</v>
      </c>
      <c r="C190"/>
      <c r="D190" s="50" t="s">
        <v>407</v>
      </c>
      <c r="E190">
        <v>1</v>
      </c>
      <c r="F190" s="40" t="s">
        <v>1556</v>
      </c>
      <c r="G190" s="5" t="s">
        <v>1556</v>
      </c>
      <c r="H190"/>
      <c r="I190" s="27">
        <v>1</v>
      </c>
      <c r="K190" s="27">
        <v>88.2</v>
      </c>
      <c r="L190" s="27">
        <v>0.31</v>
      </c>
      <c r="M190" s="27">
        <v>2</v>
      </c>
      <c r="P190" s="27">
        <v>3.1E-2</v>
      </c>
      <c r="Q190" s="27">
        <v>2.6</v>
      </c>
      <c r="S190" s="154">
        <v>1.1000000000000001</v>
      </c>
      <c r="T190" s="154">
        <v>1.1000000000000001</v>
      </c>
      <c r="U190" s="154">
        <v>0.5</v>
      </c>
      <c r="V190" s="154"/>
      <c r="W190" s="27">
        <v>6.3</v>
      </c>
      <c r="Z190" s="27">
        <v>0</v>
      </c>
      <c r="AA190" s="27">
        <v>6.3</v>
      </c>
      <c r="AF190" s="27">
        <v>0</v>
      </c>
      <c r="AJ190" s="27">
        <v>0.9</v>
      </c>
      <c r="AK190" s="27">
        <v>28</v>
      </c>
      <c r="AL190" s="27">
        <v>0.1</v>
      </c>
      <c r="AM190" s="27">
        <v>3</v>
      </c>
      <c r="AN190" s="27">
        <v>14</v>
      </c>
      <c r="AO190" s="27">
        <v>70</v>
      </c>
      <c r="AP190" s="27">
        <v>47</v>
      </c>
      <c r="AQ190" s="27">
        <v>0.6</v>
      </c>
      <c r="AR190" s="27">
        <v>0.05</v>
      </c>
      <c r="AT190" s="27" t="s">
        <v>1094</v>
      </c>
      <c r="AW190" s="27">
        <v>155</v>
      </c>
      <c r="AX190" s="27">
        <v>135</v>
      </c>
      <c r="BH190" s="27">
        <v>1.3</v>
      </c>
      <c r="BJ190" s="27" t="s">
        <v>1094</v>
      </c>
      <c r="BK190" s="27">
        <v>0.03</v>
      </c>
      <c r="BL190" s="27">
        <v>0.1</v>
      </c>
      <c r="BN190" s="27" t="s">
        <v>1094</v>
      </c>
      <c r="BO190" s="27">
        <v>2</v>
      </c>
      <c r="BP190" s="27" t="s">
        <v>1094</v>
      </c>
      <c r="BQ190" s="27">
        <v>7</v>
      </c>
      <c r="BW190" s="27" t="s">
        <v>186</v>
      </c>
      <c r="BX190" s="27">
        <v>4322</v>
      </c>
    </row>
    <row r="191" spans="1:119" ht="15" x14ac:dyDescent="0.3">
      <c r="A191" s="10" t="s">
        <v>771</v>
      </c>
      <c r="B191" t="s">
        <v>1413</v>
      </c>
      <c r="C191"/>
      <c r="D191" s="50" t="s">
        <v>407</v>
      </c>
      <c r="E191">
        <v>1</v>
      </c>
      <c r="F191" s="40" t="s">
        <v>1555</v>
      </c>
      <c r="G191" s="5" t="s">
        <v>1555</v>
      </c>
      <c r="H191"/>
      <c r="I191" s="27">
        <v>1</v>
      </c>
      <c r="K191" s="27">
        <v>87.5</v>
      </c>
      <c r="L191" s="27">
        <v>0.16</v>
      </c>
      <c r="M191" s="27">
        <v>1</v>
      </c>
      <c r="P191" s="27">
        <v>1.4E-2</v>
      </c>
      <c r="Q191" s="27">
        <v>4.4000000000000004</v>
      </c>
      <c r="S191" s="154">
        <v>2</v>
      </c>
      <c r="T191" s="154">
        <v>1.66</v>
      </c>
      <c r="U191" s="154">
        <v>0.5</v>
      </c>
      <c r="V191" s="154"/>
      <c r="W191" s="27">
        <v>6.9</v>
      </c>
      <c r="Z191" s="27">
        <v>0</v>
      </c>
      <c r="AA191" s="27">
        <v>6.9</v>
      </c>
      <c r="AE191" s="27">
        <v>0</v>
      </c>
      <c r="AJ191" s="27">
        <v>0.2</v>
      </c>
      <c r="AK191" s="27">
        <v>32</v>
      </c>
      <c r="AL191" s="27" t="s">
        <v>1094</v>
      </c>
      <c r="AM191" s="27">
        <v>3</v>
      </c>
      <c r="AN191" s="27">
        <v>14</v>
      </c>
      <c r="AO191" s="27">
        <v>51</v>
      </c>
      <c r="AP191" s="27">
        <v>17</v>
      </c>
      <c r="AQ191" s="27">
        <v>0.17</v>
      </c>
      <c r="AR191" s="27">
        <v>0.05</v>
      </c>
      <c r="AS191" s="27">
        <v>1.8</v>
      </c>
      <c r="AT191" s="27">
        <v>26</v>
      </c>
      <c r="AW191" s="27">
        <v>60</v>
      </c>
      <c r="AX191" s="27">
        <v>25</v>
      </c>
      <c r="BE191" s="27">
        <v>0.04</v>
      </c>
      <c r="BH191" s="27">
        <v>0.9</v>
      </c>
      <c r="BJ191" s="27">
        <v>0.01</v>
      </c>
      <c r="BK191" s="27">
        <v>0.04</v>
      </c>
      <c r="BL191" s="27">
        <v>0.2</v>
      </c>
      <c r="BN191" s="27">
        <v>1.0999999999999999E-2</v>
      </c>
      <c r="BO191" s="27">
        <v>5</v>
      </c>
      <c r="BP191" s="27" t="s">
        <v>1094</v>
      </c>
      <c r="BQ191" s="27">
        <v>5</v>
      </c>
      <c r="BW191" s="27" t="s">
        <v>186</v>
      </c>
      <c r="BX191" s="27">
        <v>2741</v>
      </c>
    </row>
    <row r="192" spans="1:119" ht="15" x14ac:dyDescent="0.3">
      <c r="A192" s="10" t="s">
        <v>772</v>
      </c>
      <c r="B192" t="s">
        <v>1413</v>
      </c>
      <c r="C192"/>
      <c r="D192" s="94" t="s">
        <v>407</v>
      </c>
      <c r="E192" s="14">
        <v>2</v>
      </c>
      <c r="F192" s="40" t="s">
        <v>22</v>
      </c>
      <c r="G192" s="5" t="s">
        <v>1557</v>
      </c>
      <c r="H192"/>
      <c r="I192" s="27">
        <v>1</v>
      </c>
      <c r="K192" s="27">
        <v>87</v>
      </c>
      <c r="L192" s="27">
        <v>0.56000000000000005</v>
      </c>
      <c r="M192" s="27">
        <v>3.6</v>
      </c>
      <c r="P192" s="27">
        <v>1.0999999999999999E-2</v>
      </c>
      <c r="Q192" s="27">
        <v>4.0999999999999996</v>
      </c>
      <c r="S192" s="154">
        <v>2.67</v>
      </c>
      <c r="T192" s="154">
        <v>1.1100000000000001</v>
      </c>
      <c r="U192" s="154">
        <v>0.15</v>
      </c>
      <c r="V192" s="154"/>
      <c r="W192" s="27">
        <v>4.4000000000000004</v>
      </c>
      <c r="Z192" s="27">
        <v>0</v>
      </c>
      <c r="AA192" s="27">
        <v>4.4000000000000004</v>
      </c>
      <c r="AE192" s="27">
        <v>0</v>
      </c>
      <c r="AJ192" s="27">
        <v>0.8</v>
      </c>
      <c r="AK192" s="27">
        <v>134</v>
      </c>
      <c r="AL192" s="27">
        <v>0.1</v>
      </c>
      <c r="AM192" s="27">
        <v>14</v>
      </c>
      <c r="AN192" s="27">
        <v>111</v>
      </c>
      <c r="AO192" s="27">
        <v>204</v>
      </c>
      <c r="AP192" s="27">
        <v>50</v>
      </c>
      <c r="AQ192" s="27">
        <v>0.3</v>
      </c>
      <c r="AR192" s="27">
        <v>0.05</v>
      </c>
      <c r="AS192" s="27">
        <v>1.4</v>
      </c>
      <c r="AT192" s="27">
        <v>18</v>
      </c>
      <c r="AV192" s="27">
        <v>56</v>
      </c>
      <c r="AW192" s="27">
        <v>56</v>
      </c>
      <c r="AX192" s="27" t="s">
        <v>501</v>
      </c>
      <c r="BE192" s="27">
        <v>0.13</v>
      </c>
      <c r="BH192" s="27">
        <v>0.09</v>
      </c>
      <c r="BJ192" s="27">
        <v>0.05</v>
      </c>
      <c r="BK192" s="27">
        <v>0.14000000000000001</v>
      </c>
      <c r="BL192" s="27">
        <v>0.3</v>
      </c>
      <c r="BN192" s="27">
        <v>4.5999999999999999E-2</v>
      </c>
      <c r="BO192" s="27">
        <v>1</v>
      </c>
      <c r="BP192" s="27">
        <v>0.1</v>
      </c>
      <c r="BQ192" s="27">
        <v>1</v>
      </c>
      <c r="BW192" s="27" t="s">
        <v>186</v>
      </c>
      <c r="BX192" s="27">
        <v>2738</v>
      </c>
    </row>
    <row r="193" spans="1:78" ht="15" x14ac:dyDescent="0.3">
      <c r="A193" s="10" t="s">
        <v>773</v>
      </c>
      <c r="B193" t="s">
        <v>1413</v>
      </c>
      <c r="C193"/>
      <c r="D193" s="94" t="s">
        <v>407</v>
      </c>
      <c r="E193">
        <v>1</v>
      </c>
      <c r="F193" s="40" t="s">
        <v>1404</v>
      </c>
      <c r="H193"/>
      <c r="I193" s="27">
        <v>1</v>
      </c>
      <c r="K193" s="27">
        <v>87.69</v>
      </c>
      <c r="M193" s="27">
        <v>3.28</v>
      </c>
      <c r="Q193" s="27">
        <v>3.66</v>
      </c>
      <c r="S193" s="154">
        <v>2.278</v>
      </c>
      <c r="T193" s="154">
        <v>1.0569999999999999</v>
      </c>
      <c r="U193" s="154">
        <v>0.13600000000000001</v>
      </c>
      <c r="V193" s="154"/>
      <c r="X193" s="27">
        <v>4.6500000000000004</v>
      </c>
      <c r="AE193" s="27">
        <v>0</v>
      </c>
      <c r="AJ193" s="27">
        <v>0.72</v>
      </c>
      <c r="AK193" s="27">
        <v>119</v>
      </c>
      <c r="AL193" s="27">
        <v>0.05</v>
      </c>
      <c r="AM193" s="27">
        <v>13</v>
      </c>
      <c r="AN193" s="27">
        <v>93</v>
      </c>
      <c r="AO193" s="27">
        <v>151</v>
      </c>
      <c r="AP193" s="27">
        <v>49</v>
      </c>
      <c r="AQ193" s="27">
        <v>0.38</v>
      </c>
      <c r="AR193" s="27">
        <v>0.01</v>
      </c>
      <c r="AS193" s="27">
        <v>2</v>
      </c>
      <c r="AT193" s="27">
        <v>4.0000000000000001E-3</v>
      </c>
      <c r="AU193" s="27">
        <v>33</v>
      </c>
      <c r="AW193" s="27">
        <v>31</v>
      </c>
      <c r="BI193"/>
      <c r="BJ193" s="27">
        <v>3.7999999999999999E-2</v>
      </c>
      <c r="BK193" s="27">
        <v>0.161</v>
      </c>
      <c r="BL193" s="27">
        <v>8.4000000000000005E-2</v>
      </c>
      <c r="BN193" s="27">
        <v>4.2000000000000003E-2</v>
      </c>
      <c r="BO193" s="27">
        <v>5</v>
      </c>
      <c r="BP193" s="27">
        <v>0.36</v>
      </c>
      <c r="BQ193" s="27">
        <v>1.5</v>
      </c>
      <c r="BW193" s="27" t="s">
        <v>7</v>
      </c>
      <c r="BX193" s="74" t="s">
        <v>1202</v>
      </c>
    </row>
    <row r="194" spans="1:78" ht="15" x14ac:dyDescent="0.3">
      <c r="A194" s="10" t="s">
        <v>774</v>
      </c>
      <c r="B194" t="s">
        <v>1413</v>
      </c>
      <c r="C194"/>
      <c r="D194" s="94" t="s">
        <v>407</v>
      </c>
      <c r="E194" s="14">
        <v>2</v>
      </c>
      <c r="F194" s="40" t="s">
        <v>490</v>
      </c>
      <c r="G194" s="5" t="s">
        <v>1581</v>
      </c>
      <c r="H194"/>
      <c r="I194" s="27">
        <v>1</v>
      </c>
      <c r="K194" s="27">
        <v>3</v>
      </c>
      <c r="L194" s="27">
        <v>4.03</v>
      </c>
      <c r="M194" s="27">
        <v>25.7</v>
      </c>
      <c r="P194" s="27">
        <v>9.7000000000000003E-2</v>
      </c>
      <c r="Q194" s="27">
        <v>28</v>
      </c>
      <c r="S194" s="154">
        <v>17.55</v>
      </c>
      <c r="T194" s="154">
        <v>8.31</v>
      </c>
      <c r="U194" s="154">
        <v>0.7</v>
      </c>
      <c r="V194" s="154">
        <v>1.44</v>
      </c>
      <c r="W194" s="27">
        <v>37.4</v>
      </c>
      <c r="Z194" s="27">
        <v>0</v>
      </c>
      <c r="AA194" s="27">
        <v>37.4</v>
      </c>
      <c r="AE194" s="27">
        <v>0</v>
      </c>
      <c r="AJ194" s="27">
        <v>5.7</v>
      </c>
      <c r="AK194" s="27">
        <v>930</v>
      </c>
      <c r="AL194" s="27">
        <v>6</v>
      </c>
      <c r="AM194" s="27">
        <v>85</v>
      </c>
      <c r="AN194" s="27">
        <v>750</v>
      </c>
      <c r="AO194" s="27">
        <v>1200</v>
      </c>
      <c r="AP194" s="27">
        <v>350</v>
      </c>
      <c r="AQ194" s="27">
        <v>3.34</v>
      </c>
      <c r="AR194" s="27">
        <v>0.08</v>
      </c>
      <c r="AS194" s="27">
        <v>16.3</v>
      </c>
      <c r="AT194" s="27">
        <v>40</v>
      </c>
      <c r="AV194" s="27">
        <v>450</v>
      </c>
      <c r="AW194" s="27">
        <v>410</v>
      </c>
      <c r="AX194" s="27">
        <v>241</v>
      </c>
      <c r="BE194" s="27">
        <v>10</v>
      </c>
      <c r="BH194" s="27">
        <v>1.08</v>
      </c>
      <c r="BJ194" s="27">
        <v>0.23</v>
      </c>
      <c r="BK194" s="27">
        <v>1.4</v>
      </c>
      <c r="BL194" s="27">
        <v>0.6</v>
      </c>
      <c r="BN194" s="27">
        <v>0.30199999999999999</v>
      </c>
      <c r="BO194" s="27">
        <v>37</v>
      </c>
      <c r="BP194" s="27">
        <v>1.8</v>
      </c>
      <c r="BQ194" s="27">
        <v>9</v>
      </c>
      <c r="BW194" s="27" t="s">
        <v>186</v>
      </c>
      <c r="BX194" s="27">
        <v>2721</v>
      </c>
    </row>
    <row r="195" spans="1:78" ht="15" x14ac:dyDescent="0.3">
      <c r="A195" s="10" t="s">
        <v>775</v>
      </c>
      <c r="B195" t="s">
        <v>1413</v>
      </c>
      <c r="C195"/>
      <c r="D195" s="94" t="s">
        <v>407</v>
      </c>
      <c r="E195" s="14">
        <v>2</v>
      </c>
      <c r="F195" s="40" t="s">
        <v>491</v>
      </c>
      <c r="G195" s="5" t="s">
        <v>1558</v>
      </c>
      <c r="H195"/>
      <c r="I195" s="27">
        <v>1</v>
      </c>
      <c r="K195" s="27">
        <v>88</v>
      </c>
      <c r="L195" s="27">
        <v>0.5</v>
      </c>
      <c r="M195" s="27">
        <v>3.2</v>
      </c>
      <c r="P195" s="27">
        <v>1.2E-2</v>
      </c>
      <c r="Q195" s="27">
        <v>3.5</v>
      </c>
      <c r="S195" s="154">
        <v>2.17</v>
      </c>
      <c r="T195" s="154">
        <v>1.03</v>
      </c>
      <c r="U195" s="154">
        <v>0.09</v>
      </c>
      <c r="V195" s="154">
        <v>0.24</v>
      </c>
      <c r="W195" s="27">
        <v>4.5999999999999996</v>
      </c>
      <c r="Z195" s="27">
        <v>0</v>
      </c>
      <c r="AA195" s="27">
        <v>4.5999999999999996</v>
      </c>
      <c r="AE195" s="27">
        <v>0</v>
      </c>
      <c r="AJ195" s="27">
        <v>0.7</v>
      </c>
      <c r="AK195" s="27">
        <v>115</v>
      </c>
      <c r="AL195" s="27">
        <v>0.7</v>
      </c>
      <c r="AM195" s="27">
        <v>11</v>
      </c>
      <c r="AN195" s="27">
        <v>93</v>
      </c>
      <c r="AO195" s="27">
        <v>148</v>
      </c>
      <c r="AP195" s="27">
        <v>43</v>
      </c>
      <c r="AQ195" s="27">
        <v>0.41</v>
      </c>
      <c r="AR195" s="27">
        <v>0.01</v>
      </c>
      <c r="AS195" s="27">
        <v>2</v>
      </c>
      <c r="AT195" s="27">
        <v>5</v>
      </c>
      <c r="AV195" s="27">
        <v>56</v>
      </c>
      <c r="AW195" s="27">
        <v>51</v>
      </c>
      <c r="AX195" s="27">
        <v>30</v>
      </c>
      <c r="BE195" s="27">
        <v>1.2</v>
      </c>
      <c r="BH195" s="27">
        <v>0.13</v>
      </c>
      <c r="BJ195" s="27">
        <v>0.03</v>
      </c>
      <c r="BK195" s="27">
        <v>0.17</v>
      </c>
      <c r="BL195" s="27">
        <v>0.1</v>
      </c>
      <c r="BN195" s="27">
        <v>3.6999999999999998E-2</v>
      </c>
      <c r="BO195" s="27">
        <v>5</v>
      </c>
      <c r="BP195" s="27">
        <v>0.2</v>
      </c>
      <c r="BQ195" s="27">
        <v>1</v>
      </c>
      <c r="BW195" s="27" t="s">
        <v>186</v>
      </c>
      <c r="BX195" s="27">
        <v>2831</v>
      </c>
    </row>
    <row r="196" spans="1:78" ht="15" x14ac:dyDescent="0.3">
      <c r="A196" s="10" t="s">
        <v>776</v>
      </c>
      <c r="B196" t="s">
        <v>1413</v>
      </c>
      <c r="C196"/>
      <c r="D196" s="94" t="s">
        <v>407</v>
      </c>
      <c r="E196" s="14">
        <v>2</v>
      </c>
      <c r="F196" s="40" t="s">
        <v>146</v>
      </c>
      <c r="H196"/>
      <c r="I196" s="27">
        <v>1</v>
      </c>
      <c r="K196" s="27">
        <v>3</v>
      </c>
      <c r="L196" s="27">
        <v>5.7</v>
      </c>
      <c r="M196" s="27">
        <v>36.1</v>
      </c>
      <c r="P196" s="27">
        <v>1.2E-2</v>
      </c>
      <c r="Q196" s="27">
        <v>0.6</v>
      </c>
      <c r="S196" s="154">
        <v>0.4</v>
      </c>
      <c r="T196" s="154">
        <v>0.2</v>
      </c>
      <c r="U196" s="154" t="s">
        <v>501</v>
      </c>
      <c r="V196" s="154" t="s">
        <v>501</v>
      </c>
      <c r="Y196" s="27">
        <v>52.9</v>
      </c>
      <c r="AB196" s="27">
        <v>0</v>
      </c>
      <c r="AC196" s="27">
        <v>52.9</v>
      </c>
      <c r="AG196" s="27">
        <v>0</v>
      </c>
      <c r="AK196" s="27">
        <v>1280</v>
      </c>
      <c r="AL196" s="27">
        <v>0.27</v>
      </c>
      <c r="AM196" s="27">
        <v>130</v>
      </c>
      <c r="AN196" s="27">
        <v>970</v>
      </c>
      <c r="AO196" s="27">
        <v>1590</v>
      </c>
      <c r="AP196" s="27">
        <v>550</v>
      </c>
      <c r="AQ196" s="27">
        <v>4</v>
      </c>
      <c r="AR196" s="27" t="s">
        <v>501</v>
      </c>
      <c r="AS196" s="27">
        <v>11</v>
      </c>
      <c r="AT196" s="27" t="s">
        <v>501</v>
      </c>
      <c r="AW196" s="27">
        <v>350</v>
      </c>
      <c r="AX196" s="27">
        <v>5</v>
      </c>
      <c r="BF196" s="27">
        <v>2.1</v>
      </c>
      <c r="BH196" s="27">
        <v>0.27</v>
      </c>
      <c r="BJ196" s="27">
        <v>0.38</v>
      </c>
      <c r="BK196" s="27">
        <v>1.63</v>
      </c>
      <c r="BL196" s="27">
        <v>1</v>
      </c>
      <c r="BN196" s="27">
        <v>0.6</v>
      </c>
      <c r="BO196" s="27">
        <v>51</v>
      </c>
      <c r="BP196" s="27">
        <v>2.6</v>
      </c>
      <c r="BQ196" s="27">
        <v>13</v>
      </c>
      <c r="BW196" s="27" t="s">
        <v>8</v>
      </c>
      <c r="BX196" s="27">
        <v>229</v>
      </c>
    </row>
    <row r="197" spans="1:78" ht="15" x14ac:dyDescent="0.3">
      <c r="A197" s="10" t="s">
        <v>777</v>
      </c>
      <c r="B197" t="s">
        <v>1413</v>
      </c>
      <c r="C197"/>
      <c r="D197" s="94" t="s">
        <v>407</v>
      </c>
      <c r="E197" s="14">
        <v>2</v>
      </c>
      <c r="F197" s="40" t="s">
        <v>147</v>
      </c>
      <c r="H197"/>
      <c r="I197" s="27">
        <v>1</v>
      </c>
      <c r="K197" s="27">
        <v>90.8</v>
      </c>
      <c r="L197" s="27">
        <v>0.53</v>
      </c>
      <c r="M197" s="27">
        <v>3.4</v>
      </c>
      <c r="P197" s="27">
        <v>2E-3</v>
      </c>
      <c r="Q197" s="27">
        <v>0.1</v>
      </c>
      <c r="S197" s="154">
        <v>0.06</v>
      </c>
      <c r="T197" s="154">
        <v>0.02</v>
      </c>
      <c r="U197" s="154" t="s">
        <v>501</v>
      </c>
      <c r="V197" s="154">
        <v>125</v>
      </c>
      <c r="W197" s="27">
        <v>5</v>
      </c>
      <c r="Z197" s="27">
        <v>0</v>
      </c>
      <c r="AA197" s="27">
        <v>5</v>
      </c>
      <c r="AE197" s="27">
        <v>0</v>
      </c>
      <c r="AJ197" s="27">
        <v>3</v>
      </c>
      <c r="AK197" s="27">
        <v>125</v>
      </c>
      <c r="AL197" s="27" t="s">
        <v>501</v>
      </c>
      <c r="AM197" s="27">
        <v>10</v>
      </c>
      <c r="AN197" s="27">
        <v>96</v>
      </c>
      <c r="AO197" s="27">
        <v>170</v>
      </c>
      <c r="AP197" s="27">
        <v>51</v>
      </c>
      <c r="AQ197" s="27">
        <v>0.39</v>
      </c>
      <c r="AR197" s="27">
        <v>2.6</v>
      </c>
      <c r="AS197" s="27">
        <v>2.6</v>
      </c>
      <c r="AT197" s="27">
        <v>2</v>
      </c>
      <c r="AV197" s="27">
        <v>58</v>
      </c>
      <c r="AW197" s="27">
        <v>54</v>
      </c>
      <c r="AX197" s="27">
        <v>20</v>
      </c>
      <c r="BE197" s="27">
        <v>0.72</v>
      </c>
      <c r="BH197" s="27" t="s">
        <v>501</v>
      </c>
      <c r="BJ197" s="27">
        <v>0.03</v>
      </c>
      <c r="BK197" s="27">
        <v>0.17</v>
      </c>
      <c r="BL197" s="27">
        <v>0.1</v>
      </c>
      <c r="BN197" s="27">
        <v>2.4E-2</v>
      </c>
      <c r="BO197" s="27">
        <v>5</v>
      </c>
      <c r="BP197" s="27">
        <v>0.3</v>
      </c>
      <c r="BQ197" s="27">
        <v>1</v>
      </c>
      <c r="BW197" s="27" t="s">
        <v>186</v>
      </c>
      <c r="BX197" s="27">
        <v>2719</v>
      </c>
    </row>
    <row r="198" spans="1:78" ht="15.5" x14ac:dyDescent="0.3">
      <c r="A198" s="10" t="s">
        <v>778</v>
      </c>
      <c r="B198" t="s">
        <v>1413</v>
      </c>
      <c r="C198"/>
      <c r="D198" s="50" t="s">
        <v>407</v>
      </c>
      <c r="E198">
        <v>1</v>
      </c>
      <c r="F198" s="40" t="s">
        <v>136</v>
      </c>
      <c r="H198"/>
      <c r="I198" s="27">
        <v>1</v>
      </c>
      <c r="K198" s="27">
        <v>87.6</v>
      </c>
      <c r="L198" s="27">
        <v>0.55000000000000004</v>
      </c>
      <c r="M198" s="27">
        <v>3.5</v>
      </c>
      <c r="Q198" s="27">
        <v>3.9</v>
      </c>
      <c r="S198" s="154"/>
      <c r="T198" s="154"/>
      <c r="U198" s="154"/>
      <c r="V198" s="154"/>
      <c r="Y198" s="27">
        <v>4.5</v>
      </c>
      <c r="AB198" s="27">
        <v>0</v>
      </c>
      <c r="AC198" s="27">
        <v>4.5</v>
      </c>
      <c r="AE198" s="27">
        <v>0</v>
      </c>
      <c r="AF198" s="27">
        <v>0</v>
      </c>
      <c r="AK198" s="27">
        <v>120</v>
      </c>
      <c r="AL198" s="27">
        <v>0.18</v>
      </c>
      <c r="AM198" s="27">
        <v>13</v>
      </c>
      <c r="AN198" s="27">
        <v>91</v>
      </c>
      <c r="AO198" s="27">
        <v>140</v>
      </c>
      <c r="AP198" s="27">
        <v>57</v>
      </c>
      <c r="AQ198" s="27">
        <v>0.3</v>
      </c>
      <c r="AR198" s="27" t="s">
        <v>1094</v>
      </c>
      <c r="AS198" s="27">
        <v>1</v>
      </c>
      <c r="AT198" s="27" t="s">
        <v>1094</v>
      </c>
      <c r="AW198" s="27">
        <v>61</v>
      </c>
      <c r="AX198" s="27">
        <v>21</v>
      </c>
      <c r="BF198" s="27" t="s">
        <v>1094</v>
      </c>
      <c r="BH198" s="27">
        <v>0.12</v>
      </c>
      <c r="BJ198" s="27">
        <v>0.03</v>
      </c>
      <c r="BK198" s="27">
        <v>0.14000000000000001</v>
      </c>
      <c r="BL198" s="27">
        <v>0.1</v>
      </c>
      <c r="BN198" s="27">
        <v>0.04</v>
      </c>
      <c r="BO198" s="27" t="s">
        <v>1094</v>
      </c>
      <c r="BP198" s="27">
        <v>0.1</v>
      </c>
      <c r="BQ198" s="27" t="s">
        <v>1094</v>
      </c>
      <c r="BW198" s="27" t="s">
        <v>8</v>
      </c>
      <c r="BX198" s="27">
        <v>221</v>
      </c>
      <c r="BY198" s="80"/>
      <c r="BZ198" s="80"/>
    </row>
    <row r="199" spans="1:78" ht="15" x14ac:dyDescent="0.3">
      <c r="A199" s="10" t="s">
        <v>779</v>
      </c>
      <c r="B199"/>
      <c r="C199"/>
      <c r="D199" s="94" t="s">
        <v>407</v>
      </c>
      <c r="E199" s="107">
        <v>3</v>
      </c>
      <c r="F199" s="40" t="s">
        <v>137</v>
      </c>
      <c r="G199" s="5" t="s">
        <v>252</v>
      </c>
      <c r="H199"/>
      <c r="S199" s="154"/>
      <c r="T199" s="154"/>
      <c r="U199" s="154"/>
      <c r="V199" s="154"/>
    </row>
    <row r="200" spans="1:78" ht="15" x14ac:dyDescent="0.3">
      <c r="A200" s="10" t="s">
        <v>780</v>
      </c>
      <c r="B200"/>
      <c r="C200"/>
      <c r="D200" s="94" t="s">
        <v>407</v>
      </c>
      <c r="E200" s="107">
        <v>3</v>
      </c>
      <c r="F200" s="40" t="s">
        <v>138</v>
      </c>
      <c r="G200" s="5" t="s">
        <v>1568</v>
      </c>
      <c r="H200"/>
      <c r="S200" s="154"/>
      <c r="T200" s="154"/>
      <c r="U200" s="154"/>
      <c r="V200" s="154"/>
    </row>
    <row r="201" spans="1:78" ht="15" x14ac:dyDescent="0.3">
      <c r="A201" s="10" t="s">
        <v>781</v>
      </c>
      <c r="B201"/>
      <c r="C201"/>
      <c r="D201" s="94" t="s">
        <v>407</v>
      </c>
      <c r="E201" s="107">
        <v>3</v>
      </c>
      <c r="F201" s="40" t="s">
        <v>1598</v>
      </c>
      <c r="H201"/>
      <c r="S201" s="154"/>
      <c r="T201" s="154"/>
      <c r="U201" s="154"/>
      <c r="V201" s="154"/>
    </row>
    <row r="202" spans="1:78" ht="15.5" x14ac:dyDescent="0.3">
      <c r="A202" s="10" t="s">
        <v>782</v>
      </c>
      <c r="B202" t="s">
        <v>1413</v>
      </c>
      <c r="C202"/>
      <c r="D202" s="50" t="s">
        <v>407</v>
      </c>
      <c r="E202">
        <v>1</v>
      </c>
      <c r="F202" s="40" t="s">
        <v>1115</v>
      </c>
      <c r="H202"/>
      <c r="I202" s="27">
        <v>1</v>
      </c>
      <c r="K202" s="27">
        <v>88</v>
      </c>
      <c r="L202" s="27">
        <v>0.5</v>
      </c>
      <c r="M202" s="27">
        <v>3.2</v>
      </c>
      <c r="P202" s="27">
        <v>0.01</v>
      </c>
      <c r="Q202" s="27">
        <v>3.4</v>
      </c>
      <c r="S202" s="154">
        <v>1.94</v>
      </c>
      <c r="T202" s="154">
        <v>0.9</v>
      </c>
      <c r="U202" s="154">
        <v>0.11</v>
      </c>
      <c r="V202" s="154"/>
      <c r="W202" s="27">
        <v>4.8</v>
      </c>
      <c r="Z202" s="27">
        <v>0</v>
      </c>
      <c r="AA202" s="27">
        <v>4.8</v>
      </c>
      <c r="AE202" s="27">
        <v>0</v>
      </c>
      <c r="AJ202" s="27">
        <v>0.7</v>
      </c>
      <c r="AK202" s="27">
        <v>117</v>
      </c>
      <c r="AL202" s="27">
        <v>0.1</v>
      </c>
      <c r="AM202" s="27">
        <v>12</v>
      </c>
      <c r="AN202" s="27">
        <v>87</v>
      </c>
      <c r="AO202" s="27">
        <v>147</v>
      </c>
      <c r="AP202" s="27">
        <v>49</v>
      </c>
      <c r="AQ202" s="27">
        <v>0.38</v>
      </c>
      <c r="AR202" s="27">
        <v>0.01</v>
      </c>
      <c r="AS202" s="27">
        <v>2</v>
      </c>
      <c r="AT202" s="27">
        <v>4</v>
      </c>
      <c r="AW202" s="27">
        <v>37</v>
      </c>
      <c r="AX202" s="27">
        <v>19</v>
      </c>
      <c r="BE202" s="27">
        <v>0.03</v>
      </c>
      <c r="BH202" s="27">
        <v>0.14000000000000001</v>
      </c>
      <c r="BJ202" s="27">
        <v>0.02</v>
      </c>
      <c r="BK202" s="27">
        <v>0.14000000000000001</v>
      </c>
      <c r="BL202" s="27">
        <v>0.1</v>
      </c>
      <c r="BN202" s="27">
        <v>2.7E-2</v>
      </c>
      <c r="BO202" s="27">
        <v>5</v>
      </c>
      <c r="BP202" s="27">
        <v>0.4</v>
      </c>
      <c r="BQ202" s="27">
        <v>1</v>
      </c>
      <c r="BW202" s="27" t="s">
        <v>4</v>
      </c>
      <c r="BX202" s="27">
        <v>4308</v>
      </c>
      <c r="BY202" s="80"/>
      <c r="BZ202" s="80"/>
    </row>
    <row r="203" spans="1:78" ht="15" x14ac:dyDescent="0.3">
      <c r="A203" s="10" t="s">
        <v>783</v>
      </c>
      <c r="B203" t="s">
        <v>1413</v>
      </c>
      <c r="C203"/>
      <c r="D203" s="94" t="s">
        <v>407</v>
      </c>
      <c r="E203" s="14">
        <v>2</v>
      </c>
      <c r="F203" s="40" t="s">
        <v>1510</v>
      </c>
      <c r="H203"/>
      <c r="I203" s="27">
        <v>1</v>
      </c>
      <c r="K203" s="27">
        <v>89.3</v>
      </c>
      <c r="L203" s="27">
        <v>0.52</v>
      </c>
      <c r="M203" s="27">
        <v>3.3</v>
      </c>
      <c r="P203" s="27">
        <v>7.0000000000000001E-3</v>
      </c>
      <c r="Q203" s="27">
        <v>2</v>
      </c>
      <c r="S203" s="154">
        <v>1.28</v>
      </c>
      <c r="T203" s="154">
        <v>0.59</v>
      </c>
      <c r="U203" s="154">
        <v>0.06</v>
      </c>
      <c r="V203" s="154">
        <v>0.13</v>
      </c>
      <c r="W203" s="27">
        <v>4.9000000000000004</v>
      </c>
      <c r="Z203" s="27">
        <v>0</v>
      </c>
      <c r="AA203" s="27">
        <v>4.9000000000000004</v>
      </c>
      <c r="AE203" s="27">
        <v>0</v>
      </c>
      <c r="AJ203" s="27">
        <v>0.7</v>
      </c>
      <c r="AK203" s="27">
        <v>122</v>
      </c>
      <c r="AL203" s="27">
        <v>0.1</v>
      </c>
      <c r="AM203" s="27">
        <v>12</v>
      </c>
      <c r="AN203" s="27">
        <v>89</v>
      </c>
      <c r="AO203" s="27">
        <v>152</v>
      </c>
      <c r="AP203" s="27">
        <v>46</v>
      </c>
      <c r="AQ203" s="27">
        <v>0.39</v>
      </c>
      <c r="AR203" s="27">
        <v>0.01</v>
      </c>
      <c r="AS203" s="27">
        <v>2.2000000000000002</v>
      </c>
      <c r="AT203" s="27">
        <v>2</v>
      </c>
      <c r="AV203" s="27">
        <v>24</v>
      </c>
      <c r="AW203" s="27">
        <v>21</v>
      </c>
      <c r="AX203" s="27">
        <v>16</v>
      </c>
      <c r="BE203" s="27">
        <v>0.01</v>
      </c>
      <c r="BH203" s="27">
        <v>7.0000000000000007E-2</v>
      </c>
      <c r="BJ203" s="27">
        <v>0.02</v>
      </c>
      <c r="BK203" s="27">
        <v>0.16</v>
      </c>
      <c r="BL203" s="27">
        <v>0.1</v>
      </c>
      <c r="BN203" s="27">
        <v>3.4000000000000002E-2</v>
      </c>
      <c r="BO203" s="27">
        <v>5</v>
      </c>
      <c r="BP203" s="27">
        <v>0.4</v>
      </c>
      <c r="BQ203" s="27">
        <v>1</v>
      </c>
      <c r="BW203" s="27" t="s">
        <v>186</v>
      </c>
      <c r="BX203" s="27">
        <v>2772</v>
      </c>
    </row>
    <row r="204" spans="1:78" ht="15" x14ac:dyDescent="0.3">
      <c r="A204" s="10" t="s">
        <v>784</v>
      </c>
      <c r="B204" t="s">
        <v>1413</v>
      </c>
      <c r="C204"/>
      <c r="D204" s="94" t="s">
        <v>407</v>
      </c>
      <c r="E204" s="107">
        <v>3</v>
      </c>
      <c r="F204" s="40" t="s">
        <v>139</v>
      </c>
      <c r="H204"/>
      <c r="I204" s="27">
        <v>1</v>
      </c>
      <c r="K204" s="27">
        <v>90.8</v>
      </c>
      <c r="L204" s="27">
        <v>0.53</v>
      </c>
      <c r="M204" s="27">
        <v>3.4</v>
      </c>
      <c r="P204" s="27">
        <v>2E-3</v>
      </c>
      <c r="Q204" s="27">
        <v>0.2</v>
      </c>
      <c r="S204" s="154">
        <v>0.11</v>
      </c>
      <c r="T204" s="154">
        <v>0.05</v>
      </c>
      <c r="U204" s="154">
        <v>0.01</v>
      </c>
      <c r="V204" s="154" t="s">
        <v>501</v>
      </c>
      <c r="W204" s="27">
        <v>4.9000000000000004</v>
      </c>
      <c r="Z204" s="27">
        <v>0</v>
      </c>
      <c r="AA204" s="27">
        <v>4.9000000000000004</v>
      </c>
      <c r="AJ204" s="27">
        <v>0.8</v>
      </c>
      <c r="AK204" s="27">
        <v>123</v>
      </c>
      <c r="AL204" s="27" t="s">
        <v>501</v>
      </c>
      <c r="AM204" s="27">
        <v>11</v>
      </c>
      <c r="AN204" s="27">
        <v>101</v>
      </c>
      <c r="AO204" s="27">
        <v>166</v>
      </c>
      <c r="AP204" s="27">
        <v>52</v>
      </c>
      <c r="AQ204" s="27">
        <v>0.4</v>
      </c>
      <c r="AR204" s="27">
        <v>0.01</v>
      </c>
      <c r="AS204" s="27">
        <v>2.1</v>
      </c>
      <c r="AT204" s="27">
        <v>2</v>
      </c>
      <c r="AV204" s="27">
        <v>1</v>
      </c>
      <c r="AW204" s="27">
        <v>1</v>
      </c>
      <c r="AX204" s="27" t="s">
        <v>501</v>
      </c>
      <c r="BE204" s="27" t="s">
        <v>501</v>
      </c>
      <c r="BH204" s="27">
        <v>0.04</v>
      </c>
      <c r="BJ204" s="27">
        <v>0.04</v>
      </c>
      <c r="BK204" s="27">
        <v>0.14000000000000001</v>
      </c>
      <c r="BL204" s="27">
        <v>0.1</v>
      </c>
      <c r="BN204" s="27">
        <v>0.04</v>
      </c>
      <c r="BO204" s="27">
        <v>5</v>
      </c>
      <c r="BP204" s="27">
        <v>0.4</v>
      </c>
      <c r="BQ204" s="27">
        <v>1</v>
      </c>
      <c r="BW204" s="27" t="s">
        <v>186</v>
      </c>
      <c r="BX204" s="27">
        <v>2775</v>
      </c>
    </row>
    <row r="205" spans="1:78" ht="15" x14ac:dyDescent="0.3">
      <c r="A205" s="10" t="s">
        <v>785</v>
      </c>
      <c r="B205" t="s">
        <v>1413</v>
      </c>
      <c r="C205"/>
      <c r="D205" s="94" t="s">
        <v>407</v>
      </c>
      <c r="E205" s="14">
        <v>2</v>
      </c>
      <c r="F205" s="40" t="s">
        <v>140</v>
      </c>
      <c r="G205" s="5" t="s">
        <v>1559</v>
      </c>
      <c r="H205"/>
      <c r="I205" s="27">
        <v>1</v>
      </c>
      <c r="K205" s="27">
        <v>93.3</v>
      </c>
      <c r="L205" s="27">
        <v>0.49</v>
      </c>
      <c r="M205" s="27">
        <v>2.8</v>
      </c>
      <c r="P205" s="27">
        <v>0</v>
      </c>
      <c r="Q205" s="27">
        <v>1.9</v>
      </c>
      <c r="S205" s="154">
        <v>0.21</v>
      </c>
      <c r="T205" s="154">
        <v>0.33</v>
      </c>
      <c r="U205" s="154">
        <v>0.83</v>
      </c>
      <c r="V205" s="154"/>
      <c r="W205" s="27">
        <v>0.5</v>
      </c>
      <c r="Z205" s="27">
        <v>0</v>
      </c>
      <c r="AA205" s="27">
        <v>0.5</v>
      </c>
      <c r="AE205" s="27">
        <v>1.3</v>
      </c>
      <c r="AJ205" s="27">
        <v>0.3</v>
      </c>
      <c r="AK205" s="27">
        <v>4</v>
      </c>
      <c r="AL205" s="27">
        <v>0.6</v>
      </c>
      <c r="AM205" s="27">
        <v>85</v>
      </c>
      <c r="AN205" s="27">
        <v>49</v>
      </c>
      <c r="AO205" s="27">
        <v>141</v>
      </c>
      <c r="AP205" s="27">
        <v>12</v>
      </c>
      <c r="AQ205" s="27">
        <v>0.23</v>
      </c>
      <c r="AR205" s="27">
        <v>0.12</v>
      </c>
      <c r="AS205" s="27">
        <v>1.3</v>
      </c>
      <c r="AT205" s="27">
        <v>170</v>
      </c>
      <c r="AV205" s="27">
        <v>3</v>
      </c>
      <c r="AW205" s="27">
        <v>0</v>
      </c>
      <c r="AX205" s="27" t="s">
        <v>501</v>
      </c>
      <c r="BE205" s="27">
        <v>0</v>
      </c>
      <c r="BH205" s="27">
        <v>0.01</v>
      </c>
      <c r="BJ205" s="27">
        <v>0.16</v>
      </c>
      <c r="BK205" s="27">
        <v>7.0000000000000007E-2</v>
      </c>
      <c r="BL205" s="27">
        <v>0.1</v>
      </c>
      <c r="BN205" s="27">
        <v>4.1000000000000002E-2</v>
      </c>
      <c r="BO205" s="27">
        <v>2</v>
      </c>
      <c r="BP205" s="27">
        <v>0</v>
      </c>
      <c r="BQ205" s="27">
        <v>0</v>
      </c>
      <c r="BW205" s="27" t="s">
        <v>186</v>
      </c>
      <c r="BX205" s="27">
        <v>2737</v>
      </c>
    </row>
    <row r="206" spans="1:78" ht="15" x14ac:dyDescent="0.3">
      <c r="A206" s="10" t="s">
        <v>788</v>
      </c>
      <c r="B206"/>
      <c r="C206"/>
      <c r="D206" s="94" t="s">
        <v>407</v>
      </c>
      <c r="E206" s="107">
        <v>3</v>
      </c>
      <c r="F206" s="40" t="s">
        <v>1403</v>
      </c>
      <c r="G206" s="5"/>
      <c r="H206"/>
      <c r="S206" s="154"/>
      <c r="T206" s="154"/>
      <c r="U206" s="154"/>
      <c r="V206" s="154"/>
    </row>
    <row r="207" spans="1:78" ht="15.5" x14ac:dyDescent="0.3">
      <c r="A207" s="10" t="s">
        <v>789</v>
      </c>
      <c r="B207" t="s">
        <v>1413</v>
      </c>
      <c r="C207"/>
      <c r="D207" s="50" t="s">
        <v>407</v>
      </c>
      <c r="E207">
        <v>1</v>
      </c>
      <c r="F207" s="40" t="s">
        <v>1402</v>
      </c>
      <c r="G207" s="5" t="s">
        <v>400</v>
      </c>
      <c r="H207"/>
      <c r="I207" s="27">
        <v>1</v>
      </c>
      <c r="K207" s="27">
        <v>87.8</v>
      </c>
      <c r="L207" s="27">
        <v>0.52</v>
      </c>
      <c r="M207" s="27">
        <v>3.3</v>
      </c>
      <c r="P207" s="27">
        <v>1.0999999999999999E-2</v>
      </c>
      <c r="Q207" s="27">
        <v>3.7</v>
      </c>
      <c r="S207" s="154">
        <v>2.35</v>
      </c>
      <c r="T207" s="154">
        <v>1.0900000000000001</v>
      </c>
      <c r="U207" s="154">
        <v>0.08</v>
      </c>
      <c r="V207" s="154"/>
      <c r="W207" s="27">
        <v>4.5</v>
      </c>
      <c r="Z207" s="27">
        <v>0</v>
      </c>
      <c r="AA207" s="27">
        <v>4.5</v>
      </c>
      <c r="AE207" s="27">
        <v>0</v>
      </c>
      <c r="AJ207" s="27">
        <v>0.7</v>
      </c>
      <c r="AK207" s="27">
        <v>162</v>
      </c>
      <c r="AL207" s="27">
        <v>0.1</v>
      </c>
      <c r="AM207" s="27">
        <v>14</v>
      </c>
      <c r="AN207" s="27">
        <v>93</v>
      </c>
      <c r="AO207" s="27">
        <v>190</v>
      </c>
      <c r="AP207" s="27">
        <v>71</v>
      </c>
      <c r="AQ207" s="27">
        <v>0.59</v>
      </c>
      <c r="AR207" s="27">
        <v>0.01</v>
      </c>
      <c r="AS207" s="27">
        <v>2.2000000000000002</v>
      </c>
      <c r="AT207" s="27">
        <v>4</v>
      </c>
      <c r="AW207" s="27">
        <v>37</v>
      </c>
      <c r="AX207" s="27">
        <v>20</v>
      </c>
      <c r="BE207" s="27">
        <v>0.03</v>
      </c>
      <c r="BH207" s="27">
        <v>0.13</v>
      </c>
      <c r="BJ207" s="27">
        <v>0.02</v>
      </c>
      <c r="BK207" s="27">
        <v>0.95</v>
      </c>
      <c r="BL207" s="27">
        <v>0.1</v>
      </c>
      <c r="BN207" s="27">
        <v>1.6E-2</v>
      </c>
      <c r="BO207" s="27">
        <v>7</v>
      </c>
      <c r="BP207" s="27">
        <v>0.4</v>
      </c>
      <c r="BQ207" s="27">
        <v>1</v>
      </c>
      <c r="BW207" s="27" t="s">
        <v>186</v>
      </c>
      <c r="BX207" s="27">
        <v>2787</v>
      </c>
      <c r="BY207" s="80"/>
      <c r="BZ207" s="80"/>
    </row>
    <row r="208" spans="1:78" ht="15" x14ac:dyDescent="0.3">
      <c r="A208" s="10" t="s">
        <v>790</v>
      </c>
      <c r="B208"/>
      <c r="C208"/>
      <c r="D208" s="94" t="s">
        <v>407</v>
      </c>
      <c r="E208" s="107">
        <v>3</v>
      </c>
      <c r="F208" s="40" t="s">
        <v>142</v>
      </c>
      <c r="G208" s="5" t="s">
        <v>1601</v>
      </c>
      <c r="H208"/>
      <c r="S208" s="154"/>
      <c r="T208" s="154"/>
      <c r="U208" s="154"/>
      <c r="V208" s="154"/>
    </row>
    <row r="209" spans="1:119" ht="15" x14ac:dyDescent="0.3">
      <c r="A209" s="10" t="s">
        <v>791</v>
      </c>
      <c r="B209"/>
      <c r="C209"/>
      <c r="D209" s="94" t="s">
        <v>407</v>
      </c>
      <c r="E209" s="107">
        <v>3</v>
      </c>
      <c r="F209" s="40" t="s">
        <v>143</v>
      </c>
      <c r="G209" s="5" t="s">
        <v>1619</v>
      </c>
      <c r="H209"/>
      <c r="S209" s="154"/>
      <c r="T209" s="154"/>
      <c r="U209" s="154"/>
      <c r="V209" s="154"/>
    </row>
    <row r="210" spans="1:119" ht="15" x14ac:dyDescent="0.3">
      <c r="A210" s="10" t="s">
        <v>792</v>
      </c>
      <c r="B210" t="s">
        <v>1413</v>
      </c>
      <c r="C210"/>
      <c r="D210" s="94" t="s">
        <v>407</v>
      </c>
      <c r="E210" s="14">
        <v>2</v>
      </c>
      <c r="F210" s="40" t="s">
        <v>1599</v>
      </c>
      <c r="G210" s="5" t="s">
        <v>1566</v>
      </c>
      <c r="H210"/>
      <c r="I210" s="27">
        <v>1</v>
      </c>
      <c r="K210" s="27">
        <v>84.4</v>
      </c>
      <c r="L210" s="27">
        <v>0.49</v>
      </c>
      <c r="M210" s="27">
        <v>3.1</v>
      </c>
      <c r="P210" s="27" t="s">
        <v>501</v>
      </c>
      <c r="Q210" s="27">
        <v>1.3</v>
      </c>
      <c r="S210" s="154">
        <v>0.81</v>
      </c>
      <c r="T210" s="154">
        <v>0.34</v>
      </c>
      <c r="U210" s="154">
        <v>0.04</v>
      </c>
      <c r="V210" s="154">
        <v>0.08</v>
      </c>
      <c r="W210" s="27">
        <v>12.7</v>
      </c>
      <c r="Z210" s="27">
        <v>0</v>
      </c>
      <c r="AA210" s="27">
        <v>12.7</v>
      </c>
      <c r="AE210" s="27">
        <v>0</v>
      </c>
      <c r="AJ210" s="27">
        <v>1</v>
      </c>
      <c r="AK210" s="27">
        <v>100</v>
      </c>
      <c r="AL210" s="27">
        <v>0.1</v>
      </c>
      <c r="AM210" s="27">
        <v>11</v>
      </c>
      <c r="AN210" s="27">
        <v>81</v>
      </c>
      <c r="AO210" s="27">
        <v>130</v>
      </c>
      <c r="AP210" s="27">
        <v>47</v>
      </c>
      <c r="AQ210" s="27">
        <v>0.3</v>
      </c>
      <c r="AR210" s="27">
        <v>0.01</v>
      </c>
      <c r="AS210" s="27">
        <v>1</v>
      </c>
      <c r="AT210" s="27" t="s">
        <v>501</v>
      </c>
      <c r="AV210" s="27" t="s">
        <v>501</v>
      </c>
      <c r="AW210" s="27" t="s">
        <v>501</v>
      </c>
      <c r="BE210" s="27" t="s">
        <v>501</v>
      </c>
      <c r="BH210" s="27" t="s">
        <v>501</v>
      </c>
      <c r="BJ210" s="27">
        <v>0.03</v>
      </c>
      <c r="BK210" s="27">
        <v>0.16</v>
      </c>
      <c r="BL210" s="27">
        <v>0.1</v>
      </c>
      <c r="BN210" s="27">
        <v>0.05</v>
      </c>
      <c r="BO210" s="27">
        <v>12</v>
      </c>
      <c r="BP210" s="27">
        <v>0.2</v>
      </c>
      <c r="BQ210" s="27">
        <v>0</v>
      </c>
      <c r="BW210" s="27" t="s">
        <v>186</v>
      </c>
      <c r="BX210" s="27">
        <v>2756</v>
      </c>
    </row>
    <row r="211" spans="1:119" ht="15" x14ac:dyDescent="0.3">
      <c r="A211" s="10" t="s">
        <v>793</v>
      </c>
      <c r="B211" t="s">
        <v>1413</v>
      </c>
      <c r="C211"/>
      <c r="D211" s="94" t="s">
        <v>407</v>
      </c>
      <c r="E211" s="14">
        <v>2</v>
      </c>
      <c r="F211" s="40" t="s">
        <v>1509</v>
      </c>
      <c r="H211"/>
      <c r="I211" s="27">
        <v>1</v>
      </c>
      <c r="K211" s="27">
        <v>76</v>
      </c>
      <c r="L211" s="27">
        <v>0.63</v>
      </c>
      <c r="M211" s="27">
        <v>4</v>
      </c>
      <c r="P211" s="27">
        <v>3</v>
      </c>
      <c r="Q211" s="27">
        <v>3</v>
      </c>
      <c r="S211" s="154">
        <v>2</v>
      </c>
      <c r="T211" s="154">
        <v>0.7</v>
      </c>
      <c r="U211" s="154">
        <v>0.1</v>
      </c>
      <c r="V211" s="154"/>
      <c r="Y211" s="27">
        <v>17.7</v>
      </c>
      <c r="AB211" s="27">
        <v>1.1000000000000001</v>
      </c>
      <c r="AC211" s="27">
        <v>16.600000000000001</v>
      </c>
      <c r="AK211" s="27">
        <v>122</v>
      </c>
      <c r="AL211" s="27">
        <v>0.1</v>
      </c>
      <c r="AM211" s="27">
        <v>13</v>
      </c>
      <c r="AN211" s="27">
        <v>96</v>
      </c>
      <c r="AO211" s="27">
        <v>170</v>
      </c>
      <c r="AP211" s="27">
        <v>58</v>
      </c>
      <c r="AQ211" s="27">
        <v>0.4</v>
      </c>
      <c r="AR211" s="27" t="s">
        <v>501</v>
      </c>
      <c r="AS211" s="27">
        <v>2</v>
      </c>
      <c r="AT211" s="27" t="s">
        <v>501</v>
      </c>
      <c r="AW211" s="27">
        <v>36</v>
      </c>
      <c r="AX211" s="27">
        <v>21</v>
      </c>
      <c r="BF211" s="27">
        <v>0</v>
      </c>
      <c r="BH211" s="27">
        <v>0.05</v>
      </c>
      <c r="BJ211" s="27">
        <v>0.06</v>
      </c>
      <c r="BK211" s="27">
        <v>0.27</v>
      </c>
      <c r="BL211" s="27">
        <v>0.2</v>
      </c>
      <c r="BN211" s="27">
        <v>0.1</v>
      </c>
      <c r="BO211" s="27">
        <v>18</v>
      </c>
      <c r="BP211" s="27">
        <v>0.2</v>
      </c>
      <c r="BQ211" s="27">
        <v>1</v>
      </c>
      <c r="BW211" s="27" t="s">
        <v>8</v>
      </c>
      <c r="BX211" s="27">
        <v>284</v>
      </c>
    </row>
    <row r="212" spans="1:119" s="130" customFormat="1" ht="15" x14ac:dyDescent="0.3">
      <c r="A212" s="133" t="s">
        <v>794</v>
      </c>
      <c r="D212" s="139" t="s">
        <v>407</v>
      </c>
      <c r="E212" s="135">
        <v>2</v>
      </c>
      <c r="F212" s="140" t="s">
        <v>1600</v>
      </c>
      <c r="G212" s="141" t="s">
        <v>1602</v>
      </c>
      <c r="I212" s="137"/>
      <c r="J212" s="137"/>
      <c r="K212" s="137"/>
      <c r="L212" s="137"/>
      <c r="M212" s="137"/>
      <c r="N212" s="137"/>
      <c r="O212" s="137"/>
      <c r="P212" s="137"/>
      <c r="Q212" s="137"/>
      <c r="R212" s="137"/>
      <c r="S212" s="306"/>
      <c r="T212" s="306"/>
      <c r="U212" s="306"/>
      <c r="V212" s="306"/>
      <c r="W212" s="137"/>
      <c r="X212" s="137"/>
      <c r="Y212" s="137"/>
      <c r="Z212" s="137"/>
      <c r="AA212" s="137"/>
      <c r="AB212" s="137"/>
      <c r="AC212" s="137"/>
      <c r="AD212" s="137"/>
      <c r="AE212" s="137"/>
      <c r="AF212" s="137"/>
      <c r="AG212" s="137"/>
      <c r="AH212" s="137"/>
      <c r="AI212" s="137"/>
      <c r="AJ212" s="137"/>
      <c r="AK212" s="137"/>
      <c r="AL212" s="137"/>
      <c r="AM212" s="137"/>
      <c r="AN212" s="137"/>
      <c r="AO212" s="137"/>
      <c r="AP212" s="137"/>
      <c r="AQ212" s="137"/>
      <c r="AR212" s="137"/>
      <c r="AS212" s="137"/>
      <c r="AT212" s="137"/>
      <c r="AU212" s="137"/>
      <c r="AV212" s="137"/>
      <c r="AW212" s="137"/>
      <c r="AX212" s="137"/>
      <c r="AY212" s="137"/>
      <c r="AZ212" s="137"/>
      <c r="BA212" s="137"/>
      <c r="BB212" s="137"/>
      <c r="BC212" s="137"/>
      <c r="BD212" s="137"/>
      <c r="BE212" s="137"/>
      <c r="BF212" s="137"/>
      <c r="BG212" s="137"/>
      <c r="BH212" s="137"/>
      <c r="BI212" s="137"/>
      <c r="BJ212" s="137"/>
      <c r="BK212" s="137">
        <v>0.15</v>
      </c>
      <c r="BL212" s="137"/>
      <c r="BM212" s="137"/>
      <c r="BN212" s="137"/>
      <c r="BO212" s="137"/>
      <c r="BP212" s="137"/>
      <c r="BQ212" s="137"/>
      <c r="BR212" s="137"/>
      <c r="BS212" s="137"/>
      <c r="BT212" s="137"/>
      <c r="BU212" s="137"/>
      <c r="BV212" s="137"/>
      <c r="BW212" s="137"/>
      <c r="BX212" s="137"/>
      <c r="BY212" s="137"/>
      <c r="BZ212" s="137"/>
      <c r="CA212" s="137"/>
      <c r="CB212" s="137"/>
      <c r="CC212" s="137"/>
      <c r="CD212" s="137"/>
      <c r="CE212" s="137"/>
      <c r="CF212" s="137"/>
      <c r="CG212" s="137"/>
      <c r="CH212" s="137"/>
      <c r="CI212" s="137"/>
      <c r="CJ212" s="137"/>
      <c r="CK212" s="137"/>
      <c r="CL212" s="137"/>
      <c r="CM212" s="137"/>
      <c r="CN212" s="137"/>
      <c r="CO212" s="137"/>
      <c r="CP212" s="137"/>
      <c r="CQ212" s="137"/>
      <c r="CR212" s="137"/>
      <c r="CS212" s="137"/>
      <c r="CT212" s="137"/>
      <c r="CU212" s="137"/>
      <c r="CV212" s="137"/>
      <c r="CW212" s="137"/>
      <c r="CX212" s="137"/>
      <c r="CY212" s="137"/>
      <c r="CZ212" s="137"/>
      <c r="DA212" s="137"/>
      <c r="DB212" s="137"/>
      <c r="DC212" s="137"/>
      <c r="DD212" s="137"/>
      <c r="DE212" s="137"/>
      <c r="DF212" s="137"/>
      <c r="DG212" s="137"/>
      <c r="DH212" s="138"/>
      <c r="DI212" s="138"/>
      <c r="DJ212" s="138"/>
      <c r="DK212" s="138"/>
      <c r="DL212" s="138"/>
      <c r="DM212" s="138"/>
      <c r="DN212" s="138"/>
      <c r="DO212" s="138"/>
    </row>
    <row r="213" spans="1:119" ht="15" x14ac:dyDescent="0.3">
      <c r="A213" s="10" t="s">
        <v>795</v>
      </c>
      <c r="B213" t="s">
        <v>1413</v>
      </c>
      <c r="C213"/>
      <c r="D213" s="94" t="s">
        <v>407</v>
      </c>
      <c r="E213" s="14">
        <v>2</v>
      </c>
      <c r="F213" s="40" t="s">
        <v>141</v>
      </c>
      <c r="G213" s="5" t="s">
        <v>1618</v>
      </c>
      <c r="H213"/>
      <c r="I213" s="27">
        <v>1</v>
      </c>
      <c r="K213" s="27">
        <v>80.099999999999994</v>
      </c>
      <c r="L213" s="27">
        <v>0.6</v>
      </c>
      <c r="M213" s="27">
        <v>3.8</v>
      </c>
      <c r="P213" s="27">
        <v>7.0000000000000001E-3</v>
      </c>
      <c r="Q213" s="27">
        <v>1.5</v>
      </c>
      <c r="S213" s="154">
        <v>0.94</v>
      </c>
      <c r="T213" s="154">
        <v>0.3</v>
      </c>
      <c r="U213" s="154">
        <v>0.08</v>
      </c>
      <c r="V213" s="154">
        <v>7.0000000000000007E-2</v>
      </c>
      <c r="W213" s="27">
        <v>15</v>
      </c>
      <c r="Z213" s="27">
        <v>0</v>
      </c>
      <c r="AA213" s="27">
        <v>15</v>
      </c>
      <c r="AE213" s="27">
        <v>0</v>
      </c>
      <c r="AJ213" s="27">
        <v>0.8</v>
      </c>
      <c r="AK213" s="27">
        <v>145</v>
      </c>
      <c r="AL213" s="27" t="s">
        <v>501</v>
      </c>
      <c r="AM213" s="27">
        <v>15</v>
      </c>
      <c r="AN213" s="27">
        <v>106</v>
      </c>
      <c r="AO213" s="27">
        <v>197</v>
      </c>
      <c r="AP213" s="27">
        <v>74</v>
      </c>
      <c r="AQ213" s="27">
        <v>0.54</v>
      </c>
      <c r="AR213" s="27">
        <v>0.06</v>
      </c>
      <c r="AS213" s="27">
        <v>2.2999999999999998</v>
      </c>
      <c r="AT213" s="27">
        <v>52</v>
      </c>
      <c r="AV213" s="27">
        <v>25</v>
      </c>
      <c r="AW213" s="27">
        <v>20</v>
      </c>
      <c r="AX213" s="27">
        <v>29</v>
      </c>
      <c r="BE213" s="27">
        <v>0.01</v>
      </c>
      <c r="BF213" s="27">
        <v>0.08</v>
      </c>
      <c r="BJ213" s="12">
        <v>0.02</v>
      </c>
      <c r="BK213" s="27">
        <v>0.15</v>
      </c>
      <c r="BL213" s="27">
        <v>0.1</v>
      </c>
      <c r="BN213" s="27">
        <v>5.5E-2</v>
      </c>
      <c r="BO213" s="27">
        <v>7</v>
      </c>
      <c r="BP213" s="27">
        <v>0.3</v>
      </c>
      <c r="BQ213" s="27" t="s">
        <v>501</v>
      </c>
      <c r="BW213" s="27" t="s">
        <v>186</v>
      </c>
      <c r="BX213" s="27">
        <v>2732</v>
      </c>
    </row>
    <row r="214" spans="1:119" s="16" customFormat="1" ht="15" x14ac:dyDescent="0.3">
      <c r="A214" s="10"/>
      <c r="C214" s="2" t="s">
        <v>512</v>
      </c>
      <c r="D214" s="2"/>
      <c r="E214" s="45" t="s">
        <v>1335</v>
      </c>
      <c r="H214" s="17"/>
      <c r="I214" s="55"/>
      <c r="J214" s="55"/>
      <c r="K214" s="12"/>
      <c r="L214" s="12"/>
      <c r="M214" s="12"/>
      <c r="N214" s="12"/>
      <c r="O214" s="12"/>
      <c r="P214" s="12"/>
      <c r="Q214" s="12"/>
      <c r="R214" s="12"/>
      <c r="S214" s="299"/>
      <c r="T214" s="299"/>
      <c r="U214" s="299"/>
      <c r="V214" s="299"/>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c r="BB214" s="12"/>
      <c r="BC214" s="12"/>
      <c r="BD214" s="12"/>
      <c r="BE214" s="12"/>
      <c r="BF214" s="12"/>
      <c r="BG214" s="12"/>
      <c r="BH214" s="12"/>
      <c r="BI214" s="12"/>
      <c r="BJ214" s="27"/>
      <c r="BK214" s="12"/>
      <c r="BL214" s="12"/>
      <c r="BM214" s="12"/>
      <c r="BN214" s="12"/>
      <c r="BO214" s="12"/>
      <c r="BP214" s="12"/>
      <c r="BQ214" s="12"/>
      <c r="BR214" s="12"/>
      <c r="BS214" s="12"/>
      <c r="BT214" s="12"/>
      <c r="BU214" s="12"/>
      <c r="BV214" s="12"/>
      <c r="BW214" s="12"/>
      <c r="BX214" s="12"/>
      <c r="BY214" s="12"/>
      <c r="BZ214" s="12"/>
      <c r="CA214" s="12"/>
      <c r="CB214" s="12"/>
      <c r="CC214" s="12"/>
      <c r="CD214" s="12"/>
      <c r="CE214" s="12"/>
      <c r="CF214" s="12"/>
      <c r="CG214" s="12"/>
      <c r="CH214" s="12"/>
      <c r="CI214" s="12"/>
      <c r="CJ214" s="12"/>
      <c r="CK214" s="12"/>
      <c r="CL214" s="12"/>
      <c r="CM214" s="12"/>
      <c r="CN214" s="12"/>
      <c r="CO214" s="12"/>
      <c r="CP214" s="12"/>
      <c r="CQ214" s="12"/>
      <c r="CR214" s="12"/>
      <c r="CS214" s="12"/>
      <c r="CT214" s="12"/>
      <c r="CU214" s="12"/>
      <c r="CV214" s="12"/>
      <c r="CW214" s="12"/>
      <c r="CX214" s="12"/>
      <c r="CY214" s="12"/>
      <c r="CZ214" s="12"/>
      <c r="DA214" s="12"/>
      <c r="DB214" s="12"/>
      <c r="DC214" s="12"/>
      <c r="DD214" s="12"/>
      <c r="DE214" s="12"/>
      <c r="DF214" s="12"/>
      <c r="DG214" s="12"/>
      <c r="DH214" s="60"/>
      <c r="DI214" s="60"/>
      <c r="DJ214" s="60"/>
      <c r="DK214" s="60"/>
      <c r="DL214" s="60"/>
      <c r="DM214" s="60"/>
      <c r="DN214" s="60"/>
      <c r="DO214" s="60"/>
    </row>
    <row r="215" spans="1:119" ht="15.5" x14ac:dyDescent="0.3">
      <c r="A215" s="10" t="s">
        <v>796</v>
      </c>
      <c r="B215" t="s">
        <v>1413</v>
      </c>
      <c r="C215"/>
      <c r="D215" s="50" t="s">
        <v>407</v>
      </c>
      <c r="E215">
        <v>1</v>
      </c>
      <c r="F215" s="40" t="s">
        <v>149</v>
      </c>
      <c r="H215"/>
      <c r="I215" s="27">
        <v>1</v>
      </c>
      <c r="K215" s="27">
        <v>75</v>
      </c>
      <c r="L215" s="27">
        <v>2.02</v>
      </c>
      <c r="M215" s="27">
        <v>12.6</v>
      </c>
      <c r="P215" s="27">
        <v>0.41899999999999998</v>
      </c>
      <c r="Q215" s="27">
        <v>10.3</v>
      </c>
      <c r="S215" s="154">
        <v>3.03</v>
      </c>
      <c r="T215" s="154">
        <v>4.01</v>
      </c>
      <c r="U215" s="154">
        <v>1.36</v>
      </c>
      <c r="V215" s="154"/>
      <c r="W215" s="27">
        <v>1.2</v>
      </c>
      <c r="Z215" s="27">
        <v>0</v>
      </c>
      <c r="AA215" s="27">
        <v>1.2</v>
      </c>
      <c r="AE215" s="27">
        <v>0</v>
      </c>
      <c r="AJ215" s="27">
        <v>0.9</v>
      </c>
      <c r="AK215" s="27">
        <v>39</v>
      </c>
      <c r="AL215" s="27">
        <v>1.8</v>
      </c>
      <c r="AM215" s="27">
        <v>9</v>
      </c>
      <c r="AN215" s="27">
        <v>192</v>
      </c>
      <c r="AO215" s="27">
        <v>98</v>
      </c>
      <c r="AP215" s="27">
        <v>126</v>
      </c>
      <c r="AQ215" s="27">
        <v>1.1499999999999999</v>
      </c>
      <c r="AR215" s="27">
        <v>0.12</v>
      </c>
      <c r="AS215" s="27">
        <v>30.8</v>
      </c>
      <c r="AT215" s="27">
        <v>60</v>
      </c>
      <c r="AW215" s="27">
        <v>66</v>
      </c>
      <c r="AX215" s="27" t="s">
        <v>1094</v>
      </c>
      <c r="BE215" s="27">
        <v>7.94</v>
      </c>
      <c r="BH215" s="27">
        <v>3.48</v>
      </c>
      <c r="BJ215" s="27">
        <v>0.13</v>
      </c>
      <c r="BK215" s="27">
        <v>0.4</v>
      </c>
      <c r="BL215" s="27">
        <v>0.1</v>
      </c>
      <c r="BN215" s="27">
        <v>4.2000000000000003E-2</v>
      </c>
      <c r="BO215" s="27">
        <v>46</v>
      </c>
      <c r="BP215" s="27">
        <v>1.9</v>
      </c>
      <c r="BQ215" s="27">
        <v>0</v>
      </c>
      <c r="BW215" s="27" t="s">
        <v>186</v>
      </c>
      <c r="BX215" s="27">
        <v>2901</v>
      </c>
      <c r="BY215" s="80"/>
      <c r="BZ215" s="80"/>
    </row>
    <row r="216" spans="1:119" ht="15" x14ac:dyDescent="0.3">
      <c r="A216" s="10" t="s">
        <v>797</v>
      </c>
      <c r="B216" t="s">
        <v>1413</v>
      </c>
      <c r="C216"/>
      <c r="D216" s="94" t="s">
        <v>407</v>
      </c>
      <c r="E216" s="14">
        <v>2</v>
      </c>
      <c r="F216" s="40" t="s">
        <v>1117</v>
      </c>
      <c r="H216"/>
      <c r="I216" s="27">
        <v>1</v>
      </c>
      <c r="K216" s="27">
        <v>86.8</v>
      </c>
      <c r="L216" s="27">
        <v>1.81</v>
      </c>
      <c r="M216" s="27">
        <v>11.3</v>
      </c>
      <c r="P216" s="27">
        <v>0</v>
      </c>
      <c r="Q216" s="27">
        <v>0.1</v>
      </c>
      <c r="S216" s="154">
        <v>0</v>
      </c>
      <c r="T216" s="154">
        <v>0</v>
      </c>
      <c r="U216" s="154">
        <v>0</v>
      </c>
      <c r="V216" s="154"/>
      <c r="W216" s="27">
        <v>1.1000000000000001</v>
      </c>
      <c r="Z216" s="27">
        <v>0</v>
      </c>
      <c r="AA216" s="27">
        <v>1.1000000000000001</v>
      </c>
      <c r="AE216" s="27">
        <v>0</v>
      </c>
      <c r="AJ216" s="27">
        <v>0.7</v>
      </c>
      <c r="AK216" s="27">
        <v>4</v>
      </c>
      <c r="AL216" s="27">
        <v>0.1</v>
      </c>
      <c r="AM216" s="27">
        <v>7</v>
      </c>
      <c r="AN216" s="27">
        <v>27</v>
      </c>
      <c r="AO216" s="27">
        <v>79</v>
      </c>
      <c r="AP216" s="27">
        <v>131</v>
      </c>
      <c r="AQ216" s="27">
        <v>0.06</v>
      </c>
      <c r="AR216" s="27">
        <v>0.05</v>
      </c>
      <c r="AS216" s="27">
        <v>19</v>
      </c>
      <c r="AT216" s="27">
        <v>20</v>
      </c>
      <c r="AV216" s="27">
        <v>0</v>
      </c>
      <c r="AW216" s="27">
        <v>0</v>
      </c>
      <c r="AX216" s="27">
        <v>0</v>
      </c>
      <c r="BE216" s="27">
        <v>0</v>
      </c>
      <c r="BH216" s="27">
        <v>0</v>
      </c>
      <c r="BJ216" s="27">
        <v>0.06</v>
      </c>
      <c r="BK216" s="27">
        <v>0.38</v>
      </c>
      <c r="BL216" s="27">
        <v>0.1</v>
      </c>
      <c r="BN216" s="27">
        <v>1E-3</v>
      </c>
      <c r="BO216" s="27" t="s">
        <v>501</v>
      </c>
      <c r="BP216" s="27">
        <v>0.1</v>
      </c>
      <c r="BQ216" s="27">
        <v>0</v>
      </c>
      <c r="BW216" s="27" t="s">
        <v>186</v>
      </c>
      <c r="BX216" s="27">
        <v>2904</v>
      </c>
    </row>
    <row r="217" spans="1:119" ht="15" x14ac:dyDescent="0.3">
      <c r="A217" s="10" t="s">
        <v>798</v>
      </c>
      <c r="B217" t="s">
        <v>1413</v>
      </c>
      <c r="C217"/>
      <c r="D217" s="94" t="s">
        <v>407</v>
      </c>
      <c r="E217" s="14">
        <v>2</v>
      </c>
      <c r="F217" s="40" t="s">
        <v>1118</v>
      </c>
      <c r="H217"/>
      <c r="I217" s="27">
        <v>1</v>
      </c>
      <c r="K217" s="27">
        <v>49.1</v>
      </c>
      <c r="L217" s="27">
        <v>2.61</v>
      </c>
      <c r="M217" s="27">
        <v>16.3</v>
      </c>
      <c r="P217" s="27">
        <v>1.238</v>
      </c>
      <c r="Q217" s="27">
        <v>29.6</v>
      </c>
      <c r="S217" s="154">
        <v>8.6999999999999993</v>
      </c>
      <c r="T217" s="154">
        <v>11.41</v>
      </c>
      <c r="U217" s="154">
        <v>4.0199999999999996</v>
      </c>
      <c r="V217" s="154"/>
      <c r="W217" s="27">
        <v>3.6</v>
      </c>
      <c r="Z217" s="27">
        <v>0</v>
      </c>
      <c r="AA217" s="27">
        <v>3.6</v>
      </c>
      <c r="AE217" s="27">
        <v>0</v>
      </c>
      <c r="AJ217" s="27">
        <v>1.4</v>
      </c>
      <c r="AK217" s="27">
        <v>104</v>
      </c>
      <c r="AL217" s="27">
        <v>4.8</v>
      </c>
      <c r="AM217" s="27">
        <v>10</v>
      </c>
      <c r="AN217" s="27">
        <v>388</v>
      </c>
      <c r="AO217" s="27">
        <v>81</v>
      </c>
      <c r="AP217" s="27">
        <v>45</v>
      </c>
      <c r="AQ217" s="27">
        <v>2.76</v>
      </c>
      <c r="AR217" s="27">
        <v>0.19</v>
      </c>
      <c r="AS217" s="27">
        <v>45.2</v>
      </c>
      <c r="AT217" s="27">
        <v>140</v>
      </c>
      <c r="AV217" s="27">
        <v>255</v>
      </c>
      <c r="AW217" s="27">
        <v>255</v>
      </c>
      <c r="AX217" s="27" t="s">
        <v>501</v>
      </c>
      <c r="BE217" s="27">
        <v>18.71</v>
      </c>
      <c r="BH217" s="27">
        <v>8.15</v>
      </c>
      <c r="BJ217" s="27">
        <v>0.28999999999999998</v>
      </c>
      <c r="BK217" s="27">
        <v>0.44</v>
      </c>
      <c r="BL217" s="27" t="s">
        <v>501</v>
      </c>
      <c r="BN217" s="27">
        <v>0.157</v>
      </c>
      <c r="BO217" s="27">
        <v>152</v>
      </c>
      <c r="BP217" s="27">
        <v>5.0999999999999996</v>
      </c>
      <c r="BQ217" s="27">
        <v>0</v>
      </c>
      <c r="BW217" s="27" t="s">
        <v>186</v>
      </c>
      <c r="BX217" s="27">
        <v>2903</v>
      </c>
    </row>
    <row r="218" spans="1:119" ht="15" x14ac:dyDescent="0.3">
      <c r="A218" s="10" t="s">
        <v>799</v>
      </c>
      <c r="B218" t="s">
        <v>1413</v>
      </c>
      <c r="C218"/>
      <c r="D218" s="94" t="s">
        <v>409</v>
      </c>
      <c r="E218" s="14">
        <v>2</v>
      </c>
      <c r="F218" s="40" t="s">
        <v>1119</v>
      </c>
      <c r="G218" s="5" t="s">
        <v>1204</v>
      </c>
      <c r="H218"/>
      <c r="I218" s="27">
        <v>1</v>
      </c>
      <c r="K218" s="154">
        <v>63.617693522906791</v>
      </c>
      <c r="L218" s="154">
        <v>1.6571879936808847</v>
      </c>
      <c r="M218" s="154">
        <v>10.390995260663507</v>
      </c>
      <c r="N218" s="154">
        <v>0</v>
      </c>
      <c r="O218" s="154">
        <v>10.390995260663507</v>
      </c>
      <c r="P218" s="154">
        <v>0.33179304897314377</v>
      </c>
      <c r="Q218" s="154">
        <v>21.358609794628755</v>
      </c>
      <c r="R218" s="154"/>
      <c r="S218" s="154">
        <v>5.5339652448657191</v>
      </c>
      <c r="T218" s="154">
        <v>9.8724328593996837</v>
      </c>
      <c r="U218" s="154">
        <v>3.8206951026856242</v>
      </c>
      <c r="V218" s="154">
        <v>1.5402843601895739E-2</v>
      </c>
      <c r="W218" s="154">
        <v>1.5916271721958926</v>
      </c>
      <c r="X218" s="154">
        <v>0</v>
      </c>
      <c r="Y218" s="154">
        <v>0</v>
      </c>
      <c r="Z218" s="154">
        <v>0</v>
      </c>
      <c r="AA218" s="154">
        <v>1.528436018957346</v>
      </c>
      <c r="AB218" s="154">
        <v>0</v>
      </c>
      <c r="AC218" s="154">
        <v>0</v>
      </c>
      <c r="AD218" s="154">
        <v>0</v>
      </c>
      <c r="AE218" s="154">
        <v>0</v>
      </c>
      <c r="AF218" s="154">
        <v>0</v>
      </c>
      <c r="AG218" s="154">
        <v>0</v>
      </c>
      <c r="AH218" s="154">
        <v>0</v>
      </c>
      <c r="AI218" s="154">
        <v>0</v>
      </c>
      <c r="AJ218" s="154">
        <v>3.0805687203791474</v>
      </c>
      <c r="AK218" s="154">
        <v>46.406003159557663</v>
      </c>
      <c r="AL218" s="154">
        <v>1.43957345971564</v>
      </c>
      <c r="AM218" s="154">
        <v>10.189573459715641</v>
      </c>
      <c r="AN218" s="154">
        <v>162.22353870458136</v>
      </c>
      <c r="AO218" s="154">
        <v>98.597946287519747</v>
      </c>
      <c r="AP218" s="154">
        <v>1122.7488151658767</v>
      </c>
      <c r="AQ218" s="154">
        <v>0.95655608214849919</v>
      </c>
      <c r="AR218" s="154">
        <v>9.7551342812006323E-2</v>
      </c>
      <c r="AS218" s="154">
        <v>24.589257503949447</v>
      </c>
      <c r="AT218" s="154">
        <v>47.630331753554501</v>
      </c>
      <c r="AU218" s="154">
        <v>0</v>
      </c>
      <c r="AV218" s="154">
        <v>173.45971563981041</v>
      </c>
      <c r="AW218" s="154">
        <v>54.620853080568729</v>
      </c>
      <c r="AX218" s="154">
        <v>1.8957345971563981</v>
      </c>
      <c r="AY218" s="154">
        <v>0</v>
      </c>
      <c r="AZ218" s="154">
        <v>0</v>
      </c>
      <c r="BA218" s="154">
        <v>0</v>
      </c>
      <c r="BB218" s="154">
        <v>0</v>
      </c>
      <c r="BC218" s="154">
        <v>0</v>
      </c>
      <c r="BD218" s="154">
        <v>0</v>
      </c>
      <c r="BE218" s="154">
        <v>7.0627962085308065</v>
      </c>
      <c r="BF218" s="154">
        <v>0</v>
      </c>
      <c r="BG218" s="154">
        <v>0</v>
      </c>
      <c r="BH218" s="154">
        <v>5.1267772511848344</v>
      </c>
      <c r="BI218" s="154">
        <v>0</v>
      </c>
      <c r="BJ218" s="154">
        <v>9.9802527646129555E-2</v>
      </c>
      <c r="BK218" s="154">
        <v>0.28372827804107431</v>
      </c>
      <c r="BL218" s="154">
        <v>8.6295418641390217E-2</v>
      </c>
      <c r="BM218" s="154"/>
      <c r="BN218" s="154">
        <v>3.1623222748815169E-2</v>
      </c>
      <c r="BO218" s="154">
        <v>25.849131121642969</v>
      </c>
      <c r="BP218" s="154">
        <v>1.5481832543443919</v>
      </c>
      <c r="BQ218" s="154">
        <v>0.11848341232227488</v>
      </c>
      <c r="BR218" s="154">
        <v>0</v>
      </c>
      <c r="BS218" s="154"/>
      <c r="BT218" s="27">
        <v>6.25</v>
      </c>
      <c r="BW218" s="27" t="s">
        <v>8</v>
      </c>
      <c r="BX218" s="27">
        <v>344</v>
      </c>
    </row>
    <row r="219" spans="1:119" ht="15.5" x14ac:dyDescent="0.3">
      <c r="A219" s="10" t="s">
        <v>800</v>
      </c>
      <c r="B219" t="s">
        <v>1413</v>
      </c>
      <c r="C219"/>
      <c r="D219" s="50" t="s">
        <v>407</v>
      </c>
      <c r="E219">
        <v>1</v>
      </c>
      <c r="F219" s="40" t="s">
        <v>148</v>
      </c>
      <c r="H219"/>
      <c r="I219" s="27">
        <v>1</v>
      </c>
      <c r="K219" s="27">
        <v>75</v>
      </c>
      <c r="L219" s="27">
        <v>2.02</v>
      </c>
      <c r="M219" s="27">
        <v>12.6</v>
      </c>
      <c r="P219" s="27">
        <v>0.41899999999999998</v>
      </c>
      <c r="Q219" s="27">
        <v>10.3</v>
      </c>
      <c r="S219" s="154">
        <v>3.01</v>
      </c>
      <c r="T219" s="154">
        <v>4</v>
      </c>
      <c r="U219" s="154">
        <v>1.36</v>
      </c>
      <c r="V219" s="154"/>
      <c r="W219" s="27">
        <v>1.2</v>
      </c>
      <c r="Z219" s="27">
        <v>0</v>
      </c>
      <c r="AA219" s="27">
        <v>1.2</v>
      </c>
      <c r="AE219" s="27">
        <v>0</v>
      </c>
      <c r="AJ219" s="27">
        <v>0.9</v>
      </c>
      <c r="AK219" s="27">
        <v>39</v>
      </c>
      <c r="AL219" s="27">
        <v>1.8</v>
      </c>
      <c r="AM219" s="27">
        <v>9</v>
      </c>
      <c r="AN219" s="27">
        <v>192</v>
      </c>
      <c r="AO219" s="27">
        <v>98</v>
      </c>
      <c r="AP219" s="27">
        <v>126</v>
      </c>
      <c r="AQ219" s="27">
        <v>1.1499999999999999</v>
      </c>
      <c r="AR219" s="27">
        <v>0.12</v>
      </c>
      <c r="AS219" s="27">
        <v>30.8</v>
      </c>
      <c r="AT219" s="27">
        <v>60</v>
      </c>
      <c r="AW219" s="27">
        <v>66</v>
      </c>
      <c r="AX219" s="27" t="s">
        <v>1094</v>
      </c>
      <c r="BE219" s="27">
        <v>7.94</v>
      </c>
      <c r="BH219" s="27">
        <v>3.48</v>
      </c>
      <c r="BJ219" s="27">
        <v>0.11</v>
      </c>
      <c r="BK219" s="27">
        <v>0.38</v>
      </c>
      <c r="BL219" s="27">
        <v>0.1</v>
      </c>
      <c r="BN219" s="27">
        <v>0.04</v>
      </c>
      <c r="BO219" s="27">
        <v>35</v>
      </c>
      <c r="BP219" s="27">
        <v>1.6</v>
      </c>
      <c r="BQ219" s="27">
        <v>0</v>
      </c>
      <c r="BW219" s="27" t="s">
        <v>186</v>
      </c>
      <c r="BX219" s="27">
        <v>2867</v>
      </c>
      <c r="BY219" s="80"/>
      <c r="BZ219" s="80"/>
    </row>
    <row r="220" spans="1:119" ht="15" x14ac:dyDescent="0.3">
      <c r="A220" s="10" t="s">
        <v>801</v>
      </c>
      <c r="B220" t="s">
        <v>1413</v>
      </c>
      <c r="C220"/>
      <c r="D220" s="94" t="s">
        <v>407</v>
      </c>
      <c r="E220" s="14">
        <v>2</v>
      </c>
      <c r="F220" s="40" t="s">
        <v>210</v>
      </c>
      <c r="H220"/>
      <c r="I220" s="27">
        <v>1</v>
      </c>
      <c r="K220" s="27">
        <v>70.8</v>
      </c>
      <c r="L220" s="27">
        <v>2.0499999999999998</v>
      </c>
      <c r="M220" s="27">
        <v>12.8</v>
      </c>
      <c r="P220" s="27">
        <v>0.88400000000000001</v>
      </c>
      <c r="Q220" s="27">
        <v>13.8</v>
      </c>
      <c r="S220" s="154">
        <v>3.68</v>
      </c>
      <c r="T220" s="154">
        <v>6.53</v>
      </c>
      <c r="U220" s="154">
        <v>1.22</v>
      </c>
      <c r="V220" s="154"/>
      <c r="W220" s="27">
        <v>1.5</v>
      </c>
      <c r="Z220" s="27">
        <v>0</v>
      </c>
      <c r="AA220" s="27">
        <v>1.5</v>
      </c>
      <c r="AE220" s="27">
        <v>0</v>
      </c>
      <c r="AJ220" s="27">
        <v>1.1000000000000001</v>
      </c>
      <c r="AK220" s="27">
        <v>64</v>
      </c>
      <c r="AL220" s="27">
        <v>3.9</v>
      </c>
      <c r="AM220" s="27">
        <v>17</v>
      </c>
      <c r="AN220" s="27">
        <v>220</v>
      </c>
      <c r="AO220" s="27">
        <v>222</v>
      </c>
      <c r="AP220" s="27">
        <v>146</v>
      </c>
      <c r="AQ220" s="27">
        <v>1.41</v>
      </c>
      <c r="AR220" s="27">
        <v>0.06</v>
      </c>
      <c r="AS220" s="27">
        <v>36.4</v>
      </c>
      <c r="AT220" s="27">
        <v>80</v>
      </c>
      <c r="AV220" s="27">
        <v>399</v>
      </c>
      <c r="AW220" s="27">
        <v>385</v>
      </c>
      <c r="AX220" s="27">
        <v>86</v>
      </c>
      <c r="BE220" s="27">
        <v>5</v>
      </c>
      <c r="BH220" s="27">
        <v>0.74</v>
      </c>
      <c r="BJ220" s="27">
        <v>0.16</v>
      </c>
      <c r="BK220" s="27">
        <v>0.4</v>
      </c>
      <c r="BL220" s="27">
        <v>0.2</v>
      </c>
      <c r="BN220" s="27">
        <v>0.25</v>
      </c>
      <c r="BO220" s="27">
        <v>80</v>
      </c>
      <c r="BP220" s="27">
        <v>5.4</v>
      </c>
      <c r="BQ220" s="27">
        <v>0</v>
      </c>
      <c r="BW220" s="27" t="s">
        <v>186</v>
      </c>
      <c r="BX220" s="27">
        <v>4313</v>
      </c>
    </row>
    <row r="221" spans="1:119" ht="15.5" x14ac:dyDescent="0.3">
      <c r="A221" s="10" t="s">
        <v>802</v>
      </c>
      <c r="B221" t="s">
        <v>1413</v>
      </c>
      <c r="C221"/>
      <c r="D221" s="50" t="s">
        <v>407</v>
      </c>
      <c r="E221">
        <v>1</v>
      </c>
      <c r="F221" s="40" t="s">
        <v>152</v>
      </c>
      <c r="G221" s="5"/>
      <c r="H221"/>
      <c r="I221" s="27">
        <v>1</v>
      </c>
      <c r="K221" s="27">
        <v>71.400000000000006</v>
      </c>
      <c r="L221" s="27">
        <v>1.92</v>
      </c>
      <c r="M221" s="27">
        <v>12</v>
      </c>
      <c r="P221" s="27">
        <v>0.39900000000000002</v>
      </c>
      <c r="Q221" s="27">
        <v>14.6</v>
      </c>
      <c r="S221" s="154">
        <v>3.47</v>
      </c>
      <c r="T221" s="154">
        <v>4.7</v>
      </c>
      <c r="U221" s="154">
        <v>4.38</v>
      </c>
      <c r="V221" s="154"/>
      <c r="W221" s="27">
        <v>1.1000000000000001</v>
      </c>
      <c r="Z221" s="27">
        <v>0</v>
      </c>
      <c r="AA221" s="27">
        <v>1.1000000000000001</v>
      </c>
      <c r="AE221" s="27">
        <v>0</v>
      </c>
      <c r="AJ221" s="27">
        <v>0.9</v>
      </c>
      <c r="AK221" s="27">
        <v>37</v>
      </c>
      <c r="AL221" s="27">
        <v>1.7</v>
      </c>
      <c r="AM221" s="27">
        <v>9</v>
      </c>
      <c r="AN221" s="27">
        <v>183</v>
      </c>
      <c r="AO221" s="27">
        <v>93</v>
      </c>
      <c r="AP221" s="27">
        <v>120</v>
      </c>
      <c r="AQ221" s="27">
        <v>1.0900000000000001</v>
      </c>
      <c r="AR221" s="27">
        <v>0.11</v>
      </c>
      <c r="AS221" s="27">
        <v>29.3</v>
      </c>
      <c r="AT221" s="27">
        <v>57</v>
      </c>
      <c r="AV221" s="27">
        <v>63</v>
      </c>
      <c r="AW221" s="27">
        <v>63</v>
      </c>
      <c r="AX221" s="27">
        <v>1</v>
      </c>
      <c r="BE221" s="27">
        <v>7.56</v>
      </c>
      <c r="BH221" s="27">
        <v>6.08</v>
      </c>
      <c r="BJ221" s="27">
        <v>0.1</v>
      </c>
      <c r="BK221" s="27">
        <v>0.36</v>
      </c>
      <c r="BL221" s="27">
        <v>0.1</v>
      </c>
      <c r="BN221" s="27">
        <v>3.7999999999999999E-2</v>
      </c>
      <c r="BO221" s="27">
        <v>33</v>
      </c>
      <c r="BP221" s="27">
        <v>1.5</v>
      </c>
      <c r="BQ221" s="27">
        <v>0</v>
      </c>
      <c r="BW221" s="27" t="s">
        <v>186</v>
      </c>
      <c r="BX221" s="27">
        <v>2869</v>
      </c>
      <c r="BY221" s="80"/>
      <c r="BZ221" s="80"/>
    </row>
    <row r="222" spans="1:119" ht="15" x14ac:dyDescent="0.3">
      <c r="A222" s="10" t="s">
        <v>803</v>
      </c>
      <c r="B222" t="s">
        <v>1413</v>
      </c>
      <c r="C222"/>
      <c r="D222" s="94" t="s">
        <v>407</v>
      </c>
      <c r="E222" s="14">
        <v>2</v>
      </c>
      <c r="F222" s="40" t="s">
        <v>211</v>
      </c>
      <c r="H222"/>
      <c r="I222" s="27">
        <v>1</v>
      </c>
      <c r="K222" s="27">
        <v>72.5</v>
      </c>
      <c r="L222" s="27">
        <v>2.19</v>
      </c>
      <c r="M222" s="27">
        <v>13.7</v>
      </c>
      <c r="P222" s="27">
        <v>0.93300000000000005</v>
      </c>
      <c r="Q222" s="27">
        <v>11.9</v>
      </c>
      <c r="S222" s="154">
        <v>3.63</v>
      </c>
      <c r="T222" s="154">
        <v>4.57</v>
      </c>
      <c r="U222" s="154">
        <v>1.66</v>
      </c>
      <c r="V222" s="154"/>
      <c r="W222" s="27">
        <v>1.2</v>
      </c>
      <c r="Z222" s="27">
        <v>0</v>
      </c>
      <c r="AA222" s="27">
        <v>1.2</v>
      </c>
      <c r="AE222" s="27">
        <v>0</v>
      </c>
      <c r="AJ222" s="27">
        <v>0.8</v>
      </c>
      <c r="AK222" s="27">
        <v>99</v>
      </c>
      <c r="AL222" s="27">
        <v>4.0999999999999996</v>
      </c>
      <c r="AM222" s="27">
        <v>13</v>
      </c>
      <c r="AN222" s="27">
        <v>170</v>
      </c>
      <c r="AO222" s="27">
        <v>142</v>
      </c>
      <c r="AP222" s="27">
        <v>151</v>
      </c>
      <c r="AQ222" s="27">
        <v>1.58</v>
      </c>
      <c r="AR222" s="27">
        <v>0.06</v>
      </c>
      <c r="AS222" s="27">
        <v>34</v>
      </c>
      <c r="AT222" s="27">
        <v>38</v>
      </c>
      <c r="AV222" s="27">
        <v>166</v>
      </c>
      <c r="BJ222" s="27">
        <v>0.11</v>
      </c>
      <c r="BK222" s="27">
        <v>0.47</v>
      </c>
      <c r="BL222" s="27" t="s">
        <v>501</v>
      </c>
      <c r="BN222" s="27">
        <v>0.13100000000000001</v>
      </c>
      <c r="BO222" s="27">
        <v>71</v>
      </c>
      <c r="BP222" s="27">
        <v>1.7</v>
      </c>
      <c r="BQ222" s="27">
        <v>0</v>
      </c>
      <c r="BW222" s="27" t="s">
        <v>186</v>
      </c>
      <c r="BX222" s="27">
        <v>4316</v>
      </c>
    </row>
    <row r="223" spans="1:119" ht="15" x14ac:dyDescent="0.3">
      <c r="A223" s="10" t="s">
        <v>804</v>
      </c>
      <c r="B223"/>
      <c r="C223"/>
      <c r="D223" s="50" t="s">
        <v>409</v>
      </c>
      <c r="E223" s="107">
        <v>3</v>
      </c>
      <c r="F223" s="40" t="s">
        <v>212</v>
      </c>
      <c r="G223" s="5" t="s">
        <v>485</v>
      </c>
      <c r="H223"/>
      <c r="S223" s="154"/>
      <c r="T223" s="154"/>
      <c r="U223" s="154"/>
      <c r="V223" s="154"/>
    </row>
    <row r="224" spans="1:119" ht="15.5" x14ac:dyDescent="0.3">
      <c r="A224" s="10" t="s">
        <v>805</v>
      </c>
      <c r="B224" t="s">
        <v>1413</v>
      </c>
      <c r="C224"/>
      <c r="D224" s="50" t="s">
        <v>407</v>
      </c>
      <c r="E224">
        <v>1</v>
      </c>
      <c r="F224" s="40" t="s">
        <v>213</v>
      </c>
      <c r="G224" s="40" t="s">
        <v>153</v>
      </c>
      <c r="H224"/>
      <c r="I224" s="27">
        <v>1</v>
      </c>
      <c r="K224" s="27">
        <v>75.5</v>
      </c>
      <c r="L224" s="27">
        <v>1.61</v>
      </c>
      <c r="M224" s="27">
        <v>10</v>
      </c>
      <c r="P224" s="27">
        <v>0.312</v>
      </c>
      <c r="Q224" s="27">
        <v>11.6</v>
      </c>
      <c r="S224" s="154">
        <v>2.98</v>
      </c>
      <c r="T224" s="154">
        <v>4.57</v>
      </c>
      <c r="U224" s="154">
        <v>2.08</v>
      </c>
      <c r="V224" s="154"/>
      <c r="W224" s="27">
        <v>2</v>
      </c>
      <c r="Z224" s="27">
        <v>0</v>
      </c>
      <c r="AA224" s="27">
        <v>2</v>
      </c>
      <c r="AE224" s="27">
        <v>0</v>
      </c>
      <c r="AJ224" s="27">
        <v>0.9</v>
      </c>
      <c r="AK224" s="27">
        <v>56</v>
      </c>
      <c r="AL224" s="27">
        <v>1.4</v>
      </c>
      <c r="AM224" s="27">
        <v>9</v>
      </c>
      <c r="AN224" s="27">
        <v>162</v>
      </c>
      <c r="AO224" s="27">
        <v>107</v>
      </c>
      <c r="AP224" s="27">
        <v>136</v>
      </c>
      <c r="AQ224" s="27">
        <v>0.93</v>
      </c>
      <c r="AR224" s="27">
        <v>0.09</v>
      </c>
      <c r="AS224" s="27">
        <v>23.2</v>
      </c>
      <c r="AT224" s="27">
        <v>45</v>
      </c>
      <c r="AV224" s="27">
        <v>87</v>
      </c>
      <c r="AW224" s="27">
        <v>58</v>
      </c>
      <c r="AX224" s="27">
        <v>170</v>
      </c>
      <c r="BE224" s="27">
        <v>6.12</v>
      </c>
      <c r="BH224" s="27">
        <v>2.8</v>
      </c>
      <c r="BJ224" s="27">
        <v>0.09</v>
      </c>
      <c r="BK224" s="27">
        <v>0.32</v>
      </c>
      <c r="BL224" s="27">
        <v>0.1</v>
      </c>
      <c r="BN224" s="27">
        <v>0.04</v>
      </c>
      <c r="BO224" s="27">
        <v>27</v>
      </c>
      <c r="BP224" s="27">
        <v>1.3</v>
      </c>
      <c r="BQ224" s="27" t="s">
        <v>1094</v>
      </c>
      <c r="BW224" s="27" t="s">
        <v>186</v>
      </c>
      <c r="BX224" s="27">
        <v>2883</v>
      </c>
      <c r="BY224" s="80"/>
      <c r="BZ224" s="80"/>
    </row>
    <row r="225" spans="1:119" ht="15" x14ac:dyDescent="0.3">
      <c r="B225"/>
      <c r="C225" s="2" t="s">
        <v>513</v>
      </c>
      <c r="D225" s="2"/>
      <c r="E225" s="48" t="s">
        <v>1336</v>
      </c>
      <c r="F225"/>
      <c r="G225" s="50"/>
      <c r="I225" s="81"/>
      <c r="J225" s="81"/>
      <c r="S225" s="154"/>
      <c r="T225" s="154"/>
      <c r="U225" s="154"/>
      <c r="V225" s="154"/>
    </row>
    <row r="226" spans="1:119" ht="15" x14ac:dyDescent="0.3">
      <c r="A226" s="10" t="s">
        <v>806</v>
      </c>
      <c r="B226" t="s">
        <v>1413</v>
      </c>
      <c r="C226" t="s">
        <v>407</v>
      </c>
      <c r="D226" s="50" t="s">
        <v>407</v>
      </c>
      <c r="E226" s="14">
        <v>2</v>
      </c>
      <c r="F226" s="40" t="s">
        <v>224</v>
      </c>
      <c r="G226" s="5" t="s">
        <v>255</v>
      </c>
      <c r="H226" s="4" t="s">
        <v>379</v>
      </c>
      <c r="I226" s="27">
        <v>0.75</v>
      </c>
      <c r="K226" s="27">
        <v>91.4</v>
      </c>
      <c r="L226" s="27">
        <v>0.47</v>
      </c>
      <c r="M226" s="27">
        <v>2.9</v>
      </c>
      <c r="P226" s="27">
        <v>0</v>
      </c>
      <c r="Q226" s="27">
        <v>0.6</v>
      </c>
      <c r="S226" s="154">
        <v>0.1</v>
      </c>
      <c r="T226" s="154">
        <v>0.1</v>
      </c>
      <c r="U226" s="154">
        <v>0.2</v>
      </c>
      <c r="V226" s="154"/>
      <c r="Y226" s="27">
        <v>2</v>
      </c>
      <c r="AB226" s="27">
        <v>0.1</v>
      </c>
      <c r="AC226" s="27">
        <v>1.9</v>
      </c>
      <c r="AG226" s="27">
        <v>1.7</v>
      </c>
      <c r="AK226" s="27">
        <v>27</v>
      </c>
      <c r="AL226" s="27">
        <v>0.7</v>
      </c>
      <c r="AM226" s="27">
        <v>13</v>
      </c>
      <c r="AN226" s="27">
        <v>72</v>
      </c>
      <c r="AO226" s="27">
        <v>260</v>
      </c>
      <c r="AP226" s="27">
        <v>1</v>
      </c>
      <c r="AQ226" s="27">
        <v>0.7</v>
      </c>
      <c r="AR226" s="27">
        <v>0.08</v>
      </c>
      <c r="AS226" s="27">
        <v>1</v>
      </c>
      <c r="AT226" s="27">
        <v>0.2</v>
      </c>
      <c r="AW226" s="27">
        <v>0</v>
      </c>
      <c r="AX226" s="27">
        <v>315</v>
      </c>
      <c r="BF226" s="27">
        <v>0</v>
      </c>
      <c r="BH226" s="27">
        <v>1.1599999999999999</v>
      </c>
      <c r="BJ226" s="27">
        <v>0.16</v>
      </c>
      <c r="BK226" s="27">
        <v>0.06</v>
      </c>
      <c r="BL226" s="27">
        <v>1</v>
      </c>
      <c r="BN226" s="27">
        <v>0.09</v>
      </c>
      <c r="BO226" s="27">
        <v>175</v>
      </c>
      <c r="BP226" s="27">
        <v>0</v>
      </c>
      <c r="BQ226" s="27">
        <v>12</v>
      </c>
      <c r="BW226" s="27" t="s">
        <v>8</v>
      </c>
      <c r="BX226" s="27">
        <v>777</v>
      </c>
    </row>
    <row r="227" spans="1:119" ht="15" x14ac:dyDescent="0.3">
      <c r="A227" s="10" t="s">
        <v>807</v>
      </c>
      <c r="B227"/>
      <c r="C227" t="s">
        <v>409</v>
      </c>
      <c r="D227" s="50" t="s">
        <v>409</v>
      </c>
      <c r="E227" s="14">
        <v>2</v>
      </c>
      <c r="F227" s="40" t="s">
        <v>223</v>
      </c>
      <c r="G227" s="5" t="s">
        <v>254</v>
      </c>
      <c r="H227" s="4" t="s">
        <v>379</v>
      </c>
      <c r="S227" s="154"/>
      <c r="T227" s="154"/>
      <c r="U227" s="154"/>
      <c r="V227" s="154"/>
      <c r="BW227" s="27" t="s">
        <v>496</v>
      </c>
    </row>
    <row r="228" spans="1:119" ht="15" x14ac:dyDescent="0.3">
      <c r="A228" s="10" t="s">
        <v>808</v>
      </c>
      <c r="B228" t="s">
        <v>1413</v>
      </c>
      <c r="C228"/>
      <c r="D228" s="50" t="s">
        <v>407</v>
      </c>
      <c r="E228" s="14">
        <v>2</v>
      </c>
      <c r="F228" s="40" t="s">
        <v>225</v>
      </c>
      <c r="G228" s="5" t="s">
        <v>380</v>
      </c>
      <c r="H228" s="4" t="s">
        <v>379</v>
      </c>
      <c r="I228" s="27">
        <v>1</v>
      </c>
      <c r="K228" s="27">
        <v>90</v>
      </c>
      <c r="L228" s="27">
        <v>0.35</v>
      </c>
      <c r="M228" s="27">
        <v>2.2000000000000002</v>
      </c>
      <c r="P228" s="27">
        <v>0</v>
      </c>
      <c r="Q228" s="27">
        <v>0.4</v>
      </c>
      <c r="S228" s="154">
        <v>0.1</v>
      </c>
      <c r="T228" s="154">
        <v>0.01</v>
      </c>
      <c r="U228" s="154">
        <v>0.19</v>
      </c>
      <c r="V228" s="154"/>
      <c r="W228" s="27">
        <v>2.9</v>
      </c>
      <c r="Z228" s="27">
        <v>0.8</v>
      </c>
      <c r="AA228" s="27">
        <v>2.1</v>
      </c>
      <c r="AE228" s="27">
        <v>2.1</v>
      </c>
      <c r="AJ228" s="27">
        <v>2.4</v>
      </c>
      <c r="AK228" s="27">
        <v>26</v>
      </c>
      <c r="AL228" s="27">
        <v>0.2</v>
      </c>
      <c r="AM228" s="27">
        <v>16</v>
      </c>
      <c r="AN228" s="27">
        <v>67</v>
      </c>
      <c r="AO228" s="27">
        <v>302</v>
      </c>
      <c r="AP228" s="27">
        <v>601</v>
      </c>
      <c r="AQ228" s="27">
        <v>0.82</v>
      </c>
      <c r="AR228" s="27">
        <v>0.19</v>
      </c>
      <c r="AS228" s="27">
        <v>2.8</v>
      </c>
      <c r="AT228" s="27">
        <v>267</v>
      </c>
      <c r="AV228" s="27">
        <v>53</v>
      </c>
      <c r="AW228" s="27">
        <v>0</v>
      </c>
      <c r="AX228" s="27">
        <v>320</v>
      </c>
      <c r="BE228" s="27">
        <v>0</v>
      </c>
      <c r="BH228" s="27">
        <v>3.78</v>
      </c>
      <c r="BJ228" s="27">
        <v>0.09</v>
      </c>
      <c r="BK228" s="27">
        <v>0.16</v>
      </c>
      <c r="BL228" s="27">
        <v>1.5</v>
      </c>
      <c r="BN228" s="27">
        <v>0.17199999999999999</v>
      </c>
      <c r="BO228" s="27">
        <v>150</v>
      </c>
      <c r="BP228" s="27">
        <v>0</v>
      </c>
      <c r="BQ228" s="27">
        <v>29</v>
      </c>
      <c r="BW228" s="27" t="s">
        <v>1420</v>
      </c>
      <c r="BX228" s="27">
        <v>4094</v>
      </c>
    </row>
    <row r="229" spans="1:119" ht="15.5" x14ac:dyDescent="0.3">
      <c r="A229" s="10" t="s">
        <v>809</v>
      </c>
      <c r="B229" t="s">
        <v>1413</v>
      </c>
      <c r="C229" t="s">
        <v>407</v>
      </c>
      <c r="D229" s="50" t="s">
        <v>407</v>
      </c>
      <c r="E229">
        <v>1</v>
      </c>
      <c r="F229" s="40" t="s">
        <v>155</v>
      </c>
      <c r="H229" s="6" t="s">
        <v>45</v>
      </c>
      <c r="I229" s="27">
        <v>1</v>
      </c>
      <c r="K229" s="27">
        <v>93.6</v>
      </c>
      <c r="L229" s="27">
        <v>0.3</v>
      </c>
      <c r="M229" s="27">
        <v>1.9</v>
      </c>
      <c r="N229" s="27">
        <v>1.9</v>
      </c>
      <c r="O229" s="27">
        <v>0</v>
      </c>
      <c r="P229" s="27">
        <v>0</v>
      </c>
      <c r="Q229" s="27">
        <v>0.2</v>
      </c>
      <c r="S229" s="154">
        <v>0.04</v>
      </c>
      <c r="T229" s="154">
        <v>0.02</v>
      </c>
      <c r="U229" s="154">
        <v>0.08</v>
      </c>
      <c r="V229" s="154"/>
      <c r="W229" s="27">
        <v>2.2000000000000002</v>
      </c>
      <c r="Z229" s="27">
        <v>0.1</v>
      </c>
      <c r="AA229" s="27">
        <v>2.1</v>
      </c>
      <c r="AD229" s="27">
        <v>0</v>
      </c>
      <c r="AE229" s="27">
        <v>1.3</v>
      </c>
      <c r="AJ229" s="27">
        <v>1</v>
      </c>
      <c r="AK229" s="27">
        <v>16</v>
      </c>
      <c r="AL229" s="27">
        <v>0.8</v>
      </c>
      <c r="AM229" s="27">
        <v>28</v>
      </c>
      <c r="AN229" s="27">
        <v>63</v>
      </c>
      <c r="AO229" s="27">
        <v>389</v>
      </c>
      <c r="AP229" s="27">
        <v>3</v>
      </c>
      <c r="AQ229" s="27">
        <v>0.55000000000000004</v>
      </c>
      <c r="AR229" s="27">
        <v>0.12</v>
      </c>
      <c r="AS229" s="27">
        <v>1</v>
      </c>
      <c r="AT229" s="27">
        <v>190</v>
      </c>
      <c r="AV229" s="27">
        <v>22</v>
      </c>
      <c r="AW229" s="27">
        <v>0</v>
      </c>
      <c r="AX229" s="27">
        <v>133</v>
      </c>
      <c r="BE229" s="27">
        <v>0</v>
      </c>
      <c r="BH229" s="27">
        <v>0.27</v>
      </c>
      <c r="BJ229" s="27">
        <v>0.09</v>
      </c>
      <c r="BK229" s="27">
        <v>0.05</v>
      </c>
      <c r="BL229" s="27">
        <v>0.1</v>
      </c>
      <c r="BN229" s="27">
        <v>0.12</v>
      </c>
      <c r="BO229" s="27">
        <v>16</v>
      </c>
      <c r="BP229" s="27">
        <v>0</v>
      </c>
      <c r="BQ229" s="27">
        <v>17</v>
      </c>
      <c r="BW229" s="27" t="s">
        <v>1420</v>
      </c>
      <c r="BX229" s="27">
        <v>3769</v>
      </c>
    </row>
    <row r="230" spans="1:119" ht="15.5" x14ac:dyDescent="0.3">
      <c r="A230" s="10" t="s">
        <v>810</v>
      </c>
      <c r="B230" t="s">
        <v>1413</v>
      </c>
      <c r="C230" t="s">
        <v>407</v>
      </c>
      <c r="D230" s="50" t="s">
        <v>407</v>
      </c>
      <c r="E230">
        <v>1</v>
      </c>
      <c r="F230" s="40" t="s">
        <v>154</v>
      </c>
      <c r="H230" s="6" t="s">
        <v>45</v>
      </c>
      <c r="I230" s="27">
        <v>1</v>
      </c>
      <c r="K230" s="27">
        <v>95.4</v>
      </c>
      <c r="L230" s="27">
        <v>0.24</v>
      </c>
      <c r="M230" s="27">
        <v>1.5</v>
      </c>
      <c r="N230" s="27">
        <v>1.5</v>
      </c>
      <c r="O230" s="27">
        <v>0</v>
      </c>
      <c r="P230" s="27">
        <v>0</v>
      </c>
      <c r="Q230" s="27">
        <v>0.1</v>
      </c>
      <c r="S230" s="154">
        <v>0.02</v>
      </c>
      <c r="T230" s="154">
        <v>0.01</v>
      </c>
      <c r="U230" s="154">
        <v>0.04</v>
      </c>
      <c r="V230" s="154"/>
      <c r="W230" s="27">
        <v>1.2</v>
      </c>
      <c r="Z230" s="27">
        <v>0.1</v>
      </c>
      <c r="AA230" s="27">
        <v>1.1000000000000001</v>
      </c>
      <c r="AD230" s="27">
        <v>0</v>
      </c>
      <c r="AE230" s="27">
        <v>1.1000000000000001</v>
      </c>
      <c r="AJ230" s="27">
        <v>0.8</v>
      </c>
      <c r="AK230" s="27">
        <v>18</v>
      </c>
      <c r="AL230" s="27">
        <v>0.8</v>
      </c>
      <c r="AM230" s="27">
        <v>24</v>
      </c>
      <c r="AN230" s="27">
        <v>47</v>
      </c>
      <c r="AO230" s="27">
        <v>272</v>
      </c>
      <c r="AP230" s="27">
        <v>1</v>
      </c>
      <c r="AQ230" s="27">
        <v>0.48</v>
      </c>
      <c r="AR230" s="27">
        <v>0.13</v>
      </c>
      <c r="AS230" s="27">
        <v>1</v>
      </c>
      <c r="AT230" s="27">
        <v>210</v>
      </c>
      <c r="AV230" s="27">
        <v>14</v>
      </c>
      <c r="AW230" s="27">
        <v>0</v>
      </c>
      <c r="AX230" s="27">
        <v>87</v>
      </c>
      <c r="BE230" s="27">
        <v>0</v>
      </c>
      <c r="BH230" s="27">
        <v>0.25</v>
      </c>
      <c r="BJ230" s="27">
        <v>0.05</v>
      </c>
      <c r="BK230" s="27">
        <v>0.04</v>
      </c>
      <c r="BL230" s="27">
        <v>0.6</v>
      </c>
      <c r="BN230" s="27">
        <v>0.09</v>
      </c>
      <c r="BO230" s="27">
        <v>3</v>
      </c>
      <c r="BP230" s="27">
        <v>0</v>
      </c>
      <c r="BQ230" s="27">
        <v>12</v>
      </c>
      <c r="BW230" s="27" t="s">
        <v>1420</v>
      </c>
      <c r="BX230" s="27">
        <v>4171</v>
      </c>
    </row>
    <row r="231" spans="1:119" ht="15.5" x14ac:dyDescent="0.3">
      <c r="A231" s="10" t="s">
        <v>811</v>
      </c>
      <c r="B231" t="s">
        <v>1413</v>
      </c>
      <c r="C231" t="s">
        <v>407</v>
      </c>
      <c r="D231" s="50" t="s">
        <v>407</v>
      </c>
      <c r="E231">
        <v>1</v>
      </c>
      <c r="F231" s="40" t="s">
        <v>156</v>
      </c>
      <c r="G231" s="5" t="s">
        <v>54</v>
      </c>
      <c r="H231" s="6" t="s">
        <v>43</v>
      </c>
      <c r="I231" s="27">
        <v>1</v>
      </c>
      <c r="K231" s="27">
        <v>89.2</v>
      </c>
      <c r="L231" s="27">
        <v>0.26</v>
      </c>
      <c r="M231" s="27">
        <v>1.6</v>
      </c>
      <c r="N231" s="27">
        <v>1.6</v>
      </c>
      <c r="O231" s="27">
        <v>0</v>
      </c>
      <c r="P231" s="27">
        <v>0</v>
      </c>
      <c r="Q231" s="27">
        <v>0.1</v>
      </c>
      <c r="S231" s="154">
        <v>0.02</v>
      </c>
      <c r="T231" s="154">
        <v>0.02</v>
      </c>
      <c r="U231" s="154">
        <v>0.04</v>
      </c>
      <c r="V231" s="154"/>
      <c r="W231" s="27">
        <v>5.8</v>
      </c>
      <c r="Z231" s="27">
        <v>0.4</v>
      </c>
      <c r="AA231" s="27">
        <v>5.4</v>
      </c>
      <c r="AD231" s="27">
        <v>0</v>
      </c>
      <c r="AE231" s="27">
        <v>2.4</v>
      </c>
      <c r="AJ231" s="27">
        <v>1.1000000000000001</v>
      </c>
      <c r="AK231" s="27">
        <v>17</v>
      </c>
      <c r="AL231" s="27">
        <v>0.8</v>
      </c>
      <c r="AM231" s="27">
        <v>26</v>
      </c>
      <c r="AN231" s="27">
        <v>29</v>
      </c>
      <c r="AO231" s="27">
        <v>381</v>
      </c>
      <c r="AP231" s="27">
        <v>105</v>
      </c>
      <c r="AQ231" s="27">
        <v>0.28999999999999998</v>
      </c>
      <c r="AR231" s="27">
        <v>0.08</v>
      </c>
      <c r="AS231" s="27" t="s">
        <v>501</v>
      </c>
      <c r="AT231" s="27">
        <v>410</v>
      </c>
      <c r="AV231" s="27">
        <v>3</v>
      </c>
      <c r="AW231" s="27">
        <v>0</v>
      </c>
      <c r="AX231" s="27">
        <v>17</v>
      </c>
      <c r="BE231" s="27">
        <v>0</v>
      </c>
      <c r="BH231" s="27" t="s">
        <v>501</v>
      </c>
      <c r="BJ231" s="27">
        <v>0.01</v>
      </c>
      <c r="BK231" s="27">
        <v>0.02</v>
      </c>
      <c r="BL231" s="27">
        <v>0.4</v>
      </c>
      <c r="BN231" s="27">
        <v>0.03</v>
      </c>
      <c r="BO231" s="27">
        <v>20</v>
      </c>
      <c r="BP231" s="27">
        <v>0</v>
      </c>
      <c r="BQ231" s="27">
        <v>3</v>
      </c>
      <c r="BW231" s="27" t="s">
        <v>1420</v>
      </c>
      <c r="BX231" s="27">
        <v>4096</v>
      </c>
    </row>
    <row r="232" spans="1:119" ht="15.5" x14ac:dyDescent="0.3">
      <c r="A232" s="10" t="s">
        <v>814</v>
      </c>
      <c r="B232" t="s">
        <v>1413</v>
      </c>
      <c r="C232" t="s">
        <v>407</v>
      </c>
      <c r="D232" s="50" t="s">
        <v>407</v>
      </c>
      <c r="E232" s="14">
        <v>2</v>
      </c>
      <c r="F232" s="40" t="s">
        <v>157</v>
      </c>
      <c r="G232" s="5" t="s">
        <v>55</v>
      </c>
      <c r="H232" s="6" t="s">
        <v>43</v>
      </c>
      <c r="I232" s="27">
        <v>1</v>
      </c>
      <c r="K232" s="27">
        <v>86.5</v>
      </c>
      <c r="L232" s="27">
        <v>0.3</v>
      </c>
      <c r="M232" s="27">
        <v>1.9</v>
      </c>
      <c r="N232" s="27">
        <v>1.9</v>
      </c>
      <c r="O232" s="27">
        <v>0</v>
      </c>
      <c r="P232" s="27">
        <v>0</v>
      </c>
      <c r="Q232" s="27" t="s">
        <v>501</v>
      </c>
      <c r="S232" s="154" t="s">
        <v>501</v>
      </c>
      <c r="T232" s="154">
        <v>0.01</v>
      </c>
      <c r="U232" s="154">
        <v>0.01</v>
      </c>
      <c r="V232" s="154"/>
      <c r="W232" s="27">
        <v>8</v>
      </c>
      <c r="Z232" s="27">
        <v>0.6</v>
      </c>
      <c r="AA232" s="27">
        <v>7.4</v>
      </c>
      <c r="AD232" s="27">
        <v>0</v>
      </c>
      <c r="AE232" s="27">
        <v>2.8</v>
      </c>
      <c r="AJ232" s="27">
        <v>1</v>
      </c>
      <c r="AK232" s="27">
        <v>15</v>
      </c>
      <c r="AL232" s="27">
        <v>0.8</v>
      </c>
      <c r="AM232" s="27">
        <v>35</v>
      </c>
      <c r="AN232" s="27">
        <v>36</v>
      </c>
      <c r="AO232" s="27">
        <v>290</v>
      </c>
      <c r="AP232" s="27">
        <v>60</v>
      </c>
      <c r="AQ232" s="27">
        <v>0.42</v>
      </c>
      <c r="AR232" s="27">
        <v>0.15</v>
      </c>
      <c r="AS232" s="27" t="s">
        <v>501</v>
      </c>
      <c r="AT232" s="27">
        <v>385</v>
      </c>
      <c r="AV232" s="27">
        <v>5</v>
      </c>
      <c r="AW232" s="27">
        <v>0</v>
      </c>
      <c r="AX232" s="27">
        <v>27</v>
      </c>
      <c r="BE232" s="27">
        <v>0</v>
      </c>
      <c r="BH232" s="27" t="s">
        <v>501</v>
      </c>
      <c r="BJ232" s="27">
        <v>0.01</v>
      </c>
      <c r="BK232" s="27">
        <v>0.01</v>
      </c>
      <c r="BL232" s="27">
        <v>0.2</v>
      </c>
      <c r="BN232" s="27">
        <v>0.02</v>
      </c>
      <c r="BO232" s="27">
        <v>17</v>
      </c>
      <c r="BP232" s="27">
        <v>0</v>
      </c>
      <c r="BQ232" s="27">
        <v>3</v>
      </c>
      <c r="BW232" s="27" t="s">
        <v>1420</v>
      </c>
      <c r="BX232" s="27">
        <v>3698</v>
      </c>
    </row>
    <row r="233" spans="1:119" s="7" customFormat="1" ht="15.5" x14ac:dyDescent="0.3">
      <c r="A233" s="11" t="s">
        <v>1250</v>
      </c>
      <c r="B233" s="7" t="s">
        <v>1413</v>
      </c>
      <c r="D233" s="51" t="s">
        <v>407</v>
      </c>
      <c r="E233" s="116">
        <v>1</v>
      </c>
      <c r="F233" s="8" t="s">
        <v>1251</v>
      </c>
      <c r="G233" s="8"/>
      <c r="H233" s="33"/>
      <c r="I233" s="76">
        <v>0.8</v>
      </c>
      <c r="J233" s="76"/>
      <c r="K233" s="76">
        <v>87.1</v>
      </c>
      <c r="L233" s="76">
        <v>0.27</v>
      </c>
      <c r="M233" s="76">
        <v>1.7</v>
      </c>
      <c r="N233" s="76"/>
      <c r="O233" s="76"/>
      <c r="P233" s="76">
        <v>0</v>
      </c>
      <c r="Q233" s="76">
        <v>0.1</v>
      </c>
      <c r="R233" s="76"/>
      <c r="S233" s="171" t="s">
        <v>501</v>
      </c>
      <c r="T233" s="171" t="s">
        <v>501</v>
      </c>
      <c r="U233" s="171">
        <v>0.1</v>
      </c>
      <c r="V233" s="171"/>
      <c r="W233" s="76"/>
      <c r="X233" s="76"/>
      <c r="Y233" s="76">
        <v>7.6</v>
      </c>
      <c r="Z233" s="76"/>
      <c r="AA233" s="76"/>
      <c r="AB233" s="76">
        <v>0.6</v>
      </c>
      <c r="AC233" s="76">
        <v>7</v>
      </c>
      <c r="AD233" s="76"/>
      <c r="AE233" s="76"/>
      <c r="AF233" s="76"/>
      <c r="AG233" s="76">
        <v>1.7</v>
      </c>
      <c r="AH233" s="76"/>
      <c r="AI233" s="76"/>
      <c r="AJ233" s="76"/>
      <c r="AK233" s="76">
        <v>20</v>
      </c>
      <c r="AL233" s="76">
        <v>1</v>
      </c>
      <c r="AM233" s="76">
        <v>11</v>
      </c>
      <c r="AN233" s="76">
        <v>51</v>
      </c>
      <c r="AO233" s="76">
        <v>380</v>
      </c>
      <c r="AP233" s="76">
        <v>66</v>
      </c>
      <c r="AQ233" s="76">
        <v>0.4</v>
      </c>
      <c r="AR233" s="76">
        <v>0.03</v>
      </c>
      <c r="AS233" s="76" t="s">
        <v>501</v>
      </c>
      <c r="AT233" s="76">
        <v>700</v>
      </c>
      <c r="AU233" s="76"/>
      <c r="AV233" s="76"/>
      <c r="AW233" s="76">
        <v>0</v>
      </c>
      <c r="AX233" s="76">
        <v>20</v>
      </c>
      <c r="AY233" s="76"/>
      <c r="AZ233" s="76"/>
      <c r="BA233" s="76"/>
      <c r="BB233" s="76"/>
      <c r="BC233" s="76"/>
      <c r="BD233" s="76"/>
      <c r="BE233" s="76"/>
      <c r="BF233" s="76">
        <v>0</v>
      </c>
      <c r="BG233" s="76"/>
      <c r="BH233" s="76" t="s">
        <v>501</v>
      </c>
      <c r="BI233" s="76"/>
      <c r="BJ233" s="76">
        <v>0.01</v>
      </c>
      <c r="BK233" s="76">
        <v>0.01</v>
      </c>
      <c r="BL233" s="76">
        <v>0.1</v>
      </c>
      <c r="BM233" s="76"/>
      <c r="BN233" s="76">
        <v>0.03</v>
      </c>
      <c r="BO233" s="76">
        <v>150</v>
      </c>
      <c r="BP233" s="76">
        <v>0.12</v>
      </c>
      <c r="BQ233" s="76">
        <v>5</v>
      </c>
      <c r="BR233" s="76"/>
      <c r="BS233" s="76"/>
      <c r="BT233" s="76"/>
      <c r="BU233" s="76"/>
      <c r="BV233" s="76"/>
      <c r="BW233" s="76" t="s">
        <v>8</v>
      </c>
      <c r="BX233" s="76">
        <v>781</v>
      </c>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c r="CW233" s="76"/>
      <c r="CX233" s="76"/>
      <c r="CY233" s="76"/>
      <c r="CZ233" s="76"/>
      <c r="DA233" s="76"/>
      <c r="DB233" s="76"/>
      <c r="DC233" s="76"/>
      <c r="DD233" s="76"/>
      <c r="DE233" s="76"/>
      <c r="DF233" s="76"/>
      <c r="DG233" s="76"/>
      <c r="DH233" s="61"/>
      <c r="DI233" s="61"/>
      <c r="DJ233" s="61"/>
      <c r="DK233" s="61"/>
      <c r="DL233" s="61"/>
      <c r="DM233" s="61"/>
      <c r="DN233" s="61"/>
      <c r="DO233" s="61"/>
    </row>
    <row r="234" spans="1:119" s="51" customFormat="1" ht="15.5" x14ac:dyDescent="0.3">
      <c r="A234" s="143" t="s">
        <v>815</v>
      </c>
      <c r="B234" s="116" t="s">
        <v>1413</v>
      </c>
      <c r="C234" s="116" t="s">
        <v>1518</v>
      </c>
      <c r="D234" s="51" t="s">
        <v>407</v>
      </c>
      <c r="E234" s="116">
        <v>1</v>
      </c>
      <c r="F234" s="8" t="s">
        <v>1254</v>
      </c>
      <c r="G234" s="8" t="s">
        <v>55</v>
      </c>
      <c r="H234" s="33" t="s">
        <v>43</v>
      </c>
      <c r="I234" s="76">
        <v>0.8</v>
      </c>
      <c r="J234" s="76"/>
      <c r="K234" s="76">
        <v>82.4</v>
      </c>
      <c r="L234" s="76">
        <v>0.37</v>
      </c>
      <c r="M234" s="76">
        <v>2.2999999999999998</v>
      </c>
      <c r="N234" s="76"/>
      <c r="O234" s="76"/>
      <c r="P234" s="76">
        <v>0</v>
      </c>
      <c r="Q234" s="76">
        <v>0.1</v>
      </c>
      <c r="R234" s="76"/>
      <c r="S234" s="171" t="s">
        <v>501</v>
      </c>
      <c r="T234" s="171" t="s">
        <v>501</v>
      </c>
      <c r="U234" s="171">
        <v>0.1</v>
      </c>
      <c r="V234" s="171"/>
      <c r="W234" s="76"/>
      <c r="X234" s="76"/>
      <c r="Y234" s="76">
        <v>9.5</v>
      </c>
      <c r="Z234" s="76"/>
      <c r="AA234" s="76"/>
      <c r="AB234" s="76">
        <v>0.7</v>
      </c>
      <c r="AC234" s="76">
        <v>8.8000000000000007</v>
      </c>
      <c r="AD234" s="76"/>
      <c r="AE234" s="76"/>
      <c r="AF234" s="76"/>
      <c r="AG234" s="76">
        <v>1.4</v>
      </c>
      <c r="AH234" s="76"/>
      <c r="AI234" s="76"/>
      <c r="AJ234" s="76"/>
      <c r="AK234" s="76">
        <v>29</v>
      </c>
      <c r="AL234" s="76">
        <v>0.8</v>
      </c>
      <c r="AM234" s="76">
        <v>16</v>
      </c>
      <c r="AN234" s="76">
        <v>87</v>
      </c>
      <c r="AO234" s="76">
        <v>510</v>
      </c>
      <c r="AP234" s="76">
        <v>110</v>
      </c>
      <c r="AQ234" s="76">
        <v>0.5</v>
      </c>
      <c r="AR234" s="76">
        <v>0.04</v>
      </c>
      <c r="AS234" s="76" t="s">
        <v>501</v>
      </c>
      <c r="AT234" s="76">
        <v>900</v>
      </c>
      <c r="AU234" s="76"/>
      <c r="AV234" s="76"/>
      <c r="AW234" s="76">
        <v>0</v>
      </c>
      <c r="AX234" s="76">
        <v>27</v>
      </c>
      <c r="AY234" s="76"/>
      <c r="AZ234" s="76"/>
      <c r="BA234" s="76"/>
      <c r="BB234" s="76"/>
      <c r="BC234" s="76"/>
      <c r="BD234" s="76"/>
      <c r="BE234" s="76"/>
      <c r="BF234" s="76">
        <v>0</v>
      </c>
      <c r="BG234" s="76"/>
      <c r="BH234" s="76" t="s">
        <v>501</v>
      </c>
      <c r="BI234" s="76"/>
      <c r="BJ234" s="76">
        <v>0.01</v>
      </c>
      <c r="BK234" s="76">
        <v>0.01</v>
      </c>
      <c r="BL234" s="76">
        <v>0.1</v>
      </c>
      <c r="BM234" s="76"/>
      <c r="BN234" s="76">
        <v>0.04</v>
      </c>
      <c r="BO234" s="76">
        <v>110</v>
      </c>
      <c r="BP234" s="76">
        <v>0.1</v>
      </c>
      <c r="BQ234" s="76">
        <v>5</v>
      </c>
      <c r="BR234" s="76"/>
      <c r="BS234" s="76"/>
      <c r="BT234" s="76"/>
      <c r="BU234" s="76"/>
      <c r="BV234" s="76"/>
      <c r="BW234" s="76" t="s">
        <v>8</v>
      </c>
      <c r="BX234" s="76">
        <v>782</v>
      </c>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c r="CW234" s="76"/>
      <c r="CX234" s="76"/>
      <c r="CY234" s="76"/>
      <c r="CZ234" s="76"/>
      <c r="DA234" s="76"/>
      <c r="DB234" s="76"/>
      <c r="DC234" s="76"/>
      <c r="DD234" s="76"/>
      <c r="DE234" s="76"/>
      <c r="DF234" s="76"/>
      <c r="DG234" s="76"/>
      <c r="DH234" s="61"/>
      <c r="DI234" s="61"/>
      <c r="DJ234" s="61"/>
      <c r="DK234" s="61"/>
      <c r="DL234" s="61"/>
      <c r="DM234" s="61"/>
      <c r="DN234" s="61"/>
      <c r="DO234" s="61"/>
    </row>
    <row r="235" spans="1:119" ht="15" x14ac:dyDescent="0.3">
      <c r="A235" s="10" t="s">
        <v>816</v>
      </c>
      <c r="B235"/>
      <c r="C235" t="s">
        <v>409</v>
      </c>
      <c r="D235" s="50" t="s">
        <v>409</v>
      </c>
      <c r="E235" s="14">
        <v>2</v>
      </c>
      <c r="F235" s="40" t="s">
        <v>222</v>
      </c>
      <c r="G235" s="5" t="s">
        <v>1366</v>
      </c>
      <c r="S235" s="154"/>
      <c r="T235" s="154"/>
      <c r="U235" s="154"/>
      <c r="V235" s="154"/>
      <c r="BW235" s="27" t="s">
        <v>496</v>
      </c>
    </row>
    <row r="236" spans="1:119" ht="15.5" x14ac:dyDescent="0.3">
      <c r="A236" s="10" t="s">
        <v>817</v>
      </c>
      <c r="B236" t="s">
        <v>1413</v>
      </c>
      <c r="C236" t="s">
        <v>407</v>
      </c>
      <c r="D236" s="50" t="s">
        <v>407</v>
      </c>
      <c r="E236">
        <v>1</v>
      </c>
      <c r="F236" s="40" t="s">
        <v>228</v>
      </c>
      <c r="G236" s="5" t="s">
        <v>19</v>
      </c>
      <c r="H236" s="6" t="s">
        <v>20</v>
      </c>
      <c r="I236" s="27">
        <v>1</v>
      </c>
      <c r="K236" s="27">
        <v>91.9</v>
      </c>
      <c r="L236" s="27">
        <v>0.24</v>
      </c>
      <c r="M236" s="27">
        <v>1.5</v>
      </c>
      <c r="N236" s="27">
        <v>1.5</v>
      </c>
      <c r="O236" s="27">
        <v>0</v>
      </c>
      <c r="P236" s="27">
        <v>0</v>
      </c>
      <c r="Q236" s="27">
        <v>0.1</v>
      </c>
      <c r="S236" s="154">
        <v>0.01</v>
      </c>
      <c r="T236" s="154">
        <v>0.01</v>
      </c>
      <c r="U236" s="154">
        <v>0.05</v>
      </c>
      <c r="V236" s="154"/>
      <c r="W236" s="27">
        <v>4.3</v>
      </c>
      <c r="Z236" s="27">
        <v>0.1</v>
      </c>
      <c r="AA236" s="27">
        <v>4.2</v>
      </c>
      <c r="AD236" s="27">
        <v>0</v>
      </c>
      <c r="AE236" s="27">
        <v>2</v>
      </c>
      <c r="AJ236" s="27">
        <v>0.6</v>
      </c>
      <c r="AK236" s="27">
        <v>31</v>
      </c>
      <c r="AL236" s="27">
        <v>0.3</v>
      </c>
      <c r="AM236" s="27">
        <v>13</v>
      </c>
      <c r="AN236" s="27">
        <v>32</v>
      </c>
      <c r="AO236" s="27">
        <v>173</v>
      </c>
      <c r="AP236" s="27">
        <v>29</v>
      </c>
      <c r="AQ236" s="27">
        <v>0.15</v>
      </c>
      <c r="AR236" s="27">
        <v>0.02</v>
      </c>
      <c r="AS236" s="27">
        <v>0.9</v>
      </c>
      <c r="AT236" s="27">
        <v>150</v>
      </c>
      <c r="AV236" s="27">
        <v>7</v>
      </c>
      <c r="AW236" s="27">
        <v>0</v>
      </c>
      <c r="AX236" s="27">
        <v>40</v>
      </c>
      <c r="BE236" s="27">
        <v>0</v>
      </c>
      <c r="BH236" s="27">
        <v>0.25</v>
      </c>
      <c r="BJ236" s="27">
        <v>0.04</v>
      </c>
      <c r="BK236" s="27">
        <v>0.02</v>
      </c>
      <c r="BL236" s="27">
        <v>0.3</v>
      </c>
      <c r="BN236" s="27">
        <v>0.08</v>
      </c>
      <c r="BO236" s="27">
        <v>16</v>
      </c>
      <c r="BP236" s="27">
        <v>0</v>
      </c>
      <c r="BQ236" s="27">
        <v>30</v>
      </c>
      <c r="BW236" s="27" t="s">
        <v>1419</v>
      </c>
      <c r="BX236" s="27">
        <v>3704</v>
      </c>
    </row>
    <row r="237" spans="1:119" ht="15.5" x14ac:dyDescent="0.3">
      <c r="A237" s="10" t="s">
        <v>818</v>
      </c>
      <c r="B237" t="s">
        <v>1413</v>
      </c>
      <c r="C237" t="s">
        <v>407</v>
      </c>
      <c r="D237" s="50" t="s">
        <v>407</v>
      </c>
      <c r="E237">
        <v>1</v>
      </c>
      <c r="F237" s="40" t="s">
        <v>227</v>
      </c>
      <c r="G237" s="5" t="s">
        <v>391</v>
      </c>
      <c r="H237" s="6" t="s">
        <v>20</v>
      </c>
      <c r="I237" s="27">
        <v>1</v>
      </c>
      <c r="K237" s="27">
        <v>93.4</v>
      </c>
      <c r="L237" s="27">
        <v>0.16</v>
      </c>
      <c r="M237" s="27">
        <v>1</v>
      </c>
      <c r="N237" s="27">
        <v>1</v>
      </c>
      <c r="O237" s="27">
        <v>0</v>
      </c>
      <c r="P237" s="27">
        <v>0</v>
      </c>
      <c r="Q237" s="27" t="s">
        <v>501</v>
      </c>
      <c r="S237" s="154">
        <v>0.01</v>
      </c>
      <c r="T237" s="154" t="s">
        <v>501</v>
      </c>
      <c r="U237" s="154">
        <v>0.02</v>
      </c>
      <c r="V237" s="154"/>
      <c r="W237" s="27">
        <v>3.2</v>
      </c>
      <c r="Z237" s="27">
        <v>0.2</v>
      </c>
      <c r="AA237" s="27">
        <v>3</v>
      </c>
      <c r="AD237" s="27">
        <v>0</v>
      </c>
      <c r="AE237" s="27">
        <v>1.9</v>
      </c>
      <c r="AJ237" s="27">
        <v>0.4</v>
      </c>
      <c r="AK237" s="27">
        <v>29</v>
      </c>
      <c r="AL237" s="27">
        <v>0.4</v>
      </c>
      <c r="AM237" s="27">
        <v>9</v>
      </c>
      <c r="AN237" s="27">
        <v>24</v>
      </c>
      <c r="AO237" s="27">
        <v>115</v>
      </c>
      <c r="AP237" s="27">
        <v>20</v>
      </c>
      <c r="AQ237" s="27">
        <v>0.17</v>
      </c>
      <c r="AR237" s="27">
        <v>0.01</v>
      </c>
      <c r="AS237" s="27">
        <v>0.6</v>
      </c>
      <c r="AT237" s="27">
        <v>120</v>
      </c>
      <c r="AV237" s="27">
        <v>2</v>
      </c>
      <c r="AW237" s="27">
        <v>0</v>
      </c>
      <c r="AX237" s="27">
        <v>10</v>
      </c>
      <c r="BE237" s="27">
        <v>0</v>
      </c>
      <c r="BH237" s="27">
        <v>0.2</v>
      </c>
      <c r="BJ237" s="27">
        <v>0.02</v>
      </c>
      <c r="BK237" s="27">
        <v>0.01</v>
      </c>
      <c r="BL237" s="27">
        <v>0.2</v>
      </c>
      <c r="BN237" s="27">
        <v>0.05</v>
      </c>
      <c r="BO237" s="27">
        <v>11</v>
      </c>
      <c r="BP237" s="27">
        <v>0</v>
      </c>
      <c r="BQ237" s="27">
        <v>20</v>
      </c>
      <c r="BW237" s="27" t="s">
        <v>1419</v>
      </c>
      <c r="BX237" s="27">
        <v>3756</v>
      </c>
    </row>
    <row r="238" spans="1:119" ht="15" x14ac:dyDescent="0.3">
      <c r="A238" s="10" t="s">
        <v>819</v>
      </c>
      <c r="B238"/>
      <c r="C238" t="s">
        <v>409</v>
      </c>
      <c r="D238" s="50" t="s">
        <v>409</v>
      </c>
      <c r="E238" s="107">
        <v>3</v>
      </c>
      <c r="F238" s="40" t="s">
        <v>1365</v>
      </c>
      <c r="G238" s="5" t="s">
        <v>256</v>
      </c>
      <c r="S238" s="154"/>
      <c r="T238" s="154"/>
      <c r="U238" s="154"/>
      <c r="V238" s="154"/>
      <c r="BW238" s="27" t="s">
        <v>496</v>
      </c>
    </row>
    <row r="239" spans="1:119" ht="15.5" x14ac:dyDescent="0.3">
      <c r="A239" s="10" t="s">
        <v>820</v>
      </c>
      <c r="B239" t="s">
        <v>1413</v>
      </c>
      <c r="C239" t="s">
        <v>407</v>
      </c>
      <c r="D239" s="50" t="s">
        <v>407</v>
      </c>
      <c r="E239" s="14">
        <v>2</v>
      </c>
      <c r="F239" s="40" t="s">
        <v>226</v>
      </c>
      <c r="H239" s="6" t="s">
        <v>25</v>
      </c>
      <c r="I239" s="27">
        <v>1</v>
      </c>
      <c r="K239" s="27">
        <v>5</v>
      </c>
      <c r="L239" s="27">
        <v>2.1</v>
      </c>
      <c r="M239" s="27">
        <v>13.1</v>
      </c>
      <c r="N239" s="27">
        <v>13.1</v>
      </c>
      <c r="O239" s="27">
        <v>0</v>
      </c>
      <c r="P239" s="27">
        <v>0</v>
      </c>
      <c r="Q239" s="27">
        <v>1.7</v>
      </c>
      <c r="S239" s="154">
        <v>0.21</v>
      </c>
      <c r="T239" s="154">
        <v>0.12</v>
      </c>
      <c r="U239" s="154">
        <v>0.77</v>
      </c>
      <c r="V239" s="154"/>
      <c r="W239" s="27">
        <v>38.9</v>
      </c>
      <c r="Z239" s="27">
        <v>0.9</v>
      </c>
      <c r="AA239" s="27">
        <v>38</v>
      </c>
      <c r="AD239" s="27">
        <v>0</v>
      </c>
      <c r="AE239" s="27">
        <v>28.6</v>
      </c>
      <c r="AJ239" s="27">
        <v>10.5</v>
      </c>
      <c r="AK239" s="27">
        <v>422</v>
      </c>
      <c r="AL239" s="27">
        <v>3.7</v>
      </c>
      <c r="AM239" s="27">
        <v>182</v>
      </c>
      <c r="AN239" s="27">
        <v>335</v>
      </c>
      <c r="AO239" s="27">
        <v>2312</v>
      </c>
      <c r="AP239" s="27">
        <v>202</v>
      </c>
      <c r="AQ239" s="27">
        <v>2.1800000000000002</v>
      </c>
      <c r="AR239" s="27">
        <v>0.78</v>
      </c>
      <c r="AS239" s="27">
        <v>10.9</v>
      </c>
      <c r="AT239" s="27">
        <v>1924</v>
      </c>
      <c r="AV239" s="27">
        <v>136</v>
      </c>
      <c r="AW239" s="27">
        <v>0</v>
      </c>
      <c r="AX239" s="27">
        <v>815</v>
      </c>
      <c r="BE239" s="27">
        <v>0</v>
      </c>
      <c r="BH239" s="27">
        <v>1.27</v>
      </c>
      <c r="BJ239" s="27">
        <v>0.51</v>
      </c>
      <c r="BK239" s="27">
        <v>0.37</v>
      </c>
      <c r="BL239" s="27">
        <v>2.8</v>
      </c>
      <c r="BN239" s="27">
        <v>1.046</v>
      </c>
      <c r="BO239" s="27">
        <v>364</v>
      </c>
      <c r="BP239" s="27">
        <v>0</v>
      </c>
      <c r="BQ239" s="27">
        <v>261</v>
      </c>
      <c r="BW239" s="27" t="s">
        <v>1419</v>
      </c>
      <c r="BX239" s="27">
        <v>4106</v>
      </c>
    </row>
    <row r="240" spans="1:119" ht="15.5" x14ac:dyDescent="0.3">
      <c r="A240" s="10" t="s">
        <v>821</v>
      </c>
      <c r="B240"/>
      <c r="C240" t="s">
        <v>409</v>
      </c>
      <c r="D240" s="50" t="s">
        <v>409</v>
      </c>
      <c r="E240" s="107">
        <v>3</v>
      </c>
      <c r="F240" s="40" t="s">
        <v>1364</v>
      </c>
      <c r="H240" s="6" t="s">
        <v>20</v>
      </c>
      <c r="S240" s="154"/>
      <c r="T240" s="154"/>
      <c r="U240" s="154"/>
      <c r="V240" s="154"/>
      <c r="BW240" s="27" t="s">
        <v>496</v>
      </c>
    </row>
    <row r="241" spans="1:76" ht="15.5" x14ac:dyDescent="0.3">
      <c r="A241" s="10" t="s">
        <v>822</v>
      </c>
      <c r="B241" t="s">
        <v>1413</v>
      </c>
      <c r="C241" t="s">
        <v>407</v>
      </c>
      <c r="D241" s="50" t="s">
        <v>407</v>
      </c>
      <c r="E241" s="107">
        <v>3</v>
      </c>
      <c r="F241" s="40" t="s">
        <v>230</v>
      </c>
      <c r="G241" s="5" t="s">
        <v>1417</v>
      </c>
      <c r="H241" s="6" t="s">
        <v>23</v>
      </c>
      <c r="I241" s="27">
        <v>1</v>
      </c>
      <c r="K241" s="27">
        <v>94.5</v>
      </c>
      <c r="L241" s="27">
        <v>0.14000000000000001</v>
      </c>
      <c r="M241" s="27">
        <v>0.9</v>
      </c>
      <c r="N241" s="27">
        <v>0.9</v>
      </c>
      <c r="O241" s="27">
        <v>0</v>
      </c>
      <c r="P241" s="27">
        <v>0</v>
      </c>
      <c r="Q241" s="27">
        <v>0.1</v>
      </c>
      <c r="S241" s="154">
        <v>0.02</v>
      </c>
      <c r="T241" s="154">
        <v>0.01</v>
      </c>
      <c r="U241" s="154">
        <v>0.04</v>
      </c>
      <c r="V241" s="154"/>
      <c r="W241" s="27">
        <v>2.2000000000000002</v>
      </c>
      <c r="Z241" s="27" t="s">
        <v>501</v>
      </c>
      <c r="AA241" s="27">
        <v>2.2000000000000002</v>
      </c>
      <c r="AD241" s="27">
        <v>0</v>
      </c>
      <c r="AE241" s="27">
        <v>1.8</v>
      </c>
      <c r="AJ241" s="27">
        <v>0.5</v>
      </c>
      <c r="AK241" s="27">
        <v>40</v>
      </c>
      <c r="AL241" s="27">
        <v>0.4</v>
      </c>
      <c r="AM241" s="27">
        <v>7</v>
      </c>
      <c r="AN241" s="27">
        <v>30</v>
      </c>
      <c r="AO241" s="27">
        <v>193</v>
      </c>
      <c r="AP241" s="27">
        <v>13</v>
      </c>
      <c r="AQ241" s="27">
        <v>0.14000000000000001</v>
      </c>
      <c r="AR241" s="27" t="s">
        <v>501</v>
      </c>
      <c r="AS241" s="27">
        <v>0.6</v>
      </c>
      <c r="AT241" s="27">
        <v>160</v>
      </c>
      <c r="AV241" s="27">
        <v>9</v>
      </c>
      <c r="AW241" s="27">
        <v>0</v>
      </c>
      <c r="AX241" s="27">
        <v>51</v>
      </c>
      <c r="BE241" s="27">
        <v>0</v>
      </c>
      <c r="BH241" s="27">
        <v>0</v>
      </c>
      <c r="BJ241" s="27">
        <v>0.03</v>
      </c>
      <c r="BK241" s="27">
        <v>0.02</v>
      </c>
      <c r="BL241" s="27">
        <v>0.6</v>
      </c>
      <c r="BN241" s="27">
        <v>0.06</v>
      </c>
      <c r="BO241" s="27">
        <v>22</v>
      </c>
      <c r="BP241" s="27">
        <v>0</v>
      </c>
      <c r="BQ241" s="27">
        <v>68</v>
      </c>
      <c r="BW241" s="27" t="s">
        <v>1420</v>
      </c>
      <c r="BX241" s="27">
        <v>4108</v>
      </c>
    </row>
    <row r="242" spans="1:76" ht="15.5" x14ac:dyDescent="0.3">
      <c r="A242" s="10" t="s">
        <v>823</v>
      </c>
      <c r="B242" t="s">
        <v>1413</v>
      </c>
      <c r="C242" t="s">
        <v>407</v>
      </c>
      <c r="D242" s="50" t="s">
        <v>407</v>
      </c>
      <c r="E242" s="107">
        <v>3</v>
      </c>
      <c r="F242" s="40" t="s">
        <v>229</v>
      </c>
      <c r="G242" s="5" t="s">
        <v>392</v>
      </c>
      <c r="H242" s="6" t="s">
        <v>21</v>
      </c>
      <c r="I242" s="27">
        <v>1</v>
      </c>
      <c r="K242" s="27">
        <v>95.6</v>
      </c>
      <c r="L242" s="27">
        <v>0.11</v>
      </c>
      <c r="M242" s="27">
        <v>0.7</v>
      </c>
      <c r="N242" s="27">
        <v>0.7</v>
      </c>
      <c r="O242" s="27">
        <v>0</v>
      </c>
      <c r="P242" s="27">
        <v>0</v>
      </c>
      <c r="Q242" s="27">
        <v>0.1</v>
      </c>
      <c r="S242" s="154">
        <v>0.01</v>
      </c>
      <c r="T242" s="154">
        <v>0.01</v>
      </c>
      <c r="U242" s="154">
        <v>0.05</v>
      </c>
      <c r="V242" s="154"/>
      <c r="W242" s="27">
        <v>1.8</v>
      </c>
      <c r="Z242" s="27" t="s">
        <v>501</v>
      </c>
      <c r="AA242" s="27">
        <v>1.8</v>
      </c>
      <c r="AD242" s="27">
        <v>0</v>
      </c>
      <c r="AE242" s="27">
        <v>1.4</v>
      </c>
      <c r="AJ242" s="27">
        <v>0.4</v>
      </c>
      <c r="AK242" s="27">
        <v>30</v>
      </c>
      <c r="AL242" s="27">
        <v>0.3</v>
      </c>
      <c r="AM242" s="27">
        <v>5</v>
      </c>
      <c r="AN242" s="27">
        <v>22</v>
      </c>
      <c r="AO242" s="27">
        <v>139</v>
      </c>
      <c r="AP242" s="27">
        <v>10</v>
      </c>
      <c r="AQ242" s="27">
        <v>0.11</v>
      </c>
      <c r="AR242" s="27" t="s">
        <v>501</v>
      </c>
      <c r="AS242" s="27">
        <v>0.4</v>
      </c>
      <c r="AT242" s="27">
        <v>122</v>
      </c>
      <c r="AV242" s="27">
        <v>7</v>
      </c>
      <c r="AW242" s="27">
        <v>0</v>
      </c>
      <c r="AX242" s="27">
        <v>39</v>
      </c>
      <c r="BE242" s="27">
        <v>0</v>
      </c>
      <c r="BH242" s="27">
        <v>0</v>
      </c>
      <c r="BJ242" s="27">
        <v>0.02</v>
      </c>
      <c r="BK242" s="27">
        <v>0.02</v>
      </c>
      <c r="BL242" s="27">
        <v>0.4</v>
      </c>
      <c r="BN242" s="27">
        <v>4.2999999999999997E-2</v>
      </c>
      <c r="BO242" s="27">
        <v>11</v>
      </c>
      <c r="BP242" s="27">
        <v>0</v>
      </c>
      <c r="BQ242" s="27">
        <v>33</v>
      </c>
      <c r="BW242" s="27" t="s">
        <v>1420</v>
      </c>
      <c r="BX242" s="27">
        <v>4109</v>
      </c>
    </row>
    <row r="243" spans="1:76" ht="15" x14ac:dyDescent="0.3">
      <c r="A243" s="10" t="s">
        <v>825</v>
      </c>
      <c r="B243" t="s">
        <v>1413</v>
      </c>
      <c r="C243" t="s">
        <v>407</v>
      </c>
      <c r="D243" s="50" t="s">
        <v>407</v>
      </c>
      <c r="E243">
        <v>1</v>
      </c>
      <c r="F243" s="40" t="s">
        <v>1363</v>
      </c>
      <c r="G243" s="5"/>
      <c r="I243" s="27">
        <v>1</v>
      </c>
      <c r="K243" s="27">
        <v>89.2</v>
      </c>
      <c r="L243" s="27">
        <v>0.14000000000000001</v>
      </c>
      <c r="M243" s="27">
        <v>0.9</v>
      </c>
      <c r="N243" s="27">
        <v>0.9</v>
      </c>
      <c r="O243" s="27">
        <v>0</v>
      </c>
      <c r="P243" s="27">
        <v>0</v>
      </c>
      <c r="Q243" s="27">
        <v>0</v>
      </c>
      <c r="S243" s="154" t="s">
        <v>501</v>
      </c>
      <c r="T243" s="154" t="s">
        <v>501</v>
      </c>
      <c r="U243" s="154" t="s">
        <v>501</v>
      </c>
      <c r="V243" s="154"/>
      <c r="W243" s="27">
        <v>6.4</v>
      </c>
      <c r="Z243" s="27">
        <v>0.2</v>
      </c>
      <c r="AA243" s="27">
        <v>6</v>
      </c>
      <c r="AD243" s="27">
        <v>0</v>
      </c>
      <c r="AE243" s="27">
        <v>2.7</v>
      </c>
      <c r="AJ243" s="27">
        <v>0.8</v>
      </c>
      <c r="AK243" s="27">
        <v>24</v>
      </c>
      <c r="AL243" s="27">
        <v>0.6</v>
      </c>
      <c r="AM243" s="27">
        <v>10</v>
      </c>
      <c r="AN243" s="27">
        <v>23</v>
      </c>
      <c r="AO243" s="27">
        <v>242</v>
      </c>
      <c r="AP243" s="27">
        <v>24</v>
      </c>
      <c r="AQ243" s="27">
        <v>0.35</v>
      </c>
      <c r="AR243" s="27">
        <v>0.02</v>
      </c>
      <c r="AS243" s="27">
        <v>1</v>
      </c>
      <c r="AT243" s="27">
        <v>110</v>
      </c>
      <c r="AV243" s="27">
        <v>3250</v>
      </c>
      <c r="AW243" s="27">
        <v>0</v>
      </c>
      <c r="AX243" s="27">
        <v>19500</v>
      </c>
      <c r="BE243" s="27">
        <v>0</v>
      </c>
      <c r="BH243" s="27">
        <v>0.39</v>
      </c>
      <c r="BJ243" s="27">
        <v>0.03</v>
      </c>
      <c r="BK243" s="27">
        <v>0.12</v>
      </c>
      <c r="BL243" s="27">
        <v>0.6</v>
      </c>
      <c r="BN243" s="27">
        <v>0.06</v>
      </c>
      <c r="BO243" s="27">
        <v>10</v>
      </c>
      <c r="BP243" s="27">
        <v>0</v>
      </c>
      <c r="BQ243" s="27">
        <v>4</v>
      </c>
      <c r="BW243" s="27" t="s">
        <v>1420</v>
      </c>
      <c r="BX243" s="27">
        <v>3709</v>
      </c>
    </row>
    <row r="244" spans="1:76" ht="15" x14ac:dyDescent="0.3">
      <c r="A244" s="198" t="s">
        <v>301</v>
      </c>
      <c r="B244" t="s">
        <v>1413</v>
      </c>
      <c r="C244"/>
      <c r="D244" s="50" t="s">
        <v>407</v>
      </c>
      <c r="E244" s="25">
        <v>1</v>
      </c>
      <c r="F244" s="40" t="s">
        <v>302</v>
      </c>
      <c r="G244" s="5"/>
      <c r="I244" s="27">
        <v>0.7</v>
      </c>
      <c r="K244" s="27">
        <v>89.8</v>
      </c>
      <c r="L244" s="27">
        <v>0.1</v>
      </c>
      <c r="M244" s="27">
        <v>0.6</v>
      </c>
      <c r="P244" s="27">
        <v>0</v>
      </c>
      <c r="Q244" s="27">
        <v>0.3</v>
      </c>
      <c r="S244" s="154">
        <v>0.1</v>
      </c>
      <c r="T244" s="154" t="s">
        <v>501</v>
      </c>
      <c r="U244" s="154">
        <v>0.2</v>
      </c>
      <c r="V244" s="154"/>
      <c r="Y244" s="27">
        <v>7.9</v>
      </c>
      <c r="AB244" s="27">
        <v>0.3</v>
      </c>
      <c r="AC244" s="27">
        <v>7.4</v>
      </c>
      <c r="AG244" s="27">
        <v>2.4</v>
      </c>
      <c r="AK244" s="27">
        <v>25</v>
      </c>
      <c r="AL244" s="27">
        <v>0.3</v>
      </c>
      <c r="AM244" s="27">
        <v>3</v>
      </c>
      <c r="AN244" s="27">
        <v>15</v>
      </c>
      <c r="AO244" s="27">
        <v>170</v>
      </c>
      <c r="AP244" s="27">
        <v>25</v>
      </c>
      <c r="AQ244" s="27">
        <v>0.1</v>
      </c>
      <c r="AR244" s="27">
        <v>0.02</v>
      </c>
      <c r="AS244" s="27">
        <v>1</v>
      </c>
      <c r="AT244" s="27">
        <v>100</v>
      </c>
      <c r="AW244" s="27">
        <v>0</v>
      </c>
      <c r="AX244" s="27">
        <v>12472</v>
      </c>
      <c r="BF244" s="27">
        <v>0</v>
      </c>
      <c r="BH244" s="27">
        <v>0.56000000000000005</v>
      </c>
      <c r="BJ244" s="27">
        <v>0.1</v>
      </c>
      <c r="BK244" s="27">
        <v>0.01</v>
      </c>
      <c r="BL244" s="27">
        <v>0.2</v>
      </c>
      <c r="BN244" s="27">
        <v>0.14000000000000001</v>
      </c>
      <c r="BO244" s="27">
        <v>12</v>
      </c>
      <c r="BP244" s="27">
        <v>0</v>
      </c>
      <c r="BQ244" s="27">
        <v>6</v>
      </c>
      <c r="BW244" s="27" t="s">
        <v>8</v>
      </c>
      <c r="BX244" s="27">
        <v>792</v>
      </c>
    </row>
    <row r="245" spans="1:76" ht="15.5" x14ac:dyDescent="0.3">
      <c r="A245" s="10" t="s">
        <v>824</v>
      </c>
      <c r="B245" t="s">
        <v>1413</v>
      </c>
      <c r="C245" t="s">
        <v>409</v>
      </c>
      <c r="D245" s="94" t="s">
        <v>407</v>
      </c>
      <c r="E245">
        <v>1</v>
      </c>
      <c r="F245" s="40" t="s">
        <v>1362</v>
      </c>
      <c r="H245" s="6" t="s">
        <v>40</v>
      </c>
      <c r="I245" s="27">
        <v>1</v>
      </c>
      <c r="K245" s="27">
        <v>90.5</v>
      </c>
      <c r="L245" s="27">
        <v>0.1</v>
      </c>
      <c r="M245" s="27">
        <v>0.6</v>
      </c>
      <c r="P245" s="27">
        <v>0</v>
      </c>
      <c r="Q245" s="27">
        <v>0.4</v>
      </c>
      <c r="S245" s="154">
        <v>0.1</v>
      </c>
      <c r="T245" s="154" t="s">
        <v>501</v>
      </c>
      <c r="U245" s="154">
        <v>0.2</v>
      </c>
      <c r="V245" s="154"/>
      <c r="Y245" s="27">
        <v>4.9000000000000004</v>
      </c>
      <c r="AB245" s="27">
        <v>0.2</v>
      </c>
      <c r="AC245" s="27">
        <v>4.5999999999999996</v>
      </c>
      <c r="AG245" s="27">
        <v>2.5</v>
      </c>
      <c r="AK245" s="27">
        <v>24</v>
      </c>
      <c r="AL245" s="27">
        <v>0.4</v>
      </c>
      <c r="AM245" s="27">
        <v>3</v>
      </c>
      <c r="AN245" s="27">
        <v>17</v>
      </c>
      <c r="AO245" s="27">
        <v>120</v>
      </c>
      <c r="AP245" s="27">
        <v>50</v>
      </c>
      <c r="AQ245" s="27">
        <v>0.1</v>
      </c>
      <c r="AR245" s="27">
        <v>0.01</v>
      </c>
      <c r="AS245" s="27">
        <v>1</v>
      </c>
      <c r="AT245" s="27">
        <v>100</v>
      </c>
      <c r="AW245" s="27">
        <v>0</v>
      </c>
      <c r="AX245" s="27">
        <v>13402</v>
      </c>
      <c r="BF245" s="27">
        <v>0</v>
      </c>
      <c r="BH245" s="27">
        <v>0.56000000000000005</v>
      </c>
      <c r="BJ245" s="27">
        <v>0.09</v>
      </c>
      <c r="BK245" s="27" t="s">
        <v>501</v>
      </c>
      <c r="BL245" s="27" t="s">
        <v>501</v>
      </c>
      <c r="BN245" s="27">
        <v>0.1</v>
      </c>
      <c r="BO245" s="27">
        <v>16</v>
      </c>
      <c r="BP245" s="27">
        <v>0</v>
      </c>
      <c r="BQ245" s="27">
        <v>2</v>
      </c>
      <c r="BW245" s="27" t="s">
        <v>8</v>
      </c>
      <c r="BX245" s="27">
        <v>793</v>
      </c>
    </row>
    <row r="246" spans="1:76" ht="15.5" x14ac:dyDescent="0.3">
      <c r="A246" s="10" t="s">
        <v>826</v>
      </c>
      <c r="B246"/>
      <c r="C246" t="s">
        <v>409</v>
      </c>
      <c r="D246" s="94" t="s">
        <v>407</v>
      </c>
      <c r="E246" s="107">
        <v>3</v>
      </c>
      <c r="F246" s="40" t="s">
        <v>1481</v>
      </c>
      <c r="H246" s="6" t="s">
        <v>40</v>
      </c>
      <c r="S246" s="154"/>
      <c r="T246" s="154"/>
      <c r="U246" s="154"/>
      <c r="V246" s="154"/>
    </row>
    <row r="247" spans="1:76" ht="15.5" x14ac:dyDescent="0.3">
      <c r="A247" s="10" t="s">
        <v>827</v>
      </c>
      <c r="B247" t="s">
        <v>1413</v>
      </c>
      <c r="C247" t="s">
        <v>407</v>
      </c>
      <c r="D247" s="50" t="s">
        <v>407</v>
      </c>
      <c r="E247">
        <v>1</v>
      </c>
      <c r="F247" s="40" t="s">
        <v>1361</v>
      </c>
      <c r="G247" s="5" t="s">
        <v>41</v>
      </c>
      <c r="H247" s="6" t="s">
        <v>40</v>
      </c>
      <c r="I247" s="27">
        <v>1</v>
      </c>
      <c r="K247" s="27">
        <v>89.7</v>
      </c>
      <c r="L247" s="27">
        <v>0.14000000000000001</v>
      </c>
      <c r="M247" s="27">
        <v>0.9</v>
      </c>
      <c r="N247" s="27">
        <v>0.9</v>
      </c>
      <c r="O247" s="27">
        <v>0</v>
      </c>
      <c r="P247" s="27">
        <v>0</v>
      </c>
      <c r="Q247" s="27">
        <v>0.1</v>
      </c>
      <c r="S247" s="154">
        <v>0.02</v>
      </c>
      <c r="T247" s="154" t="s">
        <v>501</v>
      </c>
      <c r="U247" s="154">
        <v>0.05</v>
      </c>
      <c r="V247" s="154"/>
      <c r="W247" s="27">
        <v>5.3</v>
      </c>
      <c r="Z247" s="27">
        <v>0.2</v>
      </c>
      <c r="AA247" s="27">
        <v>5</v>
      </c>
      <c r="AD247" s="27">
        <v>0</v>
      </c>
      <c r="AE247" s="27">
        <v>3.1</v>
      </c>
      <c r="AJ247" s="27">
        <v>0.5</v>
      </c>
      <c r="AK247" s="27">
        <v>31</v>
      </c>
      <c r="AL247" s="27">
        <v>0.6</v>
      </c>
      <c r="AM247" s="27">
        <v>11</v>
      </c>
      <c r="AN247" s="27">
        <v>29</v>
      </c>
      <c r="AO247" s="27">
        <v>156</v>
      </c>
      <c r="AP247" s="27">
        <v>29</v>
      </c>
      <c r="AQ247" s="27">
        <v>0.39</v>
      </c>
      <c r="AR247" s="27">
        <v>0.03</v>
      </c>
      <c r="AS247" s="27">
        <v>0.7</v>
      </c>
      <c r="AT247" s="27">
        <v>150</v>
      </c>
      <c r="AV247" s="27">
        <v>2880</v>
      </c>
      <c r="AW247" s="27">
        <v>0</v>
      </c>
      <c r="AX247" s="27">
        <v>17280</v>
      </c>
      <c r="BE247" s="27">
        <v>0</v>
      </c>
      <c r="BH247" s="27">
        <v>0.42</v>
      </c>
      <c r="BJ247" s="27">
        <v>0.03</v>
      </c>
      <c r="BK247" s="27">
        <v>0.02</v>
      </c>
      <c r="BL247" s="27">
        <v>0.4</v>
      </c>
      <c r="BN247" s="27">
        <v>0.05</v>
      </c>
      <c r="BO247" s="27">
        <v>6</v>
      </c>
      <c r="BP247" s="27">
        <v>0</v>
      </c>
      <c r="BQ247" s="27">
        <v>4</v>
      </c>
      <c r="BW247" s="27" t="s">
        <v>1420</v>
      </c>
      <c r="BX247" s="27">
        <v>3757</v>
      </c>
    </row>
    <row r="248" spans="1:76" ht="15.5" x14ac:dyDescent="0.3">
      <c r="A248" s="10" t="s">
        <v>828</v>
      </c>
      <c r="B248"/>
      <c r="C248" t="s">
        <v>407</v>
      </c>
      <c r="D248" s="94" t="s">
        <v>407</v>
      </c>
      <c r="E248" s="107">
        <v>3</v>
      </c>
      <c r="F248" s="40" t="s">
        <v>1480</v>
      </c>
      <c r="G248" s="5" t="s">
        <v>42</v>
      </c>
      <c r="H248" s="6" t="s">
        <v>40</v>
      </c>
      <c r="S248" s="154"/>
      <c r="T248" s="154"/>
      <c r="U248" s="154"/>
      <c r="V248" s="154"/>
      <c r="BW248" s="27" t="s">
        <v>1420</v>
      </c>
      <c r="BX248" s="27">
        <v>3818</v>
      </c>
    </row>
    <row r="249" spans="1:76" ht="15" x14ac:dyDescent="0.3">
      <c r="A249" s="10" t="s">
        <v>829</v>
      </c>
      <c r="C249" s="10" t="s">
        <v>407</v>
      </c>
      <c r="D249" s="94" t="s">
        <v>407</v>
      </c>
      <c r="E249" s="107">
        <v>3</v>
      </c>
      <c r="F249" s="40" t="s">
        <v>160</v>
      </c>
      <c r="S249" s="154"/>
      <c r="T249" s="154"/>
      <c r="U249" s="154"/>
      <c r="V249" s="154"/>
      <c r="BW249" s="27" t="s">
        <v>1420</v>
      </c>
      <c r="BX249" s="27">
        <v>4110</v>
      </c>
    </row>
    <row r="250" spans="1:76" ht="15.5" x14ac:dyDescent="0.3">
      <c r="A250" s="10" t="s">
        <v>830</v>
      </c>
      <c r="B250"/>
      <c r="C250" t="s">
        <v>407</v>
      </c>
      <c r="D250" s="94" t="s">
        <v>407</v>
      </c>
      <c r="E250" s="107">
        <v>3</v>
      </c>
      <c r="F250" s="40" t="s">
        <v>159</v>
      </c>
      <c r="G250" s="5"/>
      <c r="H250" s="6" t="s">
        <v>40</v>
      </c>
      <c r="S250" s="154"/>
      <c r="T250" s="154"/>
      <c r="U250" s="154"/>
      <c r="V250" s="154"/>
      <c r="BW250" s="27" t="s">
        <v>1420</v>
      </c>
      <c r="BX250" s="27">
        <v>4111</v>
      </c>
    </row>
    <row r="251" spans="1:76" ht="15.5" x14ac:dyDescent="0.3">
      <c r="A251" s="10" t="s">
        <v>831</v>
      </c>
      <c r="B251" t="s">
        <v>1413</v>
      </c>
      <c r="C251" t="s">
        <v>407</v>
      </c>
      <c r="D251" s="94" t="s">
        <v>407</v>
      </c>
      <c r="E251" s="14">
        <v>2</v>
      </c>
      <c r="F251" s="40" t="s">
        <v>1519</v>
      </c>
      <c r="H251" s="6" t="s">
        <v>40</v>
      </c>
      <c r="I251" s="27">
        <v>1</v>
      </c>
      <c r="K251" s="27">
        <v>86.6</v>
      </c>
      <c r="L251" s="27">
        <v>0.16</v>
      </c>
      <c r="M251" s="27">
        <v>1</v>
      </c>
      <c r="N251" s="27">
        <v>1</v>
      </c>
      <c r="O251" s="27">
        <v>0</v>
      </c>
      <c r="P251" s="27">
        <v>0</v>
      </c>
      <c r="Q251" s="27">
        <v>0.2</v>
      </c>
      <c r="S251" s="154">
        <v>0.04</v>
      </c>
      <c r="T251" s="154">
        <v>0.01</v>
      </c>
      <c r="U251" s="154">
        <v>0.1</v>
      </c>
      <c r="V251" s="154"/>
      <c r="W251" s="27">
        <v>7.9</v>
      </c>
      <c r="Z251" s="27">
        <v>0.3</v>
      </c>
      <c r="AA251" s="27">
        <v>7.5</v>
      </c>
      <c r="AD251" s="27">
        <v>0</v>
      </c>
      <c r="AE251" s="27">
        <v>3.6</v>
      </c>
      <c r="AJ251" s="27">
        <v>1</v>
      </c>
      <c r="AK251" s="27">
        <v>36</v>
      </c>
      <c r="AL251" s="27">
        <v>0.8</v>
      </c>
      <c r="AM251" s="27">
        <v>13</v>
      </c>
      <c r="AN251" s="27">
        <v>33</v>
      </c>
      <c r="AO251" s="27">
        <v>274</v>
      </c>
      <c r="AP251" s="27">
        <v>38</v>
      </c>
      <c r="AQ251" s="27">
        <v>0.3</v>
      </c>
      <c r="AR251" s="27">
        <v>0.13</v>
      </c>
      <c r="AS251" s="27">
        <v>0.8</v>
      </c>
      <c r="AT251" s="27">
        <v>752</v>
      </c>
      <c r="AV251" s="27">
        <v>1410</v>
      </c>
      <c r="AW251" s="27">
        <v>0</v>
      </c>
      <c r="AX251" s="27">
        <v>8460</v>
      </c>
      <c r="BE251" s="27">
        <v>0</v>
      </c>
      <c r="BH251" s="27">
        <v>0.42</v>
      </c>
      <c r="BJ251" s="27">
        <v>0.04</v>
      </c>
      <c r="BK251" s="27">
        <v>0.04</v>
      </c>
      <c r="BL251" s="27">
        <v>0.4</v>
      </c>
      <c r="BN251" s="27">
        <v>0.246</v>
      </c>
      <c r="BO251" s="27">
        <v>14</v>
      </c>
      <c r="BP251" s="27">
        <v>0</v>
      </c>
      <c r="BQ251" s="27">
        <v>2</v>
      </c>
      <c r="BW251" s="27" t="s">
        <v>1420</v>
      </c>
      <c r="BX251" s="27">
        <v>4114</v>
      </c>
    </row>
    <row r="252" spans="1:76" ht="15" x14ac:dyDescent="0.3">
      <c r="A252" s="10" t="s">
        <v>832</v>
      </c>
      <c r="B252" t="s">
        <v>1413</v>
      </c>
      <c r="C252" t="s">
        <v>409</v>
      </c>
      <c r="D252" s="50" t="s">
        <v>409</v>
      </c>
      <c r="E252">
        <v>1</v>
      </c>
      <c r="F252" s="40" t="s">
        <v>1278</v>
      </c>
      <c r="G252" s="5" t="s">
        <v>304</v>
      </c>
      <c r="I252" s="27">
        <v>1</v>
      </c>
      <c r="S252" s="154"/>
      <c r="T252" s="154"/>
      <c r="U252" s="154"/>
      <c r="V252" s="154"/>
      <c r="W252" s="27">
        <v>6.3</v>
      </c>
      <c r="BW252" s="27" t="s">
        <v>496</v>
      </c>
    </row>
    <row r="253" spans="1:76" ht="15.5" x14ac:dyDescent="0.3">
      <c r="A253" s="10" t="s">
        <v>833</v>
      </c>
      <c r="B253"/>
      <c r="C253" t="s">
        <v>409</v>
      </c>
      <c r="D253" s="94" t="s">
        <v>407</v>
      </c>
      <c r="E253" s="107">
        <v>3</v>
      </c>
      <c r="F253" s="40" t="s">
        <v>2</v>
      </c>
      <c r="H253" s="6" t="s">
        <v>40</v>
      </c>
      <c r="S253" s="154"/>
      <c r="T253" s="154"/>
      <c r="U253" s="154"/>
      <c r="V253" s="154"/>
    </row>
    <row r="254" spans="1:76" ht="15" x14ac:dyDescent="0.3">
      <c r="A254" s="10" t="s">
        <v>834</v>
      </c>
      <c r="B254"/>
      <c r="C254" t="s">
        <v>409</v>
      </c>
      <c r="D254" s="94" t="s">
        <v>407</v>
      </c>
      <c r="E254" s="107">
        <v>3</v>
      </c>
      <c r="F254" s="40" t="s">
        <v>161</v>
      </c>
      <c r="G254" s="5" t="s">
        <v>52</v>
      </c>
      <c r="S254" s="154"/>
      <c r="T254" s="154"/>
      <c r="U254" s="154"/>
      <c r="V254" s="154"/>
    </row>
    <row r="255" spans="1:76" ht="15.5" x14ac:dyDescent="0.3">
      <c r="A255" s="10" t="s">
        <v>835</v>
      </c>
      <c r="B255" t="s">
        <v>1413</v>
      </c>
      <c r="C255" t="s">
        <v>407</v>
      </c>
      <c r="D255" s="50" t="s">
        <v>407</v>
      </c>
      <c r="E255">
        <v>1</v>
      </c>
      <c r="F255" s="40" t="s">
        <v>162</v>
      </c>
      <c r="G255" s="40" t="s">
        <v>1501</v>
      </c>
      <c r="H255" s="6" t="s">
        <v>390</v>
      </c>
      <c r="I255" s="27">
        <v>0.79</v>
      </c>
      <c r="K255" s="27">
        <v>64.3</v>
      </c>
      <c r="L255" s="27">
        <v>1.27</v>
      </c>
      <c r="M255" s="27">
        <v>7.9</v>
      </c>
      <c r="Q255" s="27">
        <v>0.6</v>
      </c>
      <c r="S255" s="154"/>
      <c r="T255" s="154"/>
      <c r="U255" s="154"/>
      <c r="V255" s="154"/>
      <c r="Y255" s="27">
        <v>16.3</v>
      </c>
      <c r="AB255" s="27">
        <v>14.7</v>
      </c>
      <c r="AC255" s="27">
        <v>1.6</v>
      </c>
      <c r="AG255" s="27">
        <v>4.0999999999999996</v>
      </c>
      <c r="AK255" s="27">
        <v>19</v>
      </c>
      <c r="AL255" s="27">
        <v>1.9</v>
      </c>
      <c r="AM255" s="27">
        <v>25</v>
      </c>
      <c r="AN255" s="27">
        <v>170</v>
      </c>
      <c r="AO255" s="27">
        <v>300</v>
      </c>
      <c r="AP255" s="27">
        <v>4</v>
      </c>
      <c r="AQ255" s="27">
        <v>1</v>
      </c>
      <c r="AR255" s="27">
        <v>0.06</v>
      </c>
      <c r="AS255" s="27">
        <v>2</v>
      </c>
      <c r="AT255" s="27">
        <v>500</v>
      </c>
      <c r="AW255" s="27">
        <v>0</v>
      </c>
      <c r="AX255" s="27" t="s">
        <v>413</v>
      </c>
      <c r="BF255" s="27">
        <v>0</v>
      </c>
      <c r="BH255" s="27">
        <v>0.01</v>
      </c>
      <c r="BJ255" s="27">
        <v>0.13</v>
      </c>
      <c r="BK255" s="27">
        <v>0.03</v>
      </c>
      <c r="BL255" s="27">
        <v>0.3</v>
      </c>
      <c r="BN255" s="27">
        <v>0.38</v>
      </c>
      <c r="BO255" s="27">
        <v>5</v>
      </c>
      <c r="BP255" s="27">
        <v>0</v>
      </c>
      <c r="BQ255" s="27">
        <v>17</v>
      </c>
      <c r="BW255" s="27" t="s">
        <v>8</v>
      </c>
      <c r="BX255" s="27">
        <v>810</v>
      </c>
    </row>
    <row r="256" spans="1:76" ht="15.5" x14ac:dyDescent="0.3">
      <c r="A256" s="10" t="s">
        <v>836</v>
      </c>
      <c r="B256" t="s">
        <v>1413</v>
      </c>
      <c r="C256" t="s">
        <v>407</v>
      </c>
      <c r="D256" s="50" t="s">
        <v>407</v>
      </c>
      <c r="E256">
        <v>1</v>
      </c>
      <c r="F256" s="40" t="s">
        <v>163</v>
      </c>
      <c r="G256" s="40" t="s">
        <v>1502</v>
      </c>
      <c r="H256" s="6" t="s">
        <v>36</v>
      </c>
      <c r="I256" s="27">
        <v>1</v>
      </c>
      <c r="K256" s="27">
        <v>89.7</v>
      </c>
      <c r="L256" s="27">
        <v>0.34</v>
      </c>
      <c r="M256" s="27">
        <v>2.1</v>
      </c>
      <c r="N256" s="27">
        <v>2.1</v>
      </c>
      <c r="O256" s="27">
        <v>0</v>
      </c>
      <c r="P256" s="27">
        <v>0</v>
      </c>
      <c r="Q256" s="27">
        <v>0.1</v>
      </c>
      <c r="S256" s="154">
        <v>0.02</v>
      </c>
      <c r="T256" s="154" t="s">
        <v>501</v>
      </c>
      <c r="U256" s="154">
        <v>0.05</v>
      </c>
      <c r="V256" s="154"/>
      <c r="W256" s="27">
        <v>3.8</v>
      </c>
      <c r="Z256" s="27">
        <v>1</v>
      </c>
      <c r="AA256" s="27">
        <v>2.8</v>
      </c>
      <c r="AD256" s="27">
        <v>0</v>
      </c>
      <c r="AE256" s="27">
        <v>3.4</v>
      </c>
      <c r="AJ256" s="27">
        <v>0.8</v>
      </c>
      <c r="AK256" s="27">
        <v>51</v>
      </c>
      <c r="AL256" s="27">
        <v>1.3</v>
      </c>
      <c r="AM256" s="27">
        <v>24</v>
      </c>
      <c r="AN256" s="27">
        <v>45</v>
      </c>
      <c r="AO256" s="27">
        <v>265</v>
      </c>
      <c r="AP256" s="27">
        <v>5</v>
      </c>
      <c r="AQ256" s="27">
        <v>0.36</v>
      </c>
      <c r="AR256" s="27">
        <v>0.11</v>
      </c>
      <c r="AS256" s="27">
        <v>0.6</v>
      </c>
      <c r="AT256" s="27">
        <v>250</v>
      </c>
      <c r="AV256" s="27">
        <v>36</v>
      </c>
      <c r="AW256" s="27">
        <v>0</v>
      </c>
      <c r="AX256" s="27">
        <v>213</v>
      </c>
      <c r="BE256" s="27">
        <v>0</v>
      </c>
      <c r="BH256" s="27" t="s">
        <v>501</v>
      </c>
      <c r="BJ256" s="27">
        <v>7.0000000000000007E-2</v>
      </c>
      <c r="BK256" s="27">
        <v>0.06</v>
      </c>
      <c r="BL256" s="27">
        <v>0.8</v>
      </c>
      <c r="BN256" s="27">
        <v>7.0000000000000007E-2</v>
      </c>
      <c r="BO256" s="27">
        <v>23</v>
      </c>
      <c r="BP256" s="27">
        <v>0</v>
      </c>
      <c r="BQ256" s="27">
        <v>9</v>
      </c>
      <c r="BW256" s="27" t="s">
        <v>1420</v>
      </c>
      <c r="BX256" s="27">
        <v>4120</v>
      </c>
    </row>
    <row r="257" spans="1:119" ht="15" x14ac:dyDescent="0.3">
      <c r="A257" s="10" t="s">
        <v>837</v>
      </c>
      <c r="B257" t="s">
        <v>1413</v>
      </c>
      <c r="C257" t="s">
        <v>407</v>
      </c>
      <c r="D257" s="50" t="s">
        <v>407</v>
      </c>
      <c r="E257">
        <v>1</v>
      </c>
      <c r="F257" s="40" t="s">
        <v>167</v>
      </c>
      <c r="G257" s="55" t="s">
        <v>1503</v>
      </c>
      <c r="I257" s="27">
        <v>1</v>
      </c>
      <c r="K257" s="27">
        <v>91.8</v>
      </c>
      <c r="L257" s="27">
        <v>0.28999999999999998</v>
      </c>
      <c r="M257" s="27">
        <v>1.8</v>
      </c>
      <c r="N257" s="27">
        <v>1.8</v>
      </c>
      <c r="O257" s="27">
        <v>0</v>
      </c>
      <c r="P257" s="27">
        <v>0</v>
      </c>
      <c r="Q257" s="27">
        <v>0.2</v>
      </c>
      <c r="S257" s="154">
        <v>0.05</v>
      </c>
      <c r="T257" s="154">
        <v>0.01</v>
      </c>
      <c r="U257" s="154">
        <v>0.1</v>
      </c>
      <c r="V257" s="154"/>
      <c r="W257" s="27">
        <v>2.6</v>
      </c>
      <c r="Z257" s="27">
        <v>0.7</v>
      </c>
      <c r="AA257" s="27">
        <v>1.9</v>
      </c>
      <c r="AD257" s="27">
        <v>0</v>
      </c>
      <c r="AE257" s="27">
        <v>3.2</v>
      </c>
      <c r="AJ257" s="27">
        <v>0.7</v>
      </c>
      <c r="AK257" s="27">
        <v>49</v>
      </c>
      <c r="AL257" s="27">
        <v>0.9</v>
      </c>
      <c r="AM257" s="27">
        <v>23</v>
      </c>
      <c r="AN257" s="27">
        <v>37</v>
      </c>
      <c r="AO257" s="27">
        <v>259</v>
      </c>
      <c r="AP257" s="27">
        <v>4</v>
      </c>
      <c r="AQ257" s="27">
        <v>0.3</v>
      </c>
      <c r="AR257" s="27">
        <v>0.1</v>
      </c>
      <c r="AS257" s="27">
        <v>0.3</v>
      </c>
      <c r="AT257" s="27">
        <v>230</v>
      </c>
      <c r="AV257" s="27">
        <v>25</v>
      </c>
      <c r="AW257" s="27">
        <v>0</v>
      </c>
      <c r="AX257" s="27">
        <v>150</v>
      </c>
      <c r="BE257" s="27">
        <v>0</v>
      </c>
      <c r="BH257" s="27">
        <v>0.08</v>
      </c>
      <c r="BJ257" s="27">
        <v>0.05</v>
      </c>
      <c r="BK257" s="27">
        <v>0.04</v>
      </c>
      <c r="BL257" s="27">
        <v>0.5</v>
      </c>
      <c r="BN257" s="27">
        <v>0.05</v>
      </c>
      <c r="BO257" s="27">
        <v>6</v>
      </c>
      <c r="BP257" s="27">
        <v>0</v>
      </c>
      <c r="BQ257" s="27">
        <v>5</v>
      </c>
      <c r="BW257" s="27" t="s">
        <v>1420</v>
      </c>
      <c r="BX257" s="27">
        <v>3696</v>
      </c>
    </row>
    <row r="258" spans="1:119" ht="15.5" x14ac:dyDescent="0.3">
      <c r="A258" s="10" t="s">
        <v>838</v>
      </c>
      <c r="B258" t="s">
        <v>1413</v>
      </c>
      <c r="C258" t="s">
        <v>407</v>
      </c>
      <c r="D258" s="94" t="s">
        <v>407</v>
      </c>
      <c r="E258" s="14">
        <v>2</v>
      </c>
      <c r="F258" s="40" t="s">
        <v>165</v>
      </c>
      <c r="H258" s="6" t="s">
        <v>37</v>
      </c>
      <c r="I258" s="27">
        <v>1</v>
      </c>
      <c r="K258" s="27">
        <v>86.4</v>
      </c>
      <c r="L258" s="27">
        <v>0.3</v>
      </c>
      <c r="M258" s="27">
        <v>1.9</v>
      </c>
      <c r="N258" s="27">
        <v>1.9</v>
      </c>
      <c r="O258" s="27">
        <v>0</v>
      </c>
      <c r="P258" s="27">
        <v>0</v>
      </c>
      <c r="Q258" s="27">
        <v>0.1</v>
      </c>
      <c r="S258" s="154">
        <v>0.02</v>
      </c>
      <c r="T258" s="154" t="s">
        <v>501</v>
      </c>
      <c r="U258" s="154">
        <v>0.05</v>
      </c>
      <c r="V258" s="154"/>
      <c r="W258" s="27">
        <v>5.2</v>
      </c>
      <c r="Z258" s="27">
        <v>1.3</v>
      </c>
      <c r="AA258" s="27">
        <v>3.9</v>
      </c>
      <c r="AD258" s="27">
        <v>0</v>
      </c>
      <c r="AE258" s="27">
        <v>3.6</v>
      </c>
      <c r="AJ258" s="27">
        <v>1</v>
      </c>
      <c r="AK258" s="27">
        <v>58</v>
      </c>
      <c r="AL258" s="27">
        <v>0.9</v>
      </c>
      <c r="AM258" s="27">
        <v>31</v>
      </c>
      <c r="AN258" s="27">
        <v>39</v>
      </c>
      <c r="AO258" s="27">
        <v>205</v>
      </c>
      <c r="AP258" s="27">
        <v>38</v>
      </c>
      <c r="AQ258" s="27">
        <v>0.45</v>
      </c>
      <c r="AR258" s="27">
        <v>0.13</v>
      </c>
      <c r="AS258" s="27">
        <v>0.5</v>
      </c>
      <c r="AT258" s="27">
        <v>370</v>
      </c>
      <c r="AV258" s="27">
        <v>29</v>
      </c>
      <c r="AW258" s="27">
        <v>0</v>
      </c>
      <c r="AX258" s="27">
        <v>175</v>
      </c>
      <c r="BE258" s="27">
        <v>0</v>
      </c>
      <c r="BH258" s="27">
        <v>0.18</v>
      </c>
      <c r="BJ258" s="27">
        <v>0.16</v>
      </c>
      <c r="BK258" s="27">
        <v>0.1</v>
      </c>
      <c r="BL258" s="27">
        <v>1</v>
      </c>
      <c r="BN258" s="27">
        <v>7.0999999999999994E-2</v>
      </c>
      <c r="BO258" s="27">
        <v>42</v>
      </c>
      <c r="BP258" s="27">
        <v>0</v>
      </c>
      <c r="BQ258" s="27">
        <v>5</v>
      </c>
      <c r="BW258" s="27" t="s">
        <v>1420</v>
      </c>
      <c r="BX258" s="27">
        <v>4125</v>
      </c>
    </row>
    <row r="259" spans="1:119" ht="15.5" x14ac:dyDescent="0.3">
      <c r="A259" s="10" t="s">
        <v>839</v>
      </c>
      <c r="B259"/>
      <c r="C259" t="s">
        <v>407</v>
      </c>
      <c r="D259" s="94" t="s">
        <v>407</v>
      </c>
      <c r="E259" s="107">
        <v>3</v>
      </c>
      <c r="F259" s="40" t="s">
        <v>166</v>
      </c>
      <c r="H259" s="6" t="s">
        <v>37</v>
      </c>
      <c r="S259" s="154"/>
      <c r="T259" s="154"/>
      <c r="U259" s="154"/>
      <c r="V259" s="154"/>
      <c r="BW259" s="27" t="s">
        <v>1420</v>
      </c>
      <c r="BX259" s="27">
        <v>4122</v>
      </c>
    </row>
    <row r="260" spans="1:119" ht="15.5" x14ac:dyDescent="0.3">
      <c r="A260" s="10" t="s">
        <v>840</v>
      </c>
      <c r="B260" t="s">
        <v>1413</v>
      </c>
      <c r="C260"/>
      <c r="D260" s="94" t="s">
        <v>407</v>
      </c>
      <c r="E260" s="14">
        <v>2</v>
      </c>
      <c r="F260" s="40" t="s">
        <v>1279</v>
      </c>
      <c r="G260" s="5" t="s">
        <v>1520</v>
      </c>
      <c r="H260" s="6" t="s">
        <v>36</v>
      </c>
      <c r="I260" s="27">
        <v>1</v>
      </c>
      <c r="K260" s="27">
        <v>88.6</v>
      </c>
      <c r="L260" s="27">
        <v>0.26</v>
      </c>
      <c r="M260" s="27">
        <v>1.6</v>
      </c>
      <c r="N260" s="27">
        <v>1.6</v>
      </c>
      <c r="O260" s="27">
        <v>0</v>
      </c>
      <c r="P260" s="27">
        <v>0</v>
      </c>
      <c r="Q260" s="27">
        <v>0.2</v>
      </c>
      <c r="S260" s="154">
        <v>0.04</v>
      </c>
      <c r="T260" s="154">
        <v>0.01</v>
      </c>
      <c r="U260" s="154">
        <v>0.08</v>
      </c>
      <c r="V260" s="154"/>
      <c r="W260" s="27">
        <v>6.4</v>
      </c>
      <c r="Z260" s="27">
        <v>4.2</v>
      </c>
      <c r="AA260" s="27">
        <v>2</v>
      </c>
      <c r="AD260" s="27">
        <v>0</v>
      </c>
      <c r="AE260" s="27">
        <v>2.6</v>
      </c>
      <c r="AJ260" s="27">
        <v>0.6</v>
      </c>
      <c r="AK260" s="27">
        <v>36</v>
      </c>
      <c r="AL260" s="27">
        <v>0.8</v>
      </c>
      <c r="AM260" s="27">
        <v>19</v>
      </c>
      <c r="AN260" s="27">
        <v>37</v>
      </c>
      <c r="AO260" s="27">
        <v>254</v>
      </c>
      <c r="AP260" s="27">
        <v>5</v>
      </c>
      <c r="AQ260" s="27">
        <v>0.28999999999999998</v>
      </c>
      <c r="AR260" s="27">
        <v>0.11</v>
      </c>
      <c r="AS260" s="27">
        <v>0.3</v>
      </c>
      <c r="AT260" s="27">
        <v>203</v>
      </c>
      <c r="AV260" s="27">
        <v>16</v>
      </c>
      <c r="AW260" s="27">
        <v>0</v>
      </c>
      <c r="AX260" s="27">
        <v>98</v>
      </c>
      <c r="BE260" s="27">
        <v>0</v>
      </c>
      <c r="BH260" s="27">
        <v>0.08</v>
      </c>
      <c r="BJ260" s="27">
        <v>7.0000000000000007E-2</v>
      </c>
      <c r="BK260" s="27">
        <v>0.03</v>
      </c>
      <c r="BL260" s="27">
        <v>0.6</v>
      </c>
      <c r="BN260" s="27">
        <v>9.1999999999999998E-2</v>
      </c>
      <c r="BO260" s="27">
        <v>6</v>
      </c>
      <c r="BP260" s="27">
        <v>0</v>
      </c>
      <c r="BQ260" s="27">
        <v>9</v>
      </c>
      <c r="BW260" s="27" t="s">
        <v>1420</v>
      </c>
      <c r="BX260" s="27">
        <v>3933</v>
      </c>
    </row>
    <row r="261" spans="1:119" ht="15.5" x14ac:dyDescent="0.3">
      <c r="A261" s="10" t="s">
        <v>841</v>
      </c>
      <c r="B261" t="s">
        <v>1413</v>
      </c>
      <c r="C261" t="s">
        <v>407</v>
      </c>
      <c r="D261" s="50" t="s">
        <v>407</v>
      </c>
      <c r="E261">
        <v>1</v>
      </c>
      <c r="F261" s="40" t="s">
        <v>232</v>
      </c>
      <c r="H261" s="6" t="s">
        <v>377</v>
      </c>
      <c r="I261" s="27">
        <v>1</v>
      </c>
      <c r="K261" s="27">
        <v>78.2</v>
      </c>
      <c r="L261" s="27">
        <v>0.88</v>
      </c>
      <c r="M261" s="27">
        <v>5.5</v>
      </c>
      <c r="N261" s="27">
        <v>5.5</v>
      </c>
      <c r="O261" s="27">
        <v>0</v>
      </c>
      <c r="P261" s="27">
        <v>0</v>
      </c>
      <c r="Q261" s="27">
        <v>0.8</v>
      </c>
      <c r="S261" s="154">
        <v>0.14000000000000001</v>
      </c>
      <c r="T261" s="154">
        <v>7.0000000000000007E-2</v>
      </c>
      <c r="U261" s="154">
        <v>0.38</v>
      </c>
      <c r="V261" s="154"/>
      <c r="W261" s="27">
        <v>8.3000000000000007</v>
      </c>
      <c r="Z261" s="27">
        <v>5.0999999999999996</v>
      </c>
      <c r="AA261" s="27">
        <v>1.8</v>
      </c>
      <c r="AD261" s="27">
        <v>0</v>
      </c>
      <c r="AE261" s="27">
        <v>6.3</v>
      </c>
      <c r="AJ261" s="27">
        <v>0.7</v>
      </c>
      <c r="AK261" s="27">
        <v>20</v>
      </c>
      <c r="AL261" s="27">
        <v>1.7</v>
      </c>
      <c r="AM261" s="27">
        <v>28</v>
      </c>
      <c r="AN261" s="27">
        <v>83</v>
      </c>
      <c r="AO261" s="27">
        <v>265</v>
      </c>
      <c r="AP261" s="27">
        <v>14</v>
      </c>
      <c r="AQ261" s="27">
        <v>0.87</v>
      </c>
      <c r="AR261" s="27">
        <v>0.17</v>
      </c>
      <c r="AS261" s="27">
        <v>0.8</v>
      </c>
      <c r="AT261" s="27">
        <v>330</v>
      </c>
      <c r="AV261" s="27">
        <v>26</v>
      </c>
      <c r="AW261" s="27">
        <v>0</v>
      </c>
      <c r="AX261" s="27">
        <v>153</v>
      </c>
      <c r="BE261" s="27">
        <v>0</v>
      </c>
      <c r="BH261" s="27">
        <v>0.04</v>
      </c>
      <c r="BJ261" s="27">
        <v>0.28000000000000003</v>
      </c>
      <c r="BK261" s="27">
        <v>0.08</v>
      </c>
      <c r="BL261" s="27">
        <v>2.5</v>
      </c>
      <c r="BN261" s="27">
        <v>0.1</v>
      </c>
      <c r="BO261" s="27">
        <v>82</v>
      </c>
      <c r="BP261" s="27">
        <v>0</v>
      </c>
      <c r="BQ261" s="27">
        <v>27</v>
      </c>
      <c r="BW261" s="27" t="s">
        <v>1420</v>
      </c>
      <c r="BX261" s="27">
        <v>4144</v>
      </c>
    </row>
    <row r="262" spans="1:119" ht="15.5" x14ac:dyDescent="0.3">
      <c r="A262" s="10" t="s">
        <v>842</v>
      </c>
      <c r="B262" t="s">
        <v>1413</v>
      </c>
      <c r="C262" t="s">
        <v>407</v>
      </c>
      <c r="D262" s="50" t="s">
        <v>407</v>
      </c>
      <c r="E262">
        <v>1</v>
      </c>
      <c r="F262" s="40" t="s">
        <v>231</v>
      </c>
      <c r="G262" s="5"/>
      <c r="H262" s="6" t="s">
        <v>377</v>
      </c>
      <c r="I262" s="27">
        <v>1</v>
      </c>
      <c r="K262" s="27">
        <v>78.400000000000006</v>
      </c>
      <c r="L262" s="27">
        <v>0.86</v>
      </c>
      <c r="M262" s="27">
        <v>5.4</v>
      </c>
      <c r="N262" s="27">
        <v>5.4</v>
      </c>
      <c r="O262" s="27">
        <v>0</v>
      </c>
      <c r="P262" s="27">
        <v>0</v>
      </c>
      <c r="Q262" s="27">
        <v>0.7</v>
      </c>
      <c r="S262" s="154">
        <v>0.13</v>
      </c>
      <c r="T262" s="154">
        <v>0.06</v>
      </c>
      <c r="U262" s="154">
        <v>0.33</v>
      </c>
      <c r="V262" s="154"/>
      <c r="W262" s="27">
        <v>7.9</v>
      </c>
      <c r="Z262" s="27">
        <v>5.9</v>
      </c>
      <c r="AA262" s="27">
        <v>1</v>
      </c>
      <c r="AD262" s="27">
        <v>0</v>
      </c>
      <c r="AE262" s="27">
        <v>6.6</v>
      </c>
      <c r="AJ262" s="27">
        <v>0.6</v>
      </c>
      <c r="AK262" s="27">
        <v>17</v>
      </c>
      <c r="AL262" s="27">
        <v>1.5</v>
      </c>
      <c r="AM262" s="27">
        <v>19</v>
      </c>
      <c r="AN262" s="27">
        <v>62</v>
      </c>
      <c r="AO262" s="27">
        <v>207</v>
      </c>
      <c r="AP262" s="27">
        <v>13</v>
      </c>
      <c r="AQ262" s="27">
        <v>0.69</v>
      </c>
      <c r="AR262" s="27">
        <v>0.11899999999999999</v>
      </c>
      <c r="AS262" s="27">
        <v>0.9</v>
      </c>
      <c r="AT262" s="27">
        <v>250</v>
      </c>
      <c r="AV262" s="27">
        <v>23</v>
      </c>
      <c r="AW262" s="27">
        <v>0</v>
      </c>
      <c r="AX262" s="27">
        <v>135</v>
      </c>
      <c r="BE262" s="27">
        <v>0</v>
      </c>
      <c r="BH262" s="27">
        <v>0.12</v>
      </c>
      <c r="BJ262" s="27">
        <v>0.2</v>
      </c>
      <c r="BK262" s="27">
        <v>0.04</v>
      </c>
      <c r="BL262" s="27">
        <v>1.6</v>
      </c>
      <c r="BN262" s="27">
        <v>0.04</v>
      </c>
      <c r="BO262" s="27">
        <v>44</v>
      </c>
      <c r="BP262" s="27">
        <v>0</v>
      </c>
      <c r="BQ262" s="27">
        <v>13</v>
      </c>
      <c r="BW262" s="27" t="s">
        <v>1420</v>
      </c>
      <c r="BX262" s="27">
        <v>3719</v>
      </c>
    </row>
    <row r="263" spans="1:119" ht="15.5" x14ac:dyDescent="0.3">
      <c r="A263" s="10" t="s">
        <v>844</v>
      </c>
      <c r="B263" t="s">
        <v>1413</v>
      </c>
      <c r="C263"/>
      <c r="D263" s="94" t="s">
        <v>407</v>
      </c>
      <c r="E263" s="14">
        <v>2</v>
      </c>
      <c r="F263" s="40" t="s">
        <v>1280</v>
      </c>
      <c r="H263" s="6" t="s">
        <v>39</v>
      </c>
      <c r="I263" s="27">
        <v>1</v>
      </c>
      <c r="K263" s="27">
        <v>84.5</v>
      </c>
      <c r="L263" s="27">
        <v>0.53</v>
      </c>
      <c r="M263" s="27">
        <v>3.3</v>
      </c>
      <c r="N263" s="27">
        <v>3.3</v>
      </c>
      <c r="O263" s="27">
        <v>0</v>
      </c>
      <c r="P263" s="27">
        <v>0</v>
      </c>
      <c r="Q263" s="27">
        <v>0.7</v>
      </c>
      <c r="S263" s="154">
        <v>0.09</v>
      </c>
      <c r="T263" s="154">
        <v>0.05</v>
      </c>
      <c r="U263" s="154">
        <v>0.34</v>
      </c>
      <c r="V263" s="154"/>
      <c r="W263" s="27">
        <v>8</v>
      </c>
      <c r="Z263" s="27">
        <v>0.5</v>
      </c>
      <c r="AA263" s="27">
        <v>7.4</v>
      </c>
      <c r="AD263" s="27">
        <v>0</v>
      </c>
      <c r="AE263" s="27">
        <v>2</v>
      </c>
      <c r="AJ263" s="27">
        <v>1.5</v>
      </c>
      <c r="AK263" s="27">
        <v>135</v>
      </c>
      <c r="AL263" s="27">
        <v>1.7</v>
      </c>
      <c r="AM263" s="27">
        <v>34</v>
      </c>
      <c r="AN263" s="27">
        <v>56</v>
      </c>
      <c r="AO263" s="27">
        <v>447</v>
      </c>
      <c r="AP263" s="27">
        <v>43</v>
      </c>
      <c r="AQ263" s="27">
        <v>0.44</v>
      </c>
      <c r="AR263" s="27">
        <v>0.28999999999999998</v>
      </c>
      <c r="AS263" s="27">
        <v>3</v>
      </c>
      <c r="AT263" s="27">
        <v>774</v>
      </c>
      <c r="AV263" s="27">
        <v>890</v>
      </c>
      <c r="AW263" s="27">
        <v>0</v>
      </c>
      <c r="AX263" s="27">
        <v>5340</v>
      </c>
      <c r="BE263" s="27">
        <v>0</v>
      </c>
      <c r="BH263" s="27">
        <v>0.8</v>
      </c>
      <c r="BJ263" s="27">
        <v>0.11</v>
      </c>
      <c r="BK263" s="27">
        <v>0.13</v>
      </c>
      <c r="BL263" s="27">
        <v>1</v>
      </c>
      <c r="BN263" s="27">
        <v>0.27100000000000002</v>
      </c>
      <c r="BO263" s="27">
        <v>29</v>
      </c>
      <c r="BP263" s="27">
        <v>0</v>
      </c>
      <c r="BQ263" s="27">
        <v>120</v>
      </c>
      <c r="BW263" s="27" t="s">
        <v>1420</v>
      </c>
      <c r="BX263" s="27">
        <v>4127</v>
      </c>
    </row>
    <row r="264" spans="1:119" ht="15.5" x14ac:dyDescent="0.3">
      <c r="A264" s="10" t="s">
        <v>843</v>
      </c>
      <c r="B264" t="s">
        <v>1413</v>
      </c>
      <c r="C264"/>
      <c r="D264" s="94" t="s">
        <v>407</v>
      </c>
      <c r="E264" s="14">
        <v>2</v>
      </c>
      <c r="F264" s="40" t="s">
        <v>1173</v>
      </c>
      <c r="H264" s="6" t="s">
        <v>38</v>
      </c>
      <c r="I264" s="27">
        <v>1</v>
      </c>
      <c r="K264" s="27">
        <v>91.2</v>
      </c>
      <c r="L264" s="27">
        <v>0.3</v>
      </c>
      <c r="M264" s="27">
        <v>1.9</v>
      </c>
      <c r="N264" s="27">
        <v>1.9</v>
      </c>
      <c r="O264" s="27">
        <v>0</v>
      </c>
      <c r="P264" s="27">
        <v>0</v>
      </c>
      <c r="Q264" s="27">
        <v>0.4</v>
      </c>
      <c r="S264" s="154">
        <v>0.05</v>
      </c>
      <c r="T264" s="154">
        <v>0.03</v>
      </c>
      <c r="U264" s="154" t="s">
        <v>501</v>
      </c>
      <c r="V264" s="154"/>
      <c r="W264" s="27">
        <v>3.6</v>
      </c>
      <c r="Z264" s="27">
        <v>0.3</v>
      </c>
      <c r="AA264" s="27">
        <v>3.3</v>
      </c>
      <c r="AD264" s="27">
        <v>0</v>
      </c>
      <c r="AE264" s="27">
        <v>2</v>
      </c>
      <c r="AJ264" s="27">
        <v>0.9</v>
      </c>
      <c r="AK264" s="27">
        <v>72</v>
      </c>
      <c r="AL264" s="27">
        <v>0.9</v>
      </c>
      <c r="AM264" s="27">
        <v>18</v>
      </c>
      <c r="AN264" s="27">
        <v>28</v>
      </c>
      <c r="AO264" s="27">
        <v>228</v>
      </c>
      <c r="AP264" s="27">
        <v>23</v>
      </c>
      <c r="AQ264" s="27">
        <v>0.24</v>
      </c>
      <c r="AR264" s="27">
        <v>0.16</v>
      </c>
      <c r="AS264" s="27">
        <v>2</v>
      </c>
      <c r="AT264" s="27">
        <v>416</v>
      </c>
      <c r="AV264" s="27">
        <v>740</v>
      </c>
      <c r="AW264" s="27">
        <v>0</v>
      </c>
      <c r="AX264" s="27">
        <v>4446</v>
      </c>
      <c r="BE264" s="27">
        <v>0</v>
      </c>
      <c r="BH264" s="27">
        <v>0.85</v>
      </c>
      <c r="BJ264" s="27">
        <v>0.05</v>
      </c>
      <c r="BK264" s="27">
        <v>7.0000000000000007E-2</v>
      </c>
      <c r="BL264" s="27">
        <v>0.5</v>
      </c>
      <c r="BN264" s="27">
        <v>0.13800000000000001</v>
      </c>
      <c r="BO264" s="27">
        <v>13</v>
      </c>
      <c r="BP264" s="27">
        <v>0</v>
      </c>
      <c r="BQ264" s="27">
        <v>41</v>
      </c>
      <c r="BW264" s="27" t="s">
        <v>1420</v>
      </c>
      <c r="BX264" s="27">
        <v>3912</v>
      </c>
    </row>
    <row r="265" spans="1:119" s="7" customFormat="1" ht="15.5" x14ac:dyDescent="0.3">
      <c r="A265" s="11" t="s">
        <v>846</v>
      </c>
      <c r="B265" s="7" t="s">
        <v>1413</v>
      </c>
      <c r="D265" s="51" t="s">
        <v>407</v>
      </c>
      <c r="E265" s="7">
        <v>1</v>
      </c>
      <c r="F265" s="59" t="s">
        <v>1569</v>
      </c>
      <c r="G265" s="8"/>
      <c r="H265" s="33" t="s">
        <v>383</v>
      </c>
      <c r="I265" s="12">
        <v>0.9</v>
      </c>
      <c r="J265" s="76"/>
      <c r="K265" s="76">
        <v>85.4</v>
      </c>
      <c r="L265" s="76">
        <v>0.63</v>
      </c>
      <c r="M265" s="76">
        <v>3.9</v>
      </c>
      <c r="N265" s="76"/>
      <c r="O265" s="76"/>
      <c r="P265" s="76"/>
      <c r="Q265" s="76">
        <v>0.3</v>
      </c>
      <c r="R265" s="76"/>
      <c r="S265" s="171"/>
      <c r="T265" s="171"/>
      <c r="U265" s="171"/>
      <c r="V265" s="171"/>
      <c r="W265" s="76">
        <v>4.4000000000000004</v>
      </c>
      <c r="X265" s="76"/>
      <c r="Y265" s="76"/>
      <c r="Z265" s="76"/>
      <c r="AA265" s="76"/>
      <c r="AB265" s="76"/>
      <c r="AC265" s="76"/>
      <c r="AD265" s="76"/>
      <c r="AE265" s="76">
        <v>4.4000000000000004</v>
      </c>
      <c r="AF265" s="76"/>
      <c r="AG265" s="76"/>
      <c r="AH265" s="76"/>
      <c r="AI265" s="76"/>
      <c r="AJ265" s="76">
        <v>1.7</v>
      </c>
      <c r="AK265" s="76">
        <v>255</v>
      </c>
      <c r="AL265" s="76">
        <v>5.3</v>
      </c>
      <c r="AM265" s="76">
        <v>52</v>
      </c>
      <c r="AN265" s="76">
        <v>74</v>
      </c>
      <c r="AO265" s="76">
        <v>381</v>
      </c>
      <c r="AP265" s="76">
        <v>9</v>
      </c>
      <c r="AQ265" s="76">
        <v>0.8</v>
      </c>
      <c r="AS265" s="76"/>
      <c r="AT265" s="76">
        <v>107</v>
      </c>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v>6.25</v>
      </c>
      <c r="BU265" s="76"/>
      <c r="BV265" s="76"/>
      <c r="BW265" s="76" t="s">
        <v>1367</v>
      </c>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c r="CW265" s="76"/>
      <c r="CX265" s="76"/>
      <c r="CY265" s="76"/>
      <c r="CZ265" s="76"/>
      <c r="DA265" s="76"/>
      <c r="DB265" s="76"/>
      <c r="DC265" s="76"/>
      <c r="DD265" s="76"/>
      <c r="DE265" s="76"/>
      <c r="DF265" s="76"/>
      <c r="DG265" s="76"/>
      <c r="DH265" s="61"/>
      <c r="DI265" s="61"/>
      <c r="DJ265" s="61"/>
      <c r="DK265" s="61"/>
      <c r="DL265" s="61"/>
      <c r="DM265" s="61"/>
      <c r="DN265" s="61"/>
      <c r="DO265" s="61"/>
    </row>
    <row r="266" spans="1:119" s="7" customFormat="1" ht="15.5" x14ac:dyDescent="0.3">
      <c r="A266" s="11" t="s">
        <v>845</v>
      </c>
      <c r="B266" s="7" t="s">
        <v>1413</v>
      </c>
      <c r="D266" s="51" t="s">
        <v>409</v>
      </c>
      <c r="E266" s="7">
        <v>1</v>
      </c>
      <c r="F266" s="59" t="s">
        <v>1570</v>
      </c>
      <c r="G266" s="8"/>
      <c r="H266" s="33" t="s">
        <v>383</v>
      </c>
      <c r="I266" s="76"/>
      <c r="J266" s="76"/>
      <c r="K266" s="76">
        <v>92.6</v>
      </c>
      <c r="L266" s="76">
        <v>0.3</v>
      </c>
      <c r="M266" s="76">
        <v>1.9</v>
      </c>
      <c r="N266" s="76">
        <v>1.9</v>
      </c>
      <c r="O266" s="76">
        <v>0</v>
      </c>
      <c r="P266" s="76">
        <v>0</v>
      </c>
      <c r="Q266" s="76">
        <v>0.2</v>
      </c>
      <c r="R266" s="76"/>
      <c r="S266" s="171">
        <v>0.06</v>
      </c>
      <c r="T266" s="171">
        <v>0.05</v>
      </c>
      <c r="U266" s="171">
        <v>0.09</v>
      </c>
      <c r="V266" s="171"/>
      <c r="W266" s="76">
        <v>1.2</v>
      </c>
      <c r="X266" s="76"/>
      <c r="Y266" s="76"/>
      <c r="Z266" s="76">
        <v>0.4</v>
      </c>
      <c r="AA266" s="76">
        <v>0.8</v>
      </c>
      <c r="AB266" s="76"/>
      <c r="AC266" s="76"/>
      <c r="AD266" s="76">
        <v>0</v>
      </c>
      <c r="AE266" s="76">
        <v>3</v>
      </c>
      <c r="AF266" s="76"/>
      <c r="AG266" s="76"/>
      <c r="AH266" s="76"/>
      <c r="AI266" s="76"/>
      <c r="AJ266" s="76">
        <v>1.2</v>
      </c>
      <c r="AK266" s="76">
        <v>187</v>
      </c>
      <c r="AL266" s="76">
        <v>4.5999999999999996</v>
      </c>
      <c r="AM266" s="76">
        <v>37</v>
      </c>
      <c r="AN266" s="76">
        <v>38</v>
      </c>
      <c r="AO266" s="76">
        <v>246</v>
      </c>
      <c r="AP266" s="76">
        <v>3</v>
      </c>
      <c r="AQ266" s="76">
        <v>0.81</v>
      </c>
      <c r="AR266" s="76">
        <v>0.15</v>
      </c>
      <c r="AS266" s="76">
        <v>0.3</v>
      </c>
      <c r="AT266" s="76">
        <v>2480</v>
      </c>
      <c r="AU266" s="76"/>
      <c r="AV266" s="76">
        <v>399</v>
      </c>
      <c r="AW266" s="76">
        <v>0</v>
      </c>
      <c r="AX266" s="76">
        <v>2394</v>
      </c>
      <c r="AY266" s="76"/>
      <c r="AZ266" s="76"/>
      <c r="BA266" s="76"/>
      <c r="BB266" s="76"/>
      <c r="BC266" s="76"/>
      <c r="BD266" s="76"/>
      <c r="BE266" s="76">
        <v>0</v>
      </c>
      <c r="BF266" s="76"/>
      <c r="BG266" s="76"/>
      <c r="BH266" s="76">
        <v>0.26</v>
      </c>
      <c r="BI266" s="76"/>
      <c r="BJ266" s="76" t="s">
        <v>501</v>
      </c>
      <c r="BK266" s="76">
        <v>0.04</v>
      </c>
      <c r="BL266" s="76">
        <v>0.3</v>
      </c>
      <c r="BM266" s="76"/>
      <c r="BN266" s="76">
        <v>0.05</v>
      </c>
      <c r="BO266" s="76">
        <v>5</v>
      </c>
      <c r="BP266" s="76">
        <v>0</v>
      </c>
      <c r="BQ266" s="76">
        <v>1</v>
      </c>
      <c r="BR266" s="76"/>
      <c r="BS266" s="76"/>
      <c r="BU266" s="76"/>
      <c r="BV266" s="76"/>
      <c r="BW266" s="76" t="s">
        <v>1420</v>
      </c>
      <c r="BX266" s="76">
        <v>3980</v>
      </c>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c r="CW266" s="76"/>
      <c r="CX266" s="76"/>
      <c r="CY266" s="76"/>
      <c r="CZ266" s="76"/>
      <c r="DA266" s="76"/>
      <c r="DB266" s="76"/>
      <c r="DC266" s="76"/>
      <c r="DD266" s="76"/>
      <c r="DE266" s="76"/>
      <c r="DF266" s="76"/>
      <c r="DG266" s="76"/>
      <c r="DH266" s="61"/>
      <c r="DI266" s="61"/>
      <c r="DJ266" s="61"/>
      <c r="DK266" s="61"/>
      <c r="DL266" s="61"/>
      <c r="DM266" s="61"/>
      <c r="DN266" s="61"/>
      <c r="DO266" s="61"/>
    </row>
    <row r="267" spans="1:119" s="7" customFormat="1" ht="15.5" x14ac:dyDescent="0.3">
      <c r="A267" s="11" t="s">
        <v>847</v>
      </c>
      <c r="B267" s="7" t="s">
        <v>1413</v>
      </c>
      <c r="D267" s="93" t="s">
        <v>407</v>
      </c>
      <c r="E267" s="7">
        <v>1</v>
      </c>
      <c r="F267" s="59" t="s">
        <v>1571</v>
      </c>
      <c r="G267" s="8"/>
      <c r="H267" s="33" t="s">
        <v>384</v>
      </c>
      <c r="I267" s="12">
        <v>0.9</v>
      </c>
      <c r="J267" s="76"/>
      <c r="K267" s="76">
        <v>85.7</v>
      </c>
      <c r="L267" s="76">
        <v>0.67</v>
      </c>
      <c r="M267" s="76">
        <v>4.2</v>
      </c>
      <c r="N267" s="76"/>
      <c r="O267" s="76"/>
      <c r="P267" s="76"/>
      <c r="Q267" s="76">
        <v>0.2</v>
      </c>
      <c r="R267" s="76"/>
      <c r="S267" s="171"/>
      <c r="T267" s="171"/>
      <c r="U267" s="171"/>
      <c r="V267" s="171"/>
      <c r="W267" s="76">
        <v>4.0999999999999996</v>
      </c>
      <c r="X267" s="76"/>
      <c r="Y267" s="76"/>
      <c r="Z267" s="76"/>
      <c r="AA267" s="76"/>
      <c r="AB267" s="76"/>
      <c r="AC267" s="76"/>
      <c r="AD267" s="76"/>
      <c r="AE267" s="76">
        <v>4.3</v>
      </c>
      <c r="AF267" s="76"/>
      <c r="AG267" s="76"/>
      <c r="AH267" s="76"/>
      <c r="AI267" s="76"/>
      <c r="AJ267" s="76">
        <v>1.5</v>
      </c>
      <c r="AK267" s="76">
        <v>234</v>
      </c>
      <c r="AL267" s="76">
        <v>5.0999999999999996</v>
      </c>
      <c r="AM267" s="76">
        <v>71</v>
      </c>
      <c r="AN267" s="76">
        <v>75</v>
      </c>
      <c r="AO267" s="76">
        <v>390</v>
      </c>
      <c r="AP267" s="76">
        <v>8</v>
      </c>
      <c r="AQ267" s="76">
        <v>1.1000000000000001</v>
      </c>
      <c r="AR267" s="76"/>
      <c r="AS267" s="76"/>
      <c r="AT267" s="76">
        <v>121</v>
      </c>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v>6.25</v>
      </c>
      <c r="BU267" s="76"/>
      <c r="BV267" s="76"/>
      <c r="BW267" s="76" t="s">
        <v>1367</v>
      </c>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c r="CW267" s="76"/>
      <c r="CX267" s="76"/>
      <c r="CY267" s="76"/>
      <c r="CZ267" s="76"/>
      <c r="DA267" s="76"/>
      <c r="DB267" s="76"/>
      <c r="DC267" s="76"/>
      <c r="DD267" s="76"/>
      <c r="DE267" s="76"/>
      <c r="DF267" s="76"/>
      <c r="DG267" s="76"/>
      <c r="DH267" s="61"/>
      <c r="DI267" s="61"/>
      <c r="DJ267" s="61"/>
      <c r="DK267" s="61"/>
      <c r="DL267" s="61"/>
      <c r="DM267" s="61"/>
      <c r="DN267" s="61"/>
      <c r="DO267" s="61"/>
    </row>
    <row r="268" spans="1:119" s="7" customFormat="1" ht="15.5" x14ac:dyDescent="0.3">
      <c r="A268" s="11" t="s">
        <v>848</v>
      </c>
      <c r="B268" s="7" t="s">
        <v>1413</v>
      </c>
      <c r="D268" s="93" t="s">
        <v>409</v>
      </c>
      <c r="E268" s="7">
        <v>1</v>
      </c>
      <c r="F268" s="59" t="s">
        <v>1576</v>
      </c>
      <c r="G268" s="8"/>
      <c r="H268" s="33" t="s">
        <v>384</v>
      </c>
      <c r="I268" s="76"/>
      <c r="J268" s="76"/>
      <c r="K268" s="219">
        <v>85.15875776397516</v>
      </c>
      <c r="L268" s="171">
        <v>0.57384766263484799</v>
      </c>
      <c r="M268" s="219">
        <v>3.597254004576659</v>
      </c>
      <c r="N268" s="219">
        <v>3.597254004576659</v>
      </c>
      <c r="O268" s="171">
        <v>0</v>
      </c>
      <c r="P268" s="171">
        <v>0</v>
      </c>
      <c r="Q268" s="171">
        <v>1.8842759071592026</v>
      </c>
      <c r="R268" s="171"/>
      <c r="S268" s="171">
        <v>0.21669172932330827</v>
      </c>
      <c r="T268" s="171">
        <v>0.3181000326904217</v>
      </c>
      <c r="U268" s="171">
        <v>1.1000745341614908</v>
      </c>
      <c r="V268" s="171">
        <v>0</v>
      </c>
      <c r="W268" s="171">
        <v>3.5116050997057862</v>
      </c>
      <c r="X268" s="171">
        <v>0</v>
      </c>
      <c r="Y268" s="171">
        <v>0</v>
      </c>
      <c r="Z268" s="171">
        <v>0</v>
      </c>
      <c r="AA268" s="171">
        <v>0</v>
      </c>
      <c r="AB268" s="171">
        <v>0</v>
      </c>
      <c r="AC268" s="171">
        <v>0</v>
      </c>
      <c r="AD268" s="171">
        <v>0</v>
      </c>
      <c r="AE268" s="171">
        <v>3.6829029094475323</v>
      </c>
      <c r="AF268" s="171">
        <v>0</v>
      </c>
      <c r="AG268" s="171">
        <v>0</v>
      </c>
      <c r="AH268" s="171">
        <v>0</v>
      </c>
      <c r="AI268" s="171">
        <v>0</v>
      </c>
      <c r="AJ268" s="171">
        <v>2.3964563582870224</v>
      </c>
      <c r="AK268" s="171">
        <v>205.64302059496566</v>
      </c>
      <c r="AL268" s="171">
        <v>4.3706636155606411</v>
      </c>
      <c r="AM268" s="171">
        <v>64.031121281464536</v>
      </c>
      <c r="AN268" s="171">
        <v>64.24524354364172</v>
      </c>
      <c r="AO268" s="171">
        <v>334.79300424975486</v>
      </c>
      <c r="AP268" s="171">
        <v>348.59104282445242</v>
      </c>
      <c r="AQ268" s="171">
        <v>0.94299444262831</v>
      </c>
      <c r="AR268" s="171">
        <v>1.8671461261850285E-2</v>
      </c>
      <c r="AS268" s="171">
        <v>0</v>
      </c>
      <c r="AT268" s="171">
        <v>103.63517489375613</v>
      </c>
      <c r="AU268" s="171">
        <v>0</v>
      </c>
      <c r="AV268" s="171">
        <v>5.1389342922523701E-2</v>
      </c>
      <c r="AW268" s="171">
        <v>0</v>
      </c>
      <c r="AX268" s="171">
        <v>0</v>
      </c>
      <c r="AY268" s="171">
        <v>0</v>
      </c>
      <c r="AZ268" s="171">
        <v>0</v>
      </c>
      <c r="BA268" s="171">
        <v>0</v>
      </c>
      <c r="BB268" s="171">
        <v>0</v>
      </c>
      <c r="BC268" s="171">
        <v>0</v>
      </c>
      <c r="BD268" s="171">
        <v>0</v>
      </c>
      <c r="BE268" s="171">
        <v>0</v>
      </c>
      <c r="BF268" s="171">
        <v>0</v>
      </c>
      <c r="BG268" s="171">
        <v>0</v>
      </c>
      <c r="BH268" s="171">
        <v>0.67183000980712648</v>
      </c>
      <c r="BI268" s="171">
        <v>0</v>
      </c>
      <c r="BJ268" s="171">
        <v>0</v>
      </c>
      <c r="BK268" s="171">
        <v>6.8519123896698276E-3</v>
      </c>
      <c r="BL268" s="171">
        <v>0</v>
      </c>
      <c r="BM268" s="171"/>
      <c r="BN268" s="171">
        <v>0</v>
      </c>
      <c r="BO268" s="171">
        <v>0</v>
      </c>
      <c r="BP268" s="171">
        <v>0</v>
      </c>
      <c r="BQ268" s="171">
        <v>0</v>
      </c>
      <c r="BR268" s="171">
        <v>0</v>
      </c>
      <c r="BS268" s="76"/>
      <c r="BT268" s="7">
        <v>6.25</v>
      </c>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c r="CW268" s="76"/>
      <c r="CX268" s="76"/>
      <c r="CY268" s="76"/>
      <c r="CZ268" s="76"/>
      <c r="DA268" s="76"/>
      <c r="DB268" s="76"/>
      <c r="DC268" s="76"/>
      <c r="DD268" s="76"/>
      <c r="DE268" s="76"/>
      <c r="DF268" s="76"/>
      <c r="DG268" s="76"/>
      <c r="DH268" s="61"/>
      <c r="DI268" s="61"/>
      <c r="DJ268" s="61"/>
      <c r="DK268" s="61"/>
      <c r="DL268" s="61"/>
      <c r="DM268" s="61"/>
      <c r="DN268" s="61"/>
      <c r="DO268" s="61"/>
    </row>
    <row r="269" spans="1:119" s="7" customFormat="1" ht="15.5" x14ac:dyDescent="0.3">
      <c r="A269" s="11" t="s">
        <v>849</v>
      </c>
      <c r="B269" s="7" t="s">
        <v>1413</v>
      </c>
      <c r="D269" s="93" t="s">
        <v>407</v>
      </c>
      <c r="E269" s="7">
        <v>1</v>
      </c>
      <c r="F269" s="59" t="s">
        <v>1572</v>
      </c>
      <c r="G269" s="8"/>
      <c r="H269" s="33" t="s">
        <v>388</v>
      </c>
      <c r="I269" s="12">
        <v>0.72</v>
      </c>
      <c r="J269" s="76"/>
      <c r="K269" s="219">
        <v>88.9</v>
      </c>
      <c r="L269" s="171">
        <v>0.52</v>
      </c>
      <c r="M269" s="219">
        <v>3.2</v>
      </c>
      <c r="N269" s="219"/>
      <c r="O269" s="171"/>
      <c r="P269" s="171"/>
      <c r="Q269" s="171">
        <v>0.1</v>
      </c>
      <c r="R269" s="171"/>
      <c r="S269" s="171"/>
      <c r="T269" s="171"/>
      <c r="U269" s="171"/>
      <c r="V269" s="171"/>
      <c r="W269" s="171">
        <v>3</v>
      </c>
      <c r="X269" s="171"/>
      <c r="Y269" s="171"/>
      <c r="Z269" s="171"/>
      <c r="AA269" s="171"/>
      <c r="AB269" s="171"/>
      <c r="AC269" s="171"/>
      <c r="AD269" s="171"/>
      <c r="AE269" s="171">
        <v>3.5</v>
      </c>
      <c r="AF269" s="171"/>
      <c r="AG269" s="171"/>
      <c r="AH269" s="171"/>
      <c r="AI269" s="171"/>
      <c r="AJ269" s="171">
        <v>1.3</v>
      </c>
      <c r="AK269" s="171">
        <v>204</v>
      </c>
      <c r="AL269" s="171">
        <v>3</v>
      </c>
      <c r="AM269" s="171">
        <v>46</v>
      </c>
      <c r="AN269" s="171">
        <v>57</v>
      </c>
      <c r="AO269" s="171">
        <v>314</v>
      </c>
      <c r="AP269" s="171">
        <v>4</v>
      </c>
      <c r="AQ269" s="171">
        <v>0.51</v>
      </c>
      <c r="AR269" s="171"/>
      <c r="AS269" s="171"/>
      <c r="AT269" s="171">
        <v>121</v>
      </c>
      <c r="AU269" s="171"/>
      <c r="AV269" s="171"/>
      <c r="AW269" s="171"/>
      <c r="AX269" s="171"/>
      <c r="AY269" s="171"/>
      <c r="AZ269" s="171"/>
      <c r="BA269" s="171"/>
      <c r="BB269" s="171"/>
      <c r="BC269" s="171"/>
      <c r="BD269" s="171"/>
      <c r="BE269" s="171"/>
      <c r="BF269" s="171"/>
      <c r="BG269" s="171"/>
      <c r="BH269" s="171"/>
      <c r="BI269" s="171"/>
      <c r="BJ269" s="171"/>
      <c r="BK269" s="171"/>
      <c r="BL269" s="171"/>
      <c r="BM269" s="171"/>
      <c r="BN269" s="171"/>
      <c r="BO269" s="171"/>
      <c r="BP269" s="171"/>
      <c r="BQ269" s="171"/>
      <c r="BR269" s="171"/>
      <c r="BS269" s="76"/>
      <c r="BT269" s="76">
        <v>6.25</v>
      </c>
      <c r="BU269" s="76"/>
      <c r="BV269" s="76"/>
      <c r="BW269" s="76" t="s">
        <v>1367</v>
      </c>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c r="CW269" s="76"/>
      <c r="CX269" s="76"/>
      <c r="CY269" s="76"/>
      <c r="CZ269" s="76"/>
      <c r="DA269" s="76"/>
      <c r="DB269" s="76"/>
      <c r="DC269" s="76"/>
      <c r="DD269" s="76"/>
      <c r="DE269" s="76"/>
      <c r="DF269" s="76"/>
      <c r="DG269" s="76"/>
      <c r="DH269" s="61"/>
      <c r="DI269" s="61"/>
      <c r="DJ269" s="61"/>
      <c r="DK269" s="61"/>
      <c r="DL269" s="61"/>
      <c r="DM269" s="61"/>
      <c r="DN269" s="61"/>
      <c r="DO269" s="61"/>
    </row>
    <row r="270" spans="1:119" s="7" customFormat="1" ht="15.5" x14ac:dyDescent="0.3">
      <c r="A270" s="11" t="s">
        <v>850</v>
      </c>
      <c r="B270" s="7" t="s">
        <v>1413</v>
      </c>
      <c r="D270" s="93" t="s">
        <v>409</v>
      </c>
      <c r="E270" s="7">
        <v>1</v>
      </c>
      <c r="F270" s="59" t="s">
        <v>1577</v>
      </c>
      <c r="G270" s="8"/>
      <c r="H270" s="33" t="s">
        <v>388</v>
      </c>
      <c r="I270" s="76"/>
      <c r="J270" s="76"/>
      <c r="K270" s="219">
        <v>88.343234323432341</v>
      </c>
      <c r="L270" s="171">
        <v>0.42904290429042907</v>
      </c>
      <c r="M270" s="219">
        <v>2.6402640264026402</v>
      </c>
      <c r="N270" s="219">
        <v>2.6402640264026402</v>
      </c>
      <c r="O270" s="171">
        <v>0</v>
      </c>
      <c r="P270" s="171">
        <v>0</v>
      </c>
      <c r="Q270" s="171">
        <v>1.7326732673267329</v>
      </c>
      <c r="R270" s="171"/>
      <c r="S270" s="171">
        <v>0.20874587458745872</v>
      </c>
      <c r="T270" s="171">
        <v>0.30643564356435643</v>
      </c>
      <c r="U270" s="171">
        <v>1.0597359735973599</v>
      </c>
      <c r="V270" s="171">
        <v>0</v>
      </c>
      <c r="W270" s="171">
        <v>2.4752475247524752</v>
      </c>
      <c r="X270" s="171">
        <v>0</v>
      </c>
      <c r="Y270" s="171">
        <v>0</v>
      </c>
      <c r="Z270" s="171">
        <v>0</v>
      </c>
      <c r="AA270" s="171">
        <v>0</v>
      </c>
      <c r="AB270" s="171">
        <v>0</v>
      </c>
      <c r="AC270" s="171">
        <v>0</v>
      </c>
      <c r="AD270" s="171">
        <v>0</v>
      </c>
      <c r="AE270" s="171">
        <v>2.8877887788778875</v>
      </c>
      <c r="AF270" s="171">
        <v>0</v>
      </c>
      <c r="AG270" s="171">
        <v>0</v>
      </c>
      <c r="AH270" s="171">
        <v>0</v>
      </c>
      <c r="AI270" s="171">
        <v>0</v>
      </c>
      <c r="AJ270" s="171">
        <v>2.1435643564356437</v>
      </c>
      <c r="AK270" s="171">
        <v>173.34983498349834</v>
      </c>
      <c r="AL270" s="171">
        <v>2.4777227722772279</v>
      </c>
      <c r="AM270" s="171">
        <v>41.056105610561055</v>
      </c>
      <c r="AN270" s="171">
        <v>47.037953795379536</v>
      </c>
      <c r="AO270" s="171">
        <v>259.81023102310229</v>
      </c>
      <c r="AP270" s="171">
        <v>332.50825082508248</v>
      </c>
      <c r="AQ270" s="171">
        <v>0.42161716171617153</v>
      </c>
      <c r="AR270" s="171">
        <v>1.798679867986799E-2</v>
      </c>
      <c r="AS270" s="171">
        <v>0</v>
      </c>
      <c r="AT270" s="171">
        <v>99.834983498349843</v>
      </c>
      <c r="AU270" s="171">
        <v>0</v>
      </c>
      <c r="AV270" s="171">
        <v>4.9504950495049507E-2</v>
      </c>
      <c r="AW270" s="171">
        <v>0</v>
      </c>
      <c r="AX270" s="171">
        <v>0</v>
      </c>
      <c r="AY270" s="171">
        <v>0</v>
      </c>
      <c r="AZ270" s="171">
        <v>0</v>
      </c>
      <c r="BA270" s="171">
        <v>0</v>
      </c>
      <c r="BB270" s="171">
        <v>0</v>
      </c>
      <c r="BC270" s="171">
        <v>0</v>
      </c>
      <c r="BD270" s="171">
        <v>0</v>
      </c>
      <c r="BE270" s="171">
        <v>0</v>
      </c>
      <c r="BF270" s="171">
        <v>0</v>
      </c>
      <c r="BG270" s="171">
        <v>0</v>
      </c>
      <c r="BH270" s="171">
        <v>0.64719471947194707</v>
      </c>
      <c r="BI270" s="171">
        <v>0</v>
      </c>
      <c r="BJ270" s="171">
        <v>0</v>
      </c>
      <c r="BK270" s="171">
        <v>6.6006600660066007E-3</v>
      </c>
      <c r="BL270" s="171">
        <v>0</v>
      </c>
      <c r="BM270" s="171"/>
      <c r="BN270" s="171">
        <v>0</v>
      </c>
      <c r="BO270" s="171">
        <v>0</v>
      </c>
      <c r="BP270" s="171">
        <v>0</v>
      </c>
      <c r="BQ270" s="171">
        <v>0</v>
      </c>
      <c r="BR270" s="171">
        <v>0</v>
      </c>
      <c r="BS270" s="76"/>
      <c r="BT270" s="7">
        <v>6.25</v>
      </c>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c r="CW270" s="76"/>
      <c r="CX270" s="76"/>
      <c r="CY270" s="76"/>
      <c r="CZ270" s="76"/>
      <c r="DA270" s="76"/>
      <c r="DB270" s="76"/>
      <c r="DC270" s="76"/>
      <c r="DD270" s="76"/>
      <c r="DE270" s="76"/>
      <c r="DF270" s="76"/>
      <c r="DG270" s="76"/>
      <c r="DH270" s="61"/>
      <c r="DI270" s="61"/>
      <c r="DJ270" s="61"/>
      <c r="DK270" s="61"/>
      <c r="DL270" s="61"/>
      <c r="DM270" s="61"/>
      <c r="DN270" s="61"/>
      <c r="DO270" s="61"/>
    </row>
    <row r="271" spans="1:119" s="7" customFormat="1" ht="15.5" x14ac:dyDescent="0.3">
      <c r="A271" s="11" t="s">
        <v>851</v>
      </c>
      <c r="B271" s="7" t="s">
        <v>1413</v>
      </c>
      <c r="D271" s="93" t="s">
        <v>407</v>
      </c>
      <c r="E271" s="7">
        <v>1</v>
      </c>
      <c r="F271" s="59" t="s">
        <v>1573</v>
      </c>
      <c r="G271" s="8"/>
      <c r="H271" s="33" t="s">
        <v>387</v>
      </c>
      <c r="I271" s="12">
        <v>0.72</v>
      </c>
      <c r="J271" s="76"/>
      <c r="K271" s="219">
        <v>86.7</v>
      </c>
      <c r="L271" s="171">
        <v>0.47</v>
      </c>
      <c r="M271" s="219">
        <v>2.9</v>
      </c>
      <c r="N271" s="219"/>
      <c r="O271" s="171"/>
      <c r="P271" s="171"/>
      <c r="Q271" s="171">
        <v>0.2</v>
      </c>
      <c r="R271" s="171"/>
      <c r="S271" s="171"/>
      <c r="T271" s="171"/>
      <c r="U271" s="171"/>
      <c r="V271" s="171"/>
      <c r="W271" s="171">
        <v>4.4000000000000004</v>
      </c>
      <c r="X271" s="171"/>
      <c r="Y271" s="171"/>
      <c r="Z271" s="171"/>
      <c r="AA271" s="171"/>
      <c r="AB271" s="171"/>
      <c r="AC271" s="171"/>
      <c r="AD271" s="171"/>
      <c r="AE271" s="171">
        <v>4.3</v>
      </c>
      <c r="AF271" s="171"/>
      <c r="AG271" s="171"/>
      <c r="AH271" s="171"/>
      <c r="AI271" s="171"/>
      <c r="AJ271" s="171">
        <v>1.6</v>
      </c>
      <c r="AK271" s="171">
        <v>254</v>
      </c>
      <c r="AL271" s="171">
        <v>4.7</v>
      </c>
      <c r="AM271" s="171">
        <v>72</v>
      </c>
      <c r="AN271" s="171">
        <v>58</v>
      </c>
      <c r="AO271" s="171">
        <v>398</v>
      </c>
      <c r="AP271" s="171">
        <v>8</v>
      </c>
      <c r="AQ271" s="171">
        <v>0.91</v>
      </c>
      <c r="AR271" s="171"/>
      <c r="AS271" s="171"/>
      <c r="AT271" s="171">
        <v>104</v>
      </c>
      <c r="AU271" s="171"/>
      <c r="AV271" s="171"/>
      <c r="AW271" s="171"/>
      <c r="AX271" s="171"/>
      <c r="AY271" s="171"/>
      <c r="AZ271" s="171"/>
      <c r="BA271" s="171"/>
      <c r="BB271" s="171"/>
      <c r="BC271" s="171"/>
      <c r="BD271" s="171"/>
      <c r="BE271" s="171"/>
      <c r="BF271" s="171"/>
      <c r="BG271" s="171"/>
      <c r="BH271" s="171"/>
      <c r="BI271" s="171"/>
      <c r="BJ271" s="171"/>
      <c r="BK271" s="171"/>
      <c r="BL271" s="171"/>
      <c r="BM271" s="171"/>
      <c r="BN271" s="171"/>
      <c r="BO271" s="171"/>
      <c r="BP271" s="171"/>
      <c r="BQ271" s="171"/>
      <c r="BR271" s="171"/>
      <c r="BS271" s="76"/>
      <c r="BT271" s="76">
        <v>6.25</v>
      </c>
      <c r="BU271" s="76"/>
      <c r="BV271" s="76"/>
      <c r="BW271" s="76" t="s">
        <v>1367</v>
      </c>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c r="CW271" s="76"/>
      <c r="CX271" s="76"/>
      <c r="CY271" s="76"/>
      <c r="CZ271" s="76"/>
      <c r="DA271" s="76"/>
      <c r="DB271" s="76"/>
      <c r="DC271" s="76"/>
      <c r="DD271" s="76"/>
      <c r="DE271" s="76"/>
      <c r="DF271" s="76"/>
      <c r="DG271" s="76"/>
      <c r="DH271" s="61"/>
      <c r="DI271" s="61"/>
      <c r="DJ271" s="61"/>
      <c r="DK271" s="61"/>
      <c r="DL271" s="61"/>
      <c r="DM271" s="61"/>
      <c r="DN271" s="61"/>
      <c r="DO271" s="61"/>
    </row>
    <row r="272" spans="1:119" s="7" customFormat="1" ht="15.5" x14ac:dyDescent="0.3">
      <c r="A272" s="11" t="s">
        <v>852</v>
      </c>
      <c r="B272" s="7" t="s">
        <v>1413</v>
      </c>
      <c r="D272" s="93" t="s">
        <v>409</v>
      </c>
      <c r="E272" s="7">
        <v>1</v>
      </c>
      <c r="F272" s="59" t="s">
        <v>1578</v>
      </c>
      <c r="G272" s="8"/>
      <c r="H272" s="33" t="s">
        <v>387</v>
      </c>
      <c r="I272" s="76"/>
      <c r="J272" s="76"/>
      <c r="K272" s="219">
        <v>85.430358073401322</v>
      </c>
      <c r="L272" s="171">
        <v>0.48760515149259293</v>
      </c>
      <c r="M272" s="219">
        <v>3.0881659594530881</v>
      </c>
      <c r="N272" s="219">
        <v>3.0881659594530881</v>
      </c>
      <c r="O272" s="171">
        <v>0</v>
      </c>
      <c r="P272" s="171">
        <v>0</v>
      </c>
      <c r="Q272" s="171">
        <v>1.7878855554728406</v>
      </c>
      <c r="R272" s="171"/>
      <c r="S272" s="171">
        <v>0.20560683887937667</v>
      </c>
      <c r="T272" s="171">
        <v>0.30182758877391497</v>
      </c>
      <c r="U272" s="171">
        <v>1.043800094295144</v>
      </c>
      <c r="V272" s="171">
        <v>0</v>
      </c>
      <c r="W272" s="171">
        <v>4.1446437876870394</v>
      </c>
      <c r="X272" s="171">
        <v>0</v>
      </c>
      <c r="Y272" s="171">
        <v>0</v>
      </c>
      <c r="Z272" s="171">
        <v>0</v>
      </c>
      <c r="AA272" s="171">
        <v>0</v>
      </c>
      <c r="AB272" s="171">
        <v>0</v>
      </c>
      <c r="AC272" s="171">
        <v>0</v>
      </c>
      <c r="AD272" s="171">
        <v>0</v>
      </c>
      <c r="AE272" s="171">
        <v>3.4945035856969153</v>
      </c>
      <c r="AF272" s="171">
        <v>0</v>
      </c>
      <c r="AG272" s="171">
        <v>0</v>
      </c>
      <c r="AH272" s="171">
        <v>0</v>
      </c>
      <c r="AI272" s="171">
        <v>0</v>
      </c>
      <c r="AJ272" s="171">
        <v>2.2738653564604583</v>
      </c>
      <c r="AK272" s="171">
        <v>213.81485892950201</v>
      </c>
      <c r="AL272" s="171">
        <v>4.3908843891907985</v>
      </c>
      <c r="AM272" s="171">
        <v>64.006302885927695</v>
      </c>
      <c r="AN272" s="171">
        <v>56.082719174173057</v>
      </c>
      <c r="AO272" s="171">
        <v>345.29758802947958</v>
      </c>
      <c r="AP272" s="171">
        <v>329.1334772575002</v>
      </c>
      <c r="AQ272" s="171">
        <v>0.70784014491674729</v>
      </c>
      <c r="AR272" s="171">
        <v>1.771632050423088E-2</v>
      </c>
      <c r="AS272" s="171">
        <v>0</v>
      </c>
      <c r="AT272" s="171">
        <v>100.77173130846919</v>
      </c>
      <c r="AU272" s="171">
        <v>0</v>
      </c>
      <c r="AV272" s="171">
        <v>4.876051514925929E-2</v>
      </c>
      <c r="AW272" s="171">
        <v>0</v>
      </c>
      <c r="AX272" s="171">
        <v>0</v>
      </c>
      <c r="AY272" s="171">
        <v>0</v>
      </c>
      <c r="AZ272" s="171">
        <v>0</v>
      </c>
      <c r="BA272" s="171">
        <v>0</v>
      </c>
      <c r="BB272" s="171">
        <v>0</v>
      </c>
      <c r="BC272" s="171">
        <v>0</v>
      </c>
      <c r="BD272" s="171">
        <v>0</v>
      </c>
      <c r="BE272" s="171">
        <v>0</v>
      </c>
      <c r="BF272" s="171">
        <v>0</v>
      </c>
      <c r="BG272" s="171">
        <v>0</v>
      </c>
      <c r="BH272" s="171">
        <v>0.63746246805131634</v>
      </c>
      <c r="BI272" s="171">
        <v>0</v>
      </c>
      <c r="BJ272" s="171">
        <v>0</v>
      </c>
      <c r="BK272" s="171">
        <v>6.5014020199012385E-3</v>
      </c>
      <c r="BL272" s="171">
        <v>0</v>
      </c>
      <c r="BM272" s="171"/>
      <c r="BN272" s="171">
        <v>0</v>
      </c>
      <c r="BO272" s="171">
        <v>0</v>
      </c>
      <c r="BP272" s="171">
        <v>0</v>
      </c>
      <c r="BQ272" s="171">
        <v>0</v>
      </c>
      <c r="BR272" s="171">
        <v>0</v>
      </c>
      <c r="BS272" s="76"/>
      <c r="BT272" s="7">
        <v>6.25</v>
      </c>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c r="CW272" s="76"/>
      <c r="CX272" s="76"/>
      <c r="CY272" s="76"/>
      <c r="CZ272" s="76"/>
      <c r="DA272" s="76"/>
      <c r="DB272" s="76"/>
      <c r="DC272" s="76"/>
      <c r="DD272" s="76"/>
      <c r="DE272" s="76"/>
      <c r="DF272" s="76"/>
      <c r="DG272" s="76"/>
      <c r="DH272" s="61"/>
      <c r="DI272" s="61"/>
      <c r="DJ272" s="61"/>
      <c r="DK272" s="61"/>
      <c r="DL272" s="61"/>
      <c r="DM272" s="61"/>
      <c r="DN272" s="61"/>
      <c r="DO272" s="61"/>
    </row>
    <row r="273" spans="1:119" s="7" customFormat="1" ht="15.5" x14ac:dyDescent="0.3">
      <c r="A273" s="11" t="s">
        <v>853</v>
      </c>
      <c r="B273" s="7" t="s">
        <v>1413</v>
      </c>
      <c r="D273" s="93" t="s">
        <v>407</v>
      </c>
      <c r="E273" s="7">
        <v>1</v>
      </c>
      <c r="F273" s="59" t="s">
        <v>1574</v>
      </c>
      <c r="G273" s="8"/>
      <c r="H273" s="33" t="s">
        <v>386</v>
      </c>
      <c r="I273" s="12">
        <v>0.9</v>
      </c>
      <c r="J273" s="76"/>
      <c r="K273" s="219">
        <v>87.9</v>
      </c>
      <c r="L273" s="171">
        <v>0.54</v>
      </c>
      <c r="M273" s="219">
        <v>3.4</v>
      </c>
      <c r="N273" s="219"/>
      <c r="O273" s="171"/>
      <c r="P273" s="171"/>
      <c r="Q273" s="171">
        <v>0.2</v>
      </c>
      <c r="R273" s="171"/>
      <c r="S273" s="171"/>
      <c r="T273" s="171"/>
      <c r="U273" s="171"/>
      <c r="V273" s="171"/>
      <c r="W273" s="171">
        <v>4</v>
      </c>
      <c r="X273" s="171"/>
      <c r="Y273" s="171"/>
      <c r="Z273" s="171"/>
      <c r="AA273" s="171"/>
      <c r="AB273" s="171"/>
      <c r="AC273" s="171"/>
      <c r="AD273" s="171"/>
      <c r="AE273" s="171">
        <v>3.2</v>
      </c>
      <c r="AF273" s="171"/>
      <c r="AG273" s="171"/>
      <c r="AH273" s="171"/>
      <c r="AI273" s="171"/>
      <c r="AJ273" s="171">
        <v>1.4</v>
      </c>
      <c r="AK273" s="171">
        <v>228</v>
      </c>
      <c r="AL273" s="171">
        <v>3.8</v>
      </c>
      <c r="AM273" s="171">
        <v>57</v>
      </c>
      <c r="AN273" s="171">
        <v>68</v>
      </c>
      <c r="AO273" s="171">
        <v>322</v>
      </c>
      <c r="AP273" s="171">
        <v>5</v>
      </c>
      <c r="AQ273" s="171">
        <v>0.78</v>
      </c>
      <c r="AR273" s="171"/>
      <c r="AS273" s="171"/>
      <c r="AT273" s="171">
        <v>109</v>
      </c>
      <c r="AU273" s="171"/>
      <c r="AV273" s="171"/>
      <c r="AW273" s="171"/>
      <c r="AX273" s="171"/>
      <c r="AY273" s="171"/>
      <c r="AZ273" s="171"/>
      <c r="BA273" s="171"/>
      <c r="BB273" s="171"/>
      <c r="BC273" s="171"/>
      <c r="BD273" s="171"/>
      <c r="BE273" s="171"/>
      <c r="BF273" s="171"/>
      <c r="BG273" s="171"/>
      <c r="BH273" s="171"/>
      <c r="BI273" s="171"/>
      <c r="BJ273" s="171"/>
      <c r="BK273" s="171"/>
      <c r="BL273" s="171"/>
      <c r="BM273" s="171"/>
      <c r="BN273" s="171"/>
      <c r="BO273" s="171"/>
      <c r="BP273" s="171"/>
      <c r="BQ273" s="171"/>
      <c r="BR273" s="171"/>
      <c r="BS273" s="76"/>
      <c r="BU273" s="76"/>
      <c r="BV273" s="76"/>
      <c r="BW273" s="76" t="s">
        <v>1367</v>
      </c>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c r="CW273" s="76"/>
      <c r="CX273" s="76"/>
      <c r="CY273" s="76"/>
      <c r="CZ273" s="76"/>
      <c r="DA273" s="76"/>
      <c r="DB273" s="76"/>
      <c r="DC273" s="76"/>
      <c r="DD273" s="76"/>
      <c r="DE273" s="76"/>
      <c r="DF273" s="76"/>
      <c r="DG273" s="76"/>
      <c r="DH273" s="61"/>
      <c r="DI273" s="61"/>
      <c r="DJ273" s="61"/>
      <c r="DK273" s="61"/>
      <c r="DL273" s="61"/>
      <c r="DM273" s="61"/>
      <c r="DN273" s="61"/>
      <c r="DO273" s="61"/>
    </row>
    <row r="274" spans="1:119" s="7" customFormat="1" ht="15.5" x14ac:dyDescent="0.3">
      <c r="A274" s="11" t="s">
        <v>854</v>
      </c>
      <c r="B274" s="7" t="s">
        <v>1413</v>
      </c>
      <c r="D274" s="93" t="s">
        <v>409</v>
      </c>
      <c r="E274" s="7">
        <v>1</v>
      </c>
      <c r="F274" s="59" t="s">
        <v>1579</v>
      </c>
      <c r="G274" s="8"/>
      <c r="H274" s="33" t="s">
        <v>386</v>
      </c>
      <c r="I274" s="76"/>
      <c r="J274" s="76"/>
      <c r="K274" s="219">
        <v>87.043033671134367</v>
      </c>
      <c r="L274" s="171">
        <v>0.46250408630271339</v>
      </c>
      <c r="M274" s="219">
        <v>2.9120627656096763</v>
      </c>
      <c r="N274" s="219">
        <v>2.9120627656096763</v>
      </c>
      <c r="O274" s="171">
        <v>0</v>
      </c>
      <c r="P274" s="171">
        <v>0</v>
      </c>
      <c r="Q274" s="171">
        <v>1.8842759071592026</v>
      </c>
      <c r="R274" s="171"/>
      <c r="S274" s="171">
        <v>0.21669172932330827</v>
      </c>
      <c r="T274" s="171">
        <v>0.3181000326904217</v>
      </c>
      <c r="U274" s="171">
        <v>1.1000745341614908</v>
      </c>
      <c r="V274" s="171">
        <v>0</v>
      </c>
      <c r="W274" s="171">
        <v>3.4259561948349138</v>
      </c>
      <c r="X274" s="171">
        <v>0</v>
      </c>
      <c r="Y274" s="171">
        <v>0</v>
      </c>
      <c r="Z274" s="171">
        <v>0</v>
      </c>
      <c r="AA274" s="171">
        <v>0</v>
      </c>
      <c r="AB274" s="171">
        <v>0</v>
      </c>
      <c r="AC274" s="171">
        <v>0</v>
      </c>
      <c r="AD274" s="171">
        <v>0</v>
      </c>
      <c r="AE274" s="171">
        <v>2.7407649558679306</v>
      </c>
      <c r="AF274" s="171">
        <v>0</v>
      </c>
      <c r="AG274" s="171">
        <v>0</v>
      </c>
      <c r="AH274" s="171">
        <v>0</v>
      </c>
      <c r="AI274" s="171">
        <v>0</v>
      </c>
      <c r="AJ274" s="171">
        <v>2.3108074534161491</v>
      </c>
      <c r="AK274" s="171">
        <v>200.50408630271329</v>
      </c>
      <c r="AL274" s="171">
        <v>3.2572278522392946</v>
      </c>
      <c r="AM274" s="171">
        <v>52.040274599542336</v>
      </c>
      <c r="AN274" s="171">
        <v>58.249820202680624</v>
      </c>
      <c r="AO274" s="171">
        <v>276.55174893756134</v>
      </c>
      <c r="AP274" s="171">
        <v>346.02157567832626</v>
      </c>
      <c r="AQ274" s="171">
        <v>0.66891794704151686</v>
      </c>
      <c r="AR274" s="171">
        <v>1.8671461261850285E-2</v>
      </c>
      <c r="AS274" s="171">
        <v>0</v>
      </c>
      <c r="AT274" s="171">
        <v>93.357306309251399</v>
      </c>
      <c r="AU274" s="171">
        <v>0</v>
      </c>
      <c r="AV274" s="171">
        <v>5.1389342922523701E-2</v>
      </c>
      <c r="AW274" s="171">
        <v>0</v>
      </c>
      <c r="AX274" s="171">
        <v>0</v>
      </c>
      <c r="AY274" s="171">
        <v>0</v>
      </c>
      <c r="AZ274" s="171">
        <v>0</v>
      </c>
      <c r="BA274" s="171">
        <v>0</v>
      </c>
      <c r="BB274" s="171">
        <v>0</v>
      </c>
      <c r="BC274" s="171">
        <v>0</v>
      </c>
      <c r="BD274" s="171">
        <v>0</v>
      </c>
      <c r="BE274" s="171">
        <v>0</v>
      </c>
      <c r="BF274" s="171">
        <v>0</v>
      </c>
      <c r="BG274" s="171">
        <v>0</v>
      </c>
      <c r="BH274" s="171">
        <v>0.67183000980712648</v>
      </c>
      <c r="BI274" s="171">
        <v>0</v>
      </c>
      <c r="BJ274" s="171">
        <v>0</v>
      </c>
      <c r="BK274" s="171">
        <v>6.8519123896698276E-3</v>
      </c>
      <c r="BL274" s="171">
        <v>0</v>
      </c>
      <c r="BM274" s="171"/>
      <c r="BN274" s="171">
        <v>0</v>
      </c>
      <c r="BO274" s="171">
        <v>0</v>
      </c>
      <c r="BP274" s="171">
        <v>0</v>
      </c>
      <c r="BQ274" s="171">
        <v>0</v>
      </c>
      <c r="BR274" s="171">
        <v>0</v>
      </c>
      <c r="BS274" s="76"/>
      <c r="BT274" s="76">
        <v>6.25</v>
      </c>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c r="CW274" s="76"/>
      <c r="CX274" s="76"/>
      <c r="CY274" s="76"/>
      <c r="CZ274" s="76"/>
      <c r="DA274" s="76"/>
      <c r="DB274" s="76"/>
      <c r="DC274" s="76"/>
      <c r="DD274" s="76"/>
      <c r="DE274" s="76"/>
      <c r="DF274" s="76"/>
      <c r="DG274" s="76"/>
      <c r="DH274" s="61"/>
      <c r="DI274" s="61"/>
      <c r="DJ274" s="61"/>
      <c r="DK274" s="61"/>
      <c r="DL274" s="61"/>
      <c r="DM274" s="61"/>
      <c r="DN274" s="61"/>
      <c r="DO274" s="61"/>
    </row>
    <row r="275" spans="1:119" s="7" customFormat="1" ht="15.5" x14ac:dyDescent="0.3">
      <c r="A275" s="11" t="s">
        <v>855</v>
      </c>
      <c r="B275" s="7" t="s">
        <v>1413</v>
      </c>
      <c r="D275" s="93" t="s">
        <v>407</v>
      </c>
      <c r="E275" s="7">
        <v>1</v>
      </c>
      <c r="F275" s="59" t="s">
        <v>1575</v>
      </c>
      <c r="G275" s="8"/>
      <c r="H275" s="33" t="s">
        <v>385</v>
      </c>
      <c r="I275" s="12">
        <v>0.9</v>
      </c>
      <c r="J275" s="76"/>
      <c r="K275" s="219">
        <v>85.1</v>
      </c>
      <c r="L275" s="171">
        <v>0.6</v>
      </c>
      <c r="M275" s="219">
        <v>3.8</v>
      </c>
      <c r="N275" s="219"/>
      <c r="O275" s="171"/>
      <c r="P275" s="171"/>
      <c r="Q275" s="171">
        <v>0.2</v>
      </c>
      <c r="R275" s="171"/>
      <c r="S275" s="171"/>
      <c r="T275" s="171"/>
      <c r="U275" s="171"/>
      <c r="V275" s="171"/>
      <c r="W275" s="171">
        <v>5.0999999999999996</v>
      </c>
      <c r="X275" s="171"/>
      <c r="Y275" s="171"/>
      <c r="Z275" s="171"/>
      <c r="AA275" s="171"/>
      <c r="AB275" s="171"/>
      <c r="AC275" s="171"/>
      <c r="AD275" s="171"/>
      <c r="AE275" s="171">
        <v>4.3</v>
      </c>
      <c r="AF275" s="171"/>
      <c r="AG275" s="171"/>
      <c r="AH275" s="171"/>
      <c r="AI275" s="171"/>
      <c r="AJ275" s="171">
        <v>1.5</v>
      </c>
      <c r="AK275" s="171">
        <v>257</v>
      </c>
      <c r="AL275" s="171">
        <v>5.4</v>
      </c>
      <c r="AM275" s="171">
        <v>75</v>
      </c>
      <c r="AN275" s="171">
        <v>69</v>
      </c>
      <c r="AO275" s="171">
        <v>424</v>
      </c>
      <c r="AP275" s="171">
        <v>6</v>
      </c>
      <c r="AQ275" s="171">
        <v>0.87</v>
      </c>
      <c r="AR275" s="171"/>
      <c r="AS275" s="171"/>
      <c r="AT275" s="171">
        <v>124</v>
      </c>
      <c r="AU275" s="171"/>
      <c r="AV275" s="171"/>
      <c r="AW275" s="171"/>
      <c r="AX275" s="171"/>
      <c r="AY275" s="171"/>
      <c r="AZ275" s="171"/>
      <c r="BA275" s="171"/>
      <c r="BB275" s="171"/>
      <c r="BC275" s="171"/>
      <c r="BD275" s="171"/>
      <c r="BE275" s="171"/>
      <c r="BF275" s="171"/>
      <c r="BG275" s="171"/>
      <c r="BH275" s="171"/>
      <c r="BI275" s="171"/>
      <c r="BJ275" s="171"/>
      <c r="BK275" s="171"/>
      <c r="BL275" s="171"/>
      <c r="BM275" s="171"/>
      <c r="BN275" s="171"/>
      <c r="BO275" s="171"/>
      <c r="BP275" s="171"/>
      <c r="BQ275" s="171"/>
      <c r="BR275" s="171"/>
      <c r="BS275" s="76"/>
      <c r="BT275" s="76">
        <v>6.25</v>
      </c>
      <c r="BU275" s="76"/>
      <c r="BV275" s="76"/>
      <c r="BW275" s="76" t="s">
        <v>1367</v>
      </c>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c r="CW275" s="76"/>
      <c r="CX275" s="76"/>
      <c r="CY275" s="76"/>
      <c r="CZ275" s="76"/>
      <c r="DA275" s="76"/>
      <c r="DB275" s="76"/>
      <c r="DC275" s="76"/>
      <c r="DD275" s="76"/>
      <c r="DE275" s="76"/>
      <c r="DF275" s="76"/>
      <c r="DG275" s="76"/>
      <c r="DH275" s="61"/>
      <c r="DI275" s="61"/>
      <c r="DJ275" s="61"/>
      <c r="DK275" s="61"/>
      <c r="DL275" s="61"/>
      <c r="DM275" s="61"/>
      <c r="DN275" s="61"/>
      <c r="DO275" s="61"/>
    </row>
    <row r="276" spans="1:119" s="7" customFormat="1" ht="15.5" x14ac:dyDescent="0.3">
      <c r="A276" s="11" t="s">
        <v>856</v>
      </c>
      <c r="B276" s="7" t="s">
        <v>1413</v>
      </c>
      <c r="D276" s="93" t="s">
        <v>409</v>
      </c>
      <c r="E276" s="7">
        <v>1</v>
      </c>
      <c r="F276" s="59" t="s">
        <v>1580</v>
      </c>
      <c r="G276" s="8"/>
      <c r="H276" s="33" t="s">
        <v>385</v>
      </c>
      <c r="I276" s="76"/>
      <c r="J276" s="76"/>
      <c r="K276" s="219">
        <v>84.644864334749926</v>
      </c>
      <c r="L276" s="171">
        <v>0.51389342922523706</v>
      </c>
      <c r="M276" s="219">
        <v>3.2546583850931676</v>
      </c>
      <c r="N276" s="219">
        <v>3.2546583850931676</v>
      </c>
      <c r="O276" s="171">
        <v>0</v>
      </c>
      <c r="P276" s="171">
        <v>0</v>
      </c>
      <c r="Q276" s="171">
        <v>1.8842759071592026</v>
      </c>
      <c r="R276" s="171"/>
      <c r="S276" s="171">
        <v>0.21669172932330827</v>
      </c>
      <c r="T276" s="171">
        <v>0.3181000326904217</v>
      </c>
      <c r="U276" s="171">
        <v>1.1000745341614908</v>
      </c>
      <c r="V276" s="171">
        <v>0</v>
      </c>
      <c r="W276" s="171">
        <v>4.3680941484145146</v>
      </c>
      <c r="X276" s="171">
        <v>0</v>
      </c>
      <c r="Y276" s="171">
        <v>0</v>
      </c>
      <c r="Z276" s="171">
        <v>0</v>
      </c>
      <c r="AA276" s="171">
        <v>0</v>
      </c>
      <c r="AB276" s="171">
        <v>0</v>
      </c>
      <c r="AC276" s="171">
        <v>0</v>
      </c>
      <c r="AD276" s="171">
        <v>0</v>
      </c>
      <c r="AE276" s="171">
        <v>3.6829029094475323</v>
      </c>
      <c r="AF276" s="171">
        <v>0</v>
      </c>
      <c r="AG276" s="171">
        <v>0</v>
      </c>
      <c r="AH276" s="171">
        <v>0</v>
      </c>
      <c r="AI276" s="171">
        <v>0</v>
      </c>
      <c r="AJ276" s="171">
        <v>2.3964563582870224</v>
      </c>
      <c r="AK276" s="171">
        <v>225.34226871526647</v>
      </c>
      <c r="AL276" s="171">
        <v>4.6276103301732601</v>
      </c>
      <c r="AM276" s="171">
        <v>67.45707747629946</v>
      </c>
      <c r="AN276" s="171">
        <v>59.106309251389341</v>
      </c>
      <c r="AO276" s="171">
        <v>363.91363190585156</v>
      </c>
      <c r="AP276" s="171">
        <v>346.878064727035</v>
      </c>
      <c r="AQ276" s="171">
        <v>0.7460019614253024</v>
      </c>
      <c r="AR276" s="171">
        <v>1.8671461261850285E-2</v>
      </c>
      <c r="AS276" s="171">
        <v>0</v>
      </c>
      <c r="AT276" s="171">
        <v>106.20464203988232</v>
      </c>
      <c r="AU276" s="171">
        <v>0</v>
      </c>
      <c r="AV276" s="171">
        <v>5.1389342922523701E-2</v>
      </c>
      <c r="AW276" s="171">
        <v>0</v>
      </c>
      <c r="AX276" s="171">
        <v>0</v>
      </c>
      <c r="AY276" s="171">
        <v>0</v>
      </c>
      <c r="AZ276" s="171">
        <v>0</v>
      </c>
      <c r="BA276" s="171">
        <v>0</v>
      </c>
      <c r="BB276" s="171">
        <v>0</v>
      </c>
      <c r="BC276" s="171">
        <v>0</v>
      </c>
      <c r="BD276" s="171">
        <v>0</v>
      </c>
      <c r="BE276" s="171">
        <v>0</v>
      </c>
      <c r="BF276" s="171">
        <v>0</v>
      </c>
      <c r="BG276" s="171">
        <v>0</v>
      </c>
      <c r="BH276" s="171">
        <v>0.67183000980712648</v>
      </c>
      <c r="BI276" s="171">
        <v>0</v>
      </c>
      <c r="BJ276" s="171">
        <v>0</v>
      </c>
      <c r="BK276" s="171">
        <v>6.8519123896698276E-3</v>
      </c>
      <c r="BL276" s="171">
        <v>0</v>
      </c>
      <c r="BM276" s="171"/>
      <c r="BN276" s="171">
        <v>0</v>
      </c>
      <c r="BO276" s="171">
        <v>0</v>
      </c>
      <c r="BP276" s="171">
        <v>0</v>
      </c>
      <c r="BQ276" s="171">
        <v>0</v>
      </c>
      <c r="BR276" s="171">
        <v>0</v>
      </c>
      <c r="BS276" s="76"/>
      <c r="BT276" s="76">
        <v>6.25</v>
      </c>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c r="CW276" s="76"/>
      <c r="CX276" s="76"/>
      <c r="CY276" s="76"/>
      <c r="CZ276" s="76"/>
      <c r="DA276" s="76"/>
      <c r="DB276" s="76"/>
      <c r="DC276" s="76"/>
      <c r="DD276" s="76"/>
      <c r="DE276" s="76"/>
      <c r="DF276" s="76"/>
      <c r="DG276" s="76"/>
      <c r="DH276" s="61"/>
      <c r="DI276" s="61"/>
      <c r="DJ276" s="61"/>
      <c r="DK276" s="61"/>
      <c r="DL276" s="61"/>
      <c r="DM276" s="61"/>
      <c r="DN276" s="61"/>
      <c r="DO276" s="61"/>
    </row>
    <row r="277" spans="1:119" s="7" customFormat="1" ht="15.5" x14ac:dyDescent="0.3">
      <c r="A277" s="11" t="s">
        <v>301</v>
      </c>
      <c r="B277" s="7" t="s">
        <v>1413</v>
      </c>
      <c r="D277" s="143" t="s">
        <v>407</v>
      </c>
      <c r="E277" s="7">
        <v>1</v>
      </c>
      <c r="F277" s="59" t="s">
        <v>646</v>
      </c>
      <c r="G277" s="8"/>
      <c r="H277" s="33" t="s">
        <v>645</v>
      </c>
      <c r="I277" s="76">
        <v>0.9</v>
      </c>
      <c r="J277" s="76"/>
      <c r="K277" s="76">
        <v>85.7</v>
      </c>
      <c r="L277" s="76">
        <v>0.71</v>
      </c>
      <c r="M277" s="76">
        <v>4.45</v>
      </c>
      <c r="N277" s="76">
        <v>4.45</v>
      </c>
      <c r="O277" s="76">
        <v>0</v>
      </c>
      <c r="P277" s="76"/>
      <c r="Q277" s="76">
        <v>0.8</v>
      </c>
      <c r="R277" s="76"/>
      <c r="S277" s="171"/>
      <c r="T277" s="171"/>
      <c r="U277" s="171"/>
      <c r="V277" s="171"/>
      <c r="W277" s="76">
        <v>5.75</v>
      </c>
      <c r="X277" s="76"/>
      <c r="Y277" s="76"/>
      <c r="Z277" s="76"/>
      <c r="AA277" s="76"/>
      <c r="AB277" s="76"/>
      <c r="AC277" s="76"/>
      <c r="AD277" s="76"/>
      <c r="AE277" s="76">
        <v>2.7</v>
      </c>
      <c r="AF277" s="76"/>
      <c r="AG277" s="76"/>
      <c r="AH277" s="76"/>
      <c r="AI277" s="76"/>
      <c r="AJ277" s="76">
        <v>0.6</v>
      </c>
      <c r="AK277" s="76">
        <v>160</v>
      </c>
      <c r="AL277" s="76">
        <v>3.5</v>
      </c>
      <c r="AM277" s="76">
        <v>28</v>
      </c>
      <c r="AN277" s="76"/>
      <c r="AO277" s="76">
        <v>235</v>
      </c>
      <c r="AP277" s="76">
        <v>67.8</v>
      </c>
      <c r="AQ277" s="76">
        <v>6.23</v>
      </c>
      <c r="AR277" s="76"/>
      <c r="AS277" s="76"/>
      <c r="AT277" s="76"/>
      <c r="AU277" s="76"/>
      <c r="AV277" s="76"/>
      <c r="AW277" s="76"/>
      <c r="AX277" s="76">
        <v>100</v>
      </c>
      <c r="AY277" s="76"/>
      <c r="AZ277" s="76"/>
      <c r="BA277" s="76"/>
      <c r="BB277" s="76"/>
      <c r="BC277" s="76"/>
      <c r="BD277" s="76"/>
      <c r="BE277" s="76"/>
      <c r="BF277" s="76"/>
      <c r="BG277" s="76"/>
      <c r="BH277" s="76"/>
      <c r="BI277" s="76"/>
      <c r="BJ277" s="76"/>
      <c r="BK277" s="76"/>
      <c r="BL277" s="76"/>
      <c r="BM277" s="76"/>
      <c r="BN277" s="76"/>
      <c r="BO277" s="76"/>
      <c r="BP277" s="76"/>
      <c r="BQ277" s="76">
        <v>38.11</v>
      </c>
      <c r="BR277" s="76"/>
      <c r="BS277" s="76"/>
      <c r="BT277" s="76">
        <v>6.25</v>
      </c>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c r="CW277" s="76"/>
      <c r="CX277" s="76"/>
      <c r="CY277" s="76"/>
      <c r="CZ277" s="76"/>
      <c r="DA277" s="76"/>
      <c r="DB277" s="76"/>
      <c r="DC277" s="76"/>
      <c r="DD277" s="76"/>
      <c r="DE277" s="76"/>
      <c r="DF277" s="76"/>
      <c r="DG277" s="76"/>
      <c r="DH277" s="61"/>
      <c r="DI277" s="61"/>
      <c r="DJ277" s="61"/>
      <c r="DK277" s="61"/>
      <c r="DL277" s="61"/>
      <c r="DM277" s="61"/>
      <c r="DN277" s="61"/>
      <c r="DO277" s="61"/>
    </row>
    <row r="278" spans="1:119" s="7" customFormat="1" ht="15.5" x14ac:dyDescent="0.3">
      <c r="A278" s="11" t="s">
        <v>1250</v>
      </c>
      <c r="B278" s="7" t="s">
        <v>1413</v>
      </c>
      <c r="D278" s="143" t="s">
        <v>407</v>
      </c>
      <c r="E278" s="7">
        <v>1</v>
      </c>
      <c r="F278" s="59" t="s">
        <v>73</v>
      </c>
      <c r="G278" s="8"/>
      <c r="H278" s="33"/>
      <c r="I278" s="76">
        <v>0.9</v>
      </c>
      <c r="J278" s="76"/>
      <c r="K278" s="219">
        <v>88.89</v>
      </c>
      <c r="L278" s="76">
        <v>0.53</v>
      </c>
      <c r="M278" s="76">
        <v>3.31</v>
      </c>
      <c r="N278" s="76">
        <v>3.31</v>
      </c>
      <c r="O278" s="76">
        <v>0</v>
      </c>
      <c r="P278" s="76"/>
      <c r="Q278" s="76">
        <v>0.5</v>
      </c>
      <c r="R278" s="76"/>
      <c r="S278" s="171"/>
      <c r="T278" s="171"/>
      <c r="U278" s="171"/>
      <c r="V278" s="171"/>
      <c r="W278" s="76">
        <v>1.37</v>
      </c>
      <c r="X278" s="76"/>
      <c r="Y278" s="76"/>
      <c r="Z278" s="76"/>
      <c r="AA278" s="76"/>
      <c r="AB278" s="76"/>
      <c r="AC278" s="76"/>
      <c r="AD278" s="76"/>
      <c r="AE278" s="76">
        <v>5.6</v>
      </c>
      <c r="AF278" s="76"/>
      <c r="AG278" s="76"/>
      <c r="AH278" s="76"/>
      <c r="AI278" s="76"/>
      <c r="AJ278" s="76">
        <v>0.33</v>
      </c>
      <c r="AK278" s="76">
        <v>162</v>
      </c>
      <c r="AL278" s="76">
        <v>2.4700000000000002</v>
      </c>
      <c r="AM278" s="76">
        <v>45</v>
      </c>
      <c r="AN278" s="76"/>
      <c r="AO278" s="76">
        <v>246</v>
      </c>
      <c r="AP278" s="76">
        <v>42</v>
      </c>
      <c r="AQ278" s="76">
        <v>3.9</v>
      </c>
      <c r="AR278" s="76"/>
      <c r="AS278" s="76"/>
      <c r="AT278" s="76"/>
      <c r="AU278" s="76"/>
      <c r="AV278" s="76"/>
      <c r="AW278" s="76"/>
      <c r="AX278" s="76">
        <v>1400</v>
      </c>
      <c r="AY278" s="76"/>
      <c r="AZ278" s="76"/>
      <c r="BA278" s="76"/>
      <c r="BB278" s="76"/>
      <c r="BC278" s="76"/>
      <c r="BD278" s="76"/>
      <c r="BE278" s="76">
        <v>0</v>
      </c>
      <c r="BF278" s="76"/>
      <c r="BG278" s="76"/>
      <c r="BH278" s="76"/>
      <c r="BI278" s="76"/>
      <c r="BJ278" s="76"/>
      <c r="BK278" s="76"/>
      <c r="BL278" s="76"/>
      <c r="BM278" s="76"/>
      <c r="BN278" s="76"/>
      <c r="BO278" s="76"/>
      <c r="BP278" s="76"/>
      <c r="BQ278" s="76">
        <v>40</v>
      </c>
      <c r="BR278" s="76"/>
      <c r="BS278" s="76"/>
      <c r="BT278" s="76">
        <v>6.25</v>
      </c>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c r="CW278" s="76"/>
      <c r="CX278" s="76"/>
      <c r="CY278" s="76"/>
      <c r="CZ278" s="76"/>
      <c r="DA278" s="76"/>
      <c r="DB278" s="76"/>
      <c r="DC278" s="76"/>
      <c r="DD278" s="76"/>
      <c r="DE278" s="76"/>
      <c r="DF278" s="76"/>
      <c r="DG278" s="76"/>
      <c r="DH278" s="61"/>
      <c r="DI278" s="61"/>
      <c r="DJ278" s="61"/>
      <c r="DK278" s="61"/>
      <c r="DL278" s="61"/>
      <c r="DM278" s="61"/>
      <c r="DN278" s="61"/>
      <c r="DO278" s="61"/>
    </row>
    <row r="279" spans="1:119" s="7" customFormat="1" ht="15.5" x14ac:dyDescent="0.3">
      <c r="A279" s="11" t="s">
        <v>637</v>
      </c>
      <c r="B279" s="7" t="s">
        <v>1413</v>
      </c>
      <c r="D279" s="143" t="s">
        <v>407</v>
      </c>
      <c r="E279" s="7">
        <v>1</v>
      </c>
      <c r="F279" s="59" t="s">
        <v>74</v>
      </c>
      <c r="G279" s="8"/>
      <c r="H279" s="33" t="s">
        <v>640</v>
      </c>
      <c r="I279" s="76">
        <v>0.72</v>
      </c>
      <c r="J279" s="76"/>
      <c r="K279" s="76">
        <v>88.9</v>
      </c>
      <c r="L279" s="76">
        <v>0.4</v>
      </c>
      <c r="M279" s="76">
        <v>2.38</v>
      </c>
      <c r="N279" s="76">
        <v>2.38</v>
      </c>
      <c r="O279" s="76">
        <v>0</v>
      </c>
      <c r="P279" s="76"/>
      <c r="Q279" s="76">
        <v>2</v>
      </c>
      <c r="R279" s="76"/>
      <c r="S279" s="171"/>
      <c r="T279" s="171"/>
      <c r="U279" s="171"/>
      <c r="V279" s="171"/>
      <c r="W279" s="76">
        <v>2.62</v>
      </c>
      <c r="X279" s="76"/>
      <c r="Y279" s="76"/>
      <c r="Z279" s="76"/>
      <c r="AA279" s="76"/>
      <c r="AB279" s="76"/>
      <c r="AC279" s="76"/>
      <c r="AD279" s="76"/>
      <c r="AE279" s="76">
        <v>2.5</v>
      </c>
      <c r="AF279" s="76"/>
      <c r="AG279" s="76"/>
      <c r="AH279" s="76"/>
      <c r="AI279" s="76"/>
      <c r="AJ279" s="76">
        <v>1.6</v>
      </c>
      <c r="AK279" s="76">
        <v>149</v>
      </c>
      <c r="AL279" s="76">
        <v>4.7</v>
      </c>
      <c r="AM279" s="76">
        <v>34</v>
      </c>
      <c r="AN279" s="76"/>
      <c r="AO279" s="76">
        <v>290</v>
      </c>
      <c r="AP279" s="76">
        <v>45</v>
      </c>
      <c r="AQ279" s="76">
        <v>6.8</v>
      </c>
      <c r="AR279" s="76"/>
      <c r="AS279" s="76"/>
      <c r="AT279" s="76"/>
      <c r="AU279" s="76"/>
      <c r="AV279" s="76"/>
      <c r="AW279" s="76"/>
      <c r="AX279" s="76">
        <v>106</v>
      </c>
      <c r="AY279" s="76"/>
      <c r="AZ279" s="76"/>
      <c r="BA279" s="76"/>
      <c r="BB279" s="76"/>
      <c r="BC279" s="76"/>
      <c r="BD279" s="76"/>
      <c r="BE279" s="76">
        <v>0</v>
      </c>
      <c r="BF279" s="76"/>
      <c r="BG279" s="76"/>
      <c r="BH279" s="76"/>
      <c r="BI279" s="76"/>
      <c r="BJ279" s="76"/>
      <c r="BK279" s="76"/>
      <c r="BL279" s="76"/>
      <c r="BM279" s="76"/>
      <c r="BN279" s="76"/>
      <c r="BO279" s="76"/>
      <c r="BP279" s="76"/>
      <c r="BQ279" s="76">
        <v>46</v>
      </c>
      <c r="BR279" s="76"/>
      <c r="BS279" s="76"/>
      <c r="BT279" s="76">
        <v>6.25</v>
      </c>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c r="CW279" s="76"/>
      <c r="CX279" s="76"/>
      <c r="CY279" s="76"/>
      <c r="CZ279" s="76"/>
      <c r="DA279" s="76"/>
      <c r="DB279" s="76"/>
      <c r="DC279" s="76"/>
      <c r="DD279" s="76"/>
      <c r="DE279" s="76"/>
      <c r="DF279" s="76"/>
      <c r="DG279" s="76"/>
      <c r="DH279" s="61"/>
      <c r="DI279" s="61"/>
      <c r="DJ279" s="61"/>
      <c r="DK279" s="61"/>
      <c r="DL279" s="61"/>
      <c r="DM279" s="61"/>
      <c r="DN279" s="61"/>
      <c r="DO279" s="61"/>
    </row>
    <row r="280" spans="1:119" s="7" customFormat="1" ht="15.5" x14ac:dyDescent="0.3">
      <c r="A280" s="11" t="s">
        <v>638</v>
      </c>
      <c r="B280" s="7" t="s">
        <v>1413</v>
      </c>
      <c r="D280" s="143" t="s">
        <v>407</v>
      </c>
      <c r="E280" s="7">
        <v>1</v>
      </c>
      <c r="F280" s="59" t="s">
        <v>75</v>
      </c>
      <c r="G280" s="8"/>
      <c r="H280" s="33" t="s">
        <v>641</v>
      </c>
      <c r="I280" s="76">
        <v>0.72</v>
      </c>
      <c r="J280" s="76"/>
      <c r="K280" s="76">
        <v>88.9</v>
      </c>
      <c r="L280" s="76">
        <v>0.4</v>
      </c>
      <c r="M280" s="76">
        <v>2.31</v>
      </c>
      <c r="N280" s="76">
        <v>2.31</v>
      </c>
      <c r="O280" s="76">
        <v>0</v>
      </c>
      <c r="P280" s="76"/>
      <c r="Q280" s="76">
        <v>1.4</v>
      </c>
      <c r="R280" s="76"/>
      <c r="S280" s="171"/>
      <c r="T280" s="171"/>
      <c r="U280" s="171"/>
      <c r="V280" s="171"/>
      <c r="W280" s="76"/>
      <c r="X280" s="76"/>
      <c r="Y280" s="76"/>
      <c r="Z280" s="76"/>
      <c r="AA280" s="76"/>
      <c r="AB280" s="76"/>
      <c r="AC280" s="76"/>
      <c r="AD280" s="76"/>
      <c r="AE280" s="76">
        <v>3</v>
      </c>
      <c r="AF280" s="76"/>
      <c r="AG280" s="76"/>
      <c r="AH280" s="76"/>
      <c r="AI280" s="76"/>
      <c r="AJ280" s="76">
        <v>1.4</v>
      </c>
      <c r="AK280" s="76">
        <v>166</v>
      </c>
      <c r="AL280" s="76">
        <v>4.24</v>
      </c>
      <c r="AM280" s="76">
        <v>56</v>
      </c>
      <c r="AN280" s="76"/>
      <c r="AO280" s="76">
        <v>291</v>
      </c>
      <c r="AP280" s="76">
        <v>38</v>
      </c>
      <c r="AQ280" s="76">
        <v>7.03</v>
      </c>
      <c r="AR280" s="76"/>
      <c r="AS280" s="76"/>
      <c r="AT280" s="76"/>
      <c r="AU280" s="76"/>
      <c r="AV280" s="76"/>
      <c r="AW280" s="76"/>
      <c r="AX280" s="76">
        <v>112</v>
      </c>
      <c r="AY280" s="76"/>
      <c r="AZ280" s="76"/>
      <c r="BA280" s="76"/>
      <c r="BB280" s="76"/>
      <c r="BC280" s="76"/>
      <c r="BD280" s="76"/>
      <c r="BE280" s="76"/>
      <c r="BF280" s="76"/>
      <c r="BG280" s="76"/>
      <c r="BH280" s="76"/>
      <c r="BI280" s="76"/>
      <c r="BJ280" s="76"/>
      <c r="BK280" s="76"/>
      <c r="BL280" s="76"/>
      <c r="BM280" s="76"/>
      <c r="BN280" s="76"/>
      <c r="BO280" s="76"/>
      <c r="BP280" s="76"/>
      <c r="BQ280" s="76">
        <v>64</v>
      </c>
      <c r="BR280" s="76"/>
      <c r="BS280" s="76"/>
      <c r="BT280" s="76">
        <v>6.25</v>
      </c>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c r="CW280" s="76"/>
      <c r="CX280" s="76"/>
      <c r="CY280" s="76"/>
      <c r="CZ280" s="76"/>
      <c r="DA280" s="76"/>
      <c r="DB280" s="76"/>
      <c r="DC280" s="76"/>
      <c r="DD280" s="76"/>
      <c r="DE280" s="76"/>
      <c r="DF280" s="76"/>
      <c r="DG280" s="76"/>
      <c r="DH280" s="61"/>
      <c r="DI280" s="61"/>
      <c r="DJ280" s="61"/>
      <c r="DK280" s="61"/>
      <c r="DL280" s="61"/>
      <c r="DM280" s="61"/>
      <c r="DN280" s="61"/>
      <c r="DO280" s="61"/>
    </row>
    <row r="281" spans="1:119" s="7" customFormat="1" ht="15.5" x14ac:dyDescent="0.3">
      <c r="A281" s="41" t="s">
        <v>639</v>
      </c>
      <c r="B281" s="7" t="s">
        <v>1413</v>
      </c>
      <c r="D281" s="143" t="s">
        <v>407</v>
      </c>
      <c r="E281" s="7">
        <v>1</v>
      </c>
      <c r="F281" s="59" t="s">
        <v>355</v>
      </c>
      <c r="G281" s="8"/>
      <c r="H281" s="33" t="s">
        <v>642</v>
      </c>
      <c r="I281" s="76">
        <v>0.72</v>
      </c>
      <c r="J281" s="76"/>
      <c r="K281" s="76">
        <v>88.8</v>
      </c>
      <c r="L281" s="76">
        <v>0.64</v>
      </c>
      <c r="M281" s="76">
        <v>4.03</v>
      </c>
      <c r="N281" s="76">
        <v>4.03</v>
      </c>
      <c r="O281" s="76">
        <v>0</v>
      </c>
      <c r="P281" s="76"/>
      <c r="Q281" s="76">
        <v>0.6</v>
      </c>
      <c r="R281" s="76"/>
      <c r="S281" s="171"/>
      <c r="T281" s="171"/>
      <c r="U281" s="171"/>
      <c r="V281" s="171"/>
      <c r="W281" s="76"/>
      <c r="X281" s="76"/>
      <c r="Y281" s="76"/>
      <c r="Z281" s="76"/>
      <c r="AA281" s="76"/>
      <c r="AB281" s="76"/>
      <c r="AC281" s="76"/>
      <c r="AD281" s="76"/>
      <c r="AE281" s="76">
        <v>2.2999999999999998</v>
      </c>
      <c r="AF281" s="76"/>
      <c r="AG281" s="76"/>
      <c r="AH281" s="76"/>
      <c r="AI281" s="76"/>
      <c r="AJ281" s="76">
        <v>0.69</v>
      </c>
      <c r="AK281" s="76">
        <v>186</v>
      </c>
      <c r="AL281" s="76">
        <v>3.1</v>
      </c>
      <c r="AM281" s="76">
        <v>48</v>
      </c>
      <c r="AN281" s="76"/>
      <c r="AO281" s="76">
        <v>378</v>
      </c>
      <c r="AP281" s="76">
        <v>56</v>
      </c>
      <c r="AQ281" s="76">
        <v>8.4700000000000006</v>
      </c>
      <c r="AR281" s="76"/>
      <c r="AS281" s="76"/>
      <c r="AT281" s="76"/>
      <c r="AU281" s="76"/>
      <c r="AV281" s="76"/>
      <c r="AW281" s="76"/>
      <c r="AX281" s="76">
        <v>115</v>
      </c>
      <c r="AY281" s="76"/>
      <c r="AZ281" s="76"/>
      <c r="BA281" s="76"/>
      <c r="BB281" s="76"/>
      <c r="BC281" s="76"/>
      <c r="BD281" s="76"/>
      <c r="BE281" s="76">
        <v>0</v>
      </c>
      <c r="BF281" s="76"/>
      <c r="BG281" s="76"/>
      <c r="BH281" s="76"/>
      <c r="BI281" s="76"/>
      <c r="BJ281" s="76"/>
      <c r="BK281" s="76"/>
      <c r="BL281" s="76"/>
      <c r="BM281" s="76"/>
      <c r="BN281" s="76"/>
      <c r="BO281" s="76"/>
      <c r="BP281" s="76"/>
      <c r="BQ281" s="76">
        <v>22</v>
      </c>
      <c r="BR281" s="76"/>
      <c r="BS281" s="76"/>
      <c r="BT281" s="76">
        <v>6.25</v>
      </c>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c r="CW281" s="76"/>
      <c r="CX281" s="76"/>
      <c r="CY281" s="76"/>
      <c r="CZ281" s="76"/>
      <c r="DA281" s="76"/>
      <c r="DB281" s="76"/>
      <c r="DC281" s="76"/>
      <c r="DD281" s="76"/>
      <c r="DE281" s="76"/>
      <c r="DF281" s="76"/>
      <c r="DG281" s="76"/>
      <c r="DH281" s="61"/>
      <c r="DI281" s="61"/>
      <c r="DJ281" s="61"/>
      <c r="DK281" s="61"/>
      <c r="DL281" s="61"/>
      <c r="DM281" s="61"/>
      <c r="DN281" s="61"/>
      <c r="DO281" s="61"/>
    </row>
    <row r="282" spans="1:119" ht="15.5" x14ac:dyDescent="0.3">
      <c r="A282" s="10" t="s">
        <v>857</v>
      </c>
      <c r="B282"/>
      <c r="C282"/>
      <c r="D282" s="94" t="s">
        <v>407</v>
      </c>
      <c r="E282" s="107">
        <v>3</v>
      </c>
      <c r="F282" s="40" t="s">
        <v>1466</v>
      </c>
      <c r="G282" s="5"/>
      <c r="H282" s="6" t="s">
        <v>43</v>
      </c>
      <c r="S282" s="154"/>
      <c r="T282" s="154"/>
      <c r="U282" s="154"/>
      <c r="V282" s="154"/>
    </row>
    <row r="283" spans="1:119" ht="15.5" x14ac:dyDescent="0.3">
      <c r="A283" s="10" t="s">
        <v>858</v>
      </c>
      <c r="B283"/>
      <c r="C283"/>
      <c r="D283" s="94" t="s">
        <v>407</v>
      </c>
      <c r="E283" s="107">
        <v>3</v>
      </c>
      <c r="F283" s="40" t="s">
        <v>1471</v>
      </c>
      <c r="G283" s="5"/>
      <c r="H283" s="6" t="s">
        <v>43</v>
      </c>
      <c r="S283" s="154"/>
      <c r="T283" s="154"/>
      <c r="U283" s="154"/>
      <c r="V283" s="154"/>
    </row>
    <row r="284" spans="1:119" ht="15.5" x14ac:dyDescent="0.3">
      <c r="A284" s="10" t="s">
        <v>535</v>
      </c>
      <c r="B284" t="s">
        <v>1413</v>
      </c>
      <c r="C284"/>
      <c r="D284" s="50" t="s">
        <v>407</v>
      </c>
      <c r="E284">
        <v>1</v>
      </c>
      <c r="F284" s="40" t="s">
        <v>1472</v>
      </c>
      <c r="G284" s="5" t="s">
        <v>56</v>
      </c>
      <c r="H284" s="6" t="s">
        <v>44</v>
      </c>
      <c r="I284" s="27">
        <v>1</v>
      </c>
      <c r="K284" s="27">
        <v>92.9</v>
      </c>
      <c r="L284" s="27">
        <v>0.51</v>
      </c>
      <c r="M284" s="27">
        <v>3.2</v>
      </c>
      <c r="N284" s="27">
        <v>3.2</v>
      </c>
      <c r="O284" s="27">
        <v>0</v>
      </c>
      <c r="P284" s="27">
        <v>0</v>
      </c>
      <c r="Q284" s="27">
        <v>0.4</v>
      </c>
      <c r="S284" s="154">
        <v>0.21</v>
      </c>
      <c r="T284" s="154">
        <v>0.05</v>
      </c>
      <c r="U284" s="154">
        <v>0.02</v>
      </c>
      <c r="V284" s="154"/>
      <c r="W284" s="27">
        <v>0.4</v>
      </c>
      <c r="Z284" s="27" t="s">
        <v>501</v>
      </c>
      <c r="AA284" s="27">
        <v>0.4</v>
      </c>
      <c r="AD284" s="27">
        <v>0</v>
      </c>
      <c r="AE284" s="27">
        <v>1.9</v>
      </c>
      <c r="AJ284" s="27">
        <v>1.2</v>
      </c>
      <c r="AK284" s="27">
        <v>39</v>
      </c>
      <c r="AL284" s="27">
        <v>2.2000000000000002</v>
      </c>
      <c r="AM284" s="27">
        <v>38</v>
      </c>
      <c r="AN284" s="27">
        <v>104</v>
      </c>
      <c r="AO284" s="27">
        <v>436</v>
      </c>
      <c r="AP284" s="27">
        <v>11</v>
      </c>
      <c r="AQ284" s="27">
        <v>0.2</v>
      </c>
      <c r="AR284" s="27">
        <v>0.13</v>
      </c>
      <c r="AS284" s="27">
        <v>0</v>
      </c>
      <c r="AT284" s="27">
        <v>355</v>
      </c>
      <c r="AV284" s="27">
        <v>194</v>
      </c>
      <c r="AW284" s="27">
        <v>0</v>
      </c>
      <c r="AX284" s="27">
        <v>1164</v>
      </c>
      <c r="BE284" s="27">
        <v>0</v>
      </c>
      <c r="BH284" s="27">
        <v>0.96</v>
      </c>
      <c r="BJ284" s="27">
        <v>0.09</v>
      </c>
      <c r="BK284" s="27">
        <v>0.13</v>
      </c>
      <c r="BL284" s="27">
        <v>0.9</v>
      </c>
      <c r="BN284" s="27">
        <v>0.20699999999999999</v>
      </c>
      <c r="BO284" s="27">
        <v>36</v>
      </c>
      <c r="BP284" s="27">
        <v>0</v>
      </c>
      <c r="BQ284" s="27">
        <v>11</v>
      </c>
      <c r="BW284" s="27" t="s">
        <v>1420</v>
      </c>
      <c r="BX284" s="27">
        <v>4204</v>
      </c>
    </row>
    <row r="285" spans="1:119" ht="15.5" x14ac:dyDescent="0.3">
      <c r="A285" s="10" t="s">
        <v>859</v>
      </c>
      <c r="B285" t="s">
        <v>1413</v>
      </c>
      <c r="C285"/>
      <c r="D285" s="50" t="s">
        <v>407</v>
      </c>
      <c r="E285">
        <v>1</v>
      </c>
      <c r="F285" s="40" t="s">
        <v>233</v>
      </c>
      <c r="G285" s="5" t="s">
        <v>60</v>
      </c>
      <c r="H285" s="6" t="s">
        <v>44</v>
      </c>
      <c r="I285" s="27">
        <v>1</v>
      </c>
      <c r="K285" s="27">
        <v>92.5</v>
      </c>
      <c r="L285" s="27">
        <v>0.43</v>
      </c>
      <c r="M285" s="27">
        <v>2.7</v>
      </c>
      <c r="N285" s="27">
        <v>2.7</v>
      </c>
      <c r="O285" s="27">
        <v>0</v>
      </c>
      <c r="P285" s="27">
        <v>0</v>
      </c>
      <c r="Q285" s="27">
        <v>0.2</v>
      </c>
      <c r="S285" s="154">
        <v>0.11</v>
      </c>
      <c r="T285" s="154">
        <v>0.03</v>
      </c>
      <c r="U285" s="154">
        <v>0.01</v>
      </c>
      <c r="V285" s="154"/>
      <c r="W285" s="27">
        <v>0.7</v>
      </c>
      <c r="Z285" s="27" t="s">
        <v>501</v>
      </c>
      <c r="AA285" s="27">
        <v>0.7</v>
      </c>
      <c r="AD285" s="27">
        <v>0</v>
      </c>
      <c r="AE285" s="27">
        <v>2.7</v>
      </c>
      <c r="AJ285" s="27">
        <v>1.2</v>
      </c>
      <c r="AK285" s="27">
        <v>43</v>
      </c>
      <c r="AL285" s="27">
        <v>3.2</v>
      </c>
      <c r="AM285" s="27">
        <v>38</v>
      </c>
      <c r="AN285" s="27">
        <v>79</v>
      </c>
      <c r="AO285" s="27">
        <v>438</v>
      </c>
      <c r="AP285" s="27">
        <v>8</v>
      </c>
      <c r="AQ285" s="27">
        <v>0.2</v>
      </c>
      <c r="AR285" s="27">
        <v>0.13</v>
      </c>
      <c r="AS285" s="27">
        <v>0</v>
      </c>
      <c r="AT285" s="27">
        <v>355</v>
      </c>
      <c r="AV285" s="27">
        <v>249</v>
      </c>
      <c r="AW285" s="27">
        <v>0</v>
      </c>
      <c r="AX285" s="27">
        <v>1494</v>
      </c>
      <c r="BE285" s="27">
        <v>0</v>
      </c>
      <c r="BH285" s="27">
        <v>0.96</v>
      </c>
      <c r="BJ285" s="27">
        <v>7.0000000000000007E-2</v>
      </c>
      <c r="BK285" s="27">
        <v>0.14000000000000001</v>
      </c>
      <c r="BL285" s="27">
        <v>0.9</v>
      </c>
      <c r="BN285" s="27">
        <v>0.19600000000000001</v>
      </c>
      <c r="BO285" s="27">
        <v>25</v>
      </c>
      <c r="BP285" s="27">
        <v>0</v>
      </c>
      <c r="BQ285" s="27">
        <v>1</v>
      </c>
      <c r="BW285" s="27" t="s">
        <v>1420</v>
      </c>
      <c r="BX285" s="27">
        <v>4205</v>
      </c>
    </row>
    <row r="286" spans="1:119" ht="15" x14ac:dyDescent="0.3">
      <c r="A286" s="10" t="s">
        <v>860</v>
      </c>
      <c r="B286"/>
      <c r="C286" t="s">
        <v>409</v>
      </c>
      <c r="D286" s="50" t="s">
        <v>409</v>
      </c>
      <c r="E286">
        <v>1</v>
      </c>
      <c r="F286" s="40" t="s">
        <v>1281</v>
      </c>
      <c r="G286" s="5" t="s">
        <v>536</v>
      </c>
      <c r="S286" s="154"/>
      <c r="T286" s="154"/>
      <c r="U286" s="154"/>
      <c r="V286" s="154"/>
    </row>
    <row r="287" spans="1:119" ht="15" x14ac:dyDescent="0.3">
      <c r="A287" s="10" t="s">
        <v>861</v>
      </c>
      <c r="B287" t="s">
        <v>1413</v>
      </c>
      <c r="C287"/>
      <c r="D287" s="50" t="s">
        <v>407</v>
      </c>
      <c r="E287" s="14">
        <v>2</v>
      </c>
      <c r="F287" s="40" t="s">
        <v>1477</v>
      </c>
      <c r="G287" s="5" t="s">
        <v>1504</v>
      </c>
      <c r="H287" s="101" t="s">
        <v>382</v>
      </c>
      <c r="I287" s="27">
        <v>1</v>
      </c>
      <c r="K287" s="216">
        <v>96</v>
      </c>
      <c r="L287" s="27">
        <v>0.14000000000000001</v>
      </c>
      <c r="M287" s="27">
        <v>0.9</v>
      </c>
      <c r="N287" s="27">
        <v>0.9</v>
      </c>
      <c r="O287" s="27">
        <v>0</v>
      </c>
      <c r="P287" s="27">
        <v>0</v>
      </c>
      <c r="Q287" s="27">
        <v>0.1</v>
      </c>
      <c r="S287" s="154">
        <v>0.01</v>
      </c>
      <c r="T287" s="154" t="s">
        <v>501</v>
      </c>
      <c r="U287" s="154">
        <v>0.06</v>
      </c>
      <c r="V287" s="154"/>
      <c r="W287" s="27">
        <v>1.7</v>
      </c>
      <c r="Z287" s="27" t="s">
        <v>501</v>
      </c>
      <c r="AA287" s="27">
        <v>1.6</v>
      </c>
      <c r="AD287" s="27">
        <v>0</v>
      </c>
      <c r="AE287" s="27">
        <v>1.1000000000000001</v>
      </c>
      <c r="AJ287" s="27">
        <v>0.5</v>
      </c>
      <c r="AK287" s="27">
        <v>16</v>
      </c>
      <c r="AL287" s="27">
        <v>0.5</v>
      </c>
      <c r="AM287" s="27">
        <v>8</v>
      </c>
      <c r="AN287" s="27">
        <v>28</v>
      </c>
      <c r="AO287" s="27">
        <v>169</v>
      </c>
      <c r="AP287" s="27">
        <v>8</v>
      </c>
      <c r="AQ287" s="27">
        <v>0.28000000000000003</v>
      </c>
      <c r="AR287" s="27">
        <v>0.06</v>
      </c>
      <c r="AS287" s="27">
        <v>0.2</v>
      </c>
      <c r="AT287" s="27">
        <v>230</v>
      </c>
      <c r="AV287" s="27">
        <v>15</v>
      </c>
      <c r="AW287" s="27">
        <v>0</v>
      </c>
      <c r="AX287" s="27">
        <v>90</v>
      </c>
      <c r="BE287" s="27">
        <v>0</v>
      </c>
      <c r="BH287" s="27">
        <v>0.05</v>
      </c>
      <c r="BJ287" s="27">
        <v>0.05</v>
      </c>
      <c r="BK287" s="27">
        <v>0.02</v>
      </c>
      <c r="BL287" s="27">
        <v>0.3</v>
      </c>
      <c r="BN287" s="27">
        <v>0.04</v>
      </c>
      <c r="BO287" s="27">
        <v>19</v>
      </c>
      <c r="BP287" s="27">
        <v>0</v>
      </c>
      <c r="BQ287" s="27">
        <v>3</v>
      </c>
      <c r="BW287" s="27" t="s">
        <v>1420</v>
      </c>
      <c r="BX287" s="27">
        <v>3723</v>
      </c>
    </row>
    <row r="288" spans="1:119" ht="15.5" x14ac:dyDescent="0.3">
      <c r="A288" s="10" t="s">
        <v>862</v>
      </c>
      <c r="B288" s="10" t="s">
        <v>1413</v>
      </c>
      <c r="D288" s="94" t="s">
        <v>407</v>
      </c>
      <c r="E288">
        <v>1</v>
      </c>
      <c r="F288" s="40" t="s">
        <v>451</v>
      </c>
      <c r="G288" s="5"/>
      <c r="H288" s="6" t="s">
        <v>1432</v>
      </c>
      <c r="I288" s="27">
        <v>0.55000000000000004</v>
      </c>
      <c r="K288" s="69">
        <v>73.2</v>
      </c>
      <c r="L288" s="69"/>
      <c r="M288" s="69">
        <v>3.11</v>
      </c>
      <c r="P288" s="27">
        <v>0</v>
      </c>
      <c r="Q288" s="69">
        <v>0.74</v>
      </c>
      <c r="S288" s="161">
        <v>0.114</v>
      </c>
      <c r="T288" s="161">
        <v>0.216</v>
      </c>
      <c r="U288" s="161">
        <v>0.34799999999999998</v>
      </c>
      <c r="V288" s="154"/>
      <c r="X288" s="69">
        <v>22.33</v>
      </c>
      <c r="Y288" s="69"/>
      <c r="AE288" s="69">
        <v>2.8</v>
      </c>
      <c r="AJ288" s="69">
        <v>0.62</v>
      </c>
      <c r="AK288" s="69">
        <v>3</v>
      </c>
      <c r="AL288" s="69">
        <v>0.61</v>
      </c>
      <c r="AM288" s="69">
        <v>29</v>
      </c>
      <c r="AN288" s="69">
        <v>75</v>
      </c>
      <c r="AO288" s="69">
        <v>251</v>
      </c>
      <c r="AP288" s="69">
        <v>240</v>
      </c>
      <c r="AQ288" s="69">
        <v>0.63</v>
      </c>
      <c r="AR288" s="69">
        <v>4.5999999999999999E-2</v>
      </c>
      <c r="AS288" s="69">
        <v>0.7</v>
      </c>
      <c r="AT288" s="69">
        <v>0.14199999999999999</v>
      </c>
      <c r="AU288" s="27">
        <v>0</v>
      </c>
      <c r="AW288" s="27">
        <v>0</v>
      </c>
      <c r="AY288" s="69">
        <v>0</v>
      </c>
      <c r="AZ288" s="69">
        <v>2</v>
      </c>
      <c r="BA288" s="69">
        <v>1</v>
      </c>
      <c r="BC288" s="69">
        <v>0</v>
      </c>
      <c r="BD288" s="69">
        <v>58</v>
      </c>
      <c r="BJ288" s="66">
        <v>0.5</v>
      </c>
      <c r="BK288" s="69">
        <v>6.9000000000000006E-2</v>
      </c>
      <c r="BL288" s="69">
        <v>1.5169999999999999</v>
      </c>
      <c r="BM288" s="69"/>
      <c r="BN288" s="69">
        <v>0.224</v>
      </c>
      <c r="BO288" s="27">
        <v>31</v>
      </c>
      <c r="BP288" s="27">
        <v>0</v>
      </c>
      <c r="BQ288" s="69">
        <v>4.8</v>
      </c>
      <c r="BW288" s="27" t="s">
        <v>7</v>
      </c>
      <c r="BX288" s="27">
        <v>11915</v>
      </c>
    </row>
    <row r="289" spans="1:76" ht="15.5" x14ac:dyDescent="0.3">
      <c r="A289" s="10" t="s">
        <v>863</v>
      </c>
      <c r="D289" s="94" t="s">
        <v>407</v>
      </c>
      <c r="E289" s="14">
        <v>2</v>
      </c>
      <c r="F289" s="40" t="s">
        <v>453</v>
      </c>
      <c r="G289" s="5"/>
      <c r="H289" s="6" t="s">
        <v>1432</v>
      </c>
      <c r="S289" s="154"/>
      <c r="T289" s="154"/>
      <c r="U289" s="154"/>
      <c r="V289" s="154"/>
      <c r="BJ289" s="69"/>
      <c r="BK289" s="75"/>
    </row>
    <row r="290" spans="1:76" ht="15.5" x14ac:dyDescent="0.3">
      <c r="A290" s="10" t="s">
        <v>864</v>
      </c>
      <c r="B290" s="10" t="s">
        <v>1413</v>
      </c>
      <c r="D290" s="94" t="s">
        <v>407</v>
      </c>
      <c r="E290">
        <v>1</v>
      </c>
      <c r="F290" s="40" t="s">
        <v>445</v>
      </c>
      <c r="G290" s="5"/>
      <c r="H290" s="6" t="s">
        <v>1432</v>
      </c>
      <c r="I290" s="82">
        <v>0.55000000000000004</v>
      </c>
      <c r="J290" s="82"/>
      <c r="K290" s="82">
        <v>71.790000000000006</v>
      </c>
      <c r="L290" s="82"/>
      <c r="M290" s="82">
        <v>3.28</v>
      </c>
      <c r="P290" s="27">
        <v>0</v>
      </c>
      <c r="Q290" s="82">
        <v>0.78</v>
      </c>
      <c r="S290" s="307">
        <v>0.12</v>
      </c>
      <c r="T290" s="307">
        <v>0.22800000000000001</v>
      </c>
      <c r="U290" s="307">
        <v>0.36699999999999999</v>
      </c>
      <c r="V290" s="154"/>
      <c r="AJ290" s="82">
        <v>0.65</v>
      </c>
      <c r="AU290" s="82">
        <v>12</v>
      </c>
      <c r="AW290" s="27">
        <v>0</v>
      </c>
      <c r="AY290" s="82">
        <v>21</v>
      </c>
      <c r="AZ290" s="82">
        <v>61</v>
      </c>
      <c r="BA290" s="82">
        <v>149</v>
      </c>
      <c r="BC290" s="82">
        <v>0</v>
      </c>
      <c r="BD290" s="82">
        <v>897</v>
      </c>
      <c r="BH290" s="82">
        <v>9.0000003576278687E-2</v>
      </c>
      <c r="BJ290" s="82">
        <v>0.17399999999999999</v>
      </c>
      <c r="BK290" s="82">
        <v>8.7999999999999995E-2</v>
      </c>
      <c r="BL290" s="82">
        <v>1.681</v>
      </c>
      <c r="BM290" s="82"/>
      <c r="BN290" s="82">
        <v>0.17899999999999999</v>
      </c>
      <c r="BO290" s="82">
        <v>40</v>
      </c>
      <c r="BP290" s="82">
        <v>0</v>
      </c>
      <c r="BW290" s="27" t="s">
        <v>7</v>
      </c>
      <c r="BX290" s="69" t="s">
        <v>1256</v>
      </c>
    </row>
    <row r="291" spans="1:76" ht="15.5" x14ac:dyDescent="0.3">
      <c r="A291" s="10" t="s">
        <v>865</v>
      </c>
      <c r="B291" s="10" t="s">
        <v>1413</v>
      </c>
      <c r="D291" s="94" t="s">
        <v>407</v>
      </c>
      <c r="E291" s="14">
        <v>2</v>
      </c>
      <c r="F291" s="40" t="s">
        <v>452</v>
      </c>
      <c r="G291" s="5"/>
      <c r="H291" s="6" t="s">
        <v>1432</v>
      </c>
      <c r="I291" s="82">
        <v>0.55000000000000004</v>
      </c>
      <c r="J291" s="82"/>
      <c r="K291" s="82">
        <v>73.2</v>
      </c>
      <c r="L291" s="82"/>
      <c r="M291" s="82">
        <v>3.11</v>
      </c>
      <c r="P291" s="27">
        <v>0</v>
      </c>
      <c r="Q291" s="82">
        <v>0.74</v>
      </c>
      <c r="S291" s="307">
        <v>0.114</v>
      </c>
      <c r="T291" s="307">
        <v>0.216</v>
      </c>
      <c r="U291" s="307">
        <v>0.34799999999999998</v>
      </c>
      <c r="V291" s="154"/>
      <c r="X291" s="82">
        <v>22.33</v>
      </c>
      <c r="AA291" s="82" t="s">
        <v>1257</v>
      </c>
      <c r="AB291" s="82"/>
      <c r="AC291" s="82"/>
      <c r="AE291" s="82">
        <v>2.8</v>
      </c>
      <c r="AJ291" s="82">
        <v>0.62</v>
      </c>
      <c r="AK291" s="82">
        <v>3</v>
      </c>
      <c r="AL291" s="82">
        <v>0.61</v>
      </c>
      <c r="AM291" s="82">
        <v>29</v>
      </c>
      <c r="AN291" s="82">
        <v>75</v>
      </c>
      <c r="AO291" s="82">
        <v>251</v>
      </c>
      <c r="AP291" s="82">
        <v>4</v>
      </c>
      <c r="AQ291" s="82">
        <v>0.63</v>
      </c>
      <c r="AR291" s="82">
        <v>4.5999999999999999E-2</v>
      </c>
      <c r="AS291" s="82">
        <v>0.7</v>
      </c>
      <c r="AT291" s="82">
        <v>0.14199999999999999</v>
      </c>
      <c r="AU291" s="82">
        <v>12</v>
      </c>
      <c r="AW291" s="27">
        <v>0</v>
      </c>
      <c r="AY291" s="82">
        <v>20</v>
      </c>
      <c r="AZ291" s="82">
        <v>58</v>
      </c>
      <c r="BA291" s="82">
        <v>142</v>
      </c>
      <c r="BC291" s="82">
        <v>0</v>
      </c>
      <c r="BD291" s="82">
        <v>852</v>
      </c>
      <c r="BH291" s="82">
        <v>7.9999998211860657E-2</v>
      </c>
      <c r="BK291" s="82">
        <v>6.9000000000000006E-2</v>
      </c>
      <c r="BL291" s="82">
        <v>1.5169999999999999</v>
      </c>
      <c r="BM291" s="82"/>
      <c r="BN291" s="82">
        <v>0.224</v>
      </c>
      <c r="BO291" s="82">
        <v>31</v>
      </c>
      <c r="BP291" s="82">
        <v>0</v>
      </c>
      <c r="BQ291" s="82">
        <v>4.8</v>
      </c>
      <c r="BW291" s="27" t="s">
        <v>7</v>
      </c>
      <c r="BX291" s="69" t="s">
        <v>1412</v>
      </c>
    </row>
    <row r="292" spans="1:76" ht="15.5" x14ac:dyDescent="0.3">
      <c r="A292" s="10" t="s">
        <v>866</v>
      </c>
      <c r="D292" s="94" t="s">
        <v>409</v>
      </c>
      <c r="E292">
        <v>1</v>
      </c>
      <c r="F292" s="40" t="s">
        <v>454</v>
      </c>
      <c r="G292" s="5"/>
      <c r="H292" s="6" t="s">
        <v>1432</v>
      </c>
      <c r="I292" s="27">
        <v>0.55000000000000004</v>
      </c>
      <c r="S292" s="154"/>
      <c r="T292" s="154"/>
      <c r="U292" s="154"/>
      <c r="V292" s="154"/>
      <c r="BJ292" s="83">
        <v>0.10299999999999999</v>
      </c>
    </row>
    <row r="293" spans="1:76" ht="15" x14ac:dyDescent="0.3">
      <c r="A293" s="10" t="s">
        <v>867</v>
      </c>
      <c r="B293"/>
      <c r="C293"/>
      <c r="D293" s="94" t="s">
        <v>407</v>
      </c>
      <c r="E293" s="107">
        <v>3</v>
      </c>
      <c r="F293" s="40" t="s">
        <v>1479</v>
      </c>
      <c r="G293" s="5" t="s">
        <v>389</v>
      </c>
      <c r="S293" s="154"/>
      <c r="T293" s="154"/>
      <c r="U293" s="154"/>
      <c r="V293" s="154"/>
    </row>
    <row r="294" spans="1:76" ht="15" x14ac:dyDescent="0.3">
      <c r="A294" s="10" t="s">
        <v>868</v>
      </c>
      <c r="B294"/>
      <c r="C294"/>
      <c r="D294" s="94" t="s">
        <v>409</v>
      </c>
      <c r="E294" s="107">
        <v>3</v>
      </c>
      <c r="F294" s="40" t="s">
        <v>1478</v>
      </c>
      <c r="G294" s="5" t="s">
        <v>381</v>
      </c>
      <c r="S294" s="154"/>
      <c r="T294" s="154"/>
      <c r="U294" s="154"/>
      <c r="V294" s="154"/>
    </row>
    <row r="295" spans="1:76" ht="15.5" x14ac:dyDescent="0.3">
      <c r="A295" s="10" t="s">
        <v>869</v>
      </c>
      <c r="B295" t="s">
        <v>1413</v>
      </c>
      <c r="C295" t="s">
        <v>407</v>
      </c>
      <c r="D295" s="50" t="s">
        <v>407</v>
      </c>
      <c r="E295">
        <v>1</v>
      </c>
      <c r="F295" s="40" t="s">
        <v>1489</v>
      </c>
      <c r="H295" s="6" t="s">
        <v>26</v>
      </c>
      <c r="I295" s="27">
        <v>1</v>
      </c>
      <c r="K295" s="27">
        <v>88.6</v>
      </c>
      <c r="L295" s="27">
        <v>0.14000000000000001</v>
      </c>
      <c r="M295" s="27">
        <v>0.9</v>
      </c>
      <c r="N295" s="27">
        <v>0.9</v>
      </c>
      <c r="O295" s="27">
        <v>0</v>
      </c>
      <c r="P295" s="27">
        <v>0</v>
      </c>
      <c r="Q295" s="27">
        <v>0.1</v>
      </c>
      <c r="S295" s="154">
        <v>0.02</v>
      </c>
      <c r="T295" s="154">
        <v>0.01</v>
      </c>
      <c r="U295" s="154">
        <v>0.04</v>
      </c>
      <c r="V295" s="154"/>
      <c r="W295" s="27">
        <v>8.6999999999999993</v>
      </c>
      <c r="Z295" s="27" t="s">
        <v>501</v>
      </c>
      <c r="AA295" s="27">
        <v>6.1</v>
      </c>
      <c r="AD295" s="27">
        <v>0</v>
      </c>
      <c r="AE295" s="27">
        <v>1.5</v>
      </c>
      <c r="AJ295" s="27">
        <v>0.4</v>
      </c>
      <c r="AK295" s="27">
        <v>30</v>
      </c>
      <c r="AL295" s="27">
        <v>0.5</v>
      </c>
      <c r="AM295" s="27">
        <v>12</v>
      </c>
      <c r="AN295" s="27">
        <v>33</v>
      </c>
      <c r="AO295" s="27">
        <v>180</v>
      </c>
      <c r="AP295" s="27">
        <v>15</v>
      </c>
      <c r="AQ295" s="27">
        <v>0.31</v>
      </c>
      <c r="AR295" s="27">
        <v>0.14000000000000001</v>
      </c>
      <c r="AS295" s="27">
        <v>0.6</v>
      </c>
      <c r="AT295" s="27">
        <v>220</v>
      </c>
      <c r="AV295" s="27">
        <v>0</v>
      </c>
      <c r="AW295" s="27">
        <v>0</v>
      </c>
      <c r="AX295" s="27">
        <v>0</v>
      </c>
      <c r="BE295" s="27">
        <v>0</v>
      </c>
      <c r="BH295" s="27">
        <v>0</v>
      </c>
      <c r="BJ295" s="27">
        <v>0.03</v>
      </c>
      <c r="BK295" s="27">
        <v>0.01</v>
      </c>
      <c r="BL295" s="27">
        <v>0.1</v>
      </c>
      <c r="BN295" s="27">
        <v>0.12</v>
      </c>
      <c r="BO295" s="27">
        <v>2</v>
      </c>
      <c r="BP295" s="27">
        <v>0</v>
      </c>
      <c r="BQ295" s="27">
        <v>6</v>
      </c>
      <c r="BW295" s="27" t="s">
        <v>1419</v>
      </c>
      <c r="BX295" s="27">
        <v>3755</v>
      </c>
    </row>
    <row r="296" spans="1:76" ht="15.5" x14ac:dyDescent="0.3">
      <c r="A296" s="10" t="s">
        <v>870</v>
      </c>
      <c r="B296" t="s">
        <v>1413</v>
      </c>
      <c r="C296" t="s">
        <v>407</v>
      </c>
      <c r="D296" s="50" t="s">
        <v>407</v>
      </c>
      <c r="E296">
        <v>1</v>
      </c>
      <c r="F296" s="40" t="s">
        <v>1482</v>
      </c>
      <c r="G296" s="56" t="s">
        <v>1483</v>
      </c>
      <c r="H296" s="6" t="s">
        <v>26</v>
      </c>
      <c r="I296" s="27">
        <v>1</v>
      </c>
      <c r="K296" s="27">
        <v>87.9</v>
      </c>
      <c r="L296" s="27">
        <v>0.14000000000000001</v>
      </c>
      <c r="M296" s="27">
        <v>0.9</v>
      </c>
      <c r="N296" s="27">
        <v>0.9</v>
      </c>
      <c r="O296" s="27">
        <v>0</v>
      </c>
      <c r="P296" s="27">
        <v>0</v>
      </c>
      <c r="Q296" s="27">
        <v>0.1</v>
      </c>
      <c r="S296" s="154">
        <v>0.02</v>
      </c>
      <c r="T296" s="154">
        <v>0.02</v>
      </c>
      <c r="U296" s="154">
        <v>0.04</v>
      </c>
      <c r="V296" s="154"/>
      <c r="W296" s="27">
        <v>8.6999999999999993</v>
      </c>
      <c r="Z296" s="27" t="s">
        <v>501</v>
      </c>
      <c r="AA296" s="27">
        <v>6.2</v>
      </c>
      <c r="AD296" s="27">
        <v>0</v>
      </c>
      <c r="AE296" s="27">
        <v>1.5</v>
      </c>
      <c r="AJ296" s="27">
        <v>0.4</v>
      </c>
      <c r="AK296" s="27">
        <v>29</v>
      </c>
      <c r="AL296" s="27">
        <v>0.5</v>
      </c>
      <c r="AM296" s="27">
        <v>11</v>
      </c>
      <c r="AN296" s="27">
        <v>30</v>
      </c>
      <c r="AO296" s="27">
        <v>162</v>
      </c>
      <c r="AP296" s="27">
        <v>14</v>
      </c>
      <c r="AQ296" s="27">
        <v>0.3</v>
      </c>
      <c r="AR296" s="27">
        <v>0.13</v>
      </c>
      <c r="AS296" s="27">
        <v>0.6</v>
      </c>
      <c r="AT296" s="27">
        <v>209</v>
      </c>
      <c r="AV296" s="27">
        <v>0</v>
      </c>
      <c r="AW296" s="27">
        <v>0</v>
      </c>
      <c r="AX296" s="27">
        <v>0</v>
      </c>
      <c r="BE296" s="27">
        <v>0</v>
      </c>
      <c r="BH296" s="27">
        <v>0</v>
      </c>
      <c r="BJ296" s="27">
        <v>0.04</v>
      </c>
      <c r="BK296" s="27">
        <v>0.02</v>
      </c>
      <c r="BL296" s="27">
        <v>0.1</v>
      </c>
      <c r="BN296" s="27">
        <v>0.11600000000000001</v>
      </c>
      <c r="BO296" s="27">
        <v>11</v>
      </c>
      <c r="BP296" s="27">
        <v>0</v>
      </c>
      <c r="BQ296" s="27">
        <v>9</v>
      </c>
      <c r="BW296" s="27" t="s">
        <v>1419</v>
      </c>
      <c r="BX296" s="27">
        <v>3773</v>
      </c>
    </row>
    <row r="297" spans="1:76" ht="15.5" x14ac:dyDescent="0.3">
      <c r="A297" s="10" t="s">
        <v>871</v>
      </c>
      <c r="B297" t="s">
        <v>1413</v>
      </c>
      <c r="C297" t="s">
        <v>407</v>
      </c>
      <c r="D297" s="50" t="s">
        <v>407</v>
      </c>
      <c r="E297">
        <v>1</v>
      </c>
      <c r="F297" s="40" t="s">
        <v>1174</v>
      </c>
      <c r="H297" s="6" t="s">
        <v>27</v>
      </c>
      <c r="I297" s="27">
        <v>1</v>
      </c>
      <c r="K297" s="27">
        <v>65.7</v>
      </c>
      <c r="L297" s="27">
        <v>0.37</v>
      </c>
      <c r="M297" s="27">
        <v>2.2999999999999998</v>
      </c>
      <c r="Q297" s="27">
        <v>11.2</v>
      </c>
      <c r="S297" s="154"/>
      <c r="T297" s="154"/>
      <c r="U297" s="154"/>
      <c r="V297" s="154"/>
      <c r="Y297" s="27">
        <v>14.1</v>
      </c>
      <c r="AB297" s="27">
        <v>0.1</v>
      </c>
      <c r="AC297" s="27">
        <v>10</v>
      </c>
      <c r="AG297" s="27">
        <v>3.1</v>
      </c>
      <c r="AK297" s="27">
        <v>47</v>
      </c>
      <c r="AL297" s="27">
        <v>0.8</v>
      </c>
      <c r="AM297" s="27">
        <v>8</v>
      </c>
      <c r="AN297" s="27">
        <v>44</v>
      </c>
      <c r="AO297" s="27">
        <v>370</v>
      </c>
      <c r="AP297" s="27">
        <v>4</v>
      </c>
      <c r="AQ297" s="27">
        <v>0.3</v>
      </c>
      <c r="AR297" s="27">
        <v>0.04</v>
      </c>
      <c r="AS297" s="27">
        <v>2</v>
      </c>
      <c r="AT297" s="27">
        <v>100</v>
      </c>
      <c r="AW297" s="27">
        <v>0</v>
      </c>
      <c r="AX297" s="27">
        <v>40</v>
      </c>
      <c r="BF297" s="27">
        <v>0</v>
      </c>
      <c r="BH297" s="27">
        <v>1.93</v>
      </c>
      <c r="BJ297" s="27">
        <v>0.08</v>
      </c>
      <c r="BK297" s="27">
        <v>0.01</v>
      </c>
      <c r="BL297" s="27" t="s">
        <v>501</v>
      </c>
      <c r="BN297" s="27">
        <v>0.1</v>
      </c>
      <c r="BO297" s="27">
        <v>38</v>
      </c>
      <c r="BP297" s="27">
        <v>0</v>
      </c>
      <c r="BQ297" s="27">
        <v>3</v>
      </c>
      <c r="BW297" s="27" t="s">
        <v>8</v>
      </c>
      <c r="BX297" s="27">
        <v>828</v>
      </c>
    </row>
    <row r="298" spans="1:76" ht="15" x14ac:dyDescent="0.3">
      <c r="A298" s="10" t="s">
        <v>872</v>
      </c>
      <c r="B298" t="s">
        <v>1413</v>
      </c>
      <c r="C298"/>
      <c r="D298" s="50" t="s">
        <v>407</v>
      </c>
      <c r="E298" s="14">
        <v>2</v>
      </c>
      <c r="F298" s="40" t="s">
        <v>1493</v>
      </c>
      <c r="H298" s="4" t="s">
        <v>378</v>
      </c>
      <c r="I298" s="27">
        <v>1</v>
      </c>
      <c r="K298" s="27">
        <v>78.2</v>
      </c>
      <c r="L298" s="27">
        <v>0.88</v>
      </c>
      <c r="M298" s="27">
        <v>5.5</v>
      </c>
      <c r="N298" s="27">
        <v>5.5</v>
      </c>
      <c r="O298" s="27">
        <v>0</v>
      </c>
      <c r="P298" s="27">
        <v>0</v>
      </c>
      <c r="Q298" s="27">
        <v>0.8</v>
      </c>
      <c r="S298" s="154">
        <v>0.14000000000000001</v>
      </c>
      <c r="T298" s="154">
        <v>7.0000000000000007E-2</v>
      </c>
      <c r="U298" s="154">
        <v>0.38</v>
      </c>
      <c r="V298" s="154"/>
      <c r="W298" s="27">
        <v>8.3000000000000007</v>
      </c>
      <c r="Z298" s="27">
        <v>5.0999999999999996</v>
      </c>
      <c r="AA298" s="27">
        <v>1.8</v>
      </c>
      <c r="AD298" s="27">
        <v>0</v>
      </c>
      <c r="AE298" s="27">
        <v>6.3</v>
      </c>
      <c r="AJ298" s="27">
        <v>0.7</v>
      </c>
      <c r="AK298" s="27">
        <v>20</v>
      </c>
      <c r="AL298" s="27">
        <v>1.7</v>
      </c>
      <c r="AM298" s="27">
        <v>28</v>
      </c>
      <c r="AN298" s="27">
        <v>83</v>
      </c>
      <c r="AO298" s="27">
        <v>265</v>
      </c>
      <c r="AP298" s="27">
        <v>14</v>
      </c>
      <c r="AQ298" s="27">
        <v>0.87</v>
      </c>
      <c r="AR298" s="27">
        <v>0.17</v>
      </c>
      <c r="AS298" s="27">
        <v>0.8</v>
      </c>
      <c r="AT298" s="27">
        <v>330</v>
      </c>
      <c r="AV298" s="27">
        <v>26</v>
      </c>
      <c r="AW298" s="27">
        <v>0</v>
      </c>
      <c r="AX298" s="27">
        <v>153</v>
      </c>
      <c r="BE298" s="27">
        <v>0</v>
      </c>
      <c r="BH298" s="27">
        <v>0.04</v>
      </c>
      <c r="BJ298" s="27">
        <v>0.28000000000000003</v>
      </c>
      <c r="BK298" s="27">
        <v>0.08</v>
      </c>
      <c r="BL298" s="27">
        <v>2.5</v>
      </c>
      <c r="BN298" s="27">
        <v>0.1</v>
      </c>
      <c r="BO298" s="27">
        <v>82</v>
      </c>
      <c r="BP298" s="27">
        <v>0</v>
      </c>
      <c r="BQ298" s="27">
        <v>27</v>
      </c>
      <c r="BW298" s="27" t="s">
        <v>1419</v>
      </c>
      <c r="BX298" s="27">
        <v>4144</v>
      </c>
    </row>
    <row r="299" spans="1:76" ht="15" x14ac:dyDescent="0.3">
      <c r="A299" s="10" t="s">
        <v>873</v>
      </c>
      <c r="B299" t="s">
        <v>1413</v>
      </c>
      <c r="C299"/>
      <c r="D299" s="50" t="s">
        <v>407</v>
      </c>
      <c r="E299" s="14">
        <v>2</v>
      </c>
      <c r="F299" s="40" t="s">
        <v>1494</v>
      </c>
      <c r="I299" s="27">
        <v>1</v>
      </c>
      <c r="K299" s="27">
        <v>78.400000000000006</v>
      </c>
      <c r="L299" s="27">
        <v>0.86</v>
      </c>
      <c r="M299" s="27">
        <v>5.4</v>
      </c>
      <c r="N299" s="27">
        <v>5.4</v>
      </c>
      <c r="O299" s="27">
        <v>0</v>
      </c>
      <c r="P299" s="27">
        <v>0</v>
      </c>
      <c r="Q299" s="27">
        <v>0.7</v>
      </c>
      <c r="S299" s="154">
        <v>0.13</v>
      </c>
      <c r="T299" s="154">
        <v>0.06</v>
      </c>
      <c r="U299" s="154">
        <v>0.33</v>
      </c>
      <c r="V299" s="154"/>
      <c r="W299" s="27">
        <v>7.9</v>
      </c>
      <c r="Z299" s="27">
        <v>5.9</v>
      </c>
      <c r="AA299" s="27">
        <v>1</v>
      </c>
      <c r="AB299" s="27">
        <v>0</v>
      </c>
      <c r="AD299" s="27">
        <v>0</v>
      </c>
      <c r="AE299" s="27">
        <v>6.6</v>
      </c>
      <c r="AJ299" s="27">
        <v>0.6</v>
      </c>
      <c r="AK299" s="27">
        <v>17</v>
      </c>
      <c r="AL299" s="27">
        <v>1.5</v>
      </c>
      <c r="AM299" s="27">
        <v>19</v>
      </c>
      <c r="AN299" s="27">
        <v>62</v>
      </c>
      <c r="AO299" s="27">
        <v>207</v>
      </c>
      <c r="AP299" s="27">
        <v>13</v>
      </c>
      <c r="AQ299" s="27">
        <v>0.69</v>
      </c>
      <c r="AR299" s="27">
        <v>0.11899999999999999</v>
      </c>
      <c r="AS299" s="27">
        <v>0.9</v>
      </c>
      <c r="AT299" s="27">
        <v>250</v>
      </c>
      <c r="AV299" s="27">
        <v>23</v>
      </c>
      <c r="AW299" s="27">
        <v>0</v>
      </c>
      <c r="AX299" s="27">
        <v>135</v>
      </c>
      <c r="BE299" s="27">
        <v>0</v>
      </c>
      <c r="BH299" s="27">
        <v>0.12</v>
      </c>
      <c r="BJ299" s="27">
        <v>0.2</v>
      </c>
      <c r="BK299" s="27">
        <v>0.04</v>
      </c>
      <c r="BL299" s="27">
        <v>1.6</v>
      </c>
      <c r="BN299" s="27">
        <v>0.04</v>
      </c>
      <c r="BO299" s="27">
        <v>44</v>
      </c>
      <c r="BP299" s="27">
        <v>0</v>
      </c>
      <c r="BQ299" s="27">
        <v>13</v>
      </c>
      <c r="BW299" s="27" t="s">
        <v>1419</v>
      </c>
      <c r="BX299" s="27">
        <v>3719</v>
      </c>
    </row>
    <row r="300" spans="1:76" ht="15" x14ac:dyDescent="0.3">
      <c r="A300" s="10" t="s">
        <v>874</v>
      </c>
      <c r="B300"/>
      <c r="C300"/>
      <c r="D300" s="50" t="s">
        <v>407</v>
      </c>
      <c r="E300" s="107">
        <v>3</v>
      </c>
      <c r="F300" s="40" t="s">
        <v>1490</v>
      </c>
      <c r="G300" s="5" t="s">
        <v>373</v>
      </c>
      <c r="H300" s="4" t="s">
        <v>61</v>
      </c>
      <c r="S300" s="154"/>
      <c r="T300" s="154"/>
      <c r="U300" s="154"/>
      <c r="V300" s="154"/>
      <c r="BW300" s="27" t="s">
        <v>1419</v>
      </c>
      <c r="BX300" s="27">
        <v>4149</v>
      </c>
    </row>
    <row r="301" spans="1:76" ht="15.5" x14ac:dyDescent="0.3">
      <c r="A301" s="10" t="s">
        <v>875</v>
      </c>
      <c r="B301"/>
      <c r="C301"/>
      <c r="D301" s="50" t="s">
        <v>407</v>
      </c>
      <c r="E301" s="107">
        <v>3</v>
      </c>
      <c r="F301" s="40" t="s">
        <v>1492</v>
      </c>
      <c r="G301" s="56" t="s">
        <v>1491</v>
      </c>
      <c r="H301" s="6" t="s">
        <v>34</v>
      </c>
      <c r="S301" s="154"/>
      <c r="T301" s="154"/>
      <c r="U301" s="154"/>
      <c r="V301" s="154"/>
    </row>
    <row r="302" spans="1:76" ht="15.5" x14ac:dyDescent="0.3">
      <c r="A302" s="10" t="s">
        <v>876</v>
      </c>
      <c r="B302" t="s">
        <v>1413</v>
      </c>
      <c r="C302"/>
      <c r="D302" s="50" t="s">
        <v>407</v>
      </c>
      <c r="E302">
        <v>1</v>
      </c>
      <c r="F302" s="40" t="s">
        <v>1513</v>
      </c>
      <c r="G302" s="5" t="s">
        <v>1512</v>
      </c>
      <c r="H302" s="6" t="s">
        <v>44</v>
      </c>
      <c r="I302" s="27">
        <v>1</v>
      </c>
      <c r="K302" s="27">
        <v>91.9</v>
      </c>
      <c r="L302" s="27">
        <v>0.13</v>
      </c>
      <c r="M302" s="27">
        <v>0.8</v>
      </c>
      <c r="N302" s="27">
        <v>0.8</v>
      </c>
      <c r="O302" s="27">
        <v>0</v>
      </c>
      <c r="P302" s="27">
        <v>0</v>
      </c>
      <c r="Q302" s="27">
        <v>0.1</v>
      </c>
      <c r="S302" s="154">
        <v>0.05</v>
      </c>
      <c r="T302" s="154">
        <v>0.01</v>
      </c>
      <c r="U302" s="154">
        <v>0.01</v>
      </c>
      <c r="V302" s="154"/>
      <c r="W302" s="27">
        <v>4.7</v>
      </c>
      <c r="Z302" s="27">
        <v>0.7</v>
      </c>
      <c r="AA302" s="27">
        <v>4.0999999999999996</v>
      </c>
      <c r="AD302" s="27">
        <v>0</v>
      </c>
      <c r="AE302" s="27">
        <v>1.7</v>
      </c>
      <c r="AJ302" s="27">
        <v>0.7</v>
      </c>
      <c r="AK302" s="27">
        <v>18</v>
      </c>
      <c r="AL302" s="27">
        <v>0.4</v>
      </c>
      <c r="AM302" s="27">
        <v>12</v>
      </c>
      <c r="AN302" s="27">
        <v>19</v>
      </c>
      <c r="AO302" s="27">
        <v>237</v>
      </c>
      <c r="AP302" s="27">
        <v>6</v>
      </c>
      <c r="AQ302" s="27">
        <v>0.24</v>
      </c>
      <c r="AR302" s="27">
        <v>0.09</v>
      </c>
      <c r="AS302" s="27">
        <v>0.1</v>
      </c>
      <c r="AT302" s="27">
        <v>110</v>
      </c>
      <c r="AV302" s="27">
        <v>156</v>
      </c>
      <c r="AW302" s="27">
        <v>0</v>
      </c>
      <c r="AX302" s="27">
        <v>934</v>
      </c>
      <c r="BE302" s="27">
        <v>0</v>
      </c>
      <c r="BH302" s="27">
        <v>0.08</v>
      </c>
      <c r="BJ302" s="27">
        <v>0.02</v>
      </c>
      <c r="BK302" s="27">
        <v>0.02</v>
      </c>
      <c r="BL302" s="27">
        <v>0.6</v>
      </c>
      <c r="BN302" s="27">
        <v>0.1</v>
      </c>
      <c r="BO302" s="27">
        <v>4</v>
      </c>
      <c r="BP302" s="27">
        <v>0</v>
      </c>
      <c r="BQ302" s="27">
        <v>8</v>
      </c>
      <c r="BW302" s="27" t="s">
        <v>1420</v>
      </c>
      <c r="BX302" s="27">
        <v>4163</v>
      </c>
    </row>
    <row r="303" spans="1:76" ht="15.5" x14ac:dyDescent="0.3">
      <c r="A303" s="10" t="s">
        <v>877</v>
      </c>
      <c r="B303" t="s">
        <v>1413</v>
      </c>
      <c r="C303"/>
      <c r="D303" s="50" t="s">
        <v>407</v>
      </c>
      <c r="E303">
        <v>1</v>
      </c>
      <c r="F303" s="40" t="s">
        <v>1277</v>
      </c>
      <c r="G303" s="5" t="s">
        <v>395</v>
      </c>
      <c r="H303" s="6" t="s">
        <v>44</v>
      </c>
      <c r="I303" s="27">
        <v>1</v>
      </c>
      <c r="K303" s="27">
        <v>94.5</v>
      </c>
      <c r="L303" s="27">
        <v>0.11</v>
      </c>
      <c r="M303" s="27">
        <v>0.7</v>
      </c>
      <c r="N303" s="27">
        <v>0.7</v>
      </c>
      <c r="O303" s="27">
        <v>0</v>
      </c>
      <c r="P303" s="27">
        <v>0</v>
      </c>
      <c r="Q303" s="27">
        <v>0.1</v>
      </c>
      <c r="S303" s="154">
        <v>0.05</v>
      </c>
      <c r="T303" s="154">
        <v>0.01</v>
      </c>
      <c r="U303" s="154">
        <v>0.01</v>
      </c>
      <c r="V303" s="154"/>
      <c r="W303" s="27">
        <v>2.9</v>
      </c>
      <c r="Z303" s="27">
        <v>0.1</v>
      </c>
      <c r="AA303" s="27">
        <v>2.5</v>
      </c>
      <c r="AD303" s="27">
        <v>0</v>
      </c>
      <c r="AE303" s="27">
        <v>1.6</v>
      </c>
      <c r="AJ303" s="27">
        <v>0.4</v>
      </c>
      <c r="AK303" s="27">
        <v>11</v>
      </c>
      <c r="AL303" s="27">
        <v>0.3</v>
      </c>
      <c r="AM303" s="27">
        <v>8</v>
      </c>
      <c r="AN303" s="27">
        <v>17</v>
      </c>
      <c r="AO303" s="27">
        <v>157</v>
      </c>
      <c r="AP303" s="27">
        <v>2</v>
      </c>
      <c r="AQ303" s="27">
        <v>0.12</v>
      </c>
      <c r="AR303" s="27">
        <v>0.08</v>
      </c>
      <c r="AS303" s="27">
        <v>0.1</v>
      </c>
      <c r="AT303" s="27">
        <v>50</v>
      </c>
      <c r="AV303" s="27">
        <v>213</v>
      </c>
      <c r="AW303" s="27">
        <v>0</v>
      </c>
      <c r="AX303" s="27">
        <v>1279</v>
      </c>
      <c r="BE303" s="27">
        <v>0</v>
      </c>
      <c r="BH303" s="27">
        <v>0.7</v>
      </c>
      <c r="BJ303" s="27">
        <v>0.02</v>
      </c>
      <c r="BK303" s="27">
        <v>0.01</v>
      </c>
      <c r="BL303" s="27">
        <v>0.4</v>
      </c>
      <c r="BN303" s="27">
        <v>0.06</v>
      </c>
      <c r="BO303" s="27">
        <v>3</v>
      </c>
      <c r="BP303" s="27">
        <v>0</v>
      </c>
      <c r="BQ303" s="27">
        <v>5</v>
      </c>
      <c r="BW303" s="27" t="s">
        <v>1420</v>
      </c>
      <c r="BX303" s="27">
        <v>4164</v>
      </c>
    </row>
    <row r="304" spans="1:76" ht="15.5" x14ac:dyDescent="0.3">
      <c r="A304" s="10" t="s">
        <v>878</v>
      </c>
      <c r="B304"/>
      <c r="C304"/>
      <c r="D304" s="50" t="s">
        <v>409</v>
      </c>
      <c r="E304" s="14">
        <v>2</v>
      </c>
      <c r="F304" s="40" t="s">
        <v>1282</v>
      </c>
      <c r="G304" s="5" t="s">
        <v>57</v>
      </c>
      <c r="H304" s="6" t="s">
        <v>44</v>
      </c>
      <c r="S304" s="154"/>
      <c r="T304" s="154"/>
      <c r="U304" s="154"/>
      <c r="V304" s="154"/>
    </row>
    <row r="305" spans="1:76" ht="15.5" x14ac:dyDescent="0.3">
      <c r="A305" s="10" t="s">
        <v>879</v>
      </c>
      <c r="B305"/>
      <c r="C305"/>
      <c r="D305" s="50" t="s">
        <v>407</v>
      </c>
      <c r="E305" s="107">
        <v>3</v>
      </c>
      <c r="F305" s="40" t="s">
        <v>1283</v>
      </c>
      <c r="G305" s="5" t="s">
        <v>47</v>
      </c>
      <c r="H305" s="6" t="s">
        <v>44</v>
      </c>
      <c r="S305" s="154"/>
      <c r="T305" s="154"/>
      <c r="U305" s="154"/>
      <c r="V305" s="154"/>
    </row>
    <row r="306" spans="1:76" ht="15.5" x14ac:dyDescent="0.3">
      <c r="A306" s="10" t="s">
        <v>880</v>
      </c>
      <c r="B306" t="s">
        <v>1413</v>
      </c>
      <c r="C306"/>
      <c r="D306" s="50" t="s">
        <v>407</v>
      </c>
      <c r="E306">
        <v>1</v>
      </c>
      <c r="F306" s="40" t="s">
        <v>1285</v>
      </c>
      <c r="H306" s="6" t="s">
        <v>53</v>
      </c>
      <c r="I306" s="27">
        <v>0.86</v>
      </c>
      <c r="K306" s="27">
        <v>91.2</v>
      </c>
      <c r="L306" s="27">
        <v>0.26</v>
      </c>
      <c r="M306" s="27">
        <v>1.6</v>
      </c>
      <c r="P306" s="27">
        <v>0</v>
      </c>
      <c r="Q306" s="27">
        <v>0.4</v>
      </c>
      <c r="S306" s="154">
        <v>0.3</v>
      </c>
      <c r="T306" s="154">
        <v>0.1</v>
      </c>
      <c r="U306" s="154">
        <v>0.5</v>
      </c>
      <c r="V306" s="154"/>
      <c r="Y306" s="27">
        <v>3.2</v>
      </c>
      <c r="AB306" s="27">
        <v>0.4</v>
      </c>
      <c r="AC306" s="27">
        <v>2.8</v>
      </c>
      <c r="AG306" s="27">
        <v>2</v>
      </c>
      <c r="AK306" s="27">
        <v>33</v>
      </c>
      <c r="AL306" s="27">
        <v>1.2</v>
      </c>
      <c r="AM306" s="27">
        <v>19</v>
      </c>
      <c r="AN306" s="27">
        <v>34</v>
      </c>
      <c r="AO306" s="27">
        <v>220</v>
      </c>
      <c r="AP306" s="27" t="s">
        <v>501</v>
      </c>
      <c r="AQ306" s="27">
        <v>0.2</v>
      </c>
      <c r="AR306" s="27">
        <v>0.02</v>
      </c>
      <c r="AT306" s="27">
        <v>200</v>
      </c>
      <c r="AW306" s="27">
        <v>0</v>
      </c>
      <c r="AX306" s="27">
        <v>145</v>
      </c>
      <c r="BF306" s="27">
        <v>0</v>
      </c>
      <c r="BH306" s="27">
        <v>0.23</v>
      </c>
      <c r="BJ306" s="27">
        <v>0.06</v>
      </c>
      <c r="BK306" s="27">
        <v>0.03</v>
      </c>
      <c r="BL306" s="27" t="s">
        <v>501</v>
      </c>
      <c r="BN306" s="27">
        <v>0.08</v>
      </c>
      <c r="BO306" s="27">
        <v>60</v>
      </c>
      <c r="BP306" s="27">
        <v>0</v>
      </c>
      <c r="BQ306" s="27">
        <v>18</v>
      </c>
      <c r="BW306" s="27" t="s">
        <v>8</v>
      </c>
      <c r="BX306" s="27">
        <v>760</v>
      </c>
    </row>
    <row r="307" spans="1:76" ht="15.5" x14ac:dyDescent="0.3">
      <c r="A307" s="10" t="s">
        <v>881</v>
      </c>
      <c r="B307" t="s">
        <v>1413</v>
      </c>
      <c r="C307"/>
      <c r="D307" s="50" t="s">
        <v>407</v>
      </c>
      <c r="E307">
        <v>1</v>
      </c>
      <c r="F307" s="40" t="s">
        <v>1284</v>
      </c>
      <c r="H307" s="6" t="s">
        <v>53</v>
      </c>
      <c r="I307" s="27">
        <v>1</v>
      </c>
      <c r="K307" s="27">
        <v>92.8</v>
      </c>
      <c r="L307" s="27">
        <v>0.19</v>
      </c>
      <c r="M307" s="27">
        <v>1.2</v>
      </c>
      <c r="Q307" s="27">
        <v>0.5</v>
      </c>
      <c r="S307" s="154"/>
      <c r="T307" s="154"/>
      <c r="U307" s="154"/>
      <c r="V307" s="154"/>
      <c r="Y307" s="27">
        <v>2.2999999999999998</v>
      </c>
      <c r="AB307" s="27">
        <v>0.3</v>
      </c>
      <c r="AC307" s="27">
        <v>2</v>
      </c>
      <c r="AG307" s="27">
        <v>1.9</v>
      </c>
      <c r="AK307" s="27">
        <v>22</v>
      </c>
      <c r="AL307" s="27">
        <v>1</v>
      </c>
      <c r="AM307" s="27">
        <v>14</v>
      </c>
      <c r="AN307" s="27">
        <v>21</v>
      </c>
      <c r="AO307" s="27">
        <v>130</v>
      </c>
      <c r="AP307" s="27">
        <v>1</v>
      </c>
      <c r="AQ307" s="27">
        <v>0.2</v>
      </c>
      <c r="AR307" s="27">
        <v>0.01</v>
      </c>
      <c r="AT307" s="27">
        <v>200</v>
      </c>
      <c r="AW307" s="27">
        <v>0</v>
      </c>
      <c r="AX307" s="27">
        <v>120</v>
      </c>
      <c r="BF307" s="27">
        <v>0</v>
      </c>
      <c r="BH307" s="27">
        <v>0.23</v>
      </c>
      <c r="BJ307" s="27">
        <v>0.05</v>
      </c>
      <c r="BK307" s="27">
        <v>0.02</v>
      </c>
      <c r="BL307" s="27" t="s">
        <v>501</v>
      </c>
      <c r="BN307" s="27">
        <v>0.04</v>
      </c>
      <c r="BO307" s="27">
        <v>42</v>
      </c>
      <c r="BP307" s="27">
        <v>0</v>
      </c>
      <c r="BQ307" s="27">
        <v>10</v>
      </c>
      <c r="BW307" s="27" t="s">
        <v>8</v>
      </c>
      <c r="BX307" s="27">
        <v>761</v>
      </c>
    </row>
    <row r="308" spans="1:76" ht="15.5" x14ac:dyDescent="0.3">
      <c r="A308" s="10" t="s">
        <v>882</v>
      </c>
      <c r="B308" t="s">
        <v>1413</v>
      </c>
      <c r="C308"/>
      <c r="D308" s="50" t="s">
        <v>407</v>
      </c>
      <c r="E308" s="14">
        <v>2</v>
      </c>
      <c r="F308" s="40" t="s">
        <v>1286</v>
      </c>
      <c r="G308" s="40" t="s">
        <v>305</v>
      </c>
      <c r="H308" s="6" t="s">
        <v>18</v>
      </c>
      <c r="I308" s="27">
        <v>1</v>
      </c>
      <c r="K308" s="27">
        <v>89.9</v>
      </c>
      <c r="L308" s="27">
        <v>0.43</v>
      </c>
      <c r="M308" s="27">
        <v>2.7</v>
      </c>
      <c r="N308" s="27">
        <v>2.7</v>
      </c>
      <c r="O308" s="27">
        <v>0</v>
      </c>
      <c r="P308" s="27">
        <v>0</v>
      </c>
      <c r="Q308" s="27">
        <v>0.2</v>
      </c>
      <c r="S308" s="154">
        <v>0.03</v>
      </c>
      <c r="T308" s="154">
        <v>0.04</v>
      </c>
      <c r="U308" s="154">
        <v>7.0000000000000007E-2</v>
      </c>
      <c r="V308" s="154"/>
      <c r="W308" s="27">
        <v>1.6</v>
      </c>
      <c r="Z308" s="27">
        <v>1.2</v>
      </c>
      <c r="AA308" s="27">
        <v>0.4</v>
      </c>
      <c r="AD308" s="27">
        <v>0</v>
      </c>
      <c r="AE308" s="27">
        <v>2.9</v>
      </c>
      <c r="AJ308" s="27">
        <v>2</v>
      </c>
      <c r="AK308" s="27">
        <v>117</v>
      </c>
      <c r="AL308" s="27">
        <v>4.4000000000000004</v>
      </c>
      <c r="AM308" s="27">
        <v>78</v>
      </c>
      <c r="AN308" s="27">
        <v>50</v>
      </c>
      <c r="AO308" s="27">
        <v>348</v>
      </c>
      <c r="AP308" s="27">
        <v>892</v>
      </c>
      <c r="AQ308" s="27">
        <v>0.73</v>
      </c>
      <c r="AR308" s="27">
        <v>0.17</v>
      </c>
      <c r="AS308" s="27">
        <v>1.2</v>
      </c>
      <c r="AT308" s="27">
        <v>1680</v>
      </c>
      <c r="AV308" s="27">
        <v>468</v>
      </c>
      <c r="AW308" s="27">
        <v>0</v>
      </c>
      <c r="AX308" s="27">
        <v>2807</v>
      </c>
      <c r="BE308" s="27">
        <v>0</v>
      </c>
      <c r="BH308" s="27">
        <v>0.3</v>
      </c>
      <c r="BJ308" s="27">
        <v>0.03</v>
      </c>
      <c r="BK308" s="27">
        <v>0.1</v>
      </c>
      <c r="BL308" s="27">
        <v>0.6</v>
      </c>
      <c r="BN308" s="27">
        <v>0.08</v>
      </c>
      <c r="BO308" s="27">
        <v>52</v>
      </c>
      <c r="BP308" s="27">
        <v>0</v>
      </c>
      <c r="BQ308" s="27">
        <v>24</v>
      </c>
      <c r="BW308" s="27" t="s">
        <v>1420</v>
      </c>
      <c r="BX308" s="27">
        <v>4168</v>
      </c>
    </row>
    <row r="309" spans="1:76" ht="15.5" x14ac:dyDescent="0.3">
      <c r="A309" s="10" t="s">
        <v>883</v>
      </c>
      <c r="B309" t="s">
        <v>1413</v>
      </c>
      <c r="C309"/>
      <c r="D309" s="50" t="s">
        <v>409</v>
      </c>
      <c r="E309" s="14">
        <v>2</v>
      </c>
      <c r="F309" s="40" t="s">
        <v>1511</v>
      </c>
      <c r="G309" s="5" t="s">
        <v>17</v>
      </c>
      <c r="H309" s="6" t="s">
        <v>18</v>
      </c>
      <c r="I309" s="27">
        <v>1</v>
      </c>
      <c r="K309" s="154">
        <v>86.937336047695197</v>
      </c>
      <c r="L309" s="154">
        <v>0.4095535844118075</v>
      </c>
      <c r="M309" s="154">
        <v>2.5716155300276284</v>
      </c>
      <c r="N309" s="154">
        <v>2.5716155300276284</v>
      </c>
      <c r="O309" s="154">
        <v>0</v>
      </c>
      <c r="P309" s="154">
        <v>0</v>
      </c>
      <c r="Q309" s="154">
        <v>3.047840628180893</v>
      </c>
      <c r="R309" s="154"/>
      <c r="S309" s="154">
        <v>0.39002835538752367</v>
      </c>
      <c r="T309" s="154">
        <v>0.56870801221462863</v>
      </c>
      <c r="U309" s="154">
        <v>1.9016620619456157</v>
      </c>
      <c r="V309" s="154">
        <v>0</v>
      </c>
      <c r="W309" s="154">
        <v>1.5239203140904465</v>
      </c>
      <c r="X309" s="154">
        <v>0</v>
      </c>
      <c r="Y309" s="154">
        <v>0</v>
      </c>
      <c r="Z309" s="154">
        <v>1.1429402355678349</v>
      </c>
      <c r="AA309" s="154">
        <v>0.38098007852261162</v>
      </c>
      <c r="AB309" s="154">
        <v>0</v>
      </c>
      <c r="AC309" s="154">
        <v>0</v>
      </c>
      <c r="AD309" s="154">
        <v>0</v>
      </c>
      <c r="AE309" s="154">
        <v>2.7621055692889342</v>
      </c>
      <c r="AF309" s="154">
        <v>0</v>
      </c>
      <c r="AG309" s="154">
        <v>0</v>
      </c>
      <c r="AH309" s="154">
        <v>0</v>
      </c>
      <c r="AI309" s="154">
        <v>0</v>
      </c>
      <c r="AJ309" s="154">
        <v>2.4904667733023125</v>
      </c>
      <c r="AK309" s="154">
        <v>111.79860404246038</v>
      </c>
      <c r="AL309" s="154">
        <v>4.1924952741020798</v>
      </c>
      <c r="AM309" s="154">
        <v>74.877824632834091</v>
      </c>
      <c r="AN309" s="154">
        <v>47.628224516504289</v>
      </c>
      <c r="AO309" s="154">
        <v>331.96127671949984</v>
      </c>
      <c r="AP309" s="154">
        <v>1074.4781154573216</v>
      </c>
      <c r="AQ309" s="154">
        <v>0.69586011342155019</v>
      </c>
      <c r="AR309" s="154">
        <v>0.16344045368620039</v>
      </c>
      <c r="AS309" s="154">
        <v>1.1429402355678349</v>
      </c>
      <c r="AT309" s="154">
        <v>1600.1163297949688</v>
      </c>
      <c r="AU309" s="154">
        <v>0</v>
      </c>
      <c r="AV309" s="154">
        <v>445.83241238912319</v>
      </c>
      <c r="AW309" s="154">
        <v>0</v>
      </c>
      <c r="AX309" s="154">
        <v>2673.5277010324271</v>
      </c>
      <c r="AY309" s="154">
        <v>0</v>
      </c>
      <c r="AZ309" s="154">
        <v>0</v>
      </c>
      <c r="BA309" s="154">
        <v>0</v>
      </c>
      <c r="BB309" s="154">
        <v>0</v>
      </c>
      <c r="BC309" s="154">
        <v>0</v>
      </c>
      <c r="BD309" s="154">
        <v>0</v>
      </c>
      <c r="BE309" s="154">
        <v>0</v>
      </c>
      <c r="BF309" s="154">
        <v>0</v>
      </c>
      <c r="BG309" s="154">
        <v>0</v>
      </c>
      <c r="BH309" s="154">
        <v>1.4063879598662206</v>
      </c>
      <c r="BI309" s="154">
        <v>0</v>
      </c>
      <c r="BJ309" s="154">
        <v>1.8572778827977317E-2</v>
      </c>
      <c r="BK309" s="154">
        <v>8.0767776646793688E-2</v>
      </c>
      <c r="BL309" s="154">
        <v>0.40002908244874219</v>
      </c>
      <c r="BM309" s="154"/>
      <c r="BN309" s="154">
        <v>4.5717609422713398E-2</v>
      </c>
      <c r="BO309" s="154">
        <v>29.716446124763706</v>
      </c>
      <c r="BP309" s="154">
        <v>0</v>
      </c>
      <c r="BQ309" s="154">
        <v>12.572342591246185</v>
      </c>
      <c r="BR309" s="154">
        <v>0</v>
      </c>
      <c r="BT309" s="27">
        <v>6.25</v>
      </c>
    </row>
    <row r="310" spans="1:76" ht="15.5" x14ac:dyDescent="0.3">
      <c r="A310" s="10" t="s">
        <v>884</v>
      </c>
      <c r="B310" t="s">
        <v>1413</v>
      </c>
      <c r="C310"/>
      <c r="D310" s="50" t="s">
        <v>407</v>
      </c>
      <c r="E310">
        <v>1</v>
      </c>
      <c r="F310" s="40" t="s">
        <v>1287</v>
      </c>
      <c r="H310" s="6" t="s">
        <v>15</v>
      </c>
      <c r="I310" s="27">
        <v>1</v>
      </c>
      <c r="K310" s="27">
        <v>91.6</v>
      </c>
      <c r="L310" s="27">
        <v>0.46</v>
      </c>
      <c r="M310" s="27">
        <v>2.9</v>
      </c>
      <c r="N310" s="27">
        <v>2.9</v>
      </c>
      <c r="O310" s="27">
        <v>0</v>
      </c>
      <c r="P310" s="27">
        <v>0</v>
      </c>
      <c r="Q310" s="27">
        <v>0.4</v>
      </c>
      <c r="S310" s="154">
        <v>0.06</v>
      </c>
      <c r="T310" s="154">
        <v>0.01</v>
      </c>
      <c r="U310" s="154">
        <v>0.15</v>
      </c>
      <c r="V310" s="154"/>
      <c r="W310" s="27">
        <v>0.8</v>
      </c>
      <c r="Z310" s="27" t="s">
        <v>413</v>
      </c>
      <c r="AA310" s="27">
        <v>0.7</v>
      </c>
      <c r="AD310" s="27">
        <v>0</v>
      </c>
      <c r="AE310" s="27">
        <v>2.7</v>
      </c>
      <c r="AJ310" s="27">
        <v>1.7</v>
      </c>
      <c r="AK310" s="27">
        <v>99</v>
      </c>
      <c r="AL310" s="27">
        <v>2.7</v>
      </c>
      <c r="AM310" s="27">
        <v>79</v>
      </c>
      <c r="AN310" s="27">
        <v>49</v>
      </c>
      <c r="AO310" s="27">
        <v>558</v>
      </c>
      <c r="AP310" s="27">
        <v>79</v>
      </c>
      <c r="AQ310" s="27">
        <v>0.53</v>
      </c>
      <c r="AR310" s="27">
        <v>0.13</v>
      </c>
      <c r="AS310" s="27">
        <v>1</v>
      </c>
      <c r="AT310" s="27">
        <v>897</v>
      </c>
      <c r="AV310" s="27">
        <v>672</v>
      </c>
      <c r="AW310" s="27">
        <v>0</v>
      </c>
      <c r="AX310" s="27">
        <v>4032</v>
      </c>
      <c r="BE310" s="27">
        <v>0</v>
      </c>
      <c r="BH310" s="27">
        <v>1.89</v>
      </c>
      <c r="BJ310" s="27">
        <v>0.08</v>
      </c>
      <c r="BK310" s="27">
        <v>0.19</v>
      </c>
      <c r="BL310" s="27">
        <v>0.7</v>
      </c>
      <c r="BN310" s="27">
        <v>0.19500000000000001</v>
      </c>
      <c r="BO310" s="27">
        <v>194</v>
      </c>
      <c r="BP310" s="27">
        <v>0</v>
      </c>
      <c r="BQ310" s="27">
        <v>28</v>
      </c>
      <c r="BW310" s="27" t="s">
        <v>1420</v>
      </c>
      <c r="BX310" s="27">
        <v>4167</v>
      </c>
    </row>
    <row r="311" spans="1:76" ht="15.5" x14ac:dyDescent="0.3">
      <c r="A311" s="10" t="s">
        <v>885</v>
      </c>
      <c r="B311" t="s">
        <v>1413</v>
      </c>
      <c r="C311"/>
      <c r="D311" s="50" t="s">
        <v>407</v>
      </c>
      <c r="E311">
        <v>1</v>
      </c>
      <c r="F311" s="40" t="s">
        <v>1276</v>
      </c>
      <c r="H311" s="6" t="s">
        <v>16</v>
      </c>
      <c r="I311" s="27">
        <v>1</v>
      </c>
      <c r="K311" s="27">
        <v>91.2</v>
      </c>
      <c r="L311" s="27">
        <v>0.48</v>
      </c>
      <c r="M311" s="27">
        <v>3</v>
      </c>
      <c r="N311" s="27">
        <v>3</v>
      </c>
      <c r="O311" s="27">
        <v>0</v>
      </c>
      <c r="P311" s="27">
        <v>0</v>
      </c>
      <c r="Q311" s="27">
        <v>0.3</v>
      </c>
      <c r="S311" s="154">
        <v>0.04</v>
      </c>
      <c r="T311" s="154">
        <v>0.01</v>
      </c>
      <c r="U311" s="154">
        <v>0.11</v>
      </c>
      <c r="V311" s="154"/>
      <c r="W311" s="27">
        <v>1.4</v>
      </c>
      <c r="Z311" s="27" t="s">
        <v>413</v>
      </c>
      <c r="AA311" s="27">
        <v>1.4</v>
      </c>
      <c r="AD311" s="27">
        <v>0</v>
      </c>
      <c r="AE311" s="27">
        <v>2.4</v>
      </c>
      <c r="AJ311" s="27">
        <v>1.8</v>
      </c>
      <c r="AK311" s="27">
        <v>136</v>
      </c>
      <c r="AL311" s="27">
        <v>3.6</v>
      </c>
      <c r="AM311" s="27">
        <v>87</v>
      </c>
      <c r="AN311" s="27">
        <v>56</v>
      </c>
      <c r="AO311" s="27">
        <v>466</v>
      </c>
      <c r="AP311" s="27">
        <v>70</v>
      </c>
      <c r="AQ311" s="27">
        <v>0.76</v>
      </c>
      <c r="AR311" s="27">
        <v>0.17</v>
      </c>
      <c r="AS311" s="27">
        <v>15</v>
      </c>
      <c r="AT311" s="27">
        <v>935</v>
      </c>
      <c r="AV311" s="27">
        <v>819</v>
      </c>
      <c r="AW311" s="27">
        <v>0</v>
      </c>
      <c r="AX311" s="27">
        <v>4914</v>
      </c>
      <c r="BE311" s="27">
        <v>0</v>
      </c>
      <c r="BH311" s="27">
        <v>0.96</v>
      </c>
      <c r="BJ311" s="27">
        <v>0.1</v>
      </c>
      <c r="BK311" s="27">
        <v>0.24</v>
      </c>
      <c r="BL311" s="27">
        <v>0.5</v>
      </c>
      <c r="BN311" s="27">
        <v>0.24199999999999999</v>
      </c>
      <c r="BO311" s="27">
        <v>146</v>
      </c>
      <c r="BP311" s="27">
        <v>0</v>
      </c>
      <c r="BQ311" s="27">
        <v>10</v>
      </c>
      <c r="BW311" s="27" t="s">
        <v>1420</v>
      </c>
      <c r="BX311" s="27">
        <v>3761</v>
      </c>
    </row>
    <row r="312" spans="1:76" ht="15.5" x14ac:dyDescent="0.3">
      <c r="A312" s="10" t="s">
        <v>886</v>
      </c>
      <c r="B312"/>
      <c r="C312" t="s">
        <v>409</v>
      </c>
      <c r="D312" s="50" t="s">
        <v>409</v>
      </c>
      <c r="E312" s="107">
        <v>3</v>
      </c>
      <c r="F312" s="40" t="s">
        <v>1288</v>
      </c>
      <c r="H312" s="6" t="s">
        <v>16</v>
      </c>
      <c r="S312" s="154"/>
      <c r="T312" s="154"/>
      <c r="U312" s="154"/>
      <c r="V312" s="154"/>
    </row>
    <row r="313" spans="1:76" ht="15.5" x14ac:dyDescent="0.3">
      <c r="A313" s="10" t="s">
        <v>887</v>
      </c>
      <c r="B313" t="s">
        <v>1413</v>
      </c>
      <c r="C313"/>
      <c r="D313" s="50" t="s">
        <v>407</v>
      </c>
      <c r="E313" s="14">
        <v>2</v>
      </c>
      <c r="F313" s="40" t="s">
        <v>1289</v>
      </c>
      <c r="H313" s="131" t="s">
        <v>1418</v>
      </c>
      <c r="I313" s="27">
        <v>0.69</v>
      </c>
      <c r="K313" s="27">
        <v>92.2</v>
      </c>
      <c r="L313" s="27">
        <v>0.32</v>
      </c>
      <c r="M313" s="27">
        <v>2</v>
      </c>
      <c r="P313" s="27">
        <v>0</v>
      </c>
      <c r="Q313" s="27">
        <v>0.5</v>
      </c>
      <c r="S313" s="154">
        <v>0.1</v>
      </c>
      <c r="T313" s="154">
        <v>0.1</v>
      </c>
      <c r="U313" s="154">
        <v>0.2</v>
      </c>
      <c r="V313" s="154"/>
      <c r="Y313" s="27">
        <v>3</v>
      </c>
      <c r="AB313" s="27">
        <v>0.2</v>
      </c>
      <c r="AC313" s="27">
        <v>2.8</v>
      </c>
      <c r="AG313" s="27">
        <v>1.5</v>
      </c>
      <c r="AK313" s="27">
        <v>39</v>
      </c>
      <c r="AL313" s="27">
        <v>1.9</v>
      </c>
      <c r="AM313" s="27">
        <v>12</v>
      </c>
      <c r="AN313" s="27">
        <v>29</v>
      </c>
      <c r="AO313" s="27">
        <v>260</v>
      </c>
      <c r="AP313" s="27">
        <v>7</v>
      </c>
      <c r="AQ313" s="27">
        <v>0.4</v>
      </c>
      <c r="AR313" s="27">
        <v>0.06</v>
      </c>
      <c r="AT313" s="27">
        <v>0.2</v>
      </c>
      <c r="AW313" s="27">
        <v>0</v>
      </c>
      <c r="AX313" s="27">
        <v>620</v>
      </c>
      <c r="BE313" s="27">
        <v>0</v>
      </c>
      <c r="BJ313" s="27">
        <v>0.05</v>
      </c>
      <c r="BK313" s="27">
        <v>0.03</v>
      </c>
      <c r="BL313" s="27">
        <v>0.5</v>
      </c>
      <c r="BN313" s="27">
        <v>0.13</v>
      </c>
      <c r="BO313" s="27">
        <v>54</v>
      </c>
      <c r="BP313" s="27">
        <v>0</v>
      </c>
      <c r="BQ313" s="27">
        <v>26</v>
      </c>
      <c r="BW313" s="27" t="s">
        <v>8</v>
      </c>
      <c r="BX313" s="27">
        <v>850</v>
      </c>
    </row>
    <row r="314" spans="1:76" ht="15.5" x14ac:dyDescent="0.3">
      <c r="A314" s="10" t="s">
        <v>888</v>
      </c>
      <c r="B314" t="s">
        <v>1413</v>
      </c>
      <c r="C314"/>
      <c r="D314" s="50" t="s">
        <v>407</v>
      </c>
      <c r="E314">
        <v>1</v>
      </c>
      <c r="F314" s="40" t="s">
        <v>1516</v>
      </c>
      <c r="G314" s="40" t="s">
        <v>164</v>
      </c>
      <c r="H314" s="6" t="s">
        <v>28</v>
      </c>
      <c r="I314" s="27">
        <v>1</v>
      </c>
      <c r="K314" s="27">
        <v>94.6</v>
      </c>
      <c r="L314" s="27">
        <v>0.14000000000000001</v>
      </c>
      <c r="M314" s="27">
        <v>0.9</v>
      </c>
      <c r="N314" s="27">
        <v>0.9</v>
      </c>
      <c r="O314" s="27">
        <v>0</v>
      </c>
      <c r="P314" s="27">
        <v>0</v>
      </c>
      <c r="Q314" s="27">
        <v>0.1</v>
      </c>
      <c r="S314" s="154">
        <v>0.01</v>
      </c>
      <c r="T314" s="154">
        <v>0.01</v>
      </c>
      <c r="U314" s="154">
        <v>0.05</v>
      </c>
      <c r="V314" s="154"/>
      <c r="W314" s="27">
        <v>3.1</v>
      </c>
      <c r="Z314" s="27">
        <v>0.1</v>
      </c>
      <c r="AA314" s="27">
        <v>2.9</v>
      </c>
      <c r="AD314" s="27">
        <v>0</v>
      </c>
      <c r="AE314" s="27">
        <v>1.8</v>
      </c>
      <c r="AJ314" s="27">
        <v>0.4</v>
      </c>
      <c r="AK314" s="27">
        <v>7</v>
      </c>
      <c r="AL314" s="27">
        <v>0.9</v>
      </c>
      <c r="AM314" s="27">
        <v>10</v>
      </c>
      <c r="AN314" s="27">
        <v>23</v>
      </c>
      <c r="AO314" s="27">
        <v>177</v>
      </c>
      <c r="AP314" s="27">
        <v>6</v>
      </c>
      <c r="AQ314" s="27">
        <v>0.24</v>
      </c>
      <c r="AR314" s="27">
        <v>0.17</v>
      </c>
      <c r="AS314" s="27" t="s">
        <v>501</v>
      </c>
      <c r="AT314" s="27">
        <v>120</v>
      </c>
      <c r="AV314" s="27">
        <v>39</v>
      </c>
      <c r="AW314" s="27">
        <v>0</v>
      </c>
      <c r="AX314" s="27">
        <v>214</v>
      </c>
      <c r="BE314" s="27">
        <v>0</v>
      </c>
      <c r="BH314" s="27">
        <v>0.04</v>
      </c>
      <c r="BJ314" s="27">
        <v>0.04</v>
      </c>
      <c r="BK314" s="27">
        <v>0.02</v>
      </c>
      <c r="BL314" s="27">
        <v>0.6</v>
      </c>
      <c r="BN314" s="27">
        <v>0.17100000000000001</v>
      </c>
      <c r="BO314" s="27">
        <v>5</v>
      </c>
      <c r="BP314" s="27">
        <v>0</v>
      </c>
      <c r="BQ314" s="27">
        <v>77</v>
      </c>
      <c r="BW314" s="27" t="s">
        <v>1420</v>
      </c>
      <c r="BX314" s="27">
        <v>3733</v>
      </c>
    </row>
    <row r="315" spans="1:76" ht="15" x14ac:dyDescent="0.3">
      <c r="A315" s="10" t="s">
        <v>889</v>
      </c>
      <c r="B315"/>
      <c r="C315"/>
      <c r="D315" s="50" t="s">
        <v>409</v>
      </c>
      <c r="E315" s="107">
        <v>3</v>
      </c>
      <c r="F315" s="40" t="s">
        <v>1275</v>
      </c>
      <c r="G315" s="5" t="s">
        <v>1514</v>
      </c>
      <c r="S315" s="154"/>
      <c r="T315" s="154"/>
      <c r="U315" s="154"/>
      <c r="V315" s="154"/>
    </row>
    <row r="316" spans="1:76" ht="15" x14ac:dyDescent="0.3">
      <c r="A316" s="10" t="s">
        <v>890</v>
      </c>
      <c r="B316"/>
      <c r="C316"/>
      <c r="D316" s="50" t="s">
        <v>409</v>
      </c>
      <c r="E316" s="107">
        <v>3</v>
      </c>
      <c r="F316" s="40" t="s">
        <v>1175</v>
      </c>
      <c r="G316" s="5" t="s">
        <v>306</v>
      </c>
      <c r="S316" s="154"/>
      <c r="T316" s="154"/>
      <c r="U316" s="154"/>
      <c r="V316" s="154"/>
    </row>
    <row r="317" spans="1:76" ht="15.5" x14ac:dyDescent="0.3">
      <c r="A317" s="10" t="s">
        <v>891</v>
      </c>
      <c r="B317" t="s">
        <v>1413</v>
      </c>
      <c r="C317"/>
      <c r="D317" s="50" t="s">
        <v>407</v>
      </c>
      <c r="E317">
        <v>1</v>
      </c>
      <c r="F317" s="40" t="s">
        <v>1274</v>
      </c>
      <c r="H317" s="6" t="s">
        <v>28</v>
      </c>
      <c r="I317" s="27">
        <v>1</v>
      </c>
      <c r="K317" s="27">
        <v>91.9</v>
      </c>
      <c r="L317" s="27">
        <v>0.22</v>
      </c>
      <c r="M317" s="27">
        <v>1.4</v>
      </c>
      <c r="N317" s="27">
        <v>1.4</v>
      </c>
      <c r="O317" s="27">
        <v>0</v>
      </c>
      <c r="P317" s="27">
        <v>0</v>
      </c>
      <c r="Q317" s="27">
        <v>0.2</v>
      </c>
      <c r="S317" s="154">
        <v>0.03</v>
      </c>
      <c r="T317" s="154">
        <v>0.01</v>
      </c>
      <c r="U317" s="154">
        <v>0.11</v>
      </c>
      <c r="V317" s="154"/>
      <c r="W317" s="27">
        <v>4.7</v>
      </c>
      <c r="Z317" s="27">
        <v>0.3</v>
      </c>
      <c r="AA317" s="27">
        <v>4.2</v>
      </c>
      <c r="AD317" s="27">
        <v>0</v>
      </c>
      <c r="AE317" s="27">
        <v>2.7</v>
      </c>
      <c r="AJ317" s="27">
        <v>0.6</v>
      </c>
      <c r="AK317" s="27">
        <v>10</v>
      </c>
      <c r="AL317" s="27">
        <v>1.3</v>
      </c>
      <c r="AM317" s="27">
        <v>14</v>
      </c>
      <c r="AN317" s="27">
        <v>31</v>
      </c>
      <c r="AO317" s="27">
        <v>239</v>
      </c>
      <c r="AP317" s="27">
        <v>9</v>
      </c>
      <c r="AQ317" s="27">
        <v>0.34</v>
      </c>
      <c r="AR317" s="27">
        <v>0.24</v>
      </c>
      <c r="AS317" s="27" t="s">
        <v>501</v>
      </c>
      <c r="AT317" s="27">
        <v>171</v>
      </c>
      <c r="AV317" s="27">
        <v>40</v>
      </c>
      <c r="AW317" s="27">
        <v>0</v>
      </c>
      <c r="AX317" s="27">
        <v>240</v>
      </c>
      <c r="BE317" s="27">
        <v>0</v>
      </c>
      <c r="BH317" s="27">
        <v>0.06</v>
      </c>
      <c r="BJ317" s="27">
        <v>0.08</v>
      </c>
      <c r="BK317" s="27">
        <v>0.04</v>
      </c>
      <c r="BL317" s="27">
        <v>0.6</v>
      </c>
      <c r="BN317" s="27">
        <v>0.23300000000000001</v>
      </c>
      <c r="BO317" s="27">
        <v>17</v>
      </c>
      <c r="BP317" s="27">
        <v>0</v>
      </c>
      <c r="BQ317" s="27">
        <v>89</v>
      </c>
      <c r="BW317" s="27" t="s">
        <v>1420</v>
      </c>
      <c r="BX317" s="27">
        <v>3775</v>
      </c>
    </row>
    <row r="318" spans="1:76" ht="15.5" x14ac:dyDescent="0.3">
      <c r="A318" s="10" t="s">
        <v>892</v>
      </c>
      <c r="B318"/>
      <c r="C318"/>
      <c r="D318" s="50" t="s">
        <v>407</v>
      </c>
      <c r="E318" s="107">
        <v>3</v>
      </c>
      <c r="F318" s="40" t="s">
        <v>1515</v>
      </c>
      <c r="H318" s="6" t="s">
        <v>35</v>
      </c>
      <c r="S318" s="154"/>
      <c r="T318" s="154"/>
      <c r="U318" s="154"/>
      <c r="V318" s="154"/>
    </row>
    <row r="319" spans="1:76" ht="15.5" x14ac:dyDescent="0.3">
      <c r="A319" s="10" t="s">
        <v>893</v>
      </c>
      <c r="B319"/>
      <c r="C319"/>
      <c r="D319" s="50" t="s">
        <v>407</v>
      </c>
      <c r="E319" s="107">
        <v>3</v>
      </c>
      <c r="F319" s="40" t="s">
        <v>1521</v>
      </c>
      <c r="H319" s="6" t="s">
        <v>28</v>
      </c>
      <c r="S319" s="154"/>
      <c r="T319" s="154"/>
      <c r="U319" s="154"/>
      <c r="V319" s="154"/>
    </row>
    <row r="320" spans="1:76" ht="15" x14ac:dyDescent="0.3">
      <c r="A320" s="10" t="s">
        <v>894</v>
      </c>
      <c r="B320" t="s">
        <v>1413</v>
      </c>
      <c r="C320"/>
      <c r="D320" s="50" t="s">
        <v>407</v>
      </c>
      <c r="E320">
        <v>1</v>
      </c>
      <c r="F320" s="40" t="s">
        <v>1273</v>
      </c>
      <c r="H320" s="4" t="s">
        <v>59</v>
      </c>
      <c r="I320" s="27">
        <v>1</v>
      </c>
      <c r="K320" s="27">
        <v>94.3</v>
      </c>
      <c r="L320" s="27">
        <v>0.14000000000000001</v>
      </c>
      <c r="M320" s="27">
        <v>0.9</v>
      </c>
      <c r="N320" s="27">
        <v>0.9</v>
      </c>
      <c r="O320" s="27">
        <v>0</v>
      </c>
      <c r="P320" s="27">
        <v>0</v>
      </c>
      <c r="Q320" s="27">
        <v>0.2</v>
      </c>
      <c r="S320" s="154">
        <v>0.03</v>
      </c>
      <c r="T320" s="154">
        <v>0.03</v>
      </c>
      <c r="U320" s="154">
        <v>0.08</v>
      </c>
      <c r="V320" s="154"/>
      <c r="W320" s="27">
        <v>2.9</v>
      </c>
      <c r="Z320" s="27" t="s">
        <v>501</v>
      </c>
      <c r="AA320" s="27">
        <v>2.9</v>
      </c>
      <c r="AD320" s="27">
        <v>0</v>
      </c>
      <c r="AE320" s="27">
        <v>1.1000000000000001</v>
      </c>
      <c r="AJ320" s="27">
        <v>0.6</v>
      </c>
      <c r="AK320" s="27">
        <v>8</v>
      </c>
      <c r="AL320" s="27">
        <v>0.2</v>
      </c>
      <c r="AM320" s="27">
        <v>11</v>
      </c>
      <c r="AN320" s="27">
        <v>25</v>
      </c>
      <c r="AO320" s="27">
        <v>231</v>
      </c>
      <c r="AP320" s="27">
        <v>5</v>
      </c>
      <c r="AQ320" s="27">
        <v>0.16</v>
      </c>
      <c r="AR320" s="27">
        <v>7.0000000000000007E-2</v>
      </c>
      <c r="AS320" s="27">
        <v>0.4</v>
      </c>
      <c r="AT320" s="27">
        <v>60</v>
      </c>
      <c r="AV320" s="27">
        <v>39</v>
      </c>
      <c r="AW320" s="27">
        <v>0</v>
      </c>
      <c r="AX320" s="27">
        <v>231</v>
      </c>
      <c r="BE320" s="27">
        <v>0</v>
      </c>
      <c r="BH320" s="27">
        <v>0.84</v>
      </c>
      <c r="BJ320" s="27">
        <v>0.04</v>
      </c>
      <c r="BK320" s="27">
        <v>0.01</v>
      </c>
      <c r="BL320" s="27">
        <v>0.9</v>
      </c>
      <c r="BN320" s="27">
        <v>0.09</v>
      </c>
      <c r="BO320" s="27">
        <v>18</v>
      </c>
      <c r="BP320" s="27">
        <v>0</v>
      </c>
      <c r="BQ320" s="27">
        <v>20</v>
      </c>
      <c r="BW320" s="27" t="s">
        <v>1420</v>
      </c>
      <c r="BX320" s="27">
        <v>3750</v>
      </c>
    </row>
    <row r="321" spans="1:119" ht="15" x14ac:dyDescent="0.3">
      <c r="A321" s="10" t="s">
        <v>895</v>
      </c>
      <c r="B321" t="s">
        <v>1413</v>
      </c>
      <c r="C321"/>
      <c r="D321" s="50" t="s">
        <v>407</v>
      </c>
      <c r="E321">
        <v>1</v>
      </c>
      <c r="F321" s="40" t="s">
        <v>1290</v>
      </c>
      <c r="G321" s="5" t="s">
        <v>48</v>
      </c>
      <c r="H321" s="4" t="s">
        <v>59</v>
      </c>
      <c r="I321" s="27">
        <v>1</v>
      </c>
      <c r="K321" s="27">
        <v>92.2</v>
      </c>
      <c r="L321" s="27">
        <v>0.19</v>
      </c>
      <c r="M321" s="27">
        <v>1.2</v>
      </c>
      <c r="N321" s="27">
        <v>1.2</v>
      </c>
      <c r="O321" s="27">
        <v>0</v>
      </c>
      <c r="P321" s="27">
        <v>0</v>
      </c>
      <c r="Q321" s="27">
        <v>0.3</v>
      </c>
      <c r="S321" s="154">
        <v>0.04</v>
      </c>
      <c r="T321" s="154">
        <v>0.05</v>
      </c>
      <c r="U321" s="154">
        <v>0.12</v>
      </c>
      <c r="V321" s="154"/>
      <c r="W321" s="27">
        <v>4</v>
      </c>
      <c r="Z321" s="27" t="s">
        <v>501</v>
      </c>
      <c r="AA321" s="27">
        <v>4</v>
      </c>
      <c r="AD321" s="27">
        <v>0</v>
      </c>
      <c r="AE321" s="27">
        <v>1.5</v>
      </c>
      <c r="AJ321" s="27">
        <v>0.8</v>
      </c>
      <c r="AK321" s="27">
        <v>11</v>
      </c>
      <c r="AL321" s="27">
        <v>0.3</v>
      </c>
      <c r="AM321" s="27">
        <v>15</v>
      </c>
      <c r="AN321" s="27">
        <v>34</v>
      </c>
      <c r="AO321" s="27">
        <v>316</v>
      </c>
      <c r="AP321" s="27">
        <v>7</v>
      </c>
      <c r="AQ321" s="27">
        <v>0.22</v>
      </c>
      <c r="AR321" s="27">
        <v>0.1</v>
      </c>
      <c r="AS321" s="27">
        <v>0.5</v>
      </c>
      <c r="AT321" s="27">
        <v>82</v>
      </c>
      <c r="AV321" s="27">
        <v>50</v>
      </c>
      <c r="AW321" s="27">
        <v>0</v>
      </c>
      <c r="AX321" s="27">
        <v>301</v>
      </c>
      <c r="BE321" s="27">
        <v>0</v>
      </c>
      <c r="BH321" s="27">
        <v>1.1399999999999999</v>
      </c>
      <c r="BJ321" s="27">
        <v>0.05</v>
      </c>
      <c r="BK321" s="27">
        <v>0.01</v>
      </c>
      <c r="BL321" s="27">
        <v>1.2</v>
      </c>
      <c r="BN321" s="27">
        <v>0.11700000000000001</v>
      </c>
      <c r="BO321" s="27">
        <v>17</v>
      </c>
      <c r="BP321" s="27">
        <v>0</v>
      </c>
      <c r="BQ321" s="27">
        <v>26</v>
      </c>
      <c r="BW321" s="27" t="s">
        <v>1420</v>
      </c>
      <c r="BX321" s="27">
        <v>3752</v>
      </c>
    </row>
    <row r="322" spans="1:119" ht="15" x14ac:dyDescent="0.3">
      <c r="A322" s="10" t="s">
        <v>896</v>
      </c>
      <c r="B322" t="s">
        <v>1413</v>
      </c>
      <c r="C322"/>
      <c r="D322" s="50" t="s">
        <v>407</v>
      </c>
      <c r="E322" s="14">
        <v>2</v>
      </c>
      <c r="F322" s="40" t="s">
        <v>1522</v>
      </c>
      <c r="G322" s="5" t="s">
        <v>58</v>
      </c>
      <c r="H322" s="4" t="s">
        <v>59</v>
      </c>
      <c r="I322" s="27">
        <v>1</v>
      </c>
      <c r="K322" s="27">
        <v>14.6</v>
      </c>
      <c r="L322" s="27">
        <v>2.2599999999999998</v>
      </c>
      <c r="M322" s="27">
        <v>14.1</v>
      </c>
      <c r="N322" s="27">
        <v>14.1</v>
      </c>
      <c r="P322" s="27">
        <v>0</v>
      </c>
      <c r="Q322" s="27">
        <v>3</v>
      </c>
      <c r="S322" s="154">
        <v>0.43</v>
      </c>
      <c r="T322" s="154">
        <v>0.49</v>
      </c>
      <c r="U322" s="154">
        <v>1.115</v>
      </c>
      <c r="V322" s="154"/>
      <c r="W322" s="27">
        <v>43.5</v>
      </c>
      <c r="Z322" s="27" t="s">
        <v>501</v>
      </c>
      <c r="AA322" s="27">
        <v>43.5</v>
      </c>
      <c r="AD322" s="27">
        <v>0</v>
      </c>
      <c r="AE322" s="27">
        <v>12.3</v>
      </c>
      <c r="AJ322" s="27">
        <v>12.6</v>
      </c>
      <c r="AK322" s="27">
        <v>110</v>
      </c>
      <c r="AL322" s="27">
        <v>9.1</v>
      </c>
      <c r="AM322" s="27">
        <v>194</v>
      </c>
      <c r="AN322" s="27">
        <v>356</v>
      </c>
      <c r="AO322" s="27">
        <v>3427</v>
      </c>
      <c r="AP322" s="27">
        <v>2095</v>
      </c>
      <c r="AQ322" s="27">
        <v>1.99</v>
      </c>
      <c r="AR322" s="27">
        <v>1.42</v>
      </c>
      <c r="AS322" s="27">
        <v>5.5</v>
      </c>
      <c r="AT322" s="27">
        <v>1846</v>
      </c>
      <c r="AV322" s="27">
        <v>87</v>
      </c>
      <c r="AW322" s="27">
        <v>0</v>
      </c>
      <c r="AX322" s="27">
        <v>522</v>
      </c>
      <c r="BE322" s="27">
        <v>0</v>
      </c>
      <c r="BH322" s="27">
        <v>0.01</v>
      </c>
      <c r="BJ322" s="27">
        <v>0.53</v>
      </c>
      <c r="BK322" s="27">
        <v>0.49</v>
      </c>
      <c r="BL322" s="27">
        <v>9.1</v>
      </c>
      <c r="BN322" s="27">
        <v>0.33200000000000002</v>
      </c>
      <c r="BO322" s="27">
        <v>68</v>
      </c>
      <c r="BP322" s="27">
        <v>0</v>
      </c>
      <c r="BQ322" s="27">
        <v>39</v>
      </c>
      <c r="BW322" s="27" t="s">
        <v>1420</v>
      </c>
      <c r="BX322" s="27">
        <v>4189</v>
      </c>
    </row>
    <row r="323" spans="1:119" ht="15" x14ac:dyDescent="0.3">
      <c r="A323" s="10" t="s">
        <v>897</v>
      </c>
      <c r="B323" t="s">
        <v>1413</v>
      </c>
      <c r="C323" t="s">
        <v>409</v>
      </c>
      <c r="D323" s="50" t="s">
        <v>409</v>
      </c>
      <c r="E323" s="14">
        <v>2</v>
      </c>
      <c r="F323" s="40" t="s">
        <v>1183</v>
      </c>
      <c r="G323" s="5" t="s">
        <v>486</v>
      </c>
      <c r="H323" s="4" t="s">
        <v>59</v>
      </c>
      <c r="I323" s="27">
        <v>1</v>
      </c>
      <c r="K323" s="27">
        <v>72.28562659846547</v>
      </c>
      <c r="L323" s="27">
        <v>0.13133503836317137</v>
      </c>
      <c r="M323" s="27">
        <v>0.84429667519181595</v>
      </c>
      <c r="N323" s="27">
        <v>0.84429667519181595</v>
      </c>
      <c r="O323" s="27">
        <v>0</v>
      </c>
      <c r="P323" s="27">
        <v>0</v>
      </c>
      <c r="Q323" s="27">
        <v>13.548951406649614</v>
      </c>
      <c r="S323" s="154">
        <v>1.7194168797953964</v>
      </c>
      <c r="T323" s="154">
        <v>2.5087672634271101</v>
      </c>
      <c r="U323" s="154">
        <v>8.6654322250639382</v>
      </c>
      <c r="V323" s="154">
        <v>0</v>
      </c>
      <c r="W323" s="27">
        <v>9.4972208013640227</v>
      </c>
      <c r="X323" s="27">
        <v>0</v>
      </c>
      <c r="Y323" s="27">
        <v>0</v>
      </c>
      <c r="Z323" s="27">
        <v>0</v>
      </c>
      <c r="AA323" s="27">
        <v>8.4519011082693947</v>
      </c>
      <c r="AB323" s="27">
        <v>0</v>
      </c>
      <c r="AC323" s="27">
        <v>0</v>
      </c>
      <c r="AD323" s="27">
        <v>0</v>
      </c>
      <c r="AE323" s="27">
        <v>1.1927365728900254</v>
      </c>
      <c r="AF323" s="27">
        <v>0</v>
      </c>
      <c r="AG323" s="27">
        <v>0.64327365728900254</v>
      </c>
      <c r="AH323" s="27">
        <v>0</v>
      </c>
      <c r="AI323" s="27">
        <v>0</v>
      </c>
      <c r="AJ323" s="27">
        <v>2.7115771526001708</v>
      </c>
      <c r="AK323" s="27">
        <v>16.573231031543052</v>
      </c>
      <c r="AL323" s="27">
        <v>0.31940323955669225</v>
      </c>
      <c r="AM323" s="27">
        <v>12.418755328218245</v>
      </c>
      <c r="AN323" s="27">
        <v>26.69138959931799</v>
      </c>
      <c r="AO323" s="27">
        <v>198.32037510656437</v>
      </c>
      <c r="AP323" s="27">
        <v>886.55618073316282</v>
      </c>
      <c r="AQ323" s="27">
        <v>0.21263768115942031</v>
      </c>
      <c r="AR323" s="27">
        <v>9.6491048593350393E-2</v>
      </c>
      <c r="AS323" s="27">
        <v>0.45565217391304347</v>
      </c>
      <c r="AT323" s="27">
        <v>120.61381074168797</v>
      </c>
      <c r="AU323" s="27">
        <v>0</v>
      </c>
      <c r="AV323" s="27">
        <v>21.308439897698207</v>
      </c>
      <c r="AW323" s="27">
        <v>0</v>
      </c>
      <c r="AX323" s="27">
        <v>123.83017902813297</v>
      </c>
      <c r="AY323" s="27">
        <v>0</v>
      </c>
      <c r="AZ323" s="27">
        <v>0</v>
      </c>
      <c r="BA323" s="27">
        <v>0</v>
      </c>
      <c r="BB323" s="27">
        <v>0</v>
      </c>
      <c r="BC323" s="27">
        <v>0</v>
      </c>
      <c r="BD323" s="27">
        <v>0</v>
      </c>
      <c r="BE323" s="27">
        <v>0</v>
      </c>
      <c r="BF323" s="27">
        <v>0</v>
      </c>
      <c r="BG323" s="27">
        <v>0</v>
      </c>
      <c r="BH323" s="27">
        <v>5.7063734015345258</v>
      </c>
      <c r="BI323" s="27">
        <v>0</v>
      </c>
      <c r="BJ323" s="27">
        <v>2.1777493606138107E-2</v>
      </c>
      <c r="BK323" s="27">
        <v>2.5373572037510662E-2</v>
      </c>
      <c r="BL323" s="27">
        <v>0.36586189258312024</v>
      </c>
      <c r="BN323" s="27">
        <v>5.7894629156010222E-2</v>
      </c>
      <c r="BO323" s="27">
        <v>6.2719181585677752</v>
      </c>
      <c r="BP323" s="27">
        <v>0</v>
      </c>
      <c r="BQ323" s="27">
        <v>7.2234271099744243</v>
      </c>
      <c r="BT323" s="27">
        <v>6.25</v>
      </c>
    </row>
    <row r="324" spans="1:119" ht="15" x14ac:dyDescent="0.3">
      <c r="A324" s="10" t="s">
        <v>898</v>
      </c>
      <c r="B324"/>
      <c r="C324"/>
      <c r="D324" s="50" t="s">
        <v>407</v>
      </c>
      <c r="E324" s="107">
        <v>3</v>
      </c>
      <c r="F324" s="40" t="s">
        <v>1291</v>
      </c>
      <c r="G324" s="5" t="s">
        <v>49</v>
      </c>
      <c r="H324" s="4" t="s">
        <v>59</v>
      </c>
      <c r="S324" s="154"/>
      <c r="T324" s="154"/>
      <c r="U324" s="154"/>
      <c r="V324" s="154"/>
    </row>
    <row r="325" spans="1:119" ht="15" x14ac:dyDescent="0.3">
      <c r="A325" s="10" t="s">
        <v>899</v>
      </c>
      <c r="B325"/>
      <c r="C325"/>
      <c r="D325" s="50" t="s">
        <v>407</v>
      </c>
      <c r="E325" s="107">
        <v>3</v>
      </c>
      <c r="F325" s="40" t="s">
        <v>1523</v>
      </c>
      <c r="G325" s="5" t="s">
        <v>50</v>
      </c>
      <c r="H325" s="4" t="s">
        <v>59</v>
      </c>
      <c r="S325" s="154"/>
      <c r="T325" s="154"/>
      <c r="U325" s="154"/>
      <c r="V325" s="154"/>
    </row>
    <row r="326" spans="1:119" ht="15" x14ac:dyDescent="0.3">
      <c r="A326" s="10" t="s">
        <v>900</v>
      </c>
      <c r="B326"/>
      <c r="C326"/>
      <c r="D326" s="50" t="s">
        <v>407</v>
      </c>
      <c r="E326" s="107">
        <v>3</v>
      </c>
      <c r="F326" s="40" t="s">
        <v>1524</v>
      </c>
      <c r="G326" s="5" t="s">
        <v>51</v>
      </c>
      <c r="H326" s="4" t="s">
        <v>59</v>
      </c>
      <c r="S326" s="154"/>
      <c r="T326" s="154"/>
      <c r="U326" s="154"/>
      <c r="V326" s="154"/>
    </row>
    <row r="327" spans="1:119" ht="15" x14ac:dyDescent="0.3">
      <c r="A327" s="10" t="s">
        <v>264</v>
      </c>
      <c r="B327"/>
      <c r="C327"/>
      <c r="D327" s="50" t="s">
        <v>409</v>
      </c>
      <c r="E327" s="107">
        <v>3</v>
      </c>
      <c r="F327" s="40" t="s">
        <v>1184</v>
      </c>
      <c r="G327" s="5" t="s">
        <v>1525</v>
      </c>
      <c r="H327" s="4" t="s">
        <v>59</v>
      </c>
      <c r="S327" s="154"/>
      <c r="T327" s="154"/>
      <c r="U327" s="154"/>
      <c r="V327" s="154"/>
    </row>
    <row r="328" spans="1:119" ht="15" x14ac:dyDescent="0.3">
      <c r="B328"/>
      <c r="C328" s="2" t="s">
        <v>514</v>
      </c>
      <c r="D328" s="2"/>
      <c r="E328" s="48" t="s">
        <v>1337</v>
      </c>
      <c r="F328"/>
      <c r="G328" s="50"/>
      <c r="I328" s="81"/>
      <c r="J328" s="81"/>
      <c r="S328" s="154"/>
      <c r="T328" s="154"/>
      <c r="U328" s="154"/>
      <c r="V328" s="154"/>
    </row>
    <row r="329" spans="1:119" ht="15" x14ac:dyDescent="0.3">
      <c r="A329" s="10" t="s">
        <v>901</v>
      </c>
      <c r="B329" t="s">
        <v>1413</v>
      </c>
      <c r="C329"/>
      <c r="D329" s="50" t="s">
        <v>407</v>
      </c>
      <c r="E329" s="14">
        <v>2</v>
      </c>
      <c r="F329" s="40" t="s">
        <v>1185</v>
      </c>
      <c r="I329" s="27">
        <v>1</v>
      </c>
      <c r="K329" s="27">
        <v>94.3</v>
      </c>
      <c r="M329" s="27">
        <v>0.83</v>
      </c>
      <c r="P329" s="27">
        <v>0</v>
      </c>
      <c r="Q329" s="27">
        <v>0.2</v>
      </c>
      <c r="S329" s="154">
        <v>4.4999999999999998E-2</v>
      </c>
      <c r="T329" s="154">
        <v>8.0000000000000002E-3</v>
      </c>
      <c r="U329" s="154">
        <v>0.10199999999999999</v>
      </c>
      <c r="V329" s="154"/>
      <c r="W329" s="27">
        <v>3.49</v>
      </c>
      <c r="AE329" s="27">
        <v>1.5</v>
      </c>
      <c r="AJ329" s="27">
        <v>1.18</v>
      </c>
      <c r="AK329" s="27">
        <v>22</v>
      </c>
      <c r="AL329" s="27">
        <v>0.47</v>
      </c>
      <c r="AM329" s="27">
        <v>13</v>
      </c>
      <c r="AN329" s="27">
        <v>16</v>
      </c>
      <c r="AO329" s="27">
        <v>93</v>
      </c>
      <c r="AP329" s="27">
        <v>373</v>
      </c>
      <c r="AQ329" s="27">
        <v>0.14000000000000001</v>
      </c>
      <c r="AR329" s="27">
        <v>0.06</v>
      </c>
      <c r="AS329" s="27">
        <v>0.312</v>
      </c>
      <c r="AT329" s="27">
        <v>0.2</v>
      </c>
      <c r="AU329" s="27">
        <v>525</v>
      </c>
      <c r="BJ329" s="27">
        <v>2.5000000000000001E-2</v>
      </c>
      <c r="BK329" s="27">
        <v>4.9000000000000002E-2</v>
      </c>
      <c r="BL329" s="27">
        <v>0.23300000000000001</v>
      </c>
      <c r="BN329" s="27">
        <v>4.3999999999999997E-2</v>
      </c>
      <c r="BO329" s="27">
        <v>18</v>
      </c>
      <c r="BQ329" s="27">
        <v>3.1</v>
      </c>
      <c r="BW329" s="27" t="s">
        <v>7</v>
      </c>
      <c r="BX329" s="27" t="s">
        <v>736</v>
      </c>
    </row>
    <row r="330" spans="1:119" ht="15.5" x14ac:dyDescent="0.3">
      <c r="A330" s="10" t="s">
        <v>902</v>
      </c>
      <c r="B330"/>
      <c r="C330"/>
      <c r="D330" s="50" t="s">
        <v>407</v>
      </c>
      <c r="E330" s="107">
        <v>3</v>
      </c>
      <c r="F330" s="40" t="s">
        <v>1368</v>
      </c>
      <c r="H330" s="6" t="s">
        <v>10</v>
      </c>
      <c r="S330" s="154"/>
      <c r="T330" s="154"/>
      <c r="U330" s="154"/>
      <c r="V330" s="154"/>
    </row>
    <row r="331" spans="1:119" s="50" customFormat="1" ht="15.5" x14ac:dyDescent="0.3">
      <c r="A331" s="54" t="s">
        <v>903</v>
      </c>
      <c r="B331" s="25" t="s">
        <v>1413</v>
      </c>
      <c r="C331" s="25" t="s">
        <v>407</v>
      </c>
      <c r="D331" s="50" t="s">
        <v>407</v>
      </c>
      <c r="E331" s="25">
        <v>1</v>
      </c>
      <c r="F331" s="5" t="s">
        <v>446</v>
      </c>
      <c r="G331" s="56"/>
      <c r="H331" s="6" t="s">
        <v>414</v>
      </c>
      <c r="I331" s="27">
        <v>1</v>
      </c>
      <c r="J331" s="27"/>
      <c r="K331" s="27">
        <v>12.4</v>
      </c>
      <c r="L331" s="27"/>
      <c r="M331" s="27">
        <v>16.899999999999999</v>
      </c>
      <c r="N331" s="27">
        <v>16.899999999999999</v>
      </c>
      <c r="O331" s="27">
        <v>0</v>
      </c>
      <c r="P331" s="27">
        <v>0</v>
      </c>
      <c r="Q331" s="27">
        <v>1</v>
      </c>
      <c r="R331" s="27"/>
      <c r="S331" s="154">
        <v>0.19</v>
      </c>
      <c r="T331" s="154">
        <v>0.14000000000000001</v>
      </c>
      <c r="U331" s="154">
        <v>0.98</v>
      </c>
      <c r="V331" s="154"/>
      <c r="W331" s="27">
        <v>46.2</v>
      </c>
      <c r="X331" s="27"/>
      <c r="Y331" s="27"/>
      <c r="Z331" s="27"/>
      <c r="AA331" s="27">
        <v>0</v>
      </c>
      <c r="AB331" s="27"/>
      <c r="AC331" s="27"/>
      <c r="AD331" s="27"/>
      <c r="AE331" s="27">
        <v>19.399999999999999</v>
      </c>
      <c r="AF331" s="27"/>
      <c r="AG331" s="27"/>
      <c r="AH331" s="27"/>
      <c r="AI331" s="27"/>
      <c r="AJ331" s="27"/>
      <c r="AK331" s="27">
        <v>85</v>
      </c>
      <c r="AL331" s="27">
        <v>16.899999999999999</v>
      </c>
      <c r="AM331" s="27">
        <v>16.899999999999999</v>
      </c>
      <c r="AN331" s="27">
        <v>320</v>
      </c>
      <c r="AO331" s="27">
        <v>1140</v>
      </c>
      <c r="AP331" s="27">
        <v>35</v>
      </c>
      <c r="AQ331" s="27">
        <v>2.54</v>
      </c>
      <c r="AR331" s="27">
        <v>0.88</v>
      </c>
      <c r="AS331" s="27"/>
      <c r="AT331" s="27">
        <v>1310</v>
      </c>
      <c r="AU331" s="27"/>
      <c r="AV331" s="27">
        <v>0</v>
      </c>
      <c r="AW331" s="27"/>
      <c r="AX331" s="27"/>
      <c r="AY331" s="27"/>
      <c r="AZ331" s="27"/>
      <c r="BA331" s="27"/>
      <c r="BB331" s="27"/>
      <c r="BC331" s="27"/>
      <c r="BD331" s="27"/>
      <c r="BE331" s="27">
        <v>0</v>
      </c>
      <c r="BF331" s="27"/>
      <c r="BG331" s="27"/>
      <c r="BH331" s="27">
        <v>0.34</v>
      </c>
      <c r="BI331" s="27"/>
      <c r="BJ331" s="27">
        <v>0.45</v>
      </c>
      <c r="BK331" s="27">
        <v>0.13</v>
      </c>
      <c r="BL331" s="27">
        <v>2.5</v>
      </c>
      <c r="BM331" s="27"/>
      <c r="BN331" s="27">
        <v>0.437</v>
      </c>
      <c r="BO331" s="27">
        <v>370</v>
      </c>
      <c r="BP331" s="27">
        <v>0</v>
      </c>
      <c r="BQ331" s="27">
        <v>3</v>
      </c>
      <c r="BR331" s="27"/>
      <c r="BS331" s="27"/>
      <c r="BT331" s="27"/>
      <c r="BU331" s="27"/>
      <c r="BV331" s="27"/>
      <c r="BW331" s="27" t="s">
        <v>4</v>
      </c>
      <c r="BX331" s="27">
        <v>3543</v>
      </c>
      <c r="BY331" s="27"/>
      <c r="BZ331" s="27"/>
      <c r="CA331" s="27"/>
      <c r="CB331" s="27"/>
      <c r="CC331" s="27"/>
      <c r="CD331" s="27"/>
      <c r="CE331" s="27"/>
      <c r="CF331" s="27"/>
      <c r="CG331" s="27"/>
      <c r="CH331" s="27"/>
      <c r="CI331" s="27"/>
      <c r="CJ331" s="27"/>
      <c r="CK331" s="27"/>
      <c r="CL331" s="27"/>
      <c r="CM331" s="27"/>
      <c r="CN331" s="27"/>
      <c r="CO331" s="27"/>
      <c r="CP331" s="27"/>
      <c r="CQ331" s="27"/>
      <c r="CR331" s="27"/>
      <c r="CS331" s="27"/>
      <c r="CT331" s="27"/>
      <c r="CU331" s="27"/>
      <c r="CV331" s="27"/>
      <c r="CW331" s="27"/>
      <c r="CX331" s="27"/>
      <c r="CY331" s="27"/>
      <c r="CZ331" s="27"/>
      <c r="DA331" s="27"/>
      <c r="DB331" s="27"/>
      <c r="DC331" s="27"/>
      <c r="DD331" s="27"/>
      <c r="DE331" s="27"/>
      <c r="DF331" s="27"/>
      <c r="DG331" s="27"/>
      <c r="DH331" s="19"/>
      <c r="DI331" s="19"/>
      <c r="DJ331" s="19"/>
      <c r="DK331" s="19"/>
      <c r="DL331" s="19"/>
      <c r="DM331" s="19"/>
      <c r="DN331" s="19"/>
      <c r="DO331" s="19"/>
    </row>
    <row r="332" spans="1:119" ht="15.5" x14ac:dyDescent="0.3">
      <c r="A332" s="10" t="s">
        <v>904</v>
      </c>
      <c r="B332" t="s">
        <v>1413</v>
      </c>
      <c r="C332" t="s">
        <v>407</v>
      </c>
      <c r="D332" s="50" t="s">
        <v>407</v>
      </c>
      <c r="E332">
        <v>1</v>
      </c>
      <c r="F332" s="40" t="s">
        <v>1272</v>
      </c>
      <c r="H332" s="6" t="s">
        <v>9</v>
      </c>
      <c r="I332" s="27">
        <v>1</v>
      </c>
      <c r="K332" s="27">
        <v>63</v>
      </c>
      <c r="M332" s="27">
        <v>7.1</v>
      </c>
      <c r="N332" s="27">
        <v>7.1</v>
      </c>
      <c r="O332" s="27">
        <v>0</v>
      </c>
      <c r="P332" s="27">
        <v>0</v>
      </c>
      <c r="Q332" s="27">
        <v>0.6</v>
      </c>
      <c r="S332" s="154">
        <v>0.08</v>
      </c>
      <c r="T332" s="154">
        <v>0.06</v>
      </c>
      <c r="U332" s="154">
        <v>0.41</v>
      </c>
      <c r="V332" s="154"/>
      <c r="W332" s="27">
        <v>19.5</v>
      </c>
      <c r="AA332" s="27">
        <v>0</v>
      </c>
      <c r="AE332" s="27">
        <v>8.1999999999999993</v>
      </c>
      <c r="AK332" s="27">
        <v>32</v>
      </c>
      <c r="AL332" s="27">
        <v>2.1</v>
      </c>
      <c r="AM332" s="27">
        <v>55</v>
      </c>
      <c r="AN332" s="27">
        <v>122</v>
      </c>
      <c r="AO332" s="27">
        <v>368</v>
      </c>
      <c r="AP332" s="27">
        <v>14</v>
      </c>
      <c r="AQ332" s="27">
        <v>1.06</v>
      </c>
      <c r="AR332" s="27">
        <v>0.3</v>
      </c>
      <c r="AT332" s="27">
        <v>560</v>
      </c>
      <c r="AV332" s="27">
        <v>0</v>
      </c>
      <c r="BH332" s="27">
        <v>0.14000000000000001</v>
      </c>
      <c r="BJ332" s="27">
        <v>0.12</v>
      </c>
      <c r="BK332" s="27">
        <v>0.04</v>
      </c>
      <c r="BL332" s="27">
        <v>0.7</v>
      </c>
      <c r="BN332" s="27">
        <v>0.16400000000000001</v>
      </c>
      <c r="BO332" s="27">
        <v>140</v>
      </c>
      <c r="BP332" s="27">
        <v>0</v>
      </c>
      <c r="BQ332" s="27">
        <v>1</v>
      </c>
      <c r="BW332" s="27" t="s">
        <v>4</v>
      </c>
      <c r="BX332" s="27">
        <v>3542</v>
      </c>
    </row>
    <row r="333" spans="1:119" ht="15.5" x14ac:dyDescent="0.3">
      <c r="A333" s="10" t="s">
        <v>905</v>
      </c>
      <c r="B333" t="s">
        <v>1413</v>
      </c>
      <c r="C333" t="s">
        <v>409</v>
      </c>
      <c r="D333" s="50" t="s">
        <v>409</v>
      </c>
      <c r="E333">
        <v>1</v>
      </c>
      <c r="F333" s="40" t="s">
        <v>1271</v>
      </c>
      <c r="H333" s="6" t="s">
        <v>215</v>
      </c>
      <c r="I333" s="27">
        <v>1</v>
      </c>
      <c r="K333" s="27">
        <v>73.962180490349496</v>
      </c>
      <c r="L333" s="27">
        <v>0</v>
      </c>
      <c r="M333" s="27">
        <v>4.4100156494522693</v>
      </c>
      <c r="N333" s="27">
        <v>4.4100156494522693</v>
      </c>
      <c r="O333" s="27">
        <v>0</v>
      </c>
      <c r="P333" s="27">
        <v>0</v>
      </c>
      <c r="Q333" s="27">
        <v>1.9040166927490869</v>
      </c>
      <c r="S333" s="154">
        <v>0.24752217005738134</v>
      </c>
      <c r="T333" s="154">
        <v>0.32712571726656237</v>
      </c>
      <c r="U333" s="154">
        <v>1.2606155451225871</v>
      </c>
      <c r="V333" s="154">
        <v>0</v>
      </c>
      <c r="W333" s="27">
        <v>12.572248304642669</v>
      </c>
      <c r="X333" s="27">
        <v>0</v>
      </c>
      <c r="Y333" s="27">
        <v>0</v>
      </c>
      <c r="Z333" s="27">
        <v>0</v>
      </c>
      <c r="AA333" s="27">
        <v>0.51904016692749078</v>
      </c>
      <c r="AB333" s="27">
        <v>0</v>
      </c>
      <c r="AC333" s="27">
        <v>0</v>
      </c>
      <c r="AD333" s="27">
        <v>0</v>
      </c>
      <c r="AE333" s="27">
        <v>5.0599895670318205</v>
      </c>
      <c r="AF333" s="27">
        <v>0</v>
      </c>
      <c r="AG333" s="27">
        <v>0</v>
      </c>
      <c r="AH333" s="27">
        <v>0</v>
      </c>
      <c r="AI333" s="27">
        <v>0</v>
      </c>
      <c r="AJ333" s="27">
        <v>1.5881585811163275</v>
      </c>
      <c r="AK333" s="27">
        <v>23.432446531038078</v>
      </c>
      <c r="AL333" s="27">
        <v>1.5451225873761085</v>
      </c>
      <c r="AM333" s="27">
        <v>5.8555033907146585</v>
      </c>
      <c r="AN333" s="27">
        <v>42.952529994783525</v>
      </c>
      <c r="AO333" s="27">
        <v>298.74804381846633</v>
      </c>
      <c r="AP333" s="27">
        <v>420.33385498174232</v>
      </c>
      <c r="AQ333" s="27">
        <v>0.66405842462180487</v>
      </c>
      <c r="AR333" s="27">
        <v>0.23445226917057901</v>
      </c>
      <c r="AS333" s="27">
        <v>0</v>
      </c>
      <c r="AT333" s="27">
        <v>341.67970787689097</v>
      </c>
      <c r="AU333" s="27">
        <v>0</v>
      </c>
      <c r="AV333" s="27">
        <v>4.6948356807511735E-2</v>
      </c>
      <c r="AW333" s="27">
        <v>0</v>
      </c>
      <c r="AX333" s="27">
        <v>0</v>
      </c>
      <c r="AY333" s="27">
        <v>0</v>
      </c>
      <c r="AZ333" s="27">
        <v>0</v>
      </c>
      <c r="BA333" s="27">
        <v>0</v>
      </c>
      <c r="BB333" s="27">
        <v>0</v>
      </c>
      <c r="BC333" s="27">
        <v>0</v>
      </c>
      <c r="BD333" s="27">
        <v>0</v>
      </c>
      <c r="BE333" s="27">
        <v>0</v>
      </c>
      <c r="BF333" s="27">
        <v>0</v>
      </c>
      <c r="BG333" s="27">
        <v>0</v>
      </c>
      <c r="BH333" s="27">
        <v>0.70245174752216988</v>
      </c>
      <c r="BI333" s="27">
        <v>0</v>
      </c>
      <c r="BJ333" s="27">
        <v>7.6291079812206578E-2</v>
      </c>
      <c r="BK333" s="27">
        <v>3.5472091810119982E-2</v>
      </c>
      <c r="BL333" s="27">
        <v>0.4564423578508085</v>
      </c>
      <c r="BN333" s="27">
        <v>6.8388106416275435E-2</v>
      </c>
      <c r="BO333" s="27">
        <v>57.902973395931141</v>
      </c>
      <c r="BP333" s="27">
        <v>0</v>
      </c>
      <c r="BQ333" s="27">
        <v>0.43035993740219092</v>
      </c>
      <c r="BR333" s="27">
        <v>0</v>
      </c>
      <c r="BT333" s="27">
        <v>6.25</v>
      </c>
    </row>
    <row r="334" spans="1:119" ht="15.5" x14ac:dyDescent="0.3">
      <c r="A334" s="10" t="s">
        <v>906</v>
      </c>
      <c r="B334"/>
      <c r="C334"/>
      <c r="D334" s="50" t="s">
        <v>407</v>
      </c>
      <c r="E334" s="107">
        <v>3</v>
      </c>
      <c r="F334" s="40" t="s">
        <v>1266</v>
      </c>
      <c r="H334" s="6" t="s">
        <v>14</v>
      </c>
      <c r="S334" s="154"/>
      <c r="T334" s="154"/>
      <c r="U334" s="154"/>
      <c r="V334" s="154"/>
      <c r="BW334" s="27" t="s">
        <v>4</v>
      </c>
      <c r="BX334" s="27">
        <v>8268</v>
      </c>
    </row>
    <row r="335" spans="1:119" ht="15.5" x14ac:dyDescent="0.3">
      <c r="A335" s="10" t="s">
        <v>907</v>
      </c>
      <c r="B335"/>
      <c r="C335"/>
      <c r="D335" s="50" t="s">
        <v>407</v>
      </c>
      <c r="E335" s="107">
        <v>3</v>
      </c>
      <c r="F335" s="40" t="s">
        <v>1265</v>
      </c>
      <c r="H335" s="6" t="s">
        <v>14</v>
      </c>
      <c r="S335" s="154"/>
      <c r="T335" s="154"/>
      <c r="U335" s="154"/>
      <c r="V335" s="154"/>
    </row>
    <row r="336" spans="1:119" ht="15.5" x14ac:dyDescent="0.3">
      <c r="A336" s="10" t="s">
        <v>908</v>
      </c>
      <c r="B336" t="s">
        <v>1413</v>
      </c>
      <c r="C336" t="s">
        <v>407</v>
      </c>
      <c r="D336" s="50" t="s">
        <v>407</v>
      </c>
      <c r="E336">
        <v>1</v>
      </c>
      <c r="F336" s="40" t="s">
        <v>1369</v>
      </c>
      <c r="H336" s="6" t="s">
        <v>13</v>
      </c>
      <c r="I336" s="27">
        <v>1</v>
      </c>
      <c r="K336" s="27">
        <v>11.3</v>
      </c>
      <c r="M336" s="27">
        <v>24.6</v>
      </c>
      <c r="N336" s="27">
        <v>24.6</v>
      </c>
      <c r="O336" s="27">
        <v>0</v>
      </c>
      <c r="P336" s="27">
        <v>0</v>
      </c>
      <c r="Q336" s="27">
        <v>1.2</v>
      </c>
      <c r="S336" s="154">
        <v>0.16</v>
      </c>
      <c r="T336" s="154">
        <v>0.24</v>
      </c>
      <c r="U336" s="154">
        <v>0.5</v>
      </c>
      <c r="V336" s="154"/>
      <c r="W336" s="27">
        <v>43.3</v>
      </c>
      <c r="AA336" s="27">
        <v>0</v>
      </c>
      <c r="AE336" s="27">
        <v>17.100000000000001</v>
      </c>
      <c r="AK336" s="27">
        <v>55</v>
      </c>
      <c r="AL336" s="27">
        <v>4.4000000000000004</v>
      </c>
      <c r="AM336" s="27">
        <v>115</v>
      </c>
      <c r="AN336" s="27">
        <v>366</v>
      </c>
      <c r="AO336" s="27">
        <v>981</v>
      </c>
      <c r="AP336" s="27">
        <v>15</v>
      </c>
      <c r="AQ336" s="27">
        <v>3.01</v>
      </c>
      <c r="AR336" s="27">
        <v>0.87</v>
      </c>
      <c r="AT336" s="27">
        <v>1390</v>
      </c>
      <c r="AV336" s="27">
        <v>15</v>
      </c>
      <c r="BE336" s="27">
        <v>0</v>
      </c>
      <c r="BH336" s="27">
        <v>0.09</v>
      </c>
      <c r="BJ336" s="27">
        <v>0.73</v>
      </c>
      <c r="BK336" s="27">
        <v>0.22</v>
      </c>
      <c r="BL336" s="27">
        <v>2.9</v>
      </c>
      <c r="BN336" s="27">
        <v>0.17399999999999999</v>
      </c>
      <c r="BO336" s="27">
        <v>274</v>
      </c>
      <c r="BP336" s="27">
        <v>0</v>
      </c>
      <c r="BQ336" s="27">
        <v>2</v>
      </c>
      <c r="BW336" s="27" t="s">
        <v>4</v>
      </c>
      <c r="BX336" s="27">
        <v>3511</v>
      </c>
    </row>
    <row r="337" spans="1:119" ht="15.5" x14ac:dyDescent="0.3">
      <c r="A337" s="10" t="s">
        <v>909</v>
      </c>
      <c r="B337" t="s">
        <v>1413</v>
      </c>
      <c r="C337" t="s">
        <v>407</v>
      </c>
      <c r="D337" s="50" t="s">
        <v>407</v>
      </c>
      <c r="E337">
        <v>1</v>
      </c>
      <c r="F337" s="40" t="s">
        <v>1270</v>
      </c>
      <c r="H337" s="6" t="s">
        <v>13</v>
      </c>
      <c r="I337" s="27">
        <v>1</v>
      </c>
      <c r="K337" s="27">
        <v>69.5</v>
      </c>
      <c r="M337" s="27">
        <v>8.3000000000000007</v>
      </c>
      <c r="N337" s="27">
        <v>8.3000000000000007</v>
      </c>
      <c r="O337" s="27">
        <v>0</v>
      </c>
      <c r="P337" s="27">
        <v>0</v>
      </c>
      <c r="Q337" s="27">
        <v>0.4</v>
      </c>
      <c r="S337" s="154">
        <v>0.05</v>
      </c>
      <c r="T337" s="154">
        <v>0.08</v>
      </c>
      <c r="U337" s="154">
        <v>0.17</v>
      </c>
      <c r="V337" s="154"/>
      <c r="W337" s="27">
        <v>0</v>
      </c>
      <c r="AA337" s="27">
        <v>0</v>
      </c>
      <c r="AE337" s="27">
        <v>5.9</v>
      </c>
      <c r="AK337" s="27">
        <v>14</v>
      </c>
      <c r="AL337" s="27">
        <v>1.3</v>
      </c>
      <c r="AM337" s="27">
        <v>36</v>
      </c>
      <c r="AN337" s="27">
        <v>99</v>
      </c>
      <c r="AO337" s="27">
        <v>362</v>
      </c>
      <c r="AP337" s="27">
        <v>2</v>
      </c>
      <c r="AQ337" s="27">
        <v>1</v>
      </c>
      <c r="AR337" s="27">
        <v>0.18</v>
      </c>
      <c r="AT337" s="27">
        <v>400</v>
      </c>
      <c r="AV337" s="27">
        <v>1</v>
      </c>
      <c r="BE337" s="27">
        <v>0</v>
      </c>
      <c r="BH337" s="27">
        <v>0</v>
      </c>
      <c r="BJ337" s="27">
        <v>0.19</v>
      </c>
      <c r="BK337" s="27">
        <v>0.06</v>
      </c>
      <c r="BL337" s="27">
        <v>0.9</v>
      </c>
      <c r="BN337" s="27">
        <v>4.8000000000000001E-2</v>
      </c>
      <c r="BO337" s="27">
        <v>65</v>
      </c>
      <c r="BP337" s="27">
        <v>0</v>
      </c>
      <c r="BQ337" s="27">
        <v>0</v>
      </c>
      <c r="BW337" s="27" t="s">
        <v>4</v>
      </c>
      <c r="BX337" s="27">
        <v>3506</v>
      </c>
    </row>
    <row r="338" spans="1:119" ht="15.5" x14ac:dyDescent="0.3">
      <c r="A338" s="10" t="s">
        <v>910</v>
      </c>
      <c r="B338" t="s">
        <v>1413</v>
      </c>
      <c r="C338"/>
      <c r="D338" s="50" t="s">
        <v>409</v>
      </c>
      <c r="E338" s="14">
        <v>2</v>
      </c>
      <c r="F338" s="40" t="s">
        <v>1186</v>
      </c>
      <c r="G338" s="40" t="s">
        <v>1267</v>
      </c>
      <c r="H338" s="6" t="s">
        <v>13</v>
      </c>
      <c r="I338" s="27">
        <v>1</v>
      </c>
      <c r="K338" s="27">
        <v>90.447063688999179</v>
      </c>
      <c r="L338" s="27">
        <v>0</v>
      </c>
      <c r="M338" s="27">
        <v>2.3399503722084365</v>
      </c>
      <c r="N338" s="27">
        <v>2.3399503722084365</v>
      </c>
      <c r="O338" s="27">
        <v>0</v>
      </c>
      <c r="P338" s="27">
        <v>0</v>
      </c>
      <c r="Q338" s="27">
        <v>0.73449131513647636</v>
      </c>
      <c r="S338" s="154">
        <v>9.3693134822167068E-2</v>
      </c>
      <c r="T338" s="154">
        <v>0.13802729528535981</v>
      </c>
      <c r="U338" s="154">
        <v>0.44594706368899911</v>
      </c>
      <c r="V338" s="154">
        <v>0</v>
      </c>
      <c r="W338" s="27">
        <v>4.1186931348221671</v>
      </c>
      <c r="X338" s="27">
        <v>0</v>
      </c>
      <c r="Y338" s="27">
        <v>0</v>
      </c>
      <c r="Z338" s="27">
        <v>0</v>
      </c>
      <c r="AA338" s="27">
        <v>0</v>
      </c>
      <c r="AB338" s="27">
        <v>0</v>
      </c>
      <c r="AC338" s="27">
        <v>0</v>
      </c>
      <c r="AD338" s="27">
        <v>0</v>
      </c>
      <c r="AE338" s="27">
        <v>1.6265508684863526</v>
      </c>
      <c r="AF338" s="27">
        <v>0</v>
      </c>
      <c r="AG338" s="27">
        <v>0</v>
      </c>
      <c r="AH338" s="27">
        <v>0</v>
      </c>
      <c r="AI338" s="27">
        <v>0</v>
      </c>
      <c r="AJ338" s="27">
        <v>0.60388751033912325</v>
      </c>
      <c r="AK338" s="27">
        <v>6.9272125723738629</v>
      </c>
      <c r="AL338" s="27">
        <v>0.41976840363937135</v>
      </c>
      <c r="AM338" s="27">
        <v>12.08023159636063</v>
      </c>
      <c r="AN338" s="27">
        <v>34.818031430934653</v>
      </c>
      <c r="AO338" s="27">
        <v>93.680727874276272</v>
      </c>
      <c r="AP338" s="27">
        <v>165.61207609594706</v>
      </c>
      <c r="AQ338" s="27">
        <v>0.28672456575682376</v>
      </c>
      <c r="AR338" s="27">
        <v>8.8875103391232418E-2</v>
      </c>
      <c r="AS338" s="27">
        <v>0</v>
      </c>
      <c r="AT338" s="27">
        <v>132.21670802315964</v>
      </c>
      <c r="AU338" s="27">
        <v>0</v>
      </c>
      <c r="AV338" s="27">
        <v>1.4454094292803972</v>
      </c>
      <c r="AW338" s="27">
        <v>0</v>
      </c>
      <c r="AX338" s="27">
        <v>0</v>
      </c>
      <c r="AY338" s="27">
        <v>0</v>
      </c>
      <c r="AZ338" s="27">
        <v>0</v>
      </c>
      <c r="BA338" s="27">
        <v>0</v>
      </c>
      <c r="BB338" s="27">
        <v>0</v>
      </c>
      <c r="BC338" s="27">
        <v>0</v>
      </c>
      <c r="BD338" s="27">
        <v>0</v>
      </c>
      <c r="BE338" s="27">
        <v>0</v>
      </c>
      <c r="BF338" s="27">
        <v>0</v>
      </c>
      <c r="BG338" s="27">
        <v>0</v>
      </c>
      <c r="BH338" s="27">
        <v>0.25186104218362282</v>
      </c>
      <c r="BI338" s="27">
        <v>0</v>
      </c>
      <c r="BJ338" s="27">
        <v>4.1662531017369726E-2</v>
      </c>
      <c r="BK338" s="27">
        <v>1.5037220843672455E-2</v>
      </c>
      <c r="BL338" s="27">
        <v>0.16550868486352358</v>
      </c>
      <c r="BN338" s="27">
        <v>9.9305210918114138E-3</v>
      </c>
      <c r="BO338" s="27">
        <v>13.031430934656743</v>
      </c>
      <c r="BP338" s="27">
        <v>0</v>
      </c>
      <c r="BQ338" s="27">
        <v>0.19023986765922249</v>
      </c>
      <c r="BR338" s="27">
        <v>0</v>
      </c>
      <c r="BT338" s="27">
        <v>6.25</v>
      </c>
    </row>
    <row r="339" spans="1:119" ht="15" x14ac:dyDescent="0.3">
      <c r="A339" s="41" t="s">
        <v>363</v>
      </c>
      <c r="B339" t="s">
        <v>1413</v>
      </c>
      <c r="C339"/>
      <c r="D339" s="50" t="s">
        <v>407</v>
      </c>
      <c r="E339">
        <v>1</v>
      </c>
      <c r="F339" s="40" t="s">
        <v>362</v>
      </c>
      <c r="G339" s="40"/>
      <c r="H339" s="100" t="s">
        <v>364</v>
      </c>
      <c r="I339" s="27">
        <v>1</v>
      </c>
      <c r="K339" s="27">
        <v>8.5</v>
      </c>
      <c r="L339" s="27">
        <v>5.74</v>
      </c>
      <c r="M339" s="27">
        <v>35.9</v>
      </c>
      <c r="P339" s="27">
        <v>0</v>
      </c>
      <c r="Q339" s="27">
        <v>18.600000000000001</v>
      </c>
      <c r="S339" s="154">
        <v>2.2999999999999998</v>
      </c>
      <c r="T339" s="154">
        <v>3.5</v>
      </c>
      <c r="U339" s="154">
        <v>9.1</v>
      </c>
      <c r="V339" s="154"/>
      <c r="Y339" s="27">
        <v>15.8</v>
      </c>
      <c r="AB339" s="27">
        <v>4.8</v>
      </c>
      <c r="AC339" s="27">
        <v>5.5</v>
      </c>
      <c r="AG339" s="27">
        <v>15.7</v>
      </c>
      <c r="AK339" s="27">
        <v>5</v>
      </c>
      <c r="AL339" s="27">
        <v>9.6999999999999993</v>
      </c>
      <c r="AM339" s="27">
        <v>250</v>
      </c>
      <c r="AN339" s="27">
        <v>660</v>
      </c>
      <c r="AO339" s="27">
        <v>1730</v>
      </c>
      <c r="AP339" s="27">
        <v>5</v>
      </c>
      <c r="AQ339" s="27">
        <v>4.3</v>
      </c>
      <c r="AR339" s="27">
        <v>1.55</v>
      </c>
      <c r="AS339" s="27">
        <v>14</v>
      </c>
      <c r="AT339" s="27">
        <v>2600</v>
      </c>
      <c r="AW339" s="27">
        <v>0</v>
      </c>
      <c r="AX339" s="27">
        <v>12</v>
      </c>
      <c r="BF339" s="27">
        <v>0</v>
      </c>
      <c r="BH339" s="27">
        <v>2.9</v>
      </c>
      <c r="BJ339" s="27">
        <v>0.16</v>
      </c>
      <c r="BK339" s="27">
        <v>0.27</v>
      </c>
      <c r="BL339" s="27">
        <v>2.2000000000000002</v>
      </c>
      <c r="BN339" s="27">
        <v>0.38</v>
      </c>
      <c r="BO339" s="27">
        <v>370</v>
      </c>
      <c r="BP339" s="27">
        <v>0</v>
      </c>
      <c r="BQ339" s="27" t="s">
        <v>501</v>
      </c>
      <c r="BW339" s="27" t="s">
        <v>8</v>
      </c>
      <c r="BX339" s="27">
        <v>762</v>
      </c>
    </row>
    <row r="340" spans="1:119" ht="15" x14ac:dyDescent="0.3">
      <c r="B340"/>
      <c r="C340" s="2" t="s">
        <v>515</v>
      </c>
      <c r="D340" s="2"/>
      <c r="E340" s="48" t="s">
        <v>1338</v>
      </c>
      <c r="F340"/>
      <c r="G340" s="50"/>
      <c r="I340" s="81"/>
      <c r="J340" s="81"/>
      <c r="S340" s="154"/>
      <c r="T340" s="154"/>
      <c r="U340" s="154"/>
      <c r="V340" s="154"/>
    </row>
    <row r="341" spans="1:119" ht="15.5" x14ac:dyDescent="0.35">
      <c r="A341" s="10" t="s">
        <v>911</v>
      </c>
      <c r="B341" t="s">
        <v>1413</v>
      </c>
      <c r="C341"/>
      <c r="D341" s="50" t="s">
        <v>407</v>
      </c>
      <c r="E341">
        <v>1</v>
      </c>
      <c r="F341" s="44" t="s">
        <v>607</v>
      </c>
      <c r="H341" s="3"/>
      <c r="I341" s="27">
        <v>1</v>
      </c>
      <c r="K341" s="84">
        <v>80.2</v>
      </c>
      <c r="L341" s="85">
        <v>0.24</v>
      </c>
      <c r="M341" s="84">
        <v>1.5</v>
      </c>
      <c r="N341" s="27">
        <v>0</v>
      </c>
      <c r="O341" s="27">
        <v>1.5</v>
      </c>
      <c r="P341" s="27">
        <v>0</v>
      </c>
      <c r="Q341" s="84">
        <v>0.1</v>
      </c>
      <c r="S341" s="308">
        <v>0.03</v>
      </c>
      <c r="T341" s="304" t="s">
        <v>501</v>
      </c>
      <c r="U341" s="75">
        <v>0.04</v>
      </c>
      <c r="V341" s="154"/>
      <c r="W341" s="27">
        <v>15.9</v>
      </c>
      <c r="Y341" s="84"/>
      <c r="Z341" s="27">
        <v>15.3</v>
      </c>
      <c r="AA341" s="27">
        <v>0.7</v>
      </c>
      <c r="AB341" s="84"/>
      <c r="AC341" s="84"/>
      <c r="AD341" s="27">
        <v>0</v>
      </c>
      <c r="AE341" s="27">
        <v>1.5</v>
      </c>
      <c r="AG341" s="84"/>
      <c r="AJ341" s="27">
        <v>0.9</v>
      </c>
      <c r="AK341" s="27">
        <v>6</v>
      </c>
      <c r="AL341" s="27">
        <v>1.2</v>
      </c>
      <c r="AM341" s="27">
        <v>15</v>
      </c>
      <c r="AN341" s="27">
        <v>45</v>
      </c>
      <c r="AO341" s="27">
        <v>398</v>
      </c>
      <c r="AP341" s="87">
        <v>2</v>
      </c>
      <c r="AQ341" s="27">
        <v>0.28999999999999998</v>
      </c>
      <c r="AR341" s="27">
        <v>0.09</v>
      </c>
      <c r="AS341" s="27">
        <v>0.6</v>
      </c>
      <c r="AT341" s="27">
        <v>140</v>
      </c>
      <c r="AV341" s="27">
        <v>0</v>
      </c>
      <c r="AW341" s="27">
        <v>0</v>
      </c>
      <c r="AX341" s="27">
        <v>0</v>
      </c>
      <c r="BE341" s="27">
        <v>0</v>
      </c>
      <c r="BH341" s="27">
        <v>0.06</v>
      </c>
      <c r="BJ341" s="85">
        <v>0.14000000000000001</v>
      </c>
      <c r="BK341" s="85">
        <v>0.02</v>
      </c>
      <c r="BL341" s="84">
        <v>1.8</v>
      </c>
      <c r="BN341" s="85">
        <v>0.21</v>
      </c>
      <c r="BO341" s="27">
        <v>10</v>
      </c>
      <c r="BP341" s="27">
        <v>0</v>
      </c>
      <c r="BQ341" s="27">
        <v>27</v>
      </c>
      <c r="BW341" s="27" t="s">
        <v>1420</v>
      </c>
      <c r="BX341" s="27">
        <v>4121</v>
      </c>
    </row>
    <row r="342" spans="1:119" ht="15.5" x14ac:dyDescent="0.35">
      <c r="A342" s="10" t="s">
        <v>912</v>
      </c>
      <c r="B342"/>
      <c r="C342"/>
      <c r="D342" s="50" t="s">
        <v>407</v>
      </c>
      <c r="E342" s="107">
        <v>3</v>
      </c>
      <c r="F342" s="44" t="s">
        <v>1360</v>
      </c>
      <c r="H342" s="3" t="s">
        <v>1439</v>
      </c>
      <c r="S342" s="296"/>
      <c r="T342" s="304"/>
      <c r="U342" s="154"/>
      <c r="V342" s="154"/>
    </row>
    <row r="343" spans="1:119" ht="15.5" x14ac:dyDescent="0.35">
      <c r="A343" s="10" t="s">
        <v>913</v>
      </c>
      <c r="B343" t="s">
        <v>1413</v>
      </c>
      <c r="C343"/>
      <c r="D343" s="50" t="s">
        <v>407</v>
      </c>
      <c r="E343">
        <v>1</v>
      </c>
      <c r="F343" s="44" t="s">
        <v>1293</v>
      </c>
      <c r="H343" s="3" t="s">
        <v>1439</v>
      </c>
      <c r="I343" s="27">
        <v>1</v>
      </c>
      <c r="K343" s="84" t="s">
        <v>1095</v>
      </c>
      <c r="L343" s="85">
        <v>0.26</v>
      </c>
      <c r="M343" s="84">
        <v>1.6</v>
      </c>
      <c r="N343" s="27">
        <v>1.6</v>
      </c>
      <c r="O343" s="27">
        <v>0</v>
      </c>
      <c r="P343" s="27">
        <v>0</v>
      </c>
      <c r="Q343" s="84">
        <v>0.1</v>
      </c>
      <c r="S343" s="308">
        <v>0.03</v>
      </c>
      <c r="T343" s="304" t="s">
        <v>501</v>
      </c>
      <c r="U343" s="75">
        <v>0.04</v>
      </c>
      <c r="V343" s="154"/>
      <c r="W343" s="27">
        <v>16.600000000000001</v>
      </c>
      <c r="Y343" s="84"/>
      <c r="Z343" s="27">
        <v>16</v>
      </c>
      <c r="AA343" s="27">
        <v>0.6</v>
      </c>
      <c r="AB343" s="84"/>
      <c r="AC343" s="84"/>
      <c r="AE343" s="27">
        <v>1.6</v>
      </c>
      <c r="AG343" s="84"/>
      <c r="AI343" s="27">
        <v>0</v>
      </c>
      <c r="AJ343" s="27">
        <v>0.6</v>
      </c>
      <c r="AK343" s="27">
        <v>6</v>
      </c>
      <c r="AL343" s="27">
        <v>0.7</v>
      </c>
      <c r="AM343" s="27">
        <v>14</v>
      </c>
      <c r="AN343" s="27">
        <v>43</v>
      </c>
      <c r="AO343" s="27">
        <v>332</v>
      </c>
      <c r="AP343" s="87">
        <v>2</v>
      </c>
      <c r="AQ343" s="27">
        <v>0.28999999999999998</v>
      </c>
      <c r="AR343" s="27">
        <v>0.12</v>
      </c>
      <c r="AS343" s="27">
        <v>0.3</v>
      </c>
      <c r="AT343" s="27">
        <v>147</v>
      </c>
      <c r="AV343" s="27" t="s">
        <v>501</v>
      </c>
      <c r="AW343" s="27">
        <v>0</v>
      </c>
      <c r="AX343" s="27" t="s">
        <v>501</v>
      </c>
      <c r="BE343" s="27">
        <v>0</v>
      </c>
      <c r="BH343" s="27">
        <v>0.06</v>
      </c>
      <c r="BJ343" s="85">
        <v>0.16</v>
      </c>
      <c r="BK343" s="85">
        <v>0.01</v>
      </c>
      <c r="BL343" s="84">
        <v>1.4</v>
      </c>
      <c r="BN343" s="85">
        <v>0.214</v>
      </c>
      <c r="BO343" s="27">
        <v>3</v>
      </c>
      <c r="BP343" s="27">
        <v>0</v>
      </c>
      <c r="BQ343" s="27">
        <v>29</v>
      </c>
      <c r="BW343" s="27" t="s">
        <v>1420</v>
      </c>
      <c r="BX343" s="27">
        <v>4154</v>
      </c>
    </row>
    <row r="344" spans="1:119" ht="15.5" x14ac:dyDescent="0.35">
      <c r="A344" s="10" t="s">
        <v>914</v>
      </c>
      <c r="B344" t="s">
        <v>1413</v>
      </c>
      <c r="C344"/>
      <c r="D344" s="50" t="s">
        <v>407</v>
      </c>
      <c r="E344" s="14">
        <v>2</v>
      </c>
      <c r="F344" s="44" t="s">
        <v>600</v>
      </c>
      <c r="H344" s="3" t="s">
        <v>1439</v>
      </c>
      <c r="I344" s="27">
        <v>1</v>
      </c>
      <c r="K344" s="27">
        <v>80.400000000000006</v>
      </c>
      <c r="L344" s="27">
        <v>0.24</v>
      </c>
      <c r="M344" s="27">
        <v>1.5</v>
      </c>
      <c r="N344" s="27">
        <v>1.5</v>
      </c>
      <c r="O344" s="27">
        <v>0</v>
      </c>
      <c r="P344" s="27">
        <v>0</v>
      </c>
      <c r="Q344" s="27">
        <v>0.1</v>
      </c>
      <c r="S344" s="154">
        <v>0.03</v>
      </c>
      <c r="T344" s="304" t="s">
        <v>501</v>
      </c>
      <c r="U344" s="154">
        <v>0.04</v>
      </c>
      <c r="V344" s="154"/>
      <c r="W344" s="27">
        <v>15.5</v>
      </c>
      <c r="Z344" s="27">
        <v>14.8</v>
      </c>
      <c r="AA344" s="27">
        <v>0.7</v>
      </c>
      <c r="AD344" s="27">
        <v>0</v>
      </c>
      <c r="AE344" s="27">
        <v>1.5</v>
      </c>
      <c r="AJ344" s="27">
        <v>0.6</v>
      </c>
      <c r="AK344" s="27">
        <v>6</v>
      </c>
      <c r="AL344" s="27">
        <v>0.6</v>
      </c>
      <c r="AM344" s="27">
        <v>12</v>
      </c>
      <c r="AN344" s="27">
        <v>38</v>
      </c>
      <c r="AO344" s="27">
        <v>279</v>
      </c>
      <c r="AP344" s="27">
        <v>2</v>
      </c>
      <c r="AQ344" s="27">
        <v>0.26</v>
      </c>
      <c r="AR344" s="27">
        <v>0.11</v>
      </c>
      <c r="AS344" s="27">
        <v>0.3</v>
      </c>
      <c r="AT344" s="27">
        <v>130</v>
      </c>
      <c r="AV344" s="27" t="s">
        <v>501</v>
      </c>
      <c r="AW344" s="27">
        <v>0</v>
      </c>
      <c r="AX344" s="27" t="s">
        <v>501</v>
      </c>
      <c r="BE344" s="27">
        <v>0</v>
      </c>
      <c r="BH344" s="27">
        <v>0.06</v>
      </c>
      <c r="BJ344" s="27">
        <v>0.12</v>
      </c>
      <c r="BK344" s="27">
        <v>0.01</v>
      </c>
      <c r="BL344" s="27">
        <v>1.2</v>
      </c>
      <c r="BN344" s="27">
        <v>0.19</v>
      </c>
      <c r="BO344" s="27">
        <v>2</v>
      </c>
      <c r="BP344" s="27">
        <v>0</v>
      </c>
      <c r="BQ344" s="27">
        <v>20</v>
      </c>
      <c r="BW344" s="27" t="s">
        <v>1420</v>
      </c>
      <c r="BX344" s="27">
        <v>3737</v>
      </c>
    </row>
    <row r="345" spans="1:119" ht="15.5" x14ac:dyDescent="0.35">
      <c r="A345" s="10" t="s">
        <v>915</v>
      </c>
      <c r="B345" t="s">
        <v>1413</v>
      </c>
      <c r="C345"/>
      <c r="D345" s="50" t="s">
        <v>407</v>
      </c>
      <c r="E345">
        <v>1</v>
      </c>
      <c r="F345" s="44" t="s">
        <v>1187</v>
      </c>
      <c r="G345" s="44" t="s">
        <v>605</v>
      </c>
      <c r="H345" s="3" t="s">
        <v>1439</v>
      </c>
      <c r="I345" s="27">
        <v>1</v>
      </c>
      <c r="K345" s="27">
        <v>56.6</v>
      </c>
      <c r="L345" s="27">
        <v>0.63</v>
      </c>
      <c r="M345" s="27">
        <v>3.9</v>
      </c>
      <c r="P345" s="27">
        <v>0</v>
      </c>
      <c r="Q345" s="27">
        <v>6.7</v>
      </c>
      <c r="S345" s="154">
        <v>0.6</v>
      </c>
      <c r="T345" s="154">
        <v>3.3</v>
      </c>
      <c r="U345" s="154">
        <v>2.4</v>
      </c>
      <c r="V345" s="154"/>
      <c r="Y345" s="27">
        <v>30.1</v>
      </c>
      <c r="AB345" s="27">
        <v>29.5</v>
      </c>
      <c r="AC345" s="27">
        <v>0.6</v>
      </c>
      <c r="AG345" s="27">
        <v>2.2000000000000002</v>
      </c>
      <c r="AK345" s="27">
        <v>11</v>
      </c>
      <c r="AL345" s="27">
        <v>0.8</v>
      </c>
      <c r="AM345" s="27">
        <v>31</v>
      </c>
      <c r="AN345" s="27">
        <v>62</v>
      </c>
      <c r="AO345" s="27">
        <v>660</v>
      </c>
      <c r="AP345" s="27">
        <v>12</v>
      </c>
      <c r="AQ345" s="27">
        <v>0.6</v>
      </c>
      <c r="AR345" s="27">
        <v>0.14000000000000001</v>
      </c>
      <c r="AS345" s="27">
        <v>2</v>
      </c>
      <c r="AT345" s="27">
        <v>200</v>
      </c>
      <c r="AW345" s="27">
        <v>0</v>
      </c>
      <c r="AX345" s="27" t="s">
        <v>501</v>
      </c>
      <c r="BF345" s="27">
        <v>0</v>
      </c>
      <c r="BJ345" s="27">
        <v>0.24</v>
      </c>
      <c r="BK345" s="27">
        <v>0.02</v>
      </c>
      <c r="BL345" s="27">
        <v>0.7</v>
      </c>
      <c r="BN345" s="27">
        <v>0.32</v>
      </c>
      <c r="BO345" s="27">
        <v>43</v>
      </c>
      <c r="BP345" s="27">
        <v>0</v>
      </c>
      <c r="BQ345" s="27">
        <v>9</v>
      </c>
      <c r="BW345" s="27" t="s">
        <v>8</v>
      </c>
      <c r="BX345" s="27">
        <v>713</v>
      </c>
    </row>
    <row r="346" spans="1:119" ht="15.5" x14ac:dyDescent="0.35">
      <c r="A346" s="10" t="s">
        <v>916</v>
      </c>
      <c r="B346"/>
      <c r="C346"/>
      <c r="D346" s="50" t="s">
        <v>407</v>
      </c>
      <c r="E346" s="107">
        <v>3</v>
      </c>
      <c r="F346" s="44" t="s">
        <v>1292</v>
      </c>
      <c r="H346" s="3" t="s">
        <v>1439</v>
      </c>
      <c r="S346" s="154"/>
      <c r="T346" s="154"/>
      <c r="U346" s="154"/>
      <c r="V346" s="154"/>
    </row>
    <row r="347" spans="1:119" ht="15" x14ac:dyDescent="0.3">
      <c r="A347" s="10" t="s">
        <v>917</v>
      </c>
      <c r="B347"/>
      <c r="C347"/>
      <c r="D347" s="50" t="s">
        <v>409</v>
      </c>
      <c r="E347" s="107">
        <v>3</v>
      </c>
      <c r="F347" s="44" t="s">
        <v>606</v>
      </c>
      <c r="G347" s="2" t="s">
        <v>1440</v>
      </c>
      <c r="H347"/>
      <c r="S347" s="154"/>
      <c r="T347" s="154"/>
      <c r="U347" s="154"/>
      <c r="V347" s="154"/>
    </row>
    <row r="348" spans="1:119" ht="15.5" x14ac:dyDescent="0.35">
      <c r="A348" s="10" t="s">
        <v>918</v>
      </c>
      <c r="B348"/>
      <c r="C348"/>
      <c r="D348" s="50" t="s">
        <v>409</v>
      </c>
      <c r="E348" s="107">
        <v>3</v>
      </c>
      <c r="F348" s="44" t="s">
        <v>1188</v>
      </c>
      <c r="H348" s="3" t="s">
        <v>1439</v>
      </c>
      <c r="S348" s="154"/>
      <c r="T348" s="154"/>
      <c r="U348" s="154"/>
      <c r="V348" s="154"/>
    </row>
    <row r="349" spans="1:119" ht="15.5" x14ac:dyDescent="0.35">
      <c r="A349" s="10" t="s">
        <v>919</v>
      </c>
      <c r="B349" t="s">
        <v>1413</v>
      </c>
      <c r="C349"/>
      <c r="D349" s="50" t="s">
        <v>407</v>
      </c>
      <c r="E349" s="14">
        <v>2</v>
      </c>
      <c r="F349" s="44" t="s">
        <v>601</v>
      </c>
      <c r="G349" s="44" t="s">
        <v>234</v>
      </c>
      <c r="H349" s="3" t="s">
        <v>1438</v>
      </c>
      <c r="I349" s="27">
        <v>1</v>
      </c>
      <c r="K349" s="27">
        <v>80.400000000000006</v>
      </c>
      <c r="L349" s="27">
        <v>0.18</v>
      </c>
      <c r="M349" s="27">
        <v>1.1000000000000001</v>
      </c>
      <c r="N349" s="27">
        <v>1.1000000000000001</v>
      </c>
      <c r="O349" s="27">
        <v>0</v>
      </c>
      <c r="P349" s="27">
        <v>0</v>
      </c>
      <c r="Q349" s="27">
        <v>0.1</v>
      </c>
      <c r="S349" s="27">
        <v>0.02</v>
      </c>
      <c r="T349" s="27" t="s">
        <v>501</v>
      </c>
      <c r="U349" s="27">
        <v>0.04</v>
      </c>
      <c r="W349" s="27">
        <v>15.6</v>
      </c>
      <c r="Z349" s="27">
        <v>11.2</v>
      </c>
      <c r="AA349" s="27">
        <v>4.4000000000000004</v>
      </c>
      <c r="AD349" s="27">
        <v>0</v>
      </c>
      <c r="AE349" s="27">
        <v>2.1</v>
      </c>
      <c r="AJ349" s="27">
        <v>0.8</v>
      </c>
      <c r="AK349" s="27">
        <v>12</v>
      </c>
      <c r="AL349" s="27">
        <v>0.3</v>
      </c>
      <c r="AM349" s="27">
        <v>13</v>
      </c>
      <c r="AN349" s="27">
        <v>34</v>
      </c>
      <c r="AO349" s="27">
        <v>285</v>
      </c>
      <c r="AP349" s="27">
        <v>12</v>
      </c>
      <c r="AQ349" s="27">
        <v>0.18</v>
      </c>
      <c r="AR349" s="27">
        <v>0.11</v>
      </c>
      <c r="AS349" s="27">
        <v>0.4</v>
      </c>
      <c r="AT349" s="27">
        <v>100</v>
      </c>
      <c r="AV349" s="27">
        <v>3</v>
      </c>
      <c r="AW349" s="27">
        <v>0</v>
      </c>
      <c r="AX349" s="27">
        <v>20</v>
      </c>
      <c r="BE349" s="27">
        <v>0</v>
      </c>
      <c r="BH349" s="27">
        <v>0.14000000000000001</v>
      </c>
      <c r="BJ349" s="27">
        <v>7.0000000000000007E-2</v>
      </c>
      <c r="BK349" s="27">
        <v>0.01</v>
      </c>
      <c r="BL349" s="27">
        <v>0.6</v>
      </c>
      <c r="BN349" s="27">
        <v>0.08</v>
      </c>
      <c r="BO349" s="27">
        <v>8</v>
      </c>
      <c r="BP349" s="27">
        <v>0</v>
      </c>
      <c r="BQ349" s="27">
        <v>22</v>
      </c>
      <c r="BW349" s="27" t="s">
        <v>1420</v>
      </c>
      <c r="BX349" s="27">
        <v>4184</v>
      </c>
    </row>
    <row r="350" spans="1:119" ht="15.5" x14ac:dyDescent="0.35">
      <c r="A350" s="10" t="s">
        <v>920</v>
      </c>
      <c r="B350" t="s">
        <v>1413</v>
      </c>
      <c r="C350"/>
      <c r="D350" s="50" t="s">
        <v>407</v>
      </c>
      <c r="E350" s="107">
        <v>3</v>
      </c>
      <c r="F350" s="44" t="s">
        <v>602</v>
      </c>
      <c r="G350" s="44" t="s">
        <v>1268</v>
      </c>
      <c r="H350" s="3" t="s">
        <v>1438</v>
      </c>
      <c r="I350" s="27">
        <v>1</v>
      </c>
      <c r="K350" s="27">
        <v>81.8</v>
      </c>
      <c r="L350" s="27">
        <v>0.16</v>
      </c>
      <c r="M350" s="27">
        <v>1</v>
      </c>
      <c r="N350" s="27">
        <v>1</v>
      </c>
      <c r="O350" s="27">
        <v>0</v>
      </c>
      <c r="P350" s="27">
        <v>0</v>
      </c>
      <c r="Q350" s="27">
        <v>0.1</v>
      </c>
      <c r="S350" s="27">
        <v>0.02</v>
      </c>
      <c r="T350" s="27" t="s">
        <v>501</v>
      </c>
      <c r="U350" s="27">
        <v>0.04</v>
      </c>
      <c r="W350" s="27">
        <v>15.1</v>
      </c>
      <c r="Z350" s="27">
        <v>6.3</v>
      </c>
      <c r="AA350" s="27">
        <v>8.8000000000000007</v>
      </c>
      <c r="AD350" s="27">
        <v>0</v>
      </c>
      <c r="AE350" s="27">
        <v>2</v>
      </c>
      <c r="AJ350" s="27">
        <v>0.4</v>
      </c>
      <c r="AK350" s="27">
        <v>9</v>
      </c>
      <c r="AL350" s="27">
        <v>0.3</v>
      </c>
      <c r="AM350" s="27">
        <v>13</v>
      </c>
      <c r="AN350" s="27">
        <v>22</v>
      </c>
      <c r="AO350" s="27">
        <v>189</v>
      </c>
      <c r="AP350" s="27">
        <v>11</v>
      </c>
      <c r="AQ350" s="27">
        <v>0.12</v>
      </c>
      <c r="AR350" s="27">
        <v>0.08</v>
      </c>
      <c r="AS350" s="27">
        <v>0.5</v>
      </c>
      <c r="AT350" s="27">
        <v>60</v>
      </c>
      <c r="AV350" s="27">
        <v>3</v>
      </c>
      <c r="AW350" s="27">
        <v>0</v>
      </c>
      <c r="AX350" s="27">
        <v>20</v>
      </c>
      <c r="BE350" s="27">
        <v>0</v>
      </c>
      <c r="BH350" s="27">
        <v>0.22</v>
      </c>
      <c r="BJ350" s="27">
        <v>0.05</v>
      </c>
      <c r="BK350" s="27">
        <v>0.01</v>
      </c>
      <c r="BL350" s="27">
        <v>0.5</v>
      </c>
      <c r="BN350" s="27">
        <v>7.0000000000000007E-2</v>
      </c>
      <c r="BO350" s="27">
        <v>6</v>
      </c>
      <c r="BP350" s="27">
        <v>0</v>
      </c>
      <c r="BQ350" s="27">
        <v>7</v>
      </c>
      <c r="BW350" s="27" t="s">
        <v>1420</v>
      </c>
      <c r="BX350" s="27">
        <v>3903</v>
      </c>
    </row>
    <row r="351" spans="1:119" s="130" customFormat="1" ht="15.5" x14ac:dyDescent="0.35">
      <c r="A351" s="133" t="s">
        <v>921</v>
      </c>
      <c r="D351" s="134" t="s">
        <v>407</v>
      </c>
      <c r="E351" s="135">
        <v>2</v>
      </c>
      <c r="F351" s="136" t="s">
        <v>603</v>
      </c>
      <c r="G351" s="136" t="s">
        <v>1269</v>
      </c>
      <c r="H351" s="142" t="s">
        <v>1438</v>
      </c>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37"/>
      <c r="AG351" s="137"/>
      <c r="AH351" s="137"/>
      <c r="AI351" s="137"/>
      <c r="AJ351" s="137"/>
      <c r="AK351" s="137"/>
      <c r="AL351" s="137"/>
      <c r="AM351" s="137"/>
      <c r="AN351" s="137"/>
      <c r="AO351" s="137"/>
      <c r="AP351" s="137"/>
      <c r="AQ351" s="137"/>
      <c r="AR351" s="137"/>
      <c r="AS351" s="137"/>
      <c r="AT351" s="137"/>
      <c r="AU351" s="137"/>
      <c r="AV351" s="137"/>
      <c r="AW351" s="137"/>
      <c r="AX351" s="137"/>
      <c r="AY351" s="137"/>
      <c r="AZ351" s="137"/>
      <c r="BA351" s="137"/>
      <c r="BB351" s="137"/>
      <c r="BC351" s="137"/>
      <c r="BD351" s="137"/>
      <c r="BE351" s="137"/>
      <c r="BF351" s="137"/>
      <c r="BG351" s="137"/>
      <c r="BH351" s="137"/>
      <c r="BI351" s="137"/>
      <c r="BJ351" s="137"/>
      <c r="BK351" s="137"/>
      <c r="BL351" s="137"/>
      <c r="BM351" s="137"/>
      <c r="BN351" s="137"/>
      <c r="BO351" s="137"/>
      <c r="BP351" s="137"/>
      <c r="BQ351" s="137"/>
      <c r="BR351" s="137"/>
      <c r="BS351" s="137"/>
      <c r="BT351" s="137"/>
      <c r="BU351" s="137"/>
      <c r="BV351" s="137"/>
      <c r="BW351" s="137"/>
      <c r="BX351" s="137"/>
      <c r="BY351" s="137"/>
      <c r="BZ351" s="137"/>
      <c r="CA351" s="137"/>
      <c r="CB351" s="137"/>
      <c r="CC351" s="137"/>
      <c r="CD351" s="137"/>
      <c r="CE351" s="137"/>
      <c r="CF351" s="137"/>
      <c r="CG351" s="137"/>
      <c r="CH351" s="137"/>
      <c r="CI351" s="137"/>
      <c r="CJ351" s="137"/>
      <c r="CK351" s="137"/>
      <c r="CL351" s="137"/>
      <c r="CM351" s="137"/>
      <c r="CN351" s="137"/>
      <c r="CO351" s="137"/>
      <c r="CP351" s="137"/>
      <c r="CQ351" s="137"/>
      <c r="CR351" s="137"/>
      <c r="CS351" s="137"/>
      <c r="CT351" s="137"/>
      <c r="CU351" s="137"/>
      <c r="CV351" s="137"/>
      <c r="CW351" s="137"/>
      <c r="CX351" s="137"/>
      <c r="CY351" s="137"/>
      <c r="CZ351" s="137"/>
      <c r="DA351" s="137"/>
      <c r="DB351" s="137"/>
      <c r="DC351" s="137"/>
      <c r="DD351" s="137"/>
      <c r="DE351" s="137"/>
      <c r="DF351" s="137"/>
      <c r="DG351" s="137"/>
      <c r="DH351" s="138"/>
      <c r="DI351" s="138"/>
      <c r="DJ351" s="138"/>
      <c r="DK351" s="138"/>
      <c r="DL351" s="138"/>
      <c r="DM351" s="138"/>
      <c r="DN351" s="138"/>
      <c r="DO351" s="138"/>
    </row>
    <row r="352" spans="1:119" ht="15.5" x14ac:dyDescent="0.35">
      <c r="A352" s="10" t="s">
        <v>922</v>
      </c>
      <c r="B352"/>
      <c r="C352"/>
      <c r="D352" s="50" t="s">
        <v>407</v>
      </c>
      <c r="E352" s="107">
        <v>3</v>
      </c>
      <c r="F352" s="44" t="s">
        <v>604</v>
      </c>
      <c r="G352" s="5"/>
      <c r="H352" s="3" t="s">
        <v>1438</v>
      </c>
    </row>
    <row r="353" spans="1:76" ht="15.5" x14ac:dyDescent="0.35">
      <c r="A353" s="41" t="s">
        <v>923</v>
      </c>
      <c r="B353"/>
      <c r="C353"/>
      <c r="D353" s="50" t="s">
        <v>407</v>
      </c>
      <c r="E353" s="132">
        <v>3</v>
      </c>
      <c r="F353" s="44" t="s">
        <v>1294</v>
      </c>
      <c r="G353" s="5"/>
      <c r="H353" s="3" t="s">
        <v>1438</v>
      </c>
    </row>
    <row r="354" spans="1:76" ht="15" x14ac:dyDescent="0.3">
      <c r="B354"/>
      <c r="C354" s="2" t="s">
        <v>516</v>
      </c>
      <c r="D354" s="2"/>
      <c r="E354" s="48" t="s">
        <v>1339</v>
      </c>
      <c r="F354"/>
      <c r="G354" s="50"/>
      <c r="I354" s="81"/>
      <c r="J354" s="81"/>
    </row>
    <row r="355" spans="1:76" ht="15.5" x14ac:dyDescent="0.3">
      <c r="A355" s="10" t="s">
        <v>924</v>
      </c>
      <c r="B355" t="s">
        <v>1413</v>
      </c>
      <c r="C355"/>
      <c r="D355" s="50" t="s">
        <v>407</v>
      </c>
      <c r="E355">
        <v>1</v>
      </c>
      <c r="F355" s="40" t="s">
        <v>1304</v>
      </c>
      <c r="H355" s="6" t="s">
        <v>1444</v>
      </c>
      <c r="I355" s="27">
        <v>1</v>
      </c>
      <c r="K355" s="27">
        <v>86.7</v>
      </c>
      <c r="L355" s="27">
        <v>0.13</v>
      </c>
      <c r="M355" s="27">
        <v>0.8</v>
      </c>
      <c r="N355" s="27">
        <v>0.8</v>
      </c>
      <c r="O355" s="27">
        <v>0</v>
      </c>
      <c r="P355" s="27">
        <v>0</v>
      </c>
      <c r="Q355" s="27">
        <v>0.1</v>
      </c>
      <c r="S355" s="27">
        <v>0.01</v>
      </c>
      <c r="T355" s="27">
        <v>0.04</v>
      </c>
      <c r="U355" s="27">
        <v>0.02</v>
      </c>
      <c r="W355" s="27">
        <v>6.5</v>
      </c>
      <c r="Z355" s="27">
        <v>0</v>
      </c>
      <c r="AA355" s="27">
        <v>6.5</v>
      </c>
      <c r="AD355" s="27">
        <v>0</v>
      </c>
      <c r="AE355" s="27">
        <v>1.8</v>
      </c>
      <c r="AJ355" s="27">
        <v>0.9</v>
      </c>
      <c r="AK355" s="27">
        <v>15</v>
      </c>
      <c r="AL355" s="27">
        <v>0.5</v>
      </c>
      <c r="AM355" s="27">
        <v>11</v>
      </c>
      <c r="AN355" s="27">
        <v>25</v>
      </c>
      <c r="AO355" s="27">
        <v>320</v>
      </c>
      <c r="AP355" s="27">
        <v>4</v>
      </c>
      <c r="AQ355" s="27">
        <v>0.16</v>
      </c>
      <c r="AR355" s="27">
        <v>0.08</v>
      </c>
      <c r="AS355" s="27">
        <v>0.2</v>
      </c>
      <c r="AT355" s="27">
        <v>77</v>
      </c>
      <c r="AV355" s="27">
        <v>68</v>
      </c>
      <c r="AW355" s="27">
        <v>0</v>
      </c>
      <c r="AX355" s="27">
        <v>405</v>
      </c>
      <c r="BE355" s="27">
        <v>0</v>
      </c>
      <c r="BH355" s="27">
        <v>0.89</v>
      </c>
      <c r="BJ355" s="27">
        <v>0.01</v>
      </c>
      <c r="BK355" s="27">
        <v>0.02</v>
      </c>
      <c r="BL355" s="27">
        <v>0.5</v>
      </c>
      <c r="BN355" s="27">
        <v>0.04</v>
      </c>
      <c r="BO355" s="27" t="s">
        <v>501</v>
      </c>
      <c r="BP355" s="27">
        <v>0</v>
      </c>
      <c r="BQ355" s="27">
        <v>4</v>
      </c>
      <c r="BW355" s="27" t="s">
        <v>1420</v>
      </c>
      <c r="BX355" s="27">
        <v>3534</v>
      </c>
    </row>
    <row r="356" spans="1:76" ht="15" x14ac:dyDescent="0.3">
      <c r="A356" s="10" t="s">
        <v>925</v>
      </c>
      <c r="B356" t="s">
        <v>1413</v>
      </c>
      <c r="C356"/>
      <c r="D356" s="50" t="s">
        <v>407</v>
      </c>
      <c r="E356" s="14">
        <v>2</v>
      </c>
      <c r="F356" s="40" t="s">
        <v>1314</v>
      </c>
      <c r="G356" s="40" t="s">
        <v>615</v>
      </c>
      <c r="I356" s="27">
        <v>1</v>
      </c>
      <c r="K356" s="112">
        <v>34.5</v>
      </c>
      <c r="M356" s="112">
        <v>0.7</v>
      </c>
      <c r="Q356" s="112">
        <v>0.2</v>
      </c>
      <c r="S356" s="112">
        <v>0.01</v>
      </c>
      <c r="T356" s="112">
        <v>0.11</v>
      </c>
      <c r="U356" s="112">
        <v>0</v>
      </c>
      <c r="X356" s="112">
        <v>64.400000000000006</v>
      </c>
      <c r="AA356" s="112" t="s">
        <v>253</v>
      </c>
      <c r="AE356" s="112">
        <v>0.3</v>
      </c>
      <c r="AJ356" s="112">
        <v>0.2</v>
      </c>
      <c r="AK356" s="112">
        <v>20</v>
      </c>
      <c r="AL356" s="112">
        <v>0.49</v>
      </c>
      <c r="AM356" s="112">
        <v>4</v>
      </c>
      <c r="AN356" s="112">
        <v>11</v>
      </c>
      <c r="AO356" s="112">
        <v>77</v>
      </c>
      <c r="AP356" s="112">
        <v>40</v>
      </c>
      <c r="AQ356" s="112">
        <v>0.06</v>
      </c>
      <c r="AR356" s="112">
        <v>0.1</v>
      </c>
      <c r="AS356" s="112">
        <v>0.6</v>
      </c>
      <c r="AT356" s="112">
        <v>0.04</v>
      </c>
      <c r="AU356" s="112">
        <v>205</v>
      </c>
      <c r="AW356" s="27">
        <v>0</v>
      </c>
      <c r="BC356" s="27">
        <v>0</v>
      </c>
      <c r="BD356" s="27">
        <v>9</v>
      </c>
      <c r="BH356" s="27">
        <v>0.13</v>
      </c>
      <c r="BJ356" s="112">
        <v>0</v>
      </c>
      <c r="BK356" s="112">
        <v>2.1999999999999999E-2</v>
      </c>
      <c r="BL356" s="112">
        <v>3.5999999999999997E-2</v>
      </c>
      <c r="BQ356" s="112">
        <v>8.8000000000000007</v>
      </c>
      <c r="BW356" s="27" t="s">
        <v>7</v>
      </c>
      <c r="BX356" s="27">
        <v>19719</v>
      </c>
    </row>
    <row r="357" spans="1:76" ht="15.5" x14ac:dyDescent="0.3">
      <c r="A357" s="10" t="s">
        <v>926</v>
      </c>
      <c r="B357"/>
      <c r="C357"/>
      <c r="D357" s="50" t="s">
        <v>407</v>
      </c>
      <c r="E357" s="107">
        <v>3</v>
      </c>
      <c r="F357" s="40" t="s">
        <v>620</v>
      </c>
      <c r="G357" s="40" t="s">
        <v>620</v>
      </c>
      <c r="H357" s="6" t="s">
        <v>1444</v>
      </c>
    </row>
    <row r="358" spans="1:76" ht="15.5" x14ac:dyDescent="0.3">
      <c r="A358" s="10" t="s">
        <v>927</v>
      </c>
      <c r="B358"/>
      <c r="C358"/>
      <c r="D358" s="50" t="s">
        <v>407</v>
      </c>
      <c r="E358" s="107">
        <v>3</v>
      </c>
      <c r="F358" s="40" t="s">
        <v>621</v>
      </c>
      <c r="H358" s="6" t="s">
        <v>1444</v>
      </c>
      <c r="BW358" s="27" t="s">
        <v>1420</v>
      </c>
      <c r="BX358" s="27">
        <v>4248</v>
      </c>
    </row>
    <row r="359" spans="1:76" ht="15.5" x14ac:dyDescent="0.3">
      <c r="A359" s="10" t="s">
        <v>928</v>
      </c>
      <c r="B359"/>
      <c r="C359"/>
      <c r="D359" s="50" t="s">
        <v>407</v>
      </c>
      <c r="E359" s="107">
        <v>3</v>
      </c>
      <c r="F359" s="40" t="s">
        <v>622</v>
      </c>
      <c r="G359" s="5" t="s">
        <v>1445</v>
      </c>
      <c r="H359" s="6" t="s">
        <v>1444</v>
      </c>
      <c r="BW359" s="27" t="s">
        <v>1420</v>
      </c>
      <c r="BX359" s="27">
        <v>3535</v>
      </c>
    </row>
    <row r="360" spans="1:76" ht="15.5" x14ac:dyDescent="0.3">
      <c r="A360" s="10" t="s">
        <v>929</v>
      </c>
      <c r="B360" t="s">
        <v>1413</v>
      </c>
      <c r="C360"/>
      <c r="D360" s="50" t="s">
        <v>407</v>
      </c>
      <c r="E360" s="14">
        <v>2</v>
      </c>
      <c r="F360" s="40" t="s">
        <v>623</v>
      </c>
      <c r="H360" s="6" t="s">
        <v>1444</v>
      </c>
      <c r="I360" s="27">
        <v>1</v>
      </c>
      <c r="K360" s="27">
        <v>31.1</v>
      </c>
      <c r="L360" s="27">
        <v>0.59</v>
      </c>
      <c r="M360" s="27">
        <v>3.7</v>
      </c>
      <c r="N360" s="27">
        <v>3.7</v>
      </c>
      <c r="O360" s="27">
        <v>0</v>
      </c>
      <c r="P360" s="27">
        <v>0</v>
      </c>
      <c r="Q360" s="27">
        <v>0.5</v>
      </c>
      <c r="S360" s="27">
        <v>0.03</v>
      </c>
      <c r="T360" s="27">
        <v>0.2</v>
      </c>
      <c r="U360" s="27">
        <v>0.09</v>
      </c>
      <c r="W360" s="27">
        <v>52.8</v>
      </c>
      <c r="Z360" s="27">
        <v>0</v>
      </c>
      <c r="AA360" s="27">
        <v>52.8</v>
      </c>
      <c r="AD360" s="27">
        <v>0</v>
      </c>
      <c r="AE360" s="27">
        <v>9</v>
      </c>
      <c r="AJ360" s="27">
        <v>3.1</v>
      </c>
      <c r="AK360" s="27">
        <v>45</v>
      </c>
      <c r="AL360" s="27">
        <v>4.7</v>
      </c>
      <c r="AM360" s="27">
        <v>47</v>
      </c>
      <c r="AN360" s="27">
        <v>117</v>
      </c>
      <c r="AO360" s="27">
        <v>1378</v>
      </c>
      <c r="AP360" s="27">
        <v>10</v>
      </c>
      <c r="AQ360" s="27">
        <v>0.74</v>
      </c>
      <c r="AR360" s="27">
        <v>0.43</v>
      </c>
      <c r="AS360" s="27">
        <v>0.7</v>
      </c>
      <c r="AT360" s="27">
        <v>275</v>
      </c>
      <c r="AV360" s="27">
        <v>87</v>
      </c>
      <c r="AW360" s="27">
        <v>0</v>
      </c>
      <c r="AX360" s="27">
        <v>521</v>
      </c>
      <c r="BE360" s="27">
        <v>0</v>
      </c>
      <c r="BH360" s="27">
        <v>1.5</v>
      </c>
      <c r="BJ360" s="27">
        <v>0.01</v>
      </c>
      <c r="BK360" s="27">
        <v>0.15</v>
      </c>
      <c r="BL360" s="27">
        <v>3</v>
      </c>
      <c r="BN360" s="27">
        <v>0.156</v>
      </c>
      <c r="BO360" s="27">
        <v>10</v>
      </c>
      <c r="BP360" s="27">
        <v>0</v>
      </c>
      <c r="BQ360" s="27">
        <v>2</v>
      </c>
      <c r="BW360" s="27" t="s">
        <v>1420</v>
      </c>
      <c r="BX360" s="27">
        <v>3536</v>
      </c>
    </row>
    <row r="361" spans="1:76" ht="15.5" x14ac:dyDescent="0.3">
      <c r="A361" s="10" t="s">
        <v>930</v>
      </c>
      <c r="B361" t="s">
        <v>1413</v>
      </c>
      <c r="C361"/>
      <c r="D361" s="50" t="s">
        <v>407</v>
      </c>
      <c r="E361">
        <v>1</v>
      </c>
      <c r="F361" s="40" t="s">
        <v>609</v>
      </c>
      <c r="H361" s="6" t="s">
        <v>1527</v>
      </c>
      <c r="I361" s="27">
        <v>1</v>
      </c>
      <c r="K361" s="27">
        <v>84.5</v>
      </c>
      <c r="L361" s="27">
        <v>0.03</v>
      </c>
      <c r="M361" s="27">
        <v>0.2</v>
      </c>
      <c r="N361" s="27">
        <v>0.2</v>
      </c>
      <c r="O361" s="27">
        <v>0</v>
      </c>
      <c r="P361" s="27">
        <v>0</v>
      </c>
      <c r="Q361" s="27">
        <v>0.3</v>
      </c>
      <c r="S361" s="27">
        <v>0.05</v>
      </c>
      <c r="T361" s="27">
        <v>0.01</v>
      </c>
      <c r="U361" s="27">
        <v>0.09</v>
      </c>
      <c r="W361" s="27">
        <v>12.9</v>
      </c>
      <c r="Z361" s="27">
        <v>0</v>
      </c>
      <c r="AA361" s="27">
        <v>12.9</v>
      </c>
      <c r="AD361" s="27">
        <v>0</v>
      </c>
      <c r="AE361" s="27">
        <v>1.9</v>
      </c>
      <c r="AJ361" s="27">
        <v>0.2</v>
      </c>
      <c r="AK361" s="27">
        <v>4</v>
      </c>
      <c r="AL361" s="27">
        <v>0.1</v>
      </c>
      <c r="AM361" s="27">
        <v>3</v>
      </c>
      <c r="AN361" s="27">
        <v>7</v>
      </c>
      <c r="AO361" s="27">
        <v>113</v>
      </c>
      <c r="AP361" s="27">
        <v>0</v>
      </c>
      <c r="AQ361" s="27">
        <v>0.04</v>
      </c>
      <c r="AR361" s="27">
        <v>0.03</v>
      </c>
      <c r="AS361" s="27">
        <v>0.3</v>
      </c>
      <c r="AT361" s="27">
        <v>23</v>
      </c>
      <c r="AV361" s="27">
        <v>4</v>
      </c>
      <c r="AW361" s="27">
        <v>0</v>
      </c>
      <c r="AX361" s="27">
        <v>24</v>
      </c>
      <c r="BE361" s="27">
        <v>0</v>
      </c>
      <c r="BH361" s="27">
        <v>0.08</v>
      </c>
      <c r="BJ361" s="27">
        <v>0.02</v>
      </c>
      <c r="BK361" s="27">
        <v>0.01</v>
      </c>
      <c r="BL361" s="27">
        <v>0.1</v>
      </c>
      <c r="BN361" s="27">
        <v>4.5999999999999999E-2</v>
      </c>
      <c r="BO361" s="27" t="s">
        <v>501</v>
      </c>
      <c r="BP361" s="27">
        <v>0</v>
      </c>
      <c r="BQ361" s="27">
        <v>4</v>
      </c>
      <c r="BW361" s="27" t="s">
        <v>1420</v>
      </c>
      <c r="BX361" s="27">
        <v>3592</v>
      </c>
    </row>
    <row r="362" spans="1:76" ht="15.5" x14ac:dyDescent="0.3">
      <c r="A362" s="10" t="s">
        <v>931</v>
      </c>
      <c r="B362" t="s">
        <v>1413</v>
      </c>
      <c r="C362"/>
      <c r="D362" s="50" t="s">
        <v>407</v>
      </c>
      <c r="E362">
        <v>1</v>
      </c>
      <c r="F362" s="40" t="s">
        <v>1295</v>
      </c>
      <c r="H362" s="6" t="s">
        <v>1527</v>
      </c>
      <c r="I362" s="27">
        <v>1</v>
      </c>
      <c r="K362" s="27">
        <v>83.9</v>
      </c>
      <c r="L362" s="27">
        <v>0.03</v>
      </c>
      <c r="M362" s="27">
        <v>0.2</v>
      </c>
      <c r="N362" s="27">
        <v>0.2</v>
      </c>
      <c r="O362" s="27">
        <v>0</v>
      </c>
      <c r="P362" s="27">
        <v>0</v>
      </c>
      <c r="Q362" s="27">
        <v>0.1</v>
      </c>
      <c r="S362" s="27">
        <v>0.02</v>
      </c>
      <c r="T362" s="27" t="s">
        <v>501</v>
      </c>
      <c r="U362" s="27">
        <v>0.03</v>
      </c>
      <c r="W362" s="27">
        <v>13</v>
      </c>
      <c r="Z362" s="27" t="s">
        <v>501</v>
      </c>
      <c r="AA362" s="27">
        <v>13</v>
      </c>
      <c r="AD362" s="27">
        <v>0</v>
      </c>
      <c r="AE362" s="27">
        <v>2.2999999999999998</v>
      </c>
      <c r="AJ362" s="27">
        <v>0.3</v>
      </c>
      <c r="AK362" s="27">
        <v>2</v>
      </c>
      <c r="AL362" s="27">
        <v>0.3</v>
      </c>
      <c r="AM362" s="27">
        <v>3</v>
      </c>
      <c r="AN362" s="27">
        <v>7</v>
      </c>
      <c r="AO362" s="27">
        <v>99</v>
      </c>
      <c r="AP362" s="27">
        <v>4</v>
      </c>
      <c r="AQ362" s="27">
        <v>0.09</v>
      </c>
      <c r="AR362" s="27">
        <v>7.0000000000000007E-2</v>
      </c>
      <c r="AS362" s="27">
        <v>0.3</v>
      </c>
      <c r="AT362" s="27">
        <v>80</v>
      </c>
      <c r="AV362" s="27">
        <v>3</v>
      </c>
      <c r="AW362" s="27">
        <v>0</v>
      </c>
      <c r="AX362" s="27">
        <v>18</v>
      </c>
      <c r="BE362" s="27">
        <v>0</v>
      </c>
      <c r="BH362" s="27">
        <v>0.16</v>
      </c>
      <c r="BJ362" s="27">
        <v>0.02</v>
      </c>
      <c r="BK362" s="27">
        <v>0.06</v>
      </c>
      <c r="BL362" s="27">
        <v>0.2</v>
      </c>
      <c r="BN362" s="27">
        <v>0.03</v>
      </c>
      <c r="BO362" s="27">
        <v>1</v>
      </c>
      <c r="BP362" s="27">
        <v>0</v>
      </c>
      <c r="BQ362" s="27">
        <v>5</v>
      </c>
      <c r="BW362" s="27" t="s">
        <v>1420</v>
      </c>
      <c r="BX362" s="27">
        <v>3532</v>
      </c>
    </row>
    <row r="363" spans="1:76" ht="15.5" x14ac:dyDescent="0.3">
      <c r="A363" s="10" t="s">
        <v>932</v>
      </c>
      <c r="B363"/>
      <c r="C363"/>
      <c r="D363" s="50" t="s">
        <v>407</v>
      </c>
      <c r="E363" s="107">
        <v>3</v>
      </c>
      <c r="F363" s="40" t="s">
        <v>610</v>
      </c>
      <c r="H363" s="6" t="s">
        <v>1527</v>
      </c>
      <c r="BW363" s="27" t="s">
        <v>8</v>
      </c>
      <c r="BX363" s="27">
        <v>1121</v>
      </c>
    </row>
    <row r="364" spans="1:76" ht="15" x14ac:dyDescent="0.3">
      <c r="A364" s="10" t="s">
        <v>933</v>
      </c>
      <c r="B364"/>
      <c r="C364"/>
      <c r="D364" s="50" t="s">
        <v>407</v>
      </c>
      <c r="E364" s="107">
        <v>3</v>
      </c>
      <c r="F364" s="40" t="s">
        <v>611</v>
      </c>
      <c r="G364" s="5" t="s">
        <v>1443</v>
      </c>
      <c r="BW364" s="27" t="s">
        <v>1420</v>
      </c>
      <c r="BX364" s="27">
        <v>3599</v>
      </c>
    </row>
    <row r="365" spans="1:76" ht="15.5" x14ac:dyDescent="0.3">
      <c r="A365" s="10" t="s">
        <v>934</v>
      </c>
      <c r="B365" t="s">
        <v>1413</v>
      </c>
      <c r="C365"/>
      <c r="D365" s="50" t="s">
        <v>407</v>
      </c>
      <c r="E365" s="14">
        <v>2</v>
      </c>
      <c r="F365" s="40" t="s">
        <v>612</v>
      </c>
      <c r="H365" s="6" t="s">
        <v>1527</v>
      </c>
      <c r="I365" s="27">
        <v>1</v>
      </c>
      <c r="K365" s="27">
        <v>31.8</v>
      </c>
      <c r="L365" s="27">
        <v>0.14000000000000001</v>
      </c>
      <c r="M365" s="27">
        <v>0.9</v>
      </c>
      <c r="N365" s="27">
        <v>0.9</v>
      </c>
      <c r="O365" s="27">
        <v>0</v>
      </c>
      <c r="P365" s="27">
        <v>0</v>
      </c>
      <c r="Q365" s="27">
        <v>0.3</v>
      </c>
      <c r="S365" s="27">
        <v>0.05</v>
      </c>
      <c r="T365" s="27">
        <v>0.01</v>
      </c>
      <c r="U365" s="27">
        <v>0.09</v>
      </c>
      <c r="W365" s="27">
        <v>57.2</v>
      </c>
      <c r="Z365" s="27" t="s">
        <v>501</v>
      </c>
      <c r="AA365" s="27">
        <v>57.2</v>
      </c>
      <c r="AD365" s="27">
        <v>0</v>
      </c>
      <c r="AE365" s="27">
        <v>8.6999999999999993</v>
      </c>
      <c r="AJ365" s="27">
        <v>1.1000000000000001</v>
      </c>
      <c r="AK365" s="27">
        <v>14</v>
      </c>
      <c r="AL365" s="27">
        <v>1.4</v>
      </c>
      <c r="AM365" s="27">
        <v>16</v>
      </c>
      <c r="AN365" s="27">
        <v>38</v>
      </c>
      <c r="AO365" s="27">
        <v>450</v>
      </c>
      <c r="AP365" s="27">
        <v>87</v>
      </c>
      <c r="AQ365" s="27">
        <v>0.2</v>
      </c>
      <c r="AR365" s="27">
        <v>0.19</v>
      </c>
      <c r="AS365" s="27">
        <v>1.3</v>
      </c>
      <c r="AT365" s="27">
        <v>90</v>
      </c>
      <c r="AV365" s="27">
        <v>13</v>
      </c>
      <c r="AW365" s="27">
        <v>0</v>
      </c>
      <c r="AX365" s="27">
        <v>79</v>
      </c>
      <c r="BE365" s="27">
        <v>0</v>
      </c>
      <c r="BH365" s="27">
        <v>0.55000000000000004</v>
      </c>
      <c r="BJ365" s="27">
        <v>0</v>
      </c>
      <c r="BK365" s="27">
        <v>0.16</v>
      </c>
      <c r="BL365" s="27">
        <v>0.9</v>
      </c>
      <c r="BN365" s="27">
        <v>0.125</v>
      </c>
      <c r="BO365" s="27">
        <v>0</v>
      </c>
      <c r="BP365" s="27">
        <v>0</v>
      </c>
      <c r="BQ365" s="27">
        <v>4</v>
      </c>
      <c r="BW365" s="27" t="s">
        <v>1420</v>
      </c>
      <c r="BX365" s="27">
        <v>3600</v>
      </c>
    </row>
    <row r="366" spans="1:76" ht="15.5" x14ac:dyDescent="0.3">
      <c r="A366" s="10" t="s">
        <v>935</v>
      </c>
      <c r="B366" t="s">
        <v>1413</v>
      </c>
      <c r="C366"/>
      <c r="D366" s="50" t="s">
        <v>407</v>
      </c>
      <c r="E366" s="14">
        <v>2</v>
      </c>
      <c r="F366" s="40" t="s">
        <v>614</v>
      </c>
      <c r="G366" s="40" t="s">
        <v>613</v>
      </c>
      <c r="H366" s="6" t="s">
        <v>1527</v>
      </c>
      <c r="I366" s="27">
        <v>1</v>
      </c>
      <c r="K366" s="27">
        <v>83.5</v>
      </c>
      <c r="L366" s="27">
        <v>0.03</v>
      </c>
      <c r="M366" s="27">
        <v>0.2</v>
      </c>
      <c r="N366" s="27">
        <v>0.2</v>
      </c>
      <c r="O366" s="27">
        <v>0</v>
      </c>
      <c r="P366" s="27">
        <v>0</v>
      </c>
      <c r="Q366" s="27" t="s">
        <v>501</v>
      </c>
      <c r="S366" s="27">
        <v>0.01</v>
      </c>
      <c r="T366" s="27" t="s">
        <v>501</v>
      </c>
      <c r="U366" s="27">
        <v>0.01</v>
      </c>
      <c r="W366" s="27">
        <v>13.5</v>
      </c>
      <c r="Z366" s="27" t="s">
        <v>501</v>
      </c>
      <c r="AA366" s="27">
        <v>13.5</v>
      </c>
      <c r="AD366" s="27">
        <v>0</v>
      </c>
      <c r="AE366" s="27">
        <v>2.5</v>
      </c>
      <c r="AJ366" s="27">
        <v>0.3</v>
      </c>
      <c r="AK366" s="27">
        <v>2</v>
      </c>
      <c r="AL366" s="27">
        <v>0.3</v>
      </c>
      <c r="AM366" s="27">
        <v>3</v>
      </c>
      <c r="AN366" s="27">
        <v>7</v>
      </c>
      <c r="AO366" s="27">
        <v>104</v>
      </c>
      <c r="AP366" s="27">
        <v>6</v>
      </c>
      <c r="AQ366" s="27">
        <v>0.19</v>
      </c>
      <c r="AR366" s="27">
        <v>0.08</v>
      </c>
      <c r="AS366" s="27">
        <v>0.3</v>
      </c>
      <c r="AT366" s="27">
        <v>90</v>
      </c>
      <c r="AV366" s="27">
        <v>3</v>
      </c>
      <c r="AW366" s="27">
        <v>0</v>
      </c>
      <c r="AX366" s="27">
        <v>17</v>
      </c>
      <c r="BE366" s="27">
        <v>0</v>
      </c>
      <c r="BH366" s="27">
        <v>0</v>
      </c>
      <c r="BJ366" s="27">
        <v>0.03</v>
      </c>
      <c r="BK366" s="27">
        <v>0.01</v>
      </c>
      <c r="BL366" s="27">
        <v>0.2</v>
      </c>
      <c r="BN366" s="27">
        <v>0.04</v>
      </c>
      <c r="BO366" s="27">
        <v>1</v>
      </c>
      <c r="BP366" s="27">
        <v>0</v>
      </c>
      <c r="BQ366" s="27">
        <v>7</v>
      </c>
      <c r="BW366" s="27" t="s">
        <v>1420</v>
      </c>
      <c r="BX366" s="27">
        <v>4221</v>
      </c>
    </row>
    <row r="367" spans="1:76" ht="15.5" x14ac:dyDescent="0.3">
      <c r="A367" s="10" t="s">
        <v>936</v>
      </c>
      <c r="B367"/>
      <c r="C367"/>
      <c r="D367" s="50" t="s">
        <v>407</v>
      </c>
      <c r="E367" s="107">
        <v>3</v>
      </c>
      <c r="F367" s="40" t="s">
        <v>1189</v>
      </c>
      <c r="H367" s="6" t="s">
        <v>1457</v>
      </c>
    </row>
    <row r="368" spans="1:76" ht="15.5" x14ac:dyDescent="0.3">
      <c r="A368" s="10" t="s">
        <v>937</v>
      </c>
      <c r="B368" t="s">
        <v>1413</v>
      </c>
      <c r="C368"/>
      <c r="D368" s="50" t="s">
        <v>407</v>
      </c>
      <c r="E368">
        <v>1</v>
      </c>
      <c r="F368" s="40" t="s">
        <v>1305</v>
      </c>
      <c r="H368" s="6" t="s">
        <v>1446</v>
      </c>
      <c r="I368" s="27">
        <v>1</v>
      </c>
      <c r="K368" s="27">
        <v>74.900000000000006</v>
      </c>
      <c r="L368" s="27">
        <v>0.21</v>
      </c>
      <c r="M368" s="27">
        <v>1.3</v>
      </c>
      <c r="N368" s="27">
        <v>1.3</v>
      </c>
      <c r="O368" s="27">
        <v>0</v>
      </c>
      <c r="P368" s="27">
        <v>0</v>
      </c>
      <c r="Q368" s="27">
        <v>0.3</v>
      </c>
      <c r="S368" s="27">
        <v>0.12</v>
      </c>
      <c r="T368" s="27">
        <v>0.03</v>
      </c>
      <c r="U368" s="27">
        <v>0.06</v>
      </c>
      <c r="W368" s="27">
        <v>18.8</v>
      </c>
      <c r="Z368" s="27">
        <v>6.4</v>
      </c>
      <c r="AA368" s="27">
        <v>12.4</v>
      </c>
      <c r="AD368" s="27">
        <v>0</v>
      </c>
      <c r="AE368" s="27">
        <v>1.7</v>
      </c>
      <c r="AJ368" s="27">
        <v>0.8</v>
      </c>
      <c r="AK368" s="27">
        <v>2</v>
      </c>
      <c r="AL368" s="27">
        <v>0.6</v>
      </c>
      <c r="AM368" s="27">
        <v>21</v>
      </c>
      <c r="AN368" s="27">
        <v>20</v>
      </c>
      <c r="AO368" s="27">
        <v>241</v>
      </c>
      <c r="AP368" s="27">
        <v>1</v>
      </c>
      <c r="AQ368" s="27">
        <v>23</v>
      </c>
      <c r="AR368" s="27">
        <v>0.05</v>
      </c>
      <c r="AS368" s="27">
        <v>1.1000000000000001</v>
      </c>
      <c r="AT368" s="27">
        <v>310</v>
      </c>
      <c r="AV368" s="27">
        <v>16</v>
      </c>
      <c r="AW368" s="27">
        <v>0</v>
      </c>
      <c r="AX368" s="27">
        <v>95</v>
      </c>
      <c r="BE368" s="27">
        <v>0</v>
      </c>
      <c r="BH368" s="27">
        <v>0.27</v>
      </c>
      <c r="BJ368" s="27">
        <v>0.03</v>
      </c>
      <c r="BK368" s="27">
        <v>0.02</v>
      </c>
      <c r="BL368" s="27">
        <v>0.7</v>
      </c>
      <c r="BN368" s="27">
        <v>0.29499999999999998</v>
      </c>
      <c r="BO368" s="27">
        <v>19</v>
      </c>
      <c r="BP368" s="27">
        <v>0</v>
      </c>
      <c r="BQ368" s="27">
        <v>12</v>
      </c>
      <c r="BW368" s="27" t="s">
        <v>1420</v>
      </c>
      <c r="BX368" s="27">
        <v>3540</v>
      </c>
    </row>
    <row r="369" spans="1:77" ht="15.5" x14ac:dyDescent="0.3">
      <c r="A369" s="10" t="s">
        <v>938</v>
      </c>
      <c r="B369" t="s">
        <v>1413</v>
      </c>
      <c r="C369"/>
      <c r="D369" s="50" t="s">
        <v>407</v>
      </c>
      <c r="E369" s="14">
        <v>2</v>
      </c>
      <c r="F369" s="40" t="s">
        <v>624</v>
      </c>
      <c r="H369" s="6" t="s">
        <v>1446</v>
      </c>
      <c r="I369" s="27">
        <v>1</v>
      </c>
      <c r="K369" s="27">
        <v>3</v>
      </c>
      <c r="M369" s="27">
        <v>3.89</v>
      </c>
      <c r="P369" s="27">
        <v>0</v>
      </c>
      <c r="Q369" s="27">
        <v>1.8</v>
      </c>
      <c r="S369" s="154">
        <v>0.69799999999999995</v>
      </c>
      <c r="T369" s="154">
        <v>0.153</v>
      </c>
      <c r="U369" s="154">
        <v>0.33700000000000002</v>
      </c>
      <c r="X369" s="27">
        <v>88.28</v>
      </c>
      <c r="AA369" s="27">
        <v>47.3</v>
      </c>
      <c r="AE369" s="27">
        <v>9.9</v>
      </c>
      <c r="AJ369" s="27">
        <v>3.02</v>
      </c>
      <c r="AK369" s="27">
        <v>22</v>
      </c>
      <c r="AL369" s="27">
        <v>1.1499999999999999</v>
      </c>
      <c r="AM369" s="27">
        <v>108</v>
      </c>
      <c r="AN369" s="27">
        <v>74</v>
      </c>
      <c r="AO369" s="27">
        <v>1491</v>
      </c>
      <c r="AP369" s="27">
        <v>3</v>
      </c>
      <c r="AQ369" s="27">
        <v>0.61</v>
      </c>
      <c r="AR369" s="27">
        <v>0.39100000000000001</v>
      </c>
      <c r="AS369" s="27">
        <v>0.57399999999999995</v>
      </c>
      <c r="AT369" s="27">
        <v>3.9</v>
      </c>
      <c r="AU369" s="27">
        <v>248</v>
      </c>
      <c r="AW369" s="112">
        <v>0</v>
      </c>
      <c r="AX369" s="112"/>
      <c r="AY369" s="112"/>
      <c r="BH369" s="27">
        <v>0.39</v>
      </c>
      <c r="BJ369" s="112">
        <v>0.18</v>
      </c>
      <c r="BK369" s="112">
        <v>0.24</v>
      </c>
      <c r="BL369" s="112">
        <v>2.8</v>
      </c>
      <c r="BP369" s="27">
        <v>0</v>
      </c>
      <c r="BQ369" s="27">
        <v>7</v>
      </c>
      <c r="BW369" s="27" t="s">
        <v>7</v>
      </c>
      <c r="BX369" s="27">
        <v>9041</v>
      </c>
    </row>
    <row r="370" spans="1:77" ht="15" x14ac:dyDescent="0.3">
      <c r="A370" s="10" t="s">
        <v>939</v>
      </c>
      <c r="B370"/>
      <c r="C370"/>
      <c r="D370" s="50" t="s">
        <v>407</v>
      </c>
      <c r="E370" s="107">
        <v>3</v>
      </c>
      <c r="F370" s="40" t="s">
        <v>625</v>
      </c>
      <c r="G370" s="5" t="s">
        <v>1306</v>
      </c>
      <c r="S370" s="154"/>
      <c r="T370" s="154"/>
      <c r="U370" s="154"/>
    </row>
    <row r="371" spans="1:77" ht="15" x14ac:dyDescent="0.3">
      <c r="A371" s="10" t="s">
        <v>940</v>
      </c>
      <c r="B371" t="s">
        <v>1413</v>
      </c>
      <c r="C371"/>
      <c r="D371" s="50" t="s">
        <v>409</v>
      </c>
      <c r="E371" s="14">
        <v>2</v>
      </c>
      <c r="F371" s="40" t="s">
        <v>626</v>
      </c>
      <c r="G371" s="5" t="s">
        <v>487</v>
      </c>
      <c r="I371" s="27">
        <v>1</v>
      </c>
      <c r="J371" s="154"/>
      <c r="K371" s="154">
        <v>86.286486486486481</v>
      </c>
      <c r="L371" s="154">
        <v>0.10351351351351352</v>
      </c>
      <c r="M371" s="154">
        <v>0.65675675675675682</v>
      </c>
      <c r="N371" s="154">
        <v>0.65675675675675682</v>
      </c>
      <c r="O371" s="154">
        <v>0</v>
      </c>
      <c r="P371" s="154">
        <v>0</v>
      </c>
      <c r="Q371" s="154">
        <v>0.1</v>
      </c>
      <c r="R371" s="154">
        <v>0</v>
      </c>
      <c r="S371" s="154">
        <v>1.4054054054054053E-2</v>
      </c>
      <c r="T371" s="154">
        <v>7.8378378378378376E-3</v>
      </c>
      <c r="U371" s="154">
        <v>2.3918918918918921E-2</v>
      </c>
      <c r="V371" s="154">
        <v>0</v>
      </c>
      <c r="W371" s="154">
        <v>10.339189189189188</v>
      </c>
      <c r="X371" s="154">
        <v>0</v>
      </c>
      <c r="Y371" s="154">
        <v>0</v>
      </c>
      <c r="Z371" s="154">
        <v>0</v>
      </c>
      <c r="AA371" s="154">
        <v>10.339189189189188</v>
      </c>
      <c r="AB371" s="154">
        <v>0</v>
      </c>
      <c r="AC371" s="154">
        <v>0</v>
      </c>
      <c r="AD371" s="154">
        <v>0</v>
      </c>
      <c r="AE371" s="154">
        <v>2.1337837837837834</v>
      </c>
      <c r="AF371" s="154">
        <v>0</v>
      </c>
      <c r="AG371" s="154">
        <v>0</v>
      </c>
      <c r="AH371" s="154">
        <v>0</v>
      </c>
      <c r="AI371" s="154">
        <v>0</v>
      </c>
      <c r="AJ371" s="154">
        <v>0.40135135135135136</v>
      </c>
      <c r="AK371" s="154">
        <v>9.0810810810810807</v>
      </c>
      <c r="AL371" s="154">
        <v>0.26216216216216215</v>
      </c>
      <c r="AM371" s="154">
        <v>7.1621621621621623</v>
      </c>
      <c r="AN371" s="154">
        <v>13.513513513513514</v>
      </c>
      <c r="AO371" s="154">
        <v>165.98648648648648</v>
      </c>
      <c r="AP371" s="154">
        <v>2.9864864864864864</v>
      </c>
      <c r="AQ371" s="154">
        <v>0.11027027027027028</v>
      </c>
      <c r="AR371" s="154">
        <v>8.3918918918918922E-2</v>
      </c>
      <c r="AS371" s="154">
        <v>0.30270270270270272</v>
      </c>
      <c r="AT371" s="154">
        <v>56.418918918918912</v>
      </c>
      <c r="AU371" s="154">
        <v>0</v>
      </c>
      <c r="AV371" s="154">
        <v>5.3243243243243237</v>
      </c>
      <c r="AW371" s="154">
        <v>0</v>
      </c>
      <c r="AX371" s="154">
        <v>31.95945945945946</v>
      </c>
      <c r="AY371" s="154">
        <v>0</v>
      </c>
      <c r="AZ371" s="154">
        <v>0</v>
      </c>
      <c r="BA371" s="154">
        <v>0</v>
      </c>
      <c r="BB371" s="154">
        <v>0</v>
      </c>
      <c r="BC371" s="154">
        <v>0</v>
      </c>
      <c r="BD371" s="154">
        <v>0</v>
      </c>
      <c r="BE371" s="154">
        <v>0</v>
      </c>
      <c r="BF371" s="154">
        <v>0</v>
      </c>
      <c r="BG371" s="154">
        <v>0</v>
      </c>
      <c r="BH371" s="154">
        <v>0.375</v>
      </c>
      <c r="BI371" s="154">
        <v>0</v>
      </c>
      <c r="BJ371" s="154">
        <v>4.2162162162162162E-2</v>
      </c>
      <c r="BK371" s="154">
        <v>2.4189189189189188E-2</v>
      </c>
      <c r="BL371" s="154">
        <v>0.26351351351351349</v>
      </c>
      <c r="BM371" s="154"/>
      <c r="BN371" s="154">
        <v>3.4054054054054053E-2</v>
      </c>
      <c r="BO371" s="154">
        <v>8.2567567567567579</v>
      </c>
      <c r="BP371" s="154">
        <v>0</v>
      </c>
      <c r="BQ371" s="154">
        <v>15.121621621621623</v>
      </c>
      <c r="BR371" s="154">
        <v>0</v>
      </c>
      <c r="BT371" s="27">
        <v>6.25</v>
      </c>
    </row>
    <row r="372" spans="1:77" ht="15.5" x14ac:dyDescent="0.3">
      <c r="A372" s="10" t="s">
        <v>941</v>
      </c>
      <c r="B372" t="s">
        <v>1413</v>
      </c>
      <c r="C372"/>
      <c r="D372" s="50" t="s">
        <v>407</v>
      </c>
      <c r="E372" s="14">
        <v>2</v>
      </c>
      <c r="F372" s="40" t="s">
        <v>1307</v>
      </c>
      <c r="H372" s="6" t="s">
        <v>1458</v>
      </c>
      <c r="I372">
        <v>1</v>
      </c>
      <c r="J372"/>
      <c r="K372">
        <v>81.8</v>
      </c>
      <c r="L372">
        <v>0.11</v>
      </c>
      <c r="M372">
        <v>0.7</v>
      </c>
      <c r="N372">
        <v>0.7</v>
      </c>
      <c r="O372">
        <v>0</v>
      </c>
      <c r="P372">
        <v>0</v>
      </c>
      <c r="Q372">
        <v>0.1</v>
      </c>
      <c r="R372"/>
      <c r="S372" s="153">
        <v>0.03</v>
      </c>
      <c r="T372" s="153" t="s">
        <v>501</v>
      </c>
      <c r="U372" s="153">
        <v>0.03</v>
      </c>
      <c r="V372"/>
      <c r="W372">
        <v>14.7</v>
      </c>
      <c r="X372"/>
      <c r="Y372"/>
      <c r="Z372">
        <v>0</v>
      </c>
      <c r="AA372">
        <v>14.7</v>
      </c>
      <c r="AB372"/>
      <c r="AC372"/>
      <c r="AD372">
        <v>0</v>
      </c>
      <c r="AE372">
        <v>2</v>
      </c>
      <c r="AF372"/>
      <c r="AG372"/>
      <c r="AH372"/>
      <c r="AI372"/>
      <c r="AJ372">
        <v>0.6</v>
      </c>
      <c r="AK372">
        <v>6</v>
      </c>
      <c r="AL372">
        <v>0.3</v>
      </c>
      <c r="AM372">
        <v>7</v>
      </c>
      <c r="AN372">
        <v>19</v>
      </c>
      <c r="AO372">
        <v>215</v>
      </c>
      <c r="AP372">
        <v>2</v>
      </c>
      <c r="AQ372">
        <v>0.06</v>
      </c>
      <c r="AR372">
        <v>0.08</v>
      </c>
      <c r="AS372">
        <v>0.2</v>
      </c>
      <c r="AT372">
        <v>40</v>
      </c>
      <c r="AU372"/>
      <c r="AV372">
        <v>3</v>
      </c>
      <c r="AW372">
        <v>0</v>
      </c>
      <c r="AX372">
        <v>17</v>
      </c>
      <c r="AY372"/>
      <c r="AZ372"/>
      <c r="BA372"/>
      <c r="BB372"/>
      <c r="BC372"/>
      <c r="BD372"/>
      <c r="BE372">
        <v>0</v>
      </c>
      <c r="BF372"/>
      <c r="BG372"/>
      <c r="BH372">
        <v>0.66</v>
      </c>
      <c r="BI372"/>
      <c r="BJ372">
        <v>0.06</v>
      </c>
      <c r="BK372">
        <v>0.01</v>
      </c>
      <c r="BL372">
        <v>0.2</v>
      </c>
      <c r="BM372"/>
      <c r="BN372">
        <v>0.06</v>
      </c>
      <c r="BO372">
        <v>4</v>
      </c>
      <c r="BP372">
        <v>0</v>
      </c>
      <c r="BQ372">
        <v>3</v>
      </c>
      <c r="BR372"/>
      <c r="BS372"/>
      <c r="BT372"/>
      <c r="BU372"/>
      <c r="BV372"/>
      <c r="BW372" t="s">
        <v>1420</v>
      </c>
      <c r="BX372">
        <v>3550</v>
      </c>
      <c r="BY372"/>
    </row>
    <row r="373" spans="1:77" ht="15.5" x14ac:dyDescent="0.3">
      <c r="A373" s="10" t="s">
        <v>942</v>
      </c>
      <c r="B373"/>
      <c r="C373"/>
      <c r="D373" s="50" t="s">
        <v>407</v>
      </c>
      <c r="E373" s="107">
        <v>3</v>
      </c>
      <c r="F373" s="40" t="s">
        <v>627</v>
      </c>
      <c r="H373" s="6" t="s">
        <v>1460</v>
      </c>
      <c r="S373" s="154"/>
      <c r="T373" s="154"/>
      <c r="U373" s="154"/>
    </row>
    <row r="374" spans="1:77" ht="15.5" x14ac:dyDescent="0.3">
      <c r="A374" s="10" t="s">
        <v>943</v>
      </c>
      <c r="B374"/>
      <c r="C374"/>
      <c r="D374" s="50" t="s">
        <v>407</v>
      </c>
      <c r="E374" s="107">
        <v>3</v>
      </c>
      <c r="F374" s="40" t="s">
        <v>628</v>
      </c>
      <c r="H374" s="6" t="s">
        <v>1459</v>
      </c>
      <c r="S374" s="154"/>
      <c r="T374" s="154"/>
      <c r="U374" s="154"/>
    </row>
    <row r="375" spans="1:77" ht="15.5" x14ac:dyDescent="0.3">
      <c r="A375" s="10" t="s">
        <v>944</v>
      </c>
      <c r="B375" t="s">
        <v>1413</v>
      </c>
      <c r="C375" t="s">
        <v>407</v>
      </c>
      <c r="D375" s="50" t="s">
        <v>407</v>
      </c>
      <c r="E375" s="14">
        <v>2</v>
      </c>
      <c r="F375" s="40" t="s">
        <v>630</v>
      </c>
      <c r="H375" s="6" t="s">
        <v>1463</v>
      </c>
      <c r="I375" s="27">
        <v>1</v>
      </c>
      <c r="K375" s="27">
        <v>82.7</v>
      </c>
      <c r="L375" s="27">
        <v>0.13</v>
      </c>
      <c r="M375" s="27">
        <v>0.8</v>
      </c>
      <c r="N375" s="27">
        <v>0.8</v>
      </c>
      <c r="O375" s="27">
        <v>0</v>
      </c>
      <c r="P375" s="27">
        <v>0</v>
      </c>
      <c r="Q375" s="27">
        <v>0.3</v>
      </c>
      <c r="S375" s="154">
        <v>0.09</v>
      </c>
      <c r="T375" s="154">
        <v>0.03</v>
      </c>
      <c r="U375" s="154">
        <v>0.13</v>
      </c>
      <c r="W375" s="27">
        <v>7.7</v>
      </c>
      <c r="Z375" s="27">
        <v>0.1</v>
      </c>
      <c r="AA375" s="27">
        <v>7.6</v>
      </c>
      <c r="AD375" s="27">
        <v>0</v>
      </c>
      <c r="AE375" s="27">
        <v>7.9</v>
      </c>
      <c r="AJ375" s="27">
        <v>0.6</v>
      </c>
      <c r="AK375" s="27">
        <v>8</v>
      </c>
      <c r="AL375" s="27">
        <v>0.4</v>
      </c>
      <c r="AM375" s="27">
        <v>10</v>
      </c>
      <c r="AN375" s="27">
        <v>23</v>
      </c>
      <c r="AO375" s="27">
        <v>264</v>
      </c>
      <c r="AP375" s="27">
        <v>1</v>
      </c>
      <c r="AQ375" s="27">
        <v>0.15</v>
      </c>
      <c r="AR375" s="27">
        <v>0.15</v>
      </c>
      <c r="AT375" s="27">
        <v>180</v>
      </c>
      <c r="AV375" s="27">
        <v>10</v>
      </c>
      <c r="AW375" s="27">
        <v>0</v>
      </c>
      <c r="AX375" s="27">
        <v>57</v>
      </c>
      <c r="BE375" s="27">
        <v>0</v>
      </c>
      <c r="BH375" s="27">
        <v>0.14000000000000001</v>
      </c>
      <c r="BJ375" s="27">
        <v>0.05</v>
      </c>
      <c r="BK375" s="27">
        <v>0.02</v>
      </c>
      <c r="BL375" s="27">
        <v>1.2</v>
      </c>
      <c r="BN375" s="27">
        <v>7.4999999999999997E-2</v>
      </c>
      <c r="BO375" s="27">
        <v>19</v>
      </c>
      <c r="BP375" s="27">
        <v>0</v>
      </c>
      <c r="BQ375" s="27">
        <v>347</v>
      </c>
      <c r="BW375" s="27" t="s">
        <v>1420</v>
      </c>
      <c r="BX375" s="27">
        <v>3551</v>
      </c>
    </row>
    <row r="376" spans="1:77" ht="15" x14ac:dyDescent="0.3">
      <c r="A376" s="10" t="s">
        <v>945</v>
      </c>
      <c r="B376" t="s">
        <v>1413</v>
      </c>
      <c r="C376"/>
      <c r="D376" s="50" t="s">
        <v>407</v>
      </c>
      <c r="E376" s="107">
        <v>3</v>
      </c>
      <c r="F376" s="40" t="s">
        <v>1190</v>
      </c>
      <c r="G376" s="5" t="s">
        <v>1533</v>
      </c>
      <c r="H376" s="4" t="s">
        <v>1463</v>
      </c>
      <c r="I376" s="27">
        <v>1</v>
      </c>
      <c r="K376" s="27">
        <v>81.8</v>
      </c>
      <c r="L376" s="27">
        <v>0.11</v>
      </c>
      <c r="M376" s="27">
        <v>0.7</v>
      </c>
      <c r="N376" s="27">
        <v>0.7</v>
      </c>
      <c r="O376" s="27">
        <v>0</v>
      </c>
      <c r="P376" s="27">
        <v>0</v>
      </c>
      <c r="Q376" s="27">
        <v>0.1</v>
      </c>
      <c r="S376" s="154">
        <v>0.03</v>
      </c>
      <c r="T376" s="154" t="s">
        <v>501</v>
      </c>
      <c r="U376" s="154">
        <v>0.03</v>
      </c>
      <c r="W376" s="27">
        <v>14.7</v>
      </c>
      <c r="Z376" s="27">
        <v>0</v>
      </c>
      <c r="AA376" s="27">
        <v>14.7</v>
      </c>
      <c r="AD376" s="27">
        <v>0</v>
      </c>
      <c r="AE376" s="27">
        <v>2</v>
      </c>
      <c r="AJ376" s="27">
        <v>0.6</v>
      </c>
      <c r="AK376" s="27">
        <v>6</v>
      </c>
      <c r="AL376" s="27">
        <v>0.3</v>
      </c>
      <c r="AM376" s="27">
        <v>7</v>
      </c>
      <c r="AN376" s="27">
        <v>19</v>
      </c>
      <c r="AO376" s="27">
        <v>215</v>
      </c>
      <c r="AP376" s="27">
        <v>2</v>
      </c>
      <c r="AQ376" s="27">
        <v>0.06</v>
      </c>
      <c r="AR376" s="27">
        <v>0.08</v>
      </c>
      <c r="AS376" s="27">
        <v>0.2</v>
      </c>
      <c r="AT376" s="27">
        <v>40</v>
      </c>
      <c r="AV376" s="27">
        <v>3</v>
      </c>
      <c r="AW376" s="27">
        <v>0</v>
      </c>
      <c r="AX376" s="27">
        <v>17</v>
      </c>
      <c r="BE376" s="27">
        <v>0</v>
      </c>
      <c r="BH376" s="27">
        <v>0.66</v>
      </c>
      <c r="BJ376" s="27">
        <v>0.06</v>
      </c>
      <c r="BK376" s="27">
        <v>0.01</v>
      </c>
      <c r="BL376" s="27">
        <v>0.2</v>
      </c>
      <c r="BN376" s="27">
        <v>0.06</v>
      </c>
      <c r="BO376" s="27">
        <v>4</v>
      </c>
      <c r="BP376" s="27">
        <v>0</v>
      </c>
      <c r="BQ376" s="27">
        <v>3</v>
      </c>
      <c r="BT376" s="27">
        <v>6.25</v>
      </c>
      <c r="BW376" s="27" t="s">
        <v>1420</v>
      </c>
      <c r="BX376" s="27">
        <v>3550</v>
      </c>
    </row>
    <row r="377" spans="1:77" ht="15.5" x14ac:dyDescent="0.3">
      <c r="A377" s="10" t="s">
        <v>946</v>
      </c>
      <c r="B377"/>
      <c r="C377" t="s">
        <v>407</v>
      </c>
      <c r="D377" s="50" t="s">
        <v>407</v>
      </c>
      <c r="E377" s="107">
        <v>3</v>
      </c>
      <c r="F377" s="40" t="s">
        <v>199</v>
      </c>
      <c r="H377" s="6" t="s">
        <v>1463</v>
      </c>
      <c r="S377" s="154"/>
      <c r="T377" s="154"/>
      <c r="U377" s="154"/>
      <c r="BW377" s="27" t="s">
        <v>1420</v>
      </c>
      <c r="BX377" s="27">
        <v>3553</v>
      </c>
    </row>
    <row r="378" spans="1:77" ht="15" x14ac:dyDescent="0.3">
      <c r="A378" s="10" t="s">
        <v>947</v>
      </c>
      <c r="B378"/>
      <c r="C378"/>
      <c r="D378" s="50" t="s">
        <v>407</v>
      </c>
      <c r="E378" s="107">
        <v>3</v>
      </c>
      <c r="F378" s="40" t="s">
        <v>1319</v>
      </c>
      <c r="G378" s="40" t="s">
        <v>631</v>
      </c>
      <c r="S378" s="154"/>
      <c r="T378" s="154"/>
      <c r="U378" s="154"/>
    </row>
    <row r="379" spans="1:77" ht="15.5" x14ac:dyDescent="0.3">
      <c r="A379" s="10" t="s">
        <v>948</v>
      </c>
      <c r="B379"/>
      <c r="C379"/>
      <c r="D379" s="50" t="s">
        <v>407</v>
      </c>
      <c r="E379" s="107">
        <v>3</v>
      </c>
      <c r="F379" s="40" t="s">
        <v>1191</v>
      </c>
      <c r="H379" s="6" t="s">
        <v>1462</v>
      </c>
      <c r="S379" s="154"/>
      <c r="T379" s="154"/>
      <c r="U379" s="154"/>
    </row>
    <row r="380" spans="1:77" ht="15" x14ac:dyDescent="0.3">
      <c r="A380" s="10" t="s">
        <v>949</v>
      </c>
      <c r="B380" t="s">
        <v>1413</v>
      </c>
      <c r="C380"/>
      <c r="D380" s="50" t="s">
        <v>407</v>
      </c>
      <c r="E380" s="14">
        <v>2</v>
      </c>
      <c r="F380" s="40" t="s">
        <v>632</v>
      </c>
      <c r="I380" s="27">
        <v>1</v>
      </c>
      <c r="K380" s="27">
        <v>86.2</v>
      </c>
      <c r="M380" s="27">
        <v>0.3</v>
      </c>
      <c r="N380" s="27">
        <v>0.3</v>
      </c>
      <c r="O380" s="27">
        <v>0</v>
      </c>
      <c r="P380" s="27">
        <v>0</v>
      </c>
      <c r="Q380" s="27">
        <v>0.1</v>
      </c>
      <c r="S380" s="154">
        <v>0</v>
      </c>
      <c r="T380" s="154">
        <v>0</v>
      </c>
      <c r="U380" s="154">
        <v>0</v>
      </c>
      <c r="W380" s="27">
        <v>13.1</v>
      </c>
      <c r="AA380" s="27">
        <v>0</v>
      </c>
      <c r="AE380" s="27">
        <v>0.1</v>
      </c>
      <c r="AK380" s="27">
        <v>5</v>
      </c>
      <c r="AL380" s="27">
        <v>0.4</v>
      </c>
      <c r="AM380" s="27">
        <v>7</v>
      </c>
      <c r="AN380" s="27">
        <v>12</v>
      </c>
      <c r="AO380" s="27">
        <v>75</v>
      </c>
      <c r="AP380" s="27">
        <v>2</v>
      </c>
      <c r="AQ380" s="27">
        <v>0.33</v>
      </c>
      <c r="AR380" s="27">
        <v>0.01</v>
      </c>
      <c r="AT380" s="27">
        <v>0.24</v>
      </c>
      <c r="BQ380" s="27">
        <v>33</v>
      </c>
      <c r="BW380" s="27" t="s">
        <v>4</v>
      </c>
      <c r="BX380" s="27">
        <v>7160</v>
      </c>
    </row>
    <row r="381" spans="1:77" ht="15" x14ac:dyDescent="0.3">
      <c r="A381" s="10" t="s">
        <v>950</v>
      </c>
      <c r="B381"/>
      <c r="C381"/>
      <c r="D381" s="50" t="s">
        <v>407</v>
      </c>
      <c r="E381" s="107">
        <v>3</v>
      </c>
      <c r="F381" s="40" t="s">
        <v>650</v>
      </c>
      <c r="G381" s="5"/>
      <c r="S381" s="154"/>
      <c r="T381" s="154"/>
      <c r="U381" s="154"/>
    </row>
    <row r="382" spans="1:77" ht="15.5" x14ac:dyDescent="0.3">
      <c r="A382" s="10" t="s">
        <v>951</v>
      </c>
      <c r="B382"/>
      <c r="C382"/>
      <c r="D382" s="50" t="s">
        <v>407</v>
      </c>
      <c r="E382" s="107">
        <v>3</v>
      </c>
      <c r="F382" s="40" t="s">
        <v>651</v>
      </c>
      <c r="H382" s="6" t="s">
        <v>1450</v>
      </c>
      <c r="S382" s="154"/>
      <c r="T382" s="154"/>
      <c r="U382" s="154"/>
    </row>
    <row r="383" spans="1:77" ht="15.5" x14ac:dyDescent="0.3">
      <c r="A383" s="10" t="s">
        <v>952</v>
      </c>
      <c r="B383"/>
      <c r="C383"/>
      <c r="D383" s="50" t="s">
        <v>407</v>
      </c>
      <c r="E383" s="107">
        <v>3</v>
      </c>
      <c r="F383" s="40" t="s">
        <v>652</v>
      </c>
      <c r="H383" s="6" t="s">
        <v>1451</v>
      </c>
      <c r="S383" s="154"/>
      <c r="T383" s="154"/>
      <c r="U383" s="154"/>
    </row>
    <row r="384" spans="1:77" ht="15.5" x14ac:dyDescent="0.3">
      <c r="A384" s="10" t="s">
        <v>953</v>
      </c>
      <c r="B384"/>
      <c r="C384"/>
      <c r="D384" s="50" t="s">
        <v>407</v>
      </c>
      <c r="E384" s="107">
        <v>3</v>
      </c>
      <c r="F384" s="40" t="s">
        <v>1192</v>
      </c>
      <c r="H384" s="6" t="s">
        <v>1452</v>
      </c>
      <c r="S384" s="154"/>
      <c r="T384" s="154"/>
      <c r="U384" s="154"/>
    </row>
    <row r="385" spans="1:76" ht="15.5" x14ac:dyDescent="0.3">
      <c r="A385" s="10" t="s">
        <v>954</v>
      </c>
      <c r="B385" t="s">
        <v>1413</v>
      </c>
      <c r="C385" t="s">
        <v>407</v>
      </c>
      <c r="D385" s="50" t="s">
        <v>407</v>
      </c>
      <c r="E385">
        <v>1</v>
      </c>
      <c r="F385" s="40" t="s">
        <v>1309</v>
      </c>
      <c r="H385" s="6" t="s">
        <v>1447</v>
      </c>
      <c r="I385" s="27">
        <v>1</v>
      </c>
      <c r="K385" s="27">
        <v>86.5</v>
      </c>
      <c r="L385" s="27">
        <v>0.13</v>
      </c>
      <c r="M385" s="27">
        <v>0.8</v>
      </c>
      <c r="N385" s="27">
        <v>0.8</v>
      </c>
      <c r="O385" s="27">
        <v>0</v>
      </c>
      <c r="P385" s="27">
        <v>0</v>
      </c>
      <c r="Q385" s="27">
        <v>0.1</v>
      </c>
      <c r="S385" s="154">
        <v>0.01</v>
      </c>
      <c r="T385" s="154">
        <v>0.02</v>
      </c>
      <c r="U385" s="154">
        <v>0.02</v>
      </c>
      <c r="W385" s="27">
        <v>9.1999999999999993</v>
      </c>
      <c r="Z385" s="27">
        <v>0</v>
      </c>
      <c r="AA385" s="27">
        <v>9.1999999999999993</v>
      </c>
      <c r="AD385" s="27">
        <v>0</v>
      </c>
      <c r="AE385" s="27">
        <v>3.2</v>
      </c>
      <c r="AJ385" s="27">
        <v>0.4</v>
      </c>
      <c r="AK385" s="27">
        <v>30</v>
      </c>
      <c r="AL385" s="27">
        <v>0.3</v>
      </c>
      <c r="AM385" s="27">
        <v>8</v>
      </c>
      <c r="AN385" s="27">
        <v>19</v>
      </c>
      <c r="AO385" s="27">
        <v>176</v>
      </c>
      <c r="AP385" s="27">
        <v>1</v>
      </c>
      <c r="AQ385" s="27">
        <v>0.22</v>
      </c>
      <c r="AR385" s="27">
        <v>0.1</v>
      </c>
      <c r="AS385" s="27">
        <v>0.5</v>
      </c>
      <c r="AT385" s="27">
        <v>85</v>
      </c>
      <c r="AV385" s="27">
        <v>4</v>
      </c>
      <c r="AW385" s="27">
        <v>0</v>
      </c>
      <c r="AX385" s="27">
        <v>23</v>
      </c>
      <c r="BE385" s="27">
        <v>0</v>
      </c>
      <c r="BH385" s="27">
        <v>0.19</v>
      </c>
      <c r="BJ385" s="27">
        <v>0.08</v>
      </c>
      <c r="BK385" s="27">
        <v>0.02</v>
      </c>
      <c r="BL385" s="27">
        <v>0.3</v>
      </c>
      <c r="BN385" s="27">
        <v>0.04</v>
      </c>
      <c r="BO385" s="27">
        <v>30</v>
      </c>
      <c r="BP385" s="27">
        <v>0</v>
      </c>
      <c r="BQ385" s="27">
        <v>53</v>
      </c>
      <c r="BW385" s="27" t="s">
        <v>1420</v>
      </c>
      <c r="BX385" s="27">
        <v>3560</v>
      </c>
    </row>
    <row r="386" spans="1:76" ht="15" x14ac:dyDescent="0.3">
      <c r="A386" s="10" t="s">
        <v>955</v>
      </c>
      <c r="B386" t="s">
        <v>1413</v>
      </c>
      <c r="C386"/>
      <c r="D386" s="50" t="s">
        <v>407</v>
      </c>
      <c r="E386" s="14">
        <v>2</v>
      </c>
      <c r="F386" s="40" t="s">
        <v>1308</v>
      </c>
      <c r="I386" s="27">
        <v>1</v>
      </c>
      <c r="K386" s="27">
        <v>88.3</v>
      </c>
      <c r="L386" s="27">
        <v>0.11</v>
      </c>
      <c r="M386" s="27">
        <v>0.7</v>
      </c>
      <c r="N386" s="27">
        <v>0.7</v>
      </c>
      <c r="O386" s="27">
        <v>0</v>
      </c>
      <c r="P386" s="27">
        <v>0</v>
      </c>
      <c r="Q386" s="27">
        <v>0.2</v>
      </c>
      <c r="S386" s="154">
        <v>0.02</v>
      </c>
      <c r="T386" s="154">
        <v>0.04</v>
      </c>
      <c r="U386" s="154">
        <v>0.04</v>
      </c>
      <c r="W386" s="27">
        <v>10.199999999999999</v>
      </c>
      <c r="Z386" s="27">
        <v>0</v>
      </c>
      <c r="AA386" s="27">
        <v>10.199999999999999</v>
      </c>
      <c r="AD386" s="27">
        <v>0</v>
      </c>
      <c r="AE386" s="27">
        <v>0.2</v>
      </c>
      <c r="AJ386" s="27">
        <v>0.4</v>
      </c>
      <c r="AK386" s="27">
        <v>11</v>
      </c>
      <c r="AL386" s="27">
        <v>0.2</v>
      </c>
      <c r="AM386" s="27">
        <v>11</v>
      </c>
      <c r="AN386" s="27">
        <v>17</v>
      </c>
      <c r="AO386" s="27">
        <v>200</v>
      </c>
      <c r="AP386" s="27">
        <v>1</v>
      </c>
      <c r="AQ386" s="27">
        <v>0.05</v>
      </c>
      <c r="AR386" s="27">
        <v>0.04</v>
      </c>
      <c r="AS386" s="27">
        <v>0.2</v>
      </c>
      <c r="AT386" s="27">
        <v>14</v>
      </c>
      <c r="AV386" s="27">
        <v>3</v>
      </c>
      <c r="AW386" s="27">
        <v>0</v>
      </c>
      <c r="AX386" s="27">
        <v>17</v>
      </c>
      <c r="BE386" s="27">
        <v>0</v>
      </c>
      <c r="BH386" s="27">
        <v>0.09</v>
      </c>
      <c r="BJ386" s="27">
        <v>0.09</v>
      </c>
      <c r="BK386" s="27">
        <v>0.03</v>
      </c>
      <c r="BL386" s="27">
        <v>0.4</v>
      </c>
      <c r="BN386" s="27">
        <v>0.04</v>
      </c>
      <c r="BO386" s="27">
        <v>30</v>
      </c>
      <c r="BP386" s="27">
        <v>0</v>
      </c>
      <c r="BQ386" s="27">
        <v>50</v>
      </c>
      <c r="BW386" s="27" t="s">
        <v>1420</v>
      </c>
      <c r="BX386" s="27">
        <v>3561</v>
      </c>
    </row>
    <row r="387" spans="1:76" ht="15.5" x14ac:dyDescent="0.3">
      <c r="A387" s="10" t="s">
        <v>956</v>
      </c>
      <c r="B387" t="s">
        <v>1413</v>
      </c>
      <c r="C387" t="s">
        <v>407</v>
      </c>
      <c r="D387" s="50" t="s">
        <v>407</v>
      </c>
      <c r="E387">
        <v>1</v>
      </c>
      <c r="F387" s="40" t="s">
        <v>1310</v>
      </c>
      <c r="H387" s="6" t="s">
        <v>1465</v>
      </c>
      <c r="I387" s="27">
        <v>1</v>
      </c>
      <c r="K387" s="27">
        <v>87.8</v>
      </c>
      <c r="L387" s="27">
        <v>0.11</v>
      </c>
      <c r="M387" s="27">
        <v>0.7</v>
      </c>
      <c r="N387" s="27">
        <v>0.7</v>
      </c>
      <c r="O387" s="27">
        <v>0</v>
      </c>
      <c r="P387" s="27">
        <v>0</v>
      </c>
      <c r="Q387" s="27">
        <v>0.1</v>
      </c>
      <c r="S387" s="154" t="s">
        <v>501</v>
      </c>
      <c r="T387" s="154" t="s">
        <v>501</v>
      </c>
      <c r="U387" s="154">
        <v>0.01</v>
      </c>
      <c r="W387" s="27">
        <v>8.6</v>
      </c>
      <c r="Z387" s="27">
        <v>0</v>
      </c>
      <c r="AA387" s="27">
        <v>8.6</v>
      </c>
      <c r="AD387" s="27">
        <v>0</v>
      </c>
      <c r="AE387" s="27">
        <v>2</v>
      </c>
      <c r="AJ387" s="27">
        <v>0.4</v>
      </c>
      <c r="AK387" s="27">
        <v>4</v>
      </c>
      <c r="AL387" s="27">
        <v>0.3</v>
      </c>
      <c r="AM387" s="27">
        <v>8</v>
      </c>
      <c r="AN387" s="27">
        <v>17</v>
      </c>
      <c r="AO387" s="27">
        <v>201</v>
      </c>
      <c r="AP387" s="27">
        <v>4</v>
      </c>
      <c r="AQ387" s="27">
        <v>0.09</v>
      </c>
      <c r="AR387" s="27">
        <v>0.08</v>
      </c>
      <c r="AS387" s="27">
        <v>0.4</v>
      </c>
      <c r="AT387" s="27">
        <v>50</v>
      </c>
      <c r="AV387" s="27">
        <v>6</v>
      </c>
      <c r="AW387" s="27">
        <v>0</v>
      </c>
      <c r="AX387" s="27">
        <v>39</v>
      </c>
      <c r="BE387" s="27">
        <v>0</v>
      </c>
      <c r="BH387" s="27">
        <v>0.7</v>
      </c>
      <c r="BJ387" s="27">
        <v>0.02</v>
      </c>
      <c r="BK387" s="27">
        <v>0.02</v>
      </c>
      <c r="BL387" s="27">
        <v>0.6</v>
      </c>
      <c r="BN387" s="27">
        <v>0.01</v>
      </c>
      <c r="BO387" s="27">
        <v>2</v>
      </c>
      <c r="BP387" s="27">
        <v>0</v>
      </c>
      <c r="BQ387" s="27">
        <v>8</v>
      </c>
      <c r="BW387" s="27" t="s">
        <v>1420</v>
      </c>
      <c r="BX387" s="27">
        <v>3565</v>
      </c>
    </row>
    <row r="388" spans="1:76" ht="15.5" x14ac:dyDescent="0.3">
      <c r="A388" s="10" t="s">
        <v>957</v>
      </c>
      <c r="B388" t="s">
        <v>1413</v>
      </c>
      <c r="C388" t="s">
        <v>407</v>
      </c>
      <c r="D388" s="50" t="s">
        <v>407</v>
      </c>
      <c r="E388">
        <v>1</v>
      </c>
      <c r="F388" s="40" t="s">
        <v>1311</v>
      </c>
      <c r="H388" s="6" t="s">
        <v>1465</v>
      </c>
      <c r="I388" s="27">
        <v>1</v>
      </c>
      <c r="K388" s="27">
        <v>31.8</v>
      </c>
      <c r="L388" s="27">
        <v>0.57999999999999996</v>
      </c>
      <c r="M388" s="27">
        <v>3.6</v>
      </c>
      <c r="N388" s="27">
        <v>3.6</v>
      </c>
      <c r="O388" s="27">
        <v>0</v>
      </c>
      <c r="P388" s="27">
        <v>0</v>
      </c>
      <c r="Q388" s="27">
        <v>0.8</v>
      </c>
      <c r="S388" s="154">
        <v>0.08</v>
      </c>
      <c r="T388" s="154">
        <v>0.28000000000000003</v>
      </c>
      <c r="U388" s="154">
        <v>0.37</v>
      </c>
      <c r="W388" s="27">
        <v>53.1</v>
      </c>
      <c r="Z388" s="27">
        <v>0</v>
      </c>
      <c r="AA388" s="27">
        <v>53.1</v>
      </c>
      <c r="AD388" s="27">
        <v>0</v>
      </c>
      <c r="AE388" s="27">
        <v>8.1999999999999993</v>
      </c>
      <c r="AJ388" s="27">
        <v>2.5</v>
      </c>
      <c r="AK388" s="27">
        <v>28</v>
      </c>
      <c r="AL388" s="27">
        <v>4.0999999999999996</v>
      </c>
      <c r="AM388" s="27">
        <v>42</v>
      </c>
      <c r="AN388" s="27">
        <v>119</v>
      </c>
      <c r="AO388" s="27">
        <v>996</v>
      </c>
      <c r="AP388" s="27">
        <v>7</v>
      </c>
      <c r="AQ388" s="27">
        <v>0.56999999999999995</v>
      </c>
      <c r="AR388" s="27">
        <v>0.36</v>
      </c>
      <c r="AS388" s="27">
        <v>6.5</v>
      </c>
      <c r="AT388" s="27">
        <v>305</v>
      </c>
      <c r="AV388" s="27">
        <v>60</v>
      </c>
      <c r="AW388" s="27">
        <v>0</v>
      </c>
      <c r="AX388" s="27">
        <v>359</v>
      </c>
      <c r="BE388" s="27">
        <v>0</v>
      </c>
      <c r="BH388" s="27">
        <v>0</v>
      </c>
      <c r="BJ388" s="27" t="s">
        <v>501</v>
      </c>
      <c r="BK388" s="27">
        <v>0.21</v>
      </c>
      <c r="BL388" s="27">
        <v>4.4000000000000004</v>
      </c>
      <c r="BN388" s="27">
        <v>6.7000000000000004E-2</v>
      </c>
      <c r="BO388" s="27" t="s">
        <v>501</v>
      </c>
      <c r="BP388" s="27">
        <v>0</v>
      </c>
      <c r="BQ388" s="27">
        <v>5</v>
      </c>
      <c r="BW388" s="27" t="s">
        <v>1420</v>
      </c>
      <c r="BX388" s="27">
        <v>3568</v>
      </c>
    </row>
    <row r="389" spans="1:76" ht="15" x14ac:dyDescent="0.3">
      <c r="A389" s="10" t="s">
        <v>958</v>
      </c>
      <c r="B389"/>
      <c r="C389"/>
      <c r="D389" s="50" t="s">
        <v>407</v>
      </c>
      <c r="E389" s="107">
        <v>3</v>
      </c>
      <c r="F389" s="40" t="s">
        <v>653</v>
      </c>
      <c r="S389" s="154"/>
      <c r="T389" s="154"/>
      <c r="U389" s="154"/>
    </row>
    <row r="390" spans="1:76" ht="15" x14ac:dyDescent="0.3">
      <c r="A390" s="10" t="s">
        <v>959</v>
      </c>
      <c r="B390"/>
      <c r="C390"/>
      <c r="D390" s="50" t="s">
        <v>407</v>
      </c>
      <c r="E390" s="107">
        <v>3</v>
      </c>
      <c r="F390" s="40" t="s">
        <v>654</v>
      </c>
      <c r="S390" s="154"/>
      <c r="T390" s="154"/>
      <c r="U390" s="154"/>
    </row>
    <row r="391" spans="1:76" ht="15.5" x14ac:dyDescent="0.3">
      <c r="A391" s="10" t="s">
        <v>960</v>
      </c>
      <c r="B391"/>
      <c r="C391"/>
      <c r="D391" s="50" t="s">
        <v>407</v>
      </c>
      <c r="E391" s="107">
        <v>3</v>
      </c>
      <c r="F391" s="40" t="s">
        <v>1312</v>
      </c>
      <c r="G391" s="5" t="s">
        <v>1526</v>
      </c>
      <c r="H391" s="6" t="s">
        <v>1465</v>
      </c>
      <c r="S391" s="154"/>
      <c r="T391" s="154"/>
      <c r="U391" s="154"/>
    </row>
    <row r="392" spans="1:76" ht="15.5" x14ac:dyDescent="0.3">
      <c r="A392" s="10" t="s">
        <v>961</v>
      </c>
      <c r="B392"/>
      <c r="C392" t="s">
        <v>407</v>
      </c>
      <c r="D392" s="50" t="s">
        <v>407</v>
      </c>
      <c r="E392" s="107">
        <v>3</v>
      </c>
      <c r="F392" s="40" t="s">
        <v>655</v>
      </c>
      <c r="H392" s="6" t="s">
        <v>1465</v>
      </c>
      <c r="S392" s="154"/>
      <c r="T392" s="154"/>
      <c r="U392" s="154"/>
      <c r="BW392" s="27" t="s">
        <v>1420</v>
      </c>
      <c r="BX392" s="27">
        <v>4247</v>
      </c>
    </row>
    <row r="393" spans="1:76" ht="15.5" x14ac:dyDescent="0.3">
      <c r="A393" s="10" t="s">
        <v>962</v>
      </c>
      <c r="B393"/>
      <c r="C393"/>
      <c r="D393" s="50" t="s">
        <v>407</v>
      </c>
      <c r="E393" s="14">
        <v>2</v>
      </c>
      <c r="F393" s="40" t="s">
        <v>1313</v>
      </c>
      <c r="G393" s="5" t="s">
        <v>1441</v>
      </c>
      <c r="H393" s="6" t="s">
        <v>1465</v>
      </c>
      <c r="S393" s="154"/>
      <c r="T393" s="154"/>
      <c r="U393" s="154"/>
    </row>
    <row r="394" spans="1:76" ht="15.5" x14ac:dyDescent="0.3">
      <c r="A394" s="10" t="s">
        <v>963</v>
      </c>
      <c r="B394"/>
      <c r="C394"/>
      <c r="D394" s="50" t="s">
        <v>407</v>
      </c>
      <c r="E394" s="107">
        <v>3</v>
      </c>
      <c r="F394" s="40" t="s">
        <v>1315</v>
      </c>
      <c r="H394" s="6" t="s">
        <v>1442</v>
      </c>
      <c r="S394" s="154"/>
      <c r="T394" s="154"/>
      <c r="U394" s="154"/>
    </row>
    <row r="395" spans="1:76" ht="15" x14ac:dyDescent="0.3">
      <c r="A395" s="10" t="s">
        <v>964</v>
      </c>
      <c r="B395"/>
      <c r="C395"/>
      <c r="D395" s="50" t="s">
        <v>407</v>
      </c>
      <c r="E395" s="107">
        <v>3</v>
      </c>
      <c r="F395" s="40" t="s">
        <v>656</v>
      </c>
      <c r="S395" s="154"/>
      <c r="T395" s="154"/>
      <c r="U395" s="154"/>
    </row>
    <row r="396" spans="1:76" ht="15" x14ac:dyDescent="0.3">
      <c r="A396" s="10" t="s">
        <v>965</v>
      </c>
      <c r="B396" t="s">
        <v>1413</v>
      </c>
      <c r="C396"/>
      <c r="D396" s="50" t="s">
        <v>407</v>
      </c>
      <c r="E396" s="14">
        <v>2</v>
      </c>
      <c r="F396" s="40" t="s">
        <v>1464</v>
      </c>
      <c r="I396" s="27">
        <v>1</v>
      </c>
      <c r="K396" s="27">
        <v>1.4</v>
      </c>
      <c r="M396" s="27">
        <v>24.6</v>
      </c>
      <c r="N396" s="27">
        <v>24.6</v>
      </c>
      <c r="O396" s="27">
        <v>0</v>
      </c>
      <c r="P396" s="27">
        <v>0</v>
      </c>
      <c r="Q396" s="27">
        <v>50</v>
      </c>
      <c r="S396" s="154">
        <v>10.119999999999999</v>
      </c>
      <c r="T396" s="154">
        <v>20.420000000000002</v>
      </c>
      <c r="U396" s="154">
        <v>17.010000000000002</v>
      </c>
      <c r="W396" s="27">
        <v>14.7</v>
      </c>
      <c r="AA396" s="27">
        <v>3.5</v>
      </c>
      <c r="AE396" s="27">
        <v>6</v>
      </c>
      <c r="AK396" s="27">
        <v>34</v>
      </c>
      <c r="AL396" s="27">
        <v>1.7</v>
      </c>
      <c r="AM396" s="27">
        <v>157</v>
      </c>
      <c r="AN396" s="27">
        <v>328</v>
      </c>
      <c r="AO396" s="27">
        <v>721</v>
      </c>
      <c r="AP396" s="27">
        <v>478</v>
      </c>
      <c r="AQ396" s="27">
        <v>2.5099999999999998</v>
      </c>
      <c r="AR396" s="27">
        <v>0.56000000000000005</v>
      </c>
      <c r="AT396" s="27">
        <v>1.54</v>
      </c>
      <c r="AV396" s="27">
        <v>0</v>
      </c>
      <c r="BE396" s="27">
        <v>0</v>
      </c>
      <c r="BH396" s="27">
        <v>4.7</v>
      </c>
      <c r="BJ396" s="27">
        <v>0.14000000000000001</v>
      </c>
      <c r="BK396" s="27">
        <v>0.1</v>
      </c>
      <c r="BL396" s="27">
        <v>13.1</v>
      </c>
      <c r="BN396" s="27">
        <v>0.378</v>
      </c>
      <c r="BO396" s="27">
        <v>78</v>
      </c>
      <c r="BP396" s="27">
        <v>0</v>
      </c>
      <c r="BQ396" s="27">
        <v>0</v>
      </c>
      <c r="BW396" s="27" t="s">
        <v>4</v>
      </c>
      <c r="BX396" s="27">
        <v>6509</v>
      </c>
    </row>
    <row r="397" spans="1:76" ht="15.5" x14ac:dyDescent="0.3">
      <c r="A397" s="10" t="s">
        <v>966</v>
      </c>
      <c r="B397" t="s">
        <v>1413</v>
      </c>
      <c r="C397"/>
      <c r="D397" s="50" t="s">
        <v>407</v>
      </c>
      <c r="E397">
        <v>1</v>
      </c>
      <c r="F397" s="40" t="s">
        <v>1316</v>
      </c>
      <c r="H397" s="6" t="s">
        <v>1448</v>
      </c>
      <c r="I397" s="27">
        <v>1</v>
      </c>
      <c r="K397" s="27">
        <v>83.4</v>
      </c>
      <c r="L397" s="27">
        <v>0.05</v>
      </c>
      <c r="M397" s="27">
        <v>0.3</v>
      </c>
      <c r="N397" s="27">
        <v>0.3</v>
      </c>
      <c r="O397" s="27">
        <v>0</v>
      </c>
      <c r="P397" s="27">
        <v>0</v>
      </c>
      <c r="Q397" s="27">
        <v>0.1</v>
      </c>
      <c r="S397" s="154">
        <v>0.01</v>
      </c>
      <c r="T397" s="154">
        <v>0.02</v>
      </c>
      <c r="U397" s="154">
        <v>0.02</v>
      </c>
      <c r="W397" s="27">
        <v>14.4</v>
      </c>
      <c r="Z397" s="27">
        <v>0</v>
      </c>
      <c r="AA397" s="27">
        <v>14.4</v>
      </c>
      <c r="AD397" s="27">
        <v>0</v>
      </c>
      <c r="AE397" s="27">
        <v>3</v>
      </c>
      <c r="AJ397" s="27">
        <v>0.2</v>
      </c>
      <c r="AK397" s="27">
        <v>5</v>
      </c>
      <c r="AL397" s="27">
        <v>0.4</v>
      </c>
      <c r="AM397" s="27">
        <v>4</v>
      </c>
      <c r="AN397" s="27">
        <v>9</v>
      </c>
      <c r="AO397" s="27">
        <v>85</v>
      </c>
      <c r="AP397" s="27">
        <v>3</v>
      </c>
      <c r="AQ397" s="27">
        <v>0.14000000000000001</v>
      </c>
      <c r="AR397" s="27">
        <v>0.1</v>
      </c>
      <c r="AS397" s="27">
        <v>1</v>
      </c>
      <c r="AT397" s="27">
        <v>95</v>
      </c>
      <c r="AV397" s="27">
        <v>3</v>
      </c>
      <c r="AW397" s="27">
        <v>0</v>
      </c>
      <c r="AX397" s="27">
        <v>18</v>
      </c>
      <c r="BE397" s="27">
        <v>0</v>
      </c>
      <c r="BH397" s="27">
        <v>0.18</v>
      </c>
      <c r="BJ397" s="27">
        <v>0.02</v>
      </c>
      <c r="BK397" s="27">
        <v>0.01</v>
      </c>
      <c r="BL397" s="27">
        <v>0.3</v>
      </c>
      <c r="BN397" s="27">
        <v>0.01</v>
      </c>
      <c r="BO397" s="27">
        <v>1</v>
      </c>
      <c r="BP397" s="27">
        <v>0</v>
      </c>
      <c r="BQ397" s="27">
        <v>4</v>
      </c>
      <c r="BW397" s="27" t="s">
        <v>1420</v>
      </c>
      <c r="BX397" s="27">
        <v>3582</v>
      </c>
    </row>
    <row r="398" spans="1:76" ht="15.5" x14ac:dyDescent="0.3">
      <c r="A398" s="10" t="s">
        <v>967</v>
      </c>
      <c r="B398"/>
      <c r="C398"/>
      <c r="D398" s="50" t="s">
        <v>407</v>
      </c>
      <c r="E398" s="107">
        <v>3</v>
      </c>
      <c r="F398" s="40" t="s">
        <v>428</v>
      </c>
      <c r="H398" s="6" t="s">
        <v>1448</v>
      </c>
      <c r="S398" s="154"/>
      <c r="T398" s="154"/>
      <c r="U398" s="154"/>
    </row>
    <row r="399" spans="1:76" ht="15.5" x14ac:dyDescent="0.3">
      <c r="A399" s="10" t="s">
        <v>968</v>
      </c>
      <c r="B399"/>
      <c r="C399"/>
      <c r="D399" s="50" t="s">
        <v>407</v>
      </c>
      <c r="E399" s="107">
        <v>3</v>
      </c>
      <c r="F399" s="40" t="s">
        <v>427</v>
      </c>
      <c r="G399" s="5" t="s">
        <v>1528</v>
      </c>
      <c r="H399" s="6" t="s">
        <v>1448</v>
      </c>
      <c r="S399" s="154"/>
      <c r="T399" s="154"/>
      <c r="U399" s="154"/>
    </row>
    <row r="400" spans="1:76" ht="15.5" x14ac:dyDescent="0.3">
      <c r="A400" s="10" t="s">
        <v>969</v>
      </c>
      <c r="B400" t="s">
        <v>1413</v>
      </c>
      <c r="C400"/>
      <c r="D400" s="50" t="s">
        <v>407</v>
      </c>
      <c r="E400" s="14">
        <v>2</v>
      </c>
      <c r="F400" s="40" t="s">
        <v>1194</v>
      </c>
      <c r="H400" s="6" t="s">
        <v>1455</v>
      </c>
      <c r="I400" s="27">
        <v>1</v>
      </c>
      <c r="K400" s="27">
        <v>85.3</v>
      </c>
      <c r="L400" s="27">
        <v>0.06</v>
      </c>
      <c r="M400" s="27">
        <v>0.04</v>
      </c>
      <c r="N400" s="27">
        <v>0.4</v>
      </c>
      <c r="O400" s="27">
        <v>0</v>
      </c>
      <c r="P400" s="27">
        <v>0</v>
      </c>
      <c r="Q400" s="27">
        <v>0.1</v>
      </c>
      <c r="S400" s="154">
        <v>0.01</v>
      </c>
      <c r="T400" s="154">
        <v>0.01</v>
      </c>
      <c r="U400" s="154">
        <v>0.03</v>
      </c>
      <c r="W400" s="27">
        <v>12.1</v>
      </c>
      <c r="Z400" s="27">
        <v>0</v>
      </c>
      <c r="AA400" s="27">
        <v>12.1</v>
      </c>
      <c r="AD400" s="27">
        <v>0</v>
      </c>
      <c r="AE400" s="27">
        <v>1.8</v>
      </c>
      <c r="AJ400" s="27">
        <v>0.4</v>
      </c>
      <c r="AK400" s="27">
        <v>4</v>
      </c>
      <c r="AL400" s="27">
        <v>0.3</v>
      </c>
      <c r="AM400" s="27">
        <v>10</v>
      </c>
      <c r="AN400" s="27">
        <v>6</v>
      </c>
      <c r="AO400" s="27">
        <v>159</v>
      </c>
      <c r="AP400" s="27">
        <v>1</v>
      </c>
      <c r="AQ400" s="27">
        <v>0.03</v>
      </c>
      <c r="AR400" s="27">
        <v>0.04</v>
      </c>
      <c r="AS400" s="27">
        <v>0.7</v>
      </c>
      <c r="AT400" s="27">
        <v>440</v>
      </c>
      <c r="AV400" s="27">
        <v>5</v>
      </c>
      <c r="AW400" s="27">
        <v>0</v>
      </c>
      <c r="AX400" s="27">
        <v>31</v>
      </c>
      <c r="BE400" s="27">
        <v>0</v>
      </c>
      <c r="BH400" s="27">
        <v>0</v>
      </c>
      <c r="BJ400" s="27">
        <v>0.08</v>
      </c>
      <c r="BK400" s="27">
        <v>0.02</v>
      </c>
      <c r="BL400" s="27">
        <v>0.3</v>
      </c>
      <c r="BN400" s="27">
        <v>5.5E-2</v>
      </c>
      <c r="BO400" s="27">
        <v>16</v>
      </c>
      <c r="BP400" s="27">
        <v>0</v>
      </c>
      <c r="BQ400" s="27">
        <v>43</v>
      </c>
      <c r="BW400" s="27" t="s">
        <v>1420</v>
      </c>
      <c r="BX400" s="27">
        <v>3581</v>
      </c>
    </row>
    <row r="401" spans="1:76" ht="15.5" x14ac:dyDescent="0.3">
      <c r="A401" s="10" t="s">
        <v>970</v>
      </c>
      <c r="B401"/>
      <c r="C401"/>
      <c r="D401" s="50" t="s">
        <v>407</v>
      </c>
      <c r="E401" s="107">
        <v>3</v>
      </c>
      <c r="F401" s="40" t="s">
        <v>1317</v>
      </c>
      <c r="G401" s="5" t="s">
        <v>1534</v>
      </c>
      <c r="H401" s="6" t="s">
        <v>1455</v>
      </c>
      <c r="S401" s="154"/>
      <c r="T401" s="154"/>
      <c r="U401" s="154"/>
    </row>
    <row r="402" spans="1:76" ht="15.5" x14ac:dyDescent="0.3">
      <c r="A402" s="10" t="s">
        <v>971</v>
      </c>
      <c r="B402"/>
      <c r="C402"/>
      <c r="D402" s="50" t="s">
        <v>407</v>
      </c>
      <c r="E402" s="107">
        <v>3</v>
      </c>
      <c r="F402" s="40" t="s">
        <v>307</v>
      </c>
      <c r="G402" s="5" t="s">
        <v>1532</v>
      </c>
      <c r="H402" s="6" t="s">
        <v>1455</v>
      </c>
      <c r="S402" s="154"/>
      <c r="T402" s="154"/>
      <c r="U402" s="154"/>
    </row>
    <row r="403" spans="1:76" ht="15.5" x14ac:dyDescent="0.3">
      <c r="A403" s="10" t="s">
        <v>972</v>
      </c>
      <c r="B403"/>
      <c r="C403"/>
      <c r="D403" s="50" t="s">
        <v>407</v>
      </c>
      <c r="E403" s="107">
        <v>3</v>
      </c>
      <c r="F403" s="40" t="s">
        <v>608</v>
      </c>
      <c r="H403" s="6" t="s">
        <v>1454</v>
      </c>
      <c r="S403" s="154"/>
      <c r="T403" s="154"/>
      <c r="U403" s="154"/>
    </row>
    <row r="404" spans="1:76" ht="15.5" x14ac:dyDescent="0.3">
      <c r="A404" s="10" t="s">
        <v>973</v>
      </c>
      <c r="B404"/>
      <c r="C404"/>
      <c r="D404" s="50" t="s">
        <v>407</v>
      </c>
      <c r="E404" s="107">
        <v>3</v>
      </c>
      <c r="F404" s="40" t="s">
        <v>308</v>
      </c>
      <c r="H404" s="6" t="s">
        <v>1456</v>
      </c>
      <c r="S404" s="154"/>
      <c r="T404" s="154"/>
      <c r="U404" s="154"/>
    </row>
    <row r="405" spans="1:76" ht="15.5" x14ac:dyDescent="0.3">
      <c r="A405" s="10" t="s">
        <v>974</v>
      </c>
      <c r="B405"/>
      <c r="C405"/>
      <c r="D405" s="50" t="s">
        <v>407</v>
      </c>
      <c r="E405" s="107">
        <v>3</v>
      </c>
      <c r="F405" s="40" t="s">
        <v>1318</v>
      </c>
      <c r="H405" s="6" t="s">
        <v>1456</v>
      </c>
      <c r="S405" s="154"/>
      <c r="T405" s="154"/>
      <c r="U405" s="154"/>
    </row>
    <row r="406" spans="1:76" ht="15" x14ac:dyDescent="0.3">
      <c r="A406" s="10" t="s">
        <v>975</v>
      </c>
      <c r="B406" t="s">
        <v>1413</v>
      </c>
      <c r="C406"/>
      <c r="D406" s="50" t="s">
        <v>407</v>
      </c>
      <c r="E406">
        <v>1</v>
      </c>
      <c r="F406" s="40" t="s">
        <v>310</v>
      </c>
      <c r="I406" s="27">
        <v>1</v>
      </c>
      <c r="K406" s="27">
        <v>6.29</v>
      </c>
      <c r="M406" s="27">
        <v>24.54</v>
      </c>
      <c r="P406" s="27">
        <v>0</v>
      </c>
      <c r="Q406" s="27">
        <v>45.85</v>
      </c>
      <c r="S406" s="154">
        <v>8.6739999999999995</v>
      </c>
      <c r="T406" s="154">
        <v>14.257999999999999</v>
      </c>
      <c r="U406" s="154">
        <v>20.904</v>
      </c>
      <c r="X406" s="27">
        <v>17.809999999999999</v>
      </c>
      <c r="AA406" s="27">
        <v>1</v>
      </c>
      <c r="AE406" s="27">
        <v>3.9</v>
      </c>
      <c r="AJ406" s="27">
        <v>4.88</v>
      </c>
      <c r="AK406" s="27">
        <v>43</v>
      </c>
      <c r="AL406" s="27">
        <v>14.97</v>
      </c>
      <c r="AM406" s="27">
        <v>535</v>
      </c>
      <c r="AN406" s="27">
        <v>1174</v>
      </c>
      <c r="AO406" s="27">
        <v>807</v>
      </c>
      <c r="AP406" s="27">
        <v>18</v>
      </c>
      <c r="AQ406" s="27">
        <v>7.46</v>
      </c>
      <c r="AR406" s="27">
        <v>1.387</v>
      </c>
      <c r="AS406" s="27">
        <v>5.6</v>
      </c>
      <c r="AT406" s="27">
        <v>3.0209999999999999</v>
      </c>
      <c r="AU406" s="27">
        <v>19</v>
      </c>
      <c r="AW406" s="27">
        <v>0</v>
      </c>
      <c r="AX406"/>
      <c r="AY406" s="27">
        <v>0</v>
      </c>
      <c r="AZ406" s="27">
        <v>288</v>
      </c>
      <c r="BA406" s="27">
        <v>0</v>
      </c>
      <c r="BC406" s="27">
        <v>0</v>
      </c>
      <c r="BD406" s="27">
        <v>0</v>
      </c>
      <c r="BH406" s="27">
        <v>0</v>
      </c>
      <c r="BJ406" s="27">
        <v>0.21</v>
      </c>
      <c r="BK406" s="27">
        <v>0.32</v>
      </c>
      <c r="BL406" s="27">
        <v>1.7450000000000001</v>
      </c>
      <c r="BN406" s="27">
        <v>0.224</v>
      </c>
      <c r="BO406" s="27">
        <v>58</v>
      </c>
      <c r="BP406" s="27">
        <v>0</v>
      </c>
      <c r="BQ406" s="27">
        <v>1.9</v>
      </c>
      <c r="BW406" s="27" t="s">
        <v>7</v>
      </c>
      <c r="BX406" s="27">
        <v>12014</v>
      </c>
    </row>
    <row r="407" spans="1:76" ht="15" x14ac:dyDescent="0.3">
      <c r="A407" s="10" t="s">
        <v>976</v>
      </c>
      <c r="B407" t="s">
        <v>1413</v>
      </c>
      <c r="C407"/>
      <c r="D407" s="50" t="s">
        <v>407</v>
      </c>
      <c r="E407" s="25">
        <v>1</v>
      </c>
      <c r="F407" s="40" t="s">
        <v>309</v>
      </c>
      <c r="I407" s="27">
        <v>1</v>
      </c>
      <c r="K407" s="27">
        <v>4.5</v>
      </c>
      <c r="M407" s="27">
        <v>18.600000000000001</v>
      </c>
      <c r="N407" s="27">
        <v>18.600000000000001</v>
      </c>
      <c r="O407" s="27">
        <v>0</v>
      </c>
      <c r="P407" s="27">
        <v>0</v>
      </c>
      <c r="Q407" s="27">
        <v>19.399999999999999</v>
      </c>
      <c r="S407" s="154">
        <v>3.67</v>
      </c>
      <c r="T407" s="154">
        <v>6.03</v>
      </c>
      <c r="U407" s="154">
        <v>8.84</v>
      </c>
      <c r="W407" s="27">
        <v>17.899999999999999</v>
      </c>
      <c r="AA407" s="27">
        <v>0</v>
      </c>
      <c r="AE407" s="27">
        <v>35.9</v>
      </c>
      <c r="AK407" s="27">
        <v>55</v>
      </c>
      <c r="AL407" s="27">
        <v>3.3</v>
      </c>
      <c r="AM407" s="27">
        <v>262</v>
      </c>
      <c r="AN407" s="27">
        <v>92</v>
      </c>
      <c r="AO407" s="27">
        <v>919</v>
      </c>
      <c r="AP407" s="27">
        <v>18</v>
      </c>
      <c r="AQ407" s="27">
        <v>10.3</v>
      </c>
      <c r="AR407" s="27">
        <v>0.69</v>
      </c>
      <c r="AV407" s="27">
        <v>3</v>
      </c>
      <c r="BJ407" s="27">
        <v>0.09</v>
      </c>
      <c r="BK407" s="27">
        <v>7.0000000000000007E-2</v>
      </c>
      <c r="BL407" s="27">
        <v>0.9</v>
      </c>
      <c r="BO407" s="27">
        <v>32</v>
      </c>
      <c r="BP407" s="27">
        <v>0</v>
      </c>
      <c r="BQ407" s="27">
        <v>0</v>
      </c>
      <c r="BW407" s="27" t="s">
        <v>4</v>
      </c>
      <c r="BX407" s="27">
        <v>6014</v>
      </c>
    </row>
    <row r="408" spans="1:76" ht="15.5" x14ac:dyDescent="0.3">
      <c r="A408" s="10" t="s">
        <v>977</v>
      </c>
      <c r="B408" t="s">
        <v>1413</v>
      </c>
      <c r="C408"/>
      <c r="D408" s="50" t="s">
        <v>407</v>
      </c>
      <c r="E408" s="14">
        <v>2</v>
      </c>
      <c r="F408" s="40" t="s">
        <v>1320</v>
      </c>
      <c r="H408" s="6" t="s">
        <v>1449</v>
      </c>
      <c r="I408" s="27">
        <v>1</v>
      </c>
      <c r="K408" s="27">
        <v>83.8</v>
      </c>
      <c r="L408" s="27">
        <v>0.06</v>
      </c>
      <c r="M408" s="27">
        <v>0.4</v>
      </c>
      <c r="N408" s="27">
        <v>0.4</v>
      </c>
      <c r="O408" s="27">
        <v>0</v>
      </c>
      <c r="P408" s="27">
        <v>0</v>
      </c>
      <c r="Q408" s="27">
        <v>0.1</v>
      </c>
      <c r="S408" s="154">
        <v>0.01</v>
      </c>
      <c r="T408" s="154">
        <v>0.04</v>
      </c>
      <c r="U408" s="154">
        <v>0.05</v>
      </c>
      <c r="W408" s="27">
        <v>13.4</v>
      </c>
      <c r="Z408" s="27" t="s">
        <v>501</v>
      </c>
      <c r="AA408" s="27">
        <v>13.4</v>
      </c>
      <c r="AD408" s="27">
        <v>0</v>
      </c>
      <c r="AE408" s="27">
        <v>1.9</v>
      </c>
      <c r="AJ408" s="27">
        <v>0.4</v>
      </c>
      <c r="AK408" s="27">
        <v>11</v>
      </c>
      <c r="AL408" s="27">
        <v>0.7</v>
      </c>
      <c r="AM408" s="27">
        <v>8</v>
      </c>
      <c r="AN408" s="27">
        <v>17</v>
      </c>
      <c r="AO408" s="27">
        <v>197</v>
      </c>
      <c r="AP408" s="27">
        <v>4</v>
      </c>
      <c r="AQ408" s="27">
        <v>0.04</v>
      </c>
      <c r="AR408" s="27">
        <v>0.13</v>
      </c>
      <c r="AS408" s="27">
        <v>0.1</v>
      </c>
      <c r="AT408" s="27">
        <v>45</v>
      </c>
      <c r="AV408" s="27" t="s">
        <v>501</v>
      </c>
      <c r="AW408" s="27">
        <v>0</v>
      </c>
      <c r="AX408" s="27" t="s">
        <v>501</v>
      </c>
      <c r="BE408" s="27">
        <v>0</v>
      </c>
      <c r="BH408" s="27">
        <v>0.55000000000000004</v>
      </c>
      <c r="BJ408" s="27">
        <v>0.02</v>
      </c>
      <c r="BK408" s="27">
        <v>0.03</v>
      </c>
      <c r="BL408" s="27">
        <v>0.2</v>
      </c>
      <c r="BN408" s="27">
        <v>0.04</v>
      </c>
      <c r="BO408" s="27">
        <v>3</v>
      </c>
      <c r="BP408" s="27">
        <v>0</v>
      </c>
      <c r="BQ408" s="27">
        <v>15</v>
      </c>
      <c r="BW408" s="27" t="s">
        <v>1420</v>
      </c>
      <c r="BX408" s="27">
        <v>3572</v>
      </c>
    </row>
    <row r="409" spans="1:76" ht="15.5" x14ac:dyDescent="0.3">
      <c r="A409" s="10" t="s">
        <v>978</v>
      </c>
      <c r="B409"/>
      <c r="C409"/>
      <c r="D409" s="50" t="s">
        <v>407</v>
      </c>
      <c r="E409" s="107">
        <v>3</v>
      </c>
      <c r="F409" s="40" t="s">
        <v>1195</v>
      </c>
      <c r="H409" s="6" t="s">
        <v>1461</v>
      </c>
      <c r="S409" s="154"/>
      <c r="T409" s="154"/>
      <c r="U409" s="154"/>
    </row>
    <row r="410" spans="1:76" ht="15.5" x14ac:dyDescent="0.3">
      <c r="A410" s="10" t="s">
        <v>979</v>
      </c>
      <c r="B410"/>
      <c r="C410"/>
      <c r="D410" s="50" t="s">
        <v>407</v>
      </c>
      <c r="E410" s="107">
        <v>3</v>
      </c>
      <c r="F410" s="40" t="s">
        <v>1196</v>
      </c>
      <c r="H410" s="6" t="s">
        <v>1461</v>
      </c>
      <c r="S410" s="154"/>
      <c r="T410" s="154"/>
      <c r="U410" s="154"/>
    </row>
    <row r="411" spans="1:76" ht="15.5" x14ac:dyDescent="0.3">
      <c r="A411" s="10" t="s">
        <v>980</v>
      </c>
      <c r="B411"/>
      <c r="C411"/>
      <c r="D411" s="50" t="s">
        <v>407</v>
      </c>
      <c r="E411" s="107">
        <v>3</v>
      </c>
      <c r="F411" s="40" t="s">
        <v>1197</v>
      </c>
      <c r="H411" s="6" t="s">
        <v>1461</v>
      </c>
      <c r="S411" s="154"/>
      <c r="T411" s="154"/>
      <c r="U411" s="154"/>
    </row>
    <row r="412" spans="1:76" ht="15.5" x14ac:dyDescent="0.3">
      <c r="A412" s="10" t="s">
        <v>981</v>
      </c>
      <c r="B412"/>
      <c r="C412"/>
      <c r="D412" s="50" t="s">
        <v>407</v>
      </c>
      <c r="E412" s="107">
        <v>3</v>
      </c>
      <c r="F412" s="40" t="s">
        <v>1321</v>
      </c>
      <c r="H412" s="6" t="s">
        <v>1461</v>
      </c>
      <c r="S412" s="154"/>
      <c r="T412" s="154"/>
      <c r="U412" s="154"/>
    </row>
    <row r="413" spans="1:76" ht="15" x14ac:dyDescent="0.3">
      <c r="A413" s="10" t="s">
        <v>982</v>
      </c>
      <c r="B413" t="s">
        <v>1413</v>
      </c>
      <c r="C413"/>
      <c r="D413" s="50" t="s">
        <v>407</v>
      </c>
      <c r="E413" s="14">
        <v>2</v>
      </c>
      <c r="F413" s="40" t="s">
        <v>311</v>
      </c>
      <c r="H413" s="101" t="s">
        <v>1529</v>
      </c>
      <c r="I413" s="27">
        <v>1</v>
      </c>
      <c r="K413" s="27">
        <v>90.7</v>
      </c>
      <c r="L413" s="27">
        <v>0.11</v>
      </c>
      <c r="M413" s="27">
        <v>0.7</v>
      </c>
      <c r="N413" s="27">
        <v>0.7</v>
      </c>
      <c r="O413" s="27">
        <v>0</v>
      </c>
      <c r="P413" s="27">
        <v>0</v>
      </c>
      <c r="Q413" s="27">
        <v>0.3</v>
      </c>
      <c r="R413"/>
      <c r="S413" s="154">
        <v>0.02</v>
      </c>
      <c r="T413" s="154">
        <v>0.04</v>
      </c>
      <c r="U413" s="154">
        <v>0.15</v>
      </c>
      <c r="W413" s="27">
        <v>6</v>
      </c>
      <c r="Z413" s="27">
        <v>0</v>
      </c>
      <c r="AA413" s="27">
        <v>6</v>
      </c>
      <c r="AD413" s="27">
        <v>0</v>
      </c>
      <c r="AE413" s="27">
        <v>1.9</v>
      </c>
      <c r="AJ413" s="27">
        <v>0.5</v>
      </c>
      <c r="AK413" s="27">
        <v>9</v>
      </c>
      <c r="AL413" s="27">
        <v>0.7</v>
      </c>
      <c r="AM413" s="27">
        <v>11</v>
      </c>
      <c r="AN413" s="27">
        <v>28</v>
      </c>
      <c r="AO413" s="27">
        <v>170</v>
      </c>
      <c r="AP413" s="27">
        <v>4</v>
      </c>
      <c r="AQ413" s="27">
        <v>0.16</v>
      </c>
      <c r="AR413" s="27">
        <v>0.14000000000000001</v>
      </c>
      <c r="AS413" s="27">
        <v>0.3</v>
      </c>
      <c r="AT413" s="27">
        <v>340</v>
      </c>
      <c r="AV413" s="27">
        <v>1</v>
      </c>
      <c r="AW413" s="27">
        <v>0</v>
      </c>
      <c r="AX413" s="27">
        <v>7</v>
      </c>
      <c r="BE413" s="27">
        <v>0</v>
      </c>
      <c r="BH413" s="27">
        <v>0.12</v>
      </c>
      <c r="BJ413" s="27">
        <v>0.03</v>
      </c>
      <c r="BK413" s="27">
        <v>0.02</v>
      </c>
      <c r="BL413" s="27">
        <v>0.3</v>
      </c>
      <c r="BN413" s="27">
        <v>0.04</v>
      </c>
      <c r="BO413" s="27">
        <v>37</v>
      </c>
      <c r="BP413" s="27">
        <v>0</v>
      </c>
      <c r="BQ413" s="27">
        <v>58</v>
      </c>
      <c r="BW413" s="27" t="s">
        <v>1420</v>
      </c>
      <c r="BX413" s="27">
        <v>3573</v>
      </c>
    </row>
    <row r="414" spans="1:76" ht="15" x14ac:dyDescent="0.3">
      <c r="A414" s="10" t="s">
        <v>983</v>
      </c>
      <c r="B414"/>
      <c r="C414"/>
      <c r="D414" s="50" t="s">
        <v>407</v>
      </c>
      <c r="E414" s="107">
        <v>3</v>
      </c>
      <c r="F414" s="40" t="s">
        <v>312</v>
      </c>
      <c r="H414" s="101" t="s">
        <v>1530</v>
      </c>
      <c r="S414" s="154"/>
      <c r="T414" s="154"/>
      <c r="U414" s="154"/>
    </row>
    <row r="415" spans="1:76" ht="15.5" x14ac:dyDescent="0.3">
      <c r="A415" s="10" t="s">
        <v>984</v>
      </c>
      <c r="B415" t="s">
        <v>1413</v>
      </c>
      <c r="C415"/>
      <c r="D415" s="50" t="s">
        <v>407</v>
      </c>
      <c r="E415" s="14">
        <v>2</v>
      </c>
      <c r="F415" s="40" t="s">
        <v>313</v>
      </c>
      <c r="H415" s="6" t="s">
        <v>1453</v>
      </c>
      <c r="I415" s="27">
        <v>1</v>
      </c>
      <c r="K415" s="27">
        <v>91.8</v>
      </c>
      <c r="L415" s="27">
        <v>0.14000000000000001</v>
      </c>
      <c r="M415" s="27">
        <v>0.9</v>
      </c>
      <c r="N415" s="27">
        <v>0.9</v>
      </c>
      <c r="O415" s="27">
        <v>0</v>
      </c>
      <c r="P415" s="27">
        <v>0</v>
      </c>
      <c r="Q415" s="27">
        <v>0.1</v>
      </c>
      <c r="S415" s="154">
        <v>0.01</v>
      </c>
      <c r="T415" s="154">
        <v>0.02</v>
      </c>
      <c r="U415" s="154">
        <v>0.03</v>
      </c>
      <c r="W415" s="27">
        <v>5.9</v>
      </c>
      <c r="Z415" s="27">
        <v>0</v>
      </c>
      <c r="AA415" s="27">
        <v>5.9</v>
      </c>
      <c r="AD415" s="27">
        <v>0</v>
      </c>
      <c r="AE415" s="27">
        <v>1.1000000000000001</v>
      </c>
      <c r="AJ415" s="27">
        <v>0.3</v>
      </c>
      <c r="AK415" s="27">
        <v>3</v>
      </c>
      <c r="AL415" s="27">
        <v>0.1</v>
      </c>
      <c r="AM415" s="27">
        <v>10</v>
      </c>
      <c r="AN415" s="27">
        <v>5</v>
      </c>
      <c r="AO415" s="27">
        <v>137</v>
      </c>
      <c r="AP415" s="27">
        <v>4</v>
      </c>
      <c r="AQ415" s="27">
        <v>0.09</v>
      </c>
      <c r="AR415" s="27">
        <v>0.09</v>
      </c>
      <c r="AS415" s="27">
        <v>0.1</v>
      </c>
      <c r="AT415" s="27">
        <v>25</v>
      </c>
      <c r="AV415" s="27">
        <v>11</v>
      </c>
      <c r="AW415" s="27">
        <v>0</v>
      </c>
      <c r="AX415" s="27">
        <v>65</v>
      </c>
      <c r="BE415" s="27">
        <v>0</v>
      </c>
      <c r="BH415" s="27">
        <v>0.15</v>
      </c>
      <c r="BJ415" s="27">
        <v>0.03</v>
      </c>
      <c r="BK415" s="27">
        <v>0.01</v>
      </c>
      <c r="BL415" s="27">
        <v>0</v>
      </c>
      <c r="BN415" s="27">
        <v>0.03</v>
      </c>
      <c r="BO415" s="27">
        <v>4</v>
      </c>
      <c r="BP415" s="27">
        <v>0</v>
      </c>
      <c r="BQ415" s="27">
        <v>6</v>
      </c>
      <c r="BW415" s="27" t="s">
        <v>1420</v>
      </c>
      <c r="BX415" s="27">
        <v>3576</v>
      </c>
    </row>
    <row r="416" spans="1:76" ht="15" x14ac:dyDescent="0.3">
      <c r="B416"/>
      <c r="C416" s="2" t="s">
        <v>517</v>
      </c>
      <c r="D416" s="2"/>
      <c r="E416" s="48" t="s">
        <v>1340</v>
      </c>
      <c r="G416" s="50"/>
      <c r="I416" s="81"/>
      <c r="J416" s="81"/>
      <c r="S416" s="154"/>
      <c r="T416" s="154"/>
      <c r="U416" s="154"/>
    </row>
    <row r="417" spans="1:119" ht="15" x14ac:dyDescent="0.3">
      <c r="A417" s="10" t="s">
        <v>985</v>
      </c>
      <c r="B417" t="s">
        <v>1413</v>
      </c>
      <c r="C417"/>
      <c r="D417" s="50" t="s">
        <v>407</v>
      </c>
      <c r="E417" s="14">
        <v>2</v>
      </c>
      <c r="F417" s="44" t="s">
        <v>314</v>
      </c>
      <c r="G417" s="2" t="s">
        <v>1552</v>
      </c>
      <c r="H417"/>
      <c r="I417" s="27">
        <v>1</v>
      </c>
      <c r="K417" s="27">
        <v>0.2</v>
      </c>
      <c r="M417" s="27">
        <v>0</v>
      </c>
      <c r="N417" s="27">
        <v>0</v>
      </c>
      <c r="O417" s="27">
        <v>0</v>
      </c>
      <c r="P417" s="27">
        <v>85</v>
      </c>
      <c r="Q417" s="27">
        <v>99.8</v>
      </c>
      <c r="S417" s="154">
        <v>29.8</v>
      </c>
      <c r="T417" s="154">
        <v>44.7</v>
      </c>
      <c r="U417" s="154">
        <v>20.9</v>
      </c>
      <c r="W417" s="27">
        <v>0</v>
      </c>
      <c r="Z417" s="27">
        <v>0</v>
      </c>
      <c r="AA417" s="27">
        <v>0</v>
      </c>
      <c r="AE417" s="27">
        <v>0</v>
      </c>
      <c r="BH417" s="27">
        <v>2.7</v>
      </c>
      <c r="BW417" s="27" t="s">
        <v>4</v>
      </c>
      <c r="BX417" s="27">
        <v>6537</v>
      </c>
    </row>
    <row r="418" spans="1:119" s="130" customFormat="1" ht="15" x14ac:dyDescent="0.3">
      <c r="A418" s="133" t="s">
        <v>986</v>
      </c>
      <c r="D418" s="134" t="s">
        <v>407</v>
      </c>
      <c r="E418" s="135">
        <v>2</v>
      </c>
      <c r="F418" s="136" t="s">
        <v>315</v>
      </c>
      <c r="G418" s="145" t="s">
        <v>1552</v>
      </c>
      <c r="I418" s="137"/>
      <c r="J418" s="137"/>
      <c r="K418" s="137"/>
      <c r="L418" s="137"/>
      <c r="M418" s="137"/>
      <c r="N418" s="137"/>
      <c r="O418" s="137"/>
      <c r="P418" s="137"/>
      <c r="Q418" s="137"/>
      <c r="R418" s="137"/>
      <c r="S418" s="306"/>
      <c r="T418" s="306"/>
      <c r="U418" s="306"/>
      <c r="V418" s="137"/>
      <c r="W418" s="137"/>
      <c r="X418" s="137"/>
      <c r="Y418" s="137"/>
      <c r="Z418" s="137"/>
      <c r="AA418" s="137"/>
      <c r="AB418" s="137"/>
      <c r="AC418" s="137"/>
      <c r="AD418" s="137"/>
      <c r="AE418" s="137"/>
      <c r="AF418" s="137"/>
      <c r="AG418" s="137"/>
      <c r="AH418" s="137"/>
      <c r="AI418" s="137"/>
      <c r="AJ418" s="137"/>
      <c r="AK418" s="137"/>
      <c r="AL418" s="137"/>
      <c r="AM418" s="137"/>
      <c r="AN418" s="137"/>
      <c r="AO418" s="137"/>
      <c r="AP418" s="137"/>
      <c r="AQ418" s="137"/>
      <c r="AR418" s="137"/>
      <c r="AS418" s="137"/>
      <c r="AT418" s="137"/>
      <c r="AU418" s="137"/>
      <c r="AV418" s="137"/>
      <c r="AW418" s="137"/>
      <c r="AX418" s="137"/>
      <c r="AY418" s="137"/>
      <c r="AZ418" s="137"/>
      <c r="BA418" s="137"/>
      <c r="BB418" s="137"/>
      <c r="BC418" s="137"/>
      <c r="BD418" s="137"/>
      <c r="BE418" s="137"/>
      <c r="BF418" s="137"/>
      <c r="BG418" s="137"/>
      <c r="BH418" s="137"/>
      <c r="BI418" s="137"/>
      <c r="BJ418" s="137"/>
      <c r="BK418" s="137"/>
      <c r="BL418" s="137"/>
      <c r="BM418" s="137"/>
      <c r="BN418" s="137"/>
      <c r="BO418" s="137"/>
      <c r="BP418" s="137"/>
      <c r="BQ418" s="137"/>
      <c r="BR418" s="137"/>
      <c r="BS418" s="137"/>
      <c r="BT418" s="137"/>
      <c r="BU418" s="137"/>
      <c r="BV418" s="137"/>
      <c r="BW418" s="137"/>
      <c r="BX418" s="137"/>
      <c r="BY418" s="137"/>
      <c r="BZ418" s="137"/>
      <c r="CA418" s="137"/>
      <c r="CB418" s="137"/>
      <c r="CC418" s="137"/>
      <c r="CD418" s="137"/>
      <c r="CE418" s="137"/>
      <c r="CF418" s="137"/>
      <c r="CG418" s="137"/>
      <c r="CH418" s="137"/>
      <c r="CI418" s="137"/>
      <c r="CJ418" s="137"/>
      <c r="CK418" s="137"/>
      <c r="CL418" s="137"/>
      <c r="CM418" s="137"/>
      <c r="CN418" s="137"/>
      <c r="CO418" s="137"/>
      <c r="CP418" s="137"/>
      <c r="CQ418" s="137"/>
      <c r="CR418" s="137"/>
      <c r="CS418" s="137"/>
      <c r="CT418" s="137"/>
      <c r="CU418" s="137"/>
      <c r="CV418" s="137"/>
      <c r="CW418" s="137"/>
      <c r="CX418" s="137"/>
      <c r="CY418" s="137"/>
      <c r="CZ418" s="137"/>
      <c r="DA418" s="137"/>
      <c r="DB418" s="137"/>
      <c r="DC418" s="137"/>
      <c r="DD418" s="137"/>
      <c r="DE418" s="137"/>
      <c r="DF418" s="137"/>
      <c r="DG418" s="137"/>
      <c r="DH418" s="138"/>
      <c r="DI418" s="138"/>
      <c r="DJ418" s="138"/>
      <c r="DK418" s="138"/>
      <c r="DL418" s="138"/>
      <c r="DM418" s="138"/>
      <c r="DN418" s="138"/>
      <c r="DO418" s="138"/>
    </row>
    <row r="419" spans="1:119" ht="15" x14ac:dyDescent="0.3">
      <c r="A419" s="10" t="s">
        <v>987</v>
      </c>
      <c r="B419"/>
      <c r="C419"/>
      <c r="D419" s="50" t="s">
        <v>407</v>
      </c>
      <c r="E419" s="107">
        <v>3</v>
      </c>
      <c r="F419" s="44" t="s">
        <v>316</v>
      </c>
      <c r="G419" s="2" t="s">
        <v>1554</v>
      </c>
      <c r="H419"/>
      <c r="S419" s="154"/>
      <c r="T419" s="154"/>
      <c r="U419" s="154"/>
    </row>
    <row r="420" spans="1:119" ht="15" x14ac:dyDescent="0.3">
      <c r="A420" s="10" t="s">
        <v>988</v>
      </c>
      <c r="B420" t="s">
        <v>1413</v>
      </c>
      <c r="C420"/>
      <c r="D420" s="50" t="s">
        <v>407</v>
      </c>
      <c r="E420" s="14">
        <v>2</v>
      </c>
      <c r="F420" s="44" t="s">
        <v>317</v>
      </c>
      <c r="G420" s="50"/>
      <c r="H420"/>
      <c r="I420" s="27">
        <v>1</v>
      </c>
      <c r="K420" s="27">
        <v>15.2</v>
      </c>
      <c r="M420" s="27">
        <v>0.3</v>
      </c>
      <c r="N420" s="27">
        <v>0</v>
      </c>
      <c r="O420" s="27">
        <v>0.3</v>
      </c>
      <c r="P420" s="27">
        <v>0</v>
      </c>
      <c r="Q420" s="27">
        <v>82.2</v>
      </c>
      <c r="S420" s="154">
        <v>18.920000000000002</v>
      </c>
      <c r="T420" s="154">
        <v>42</v>
      </c>
      <c r="U420" s="154">
        <v>17.34</v>
      </c>
      <c r="W420" s="27">
        <v>0.4</v>
      </c>
      <c r="AA420" s="27">
        <v>0</v>
      </c>
      <c r="AE420" s="27">
        <v>0</v>
      </c>
      <c r="AK420" s="27">
        <v>6</v>
      </c>
      <c r="AL420" s="27">
        <v>0</v>
      </c>
      <c r="AM420" s="27">
        <v>1</v>
      </c>
      <c r="AN420" s="27">
        <v>0</v>
      </c>
      <c r="AO420" s="27">
        <v>9</v>
      </c>
      <c r="AP420" s="27">
        <v>1530</v>
      </c>
      <c r="AQ420" s="27">
        <v>0</v>
      </c>
      <c r="AR420" s="27">
        <v>0</v>
      </c>
      <c r="AV420" s="27">
        <v>750</v>
      </c>
      <c r="BE420" s="27">
        <v>5</v>
      </c>
      <c r="BH420" s="27">
        <v>15</v>
      </c>
      <c r="BJ420" s="27">
        <v>0</v>
      </c>
      <c r="BK420" s="27">
        <v>0</v>
      </c>
      <c r="BL420" s="27">
        <v>0</v>
      </c>
      <c r="BN420" s="27">
        <v>0</v>
      </c>
      <c r="BO420" s="27">
        <v>0</v>
      </c>
      <c r="BP420" s="27">
        <v>0</v>
      </c>
      <c r="BQ420" s="27">
        <v>0</v>
      </c>
      <c r="BW420" s="27" t="s">
        <v>4</v>
      </c>
      <c r="BX420" s="27">
        <v>6508</v>
      </c>
    </row>
    <row r="421" spans="1:119" ht="15" x14ac:dyDescent="0.3">
      <c r="A421" s="10" t="s">
        <v>989</v>
      </c>
      <c r="B421" t="s">
        <v>1413</v>
      </c>
      <c r="C421" t="s">
        <v>407</v>
      </c>
      <c r="D421" s="50" t="s">
        <v>407</v>
      </c>
      <c r="E421">
        <v>1</v>
      </c>
      <c r="F421" s="44" t="s">
        <v>1508</v>
      </c>
      <c r="G421" s="50"/>
      <c r="H421"/>
      <c r="I421" s="27">
        <v>1</v>
      </c>
      <c r="K421" s="27">
        <v>36.200000000000003</v>
      </c>
      <c r="M421" s="27">
        <v>1.1000000000000001</v>
      </c>
      <c r="N421" s="27">
        <v>0</v>
      </c>
      <c r="O421" s="27">
        <v>1.1000000000000001</v>
      </c>
      <c r="P421" s="27">
        <v>59</v>
      </c>
      <c r="Q421" s="27">
        <v>54</v>
      </c>
      <c r="S421" s="154">
        <v>6.83</v>
      </c>
      <c r="T421" s="154">
        <v>10.029999999999999</v>
      </c>
      <c r="U421" s="154">
        <v>34.68</v>
      </c>
      <c r="W421" s="27">
        <v>8.6999999999999993</v>
      </c>
      <c r="AA421" s="27">
        <v>7.3</v>
      </c>
      <c r="AE421" s="27">
        <v>0</v>
      </c>
      <c r="AK421" s="27">
        <v>6</v>
      </c>
      <c r="AL421" s="27">
        <v>0.2</v>
      </c>
      <c r="AM421" s="27">
        <v>1</v>
      </c>
      <c r="AN421" s="27">
        <v>21</v>
      </c>
      <c r="AO421" s="27">
        <v>13</v>
      </c>
      <c r="AP421" s="27">
        <v>354</v>
      </c>
      <c r="AQ421" s="27">
        <v>0.08</v>
      </c>
      <c r="AR421" s="27">
        <v>0.02</v>
      </c>
      <c r="AT421" s="27">
        <v>0</v>
      </c>
      <c r="AV421" s="27">
        <v>81</v>
      </c>
      <c r="BE421" s="27">
        <v>0.26</v>
      </c>
      <c r="BH421" s="27">
        <v>14.88</v>
      </c>
      <c r="BJ421" s="27">
        <v>0.02</v>
      </c>
      <c r="BK421" s="27">
        <v>0.06</v>
      </c>
      <c r="BL421" s="27">
        <v>0</v>
      </c>
      <c r="BN421" s="27">
        <v>8.0000000000000002E-3</v>
      </c>
      <c r="BO421" s="27">
        <v>3</v>
      </c>
      <c r="BP421" s="27">
        <v>0.4</v>
      </c>
      <c r="BW421" s="27" t="s">
        <v>4</v>
      </c>
      <c r="BX421" s="27">
        <v>6513</v>
      </c>
    </row>
    <row r="422" spans="1:119" s="130" customFormat="1" ht="15" x14ac:dyDescent="0.3">
      <c r="A422" s="133" t="s">
        <v>990</v>
      </c>
      <c r="D422" s="134" t="s">
        <v>407</v>
      </c>
      <c r="E422" s="135">
        <v>2</v>
      </c>
      <c r="F422" s="136" t="s">
        <v>318</v>
      </c>
      <c r="G422" s="134"/>
      <c r="I422" s="137"/>
      <c r="J422" s="137"/>
      <c r="K422" s="137"/>
      <c r="L422" s="137"/>
      <c r="M422" s="137"/>
      <c r="N422" s="137"/>
      <c r="O422" s="137"/>
      <c r="P422" s="137"/>
      <c r="Q422" s="137"/>
      <c r="R422" s="137"/>
      <c r="S422" s="306"/>
      <c r="T422" s="306"/>
      <c r="U422" s="306"/>
      <c r="V422" s="137"/>
      <c r="W422" s="137"/>
      <c r="X422" s="137"/>
      <c r="Y422" s="137"/>
      <c r="Z422" s="137"/>
      <c r="AA422" s="137"/>
      <c r="AB422" s="137"/>
      <c r="AC422" s="137"/>
      <c r="AD422" s="137"/>
      <c r="AE422" s="137"/>
      <c r="AF422" s="137"/>
      <c r="AG422" s="137"/>
      <c r="AH422" s="137"/>
      <c r="AI422" s="137"/>
      <c r="AJ422" s="137"/>
      <c r="AK422" s="137"/>
      <c r="AL422" s="137"/>
      <c r="AM422" s="137"/>
      <c r="AN422" s="137"/>
      <c r="AO422" s="137"/>
      <c r="AP422" s="137"/>
      <c r="AQ422" s="137"/>
      <c r="AR422" s="137"/>
      <c r="AS422" s="137"/>
      <c r="AT422" s="137"/>
      <c r="AU422" s="137"/>
      <c r="AV422" s="137"/>
      <c r="AW422" s="137"/>
      <c r="AX422" s="137"/>
      <c r="AY422" s="137"/>
      <c r="AZ422" s="137"/>
      <c r="BA422" s="137"/>
      <c r="BB422" s="137"/>
      <c r="BC422" s="137"/>
      <c r="BD422" s="137"/>
      <c r="BE422" s="137"/>
      <c r="BF422" s="137"/>
      <c r="BG422" s="137"/>
      <c r="BH422" s="137"/>
      <c r="BI422" s="137"/>
      <c r="BJ422" s="137"/>
      <c r="BK422" s="137"/>
      <c r="BL422" s="137"/>
      <c r="BM422" s="137"/>
      <c r="BN422" s="137"/>
      <c r="BO422" s="137"/>
      <c r="BP422" s="137"/>
      <c r="BQ422" s="137"/>
      <c r="BR422" s="137"/>
      <c r="BS422" s="137"/>
      <c r="BT422" s="137"/>
      <c r="BU422" s="137"/>
      <c r="BV422" s="137"/>
      <c r="BW422" s="137"/>
      <c r="BX422" s="137"/>
      <c r="BY422" s="137"/>
      <c r="BZ422" s="137"/>
      <c r="CA422" s="137"/>
      <c r="CB422" s="137"/>
      <c r="CC422" s="137"/>
      <c r="CD422" s="137"/>
      <c r="CE422" s="137"/>
      <c r="CF422" s="137"/>
      <c r="CG422" s="137"/>
      <c r="CH422" s="137"/>
      <c r="CI422" s="137"/>
      <c r="CJ422" s="137"/>
      <c r="CK422" s="137"/>
      <c r="CL422" s="137"/>
      <c r="CM422" s="137"/>
      <c r="CN422" s="137"/>
      <c r="CO422" s="137"/>
      <c r="CP422" s="137"/>
      <c r="CQ422" s="137"/>
      <c r="CR422" s="137"/>
      <c r="CS422" s="137"/>
      <c r="CT422" s="137"/>
      <c r="CU422" s="137"/>
      <c r="CV422" s="137"/>
      <c r="CW422" s="137"/>
      <c r="CX422" s="137"/>
      <c r="CY422" s="137"/>
      <c r="CZ422" s="137"/>
      <c r="DA422" s="137"/>
      <c r="DB422" s="137"/>
      <c r="DC422" s="137"/>
      <c r="DD422" s="137"/>
      <c r="DE422" s="137"/>
      <c r="DF422" s="137"/>
      <c r="DG422" s="137"/>
      <c r="DH422" s="138"/>
      <c r="DI422" s="138"/>
      <c r="DJ422" s="138"/>
      <c r="DK422" s="138"/>
      <c r="DL422" s="138"/>
      <c r="DM422" s="138"/>
      <c r="DN422" s="138"/>
      <c r="DO422" s="138"/>
    </row>
    <row r="423" spans="1:119" ht="15" x14ac:dyDescent="0.3">
      <c r="A423" s="10" t="s">
        <v>1212</v>
      </c>
      <c r="B423" t="s">
        <v>1413</v>
      </c>
      <c r="C423" t="s">
        <v>407</v>
      </c>
      <c r="D423" s="50" t="s">
        <v>407</v>
      </c>
      <c r="E423">
        <v>1</v>
      </c>
      <c r="F423" s="44" t="s">
        <v>1213</v>
      </c>
      <c r="G423" s="2" t="s">
        <v>1322</v>
      </c>
      <c r="H423" s="57" t="s">
        <v>1553</v>
      </c>
      <c r="I423" s="27">
        <v>1</v>
      </c>
      <c r="K423" s="27">
        <v>0</v>
      </c>
      <c r="M423" s="27">
        <v>0</v>
      </c>
      <c r="N423" s="27">
        <v>0</v>
      </c>
      <c r="O423" s="27">
        <v>0</v>
      </c>
      <c r="P423" s="27">
        <v>0</v>
      </c>
      <c r="Q423" s="27">
        <v>100</v>
      </c>
      <c r="S423" s="154">
        <v>12.65</v>
      </c>
      <c r="T423" s="154">
        <v>18.57</v>
      </c>
      <c r="U423" s="154">
        <v>64.22</v>
      </c>
      <c r="W423" s="27">
        <v>0</v>
      </c>
      <c r="Z423" s="27">
        <v>0</v>
      </c>
      <c r="AE423" s="27">
        <v>0</v>
      </c>
      <c r="AK423" s="27">
        <v>0</v>
      </c>
      <c r="AL423" s="27">
        <v>0</v>
      </c>
      <c r="AM423" s="27">
        <v>0</v>
      </c>
      <c r="AN423" s="27">
        <v>0</v>
      </c>
      <c r="AO423" s="27">
        <v>0</v>
      </c>
      <c r="AP423" s="27">
        <v>0</v>
      </c>
      <c r="AQ423" s="27">
        <v>0</v>
      </c>
      <c r="AR423" s="27">
        <v>0</v>
      </c>
      <c r="AV423" s="27">
        <v>3</v>
      </c>
      <c r="BG423" s="27">
        <v>0</v>
      </c>
      <c r="BH423" s="27">
        <v>39.22</v>
      </c>
      <c r="BJ423" s="27">
        <v>0</v>
      </c>
      <c r="BK423" s="27">
        <v>0</v>
      </c>
      <c r="BL423" s="27">
        <v>0</v>
      </c>
      <c r="BN423" s="27">
        <v>0</v>
      </c>
      <c r="BO423" s="27">
        <v>0</v>
      </c>
      <c r="BP423" s="27">
        <v>0</v>
      </c>
      <c r="BW423" s="27" t="s">
        <v>4</v>
      </c>
      <c r="BX423" s="27">
        <v>6536</v>
      </c>
    </row>
    <row r="424" spans="1:119" ht="15" x14ac:dyDescent="0.3">
      <c r="B424"/>
      <c r="C424" s="2" t="s">
        <v>518</v>
      </c>
      <c r="D424" s="2"/>
      <c r="E424" s="48" t="s">
        <v>1341</v>
      </c>
      <c r="G424" s="50"/>
      <c r="I424" s="81"/>
      <c r="J424" s="81"/>
      <c r="S424" s="154"/>
      <c r="T424" s="154"/>
      <c r="U424" s="154"/>
    </row>
    <row r="425" spans="1:119" ht="15" x14ac:dyDescent="0.3">
      <c r="A425" s="10">
        <v>100001</v>
      </c>
      <c r="B425" t="s">
        <v>1413</v>
      </c>
      <c r="C425" t="s">
        <v>407</v>
      </c>
      <c r="D425" s="25" t="s">
        <v>407</v>
      </c>
      <c r="E425" s="14">
        <v>2</v>
      </c>
      <c r="F425" s="44" t="s">
        <v>1323</v>
      </c>
      <c r="G425" s="25"/>
      <c r="H425"/>
      <c r="I425" s="27">
        <v>1</v>
      </c>
      <c r="K425" s="27">
        <v>34.799999999999997</v>
      </c>
      <c r="L425" s="27">
        <v>0</v>
      </c>
      <c r="M425" s="27">
        <v>0.4</v>
      </c>
      <c r="N425" s="27">
        <v>0.4</v>
      </c>
      <c r="O425" s="27">
        <v>0</v>
      </c>
      <c r="P425" s="27">
        <v>0</v>
      </c>
      <c r="Q425" s="27">
        <v>10.9</v>
      </c>
      <c r="S425" s="154">
        <v>0</v>
      </c>
      <c r="T425" s="154">
        <v>0</v>
      </c>
      <c r="U425" s="154">
        <v>0</v>
      </c>
      <c r="V425" s="27">
        <v>0</v>
      </c>
      <c r="W425" s="27">
        <v>49.5</v>
      </c>
      <c r="Z425" s="27">
        <v>0</v>
      </c>
      <c r="AA425" s="27">
        <v>0</v>
      </c>
      <c r="AE425" s="27">
        <v>1.6</v>
      </c>
      <c r="AJ425" s="27">
        <v>0</v>
      </c>
      <c r="AK425" s="27">
        <v>23</v>
      </c>
      <c r="AL425" s="27">
        <v>2.2999999999999998</v>
      </c>
      <c r="AM425" s="27">
        <v>27</v>
      </c>
      <c r="AN425" s="27">
        <v>0</v>
      </c>
      <c r="AO425" s="27">
        <v>57</v>
      </c>
      <c r="AP425" s="27">
        <v>1090</v>
      </c>
      <c r="AQ425" s="27">
        <v>0.1</v>
      </c>
      <c r="AR425" s="27">
        <v>0.1</v>
      </c>
      <c r="AS425" s="27">
        <v>0</v>
      </c>
      <c r="AT425" s="27">
        <v>0</v>
      </c>
      <c r="AV425" s="27">
        <v>21</v>
      </c>
      <c r="BE425" s="27">
        <v>0</v>
      </c>
      <c r="BH425" s="27">
        <v>0</v>
      </c>
      <c r="BJ425" s="27">
        <v>0.02</v>
      </c>
      <c r="BK425" s="27">
        <v>0.03</v>
      </c>
      <c r="BL425" s="27">
        <v>0.1</v>
      </c>
      <c r="BP425" s="27">
        <v>0</v>
      </c>
      <c r="BQ425" s="27">
        <v>1</v>
      </c>
      <c r="BW425" t="s">
        <v>635</v>
      </c>
      <c r="BX425" s="27">
        <v>3117</v>
      </c>
      <c r="BY425" s="27" t="s">
        <v>4</v>
      </c>
    </row>
    <row r="426" spans="1:119" ht="15" x14ac:dyDescent="0.3">
      <c r="A426" s="10">
        <v>100002</v>
      </c>
      <c r="B426"/>
      <c r="C426" t="s">
        <v>407</v>
      </c>
      <c r="D426" s="50" t="s">
        <v>407</v>
      </c>
      <c r="E426" s="107">
        <v>3</v>
      </c>
      <c r="F426" s="44" t="s">
        <v>319</v>
      </c>
      <c r="G426" s="50"/>
      <c r="H426"/>
      <c r="S426" s="154"/>
      <c r="T426" s="154"/>
      <c r="U426" s="154"/>
      <c r="BW426" s="27" t="s">
        <v>4</v>
      </c>
      <c r="BX426" s="27">
        <v>3057</v>
      </c>
    </row>
    <row r="427" spans="1:119" ht="15" x14ac:dyDescent="0.3">
      <c r="A427" s="10">
        <v>100003</v>
      </c>
      <c r="B427" t="s">
        <v>1413</v>
      </c>
      <c r="C427" t="s">
        <v>407</v>
      </c>
      <c r="D427" s="25" t="s">
        <v>407</v>
      </c>
      <c r="E427" s="14">
        <v>2</v>
      </c>
      <c r="F427" s="44" t="s">
        <v>1324</v>
      </c>
      <c r="G427" s="25"/>
      <c r="H427"/>
      <c r="I427" s="27">
        <v>1</v>
      </c>
      <c r="K427" s="27">
        <v>58.2</v>
      </c>
      <c r="L427" s="27">
        <v>0</v>
      </c>
      <c r="M427" s="27">
        <v>1.1000000000000001</v>
      </c>
      <c r="N427" s="27">
        <v>1.1000000000000001</v>
      </c>
      <c r="O427" s="27">
        <v>0</v>
      </c>
      <c r="P427" s="27">
        <v>0</v>
      </c>
      <c r="Q427" s="27">
        <v>0.1</v>
      </c>
      <c r="S427" s="154">
        <v>0</v>
      </c>
      <c r="T427" s="154">
        <v>0</v>
      </c>
      <c r="U427" s="154">
        <v>0</v>
      </c>
      <c r="V427" s="27">
        <v>0</v>
      </c>
      <c r="W427" s="27">
        <v>39.700000000000003</v>
      </c>
      <c r="Z427" s="27">
        <v>0</v>
      </c>
      <c r="AA427" s="27">
        <v>0</v>
      </c>
      <c r="AE427" s="27">
        <v>1.9</v>
      </c>
      <c r="AK427" s="27">
        <v>30</v>
      </c>
      <c r="AL427" s="27">
        <v>1.1000000000000001</v>
      </c>
      <c r="AM427" s="27">
        <v>20</v>
      </c>
      <c r="AN427" s="27">
        <v>39</v>
      </c>
      <c r="AO427" s="27">
        <v>310</v>
      </c>
      <c r="AP427" s="27">
        <v>130</v>
      </c>
      <c r="AQ427" s="27">
        <v>0.2</v>
      </c>
      <c r="AR427" s="27">
        <v>0.14000000000000001</v>
      </c>
      <c r="AV427" s="27">
        <v>60</v>
      </c>
      <c r="BE427" s="27">
        <v>0</v>
      </c>
      <c r="BH427" s="27">
        <v>0.8</v>
      </c>
      <c r="BJ427" s="27">
        <v>0.04</v>
      </c>
      <c r="BK427" s="27">
        <v>0.05</v>
      </c>
      <c r="BL427" s="27">
        <v>0.5</v>
      </c>
      <c r="BN427" s="27">
        <v>0.09</v>
      </c>
      <c r="BO427" s="27">
        <v>11</v>
      </c>
      <c r="BP427" s="27">
        <v>0</v>
      </c>
      <c r="BQ427" s="27">
        <v>8</v>
      </c>
      <c r="BW427" t="s">
        <v>635</v>
      </c>
      <c r="BX427" s="27">
        <v>3114</v>
      </c>
      <c r="BY427" s="27" t="s">
        <v>4</v>
      </c>
    </row>
    <row r="428" spans="1:119" ht="15" x14ac:dyDescent="0.3">
      <c r="A428" s="10">
        <v>100004</v>
      </c>
      <c r="B428" t="s">
        <v>1413</v>
      </c>
      <c r="C428" t="s">
        <v>409</v>
      </c>
      <c r="D428" s="50" t="s">
        <v>409</v>
      </c>
      <c r="E428">
        <v>1</v>
      </c>
      <c r="F428" s="44" t="s">
        <v>1327</v>
      </c>
      <c r="G428" s="50"/>
      <c r="H428"/>
      <c r="I428" s="27">
        <v>1</v>
      </c>
      <c r="K428" s="154">
        <v>66.242458770614704</v>
      </c>
      <c r="L428" s="154">
        <v>0.12098350824587707</v>
      </c>
      <c r="M428" s="154">
        <v>0.77775112443778105</v>
      </c>
      <c r="N428" s="154">
        <v>0.77775112443778105</v>
      </c>
      <c r="O428" s="154">
        <v>0</v>
      </c>
      <c r="P428" s="154">
        <v>0</v>
      </c>
      <c r="Q428" s="154">
        <v>23.717481259370317</v>
      </c>
      <c r="R428" s="154">
        <v>0</v>
      </c>
      <c r="S428" s="154">
        <v>3.0049475262368812</v>
      </c>
      <c r="T428" s="154">
        <v>4.3978290854572712</v>
      </c>
      <c r="U428" s="154">
        <v>15.195214392803596</v>
      </c>
      <c r="V428" s="154">
        <v>0</v>
      </c>
      <c r="W428" s="154">
        <v>3.8730434782608696</v>
      </c>
      <c r="X428" s="154">
        <v>0</v>
      </c>
      <c r="Y428" s="154">
        <v>0</v>
      </c>
      <c r="Z428" s="154">
        <v>0</v>
      </c>
      <c r="AA428" s="154">
        <v>3.2602698650674666</v>
      </c>
      <c r="AB428" s="154">
        <v>0</v>
      </c>
      <c r="AC428" s="154">
        <v>0</v>
      </c>
      <c r="AD428" s="154">
        <v>0</v>
      </c>
      <c r="AE428" s="154">
        <v>1.0448575712143928</v>
      </c>
      <c r="AF428" s="154">
        <v>0</v>
      </c>
      <c r="AG428" s="154">
        <v>0.3770914542728635</v>
      </c>
      <c r="AH428" s="154">
        <v>0</v>
      </c>
      <c r="AI428" s="154">
        <v>0</v>
      </c>
      <c r="AJ428" s="154">
        <v>4.3915442278860564</v>
      </c>
      <c r="AK428" s="154">
        <v>12.491154422788606</v>
      </c>
      <c r="AL428" s="154">
        <v>0.25532233883058469</v>
      </c>
      <c r="AM428" s="154">
        <v>12.726836581709144</v>
      </c>
      <c r="AN428" s="154">
        <v>23.528935532233881</v>
      </c>
      <c r="AO428" s="154">
        <v>191.09895052473763</v>
      </c>
      <c r="AP428" s="154">
        <v>1550.3958020989505</v>
      </c>
      <c r="AQ428" s="154">
        <v>0.17754722638680662</v>
      </c>
      <c r="AR428" s="154">
        <v>8.0131934032983507E-2</v>
      </c>
      <c r="AS428" s="154">
        <v>0.39280359820089955</v>
      </c>
      <c r="AT428" s="154">
        <v>89.559220389805091</v>
      </c>
      <c r="AU428" s="154">
        <v>0</v>
      </c>
      <c r="AV428" s="154">
        <v>25.217991004497755</v>
      </c>
      <c r="AW428" s="154">
        <v>0</v>
      </c>
      <c r="AX428" s="154">
        <v>145.18020989505246</v>
      </c>
      <c r="AY428" s="154">
        <v>0</v>
      </c>
      <c r="AZ428" s="154">
        <v>0</v>
      </c>
      <c r="BA428" s="154">
        <v>0</v>
      </c>
      <c r="BB428" s="154">
        <v>0</v>
      </c>
      <c r="BC428" s="154">
        <v>0</v>
      </c>
      <c r="BD428" s="154">
        <v>0</v>
      </c>
      <c r="BE428" s="154">
        <v>0</v>
      </c>
      <c r="BF428" s="154">
        <v>0</v>
      </c>
      <c r="BG428" s="154">
        <v>0</v>
      </c>
      <c r="BH428" s="154">
        <v>9.7713823088455758</v>
      </c>
      <c r="BI428" s="154">
        <v>0</v>
      </c>
      <c r="BJ428" s="154">
        <v>2.5767916041979012E-2</v>
      </c>
      <c r="BK428" s="154">
        <v>4.7922038980509743E-2</v>
      </c>
      <c r="BL428" s="154">
        <v>0.58920539730134935</v>
      </c>
      <c r="BM428" s="154"/>
      <c r="BN428" s="154">
        <v>6.3634182908545722E-2</v>
      </c>
      <c r="BO428" s="154">
        <v>5.3028485757121437</v>
      </c>
      <c r="BP428" s="154">
        <v>0</v>
      </c>
      <c r="BQ428" s="154">
        <v>9.7886656671664163</v>
      </c>
      <c r="BR428" s="154">
        <v>0</v>
      </c>
      <c r="BS428" s="154"/>
      <c r="BT428" s="27">
        <v>6.25</v>
      </c>
    </row>
    <row r="429" spans="1:119" ht="15" x14ac:dyDescent="0.3">
      <c r="A429" s="10">
        <v>100006</v>
      </c>
      <c r="B429"/>
      <c r="C429" t="s">
        <v>407</v>
      </c>
      <c r="D429" s="50" t="s">
        <v>407</v>
      </c>
      <c r="E429" s="107">
        <v>3</v>
      </c>
      <c r="F429" s="44" t="s">
        <v>321</v>
      </c>
      <c r="G429" s="50"/>
      <c r="H429"/>
      <c r="S429" s="154"/>
      <c r="T429" s="154"/>
      <c r="U429" s="154"/>
      <c r="BW429" s="27" t="s">
        <v>4</v>
      </c>
      <c r="BX429" s="27">
        <v>3022</v>
      </c>
    </row>
    <row r="430" spans="1:119" ht="15" x14ac:dyDescent="0.3">
      <c r="A430" s="10">
        <v>100005</v>
      </c>
      <c r="B430"/>
      <c r="C430" t="s">
        <v>407</v>
      </c>
      <c r="D430" s="50" t="s">
        <v>407</v>
      </c>
      <c r="E430" s="107">
        <v>3</v>
      </c>
      <c r="F430" s="44" t="s">
        <v>320</v>
      </c>
      <c r="G430" s="50"/>
      <c r="H430"/>
      <c r="S430" s="154"/>
      <c r="T430" s="154"/>
      <c r="U430" s="154"/>
      <c r="BW430" s="27" t="s">
        <v>4</v>
      </c>
      <c r="BX430" s="27">
        <v>3050</v>
      </c>
    </row>
    <row r="431" spans="1:119" ht="15" x14ac:dyDescent="0.3">
      <c r="A431" s="10">
        <v>100007</v>
      </c>
      <c r="B431"/>
      <c r="C431" t="s">
        <v>407</v>
      </c>
      <c r="D431" s="50" t="s">
        <v>407</v>
      </c>
      <c r="E431" s="107">
        <v>3</v>
      </c>
      <c r="F431" s="44" t="s">
        <v>1198</v>
      </c>
      <c r="G431" s="50"/>
      <c r="H431"/>
      <c r="S431" s="154"/>
      <c r="T431" s="154"/>
      <c r="U431" s="154"/>
      <c r="BW431" s="27" t="s">
        <v>4</v>
      </c>
      <c r="BX431" s="27">
        <v>3047</v>
      </c>
    </row>
    <row r="432" spans="1:119" ht="15" x14ac:dyDescent="0.3">
      <c r="A432" s="10">
        <v>100008</v>
      </c>
      <c r="B432"/>
      <c r="C432" t="s">
        <v>407</v>
      </c>
      <c r="D432" s="50" t="s">
        <v>407</v>
      </c>
      <c r="E432" s="107">
        <v>3</v>
      </c>
      <c r="F432" s="44" t="s">
        <v>323</v>
      </c>
      <c r="G432" s="44" t="s">
        <v>322</v>
      </c>
      <c r="H432"/>
      <c r="S432" s="154"/>
      <c r="T432" s="154"/>
      <c r="U432" s="154"/>
      <c r="BW432" s="27" t="s">
        <v>4</v>
      </c>
      <c r="BX432" s="27">
        <v>3048</v>
      </c>
    </row>
    <row r="433" spans="1:76" ht="15" x14ac:dyDescent="0.3">
      <c r="A433" s="10" t="s">
        <v>1012</v>
      </c>
      <c r="B433" t="s">
        <v>1413</v>
      </c>
      <c r="C433" t="s">
        <v>407</v>
      </c>
      <c r="D433" s="50" t="s">
        <v>407</v>
      </c>
      <c r="E433">
        <v>1</v>
      </c>
      <c r="F433" s="44" t="s">
        <v>1328</v>
      </c>
      <c r="G433" s="44" t="s">
        <v>324</v>
      </c>
      <c r="H433"/>
      <c r="I433" s="27">
        <v>1</v>
      </c>
      <c r="K433" s="27">
        <v>67.7</v>
      </c>
      <c r="M433" s="27">
        <v>1.2</v>
      </c>
      <c r="N433" s="27">
        <v>1.2</v>
      </c>
      <c r="O433" s="27">
        <v>0</v>
      </c>
      <c r="P433" s="27">
        <v>0</v>
      </c>
      <c r="Q433" s="27">
        <v>0.3</v>
      </c>
      <c r="S433" s="154">
        <v>0.05</v>
      </c>
      <c r="T433" s="154">
        <v>0.05</v>
      </c>
      <c r="U433" s="154">
        <v>0.14000000000000001</v>
      </c>
      <c r="W433" s="27">
        <v>24.6</v>
      </c>
      <c r="AE433" s="27">
        <v>1.8</v>
      </c>
      <c r="AK433" s="27">
        <v>18</v>
      </c>
      <c r="AL433" s="27">
        <v>0.7</v>
      </c>
      <c r="AM433" s="27">
        <v>21</v>
      </c>
      <c r="AN433" s="27">
        <v>38</v>
      </c>
      <c r="AO433" s="27">
        <v>465</v>
      </c>
      <c r="AP433" s="27">
        <v>582</v>
      </c>
      <c r="AQ433" s="27">
        <v>0.22</v>
      </c>
      <c r="AR433" s="27">
        <v>0.2</v>
      </c>
      <c r="AT433" s="27">
        <v>130</v>
      </c>
      <c r="AV433" s="27">
        <v>99</v>
      </c>
      <c r="BJ433" s="27">
        <v>0.09</v>
      </c>
      <c r="BK433" s="27">
        <v>7.0000000000000007E-2</v>
      </c>
      <c r="BL433" s="27">
        <v>1.2</v>
      </c>
      <c r="BN433" s="27">
        <v>0.16900000000000001</v>
      </c>
      <c r="BO433" s="27">
        <v>14</v>
      </c>
      <c r="BP433" s="27">
        <v>0</v>
      </c>
      <c r="BQ433" s="27">
        <v>2</v>
      </c>
      <c r="BW433" s="27" t="s">
        <v>4</v>
      </c>
      <c r="BX433" s="27">
        <v>3027</v>
      </c>
    </row>
    <row r="434" spans="1:76" ht="15" x14ac:dyDescent="0.3">
      <c r="B434"/>
      <c r="C434" s="2" t="s">
        <v>519</v>
      </c>
      <c r="D434" s="2"/>
      <c r="E434" s="48" t="s">
        <v>1342</v>
      </c>
      <c r="G434" s="50"/>
      <c r="I434" s="81"/>
      <c r="J434" s="81"/>
      <c r="S434" s="154"/>
      <c r="T434" s="154"/>
      <c r="U434" s="154"/>
    </row>
    <row r="435" spans="1:76" ht="15" x14ac:dyDescent="0.3">
      <c r="A435" s="10">
        <v>110001</v>
      </c>
      <c r="B435"/>
      <c r="C435" t="s">
        <v>407</v>
      </c>
      <c r="D435" s="50" t="s">
        <v>407</v>
      </c>
      <c r="E435" s="107">
        <v>3</v>
      </c>
      <c r="F435" s="44" t="s">
        <v>325</v>
      </c>
      <c r="G435" s="50"/>
      <c r="H435"/>
      <c r="S435" s="154"/>
      <c r="T435" s="154"/>
      <c r="U435" s="154"/>
      <c r="BW435" s="27" t="s">
        <v>4</v>
      </c>
      <c r="BX435" s="27">
        <v>9020</v>
      </c>
    </row>
    <row r="436" spans="1:76" ht="15" x14ac:dyDescent="0.3">
      <c r="A436" s="10" t="s">
        <v>1015</v>
      </c>
      <c r="B436" t="s">
        <v>1413</v>
      </c>
      <c r="C436" t="s">
        <v>407</v>
      </c>
      <c r="D436" s="50" t="s">
        <v>407</v>
      </c>
      <c r="E436" s="14">
        <v>2</v>
      </c>
      <c r="F436" s="44" t="s">
        <v>328</v>
      </c>
      <c r="G436" s="50"/>
      <c r="H436"/>
      <c r="I436" s="27">
        <v>1</v>
      </c>
      <c r="K436" s="27">
        <v>1.3</v>
      </c>
      <c r="M436" s="27">
        <v>8.1999999999999993</v>
      </c>
      <c r="N436" s="27">
        <v>1</v>
      </c>
      <c r="O436" s="27">
        <v>7.2</v>
      </c>
      <c r="Q436" s="27">
        <v>26.6</v>
      </c>
      <c r="S436" s="154">
        <v>13.8</v>
      </c>
      <c r="T436" s="154">
        <v>9.6999999999999993</v>
      </c>
      <c r="U436" s="154">
        <v>1.6</v>
      </c>
      <c r="W436" s="27">
        <v>60.5</v>
      </c>
      <c r="AA436" s="27">
        <v>54.5</v>
      </c>
      <c r="AK436" s="27">
        <v>200</v>
      </c>
      <c r="AL436" s="27">
        <v>1.5</v>
      </c>
      <c r="AM436" s="27">
        <v>52</v>
      </c>
      <c r="AN436" s="27">
        <v>190</v>
      </c>
      <c r="AO436" s="27">
        <v>330</v>
      </c>
      <c r="AP436" s="27">
        <v>110</v>
      </c>
      <c r="AQ436" s="27">
        <v>1.1000000000000001</v>
      </c>
      <c r="AR436" s="27">
        <v>0.28000000000000003</v>
      </c>
      <c r="AT436" s="27">
        <v>0.3</v>
      </c>
      <c r="AV436" s="27">
        <v>8</v>
      </c>
      <c r="BE436" s="27">
        <v>0</v>
      </c>
      <c r="BH436" s="27">
        <v>1.03</v>
      </c>
      <c r="BJ436" s="27">
        <v>0.11</v>
      </c>
      <c r="BK436" s="27">
        <v>0.44</v>
      </c>
      <c r="BL436" s="27">
        <v>0.5</v>
      </c>
      <c r="BN436" s="27">
        <v>0.06</v>
      </c>
      <c r="BP436" s="27">
        <v>0.7</v>
      </c>
      <c r="BQ436" s="27">
        <v>0</v>
      </c>
      <c r="BW436" s="27" t="s">
        <v>4</v>
      </c>
      <c r="BX436" s="27">
        <v>9053</v>
      </c>
    </row>
    <row r="437" spans="1:76" ht="15" x14ac:dyDescent="0.3">
      <c r="A437" s="10">
        <v>110003</v>
      </c>
      <c r="B437"/>
      <c r="C437"/>
      <c r="D437" s="50" t="s">
        <v>407</v>
      </c>
      <c r="E437" s="107">
        <v>3</v>
      </c>
      <c r="F437" s="44" t="s">
        <v>168</v>
      </c>
      <c r="G437" s="2" t="s">
        <v>3</v>
      </c>
      <c r="H437"/>
      <c r="S437" s="154"/>
      <c r="T437" s="154"/>
      <c r="U437" s="154"/>
    </row>
    <row r="438" spans="1:76" ht="15" x14ac:dyDescent="0.3">
      <c r="A438" s="10">
        <v>110004</v>
      </c>
      <c r="B438" t="s">
        <v>1413</v>
      </c>
      <c r="C438"/>
      <c r="D438" s="50" t="s">
        <v>407</v>
      </c>
      <c r="E438" s="14">
        <v>2</v>
      </c>
      <c r="F438" s="44" t="s">
        <v>169</v>
      </c>
      <c r="G438" s="2" t="s">
        <v>1622</v>
      </c>
      <c r="H438"/>
      <c r="I438" s="27">
        <v>1</v>
      </c>
      <c r="K438" s="27">
        <v>61</v>
      </c>
      <c r="L438" s="27">
        <v>0.55000000000000004</v>
      </c>
      <c r="M438" s="27">
        <v>3.5</v>
      </c>
      <c r="P438" s="27">
        <v>44</v>
      </c>
      <c r="Q438" s="27">
        <v>11</v>
      </c>
      <c r="S438" s="154">
        <v>6.79</v>
      </c>
      <c r="T438" s="154">
        <v>3.17</v>
      </c>
      <c r="U438" s="154">
        <v>0.41</v>
      </c>
      <c r="V438" s="27">
        <v>0.74</v>
      </c>
      <c r="W438" s="27">
        <v>23.6</v>
      </c>
      <c r="Z438" s="27" t="s">
        <v>501</v>
      </c>
      <c r="AA438" s="27">
        <v>21.5</v>
      </c>
      <c r="AE438" s="27">
        <v>0</v>
      </c>
      <c r="AJ438" s="27">
        <v>0.9</v>
      </c>
      <c r="AK438" s="27">
        <v>128</v>
      </c>
      <c r="AL438" s="27">
        <v>0.1</v>
      </c>
      <c r="AM438" s="27">
        <v>14</v>
      </c>
      <c r="AN438" s="27">
        <v>105</v>
      </c>
      <c r="AO438" s="27">
        <v>199</v>
      </c>
      <c r="AP438" s="27">
        <v>80</v>
      </c>
      <c r="AQ438" s="27">
        <v>0.69</v>
      </c>
      <c r="AR438" s="27">
        <v>0.02</v>
      </c>
      <c r="AS438" s="27">
        <v>2.6</v>
      </c>
      <c r="AT438" s="27">
        <v>8</v>
      </c>
      <c r="AV438" s="27">
        <v>117</v>
      </c>
      <c r="AW438" s="27">
        <v>91</v>
      </c>
      <c r="AX438" s="27">
        <v>154</v>
      </c>
      <c r="BE438" s="27">
        <v>0.12</v>
      </c>
      <c r="BH438" s="27">
        <v>0</v>
      </c>
      <c r="BJ438" s="27">
        <v>0.04</v>
      </c>
      <c r="BK438" s="27">
        <v>0.24</v>
      </c>
      <c r="BL438" s="27">
        <v>0.1</v>
      </c>
      <c r="BN438" s="27">
        <v>4.8000000000000001E-2</v>
      </c>
      <c r="BO438" s="27">
        <v>5</v>
      </c>
      <c r="BP438" s="27">
        <v>0.4</v>
      </c>
      <c r="BQ438" s="27">
        <v>1</v>
      </c>
      <c r="BW438" s="27" t="s">
        <v>186</v>
      </c>
      <c r="BX438" s="27">
        <v>3483</v>
      </c>
    </row>
    <row r="439" spans="1:76" ht="15" x14ac:dyDescent="0.3">
      <c r="A439" s="10">
        <v>110005</v>
      </c>
      <c r="B439" t="s">
        <v>1413</v>
      </c>
      <c r="C439"/>
      <c r="D439" s="50" t="s">
        <v>407</v>
      </c>
      <c r="E439" s="14">
        <v>2</v>
      </c>
      <c r="F439" s="44" t="s">
        <v>177</v>
      </c>
      <c r="G439" s="2" t="s">
        <v>1620</v>
      </c>
      <c r="H439"/>
      <c r="I439" s="27">
        <v>1</v>
      </c>
      <c r="K439" s="27">
        <v>57.2</v>
      </c>
      <c r="L439" s="27">
        <v>0.55000000000000004</v>
      </c>
      <c r="M439" s="27">
        <v>3.5</v>
      </c>
      <c r="P439" s="27">
        <v>61</v>
      </c>
      <c r="Q439" s="27">
        <v>16.2</v>
      </c>
      <c r="S439" s="154">
        <v>9.9700000000000006</v>
      </c>
      <c r="T439" s="154">
        <v>4.66</v>
      </c>
      <c r="U439" s="154">
        <v>0.6</v>
      </c>
      <c r="V439" s="27">
        <v>1.0900000000000001</v>
      </c>
      <c r="W439" s="27">
        <v>22.4</v>
      </c>
      <c r="Z439" s="27" t="s">
        <v>501</v>
      </c>
      <c r="AA439" s="27">
        <v>20.399999999999999</v>
      </c>
      <c r="AE439" s="27">
        <v>0</v>
      </c>
      <c r="AJ439" s="27">
        <v>0.8</v>
      </c>
      <c r="AK439" s="27">
        <v>117</v>
      </c>
      <c r="AL439" s="27">
        <v>0.1</v>
      </c>
      <c r="AM439" s="27">
        <v>11</v>
      </c>
      <c r="AN439" s="27">
        <v>95</v>
      </c>
      <c r="AO439" s="27">
        <v>159</v>
      </c>
      <c r="AP439" s="27">
        <v>56</v>
      </c>
      <c r="AQ439" s="27">
        <v>124</v>
      </c>
      <c r="AR439" s="27">
        <v>0.03</v>
      </c>
      <c r="AS439" s="27">
        <v>2.6</v>
      </c>
      <c r="AT439" s="27">
        <v>8</v>
      </c>
      <c r="AV439" s="27">
        <v>184</v>
      </c>
      <c r="AW439" s="27">
        <v>143</v>
      </c>
      <c r="AX439" s="27">
        <v>243</v>
      </c>
      <c r="BE439" s="27">
        <v>0.13</v>
      </c>
      <c r="BH439" s="27">
        <v>0</v>
      </c>
      <c r="BJ439" s="27">
        <v>0.04</v>
      </c>
      <c r="BK439" s="27">
        <v>0.16</v>
      </c>
      <c r="BL439" s="27">
        <v>0.1</v>
      </c>
      <c r="BN439" s="27">
        <v>3.7999999999999999E-2</v>
      </c>
      <c r="BO439" s="27">
        <v>5</v>
      </c>
      <c r="BP439" s="27">
        <v>0.4</v>
      </c>
      <c r="BQ439" s="27">
        <v>1</v>
      </c>
      <c r="BW439" s="27" t="s">
        <v>186</v>
      </c>
      <c r="BX439" s="27">
        <v>3519</v>
      </c>
    </row>
    <row r="440" spans="1:76" ht="15" x14ac:dyDescent="0.3">
      <c r="A440" s="10">
        <v>110006</v>
      </c>
      <c r="B440"/>
      <c r="C440"/>
      <c r="D440" s="50" t="s">
        <v>407</v>
      </c>
      <c r="E440" s="107">
        <v>3</v>
      </c>
      <c r="F440" s="44" t="s">
        <v>329</v>
      </c>
      <c r="G440" s="2" t="s">
        <v>1623</v>
      </c>
      <c r="H440"/>
      <c r="S440" s="154"/>
      <c r="T440" s="154"/>
      <c r="U440" s="154"/>
    </row>
    <row r="441" spans="1:76" ht="15" x14ac:dyDescent="0.3">
      <c r="A441" s="10">
        <v>110007</v>
      </c>
      <c r="B441" t="s">
        <v>1413</v>
      </c>
      <c r="C441"/>
      <c r="D441" s="50" t="s">
        <v>407</v>
      </c>
      <c r="E441" s="14">
        <v>2</v>
      </c>
      <c r="F441" s="44" t="s">
        <v>1352</v>
      </c>
      <c r="G441" s="2" t="s">
        <v>1621</v>
      </c>
      <c r="H441"/>
      <c r="I441" s="27">
        <v>1</v>
      </c>
      <c r="K441" s="27">
        <v>65.3</v>
      </c>
      <c r="L441" s="27">
        <v>0.5</v>
      </c>
      <c r="M441" s="27">
        <v>3.2</v>
      </c>
      <c r="P441" s="27">
        <v>7</v>
      </c>
      <c r="Q441" s="27">
        <v>8.6999999999999993</v>
      </c>
      <c r="S441" s="154">
        <v>4.4000000000000004</v>
      </c>
      <c r="T441" s="154">
        <v>3.2</v>
      </c>
      <c r="U441" s="154">
        <v>0.8</v>
      </c>
      <c r="W441" s="27">
        <v>21.8</v>
      </c>
      <c r="Z441" s="27" t="s">
        <v>501</v>
      </c>
      <c r="AA441" s="27">
        <v>18.2</v>
      </c>
      <c r="AE441" s="27">
        <v>0</v>
      </c>
      <c r="AJ441" s="27">
        <v>1</v>
      </c>
      <c r="AK441" s="27">
        <v>120</v>
      </c>
      <c r="AL441" s="27">
        <v>0.1</v>
      </c>
      <c r="AM441" s="27">
        <v>13</v>
      </c>
      <c r="AN441" s="27">
        <v>100</v>
      </c>
      <c r="AO441" s="27">
        <v>170</v>
      </c>
      <c r="AP441" s="27">
        <v>76</v>
      </c>
      <c r="AQ441" s="27">
        <v>0.3</v>
      </c>
      <c r="AR441" s="27" t="s">
        <v>501</v>
      </c>
      <c r="AT441" s="27" t="s">
        <v>501</v>
      </c>
      <c r="AV441" s="27">
        <v>2</v>
      </c>
      <c r="AW441" s="27">
        <v>1</v>
      </c>
      <c r="AX441" s="27">
        <v>6</v>
      </c>
      <c r="BE441" s="27" t="s">
        <v>501</v>
      </c>
      <c r="BH441" s="27">
        <v>0.84</v>
      </c>
      <c r="BJ441" s="27">
        <v>0.04</v>
      </c>
      <c r="BK441" s="27">
        <v>0.24</v>
      </c>
      <c r="BL441" s="27">
        <v>0.1</v>
      </c>
      <c r="BN441" s="27">
        <v>7.0000000000000007E-2</v>
      </c>
      <c r="BO441" s="27">
        <v>8</v>
      </c>
      <c r="BP441" s="27">
        <v>0.5</v>
      </c>
      <c r="BQ441" s="27">
        <v>1</v>
      </c>
      <c r="BW441" s="27" t="s">
        <v>186</v>
      </c>
      <c r="BX441" s="27">
        <v>3491</v>
      </c>
    </row>
    <row r="442" spans="1:76" ht="15" x14ac:dyDescent="0.3">
      <c r="A442" s="41" t="s">
        <v>268</v>
      </c>
      <c r="B442" t="s">
        <v>1413</v>
      </c>
      <c r="C442"/>
      <c r="D442" s="50" t="s">
        <v>407</v>
      </c>
      <c r="E442" s="25">
        <v>1</v>
      </c>
      <c r="F442" s="44" t="s">
        <v>269</v>
      </c>
      <c r="G442" s="50"/>
      <c r="H442"/>
      <c r="I442" s="27">
        <v>1</v>
      </c>
      <c r="K442" s="27">
        <v>29.9</v>
      </c>
      <c r="M442" s="27">
        <v>6.1</v>
      </c>
      <c r="N442" s="27">
        <v>0</v>
      </c>
      <c r="O442" s="27">
        <v>6.1</v>
      </c>
      <c r="P442" s="27">
        <v>0</v>
      </c>
      <c r="Q442" s="27">
        <v>0</v>
      </c>
      <c r="S442" s="154">
        <v>0</v>
      </c>
      <c r="T442" s="154">
        <v>0</v>
      </c>
      <c r="U442" s="154">
        <v>0</v>
      </c>
      <c r="W442" s="27">
        <v>62.5</v>
      </c>
      <c r="AA442" s="27">
        <v>62.5</v>
      </c>
      <c r="AE442" s="27">
        <v>0</v>
      </c>
      <c r="AK442" s="27">
        <v>32</v>
      </c>
      <c r="AL442" s="27">
        <v>1.7</v>
      </c>
      <c r="AM442" s="27">
        <v>4</v>
      </c>
      <c r="AN442" s="27">
        <v>7</v>
      </c>
      <c r="AO442" s="27">
        <v>25</v>
      </c>
      <c r="AP442" s="27">
        <v>25</v>
      </c>
      <c r="AR442" s="27">
        <v>0.16</v>
      </c>
      <c r="AV442" s="27">
        <v>0</v>
      </c>
      <c r="BE442" s="27">
        <v>0</v>
      </c>
      <c r="BH442" s="27">
        <v>0</v>
      </c>
      <c r="BJ442" s="27">
        <v>0</v>
      </c>
      <c r="BK442" s="27">
        <v>0</v>
      </c>
      <c r="BL442" s="27">
        <v>0</v>
      </c>
      <c r="BN442" s="27">
        <v>0</v>
      </c>
      <c r="BO442" s="27">
        <v>0</v>
      </c>
      <c r="BQ442" s="27">
        <v>0</v>
      </c>
      <c r="BW442" s="27" t="s">
        <v>186</v>
      </c>
      <c r="BX442" s="27">
        <v>9022</v>
      </c>
    </row>
    <row r="443" spans="1:76" ht="15" x14ac:dyDescent="0.3">
      <c r="A443" s="10">
        <v>110002</v>
      </c>
      <c r="B443" t="s">
        <v>1413</v>
      </c>
      <c r="C443" t="s">
        <v>407</v>
      </c>
      <c r="D443" s="50" t="s">
        <v>409</v>
      </c>
      <c r="E443" s="14">
        <v>2</v>
      </c>
      <c r="F443" s="44" t="s">
        <v>326</v>
      </c>
      <c r="G443" s="50"/>
      <c r="H443"/>
      <c r="K443" s="154">
        <v>90.244827586206895</v>
      </c>
      <c r="L443" s="154">
        <v>0</v>
      </c>
      <c r="M443" s="154">
        <v>0.84137931034482749</v>
      </c>
      <c r="N443" s="154">
        <v>0</v>
      </c>
      <c r="O443" s="154">
        <v>0.84137931034482749</v>
      </c>
      <c r="P443" s="154">
        <v>0</v>
      </c>
      <c r="Q443" s="154">
        <v>0</v>
      </c>
      <c r="R443" s="154"/>
      <c r="S443" s="154">
        <v>0</v>
      </c>
      <c r="T443" s="154">
        <v>0</v>
      </c>
      <c r="U443" s="154">
        <v>0</v>
      </c>
      <c r="V443" s="154">
        <v>0</v>
      </c>
      <c r="W443" s="154">
        <v>8.6206896551724146</v>
      </c>
      <c r="X443" s="154">
        <v>0</v>
      </c>
      <c r="Y443" s="154">
        <v>0</v>
      </c>
      <c r="Z443" s="154">
        <v>0</v>
      </c>
      <c r="AA443" s="154">
        <v>8.6206896551724146</v>
      </c>
      <c r="AB443" s="154">
        <v>0</v>
      </c>
      <c r="AC443" s="154">
        <v>0</v>
      </c>
      <c r="AD443" s="154">
        <v>0</v>
      </c>
      <c r="AE443" s="154">
        <v>0</v>
      </c>
      <c r="AF443" s="154">
        <v>0</v>
      </c>
      <c r="AG443" s="154">
        <v>0</v>
      </c>
      <c r="AH443" s="154">
        <v>0</v>
      </c>
      <c r="AI443" s="154">
        <v>0</v>
      </c>
      <c r="AJ443" s="154">
        <v>0.21034482758620687</v>
      </c>
      <c r="AK443" s="154">
        <v>6.1379310344827589</v>
      </c>
      <c r="AL443" s="154">
        <v>0.23448275862068968</v>
      </c>
      <c r="AM443" s="154">
        <v>1.4137931034482758</v>
      </c>
      <c r="AN443" s="154">
        <v>0.96551724137931028</v>
      </c>
      <c r="AO443" s="154">
        <v>3.4482758620689653</v>
      </c>
      <c r="AP443" s="154">
        <v>5.1724137931034484</v>
      </c>
      <c r="AQ443" s="154">
        <v>0</v>
      </c>
      <c r="AR443" s="154">
        <v>2.8103448275862072E-2</v>
      </c>
      <c r="AS443" s="154">
        <v>0</v>
      </c>
      <c r="AT443" s="154">
        <v>0</v>
      </c>
      <c r="AU443" s="154">
        <v>0</v>
      </c>
      <c r="AV443" s="154">
        <v>0</v>
      </c>
      <c r="AW443" s="154">
        <v>0</v>
      </c>
      <c r="AX443" s="154">
        <v>0</v>
      </c>
      <c r="AY443" s="154">
        <v>0</v>
      </c>
      <c r="AZ443" s="154">
        <v>0</v>
      </c>
      <c r="BA443" s="154">
        <v>0</v>
      </c>
      <c r="BB443" s="154">
        <v>0</v>
      </c>
      <c r="BC443" s="154">
        <v>0</v>
      </c>
      <c r="BD443" s="154">
        <v>0</v>
      </c>
      <c r="BE443" s="154">
        <v>0</v>
      </c>
      <c r="BF443" s="154">
        <v>0</v>
      </c>
      <c r="BG443" s="154">
        <v>0</v>
      </c>
      <c r="BH443" s="154">
        <v>0</v>
      </c>
      <c r="BI443" s="154">
        <v>0</v>
      </c>
      <c r="BJ443" s="154">
        <v>0</v>
      </c>
      <c r="BK443" s="154">
        <v>0</v>
      </c>
      <c r="BL443" s="154">
        <v>0</v>
      </c>
      <c r="BM443" s="154"/>
      <c r="BN443" s="154">
        <v>0</v>
      </c>
      <c r="BO443" s="154">
        <v>0</v>
      </c>
      <c r="BP443" s="154">
        <v>0</v>
      </c>
      <c r="BQ443" s="154">
        <v>0</v>
      </c>
      <c r="BR443" s="154">
        <v>0</v>
      </c>
      <c r="BT443" s="27">
        <v>6.25</v>
      </c>
    </row>
    <row r="444" spans="1:76" ht="15" x14ac:dyDescent="0.3">
      <c r="A444" s="10">
        <v>110008</v>
      </c>
      <c r="B444" t="s">
        <v>1413</v>
      </c>
      <c r="C444" t="s">
        <v>407</v>
      </c>
      <c r="D444" s="50" t="s">
        <v>407</v>
      </c>
      <c r="E444">
        <v>1</v>
      </c>
      <c r="F444" s="44" t="s">
        <v>176</v>
      </c>
      <c r="G444" s="50"/>
      <c r="H444"/>
      <c r="I444" s="27">
        <v>1</v>
      </c>
      <c r="K444" s="27">
        <v>2.1</v>
      </c>
      <c r="M444" s="27">
        <v>0</v>
      </c>
      <c r="N444" s="27">
        <v>0</v>
      </c>
      <c r="O444" s="27">
        <v>0</v>
      </c>
      <c r="P444" s="27">
        <v>0</v>
      </c>
      <c r="Q444" s="27">
        <v>0</v>
      </c>
      <c r="S444" s="154">
        <v>0</v>
      </c>
      <c r="T444" s="154">
        <v>0</v>
      </c>
      <c r="U444" s="154">
        <v>0</v>
      </c>
      <c r="W444" s="27">
        <v>96.4</v>
      </c>
      <c r="AA444" s="27">
        <v>96.4</v>
      </c>
      <c r="AE444" s="27">
        <v>0</v>
      </c>
      <c r="AK444" s="27">
        <v>85</v>
      </c>
      <c r="AL444" s="27">
        <v>3.4</v>
      </c>
      <c r="AM444" s="27">
        <v>15</v>
      </c>
      <c r="AN444" s="27">
        <v>19</v>
      </c>
      <c r="AO444" s="27">
        <v>344</v>
      </c>
      <c r="AP444" s="27">
        <v>30</v>
      </c>
      <c r="AR444" s="27">
        <v>0.06</v>
      </c>
      <c r="AV444" s="27">
        <v>0</v>
      </c>
      <c r="BE444" s="27">
        <v>0</v>
      </c>
      <c r="BH444" s="27">
        <v>0</v>
      </c>
      <c r="BJ444" s="27">
        <v>0.01</v>
      </c>
      <c r="BK444" s="27">
        <v>0.03</v>
      </c>
      <c r="BL444" s="27">
        <v>0.2</v>
      </c>
      <c r="BN444" s="27">
        <v>0</v>
      </c>
      <c r="BO444" s="27">
        <v>0</v>
      </c>
      <c r="BP444" s="27">
        <v>0</v>
      </c>
      <c r="BQ444" s="27">
        <v>0</v>
      </c>
      <c r="BW444" s="27" t="s">
        <v>4</v>
      </c>
      <c r="BX444" s="27">
        <v>9032</v>
      </c>
    </row>
    <row r="445" spans="1:76" ht="15" x14ac:dyDescent="0.3">
      <c r="A445" s="10" t="s">
        <v>1013</v>
      </c>
      <c r="B445" t="s">
        <v>1413</v>
      </c>
      <c r="C445" t="s">
        <v>407</v>
      </c>
      <c r="D445" s="50" t="s">
        <v>407</v>
      </c>
      <c r="E445">
        <v>1</v>
      </c>
      <c r="F445" s="44" t="s">
        <v>175</v>
      </c>
      <c r="G445" s="50"/>
      <c r="H445"/>
      <c r="I445" s="27">
        <v>1</v>
      </c>
      <c r="K445" s="27">
        <v>0.5</v>
      </c>
      <c r="M445" s="27">
        <v>0</v>
      </c>
      <c r="N445" s="27">
        <v>0</v>
      </c>
      <c r="O445" s="27">
        <v>0</v>
      </c>
      <c r="P445" s="27">
        <v>0</v>
      </c>
      <c r="Q445" s="27">
        <v>0</v>
      </c>
      <c r="S445" s="154">
        <v>0</v>
      </c>
      <c r="T445" s="154">
        <v>0</v>
      </c>
      <c r="U445" s="154">
        <v>0</v>
      </c>
      <c r="W445" s="27">
        <v>99.5</v>
      </c>
      <c r="AA445" s="27">
        <v>99.5</v>
      </c>
      <c r="AE445" s="27">
        <v>0</v>
      </c>
      <c r="AK445" s="27">
        <v>0</v>
      </c>
      <c r="AL445" s="27">
        <v>0.1</v>
      </c>
      <c r="AM445" s="27">
        <v>0</v>
      </c>
      <c r="AN445" s="27">
        <v>0</v>
      </c>
      <c r="AO445" s="27">
        <v>3</v>
      </c>
      <c r="AP445" s="27">
        <v>1</v>
      </c>
      <c r="AR445" s="27">
        <v>0.02</v>
      </c>
      <c r="AV445" s="27">
        <v>0</v>
      </c>
      <c r="BE445" s="27">
        <v>0</v>
      </c>
      <c r="BH445" s="27">
        <v>0</v>
      </c>
      <c r="BJ445" s="27">
        <v>0</v>
      </c>
      <c r="BK445" s="27">
        <v>0</v>
      </c>
      <c r="BL445" s="27">
        <v>0</v>
      </c>
      <c r="BN445" s="27">
        <v>0</v>
      </c>
      <c r="BO445" s="27">
        <v>0</v>
      </c>
      <c r="BP445" s="27">
        <v>0</v>
      </c>
      <c r="BQ445" s="27">
        <v>0</v>
      </c>
      <c r="BW445" s="27" t="s">
        <v>4</v>
      </c>
      <c r="BX445" s="27">
        <v>9012</v>
      </c>
    </row>
    <row r="446" spans="1:76" ht="15" x14ac:dyDescent="0.3">
      <c r="A446" s="10" t="s">
        <v>1014</v>
      </c>
      <c r="B446" t="s">
        <v>1413</v>
      </c>
      <c r="C446" t="s">
        <v>407</v>
      </c>
      <c r="D446" s="50" t="s">
        <v>407</v>
      </c>
      <c r="E446" s="14">
        <v>2</v>
      </c>
      <c r="F446" s="44" t="s">
        <v>206</v>
      </c>
      <c r="G446" s="50"/>
      <c r="H446"/>
      <c r="I446" s="27">
        <v>1</v>
      </c>
      <c r="K446" s="27">
        <v>17.3</v>
      </c>
      <c r="M446" s="27">
        <v>2</v>
      </c>
      <c r="N446" s="27">
        <v>0</v>
      </c>
      <c r="O446" s="27">
        <v>2</v>
      </c>
      <c r="P446" s="27">
        <v>0</v>
      </c>
      <c r="Q446" s="27">
        <v>0</v>
      </c>
      <c r="S446" s="154">
        <v>0.02</v>
      </c>
      <c r="T446" s="154">
        <v>0</v>
      </c>
      <c r="U446" s="154">
        <v>0</v>
      </c>
      <c r="W446" s="27">
        <v>80.400000000000006</v>
      </c>
      <c r="AA446" s="27">
        <v>80.400000000000006</v>
      </c>
      <c r="AE446" s="27">
        <v>0</v>
      </c>
      <c r="AJ446" s="112"/>
      <c r="AK446" s="27">
        <v>18</v>
      </c>
      <c r="AL446" s="27">
        <v>1.6</v>
      </c>
      <c r="AN446" s="27">
        <v>6</v>
      </c>
      <c r="AO446" s="27">
        <v>6</v>
      </c>
      <c r="AP446" s="27">
        <v>39</v>
      </c>
      <c r="AV446" s="27">
        <v>0</v>
      </c>
      <c r="BJ446" s="27">
        <v>0</v>
      </c>
      <c r="BK446" s="27">
        <v>0</v>
      </c>
      <c r="BL446" s="27">
        <v>0</v>
      </c>
      <c r="BP446" s="27">
        <v>0</v>
      </c>
      <c r="BQ446" s="27">
        <v>0</v>
      </c>
      <c r="BW446" s="27" t="s">
        <v>4</v>
      </c>
      <c r="BX446" s="27">
        <v>9028</v>
      </c>
    </row>
    <row r="447" spans="1:76" ht="15" x14ac:dyDescent="0.3">
      <c r="B447"/>
      <c r="C447" s="2" t="s">
        <v>526</v>
      </c>
      <c r="D447" s="2"/>
      <c r="E447" s="48" t="s">
        <v>1343</v>
      </c>
      <c r="G447" s="50"/>
      <c r="I447" s="81"/>
      <c r="J447" s="81"/>
      <c r="S447" s="154"/>
      <c r="T447" s="154"/>
      <c r="U447" s="154"/>
    </row>
    <row r="448" spans="1:76" ht="15" x14ac:dyDescent="0.3">
      <c r="A448" s="10">
        <v>120001</v>
      </c>
      <c r="B448" t="s">
        <v>1413</v>
      </c>
      <c r="C448"/>
      <c r="D448" s="50" t="s">
        <v>407</v>
      </c>
      <c r="E448">
        <v>1</v>
      </c>
      <c r="F448" s="44" t="s">
        <v>1354</v>
      </c>
      <c r="G448" s="50"/>
      <c r="H448"/>
      <c r="I448" s="27">
        <v>1</v>
      </c>
      <c r="K448" s="27">
        <v>2.5</v>
      </c>
      <c r="M448" s="27">
        <v>15.5</v>
      </c>
      <c r="Q448" s="27">
        <v>9</v>
      </c>
      <c r="S448" s="154"/>
      <c r="T448" s="154"/>
      <c r="U448" s="154"/>
      <c r="W448" s="27">
        <v>69</v>
      </c>
      <c r="AA448" s="27">
        <v>14</v>
      </c>
      <c r="AE448" s="27">
        <v>1.5</v>
      </c>
      <c r="AK448" s="27">
        <v>448</v>
      </c>
      <c r="AL448" s="27">
        <v>7.5</v>
      </c>
      <c r="AN448" s="27">
        <v>374</v>
      </c>
      <c r="AO448" s="27">
        <v>497</v>
      </c>
      <c r="AP448" s="27">
        <v>255</v>
      </c>
      <c r="AV448" s="27">
        <v>300</v>
      </c>
      <c r="BE448" s="27">
        <v>5</v>
      </c>
      <c r="BH448" s="27">
        <v>2</v>
      </c>
      <c r="BJ448" s="27">
        <v>0.8</v>
      </c>
      <c r="BK448" s="27">
        <v>0.3</v>
      </c>
      <c r="BL448" s="27">
        <v>4</v>
      </c>
      <c r="BN448" s="27">
        <v>3</v>
      </c>
      <c r="BO448" s="27">
        <v>22</v>
      </c>
      <c r="BP448" s="27">
        <v>0.8</v>
      </c>
      <c r="BQ448" s="27">
        <v>35</v>
      </c>
      <c r="BW448" s="27" t="s">
        <v>4</v>
      </c>
      <c r="BX448" s="27">
        <v>505</v>
      </c>
    </row>
    <row r="449" spans="1:76" ht="15" x14ac:dyDescent="0.3">
      <c r="A449" s="10">
        <v>120002</v>
      </c>
      <c r="B449"/>
      <c r="C449"/>
      <c r="D449" s="50" t="s">
        <v>407</v>
      </c>
      <c r="E449" s="107">
        <v>3</v>
      </c>
      <c r="F449" s="44" t="s">
        <v>170</v>
      </c>
      <c r="G449" s="50"/>
      <c r="H449"/>
      <c r="S449" s="154"/>
      <c r="T449" s="154"/>
      <c r="U449" s="154"/>
    </row>
    <row r="450" spans="1:76" ht="15" x14ac:dyDescent="0.3">
      <c r="A450" s="10">
        <v>120003</v>
      </c>
      <c r="B450"/>
      <c r="C450"/>
      <c r="D450" s="50" t="s">
        <v>407</v>
      </c>
      <c r="E450" s="107">
        <v>3</v>
      </c>
      <c r="F450" s="44" t="s">
        <v>171</v>
      </c>
      <c r="G450" s="50"/>
      <c r="H450"/>
      <c r="S450" s="154"/>
      <c r="T450" s="154"/>
      <c r="U450" s="154"/>
    </row>
    <row r="451" spans="1:76" ht="15" x14ac:dyDescent="0.3">
      <c r="A451" s="10">
        <v>120004</v>
      </c>
      <c r="B451"/>
      <c r="C451"/>
      <c r="D451" s="50" t="s">
        <v>407</v>
      </c>
      <c r="E451" s="107">
        <v>3</v>
      </c>
      <c r="F451" s="44" t="s">
        <v>172</v>
      </c>
      <c r="G451" s="50"/>
      <c r="H451"/>
      <c r="S451" s="154"/>
      <c r="T451" s="154"/>
      <c r="U451" s="154"/>
    </row>
    <row r="452" spans="1:76" ht="15" x14ac:dyDescent="0.3">
      <c r="A452" s="10">
        <v>120005</v>
      </c>
      <c r="B452" t="s">
        <v>1413</v>
      </c>
      <c r="C452"/>
      <c r="D452" s="50" t="s">
        <v>407</v>
      </c>
      <c r="E452">
        <v>1</v>
      </c>
      <c r="F452" s="44" t="s">
        <v>173</v>
      </c>
      <c r="G452" s="50"/>
      <c r="H452"/>
      <c r="I452" s="27">
        <v>1</v>
      </c>
      <c r="K452" s="27">
        <v>3</v>
      </c>
      <c r="M452" s="27">
        <v>10</v>
      </c>
      <c r="N452" s="27">
        <v>10</v>
      </c>
      <c r="O452" s="27">
        <v>0</v>
      </c>
      <c r="P452" s="27">
        <v>0</v>
      </c>
      <c r="Q452" s="27">
        <v>1.3</v>
      </c>
      <c r="S452" s="154">
        <v>0.19</v>
      </c>
      <c r="T452" s="154">
        <v>0.11</v>
      </c>
      <c r="U452" s="154">
        <v>0.56999999999999995</v>
      </c>
      <c r="W452" s="27">
        <v>80</v>
      </c>
      <c r="AA452" s="27">
        <v>0</v>
      </c>
      <c r="AE452" s="27">
        <v>4</v>
      </c>
      <c r="AK452" s="27">
        <v>130</v>
      </c>
      <c r="AL452" s="27">
        <v>15</v>
      </c>
      <c r="AM452" s="27">
        <v>85</v>
      </c>
      <c r="AN452" s="27">
        <v>114</v>
      </c>
      <c r="AO452" s="27">
        <v>130</v>
      </c>
      <c r="AP452" s="27">
        <v>69</v>
      </c>
      <c r="AQ452" s="27">
        <v>2.73</v>
      </c>
      <c r="AR452" s="27">
        <v>0.51</v>
      </c>
      <c r="AT452" s="27">
        <v>1520</v>
      </c>
      <c r="AV452" s="27">
        <v>210</v>
      </c>
      <c r="BE452" s="27">
        <v>6.25</v>
      </c>
      <c r="BH452" s="27">
        <v>3.33</v>
      </c>
      <c r="BJ452" s="27">
        <v>0.55000000000000004</v>
      </c>
      <c r="BL452" s="27">
        <v>8</v>
      </c>
      <c r="BN452" s="27">
        <v>0.40500000000000003</v>
      </c>
      <c r="BO452" s="27">
        <v>19</v>
      </c>
      <c r="BP452" s="27">
        <v>1</v>
      </c>
      <c r="BQ452" s="27">
        <v>65</v>
      </c>
      <c r="BW452" s="27" t="s">
        <v>4</v>
      </c>
      <c r="BX452" s="27">
        <v>501</v>
      </c>
    </row>
    <row r="453" spans="1:76" ht="15" x14ac:dyDescent="0.3">
      <c r="A453" s="10">
        <v>120006</v>
      </c>
      <c r="B453"/>
      <c r="C453"/>
      <c r="D453" s="50" t="s">
        <v>407</v>
      </c>
      <c r="E453" s="107">
        <v>3</v>
      </c>
      <c r="F453" s="44" t="s">
        <v>174</v>
      </c>
      <c r="G453" s="50"/>
      <c r="H453"/>
      <c r="S453" s="154"/>
      <c r="T453" s="154"/>
      <c r="U453" s="154"/>
    </row>
    <row r="454" spans="1:76" ht="15" x14ac:dyDescent="0.3">
      <c r="A454" s="10" t="s">
        <v>580</v>
      </c>
      <c r="B454"/>
      <c r="C454"/>
      <c r="D454" s="50" t="s">
        <v>407</v>
      </c>
      <c r="E454" s="107">
        <v>3</v>
      </c>
      <c r="F454" s="40" t="s">
        <v>1495</v>
      </c>
      <c r="G454" s="40"/>
      <c r="S454" s="154"/>
      <c r="T454" s="154"/>
      <c r="U454" s="154"/>
      <c r="BW454" s="27" t="s">
        <v>4</v>
      </c>
      <c r="BX454" s="27">
        <v>59</v>
      </c>
    </row>
    <row r="455" spans="1:76" ht="15" x14ac:dyDescent="0.3">
      <c r="A455" s="10" t="s">
        <v>581</v>
      </c>
      <c r="B455"/>
      <c r="C455"/>
      <c r="D455" s="50" t="s">
        <v>407</v>
      </c>
      <c r="E455" s="107">
        <v>3</v>
      </c>
      <c r="F455" s="40" t="s">
        <v>1496</v>
      </c>
      <c r="G455" s="40"/>
      <c r="S455" s="154"/>
      <c r="T455" s="154"/>
      <c r="U455" s="154"/>
      <c r="BW455" s="27" t="s">
        <v>4</v>
      </c>
      <c r="BX455" s="27">
        <v>28</v>
      </c>
    </row>
    <row r="456" spans="1:76" ht="15" x14ac:dyDescent="0.3">
      <c r="A456" s="10" t="s">
        <v>582</v>
      </c>
      <c r="B456"/>
      <c r="C456"/>
      <c r="D456" s="50" t="s">
        <v>407</v>
      </c>
      <c r="E456" s="107">
        <v>3</v>
      </c>
      <c r="F456" s="40" t="s">
        <v>1497</v>
      </c>
      <c r="G456" s="40"/>
      <c r="S456" s="154"/>
      <c r="T456" s="154"/>
      <c r="U456" s="154"/>
      <c r="BW456" s="27" t="s">
        <v>4</v>
      </c>
      <c r="BX456" s="27">
        <v>107</v>
      </c>
    </row>
    <row r="457" spans="1:76" ht="15" x14ac:dyDescent="0.3">
      <c r="A457" s="10" t="s">
        <v>583</v>
      </c>
      <c r="B457"/>
      <c r="C457"/>
      <c r="D457" s="50" t="s">
        <v>407</v>
      </c>
      <c r="E457" s="107">
        <v>3</v>
      </c>
      <c r="F457" s="40" t="s">
        <v>1499</v>
      </c>
      <c r="G457" s="40"/>
      <c r="S457" s="154"/>
      <c r="T457" s="154"/>
      <c r="U457" s="154"/>
      <c r="BW457" s="27" t="s">
        <v>4</v>
      </c>
      <c r="BX457" s="27">
        <v>105</v>
      </c>
    </row>
    <row r="458" spans="1:76" ht="15" x14ac:dyDescent="0.3">
      <c r="A458" s="10" t="s">
        <v>584</v>
      </c>
      <c r="B458" t="s">
        <v>1413</v>
      </c>
      <c r="C458"/>
      <c r="D458" s="50" t="s">
        <v>407</v>
      </c>
      <c r="E458">
        <v>1</v>
      </c>
      <c r="F458" s="40" t="s">
        <v>1498</v>
      </c>
      <c r="G458" s="40"/>
      <c r="I458" s="27">
        <v>1</v>
      </c>
      <c r="K458" s="27">
        <v>2</v>
      </c>
      <c r="M458" s="27">
        <v>13.7</v>
      </c>
      <c r="N458" s="27">
        <v>13.7</v>
      </c>
      <c r="O458" s="27">
        <v>0</v>
      </c>
      <c r="P458" s="27">
        <v>0</v>
      </c>
      <c r="Q458" s="27">
        <v>28</v>
      </c>
      <c r="S458" s="154">
        <v>12.31</v>
      </c>
      <c r="T458" s="154">
        <v>6.63</v>
      </c>
      <c r="U458" s="154">
        <v>7.6</v>
      </c>
      <c r="W458" s="27">
        <v>52.4</v>
      </c>
      <c r="AA458" s="27">
        <v>20.8</v>
      </c>
      <c r="AE458" s="27">
        <v>0</v>
      </c>
      <c r="AK458" s="27">
        <v>538</v>
      </c>
      <c r="AL458" s="27">
        <v>9.1999999999999993</v>
      </c>
      <c r="AM458" s="27">
        <v>13.7</v>
      </c>
      <c r="AN458" s="27">
        <v>0</v>
      </c>
      <c r="AO458" s="27">
        <v>28</v>
      </c>
      <c r="AP458" s="27">
        <v>12.31</v>
      </c>
      <c r="AQ458" s="27">
        <v>6.63</v>
      </c>
      <c r="AR458" s="27">
        <v>7.6</v>
      </c>
      <c r="AT458" s="27">
        <v>0</v>
      </c>
      <c r="AV458" s="27">
        <v>461</v>
      </c>
      <c r="BE458" s="27">
        <v>7.68</v>
      </c>
      <c r="BH458" s="27">
        <v>8.76</v>
      </c>
      <c r="BJ458" s="27">
        <v>0.31</v>
      </c>
      <c r="BK458" s="27">
        <v>0.46</v>
      </c>
      <c r="BL458" s="27">
        <v>6.9</v>
      </c>
      <c r="BN458" s="27">
        <v>0.307</v>
      </c>
      <c r="BO458" s="27">
        <v>77</v>
      </c>
      <c r="BP458" s="27">
        <v>2.2999999999999998</v>
      </c>
      <c r="BQ458" s="27">
        <v>42</v>
      </c>
      <c r="BW458" s="27" t="s">
        <v>4</v>
      </c>
      <c r="BX458" s="27">
        <v>53</v>
      </c>
    </row>
    <row r="459" spans="1:76" ht="15" x14ac:dyDescent="0.3">
      <c r="A459" s="10" t="s">
        <v>585</v>
      </c>
      <c r="B459" t="s">
        <v>1413</v>
      </c>
      <c r="C459"/>
      <c r="D459" s="50" t="s">
        <v>407</v>
      </c>
      <c r="E459">
        <v>1</v>
      </c>
      <c r="F459" s="40" t="s">
        <v>1500</v>
      </c>
      <c r="G459" s="40"/>
      <c r="I459" s="27">
        <v>1</v>
      </c>
      <c r="K459" s="27">
        <v>3</v>
      </c>
      <c r="M459" s="27">
        <v>11.4</v>
      </c>
      <c r="N459" s="27">
        <v>0</v>
      </c>
      <c r="O459" s="27">
        <v>11.4</v>
      </c>
      <c r="Q459" s="27">
        <v>25.8</v>
      </c>
      <c r="S459" s="154">
        <v>9.8000000000000007</v>
      </c>
      <c r="T459" s="154"/>
      <c r="U459" s="154"/>
      <c r="W459" s="27">
        <v>57.9</v>
      </c>
      <c r="AA459" s="27">
        <v>0</v>
      </c>
      <c r="AK459" s="27">
        <v>230</v>
      </c>
      <c r="AL459" s="27">
        <v>6.1</v>
      </c>
      <c r="AM459" s="27">
        <v>34</v>
      </c>
      <c r="AN459" s="27">
        <v>160</v>
      </c>
      <c r="AO459" s="27">
        <v>500</v>
      </c>
      <c r="AP459" s="27">
        <v>120</v>
      </c>
      <c r="AQ459" s="27">
        <v>3.8</v>
      </c>
      <c r="AR459" s="27">
        <v>0.3</v>
      </c>
      <c r="AT459" s="27">
        <v>40</v>
      </c>
      <c r="AV459" s="27">
        <v>460</v>
      </c>
      <c r="BE459" s="27">
        <v>7.5</v>
      </c>
      <c r="BH459" s="27">
        <v>4.07</v>
      </c>
      <c r="BJ459" s="27">
        <v>0.3</v>
      </c>
      <c r="BK459" s="27">
        <v>0.7</v>
      </c>
      <c r="BL459" s="27">
        <v>3.8</v>
      </c>
      <c r="BN459" s="27">
        <v>0.4</v>
      </c>
      <c r="BO459" s="27">
        <v>46</v>
      </c>
      <c r="BP459" s="27">
        <v>1.1000000000000001</v>
      </c>
      <c r="BQ459" s="27">
        <v>41</v>
      </c>
      <c r="BW459" s="27" t="s">
        <v>4</v>
      </c>
      <c r="BX459" s="27">
        <v>54</v>
      </c>
    </row>
    <row r="460" spans="1:76" ht="15" x14ac:dyDescent="0.3">
      <c r="A460" s="10" t="s">
        <v>586</v>
      </c>
      <c r="B460"/>
      <c r="C460"/>
      <c r="D460" s="50" t="s">
        <v>407</v>
      </c>
      <c r="E460" s="107">
        <v>3</v>
      </c>
      <c r="F460" s="40" t="s">
        <v>1506</v>
      </c>
      <c r="G460" s="40"/>
      <c r="S460" s="154"/>
      <c r="T460" s="154"/>
      <c r="U460" s="154"/>
      <c r="BW460" s="27" t="s">
        <v>4</v>
      </c>
      <c r="BX460" s="27">
        <v>117</v>
      </c>
    </row>
    <row r="461" spans="1:76" ht="15" x14ac:dyDescent="0.3">
      <c r="A461" s="41" t="s">
        <v>587</v>
      </c>
      <c r="B461"/>
      <c r="C461"/>
      <c r="D461" s="50" t="s">
        <v>407</v>
      </c>
      <c r="E461" s="107">
        <v>3</v>
      </c>
      <c r="F461" s="40" t="s">
        <v>1507</v>
      </c>
      <c r="G461" s="40"/>
      <c r="S461" s="154"/>
      <c r="T461" s="154"/>
      <c r="U461" s="154"/>
      <c r="BW461" s="27" t="s">
        <v>4</v>
      </c>
      <c r="BX461" s="27">
        <v>114</v>
      </c>
    </row>
    <row r="462" spans="1:76" ht="15" x14ac:dyDescent="0.3">
      <c r="A462" s="10" t="s">
        <v>588</v>
      </c>
      <c r="B462"/>
      <c r="C462"/>
      <c r="D462" s="50" t="s">
        <v>407</v>
      </c>
      <c r="E462" s="107">
        <v>3</v>
      </c>
      <c r="F462" s="44" t="s">
        <v>1353</v>
      </c>
      <c r="G462" s="50"/>
      <c r="H462"/>
      <c r="S462" s="154"/>
      <c r="T462" s="154"/>
      <c r="U462" s="154"/>
    </row>
    <row r="463" spans="1:76" ht="15" x14ac:dyDescent="0.3">
      <c r="A463" s="10" t="s">
        <v>1016</v>
      </c>
      <c r="B463"/>
      <c r="C463"/>
      <c r="D463" s="50" t="s">
        <v>407</v>
      </c>
      <c r="E463" s="107">
        <v>3</v>
      </c>
      <c r="F463" s="44" t="s">
        <v>178</v>
      </c>
      <c r="G463" s="50"/>
      <c r="H463"/>
      <c r="S463" s="154"/>
      <c r="T463" s="154"/>
      <c r="U463" s="154"/>
    </row>
    <row r="464" spans="1:76" ht="15" x14ac:dyDescent="0.3">
      <c r="A464" s="10" t="s">
        <v>1017</v>
      </c>
      <c r="B464"/>
      <c r="C464"/>
      <c r="D464" s="50" t="s">
        <v>407</v>
      </c>
      <c r="E464" s="107">
        <v>3</v>
      </c>
      <c r="F464" s="44" t="s">
        <v>179</v>
      </c>
      <c r="G464" s="50"/>
      <c r="H464"/>
      <c r="S464" s="154"/>
      <c r="T464" s="154"/>
      <c r="U464" s="154"/>
    </row>
    <row r="465" spans="1:81" ht="15" x14ac:dyDescent="0.3">
      <c r="A465" s="10" t="s">
        <v>1018</v>
      </c>
      <c r="B465"/>
      <c r="C465"/>
      <c r="D465" s="50" t="s">
        <v>407</v>
      </c>
      <c r="E465" s="107">
        <v>3</v>
      </c>
      <c r="F465" s="44" t="s">
        <v>180</v>
      </c>
      <c r="G465" s="50"/>
      <c r="H465"/>
      <c r="S465" s="154"/>
      <c r="T465" s="154"/>
      <c r="U465" s="154"/>
    </row>
    <row r="466" spans="1:81" ht="15" x14ac:dyDescent="0.3">
      <c r="A466" s="10" t="s">
        <v>1019</v>
      </c>
      <c r="B466" t="s">
        <v>1413</v>
      </c>
      <c r="C466" t="s">
        <v>409</v>
      </c>
      <c r="D466" s="50" t="s">
        <v>409</v>
      </c>
      <c r="E466">
        <v>1</v>
      </c>
      <c r="F466" s="40" t="s">
        <v>1199</v>
      </c>
      <c r="G466" s="40" t="s">
        <v>1200</v>
      </c>
      <c r="K466" s="154">
        <v>78.278268847646018</v>
      </c>
      <c r="L466" s="154">
        <v>7.1855929537590429E-2</v>
      </c>
      <c r="M466" s="154">
        <v>3.9746723288245773</v>
      </c>
      <c r="N466" s="154">
        <v>3.513709761979658</v>
      </c>
      <c r="O466" s="154">
        <v>0.46096256684491971</v>
      </c>
      <c r="P466" s="154">
        <v>2.7115445108524691E-4</v>
      </c>
      <c r="Q466" s="154">
        <v>0.98745412603544092</v>
      </c>
      <c r="R466" s="154">
        <v>0</v>
      </c>
      <c r="S466" s="154">
        <v>0.15726958162944318</v>
      </c>
      <c r="T466" s="154">
        <v>0.15071668239488306</v>
      </c>
      <c r="U466" s="154">
        <v>0.50118381042256466</v>
      </c>
      <c r="V466" s="154">
        <v>0</v>
      </c>
      <c r="W466" s="154">
        <v>5.5699643493761135</v>
      </c>
      <c r="X466" s="154">
        <v>14.576811366257733</v>
      </c>
      <c r="Y466" s="154">
        <v>0</v>
      </c>
      <c r="Z466" s="154">
        <v>0</v>
      </c>
      <c r="AA466" s="154">
        <v>0.75697284261298092</v>
      </c>
      <c r="AB466" s="154">
        <v>0</v>
      </c>
      <c r="AC466" s="154">
        <v>0</v>
      </c>
      <c r="AD466" s="154">
        <v>0</v>
      </c>
      <c r="AE466" s="154">
        <v>9.6711754220404718</v>
      </c>
      <c r="AF466" s="154">
        <v>0</v>
      </c>
      <c r="AG466" s="154">
        <v>0</v>
      </c>
      <c r="AH466" s="154">
        <v>0</v>
      </c>
      <c r="AI466" s="154">
        <v>0</v>
      </c>
      <c r="AJ466" s="154">
        <v>1.5297630282059347</v>
      </c>
      <c r="AK466" s="154">
        <v>35.430848275138935</v>
      </c>
      <c r="AL466" s="154">
        <v>2.3884187899758831</v>
      </c>
      <c r="AM466" s="154">
        <v>140.68396770472893</v>
      </c>
      <c r="AN466" s="154">
        <v>242.59284890426756</v>
      </c>
      <c r="AO466" s="154">
        <v>289.59295375904367</v>
      </c>
      <c r="AP466" s="154">
        <v>9.7615602390688885</v>
      </c>
      <c r="AQ466" s="154">
        <v>1.6969749397085034</v>
      </c>
      <c r="AR466" s="154">
        <v>0.2347745622313096</v>
      </c>
      <c r="AS466" s="154">
        <v>17.819366677152143</v>
      </c>
      <c r="AT466" s="154">
        <v>2.8697179406521962</v>
      </c>
      <c r="AU466" s="154">
        <v>0</v>
      </c>
      <c r="AV466" s="154">
        <v>0.13557722554262344</v>
      </c>
      <c r="AW466" s="154">
        <v>0.13557722554262344</v>
      </c>
      <c r="AX466" s="154">
        <v>0</v>
      </c>
      <c r="AY466" s="154">
        <v>1.3557722554262346</v>
      </c>
      <c r="AZ466" s="154">
        <v>0</v>
      </c>
      <c r="BA466" s="154">
        <v>0</v>
      </c>
      <c r="BB466" s="154">
        <v>0</v>
      </c>
      <c r="BC466" s="154">
        <v>0</v>
      </c>
      <c r="BD466" s="154">
        <v>54.230890217049378</v>
      </c>
      <c r="BE466" s="154">
        <v>0</v>
      </c>
      <c r="BF466" s="154">
        <v>0</v>
      </c>
      <c r="BG466" s="154">
        <v>0</v>
      </c>
      <c r="BH466" s="154">
        <v>0.34210653460749513</v>
      </c>
      <c r="BI466" s="154">
        <v>0</v>
      </c>
      <c r="BJ466" s="154">
        <v>7.4160742371815025E-2</v>
      </c>
      <c r="BK466" s="154">
        <v>8.9616546083674087E-2</v>
      </c>
      <c r="BL466" s="154">
        <v>1.8490022019502987</v>
      </c>
      <c r="BM466" s="154"/>
      <c r="BN466" s="154">
        <v>0.17991097829506128</v>
      </c>
      <c r="BO466" s="154">
        <v>9.2644437454126027</v>
      </c>
      <c r="BP466" s="154">
        <v>5.4230890217049382E-2</v>
      </c>
      <c r="BQ466" s="154">
        <v>0.13557722554262344</v>
      </c>
      <c r="BR466" s="154">
        <v>0</v>
      </c>
      <c r="BS466" s="154"/>
      <c r="BT466" s="27">
        <v>6.25</v>
      </c>
    </row>
    <row r="467" spans="1:81" ht="15" x14ac:dyDescent="0.3">
      <c r="B467"/>
      <c r="C467" s="2" t="s">
        <v>525</v>
      </c>
      <c r="D467" s="2"/>
      <c r="E467" s="48" t="s">
        <v>1345</v>
      </c>
      <c r="G467" s="50"/>
      <c r="I467" s="81"/>
      <c r="J467" s="81"/>
      <c r="S467" s="154"/>
      <c r="T467" s="154"/>
      <c r="U467" s="154"/>
    </row>
    <row r="468" spans="1:81" ht="15" x14ac:dyDescent="0.3">
      <c r="A468" s="10" t="s">
        <v>561</v>
      </c>
      <c r="B468" t="s">
        <v>1413</v>
      </c>
      <c r="D468" s="94" t="s">
        <v>407</v>
      </c>
      <c r="E468" s="14">
        <v>2</v>
      </c>
      <c r="F468" s="40" t="s">
        <v>330</v>
      </c>
      <c r="G468" s="5" t="s">
        <v>1549</v>
      </c>
      <c r="I468" s="27">
        <v>1</v>
      </c>
      <c r="K468" s="27">
        <v>99.7</v>
      </c>
      <c r="M468" s="27">
        <v>0</v>
      </c>
      <c r="N468" s="27">
        <v>0</v>
      </c>
      <c r="O468" s="27">
        <v>0</v>
      </c>
      <c r="P468" s="27">
        <v>0</v>
      </c>
      <c r="Q468" s="27">
        <v>0</v>
      </c>
      <c r="S468" s="154">
        <v>0</v>
      </c>
      <c r="T468" s="154">
        <v>0</v>
      </c>
      <c r="U468" s="154">
        <v>0</v>
      </c>
      <c r="W468" s="27">
        <v>0.3</v>
      </c>
      <c r="AA468" s="27">
        <v>0</v>
      </c>
      <c r="AE468" s="27">
        <v>0</v>
      </c>
      <c r="AJ468"/>
      <c r="AK468" s="27">
        <v>0</v>
      </c>
      <c r="AL468" s="27">
        <v>0</v>
      </c>
      <c r="AM468" s="27">
        <v>3</v>
      </c>
      <c r="AN468" s="27">
        <v>1</v>
      </c>
      <c r="AO468" s="27">
        <v>37</v>
      </c>
      <c r="AP468" s="27">
        <v>3</v>
      </c>
      <c r="AQ468" s="27">
        <v>0.02</v>
      </c>
      <c r="AR468" s="27">
        <v>0.01</v>
      </c>
      <c r="AV468" s="27">
        <v>0</v>
      </c>
      <c r="BE468" s="27">
        <v>0</v>
      </c>
      <c r="BJ468" s="27">
        <v>0</v>
      </c>
      <c r="BK468" s="27">
        <v>0.1</v>
      </c>
      <c r="BL468" s="27">
        <v>0</v>
      </c>
      <c r="BN468" s="27">
        <v>0</v>
      </c>
      <c r="BO468" s="27">
        <v>5</v>
      </c>
      <c r="BP468" s="27">
        <v>0</v>
      </c>
      <c r="BQ468" s="27">
        <v>0</v>
      </c>
      <c r="BW468" s="27" t="s">
        <v>4</v>
      </c>
      <c r="BX468" s="27">
        <v>9514</v>
      </c>
    </row>
    <row r="469" spans="1:81" ht="15" x14ac:dyDescent="0.3">
      <c r="A469" s="10" t="s">
        <v>562</v>
      </c>
      <c r="B469" t="s">
        <v>1413</v>
      </c>
      <c r="C469" s="10" t="s">
        <v>409</v>
      </c>
      <c r="D469" s="94" t="s">
        <v>407</v>
      </c>
      <c r="E469">
        <v>1</v>
      </c>
      <c r="F469" s="40" t="s">
        <v>1356</v>
      </c>
      <c r="I469" s="27">
        <v>1</v>
      </c>
      <c r="K469" s="27">
        <v>78.099999999999994</v>
      </c>
      <c r="L469" s="27">
        <v>9.6000000000000002E-2</v>
      </c>
      <c r="M469" s="27">
        <v>0.6</v>
      </c>
      <c r="N469" s="27">
        <v>0.6</v>
      </c>
      <c r="O469" s="27">
        <v>0</v>
      </c>
      <c r="P469" s="27">
        <v>0</v>
      </c>
      <c r="Q469" s="27">
        <v>0.2</v>
      </c>
      <c r="S469" s="154">
        <v>0</v>
      </c>
      <c r="T469" s="154">
        <v>0.01</v>
      </c>
      <c r="U469" s="154">
        <v>0</v>
      </c>
      <c r="W469" s="27">
        <v>6.8</v>
      </c>
      <c r="AE469" s="27">
        <v>0.2</v>
      </c>
      <c r="AJ469">
        <v>0.49</v>
      </c>
      <c r="AK469" s="27">
        <v>8</v>
      </c>
      <c r="AL469" s="27">
        <v>1.33</v>
      </c>
      <c r="AM469" s="27">
        <v>2</v>
      </c>
      <c r="AN469" s="27">
        <v>5</v>
      </c>
      <c r="AO469" s="27">
        <v>18</v>
      </c>
      <c r="AP469" s="27">
        <v>4</v>
      </c>
      <c r="AQ469" s="27">
        <v>0.45</v>
      </c>
      <c r="AR469" s="27">
        <v>0.01</v>
      </c>
      <c r="AS469" s="27">
        <v>0.09</v>
      </c>
      <c r="AT469" s="27">
        <v>0</v>
      </c>
      <c r="AV469" s="27">
        <v>0</v>
      </c>
      <c r="AW469" s="27">
        <v>0</v>
      </c>
      <c r="BE469" s="27">
        <v>0</v>
      </c>
      <c r="BH469" s="27">
        <v>0</v>
      </c>
      <c r="BI469" s="27">
        <v>0</v>
      </c>
      <c r="BJ469" s="27">
        <v>0.05</v>
      </c>
      <c r="BK469" s="27">
        <v>0.05</v>
      </c>
      <c r="BL469" s="27">
        <v>0.3</v>
      </c>
      <c r="BN469" s="27">
        <v>0.01</v>
      </c>
      <c r="BO469" s="27">
        <v>9</v>
      </c>
      <c r="BQ469" s="27">
        <v>0</v>
      </c>
      <c r="BT469" s="27">
        <v>6.25</v>
      </c>
      <c r="CB469" s="27">
        <v>100</v>
      </c>
      <c r="CC469" s="27">
        <v>20.41</v>
      </c>
    </row>
    <row r="470" spans="1:81" ht="15" x14ac:dyDescent="0.3">
      <c r="A470" s="10" t="s">
        <v>564</v>
      </c>
      <c r="B470" t="s">
        <v>1413</v>
      </c>
      <c r="C470" s="10" t="s">
        <v>409</v>
      </c>
      <c r="D470" s="94" t="s">
        <v>409</v>
      </c>
      <c r="E470">
        <v>1</v>
      </c>
      <c r="F470" s="40" t="s">
        <v>1358</v>
      </c>
      <c r="G470" s="5" t="s">
        <v>1551</v>
      </c>
      <c r="I470" s="27">
        <v>0.89</v>
      </c>
      <c r="K470" s="111">
        <v>88.394364640883978</v>
      </c>
      <c r="L470" s="111">
        <v>8.061878453038674E-3</v>
      </c>
      <c r="M470" s="111">
        <v>5.0386740331491715E-2</v>
      </c>
      <c r="N470" s="111">
        <v>0</v>
      </c>
      <c r="O470" s="111">
        <v>0</v>
      </c>
      <c r="P470" s="111"/>
      <c r="Q470" s="111">
        <v>3.2872928176795581E-2</v>
      </c>
      <c r="R470" s="111">
        <v>0</v>
      </c>
      <c r="S470" s="111">
        <v>1.0718232044198894E-2</v>
      </c>
      <c r="T470" s="111">
        <v>5.5248618784530384E-3</v>
      </c>
      <c r="U470" s="111">
        <v>7.2375690607734819E-3</v>
      </c>
      <c r="V470" s="111">
        <v>0</v>
      </c>
      <c r="W470" s="111">
        <v>11.316519337016574</v>
      </c>
      <c r="X470" s="111">
        <v>0.39110497237569064</v>
      </c>
      <c r="Y470" s="111">
        <v>0</v>
      </c>
      <c r="Z470" s="111">
        <v>0</v>
      </c>
      <c r="AA470" s="111">
        <v>11.013204419889504</v>
      </c>
      <c r="AB470" s="111">
        <v>0</v>
      </c>
      <c r="AC470" s="111">
        <v>0</v>
      </c>
      <c r="AD470" s="111">
        <v>0</v>
      </c>
      <c r="AE470" s="111">
        <v>6.9060773480662974E-2</v>
      </c>
      <c r="AF470" s="111">
        <v>0</v>
      </c>
      <c r="AG470" s="111">
        <v>0</v>
      </c>
      <c r="AH470" s="111">
        <v>0</v>
      </c>
      <c r="AI470" s="111">
        <v>0</v>
      </c>
      <c r="AJ470" s="111">
        <v>0.13685082872928175</v>
      </c>
      <c r="AK470" s="111">
        <v>2.8508287292817682</v>
      </c>
      <c r="AL470" s="111">
        <v>7.4696132596685089E-2</v>
      </c>
      <c r="AM470" s="111">
        <v>2.1215469613259668</v>
      </c>
      <c r="AN470" s="111">
        <v>0.81767955801104963</v>
      </c>
      <c r="AO470" s="111">
        <v>7.7513812154696131</v>
      </c>
      <c r="AP470" s="111">
        <v>2.4972375690607738</v>
      </c>
      <c r="AQ470" s="111">
        <v>2.6077348066298342E-2</v>
      </c>
      <c r="AR470" s="111">
        <v>1.2596685082872929E-2</v>
      </c>
      <c r="AS470" s="111">
        <v>0.17955801104972377</v>
      </c>
      <c r="AT470" s="111">
        <v>0.14640883977900554</v>
      </c>
      <c r="AU470" s="111">
        <v>3.8674033149171269E-2</v>
      </c>
      <c r="AV470" s="111">
        <v>0</v>
      </c>
      <c r="AW470" s="111">
        <v>0</v>
      </c>
      <c r="AX470" s="111">
        <v>0</v>
      </c>
      <c r="AY470" s="111"/>
      <c r="AZ470" s="111"/>
      <c r="BA470" s="111"/>
      <c r="BB470" s="111"/>
      <c r="BC470" s="111"/>
      <c r="BD470" s="111"/>
      <c r="BE470" s="111">
        <v>0</v>
      </c>
      <c r="BF470" s="111">
        <v>0</v>
      </c>
      <c r="BG470" s="111"/>
      <c r="BH470" s="111">
        <v>9.9558011049723755E-2</v>
      </c>
      <c r="BI470" s="111">
        <v>0</v>
      </c>
      <c r="BJ470" s="111">
        <v>0</v>
      </c>
      <c r="BK470" s="111">
        <v>1.0220994475138121E-3</v>
      </c>
      <c r="BL470" s="111">
        <v>2.8480662983425418E-2</v>
      </c>
      <c r="BM470" s="111">
        <v>0</v>
      </c>
      <c r="BN470" s="111">
        <v>4.6408839779005524E-3</v>
      </c>
      <c r="BO470" s="111">
        <v>0.21546961325966851</v>
      </c>
      <c r="BP470" s="111">
        <v>0</v>
      </c>
      <c r="BQ470" s="111">
        <v>3.8674033149171269E-2</v>
      </c>
      <c r="BR470" s="111"/>
      <c r="BT470" s="27">
        <v>6.25</v>
      </c>
    </row>
    <row r="471" spans="1:81" ht="15" x14ac:dyDescent="0.3">
      <c r="A471" s="10" t="s">
        <v>563</v>
      </c>
      <c r="B471" t="s">
        <v>1413</v>
      </c>
      <c r="D471" s="94" t="s">
        <v>407</v>
      </c>
      <c r="E471" s="14">
        <v>2</v>
      </c>
      <c r="F471" s="40" t="s">
        <v>331</v>
      </c>
      <c r="I471" s="27">
        <v>1</v>
      </c>
      <c r="K471" s="27">
        <v>99.7</v>
      </c>
      <c r="M471" s="27">
        <v>0</v>
      </c>
      <c r="N471" s="27">
        <v>0</v>
      </c>
      <c r="O471" s="27">
        <v>0</v>
      </c>
      <c r="P471" s="27">
        <v>0</v>
      </c>
      <c r="Q471" s="27">
        <v>0</v>
      </c>
      <c r="S471" s="154">
        <v>0</v>
      </c>
      <c r="T471" s="154">
        <v>0</v>
      </c>
      <c r="U471" s="154">
        <v>0</v>
      </c>
      <c r="W471" s="27">
        <v>0.2</v>
      </c>
      <c r="AA471" s="27">
        <v>0</v>
      </c>
      <c r="AE471" s="27">
        <v>0</v>
      </c>
      <c r="AJ471">
        <v>0</v>
      </c>
      <c r="AK471" s="27">
        <v>1</v>
      </c>
      <c r="AL471" s="27">
        <v>0</v>
      </c>
      <c r="AM471" s="27">
        <v>1</v>
      </c>
      <c r="AO471" s="27">
        <v>4</v>
      </c>
      <c r="AP471" s="27">
        <v>3</v>
      </c>
      <c r="AQ471" s="27">
        <v>0.02</v>
      </c>
      <c r="AR471" s="27">
        <v>0.04</v>
      </c>
      <c r="AT471" s="27">
        <v>0.02</v>
      </c>
      <c r="BW471" s="27" t="s">
        <v>4</v>
      </c>
      <c r="BX471" s="27">
        <v>9559</v>
      </c>
    </row>
    <row r="472" spans="1:81" ht="15" x14ac:dyDescent="0.3">
      <c r="A472" s="10" t="s">
        <v>565</v>
      </c>
      <c r="B472" t="s">
        <v>1413</v>
      </c>
      <c r="D472" s="94" t="s">
        <v>407</v>
      </c>
      <c r="E472" s="14">
        <v>2</v>
      </c>
      <c r="F472" s="40" t="s">
        <v>332</v>
      </c>
      <c r="G472" s="5" t="s">
        <v>1548</v>
      </c>
      <c r="I472" s="27">
        <v>1</v>
      </c>
      <c r="K472" s="27">
        <v>99.7</v>
      </c>
      <c r="M472" s="27">
        <v>0</v>
      </c>
      <c r="N472" s="27">
        <v>0</v>
      </c>
      <c r="O472" s="27">
        <v>0</v>
      </c>
      <c r="P472" s="27">
        <v>0</v>
      </c>
      <c r="Q472" s="27">
        <v>0</v>
      </c>
      <c r="S472" s="154">
        <v>0</v>
      </c>
      <c r="T472" s="154">
        <v>0</v>
      </c>
      <c r="U472" s="154">
        <v>0.01</v>
      </c>
      <c r="W472" s="27">
        <v>0.2</v>
      </c>
      <c r="AA472" s="27">
        <v>0</v>
      </c>
      <c r="AE472" s="27">
        <v>0</v>
      </c>
      <c r="AJ472"/>
      <c r="AK472" s="27">
        <v>1</v>
      </c>
      <c r="AL472" s="27">
        <v>0</v>
      </c>
      <c r="AM472" s="27">
        <v>1</v>
      </c>
      <c r="AO472" s="27">
        <v>4</v>
      </c>
      <c r="AP472" s="27">
        <v>3</v>
      </c>
      <c r="AQ472" s="27">
        <v>0.02</v>
      </c>
      <c r="AR472" s="27">
        <v>0.04</v>
      </c>
      <c r="AT472" s="27">
        <v>0.02</v>
      </c>
      <c r="BW472" s="27" t="s">
        <v>4</v>
      </c>
      <c r="BX472" s="27">
        <v>9560</v>
      </c>
    </row>
    <row r="473" spans="1:81" ht="15.5" x14ac:dyDescent="0.3">
      <c r="A473" s="10" t="s">
        <v>566</v>
      </c>
      <c r="B473" t="s">
        <v>1413</v>
      </c>
      <c r="D473" s="94" t="s">
        <v>409</v>
      </c>
      <c r="E473">
        <v>1</v>
      </c>
      <c r="F473" s="40" t="s">
        <v>336</v>
      </c>
      <c r="G473" s="40" t="s">
        <v>338</v>
      </c>
      <c r="H473" s="6" t="s">
        <v>1435</v>
      </c>
      <c r="I473"/>
      <c r="J473" s="217"/>
      <c r="K473" s="225">
        <v>78.682874158633183</v>
      </c>
      <c r="L473" s="225">
        <v>2.3097699122267466E-2</v>
      </c>
      <c r="M473" s="225">
        <v>2.2289832469981894</v>
      </c>
      <c r="N473" s="225">
        <v>2.0846226274840176</v>
      </c>
      <c r="O473" s="225">
        <v>0</v>
      </c>
      <c r="P473" s="239">
        <v>0</v>
      </c>
      <c r="Q473" s="225">
        <v>0.35907976551044624</v>
      </c>
      <c r="R473" s="225">
        <v>0</v>
      </c>
      <c r="S473" s="225">
        <v>2.2426780316170273E-3</v>
      </c>
      <c r="T473" s="225">
        <v>9.6567077596686132E-3</v>
      </c>
      <c r="U473" s="191">
        <v>3.7692067758269371E-5</v>
      </c>
      <c r="V473" s="191">
        <v>0</v>
      </c>
      <c r="W473" s="245">
        <v>17.485978434190468</v>
      </c>
      <c r="X473" s="245">
        <v>0.14436061951417167</v>
      </c>
      <c r="Y473" s="245">
        <v>0</v>
      </c>
      <c r="Z473" s="245">
        <v>14.353139402348978</v>
      </c>
      <c r="AA473" s="245">
        <v>2.9811912801859446</v>
      </c>
      <c r="AB473" s="245">
        <v>0</v>
      </c>
      <c r="AC473" s="245">
        <v>0</v>
      </c>
      <c r="AD473" s="245">
        <v>0</v>
      </c>
      <c r="AE473" s="191">
        <v>1.0159268663112204</v>
      </c>
      <c r="AF473" s="191">
        <v>0</v>
      </c>
      <c r="AG473" s="191">
        <v>0</v>
      </c>
      <c r="AH473" s="191">
        <v>0</v>
      </c>
      <c r="AI473" s="191">
        <v>0</v>
      </c>
      <c r="AJ473" s="191">
        <v>0.49477120944021596</v>
      </c>
      <c r="AK473" s="191">
        <v>7.7293866949624395</v>
      </c>
      <c r="AL473" s="191">
        <v>1.3310325527703524</v>
      </c>
      <c r="AM473" s="191">
        <v>2.0780893357392514</v>
      </c>
      <c r="AN473" s="191">
        <v>5.4351961707424445</v>
      </c>
      <c r="AO473" s="191">
        <v>17.911270598729605</v>
      </c>
      <c r="AP473" s="191">
        <v>12.450946382814983</v>
      </c>
      <c r="AQ473" s="191">
        <v>0.45431505671300687</v>
      </c>
      <c r="AR473" s="191">
        <v>1.248863845057325E-2</v>
      </c>
      <c r="AS473" s="191">
        <v>9.0837883297429187E-2</v>
      </c>
      <c r="AT473" s="191">
        <v>2.0730637267048157E-3</v>
      </c>
      <c r="AU473" s="191">
        <v>0</v>
      </c>
      <c r="AV473" s="191">
        <v>0</v>
      </c>
      <c r="AW473" s="191">
        <v>0</v>
      </c>
      <c r="AX473" s="191">
        <v>0.20102436137743665</v>
      </c>
      <c r="AY473" s="191">
        <v>0</v>
      </c>
      <c r="AZ473" s="191">
        <v>0.20102436137743665</v>
      </c>
      <c r="BA473" s="191">
        <v>0</v>
      </c>
      <c r="BB473" s="191">
        <v>0</v>
      </c>
      <c r="BC473" s="191">
        <v>0</v>
      </c>
      <c r="BD473" s="191">
        <v>0</v>
      </c>
      <c r="BE473" s="191">
        <v>0</v>
      </c>
      <c r="BF473" s="191">
        <v>0</v>
      </c>
      <c r="BG473" s="191">
        <v>0</v>
      </c>
      <c r="BH473" s="191">
        <v>0</v>
      </c>
      <c r="BI473" s="191">
        <v>0</v>
      </c>
      <c r="BJ473" s="191">
        <v>4.538124958095633E-2</v>
      </c>
      <c r="BK473" s="191">
        <v>4.56450940552642E-2</v>
      </c>
      <c r="BL473" s="191">
        <v>0.3387888690339112</v>
      </c>
      <c r="BM473" s="191"/>
      <c r="BN473" s="191">
        <v>5.8422705025317533E-3</v>
      </c>
      <c r="BO473" s="191">
        <v>8.8199438554350333</v>
      </c>
      <c r="BP473" s="191">
        <v>7.5384135516538741E-5</v>
      </c>
      <c r="BQ473" s="191">
        <v>1.1307620327480812E-3</v>
      </c>
      <c r="BR473" s="191">
        <v>0</v>
      </c>
      <c r="BS473" s="191"/>
      <c r="BT473" s="27">
        <v>6.25</v>
      </c>
      <c r="BU473" s="191"/>
    </row>
    <row r="474" spans="1:81" ht="15" x14ac:dyDescent="0.3">
      <c r="A474" s="41" t="s">
        <v>567</v>
      </c>
      <c r="B474" t="s">
        <v>1413</v>
      </c>
      <c r="C474" t="s">
        <v>407</v>
      </c>
      <c r="D474" s="50" t="s">
        <v>407</v>
      </c>
      <c r="E474">
        <v>1</v>
      </c>
      <c r="F474" s="40" t="s">
        <v>1391</v>
      </c>
      <c r="I474" s="27">
        <v>1</v>
      </c>
      <c r="K474" s="88">
        <v>99.9</v>
      </c>
      <c r="L474" s="88"/>
      <c r="M474" s="88">
        <v>0</v>
      </c>
      <c r="P474" s="27">
        <v>0</v>
      </c>
      <c r="Q474" s="27">
        <v>0</v>
      </c>
      <c r="R474" s="27">
        <v>0</v>
      </c>
      <c r="S474" s="154">
        <v>0</v>
      </c>
      <c r="T474" s="154">
        <v>0</v>
      </c>
      <c r="U474" s="154">
        <v>0</v>
      </c>
      <c r="W474" s="27">
        <v>0</v>
      </c>
      <c r="X474" s="27">
        <v>0</v>
      </c>
      <c r="Z474" s="27">
        <v>0</v>
      </c>
      <c r="AA474" s="27">
        <v>0</v>
      </c>
      <c r="AD474" s="27">
        <v>0</v>
      </c>
      <c r="AE474" s="27">
        <v>0</v>
      </c>
      <c r="AF474" s="27">
        <v>0</v>
      </c>
      <c r="AG474" s="27">
        <v>0</v>
      </c>
      <c r="AH474" s="27">
        <v>0</v>
      </c>
      <c r="AI474" s="27">
        <v>0</v>
      </c>
      <c r="AJ474" s="27">
        <v>0.1</v>
      </c>
      <c r="AK474" s="88">
        <v>2</v>
      </c>
      <c r="AL474" s="88">
        <v>0</v>
      </c>
      <c r="AM474" s="88">
        <v>1</v>
      </c>
      <c r="AN474" s="88">
        <v>0</v>
      </c>
      <c r="AO474" s="88">
        <v>0</v>
      </c>
      <c r="AP474" s="88">
        <v>2</v>
      </c>
      <c r="AQ474" s="88">
        <v>0</v>
      </c>
      <c r="AR474" s="88">
        <v>7.0000000000000001E-3</v>
      </c>
      <c r="AS474" s="27">
        <v>0</v>
      </c>
      <c r="AT474" s="27">
        <v>0</v>
      </c>
      <c r="AV474" s="27">
        <v>0</v>
      </c>
      <c r="AW474" s="27">
        <v>0</v>
      </c>
      <c r="AX474" s="27">
        <v>0</v>
      </c>
      <c r="AY474" s="27">
        <v>0</v>
      </c>
      <c r="AZ474" s="27">
        <v>0</v>
      </c>
      <c r="BA474" s="27">
        <v>0</v>
      </c>
      <c r="BB474" s="27">
        <v>0</v>
      </c>
      <c r="BE474" s="27">
        <v>0</v>
      </c>
      <c r="BG474" s="27">
        <v>0</v>
      </c>
      <c r="BH474" s="27">
        <v>0</v>
      </c>
      <c r="BI474" s="27">
        <v>0</v>
      </c>
      <c r="BJ474" s="27">
        <v>0</v>
      </c>
      <c r="BK474" s="27">
        <v>0</v>
      </c>
      <c r="BL474" s="27">
        <v>0</v>
      </c>
      <c r="BM474" s="27">
        <v>0</v>
      </c>
      <c r="BN474" s="27">
        <v>0</v>
      </c>
      <c r="BO474" s="27">
        <v>0</v>
      </c>
      <c r="BP474" s="27">
        <v>0</v>
      </c>
      <c r="BQ474" s="27">
        <v>0</v>
      </c>
      <c r="BR474" s="27">
        <v>0</v>
      </c>
      <c r="BS474" s="27">
        <v>1</v>
      </c>
      <c r="BW474" s="27" t="s">
        <v>7</v>
      </c>
      <c r="BX474" s="88" t="s">
        <v>1411</v>
      </c>
    </row>
    <row r="475" spans="1:81" ht="15" x14ac:dyDescent="0.3">
      <c r="B475"/>
      <c r="C475" s="2" t="s">
        <v>527</v>
      </c>
      <c r="D475" s="2"/>
      <c r="E475" s="48" t="s">
        <v>1357</v>
      </c>
      <c r="G475" s="50"/>
      <c r="I475" s="81"/>
      <c r="J475" s="81"/>
      <c r="S475" s="154"/>
      <c r="T475" s="154"/>
      <c r="U475" s="154"/>
    </row>
    <row r="476" spans="1:81" ht="15" x14ac:dyDescent="0.3">
      <c r="A476" s="10" t="s">
        <v>1009</v>
      </c>
      <c r="B476" t="s">
        <v>1413</v>
      </c>
      <c r="C476"/>
      <c r="D476" s="50" t="s">
        <v>407</v>
      </c>
      <c r="E476">
        <v>1</v>
      </c>
      <c r="F476" s="44" t="s">
        <v>205</v>
      </c>
      <c r="G476" s="50"/>
      <c r="H476"/>
      <c r="I476" s="27">
        <v>1</v>
      </c>
      <c r="K476" s="27">
        <v>91.96</v>
      </c>
      <c r="M476" s="27">
        <v>0.46</v>
      </c>
      <c r="P476" s="27">
        <v>0</v>
      </c>
      <c r="Q476" s="27">
        <v>0</v>
      </c>
      <c r="S476" s="154">
        <v>0</v>
      </c>
      <c r="T476" s="154">
        <v>0</v>
      </c>
      <c r="U476" s="154">
        <v>0</v>
      </c>
      <c r="X476" s="27">
        <v>3.55</v>
      </c>
      <c r="AA476" s="27">
        <v>0</v>
      </c>
      <c r="AE476" s="27">
        <v>0</v>
      </c>
      <c r="AI476" s="27">
        <v>5</v>
      </c>
      <c r="AJ476" s="27">
        <v>0.16</v>
      </c>
      <c r="AK476" s="27">
        <v>4</v>
      </c>
      <c r="AL476" s="27">
        <v>0.02</v>
      </c>
      <c r="AM476" s="27">
        <v>6</v>
      </c>
      <c r="AN476" s="27">
        <v>14</v>
      </c>
      <c r="AO476" s="27">
        <v>27</v>
      </c>
      <c r="AP476" s="27">
        <v>4</v>
      </c>
      <c r="AQ476" s="27">
        <v>0.01</v>
      </c>
      <c r="AR476" s="27">
        <v>5.0000000000000001E-3</v>
      </c>
      <c r="AS476" s="27">
        <v>0.6</v>
      </c>
      <c r="AT476" s="27">
        <v>8.0000000000000002E-3</v>
      </c>
      <c r="AU476" s="27">
        <v>0</v>
      </c>
      <c r="AW476" s="27">
        <v>0</v>
      </c>
      <c r="AX476" s="27">
        <v>0</v>
      </c>
      <c r="AY476" s="27">
        <v>0</v>
      </c>
      <c r="AZ476" s="27">
        <v>0</v>
      </c>
      <c r="BA476" s="27">
        <v>0</v>
      </c>
      <c r="BC476" s="27">
        <v>0</v>
      </c>
      <c r="BD476" s="27">
        <v>0</v>
      </c>
      <c r="BH476" s="27">
        <v>0</v>
      </c>
      <c r="BJ476" s="27">
        <v>5.0000000000000001E-3</v>
      </c>
      <c r="BK476" s="27">
        <v>2.5000000000000001E-2</v>
      </c>
      <c r="BL476" s="27">
        <v>4.1000000000000002E-2</v>
      </c>
      <c r="BN476" s="27">
        <v>4.5999999999999999E-2</v>
      </c>
      <c r="BO476" s="27">
        <v>6</v>
      </c>
      <c r="BP476" s="27">
        <v>0.02</v>
      </c>
      <c r="BQ476" s="27">
        <v>0</v>
      </c>
      <c r="BW476" s="27" t="s">
        <v>7</v>
      </c>
      <c r="BX476" s="74" t="s">
        <v>1201</v>
      </c>
    </row>
    <row r="477" spans="1:81" ht="15" x14ac:dyDescent="0.3">
      <c r="A477" s="10" t="s">
        <v>1010</v>
      </c>
      <c r="B477"/>
      <c r="C477"/>
      <c r="D477" s="50" t="s">
        <v>409</v>
      </c>
      <c r="E477">
        <v>1</v>
      </c>
      <c r="F477" s="44" t="s">
        <v>333</v>
      </c>
      <c r="G477" s="50"/>
      <c r="H477"/>
      <c r="S477" s="154"/>
      <c r="T477" s="154"/>
      <c r="U477" s="154"/>
    </row>
    <row r="478" spans="1:81" ht="15" x14ac:dyDescent="0.3">
      <c r="A478" s="10" t="s">
        <v>1011</v>
      </c>
      <c r="B478"/>
      <c r="C478"/>
      <c r="D478" s="50" t="s">
        <v>407</v>
      </c>
      <c r="E478" s="107">
        <v>3</v>
      </c>
      <c r="F478" s="44" t="s">
        <v>200</v>
      </c>
      <c r="G478" s="50"/>
      <c r="H478"/>
      <c r="S478" s="154"/>
      <c r="T478" s="154"/>
      <c r="U478" s="154"/>
    </row>
    <row r="479" spans="1:81" ht="15" x14ac:dyDescent="0.3">
      <c r="A479" s="10">
        <v>140004</v>
      </c>
      <c r="B479" t="s">
        <v>1413</v>
      </c>
      <c r="C479"/>
      <c r="D479" s="50" t="s">
        <v>407</v>
      </c>
      <c r="E479" s="14">
        <v>2</v>
      </c>
      <c r="F479" s="44" t="s">
        <v>201</v>
      </c>
      <c r="G479" s="50"/>
      <c r="H479"/>
      <c r="I479" s="27">
        <v>1</v>
      </c>
      <c r="K479" s="27">
        <v>91.2</v>
      </c>
      <c r="M479" s="27">
        <v>3.7</v>
      </c>
      <c r="P479" s="27">
        <v>0</v>
      </c>
      <c r="Q479" s="27">
        <v>0</v>
      </c>
      <c r="S479" s="154">
        <v>0</v>
      </c>
      <c r="T479" s="154">
        <v>0</v>
      </c>
      <c r="U479" s="154">
        <v>0</v>
      </c>
      <c r="W479" s="27">
        <v>4.3</v>
      </c>
      <c r="AB479" s="27">
        <v>0</v>
      </c>
      <c r="AC479" s="27">
        <v>4.3</v>
      </c>
      <c r="AG479" s="27">
        <v>0</v>
      </c>
      <c r="AI479" s="27">
        <v>5.5</v>
      </c>
      <c r="AK479" s="27">
        <v>8</v>
      </c>
      <c r="AL479" s="27">
        <v>0.5</v>
      </c>
      <c r="AM479" s="27">
        <v>3</v>
      </c>
      <c r="AN479" s="27">
        <v>3</v>
      </c>
      <c r="AO479" s="27">
        <v>72</v>
      </c>
      <c r="AP479" s="27">
        <v>7</v>
      </c>
      <c r="AQ479" s="27" t="s">
        <v>501</v>
      </c>
      <c r="AR479" s="27">
        <v>0.04</v>
      </c>
      <c r="AS479" s="27" t="s">
        <v>501</v>
      </c>
      <c r="AT479" s="27" t="s">
        <v>501</v>
      </c>
      <c r="AV479" s="27" t="s">
        <v>501</v>
      </c>
      <c r="AW479" s="27">
        <v>0</v>
      </c>
      <c r="AX479" s="27" t="s">
        <v>501</v>
      </c>
      <c r="BE479" s="27">
        <v>0</v>
      </c>
      <c r="BJ479" s="27" t="s">
        <v>501</v>
      </c>
      <c r="BK479" s="27" t="s">
        <v>501</v>
      </c>
      <c r="BL479" s="27">
        <v>0</v>
      </c>
      <c r="BN479" s="27">
        <v>0.01</v>
      </c>
      <c r="BQ479" s="27">
        <v>0</v>
      </c>
      <c r="BW479" s="27" t="s">
        <v>8</v>
      </c>
      <c r="BX479" s="27">
        <v>1143</v>
      </c>
    </row>
    <row r="480" spans="1:81" ht="15" x14ac:dyDescent="0.3">
      <c r="A480" s="10">
        <v>140005</v>
      </c>
      <c r="B480"/>
      <c r="C480"/>
      <c r="D480" s="50" t="s">
        <v>407</v>
      </c>
      <c r="E480" s="107">
        <v>3</v>
      </c>
      <c r="F480" s="44" t="s">
        <v>202</v>
      </c>
      <c r="G480" s="50"/>
      <c r="H480"/>
      <c r="S480" s="154"/>
      <c r="T480" s="154"/>
      <c r="U480" s="154"/>
    </row>
    <row r="481" spans="1:119" ht="15" x14ac:dyDescent="0.3">
      <c r="A481" s="10">
        <v>140006</v>
      </c>
      <c r="B481"/>
      <c r="C481"/>
      <c r="D481" s="50" t="s">
        <v>407</v>
      </c>
      <c r="E481" s="107">
        <v>3</v>
      </c>
      <c r="F481" s="44" t="s">
        <v>203</v>
      </c>
      <c r="G481" s="50"/>
      <c r="H481"/>
      <c r="S481" s="154"/>
      <c r="T481" s="154"/>
      <c r="U481" s="154"/>
    </row>
    <row r="482" spans="1:119" ht="15" x14ac:dyDescent="0.3">
      <c r="A482" s="41">
        <v>140007</v>
      </c>
      <c r="B482"/>
      <c r="C482"/>
      <c r="D482" s="50" t="s">
        <v>407</v>
      </c>
      <c r="E482" s="107">
        <v>3</v>
      </c>
      <c r="F482" s="44" t="s">
        <v>204</v>
      </c>
      <c r="G482" s="50"/>
      <c r="H482"/>
      <c r="S482" s="154"/>
      <c r="T482" s="154"/>
      <c r="U482" s="154"/>
    </row>
    <row r="483" spans="1:119" ht="15" x14ac:dyDescent="0.3">
      <c r="B483"/>
      <c r="C483" s="2" t="s">
        <v>528</v>
      </c>
      <c r="D483" s="2"/>
      <c r="E483" s="48" t="s">
        <v>1346</v>
      </c>
      <c r="G483" s="50"/>
      <c r="I483" s="81"/>
      <c r="J483" s="81"/>
      <c r="S483" s="154"/>
      <c r="T483" s="154"/>
      <c r="U483" s="154"/>
    </row>
    <row r="484" spans="1:119" ht="15" x14ac:dyDescent="0.3">
      <c r="A484" s="10" t="s">
        <v>1216</v>
      </c>
      <c r="B484" t="s">
        <v>1413</v>
      </c>
      <c r="C484"/>
      <c r="D484" s="50" t="s">
        <v>407</v>
      </c>
      <c r="E484">
        <v>1</v>
      </c>
      <c r="F484" s="44" t="s">
        <v>339</v>
      </c>
      <c r="G484" s="50"/>
      <c r="H484"/>
      <c r="I484" s="27">
        <v>1</v>
      </c>
      <c r="K484" s="27">
        <v>9.5</v>
      </c>
      <c r="M484" s="27">
        <v>12.7</v>
      </c>
      <c r="N484" s="27">
        <v>12.7</v>
      </c>
      <c r="O484" s="27">
        <v>0</v>
      </c>
      <c r="P484" s="27">
        <v>0</v>
      </c>
      <c r="Q484" s="27">
        <v>13.8</v>
      </c>
      <c r="S484" s="154">
        <v>1.1499999999999999</v>
      </c>
      <c r="T484" s="154">
        <v>4.8099999999999996</v>
      </c>
      <c r="U484" s="154">
        <v>5.07</v>
      </c>
      <c r="W484" s="27">
        <v>41.8</v>
      </c>
      <c r="AA484" s="27">
        <v>0</v>
      </c>
      <c r="AE484" s="27">
        <v>16.3</v>
      </c>
      <c r="AK484" s="27">
        <v>478</v>
      </c>
      <c r="AL484" s="27">
        <v>29.6</v>
      </c>
      <c r="AM484" s="27">
        <v>254</v>
      </c>
      <c r="AN484" s="27">
        <v>349</v>
      </c>
      <c r="AO484" s="27">
        <v>1543</v>
      </c>
      <c r="AP484" s="27">
        <v>52</v>
      </c>
      <c r="AQ484" s="27">
        <v>4.05</v>
      </c>
      <c r="AR484" s="27">
        <v>0.82</v>
      </c>
      <c r="AT484" s="27">
        <v>4290</v>
      </c>
      <c r="AW484" s="27">
        <v>99</v>
      </c>
      <c r="BE484" s="27">
        <v>0</v>
      </c>
      <c r="BJ484" s="27">
        <v>0.25</v>
      </c>
      <c r="BK484" s="27">
        <v>0.28000000000000003</v>
      </c>
      <c r="BL484" s="27">
        <v>3.5</v>
      </c>
      <c r="BO484" s="27">
        <v>0</v>
      </c>
      <c r="BP484" s="27">
        <v>0</v>
      </c>
      <c r="BQ484" s="27">
        <v>11</v>
      </c>
      <c r="BW484" s="27" t="s">
        <v>4</v>
      </c>
      <c r="BX484" s="27">
        <v>9522</v>
      </c>
    </row>
    <row r="485" spans="1:119" ht="15" x14ac:dyDescent="0.3">
      <c r="A485" s="10" t="s">
        <v>1217</v>
      </c>
      <c r="B485" t="s">
        <v>1413</v>
      </c>
      <c r="C485"/>
      <c r="D485" s="50" t="s">
        <v>407</v>
      </c>
      <c r="E485">
        <v>1</v>
      </c>
      <c r="F485" s="44" t="s">
        <v>335</v>
      </c>
      <c r="G485" s="50"/>
      <c r="H485"/>
      <c r="I485" s="27">
        <v>1</v>
      </c>
      <c r="K485" s="27">
        <v>9.3800000000000008</v>
      </c>
      <c r="M485" s="27">
        <v>9.1199999999999992</v>
      </c>
      <c r="P485" s="27">
        <v>0</v>
      </c>
      <c r="Q485" s="27">
        <v>5.95</v>
      </c>
      <c r="S485" s="154">
        <v>1.94</v>
      </c>
      <c r="T485" s="154">
        <v>1</v>
      </c>
      <c r="U485" s="154">
        <v>1.31</v>
      </c>
      <c r="X485" s="27">
        <v>70.790000000000006</v>
      </c>
      <c r="AA485" s="27">
        <v>3.39</v>
      </c>
      <c r="AE485" s="27">
        <v>12.5</v>
      </c>
      <c r="AF485"/>
      <c r="AJ485" s="27">
        <v>4.7699999999999996</v>
      </c>
      <c r="AK485" s="27">
        <v>116</v>
      </c>
      <c r="AL485" s="27">
        <v>11.52</v>
      </c>
      <c r="AM485" s="27">
        <v>184</v>
      </c>
      <c r="AN485" s="27">
        <v>148</v>
      </c>
      <c r="AO485" s="27">
        <v>1343</v>
      </c>
      <c r="AP485" s="27">
        <v>32</v>
      </c>
      <c r="AQ485" s="27">
        <v>4.72</v>
      </c>
      <c r="AR485" s="27">
        <v>0.48</v>
      </c>
      <c r="AS485" s="27">
        <v>32.5</v>
      </c>
      <c r="AT485" s="27">
        <v>26.5</v>
      </c>
      <c r="AU485" s="27">
        <v>7</v>
      </c>
      <c r="AW485" s="27">
        <v>0</v>
      </c>
      <c r="AX485" s="27">
        <v>0</v>
      </c>
      <c r="BC485" s="27">
        <v>0</v>
      </c>
      <c r="BD485" s="27">
        <v>0</v>
      </c>
      <c r="BH485" s="27">
        <v>18.02</v>
      </c>
      <c r="BJ485" s="27">
        <v>4.5999999999999999E-2</v>
      </c>
      <c r="BK485" s="27">
        <v>0.185</v>
      </c>
      <c r="BL485" s="27">
        <v>5.1550000000000002</v>
      </c>
      <c r="BN485" s="27">
        <v>0.84</v>
      </c>
      <c r="BO485" s="27">
        <v>39</v>
      </c>
      <c r="BP485" s="27">
        <v>0</v>
      </c>
      <c r="BQ485" s="27">
        <v>7</v>
      </c>
      <c r="BW485" s="27" t="s">
        <v>1348</v>
      </c>
      <c r="BX485" s="27">
        <v>2021</v>
      </c>
    </row>
    <row r="486" spans="1:119" ht="15" x14ac:dyDescent="0.3">
      <c r="A486" s="10" t="s">
        <v>1215</v>
      </c>
      <c r="B486"/>
      <c r="C486"/>
      <c r="D486" s="50" t="s">
        <v>407</v>
      </c>
      <c r="E486" s="107">
        <v>3</v>
      </c>
      <c r="F486" s="44" t="s">
        <v>334</v>
      </c>
      <c r="G486" s="50"/>
      <c r="H486"/>
      <c r="S486" s="154"/>
      <c r="T486" s="154"/>
      <c r="U486" s="154"/>
    </row>
    <row r="487" spans="1:119" x14ac:dyDescent="0.3">
      <c r="A487" s="41" t="s">
        <v>1398</v>
      </c>
      <c r="B487" t="s">
        <v>1413</v>
      </c>
      <c r="C487" s="10" t="s">
        <v>409</v>
      </c>
      <c r="D487" s="94" t="s">
        <v>409</v>
      </c>
      <c r="E487" s="47">
        <v>1</v>
      </c>
      <c r="F487" s="48" t="s">
        <v>1350</v>
      </c>
      <c r="G487" s="48"/>
      <c r="I487" s="320">
        <v>1</v>
      </c>
      <c r="J487" s="81"/>
      <c r="K487" s="27">
        <v>0.49846966882038751</v>
      </c>
      <c r="L487" s="27">
        <v>0.51237068905503813</v>
      </c>
      <c r="M487" s="27">
        <v>3.2023168065939882</v>
      </c>
      <c r="N487" s="27">
        <v>3.2023168065939882</v>
      </c>
      <c r="O487" s="27">
        <v>0</v>
      </c>
      <c r="P487" s="27">
        <v>0</v>
      </c>
      <c r="Q487" s="27">
        <v>1.496735029168929</v>
      </c>
      <c r="R487" s="27">
        <v>0</v>
      </c>
      <c r="S487" s="154">
        <v>0.18448129429291454</v>
      </c>
      <c r="T487" s="154">
        <v>0.42813583392506571</v>
      </c>
      <c r="U487" s="154">
        <v>0.67527115269481919</v>
      </c>
      <c r="V487" s="27">
        <v>0</v>
      </c>
      <c r="W487" s="27">
        <v>35.087590326218624</v>
      </c>
      <c r="X487" s="27">
        <v>25.583726661375884</v>
      </c>
      <c r="Y487" s="27">
        <v>0</v>
      </c>
      <c r="Z487" s="27">
        <v>0</v>
      </c>
      <c r="AA487" s="27">
        <v>8.8773234200743492</v>
      </c>
      <c r="AB487" s="27">
        <v>0</v>
      </c>
      <c r="AC487" s="27">
        <v>0</v>
      </c>
      <c r="AD487" s="27">
        <v>0</v>
      </c>
      <c r="AE487" s="27">
        <v>3.6896258858582902</v>
      </c>
      <c r="AF487" s="27">
        <v>0</v>
      </c>
      <c r="AG487" s="27">
        <v>0</v>
      </c>
      <c r="AH487" s="27">
        <v>0</v>
      </c>
      <c r="AI487" s="27">
        <v>0</v>
      </c>
      <c r="AJ487" s="27">
        <v>2.2483466299096388</v>
      </c>
      <c r="AK487" s="27">
        <v>3.6666527435501166</v>
      </c>
      <c r="AL487" s="27">
        <v>1.0587318825445888</v>
      </c>
      <c r="AM487" s="27">
        <v>44.226222797711038</v>
      </c>
      <c r="AN487" s="27">
        <v>83.905364576806889</v>
      </c>
      <c r="AO487" s="27">
        <v>122.35689124653663</v>
      </c>
      <c r="AP487" s="27">
        <v>734.40134775768206</v>
      </c>
      <c r="AQ487" s="27">
        <v>0.80243793770797645</v>
      </c>
      <c r="AR487" s="27">
        <v>7.2886958216727235E-2</v>
      </c>
      <c r="AS487" s="27">
        <v>0</v>
      </c>
      <c r="AT487" s="27">
        <v>243.65453963215126</v>
      </c>
      <c r="AU487" s="27">
        <v>0</v>
      </c>
      <c r="AV487" s="27">
        <v>0</v>
      </c>
      <c r="AW487" s="27">
        <v>0</v>
      </c>
      <c r="AX487" s="27">
        <v>0</v>
      </c>
      <c r="AY487" s="27">
        <v>0</v>
      </c>
      <c r="AZ487" s="27">
        <v>0</v>
      </c>
      <c r="BA487" s="27">
        <v>0</v>
      </c>
      <c r="BB487" s="27">
        <v>0</v>
      </c>
      <c r="BC487" s="27">
        <v>0</v>
      </c>
      <c r="BD487" s="27">
        <v>0</v>
      </c>
      <c r="BE487" s="27">
        <v>0</v>
      </c>
      <c r="BF487" s="27">
        <v>0</v>
      </c>
      <c r="BG487" s="27">
        <v>0</v>
      </c>
      <c r="BH487" s="27">
        <v>0.45250128788828087</v>
      </c>
      <c r="BI487" s="27">
        <v>0</v>
      </c>
      <c r="BJ487" s="27">
        <v>0.12574314634587805</v>
      </c>
      <c r="BK487" s="27">
        <v>4.5977611628586941E-2</v>
      </c>
      <c r="BL487" s="27">
        <v>0.69110869777090911</v>
      </c>
      <c r="BM487" s="27">
        <v>0</v>
      </c>
      <c r="BN487" s="27">
        <v>5.8738147947036447E-2</v>
      </c>
      <c r="BO487" s="27">
        <v>2.8716427885217826</v>
      </c>
      <c r="BP487" s="27">
        <v>0</v>
      </c>
      <c r="BQ487" s="27">
        <v>0</v>
      </c>
      <c r="BR487" s="27">
        <v>0</v>
      </c>
      <c r="BT487" s="27">
        <v>6.25</v>
      </c>
      <c r="BU487" s="27">
        <v>0</v>
      </c>
      <c r="BW487" s="27">
        <v>0</v>
      </c>
      <c r="BX487" s="27">
        <v>0</v>
      </c>
      <c r="BY487" s="27">
        <v>0</v>
      </c>
      <c r="BZ487" s="27">
        <v>0</v>
      </c>
      <c r="CA487" s="27">
        <v>0</v>
      </c>
    </row>
    <row r="488" spans="1:119" s="7" customFormat="1" ht="15" x14ac:dyDescent="0.3">
      <c r="A488" s="11" t="s">
        <v>1218</v>
      </c>
      <c r="D488" s="51" t="s">
        <v>407</v>
      </c>
      <c r="E488" s="118">
        <v>2</v>
      </c>
      <c r="F488" s="106" t="s">
        <v>1567</v>
      </c>
      <c r="G488" s="51"/>
      <c r="I488" s="76"/>
      <c r="J488" s="76"/>
      <c r="K488" s="76"/>
      <c r="L488" s="76"/>
      <c r="M488" s="76"/>
      <c r="N488" s="76"/>
      <c r="O488" s="76"/>
      <c r="P488" s="76"/>
      <c r="Q488" s="76"/>
      <c r="R488" s="76"/>
      <c r="S488" s="171"/>
      <c r="T488" s="171"/>
      <c r="U488" s="171"/>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M488" s="76"/>
      <c r="CN488" s="76"/>
      <c r="CO488" s="76"/>
      <c r="CP488" s="76"/>
      <c r="CQ488" s="76"/>
      <c r="CR488" s="76"/>
      <c r="CS488" s="76"/>
      <c r="CT488" s="76"/>
      <c r="CU488" s="76"/>
      <c r="CV488" s="76"/>
      <c r="CW488" s="76"/>
      <c r="CX488" s="76"/>
      <c r="CY488" s="76"/>
      <c r="CZ488" s="76"/>
      <c r="DA488" s="76"/>
      <c r="DB488" s="76"/>
      <c r="DC488" s="76"/>
      <c r="DD488" s="76"/>
      <c r="DE488" s="76"/>
      <c r="DF488" s="76"/>
      <c r="DG488" s="76"/>
      <c r="DH488" s="61"/>
      <c r="DI488" s="61"/>
      <c r="DJ488" s="61"/>
      <c r="DK488" s="61"/>
      <c r="DL488" s="61"/>
      <c r="DM488" s="61"/>
      <c r="DN488" s="61"/>
      <c r="DO488" s="61"/>
    </row>
    <row r="489" spans="1:119" ht="15" x14ac:dyDescent="0.3">
      <c r="A489" s="10" t="s">
        <v>1219</v>
      </c>
      <c r="B489" t="s">
        <v>1413</v>
      </c>
      <c r="C489"/>
      <c r="D489" s="50" t="s">
        <v>407</v>
      </c>
      <c r="E489">
        <v>1</v>
      </c>
      <c r="F489" s="44" t="s">
        <v>1214</v>
      </c>
      <c r="G489" s="50"/>
      <c r="H489"/>
      <c r="I489" s="27">
        <v>1</v>
      </c>
      <c r="K489" s="27" t="s">
        <v>501</v>
      </c>
      <c r="L489" s="27">
        <v>0</v>
      </c>
      <c r="M489" s="27">
        <v>0</v>
      </c>
      <c r="P489" s="27">
        <v>0</v>
      </c>
      <c r="Q489" s="27">
        <v>0</v>
      </c>
      <c r="S489" s="154">
        <v>0</v>
      </c>
      <c r="T489" s="154">
        <v>0</v>
      </c>
      <c r="U489" s="154">
        <v>0</v>
      </c>
      <c r="V489" s="27">
        <v>0</v>
      </c>
      <c r="Y489" s="27">
        <v>0</v>
      </c>
      <c r="AB489" s="27">
        <v>0</v>
      </c>
      <c r="AC489" s="27">
        <v>0</v>
      </c>
      <c r="AG489" s="27">
        <v>0</v>
      </c>
      <c r="AK489" s="27">
        <v>10</v>
      </c>
      <c r="AL489" s="27">
        <v>0.3</v>
      </c>
      <c r="AM489" s="27">
        <v>76</v>
      </c>
      <c r="AN489" s="27">
        <v>1</v>
      </c>
      <c r="AO489" s="27">
        <v>89</v>
      </c>
      <c r="AP489" s="27">
        <v>39300</v>
      </c>
      <c r="AQ489" s="27">
        <v>0.1</v>
      </c>
      <c r="AR489" s="27">
        <v>0.08</v>
      </c>
      <c r="AT489" s="27" t="s">
        <v>501</v>
      </c>
      <c r="AW489" s="27">
        <v>0</v>
      </c>
      <c r="AX489" s="27">
        <v>0</v>
      </c>
      <c r="BF489" s="27">
        <v>0</v>
      </c>
      <c r="BH489" s="27">
        <v>0</v>
      </c>
      <c r="BJ489" s="27">
        <v>0</v>
      </c>
      <c r="BK489" s="27">
        <v>1</v>
      </c>
      <c r="BL489" s="27">
        <v>0</v>
      </c>
      <c r="BN489" s="27">
        <v>0</v>
      </c>
      <c r="BO489" s="27">
        <v>0</v>
      </c>
      <c r="BP489" s="27">
        <v>0</v>
      </c>
      <c r="BQ489" s="27">
        <v>0</v>
      </c>
      <c r="BW489" s="27" t="s">
        <v>8</v>
      </c>
      <c r="BX489" s="27">
        <v>1226</v>
      </c>
    </row>
    <row r="490" spans="1:119" ht="15" x14ac:dyDescent="0.3">
      <c r="A490" s="10" t="s">
        <v>1220</v>
      </c>
      <c r="B490"/>
      <c r="C490"/>
      <c r="D490" s="50" t="s">
        <v>407</v>
      </c>
      <c r="E490">
        <v>1</v>
      </c>
      <c r="F490" s="44" t="s">
        <v>340</v>
      </c>
      <c r="G490" s="50"/>
      <c r="H490"/>
      <c r="S490" s="154"/>
      <c r="T490" s="154"/>
      <c r="U490" s="154"/>
    </row>
    <row r="491" spans="1:119" ht="15" x14ac:dyDescent="0.3">
      <c r="A491" s="10" t="s">
        <v>1221</v>
      </c>
      <c r="B491" t="s">
        <v>1413</v>
      </c>
      <c r="C491"/>
      <c r="D491" s="50" t="s">
        <v>407</v>
      </c>
      <c r="E491" s="14">
        <v>2</v>
      </c>
      <c r="F491" s="44" t="s">
        <v>341</v>
      </c>
      <c r="G491" s="50"/>
      <c r="H491"/>
      <c r="I491" s="27">
        <v>1</v>
      </c>
      <c r="K491" s="27">
        <v>93.1</v>
      </c>
      <c r="M491" s="27">
        <v>0.4</v>
      </c>
      <c r="N491" s="27">
        <v>0.4</v>
      </c>
      <c r="O491" s="27">
        <v>0</v>
      </c>
      <c r="P491" s="27">
        <v>0</v>
      </c>
      <c r="Q491" s="27">
        <v>0</v>
      </c>
      <c r="S491" s="154">
        <v>0</v>
      </c>
      <c r="T491" s="154">
        <v>0</v>
      </c>
      <c r="U491" s="154">
        <v>0</v>
      </c>
      <c r="W491" s="27">
        <v>0.6</v>
      </c>
      <c r="AA491" s="27">
        <v>0</v>
      </c>
      <c r="AE491" s="27">
        <v>0</v>
      </c>
      <c r="AK491" s="27">
        <v>15</v>
      </c>
      <c r="AL491" s="27">
        <v>0.5</v>
      </c>
      <c r="AM491" s="27">
        <v>22</v>
      </c>
      <c r="AN491" s="27">
        <v>32</v>
      </c>
      <c r="AO491" s="27">
        <v>89</v>
      </c>
      <c r="AP491" s="27">
        <v>20</v>
      </c>
      <c r="AQ491" s="27">
        <v>0.1</v>
      </c>
      <c r="AR491" s="27">
        <v>0.04</v>
      </c>
      <c r="AV491" s="27">
        <v>0</v>
      </c>
      <c r="BE491" s="27">
        <v>0</v>
      </c>
      <c r="BH491" s="27">
        <v>0</v>
      </c>
      <c r="BJ491" s="27">
        <v>0</v>
      </c>
      <c r="BK491" s="27">
        <v>0</v>
      </c>
      <c r="BL491" s="27">
        <v>0</v>
      </c>
      <c r="BN491" s="27">
        <v>0</v>
      </c>
      <c r="BO491" s="27">
        <v>0</v>
      </c>
      <c r="BP491" s="27">
        <v>0</v>
      </c>
      <c r="BW491" s="27" t="s">
        <v>509</v>
      </c>
      <c r="BX491" s="27">
        <v>4033</v>
      </c>
    </row>
    <row r="492" spans="1:119" ht="15" x14ac:dyDescent="0.3">
      <c r="A492" s="10" t="s">
        <v>1255</v>
      </c>
      <c r="B492" t="s">
        <v>1413</v>
      </c>
      <c r="C492"/>
      <c r="D492" s="50" t="s">
        <v>407</v>
      </c>
      <c r="E492">
        <v>1</v>
      </c>
      <c r="F492" s="44" t="s">
        <v>1109</v>
      </c>
      <c r="G492" s="50"/>
      <c r="H492"/>
      <c r="I492" s="27">
        <v>1</v>
      </c>
      <c r="K492" s="89">
        <v>7.6</v>
      </c>
      <c r="L492" s="89"/>
      <c r="M492" s="89">
        <v>38.299999999999997</v>
      </c>
      <c r="P492" s="27">
        <v>0</v>
      </c>
      <c r="Q492" s="89">
        <v>4.5999999999999996</v>
      </c>
      <c r="S492" s="309">
        <v>0.59499999999999997</v>
      </c>
      <c r="T492" s="309">
        <v>2.5619999999999998</v>
      </c>
      <c r="U492" s="309">
        <v>0.01</v>
      </c>
      <c r="X492" s="89">
        <v>38.299999999999997</v>
      </c>
      <c r="AA492" s="27">
        <v>0</v>
      </c>
      <c r="AE492" s="89">
        <v>21</v>
      </c>
      <c r="AJ492" s="89">
        <v>7</v>
      </c>
      <c r="AK492" s="89">
        <v>64</v>
      </c>
      <c r="AL492" s="89">
        <v>16.600000000000001</v>
      </c>
      <c r="AM492" s="89">
        <v>98</v>
      </c>
      <c r="AN492" s="89">
        <v>1290</v>
      </c>
      <c r="AO492" s="89">
        <v>2000</v>
      </c>
      <c r="AP492" s="89">
        <v>50</v>
      </c>
      <c r="AQ492" s="89">
        <v>6.4</v>
      </c>
      <c r="AR492" s="89">
        <v>0.5</v>
      </c>
      <c r="AS492" s="89">
        <v>24.1</v>
      </c>
      <c r="AT492" s="89">
        <v>0.55000000000000004</v>
      </c>
      <c r="AU492" s="27">
        <v>0</v>
      </c>
      <c r="AW492" s="27">
        <v>0</v>
      </c>
      <c r="AY492" s="89">
        <v>0</v>
      </c>
      <c r="AZ492" s="89">
        <v>0</v>
      </c>
      <c r="BA492" s="89">
        <v>0</v>
      </c>
      <c r="BB492" s="89"/>
      <c r="BC492" s="89">
        <v>0</v>
      </c>
      <c r="BD492" s="27">
        <v>0</v>
      </c>
      <c r="BH492" s="27">
        <v>0</v>
      </c>
      <c r="BJ492" s="89">
        <v>2.36</v>
      </c>
      <c r="BK492" s="89">
        <v>5.47</v>
      </c>
      <c r="BL492" s="89">
        <v>39.75</v>
      </c>
      <c r="BN492" s="89">
        <v>1.55</v>
      </c>
      <c r="BO492" s="89">
        <v>2340</v>
      </c>
      <c r="BP492" s="89">
        <v>0.02</v>
      </c>
      <c r="BQ492" s="89">
        <v>0.3</v>
      </c>
      <c r="BW492" s="27" t="s">
        <v>7</v>
      </c>
      <c r="BX492" s="89" t="s">
        <v>1206</v>
      </c>
    </row>
    <row r="493" spans="1:119" x14ac:dyDescent="0.3">
      <c r="B493"/>
      <c r="E493" s="10"/>
      <c r="F493" s="46"/>
      <c r="G493" s="50"/>
      <c r="I493" s="81"/>
      <c r="J493" s="81"/>
    </row>
    <row r="494" spans="1:119" x14ac:dyDescent="0.3">
      <c r="B494"/>
      <c r="E494" s="10"/>
      <c r="F494" s="46"/>
      <c r="G494" s="50"/>
      <c r="I494" s="81"/>
      <c r="J494" s="81"/>
    </row>
    <row r="495" spans="1:119" x14ac:dyDescent="0.3">
      <c r="B495"/>
      <c r="E495" s="10"/>
      <c r="F495" s="46"/>
      <c r="G495" s="50"/>
      <c r="I495" s="81"/>
      <c r="J495" s="81"/>
    </row>
    <row r="496" spans="1:119" x14ac:dyDescent="0.3">
      <c r="B496"/>
      <c r="E496" s="10"/>
      <c r="F496" s="46"/>
      <c r="G496" s="50"/>
      <c r="I496" s="81"/>
      <c r="J496" s="81"/>
    </row>
    <row r="497" spans="2:10" x14ac:dyDescent="0.3">
      <c r="B497"/>
      <c r="E497" s="10"/>
      <c r="F497" s="46"/>
      <c r="G497" s="50"/>
      <c r="I497" s="81"/>
      <c r="J497" s="81"/>
    </row>
    <row r="498" spans="2:10" x14ac:dyDescent="0.3">
      <c r="B498"/>
      <c r="E498" s="10"/>
      <c r="F498" s="46"/>
      <c r="G498" s="50"/>
      <c r="I498" s="81"/>
      <c r="J498" s="81"/>
    </row>
    <row r="499" spans="2:10" x14ac:dyDescent="0.3">
      <c r="B499"/>
      <c r="E499" s="10"/>
      <c r="F499" s="46"/>
      <c r="G499" s="50"/>
      <c r="I499" s="81"/>
      <c r="J499" s="81"/>
    </row>
    <row r="500" spans="2:10" x14ac:dyDescent="0.3">
      <c r="B500"/>
      <c r="E500" s="10"/>
      <c r="F500" s="46"/>
      <c r="G500" s="50"/>
      <c r="I500" s="81"/>
      <c r="J500" s="81"/>
    </row>
    <row r="501" spans="2:10" x14ac:dyDescent="0.3">
      <c r="B501"/>
      <c r="E501" s="10"/>
      <c r="F501" s="46"/>
      <c r="G501" s="50"/>
      <c r="I501" s="81"/>
      <c r="J501" s="81"/>
    </row>
    <row r="502" spans="2:10" x14ac:dyDescent="0.3">
      <c r="B502"/>
      <c r="E502" s="10"/>
      <c r="F502" s="46"/>
      <c r="G502" s="50"/>
      <c r="I502" s="81"/>
      <c r="J502" s="81"/>
    </row>
    <row r="503" spans="2:10" x14ac:dyDescent="0.3">
      <c r="B503"/>
      <c r="E503" s="10"/>
      <c r="F503" s="46"/>
      <c r="G503" s="50"/>
      <c r="I503" s="81"/>
      <c r="J503" s="81"/>
    </row>
    <row r="504" spans="2:10" x14ac:dyDescent="0.3">
      <c r="B504"/>
      <c r="E504" s="10"/>
      <c r="F504" s="46"/>
      <c r="G504" s="50"/>
      <c r="I504" s="81"/>
      <c r="J504" s="81"/>
    </row>
    <row r="505" spans="2:10" x14ac:dyDescent="0.3">
      <c r="B505"/>
      <c r="E505" s="10"/>
      <c r="F505" s="46"/>
      <c r="G505" s="50"/>
      <c r="I505" s="81"/>
      <c r="J505" s="81"/>
    </row>
    <row r="506" spans="2:10" x14ac:dyDescent="0.3">
      <c r="B506"/>
      <c r="E506" s="10"/>
      <c r="F506" s="46"/>
      <c r="G506" s="50"/>
      <c r="I506" s="81"/>
      <c r="J506" s="81"/>
    </row>
    <row r="507" spans="2:10" x14ac:dyDescent="0.3">
      <c r="B507"/>
      <c r="E507" s="10"/>
      <c r="F507" s="46"/>
      <c r="G507" s="50"/>
      <c r="I507" s="81"/>
      <c r="J507" s="81"/>
    </row>
    <row r="508" spans="2:10" x14ac:dyDescent="0.3">
      <c r="B508"/>
      <c r="E508" s="10"/>
      <c r="F508" s="46"/>
      <c r="G508" s="50"/>
      <c r="I508" s="81"/>
      <c r="J508" s="81"/>
    </row>
    <row r="509" spans="2:10" x14ac:dyDescent="0.3">
      <c r="B509"/>
      <c r="E509" s="10"/>
      <c r="F509" s="46"/>
      <c r="G509" s="50"/>
      <c r="I509" s="81"/>
      <c r="J509" s="81"/>
    </row>
    <row r="510" spans="2:10" x14ac:dyDescent="0.3">
      <c r="B510"/>
      <c r="E510" s="10"/>
      <c r="F510" s="46"/>
      <c r="G510" s="50"/>
      <c r="I510" s="81"/>
      <c r="J510" s="81"/>
    </row>
    <row r="511" spans="2:10" x14ac:dyDescent="0.3">
      <c r="B511"/>
      <c r="E511" s="10"/>
      <c r="F511" s="46"/>
      <c r="G511" s="50"/>
      <c r="I511" s="81"/>
      <c r="J511" s="81"/>
    </row>
    <row r="512" spans="2:10" x14ac:dyDescent="0.3">
      <c r="B512"/>
      <c r="E512" s="10"/>
      <c r="F512" s="46"/>
      <c r="G512" s="50"/>
      <c r="I512" s="81"/>
      <c r="J512" s="81"/>
    </row>
    <row r="513" spans="2:10" x14ac:dyDescent="0.3">
      <c r="B513"/>
      <c r="E513" s="10"/>
      <c r="F513" s="46"/>
      <c r="G513" s="50"/>
      <c r="I513" s="81"/>
      <c r="J513" s="81"/>
    </row>
    <row r="514" spans="2:10" x14ac:dyDescent="0.3">
      <c r="B514"/>
      <c r="E514" s="10"/>
      <c r="F514" s="46"/>
      <c r="G514" s="50"/>
      <c r="I514" s="81"/>
      <c r="J514" s="81"/>
    </row>
    <row r="515" spans="2:10" x14ac:dyDescent="0.3">
      <c r="B515"/>
      <c r="E515" s="10"/>
      <c r="F515" s="46"/>
      <c r="G515" s="50"/>
      <c r="I515" s="81"/>
      <c r="J515" s="81"/>
    </row>
    <row r="516" spans="2:10" x14ac:dyDescent="0.3">
      <c r="B516"/>
      <c r="E516" s="10"/>
      <c r="F516" s="46"/>
      <c r="G516" s="50"/>
      <c r="I516" s="81"/>
      <c r="J516" s="81"/>
    </row>
    <row r="517" spans="2:10" x14ac:dyDescent="0.3">
      <c r="B517"/>
      <c r="E517" s="10"/>
      <c r="F517" s="46"/>
      <c r="G517" s="50"/>
      <c r="I517" s="81"/>
      <c r="J517" s="81"/>
    </row>
    <row r="518" spans="2:10" x14ac:dyDescent="0.3">
      <c r="B518"/>
      <c r="E518" s="10"/>
      <c r="F518" s="46"/>
      <c r="G518" s="50"/>
      <c r="I518" s="81"/>
      <c r="J518" s="81"/>
    </row>
    <row r="519" spans="2:10" x14ac:dyDescent="0.3">
      <c r="B519"/>
      <c r="E519" s="10"/>
      <c r="F519" s="46"/>
      <c r="G519" s="50"/>
      <c r="I519" s="81"/>
      <c r="J519" s="81"/>
    </row>
    <row r="520" spans="2:10" x14ac:dyDescent="0.3">
      <c r="B520"/>
      <c r="E520" s="10"/>
      <c r="F520" s="46"/>
      <c r="G520" s="50"/>
      <c r="I520" s="81"/>
      <c r="J520" s="81"/>
    </row>
    <row r="521" spans="2:10" x14ac:dyDescent="0.3">
      <c r="B521"/>
      <c r="E521" s="10"/>
      <c r="F521" s="46"/>
      <c r="G521" s="50"/>
      <c r="I521" s="81"/>
      <c r="J521" s="81"/>
    </row>
    <row r="522" spans="2:10" x14ac:dyDescent="0.3">
      <c r="B522"/>
      <c r="E522" s="10"/>
      <c r="F522" s="46"/>
      <c r="G522" s="50"/>
      <c r="I522" s="81"/>
      <c r="J522" s="81"/>
    </row>
    <row r="523" spans="2:10" x14ac:dyDescent="0.3">
      <c r="B523"/>
      <c r="E523" s="10"/>
      <c r="F523" s="46"/>
      <c r="G523" s="50"/>
      <c r="I523" s="81"/>
      <c r="J523" s="81"/>
    </row>
    <row r="524" spans="2:10" x14ac:dyDescent="0.3">
      <c r="B524"/>
      <c r="E524" s="10"/>
      <c r="F524" s="46"/>
      <c r="G524" s="50"/>
      <c r="I524" s="81"/>
      <c r="J524" s="81"/>
    </row>
    <row r="525" spans="2:10" x14ac:dyDescent="0.3">
      <c r="B525"/>
      <c r="E525" s="10"/>
      <c r="F525" s="46"/>
      <c r="G525" s="50"/>
      <c r="I525" s="81"/>
      <c r="J525" s="81"/>
    </row>
    <row r="526" spans="2:10" x14ac:dyDescent="0.3">
      <c r="B526"/>
      <c r="E526" s="10"/>
      <c r="F526" s="46"/>
      <c r="G526" s="50"/>
      <c r="I526" s="81"/>
      <c r="J526" s="81"/>
    </row>
    <row r="527" spans="2:10" x14ac:dyDescent="0.3">
      <c r="B527"/>
      <c r="E527" s="10"/>
      <c r="F527" s="46"/>
      <c r="G527" s="50"/>
      <c r="I527" s="81"/>
      <c r="J527" s="81"/>
    </row>
    <row r="528" spans="2:10" x14ac:dyDescent="0.3">
      <c r="B528"/>
      <c r="E528" s="10"/>
      <c r="F528" s="46"/>
      <c r="G528" s="50"/>
      <c r="I528" s="81"/>
      <c r="J528" s="81"/>
    </row>
    <row r="529" spans="2:10" x14ac:dyDescent="0.3">
      <c r="B529"/>
      <c r="E529" s="10"/>
      <c r="F529" s="46"/>
      <c r="G529" s="50"/>
      <c r="I529" s="81"/>
      <c r="J529" s="81"/>
    </row>
    <row r="530" spans="2:10" x14ac:dyDescent="0.3">
      <c r="B530"/>
      <c r="E530" s="10"/>
      <c r="F530" s="46"/>
      <c r="G530" s="50"/>
      <c r="I530" s="81"/>
      <c r="J530" s="81"/>
    </row>
    <row r="531" spans="2:10" x14ac:dyDescent="0.3">
      <c r="B531"/>
      <c r="E531" s="10"/>
      <c r="F531" s="46"/>
      <c r="G531" s="50"/>
      <c r="I531" s="81"/>
      <c r="J531" s="81"/>
    </row>
    <row r="532" spans="2:10" x14ac:dyDescent="0.3">
      <c r="B532"/>
      <c r="E532" s="10"/>
      <c r="F532" s="46"/>
      <c r="G532" s="50"/>
      <c r="I532" s="81"/>
      <c r="J532" s="81"/>
    </row>
    <row r="533" spans="2:10" x14ac:dyDescent="0.3">
      <c r="B533"/>
      <c r="E533" s="10"/>
      <c r="F533" s="46"/>
      <c r="G533" s="50"/>
      <c r="I533" s="81"/>
      <c r="J533" s="81"/>
    </row>
    <row r="534" spans="2:10" x14ac:dyDescent="0.3">
      <c r="B534"/>
      <c r="E534" s="10"/>
      <c r="F534" s="46"/>
      <c r="G534" s="50"/>
      <c r="I534" s="81"/>
      <c r="J534" s="81"/>
    </row>
    <row r="535" spans="2:10" x14ac:dyDescent="0.3">
      <c r="B535"/>
      <c r="E535" s="10"/>
      <c r="F535" s="46"/>
      <c r="G535" s="50"/>
      <c r="I535" s="81"/>
      <c r="J535" s="81"/>
    </row>
    <row r="536" spans="2:10" x14ac:dyDescent="0.3">
      <c r="B536"/>
      <c r="E536" s="10"/>
      <c r="F536" s="46"/>
      <c r="G536" s="50"/>
      <c r="I536" s="81"/>
      <c r="J536" s="81"/>
    </row>
    <row r="537" spans="2:10" x14ac:dyDescent="0.3">
      <c r="B537"/>
      <c r="E537" s="10"/>
      <c r="F537" s="46"/>
      <c r="G537" s="50"/>
      <c r="I537" s="81"/>
      <c r="J537" s="81"/>
    </row>
    <row r="538" spans="2:10" x14ac:dyDescent="0.3">
      <c r="B538"/>
      <c r="E538" s="10"/>
      <c r="F538" s="46"/>
      <c r="G538" s="50"/>
      <c r="I538" s="81"/>
      <c r="J538" s="81"/>
    </row>
    <row r="539" spans="2:10" x14ac:dyDescent="0.3">
      <c r="B539"/>
      <c r="E539" s="10"/>
      <c r="F539" s="46"/>
      <c r="G539" s="50"/>
      <c r="I539" s="81"/>
      <c r="J539" s="81"/>
    </row>
    <row r="540" spans="2:10" x14ac:dyDescent="0.3">
      <c r="B540"/>
      <c r="E540" s="10"/>
      <c r="F540" s="46"/>
      <c r="G540" s="50"/>
      <c r="I540" s="81"/>
      <c r="J540" s="81"/>
    </row>
    <row r="541" spans="2:10" x14ac:dyDescent="0.3">
      <c r="B541"/>
      <c r="E541" s="10"/>
      <c r="F541" s="46"/>
      <c r="G541" s="50"/>
      <c r="I541" s="81"/>
      <c r="J541" s="81"/>
    </row>
    <row r="542" spans="2:10" x14ac:dyDescent="0.3">
      <c r="B542"/>
      <c r="E542" s="10"/>
      <c r="F542" s="46"/>
      <c r="G542" s="50"/>
      <c r="I542" s="81"/>
      <c r="J542" s="81"/>
    </row>
    <row r="543" spans="2:10" x14ac:dyDescent="0.3">
      <c r="B543"/>
      <c r="E543" s="10"/>
      <c r="F543" s="46"/>
      <c r="G543" s="50"/>
      <c r="I543" s="81"/>
      <c r="J543" s="81"/>
    </row>
    <row r="544" spans="2:10" x14ac:dyDescent="0.3">
      <c r="B544"/>
      <c r="E544" s="10"/>
      <c r="F544" s="46"/>
      <c r="G544" s="50"/>
      <c r="I544" s="81"/>
      <c r="J544" s="81"/>
    </row>
    <row r="545" spans="2:10" x14ac:dyDescent="0.3">
      <c r="B545"/>
      <c r="E545" s="10"/>
      <c r="F545" s="46"/>
      <c r="G545" s="50"/>
      <c r="I545" s="81"/>
      <c r="J545" s="81"/>
    </row>
    <row r="546" spans="2:10" x14ac:dyDescent="0.3">
      <c r="B546"/>
      <c r="E546" s="10"/>
      <c r="F546" s="46"/>
      <c r="G546" s="50"/>
      <c r="I546" s="81"/>
      <c r="J546" s="81"/>
    </row>
    <row r="547" spans="2:10" x14ac:dyDescent="0.3">
      <c r="B547"/>
      <c r="E547" s="10"/>
      <c r="F547" s="46"/>
      <c r="G547" s="50"/>
      <c r="I547" s="81"/>
      <c r="J547" s="81"/>
    </row>
    <row r="548" spans="2:10" x14ac:dyDescent="0.3">
      <c r="B548"/>
      <c r="E548" s="10"/>
      <c r="F548" s="46"/>
      <c r="G548" s="50"/>
      <c r="I548" s="81"/>
      <c r="J548" s="81"/>
    </row>
    <row r="549" spans="2:10" x14ac:dyDescent="0.3">
      <c r="B549"/>
      <c r="E549" s="10"/>
      <c r="F549" s="46"/>
      <c r="G549" s="50"/>
      <c r="I549" s="81"/>
      <c r="J549" s="81"/>
    </row>
    <row r="550" spans="2:10" x14ac:dyDescent="0.3">
      <c r="B550"/>
      <c r="E550" s="10"/>
      <c r="F550" s="46"/>
      <c r="G550" s="50"/>
      <c r="I550" s="81"/>
      <c r="J550" s="81"/>
    </row>
    <row r="551" spans="2:10" x14ac:dyDescent="0.3">
      <c r="B551"/>
      <c r="E551" s="10"/>
      <c r="F551" s="46"/>
      <c r="G551" s="50"/>
      <c r="I551" s="81"/>
      <c r="J551" s="81"/>
    </row>
    <row r="552" spans="2:10" x14ac:dyDescent="0.3">
      <c r="B552"/>
      <c r="E552" s="10"/>
      <c r="F552" s="46"/>
      <c r="G552" s="50"/>
      <c r="I552" s="81"/>
      <c r="J552" s="81"/>
    </row>
    <row r="553" spans="2:10" x14ac:dyDescent="0.3">
      <c r="B553"/>
      <c r="E553" s="10"/>
      <c r="F553" s="46"/>
      <c r="G553" s="50"/>
      <c r="I553" s="81"/>
      <c r="J553" s="81"/>
    </row>
    <row r="554" spans="2:10" x14ac:dyDescent="0.3">
      <c r="B554"/>
      <c r="E554" s="10"/>
      <c r="F554" s="46"/>
      <c r="G554" s="50"/>
      <c r="I554" s="81"/>
      <c r="J554" s="81"/>
    </row>
    <row r="555" spans="2:10" x14ac:dyDescent="0.3">
      <c r="B555"/>
      <c r="E555" s="10"/>
      <c r="F555" s="46"/>
      <c r="G555" s="50"/>
      <c r="I555" s="81"/>
      <c r="J555" s="81"/>
    </row>
    <row r="556" spans="2:10" x14ac:dyDescent="0.3">
      <c r="B556"/>
      <c r="E556" s="10"/>
      <c r="F556" s="46"/>
      <c r="G556" s="50"/>
      <c r="I556" s="81"/>
      <c r="J556" s="81"/>
    </row>
    <row r="557" spans="2:10" x14ac:dyDescent="0.3">
      <c r="B557"/>
      <c r="E557" s="10"/>
      <c r="F557" s="46"/>
      <c r="G557" s="50"/>
      <c r="I557" s="81"/>
      <c r="J557" s="81"/>
    </row>
    <row r="558" spans="2:10" x14ac:dyDescent="0.3">
      <c r="B558"/>
      <c r="E558" s="10"/>
      <c r="F558" s="46"/>
      <c r="G558" s="50"/>
      <c r="I558" s="81"/>
      <c r="J558" s="81"/>
    </row>
    <row r="559" spans="2:10" x14ac:dyDescent="0.3">
      <c r="B559"/>
      <c r="E559" s="10"/>
      <c r="F559" s="46"/>
      <c r="G559" s="50"/>
      <c r="I559" s="81"/>
      <c r="J559" s="81"/>
    </row>
    <row r="560" spans="2:10" x14ac:dyDescent="0.3">
      <c r="B560"/>
      <c r="E560" s="10"/>
      <c r="F560" s="46"/>
      <c r="G560" s="50"/>
      <c r="I560" s="81"/>
      <c r="J560" s="81"/>
    </row>
    <row r="561" spans="2:10" x14ac:dyDescent="0.3">
      <c r="B561"/>
      <c r="E561" s="10"/>
      <c r="F561" s="46"/>
      <c r="G561" s="50"/>
      <c r="I561" s="81"/>
      <c r="J561" s="81"/>
    </row>
    <row r="562" spans="2:10" x14ac:dyDescent="0.3">
      <c r="B562"/>
      <c r="E562" s="10"/>
      <c r="F562" s="46"/>
      <c r="G562" s="50"/>
      <c r="I562" s="81"/>
      <c r="J562" s="81"/>
    </row>
    <row r="563" spans="2:10" x14ac:dyDescent="0.3">
      <c r="B563"/>
      <c r="E563" s="10"/>
      <c r="F563" s="46"/>
      <c r="G563" s="50"/>
      <c r="I563" s="81"/>
      <c r="J563" s="81"/>
    </row>
    <row r="564" spans="2:10" x14ac:dyDescent="0.3">
      <c r="B564"/>
      <c r="E564" s="10"/>
      <c r="F564" s="46"/>
      <c r="G564" s="50"/>
      <c r="I564" s="81"/>
      <c r="J564" s="81"/>
    </row>
    <row r="565" spans="2:10" x14ac:dyDescent="0.3">
      <c r="B565"/>
      <c r="E565" s="10"/>
      <c r="F565" s="46"/>
      <c r="G565" s="50"/>
      <c r="I565" s="81"/>
      <c r="J565" s="81"/>
    </row>
    <row r="566" spans="2:10" x14ac:dyDescent="0.3">
      <c r="B566"/>
      <c r="E566" s="10"/>
      <c r="F566" s="46"/>
      <c r="G566" s="50"/>
      <c r="I566" s="81"/>
      <c r="J566" s="81"/>
    </row>
    <row r="567" spans="2:10" x14ac:dyDescent="0.3">
      <c r="B567"/>
      <c r="E567" s="10"/>
      <c r="F567" s="46"/>
      <c r="G567" s="50"/>
      <c r="I567" s="81"/>
      <c r="J567" s="81"/>
    </row>
    <row r="568" spans="2:10" x14ac:dyDescent="0.3">
      <c r="B568"/>
      <c r="E568" s="10"/>
      <c r="F568" s="46"/>
      <c r="G568" s="50"/>
      <c r="I568" s="81"/>
      <c r="J568" s="81"/>
    </row>
    <row r="569" spans="2:10" x14ac:dyDescent="0.3">
      <c r="B569"/>
      <c r="E569" s="10"/>
      <c r="F569" s="46"/>
      <c r="G569" s="50"/>
      <c r="I569" s="81"/>
      <c r="J569" s="81"/>
    </row>
    <row r="570" spans="2:10" x14ac:dyDescent="0.3">
      <c r="B570"/>
      <c r="E570" s="10"/>
      <c r="F570" s="46"/>
      <c r="G570" s="50"/>
      <c r="I570" s="81"/>
      <c r="J570" s="81"/>
    </row>
    <row r="571" spans="2:10" x14ac:dyDescent="0.3">
      <c r="B571"/>
      <c r="E571" s="10"/>
      <c r="F571" s="46"/>
      <c r="G571" s="50"/>
      <c r="I571" s="81"/>
      <c r="J571" s="81"/>
    </row>
    <row r="572" spans="2:10" x14ac:dyDescent="0.3">
      <c r="B572"/>
      <c r="E572" s="10"/>
      <c r="F572" s="46"/>
      <c r="G572" s="50"/>
      <c r="I572" s="81"/>
      <c r="J572" s="81"/>
    </row>
    <row r="573" spans="2:10" x14ac:dyDescent="0.3">
      <c r="B573"/>
      <c r="E573" s="10"/>
      <c r="F573" s="46"/>
      <c r="G573" s="50"/>
      <c r="I573" s="81"/>
      <c r="J573" s="81"/>
    </row>
    <row r="574" spans="2:10" x14ac:dyDescent="0.3">
      <c r="B574"/>
      <c r="E574" s="10"/>
      <c r="F574" s="46"/>
      <c r="G574" s="50"/>
      <c r="I574" s="81"/>
      <c r="J574" s="81"/>
    </row>
    <row r="575" spans="2:10" x14ac:dyDescent="0.3">
      <c r="B575"/>
      <c r="E575" s="10"/>
      <c r="F575" s="46"/>
      <c r="G575" s="50"/>
      <c r="I575" s="81"/>
      <c r="J575" s="81"/>
    </row>
    <row r="576" spans="2:10" x14ac:dyDescent="0.3">
      <c r="B576"/>
      <c r="E576" s="10"/>
      <c r="F576" s="46"/>
      <c r="G576" s="50"/>
      <c r="I576" s="81"/>
      <c r="J576" s="81"/>
    </row>
    <row r="577" spans="2:10" x14ac:dyDescent="0.3">
      <c r="B577"/>
      <c r="E577" s="10"/>
      <c r="F577" s="46"/>
      <c r="G577" s="50"/>
      <c r="I577" s="81"/>
      <c r="J577" s="81"/>
    </row>
    <row r="578" spans="2:10" x14ac:dyDescent="0.3">
      <c r="B578"/>
      <c r="E578" s="10"/>
      <c r="F578" s="46"/>
      <c r="G578" s="50"/>
      <c r="I578" s="81"/>
      <c r="J578" s="81"/>
    </row>
    <row r="579" spans="2:10" x14ac:dyDescent="0.3">
      <c r="B579"/>
      <c r="E579" s="10"/>
      <c r="F579" s="46"/>
      <c r="G579" s="50"/>
      <c r="I579" s="81"/>
      <c r="J579" s="81"/>
    </row>
    <row r="580" spans="2:10" x14ac:dyDescent="0.3">
      <c r="B580"/>
      <c r="E580" s="10"/>
      <c r="F580" s="46"/>
      <c r="G580" s="50"/>
      <c r="I580" s="81"/>
      <c r="J580" s="81"/>
    </row>
    <row r="581" spans="2:10" x14ac:dyDescent="0.3">
      <c r="B581"/>
      <c r="E581" s="10"/>
      <c r="F581" s="46"/>
      <c r="G581" s="50"/>
      <c r="I581" s="81"/>
      <c r="J581" s="81"/>
    </row>
    <row r="582" spans="2:10" x14ac:dyDescent="0.3">
      <c r="B582"/>
      <c r="E582" s="10"/>
      <c r="F582" s="46"/>
      <c r="G582" s="50"/>
      <c r="I582" s="81"/>
      <c r="J582" s="81"/>
    </row>
    <row r="583" spans="2:10" x14ac:dyDescent="0.3">
      <c r="B583"/>
      <c r="E583" s="10"/>
      <c r="F583" s="46"/>
      <c r="G583" s="50"/>
      <c r="I583" s="81"/>
      <c r="J583" s="81"/>
    </row>
    <row r="584" spans="2:10" x14ac:dyDescent="0.3">
      <c r="B584"/>
      <c r="E584" s="10"/>
      <c r="F584" s="46"/>
      <c r="G584" s="50"/>
      <c r="I584" s="81"/>
      <c r="J584" s="81"/>
    </row>
    <row r="585" spans="2:10" x14ac:dyDescent="0.3">
      <c r="B585"/>
      <c r="E585" s="10"/>
      <c r="F585" s="46"/>
      <c r="G585" s="50"/>
      <c r="I585" s="81"/>
      <c r="J585" s="81"/>
    </row>
    <row r="586" spans="2:10" x14ac:dyDescent="0.3">
      <c r="B586"/>
      <c r="E586" s="10"/>
      <c r="F586" s="46"/>
      <c r="G586" s="50"/>
      <c r="I586" s="81"/>
      <c r="J586" s="81"/>
    </row>
    <row r="587" spans="2:10" x14ac:dyDescent="0.3">
      <c r="B587"/>
      <c r="E587" s="10"/>
      <c r="F587" s="46"/>
      <c r="G587" s="50"/>
      <c r="I587" s="81"/>
      <c r="J587" s="81"/>
    </row>
    <row r="588" spans="2:10" x14ac:dyDescent="0.3">
      <c r="B588"/>
      <c r="E588" s="10"/>
      <c r="F588" s="46"/>
      <c r="G588" s="50"/>
      <c r="I588" s="81"/>
      <c r="J588" s="81"/>
    </row>
    <row r="589" spans="2:10" x14ac:dyDescent="0.3">
      <c r="B589"/>
      <c r="E589" s="10"/>
      <c r="F589" s="46"/>
      <c r="G589" s="50"/>
      <c r="I589" s="81"/>
      <c r="J589" s="81"/>
    </row>
    <row r="590" spans="2:10" x14ac:dyDescent="0.3">
      <c r="B590"/>
      <c r="E590" s="10"/>
      <c r="F590" s="46"/>
      <c r="G590" s="50"/>
      <c r="I590" s="81"/>
      <c r="J590" s="81"/>
    </row>
    <row r="591" spans="2:10" x14ac:dyDescent="0.3">
      <c r="B591"/>
      <c r="E591" s="10"/>
      <c r="F591" s="46"/>
      <c r="G591" s="50"/>
      <c r="I591" s="81"/>
      <c r="J591" s="81"/>
    </row>
  </sheetData>
  <phoneticPr fontId="2"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D5016"/>
  <sheetViews>
    <sheetView workbookViewId="0">
      <pane xSplit="7" ySplit="1" topLeftCell="AC2" activePane="bottomRight" state="frozen"/>
      <selection pane="topRight" activeCell="H1" sqref="H1"/>
      <selection pane="bottomLeft" activeCell="A2" sqref="A2"/>
      <selection pane="bottomRight" activeCell="AE4" sqref="AE4:AH4"/>
    </sheetView>
  </sheetViews>
  <sheetFormatPr defaultRowHeight="13" x14ac:dyDescent="0.3"/>
  <cols>
    <col min="2" max="2" width="4.26953125" customWidth="1"/>
    <col min="3" max="3" width="5.81640625" style="25" customWidth="1"/>
    <col min="4" max="4" width="5.453125" style="25" customWidth="1"/>
    <col min="5" max="5" width="27.1796875" style="16" customWidth="1"/>
    <col min="6" max="7" width="9.1796875" style="16"/>
    <col min="8" max="8" width="9.1796875" style="27"/>
    <col min="9" max="9" width="10.453125" style="27" customWidth="1"/>
    <col min="10" max="11" width="9.1796875" style="27"/>
    <col min="12" max="12" width="8.1796875" style="27" customWidth="1"/>
    <col min="13" max="13" width="11.1796875" style="27" customWidth="1"/>
    <col min="14" max="14" width="9.1796875" style="27"/>
    <col min="15" max="15" width="11.54296875" style="27" customWidth="1"/>
    <col min="16" max="16" width="9.54296875" style="27" bestFit="1" customWidth="1"/>
    <col min="17" max="18" width="9.1796875" style="27"/>
    <col min="19" max="19" width="9.54296875" style="27" bestFit="1" customWidth="1"/>
    <col min="20" max="21" width="9.1796875" style="27"/>
    <col min="22" max="22" width="11.54296875" style="27" bestFit="1" customWidth="1"/>
    <col min="23" max="23" width="8.54296875" style="27" customWidth="1"/>
    <col min="24" max="48" width="10.81640625" style="27" customWidth="1"/>
    <col min="49" max="49" width="11" style="27" customWidth="1"/>
    <col min="50" max="78" width="10.81640625" style="27" customWidth="1"/>
    <col min="79" max="79" width="11.26953125" style="27" customWidth="1"/>
    <col min="80" max="80" width="13.26953125" style="27" customWidth="1"/>
    <col min="81" max="123" width="9.1796875" style="27"/>
  </cols>
  <sheetData>
    <row r="1" spans="1:123" x14ac:dyDescent="0.3">
      <c r="A1" s="10" t="s">
        <v>1421</v>
      </c>
      <c r="B1" s="10" t="s">
        <v>402</v>
      </c>
      <c r="C1" s="54" t="s">
        <v>494</v>
      </c>
      <c r="D1" s="25" t="s">
        <v>1424</v>
      </c>
      <c r="E1" s="17" t="s">
        <v>1422</v>
      </c>
      <c r="F1" s="17" t="s">
        <v>1437</v>
      </c>
      <c r="G1" s="17" t="s">
        <v>1423</v>
      </c>
      <c r="H1" s="27" t="s">
        <v>1425</v>
      </c>
      <c r="I1" s="27" t="s">
        <v>1093</v>
      </c>
      <c r="J1" s="27" t="s">
        <v>1058</v>
      </c>
      <c r="K1" s="27" t="s">
        <v>1059</v>
      </c>
      <c r="L1" s="27" t="s">
        <v>1060</v>
      </c>
      <c r="M1" s="27" t="s">
        <v>1061</v>
      </c>
      <c r="N1" s="27" t="s">
        <v>1062</v>
      </c>
      <c r="O1" s="27" t="s">
        <v>1063</v>
      </c>
      <c r="P1" s="27" t="s">
        <v>1064</v>
      </c>
      <c r="Q1" s="27" t="s">
        <v>1065</v>
      </c>
      <c r="R1" s="27" t="s">
        <v>1066</v>
      </c>
      <c r="S1" s="27" t="s">
        <v>1067</v>
      </c>
      <c r="T1" s="27" t="s">
        <v>1068</v>
      </c>
      <c r="U1" s="27" t="s">
        <v>1069</v>
      </c>
      <c r="V1" s="27" t="s">
        <v>1070</v>
      </c>
      <c r="W1" s="27" t="s">
        <v>1071</v>
      </c>
      <c r="X1" s="27" t="s">
        <v>1072</v>
      </c>
      <c r="Y1" s="27" t="s">
        <v>1073</v>
      </c>
      <c r="Z1" s="27" t="s">
        <v>1074</v>
      </c>
      <c r="AA1" s="27" t="s">
        <v>1075</v>
      </c>
      <c r="AB1" s="27" t="s">
        <v>1076</v>
      </c>
      <c r="AC1" s="27" t="s">
        <v>1086</v>
      </c>
      <c r="AD1" s="27" t="s">
        <v>1087</v>
      </c>
      <c r="AE1" s="27" t="s">
        <v>1088</v>
      </c>
      <c r="AF1" s="27" t="s">
        <v>1089</v>
      </c>
      <c r="AG1" s="27" t="s">
        <v>1090</v>
      </c>
      <c r="AH1" s="27" t="s">
        <v>1091</v>
      </c>
      <c r="AI1" s="27" t="s">
        <v>1092</v>
      </c>
      <c r="AJ1" s="27" t="s">
        <v>1028</v>
      </c>
      <c r="AK1" s="27" t="s">
        <v>1029</v>
      </c>
      <c r="AL1" s="27" t="s">
        <v>1030</v>
      </c>
      <c r="AM1" s="27" t="s">
        <v>1031</v>
      </c>
      <c r="AN1" s="27" t="s">
        <v>1032</v>
      </c>
      <c r="AO1" s="27" t="s">
        <v>1033</v>
      </c>
      <c r="AP1" s="27" t="s">
        <v>1024</v>
      </c>
      <c r="AQ1" s="27" t="s">
        <v>1026</v>
      </c>
      <c r="AR1" s="27" t="s">
        <v>1027</v>
      </c>
      <c r="AS1" s="27" t="s">
        <v>1025</v>
      </c>
      <c r="AT1" s="27" t="s">
        <v>1034</v>
      </c>
      <c r="AU1" s="27" t="s">
        <v>1035</v>
      </c>
      <c r="AV1" s="27" t="s">
        <v>1036</v>
      </c>
      <c r="AW1" s="27" t="s">
        <v>1037</v>
      </c>
      <c r="AX1" s="27" t="s">
        <v>1038</v>
      </c>
      <c r="AY1" s="27" t="s">
        <v>1039</v>
      </c>
      <c r="AZ1" s="27" t="s">
        <v>1040</v>
      </c>
      <c r="BA1" s="27" t="s">
        <v>1041</v>
      </c>
      <c r="BB1" s="27" t="s">
        <v>1042</v>
      </c>
      <c r="BC1" s="12" t="s">
        <v>1043</v>
      </c>
      <c r="BD1" s="27" t="s">
        <v>1044</v>
      </c>
      <c r="BE1" s="27" t="s">
        <v>1045</v>
      </c>
      <c r="BF1" s="27" t="s">
        <v>1046</v>
      </c>
      <c r="BG1" s="27" t="s">
        <v>1047</v>
      </c>
      <c r="BH1" s="27" t="s">
        <v>1048</v>
      </c>
      <c r="BI1" s="27" t="s">
        <v>1049</v>
      </c>
      <c r="BJ1" s="27" t="s">
        <v>1050</v>
      </c>
      <c r="BK1" s="27" t="s">
        <v>1051</v>
      </c>
      <c r="BL1" s="27" t="s">
        <v>1052</v>
      </c>
      <c r="BM1" s="27" t="s">
        <v>1053</v>
      </c>
      <c r="BN1" s="27" t="s">
        <v>1054</v>
      </c>
      <c r="BO1" s="27" t="s">
        <v>1055</v>
      </c>
      <c r="BP1" s="27" t="s">
        <v>1056</v>
      </c>
      <c r="BQ1" s="27" t="s">
        <v>1057</v>
      </c>
      <c r="BR1" s="27" t="s">
        <v>1427</v>
      </c>
      <c r="BS1" s="27" t="s">
        <v>1426</v>
      </c>
      <c r="BT1" s="27" t="s">
        <v>1428</v>
      </c>
      <c r="BU1" s="27" t="s">
        <v>1429</v>
      </c>
      <c r="BV1" s="27" t="s">
        <v>1430</v>
      </c>
      <c r="BW1" s="27" t="s">
        <v>1431</v>
      </c>
      <c r="BY1" s="27" t="s">
        <v>1208</v>
      </c>
      <c r="BZ1" s="27" t="s">
        <v>81</v>
      </c>
      <c r="CA1" s="27" t="s">
        <v>568</v>
      </c>
      <c r="CB1" s="26" t="s">
        <v>1070</v>
      </c>
      <c r="CC1" s="26" t="s">
        <v>1073</v>
      </c>
      <c r="CD1" s="26" t="s">
        <v>1074</v>
      </c>
      <c r="CE1" s="26" t="s">
        <v>1034</v>
      </c>
      <c r="CF1" s="26" t="s">
        <v>1044</v>
      </c>
      <c r="CG1" s="26" t="s">
        <v>1056</v>
      </c>
    </row>
    <row r="2" spans="1:123" s="16" customFormat="1" ht="15" x14ac:dyDescent="0.3">
      <c r="B2" s="15"/>
      <c r="C2" s="54"/>
      <c r="D2" s="20" t="s">
        <v>207</v>
      </c>
      <c r="E2" s="17"/>
      <c r="F2" s="17"/>
      <c r="G2" s="17"/>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row>
    <row r="3" spans="1:123" s="16" customFormat="1" ht="15" x14ac:dyDescent="0.3">
      <c r="B3" s="15"/>
      <c r="C3" s="54"/>
      <c r="D3" s="21" t="s">
        <v>1359</v>
      </c>
      <c r="E3" s="17"/>
      <c r="F3" s="17"/>
      <c r="G3" s="17"/>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row>
    <row r="4" spans="1:123" ht="15" x14ac:dyDescent="0.25">
      <c r="A4" s="10" t="s">
        <v>401</v>
      </c>
      <c r="B4" s="10" t="s">
        <v>499</v>
      </c>
      <c r="C4" s="54" t="s">
        <v>409</v>
      </c>
      <c r="D4" s="25">
        <v>1</v>
      </c>
      <c r="E4" s="5" t="s">
        <v>1473</v>
      </c>
      <c r="F4" s="5"/>
      <c r="G4" s="17"/>
      <c r="H4">
        <v>1</v>
      </c>
      <c r="I4" s="217">
        <f t="shared" ref="I4:I20" si="0">(L4*17)+(P4*37)+(CB4*17)+(AH4*29)+(AD4*8)</f>
        <v>434.75475285171063</v>
      </c>
      <c r="J4" s="220">
        <v>73.248098859315604</v>
      </c>
      <c r="K4" s="220">
        <f>L4/BS4</f>
        <v>0.46920152091254752</v>
      </c>
      <c r="L4" s="220">
        <v>2.9325095057034218</v>
      </c>
      <c r="M4" s="220">
        <v>2.9325095057034218</v>
      </c>
      <c r="N4" s="220">
        <v>0</v>
      </c>
      <c r="O4" s="350">
        <v>0</v>
      </c>
      <c r="P4" s="220">
        <v>1.8212927756653994</v>
      </c>
      <c r="Q4" s="220"/>
      <c r="R4" s="220">
        <v>0.24153992395437263</v>
      </c>
      <c r="S4" s="220">
        <v>0.4047528517110266</v>
      </c>
      <c r="T4" s="220">
        <v>0.98745247148288984</v>
      </c>
      <c r="U4" s="220">
        <v>0</v>
      </c>
      <c r="V4" s="220">
        <v>19.521863117870723</v>
      </c>
      <c r="W4" s="220">
        <v>21.137832699619771</v>
      </c>
      <c r="X4" s="220">
        <v>0</v>
      </c>
      <c r="Y4" s="220">
        <v>5.8260456273764261</v>
      </c>
      <c r="Z4" s="254">
        <v>3.8973384030418251E-2</v>
      </c>
      <c r="AA4" s="254">
        <v>0</v>
      </c>
      <c r="AB4" s="254">
        <v>0</v>
      </c>
      <c r="AC4" s="254">
        <v>0</v>
      </c>
      <c r="AD4" s="153">
        <v>2.7946768060836504</v>
      </c>
      <c r="AE4" s="153"/>
      <c r="AF4" s="153"/>
      <c r="AG4" s="153"/>
      <c r="AH4" s="153"/>
      <c r="AI4" s="153">
        <v>1.8412547528517107</v>
      </c>
      <c r="AJ4" s="153">
        <v>25.237642585551328</v>
      </c>
      <c r="AK4" s="153">
        <v>1.0099809885931559</v>
      </c>
      <c r="AL4" s="153">
        <v>33.536121673003805</v>
      </c>
      <c r="AM4" s="153">
        <v>97.057984790874514</v>
      </c>
      <c r="AN4" s="153">
        <v>104.3203422053232</v>
      </c>
      <c r="AO4" s="153">
        <v>207.6045627376426</v>
      </c>
      <c r="AP4" s="153">
        <v>0.46910646387832694</v>
      </c>
      <c r="AQ4" s="153">
        <v>0.12870722433460074</v>
      </c>
      <c r="AR4" s="153">
        <v>0</v>
      </c>
      <c r="AS4" s="153">
        <v>66.957319391634968</v>
      </c>
      <c r="AT4" s="153">
        <v>0</v>
      </c>
      <c r="AU4" s="153">
        <v>2.8517110266159697E-2</v>
      </c>
      <c r="AV4" s="153">
        <v>0</v>
      </c>
      <c r="AW4" s="153">
        <v>0</v>
      </c>
      <c r="AX4" s="153">
        <v>0</v>
      </c>
      <c r="AY4" s="153">
        <v>0</v>
      </c>
      <c r="AZ4" s="153">
        <v>0</v>
      </c>
      <c r="BA4" s="153">
        <v>0</v>
      </c>
      <c r="BB4" s="153">
        <v>0</v>
      </c>
      <c r="BC4" s="153">
        <v>0</v>
      </c>
      <c r="BD4" s="153">
        <v>0</v>
      </c>
      <c r="BE4" s="153">
        <v>0</v>
      </c>
      <c r="BF4" s="153">
        <v>0</v>
      </c>
      <c r="BG4" s="153">
        <v>0.59239543635582281</v>
      </c>
      <c r="BH4" s="153">
        <v>0</v>
      </c>
      <c r="BI4" s="153">
        <v>6.4505703422053223E-2</v>
      </c>
      <c r="BJ4" s="153">
        <v>2.3269961977186313E-2</v>
      </c>
      <c r="BK4" s="153">
        <v>0.56617870722433461</v>
      </c>
      <c r="BL4" s="153"/>
      <c r="BM4" s="153">
        <v>3.2623574144486696E-2</v>
      </c>
      <c r="BN4" s="153">
        <v>3.5171102661596962</v>
      </c>
      <c r="BO4" s="153">
        <v>0</v>
      </c>
      <c r="BP4" s="153">
        <v>0</v>
      </c>
      <c r="BQ4" s="153"/>
      <c r="BR4" s="14"/>
      <c r="BS4" s="66">
        <v>6.25</v>
      </c>
      <c r="BT4" s="14"/>
      <c r="BU4" s="14"/>
      <c r="BV4" s="27" t="s">
        <v>496</v>
      </c>
      <c r="BW4"/>
      <c r="BX4"/>
      <c r="BY4"/>
      <c r="BZ4"/>
      <c r="CA4" s="27">
        <v>100</v>
      </c>
      <c r="CB4" s="27">
        <v>17.362167300380207</v>
      </c>
      <c r="CC4"/>
      <c r="CD4"/>
      <c r="CE4"/>
      <c r="CF4"/>
    </row>
    <row r="5" spans="1:123" ht="15" x14ac:dyDescent="0.25">
      <c r="A5" s="10"/>
      <c r="B5" s="10"/>
      <c r="C5" s="54"/>
      <c r="E5" s="5"/>
      <c r="F5" s="5"/>
      <c r="G5" s="17"/>
      <c r="K5" s="216"/>
      <c r="L5" s="216"/>
      <c r="M5" s="216"/>
      <c r="N5" s="216"/>
      <c r="P5" s="216"/>
      <c r="Q5" s="216"/>
      <c r="R5" s="216"/>
      <c r="S5" s="216"/>
      <c r="T5" s="216"/>
      <c r="V5" s="216"/>
      <c r="W5" s="216"/>
      <c r="X5" s="216"/>
      <c r="Y5" s="216"/>
      <c r="Z5" s="241"/>
      <c r="AA5" s="241"/>
      <c r="AB5" s="241"/>
      <c r="AC5" s="241"/>
    </row>
    <row r="6" spans="1:123" ht="15.5" x14ac:dyDescent="0.25">
      <c r="A6" s="10" t="s">
        <v>1259</v>
      </c>
      <c r="B6" s="10" t="s">
        <v>499</v>
      </c>
      <c r="C6" s="54" t="s">
        <v>407</v>
      </c>
      <c r="D6" s="25">
        <v>1</v>
      </c>
      <c r="E6" s="40" t="s">
        <v>1079</v>
      </c>
      <c r="F6" s="5"/>
      <c r="G6" s="6" t="s">
        <v>1432</v>
      </c>
      <c r="H6" s="27">
        <v>1</v>
      </c>
      <c r="I6" s="217">
        <f t="shared" si="0"/>
        <v>1471.4</v>
      </c>
      <c r="J6" s="216">
        <v>12</v>
      </c>
      <c r="K6" s="216">
        <v>1.23</v>
      </c>
      <c r="L6" s="216">
        <v>7.7</v>
      </c>
      <c r="M6" s="216">
        <v>7.7</v>
      </c>
      <c r="N6" s="216">
        <v>0</v>
      </c>
      <c r="O6" s="73"/>
      <c r="P6" s="216">
        <v>1.4</v>
      </c>
      <c r="Q6" s="216"/>
      <c r="R6" s="221">
        <v>0.189</v>
      </c>
      <c r="S6" s="221">
        <v>0.28000000000000003</v>
      </c>
      <c r="T6" s="221">
        <v>0.42</v>
      </c>
      <c r="U6" s="66"/>
      <c r="V6" s="221">
        <v>74</v>
      </c>
      <c r="W6" s="216"/>
      <c r="X6" s="216"/>
      <c r="Y6" s="216">
        <v>67.2</v>
      </c>
      <c r="Z6" s="241">
        <v>6.8</v>
      </c>
      <c r="AA6" s="241"/>
      <c r="AB6" s="241"/>
      <c r="AC6" s="241"/>
      <c r="AD6" s="66">
        <v>4.9000000000000004</v>
      </c>
      <c r="AI6" s="91">
        <v>0.5</v>
      </c>
      <c r="AJ6" s="295">
        <v>3</v>
      </c>
      <c r="AK6" s="66">
        <v>0.7</v>
      </c>
      <c r="AL6" s="66">
        <v>36</v>
      </c>
      <c r="AM6" s="66">
        <v>60</v>
      </c>
      <c r="AN6" s="66">
        <v>108</v>
      </c>
      <c r="AO6" s="66">
        <v>3</v>
      </c>
      <c r="AP6" s="66">
        <v>0.57999999999999996</v>
      </c>
      <c r="AQ6" s="66">
        <v>0.1</v>
      </c>
      <c r="AR6" s="66"/>
      <c r="AS6" s="66">
        <v>170</v>
      </c>
      <c r="AU6" s="27">
        <v>10</v>
      </c>
      <c r="BD6" s="27">
        <v>0</v>
      </c>
      <c r="BF6" s="66"/>
      <c r="BG6" s="67">
        <v>0.34</v>
      </c>
      <c r="BI6" s="66">
        <v>0.13</v>
      </c>
      <c r="BJ6" s="66">
        <v>0.02</v>
      </c>
      <c r="BK6" s="66">
        <v>0.8</v>
      </c>
      <c r="BM6" s="66">
        <v>0.17</v>
      </c>
      <c r="BN6" s="66">
        <v>8</v>
      </c>
      <c r="BO6" s="66"/>
      <c r="BP6" s="66">
        <v>0.12</v>
      </c>
      <c r="BS6" s="66">
        <v>6.25</v>
      </c>
      <c r="BV6" s="27" t="s">
        <v>1080</v>
      </c>
      <c r="BX6" s="27">
        <v>3397</v>
      </c>
      <c r="CA6" s="27">
        <f>CB6+J6+L6+P6+AD6+AI6</f>
        <v>100.00000000000001</v>
      </c>
      <c r="CB6" s="27">
        <f>100-(J6+L6+P6+AI6+AD6+AH6)</f>
        <v>73.5</v>
      </c>
    </row>
    <row r="7" spans="1:123" ht="15.5" x14ac:dyDescent="0.25">
      <c r="A7" s="10"/>
      <c r="B7" s="10"/>
      <c r="C7" s="54"/>
      <c r="E7" s="5"/>
      <c r="F7" s="5"/>
      <c r="G7" s="6"/>
      <c r="K7" s="216"/>
      <c r="L7" s="216"/>
      <c r="M7" s="216" t="s">
        <v>1110</v>
      </c>
      <c r="N7" s="216" t="s">
        <v>1110</v>
      </c>
      <c r="O7" s="73"/>
      <c r="P7" s="216"/>
      <c r="Q7" s="216"/>
      <c r="R7" s="221"/>
      <c r="S7" s="221"/>
      <c r="T7" s="221"/>
      <c r="U7" s="66"/>
      <c r="V7" s="221"/>
      <c r="W7" s="216"/>
      <c r="X7" s="216"/>
      <c r="Y7" s="216"/>
      <c r="Z7" s="241" t="s">
        <v>408</v>
      </c>
      <c r="AA7" s="241"/>
      <c r="AB7" s="241"/>
      <c r="AC7" s="241"/>
      <c r="AD7" s="66"/>
      <c r="AI7" s="91"/>
      <c r="AJ7" s="295"/>
      <c r="AK7" s="66"/>
      <c r="AL7" s="66"/>
      <c r="AM7" s="66"/>
      <c r="AN7" s="66"/>
      <c r="AO7" s="66"/>
      <c r="AP7" s="66"/>
      <c r="AQ7" s="66"/>
      <c r="AR7" s="66"/>
      <c r="AS7" s="66"/>
      <c r="BF7" s="66"/>
      <c r="BG7" s="67"/>
      <c r="BI7" s="66"/>
      <c r="BJ7" s="66"/>
      <c r="BK7" s="66"/>
      <c r="BM7" s="66"/>
      <c r="BN7" s="66"/>
      <c r="BO7" s="66"/>
      <c r="BP7" s="66"/>
      <c r="BS7"/>
    </row>
    <row r="8" spans="1:123" ht="15.5" x14ac:dyDescent="0.25">
      <c r="A8" s="10" t="s">
        <v>1077</v>
      </c>
      <c r="B8" s="10" t="s">
        <v>499</v>
      </c>
      <c r="C8" s="94" t="s">
        <v>407</v>
      </c>
      <c r="D8">
        <v>1</v>
      </c>
      <c r="E8" s="40" t="s">
        <v>1078</v>
      </c>
      <c r="F8" s="5"/>
      <c r="G8" s="6"/>
      <c r="H8" s="27">
        <v>1</v>
      </c>
      <c r="I8" s="217">
        <f t="shared" si="0"/>
        <v>1482.8999999999999</v>
      </c>
      <c r="J8" s="27">
        <v>12.1</v>
      </c>
      <c r="K8" s="216">
        <v>1.22</v>
      </c>
      <c r="L8" s="216">
        <v>7.6</v>
      </c>
      <c r="M8" s="216">
        <v>7.6</v>
      </c>
      <c r="N8" s="216">
        <v>0</v>
      </c>
      <c r="O8" s="27">
        <v>0</v>
      </c>
      <c r="P8" s="216">
        <v>1.7</v>
      </c>
      <c r="Q8" s="216"/>
      <c r="R8" s="221">
        <v>0.19500000000000001</v>
      </c>
      <c r="S8" s="221">
        <v>0.32</v>
      </c>
      <c r="T8" s="221">
        <v>0.49099999999999999</v>
      </c>
      <c r="U8" s="66"/>
      <c r="V8" s="221">
        <v>74</v>
      </c>
      <c r="W8" s="216"/>
      <c r="X8" s="216"/>
      <c r="Y8" s="216">
        <v>74.599999999999994</v>
      </c>
      <c r="Z8" s="241">
        <v>0</v>
      </c>
      <c r="AA8" s="241"/>
      <c r="AB8" s="241"/>
      <c r="AC8" s="241"/>
      <c r="AD8" s="66">
        <v>4.0999999999999996</v>
      </c>
      <c r="AI8" s="27">
        <v>0.5</v>
      </c>
      <c r="AJ8" s="295">
        <v>5</v>
      </c>
      <c r="AK8" s="66">
        <v>2.6</v>
      </c>
      <c r="AL8" s="66">
        <v>38</v>
      </c>
      <c r="AM8" s="66">
        <v>60</v>
      </c>
      <c r="AN8" s="66">
        <v>98</v>
      </c>
      <c r="AO8" s="66">
        <v>3</v>
      </c>
      <c r="AP8" s="66">
        <v>2.0699999999999998</v>
      </c>
      <c r="AQ8" s="66">
        <v>0.1</v>
      </c>
      <c r="AR8" s="66"/>
      <c r="AS8" s="66">
        <v>190</v>
      </c>
      <c r="AU8" s="27">
        <v>184</v>
      </c>
      <c r="BF8" s="66"/>
      <c r="BG8" s="67">
        <v>0.36</v>
      </c>
      <c r="BI8" s="66">
        <v>0.43</v>
      </c>
      <c r="BJ8" s="66">
        <v>0.19</v>
      </c>
      <c r="BK8" s="66">
        <v>3.5</v>
      </c>
      <c r="BM8" s="66">
        <v>0.63</v>
      </c>
      <c r="BN8" s="66">
        <v>210</v>
      </c>
      <c r="BO8" s="66"/>
      <c r="BP8" s="66">
        <v>0.12</v>
      </c>
      <c r="BS8" s="66">
        <v>6.25</v>
      </c>
      <c r="BV8" s="27" t="s">
        <v>1080</v>
      </c>
      <c r="CA8" s="27">
        <f>CB8+J8+L8+P8+AD8+AI8</f>
        <v>99.999999999999986</v>
      </c>
      <c r="CB8" s="27">
        <f>100-(J8+L8+P8+AI8+AD8+AH8)</f>
        <v>74</v>
      </c>
    </row>
    <row r="9" spans="1:123" ht="15.5" x14ac:dyDescent="0.25">
      <c r="A9" s="10"/>
      <c r="B9" s="10"/>
      <c r="C9" s="54"/>
      <c r="E9" s="5"/>
      <c r="F9" s="5"/>
      <c r="G9" s="6"/>
      <c r="H9" s="27" t="s">
        <v>1110</v>
      </c>
      <c r="K9" s="216"/>
      <c r="L9" s="216"/>
      <c r="M9" s="216" t="s">
        <v>1110</v>
      </c>
      <c r="N9" s="216" t="s">
        <v>1110</v>
      </c>
      <c r="O9" s="27" t="s">
        <v>1110</v>
      </c>
      <c r="P9" s="216"/>
      <c r="R9" s="66"/>
      <c r="S9" s="221"/>
      <c r="T9" s="221"/>
      <c r="U9" s="66"/>
      <c r="V9" s="66"/>
      <c r="W9" s="27" t="s">
        <v>408</v>
      </c>
      <c r="Z9" s="241" t="s">
        <v>1110</v>
      </c>
      <c r="AA9" s="241"/>
      <c r="AB9" s="241"/>
      <c r="AC9" s="241"/>
      <c r="AD9" s="66"/>
      <c r="AJ9" s="295"/>
      <c r="AK9" s="66"/>
      <c r="AL9" s="66"/>
      <c r="AM9" s="66"/>
      <c r="AN9" s="66"/>
      <c r="AO9" s="66"/>
      <c r="AP9" s="66"/>
      <c r="AQ9" s="66"/>
      <c r="AR9" s="66"/>
      <c r="AS9" s="66"/>
      <c r="AT9" s="27" t="s">
        <v>1110</v>
      </c>
      <c r="AV9" s="27" t="s">
        <v>1110</v>
      </c>
      <c r="BF9" s="66"/>
      <c r="BG9" s="67"/>
      <c r="BI9" s="66"/>
      <c r="BJ9" s="66"/>
      <c r="BK9" s="66"/>
      <c r="BM9" s="66"/>
      <c r="BN9" s="66"/>
      <c r="BO9" s="66"/>
      <c r="BP9" s="66"/>
      <c r="BS9"/>
    </row>
    <row r="10" spans="1:123" ht="15.5" x14ac:dyDescent="0.25">
      <c r="A10" s="10" t="s">
        <v>1260</v>
      </c>
      <c r="B10" s="10" t="s">
        <v>499</v>
      </c>
      <c r="C10" s="54" t="s">
        <v>407</v>
      </c>
      <c r="D10" s="25">
        <v>1</v>
      </c>
      <c r="E10" s="40" t="s">
        <v>1084</v>
      </c>
      <c r="F10" s="5"/>
      <c r="G10" s="6" t="s">
        <v>1432</v>
      </c>
      <c r="H10" s="27">
        <v>1</v>
      </c>
      <c r="I10" s="217">
        <f t="shared" si="0"/>
        <v>1482.7</v>
      </c>
      <c r="J10" s="27">
        <v>11.9</v>
      </c>
      <c r="K10" s="216">
        <v>1.33</v>
      </c>
      <c r="L10" s="216">
        <v>8.3000000000000007</v>
      </c>
      <c r="M10" s="216">
        <v>8.3000000000000007</v>
      </c>
      <c r="N10" s="216">
        <v>0</v>
      </c>
      <c r="O10" s="73">
        <v>0</v>
      </c>
      <c r="P10" s="216">
        <v>3.3</v>
      </c>
      <c r="R10" s="221">
        <v>0.46200000000000002</v>
      </c>
      <c r="S10" s="221">
        <v>0.89700000000000002</v>
      </c>
      <c r="T10" s="221">
        <v>1.431</v>
      </c>
      <c r="V10" s="216">
        <v>68</v>
      </c>
      <c r="W10" s="219"/>
      <c r="X10" s="216"/>
      <c r="Y10" s="216">
        <v>68.400000000000006</v>
      </c>
      <c r="Z10" s="241">
        <v>9.9</v>
      </c>
      <c r="AA10" s="241"/>
      <c r="AB10" s="241"/>
      <c r="AC10" s="241"/>
      <c r="AD10" s="27">
        <v>7.3</v>
      </c>
      <c r="AI10" s="91">
        <v>0.9</v>
      </c>
      <c r="AJ10" s="154">
        <v>3</v>
      </c>
      <c r="AK10" s="27">
        <v>1.5</v>
      </c>
      <c r="AL10" s="66">
        <v>98</v>
      </c>
      <c r="AM10" s="66">
        <v>190</v>
      </c>
      <c r="AN10" s="66">
        <v>196</v>
      </c>
      <c r="AO10" s="66">
        <v>3</v>
      </c>
      <c r="AP10" s="66">
        <v>1.67</v>
      </c>
      <c r="AQ10" s="66">
        <v>0.16</v>
      </c>
      <c r="AR10" s="66"/>
      <c r="AS10" s="66">
        <v>360</v>
      </c>
      <c r="AU10" s="27">
        <v>12</v>
      </c>
      <c r="BG10" s="27">
        <v>0.56000000000000005</v>
      </c>
      <c r="BI10" s="66">
        <v>0.38</v>
      </c>
      <c r="BJ10" s="66">
        <v>0.05</v>
      </c>
      <c r="BK10" s="66">
        <v>1.7</v>
      </c>
      <c r="BM10" s="66">
        <v>0.31</v>
      </c>
      <c r="BN10" s="66">
        <v>29</v>
      </c>
      <c r="BO10" s="66"/>
      <c r="BP10" s="66">
        <v>128</v>
      </c>
      <c r="BQ10" s="66"/>
      <c r="BS10" s="66">
        <v>6.25</v>
      </c>
      <c r="BV10" s="27" t="s">
        <v>1080</v>
      </c>
      <c r="CA10" s="27">
        <f>CB10+J10+L10+P10+AD10+AI10</f>
        <v>100</v>
      </c>
      <c r="CB10" s="27">
        <f>100-(J10+L10+P10+AI10+AD10+AH10)</f>
        <v>68.3</v>
      </c>
    </row>
    <row r="11" spans="1:123" ht="15.5" x14ac:dyDescent="0.25">
      <c r="A11" s="10"/>
      <c r="B11" s="10"/>
      <c r="C11" s="54"/>
      <c r="E11"/>
      <c r="F11" s="5"/>
      <c r="G11" s="6"/>
      <c r="K11" s="216"/>
      <c r="L11" s="216"/>
      <c r="M11" s="216" t="s">
        <v>1110</v>
      </c>
      <c r="N11" s="216" t="s">
        <v>1110</v>
      </c>
      <c r="O11" s="73" t="s">
        <v>1110</v>
      </c>
      <c r="P11" s="216"/>
      <c r="R11" s="221"/>
      <c r="S11" s="221"/>
      <c r="T11" s="221"/>
      <c r="V11" s="216"/>
      <c r="W11" s="219"/>
      <c r="X11" s="216"/>
      <c r="Y11" s="216"/>
      <c r="Z11" s="241" t="s">
        <v>408</v>
      </c>
      <c r="AA11" s="241"/>
      <c r="AB11" s="241"/>
      <c r="AC11" s="241"/>
      <c r="AI11" s="91"/>
      <c r="AJ11" s="154"/>
      <c r="AL11" s="66"/>
      <c r="AM11" s="66"/>
      <c r="AN11" s="66"/>
      <c r="AO11" s="66"/>
      <c r="AP11" s="66"/>
      <c r="AQ11" s="66"/>
      <c r="AR11" s="66"/>
      <c r="AS11" s="66"/>
      <c r="BI11" s="66"/>
      <c r="BJ11" s="66"/>
      <c r="BK11" s="66"/>
      <c r="BM11" s="66"/>
      <c r="BN11" s="66"/>
      <c r="BO11" s="66"/>
      <c r="BP11" s="66"/>
      <c r="BQ11" s="66"/>
      <c r="BS11"/>
      <c r="CA11" s="76"/>
    </row>
    <row r="12" spans="1:123" ht="15.5" x14ac:dyDescent="0.25">
      <c r="A12" s="41" t="s">
        <v>1083</v>
      </c>
      <c r="B12" s="10" t="s">
        <v>499</v>
      </c>
      <c r="C12" s="94" t="s">
        <v>407</v>
      </c>
      <c r="D12">
        <v>1</v>
      </c>
      <c r="E12" s="40" t="s">
        <v>1085</v>
      </c>
      <c r="F12" s="5"/>
      <c r="G12" s="6"/>
      <c r="H12" s="27">
        <v>1</v>
      </c>
      <c r="I12" s="217">
        <f t="shared" si="0"/>
        <v>1487.8</v>
      </c>
      <c r="J12" s="27">
        <v>11.8</v>
      </c>
      <c r="K12" s="216">
        <v>1.35</v>
      </c>
      <c r="L12" s="216">
        <v>8.4</v>
      </c>
      <c r="M12" s="216">
        <v>8.4</v>
      </c>
      <c r="N12" s="216">
        <v>0</v>
      </c>
      <c r="O12" s="73">
        <v>0</v>
      </c>
      <c r="P12" s="216">
        <v>3.2</v>
      </c>
      <c r="R12" s="221">
        <v>0.42099999999999999</v>
      </c>
      <c r="S12" s="221">
        <v>0.82499999999999996</v>
      </c>
      <c r="T12" s="221">
        <v>1.3759999999999999</v>
      </c>
      <c r="V12" s="216">
        <v>69</v>
      </c>
      <c r="W12" s="219"/>
      <c r="X12" s="216"/>
      <c r="Y12" s="216">
        <v>68.5</v>
      </c>
      <c r="Z12" s="241">
        <v>0.5</v>
      </c>
      <c r="AA12" s="241"/>
      <c r="AB12" s="241"/>
      <c r="AC12" s="241"/>
      <c r="AD12" s="27">
        <v>6.7</v>
      </c>
      <c r="AI12" s="91">
        <v>0.9</v>
      </c>
      <c r="AJ12" s="154">
        <v>12</v>
      </c>
      <c r="AK12" s="27">
        <v>3.2</v>
      </c>
      <c r="AL12" s="66">
        <v>98</v>
      </c>
      <c r="AM12" s="66">
        <v>90</v>
      </c>
      <c r="AN12" s="66">
        <v>197</v>
      </c>
      <c r="AO12" s="66">
        <v>4</v>
      </c>
      <c r="AP12" s="66">
        <v>2.98</v>
      </c>
      <c r="AQ12" s="66">
        <v>0.16</v>
      </c>
      <c r="AR12" s="66"/>
      <c r="AS12" s="66">
        <v>330</v>
      </c>
      <c r="AU12" s="27">
        <v>196</v>
      </c>
      <c r="BG12" s="27">
        <v>0.62</v>
      </c>
      <c r="BI12" s="66">
        <v>0.68</v>
      </c>
      <c r="BJ12" s="66">
        <v>0.23</v>
      </c>
      <c r="BK12" s="66">
        <v>4.5999999999999996</v>
      </c>
      <c r="BM12" s="66">
        <v>0.75</v>
      </c>
      <c r="BN12" s="66">
        <v>225</v>
      </c>
      <c r="BO12" s="66"/>
      <c r="BP12" s="66">
        <v>125</v>
      </c>
      <c r="BQ12" s="66"/>
      <c r="BS12" s="66">
        <v>6.25</v>
      </c>
      <c r="BV12" s="27" t="s">
        <v>1080</v>
      </c>
      <c r="CA12" s="27">
        <f>CB12+J12+L12+P12+AD12+AI12</f>
        <v>100.00000000000001</v>
      </c>
      <c r="CB12" s="27">
        <f>100-(J12+L12+P12+AI12+AD12+AH12)</f>
        <v>69</v>
      </c>
    </row>
    <row r="13" spans="1:123" ht="15.5" x14ac:dyDescent="0.25">
      <c r="A13" s="10"/>
      <c r="B13" s="10"/>
      <c r="C13" s="54"/>
      <c r="E13" s="5"/>
      <c r="F13" s="5"/>
      <c r="G13" s="6"/>
      <c r="H13" s="27" t="s">
        <v>1110</v>
      </c>
      <c r="K13" s="216"/>
      <c r="L13" s="216"/>
      <c r="M13" s="216" t="s">
        <v>1110</v>
      </c>
      <c r="N13" s="216" t="s">
        <v>1110</v>
      </c>
      <c r="O13" s="27" t="s">
        <v>1110</v>
      </c>
      <c r="P13" s="216"/>
      <c r="R13" s="221"/>
      <c r="S13" s="221"/>
      <c r="T13" s="221"/>
      <c r="V13" s="216"/>
      <c r="W13" s="216" t="s">
        <v>408</v>
      </c>
      <c r="X13" s="216"/>
      <c r="Y13" s="216"/>
      <c r="Z13" s="241" t="s">
        <v>408</v>
      </c>
      <c r="AA13" s="241"/>
      <c r="AB13" s="241"/>
      <c r="AC13" s="241"/>
      <c r="AJ13" s="154"/>
      <c r="AL13" s="66"/>
      <c r="AM13" s="66"/>
      <c r="AN13" s="66"/>
      <c r="AO13" s="66"/>
      <c r="AP13" s="66"/>
      <c r="AQ13" s="66"/>
      <c r="AR13" s="66"/>
      <c r="AS13" s="66"/>
      <c r="AT13" s="27" t="s">
        <v>1110</v>
      </c>
      <c r="AV13" s="27" t="s">
        <v>1110</v>
      </c>
      <c r="BI13" s="66"/>
      <c r="BJ13" s="66"/>
      <c r="BK13" s="66"/>
      <c r="BM13" s="66"/>
      <c r="BN13" s="66"/>
      <c r="BO13" s="66"/>
      <c r="BP13" s="66"/>
      <c r="BQ13" s="66"/>
      <c r="BS13" s="66"/>
      <c r="CA13" s="76"/>
    </row>
    <row r="14" spans="1:123" ht="15.5" x14ac:dyDescent="0.25">
      <c r="A14" s="10" t="s">
        <v>1261</v>
      </c>
      <c r="B14" s="10" t="s">
        <v>499</v>
      </c>
      <c r="C14" s="54" t="s">
        <v>407</v>
      </c>
      <c r="D14" s="25">
        <v>1</v>
      </c>
      <c r="E14" s="5" t="s">
        <v>433</v>
      </c>
      <c r="F14" s="5"/>
      <c r="G14" s="6" t="s">
        <v>1432</v>
      </c>
      <c r="H14" s="27">
        <v>1</v>
      </c>
      <c r="I14" s="217">
        <f t="shared" si="0"/>
        <v>1488.1999999999998</v>
      </c>
      <c r="J14" s="216">
        <v>13</v>
      </c>
      <c r="K14" s="216">
        <f>L14/BS14</f>
        <v>1.4240000000000002</v>
      </c>
      <c r="L14" s="234">
        <v>8.9</v>
      </c>
      <c r="M14" s="234">
        <v>8.9</v>
      </c>
      <c r="N14" s="221">
        <v>0</v>
      </c>
      <c r="O14" s="73">
        <v>0</v>
      </c>
      <c r="P14" s="234">
        <v>2.5</v>
      </c>
      <c r="R14" s="234">
        <v>0.33</v>
      </c>
      <c r="S14" s="234">
        <v>0.78</v>
      </c>
      <c r="T14" s="234">
        <v>0.95</v>
      </c>
      <c r="U14" s="27">
        <v>0</v>
      </c>
      <c r="V14" s="234">
        <v>81.599999999999994</v>
      </c>
      <c r="W14" s="219">
        <f>100-J14-L14-P14</f>
        <v>75.599999999999994</v>
      </c>
      <c r="X14" s="216"/>
      <c r="Y14" s="216"/>
      <c r="Z14" s="241">
        <v>0</v>
      </c>
      <c r="AA14" s="241"/>
      <c r="AB14" s="241"/>
      <c r="AC14" s="241">
        <v>0</v>
      </c>
      <c r="AD14" s="67">
        <v>3.4</v>
      </c>
      <c r="AI14" s="91">
        <v>0.6</v>
      </c>
      <c r="AJ14" s="298">
        <v>4</v>
      </c>
      <c r="AK14" s="67">
        <v>0.7</v>
      </c>
      <c r="AL14" s="67">
        <v>75</v>
      </c>
      <c r="AM14" s="67">
        <v>174</v>
      </c>
      <c r="AN14" s="67">
        <v>251</v>
      </c>
      <c r="AO14" s="67">
        <v>7</v>
      </c>
      <c r="AP14" s="67">
        <v>0.9</v>
      </c>
      <c r="AQ14" s="67">
        <v>0.09</v>
      </c>
      <c r="AR14" s="67">
        <v>0</v>
      </c>
      <c r="AS14" s="67">
        <v>300</v>
      </c>
      <c r="AT14" s="27">
        <v>24</v>
      </c>
      <c r="AU14" s="27">
        <v>49</v>
      </c>
      <c r="AV14" s="27">
        <v>0</v>
      </c>
      <c r="BD14" s="66">
        <v>0</v>
      </c>
      <c r="BE14" s="66"/>
      <c r="BF14" s="66"/>
      <c r="BG14" s="67">
        <v>0.64</v>
      </c>
      <c r="BI14" s="67">
        <v>0.32</v>
      </c>
      <c r="BJ14" s="67">
        <v>0.04</v>
      </c>
      <c r="BK14" s="67">
        <v>0.9</v>
      </c>
      <c r="BM14" s="67">
        <v>0.06</v>
      </c>
      <c r="BN14" s="67">
        <v>16</v>
      </c>
      <c r="BO14" s="67">
        <v>0</v>
      </c>
      <c r="BP14" s="67">
        <v>0</v>
      </c>
      <c r="BQ14" s="66"/>
      <c r="BS14" s="66">
        <v>6.25</v>
      </c>
      <c r="BV14" s="27" t="s">
        <v>4</v>
      </c>
      <c r="BW14" s="27">
        <v>4079</v>
      </c>
      <c r="BX14" s="27">
        <v>3275</v>
      </c>
      <c r="CA14" s="76">
        <f>CB14+J14+L14+P14+AD14+AI14</f>
        <v>100</v>
      </c>
      <c r="CB14" s="27">
        <f>100-(J14+L14+P14+AI14+AD14+AH14)</f>
        <v>71.599999999999994</v>
      </c>
    </row>
    <row r="15" spans="1:123" ht="15.5" x14ac:dyDescent="0.25">
      <c r="A15" s="10"/>
      <c r="B15" s="10"/>
      <c r="C15" s="54"/>
      <c r="E15" s="5"/>
      <c r="F15" s="5"/>
      <c r="G15" s="6"/>
      <c r="H15" s="27" t="s">
        <v>1110</v>
      </c>
      <c r="J15" s="216"/>
      <c r="K15" s="216"/>
      <c r="L15" s="234"/>
      <c r="M15" s="234"/>
      <c r="N15" s="221"/>
      <c r="O15" s="27" t="s">
        <v>1110</v>
      </c>
      <c r="P15" s="234"/>
      <c r="R15" s="234"/>
      <c r="S15" s="234"/>
      <c r="T15" s="234"/>
      <c r="V15" s="234"/>
      <c r="W15" s="219" t="s">
        <v>408</v>
      </c>
      <c r="X15" s="216"/>
      <c r="Y15" s="216"/>
      <c r="Z15" s="241"/>
      <c r="AA15" s="241"/>
      <c r="AB15" s="241"/>
      <c r="AC15" s="241"/>
      <c r="AD15" s="67"/>
      <c r="AI15" s="27" t="s">
        <v>1102</v>
      </c>
      <c r="AJ15" s="298"/>
      <c r="AK15" s="67"/>
      <c r="AL15" s="67"/>
      <c r="AM15" s="67"/>
      <c r="AN15" s="67"/>
      <c r="AO15" s="67"/>
      <c r="AP15" s="67"/>
      <c r="AQ15" s="67"/>
      <c r="AR15" s="67"/>
      <c r="AS15" s="67"/>
      <c r="AT15" s="27" t="s">
        <v>1110</v>
      </c>
      <c r="AV15" s="27" t="s">
        <v>1110</v>
      </c>
      <c r="BD15" s="66"/>
      <c r="BE15" s="66"/>
      <c r="BF15" s="66"/>
      <c r="BG15" s="67"/>
      <c r="BI15" s="67"/>
      <c r="BJ15" s="67"/>
      <c r="BK15" s="67"/>
      <c r="BM15" s="67"/>
      <c r="BN15" s="67"/>
      <c r="BO15" s="67"/>
      <c r="BP15" s="67"/>
      <c r="BQ15" s="66"/>
      <c r="CA15" s="76"/>
    </row>
    <row r="16" spans="1:123" ht="15.5" x14ac:dyDescent="0.25">
      <c r="A16" s="10" t="s">
        <v>1262</v>
      </c>
      <c r="B16" s="10" t="s">
        <v>499</v>
      </c>
      <c r="C16" s="54" t="s">
        <v>407</v>
      </c>
      <c r="D16" s="25">
        <v>1</v>
      </c>
      <c r="E16" s="40" t="s">
        <v>1082</v>
      </c>
      <c r="F16" s="5"/>
      <c r="G16" s="6" t="s">
        <v>1432</v>
      </c>
      <c r="H16" s="27">
        <v>1</v>
      </c>
      <c r="I16" s="217">
        <f t="shared" si="0"/>
        <v>1493.6000000000001</v>
      </c>
      <c r="J16" s="216">
        <v>12</v>
      </c>
      <c r="K16" s="216">
        <v>1.24</v>
      </c>
      <c r="L16" s="216">
        <v>7.7</v>
      </c>
      <c r="M16" s="216">
        <v>7.7</v>
      </c>
      <c r="N16" s="216">
        <v>0</v>
      </c>
      <c r="O16" s="73">
        <v>0</v>
      </c>
      <c r="P16" s="216">
        <v>2.9</v>
      </c>
      <c r="R16" s="221">
        <v>0.39200000000000002</v>
      </c>
      <c r="S16" s="221">
        <v>0.78</v>
      </c>
      <c r="T16" s="221">
        <v>1.2549999999999999</v>
      </c>
      <c r="U16" s="66"/>
      <c r="V16" s="216">
        <v>71.5</v>
      </c>
      <c r="W16" s="216"/>
      <c r="X16" s="216"/>
      <c r="Y16" s="216">
        <v>70.3</v>
      </c>
      <c r="Z16" s="241">
        <v>1.2</v>
      </c>
      <c r="AA16" s="241"/>
      <c r="AB16" s="241"/>
      <c r="AC16" s="241"/>
      <c r="AD16" s="27">
        <v>5.2</v>
      </c>
      <c r="AI16" s="91">
        <v>0.8</v>
      </c>
      <c r="AJ16" s="295">
        <v>9</v>
      </c>
      <c r="AK16" s="66">
        <v>2.9</v>
      </c>
      <c r="AL16" s="66">
        <v>88</v>
      </c>
      <c r="AM16" s="66">
        <v>175</v>
      </c>
      <c r="AN16" s="66">
        <v>186</v>
      </c>
      <c r="AO16" s="66">
        <v>4</v>
      </c>
      <c r="AP16" s="66">
        <v>2.91</v>
      </c>
      <c r="AQ16" s="66">
        <v>0.14000000000000001</v>
      </c>
      <c r="AR16" s="66"/>
      <c r="AS16" s="66">
        <v>290</v>
      </c>
      <c r="AT16" s="26"/>
      <c r="AU16" s="27">
        <v>235</v>
      </c>
      <c r="BG16" s="66">
        <v>0.62</v>
      </c>
      <c r="BI16" s="66">
        <v>0.77</v>
      </c>
      <c r="BJ16" s="66">
        <v>0.21</v>
      </c>
      <c r="BK16" s="66">
        <v>4.5999999999999996</v>
      </c>
      <c r="BM16" s="66">
        <v>0.72</v>
      </c>
      <c r="BN16" s="66">
        <v>265</v>
      </c>
      <c r="BO16" s="66">
        <v>0</v>
      </c>
      <c r="BP16" s="66">
        <v>131</v>
      </c>
      <c r="BS16" s="66">
        <v>6.25</v>
      </c>
      <c r="BV16" s="27" t="s">
        <v>1080</v>
      </c>
      <c r="BX16" s="27">
        <v>3377</v>
      </c>
      <c r="CA16" s="27">
        <f>CB16+J16+L16+P16+AD16+AI16</f>
        <v>100.00000000000001</v>
      </c>
      <c r="CB16" s="27">
        <f>100-(J16+L16+P16+AI16+AD16+AH16)</f>
        <v>71.400000000000006</v>
      </c>
    </row>
    <row r="17" spans="1:80" ht="15.5" x14ac:dyDescent="0.25">
      <c r="A17" s="10"/>
      <c r="B17" s="10"/>
      <c r="C17" s="54"/>
      <c r="E17"/>
      <c r="F17" s="5"/>
      <c r="G17" s="6"/>
      <c r="H17" s="27" t="s">
        <v>1110</v>
      </c>
      <c r="K17" s="216"/>
      <c r="L17" s="216"/>
      <c r="M17" s="216" t="s">
        <v>1110</v>
      </c>
      <c r="N17" s="216" t="s">
        <v>1110</v>
      </c>
      <c r="O17" s="27" t="s">
        <v>1110</v>
      </c>
      <c r="P17" s="216"/>
      <c r="R17" s="221"/>
      <c r="S17" s="221"/>
      <c r="T17" s="221"/>
      <c r="U17" s="66"/>
      <c r="V17" s="216"/>
      <c r="W17" s="219" t="s">
        <v>408</v>
      </c>
      <c r="X17" s="216"/>
      <c r="Y17" s="216"/>
      <c r="Z17" s="241" t="s">
        <v>408</v>
      </c>
      <c r="AA17" s="241"/>
      <c r="AB17" s="241"/>
      <c r="AC17" s="241"/>
      <c r="AJ17" s="295"/>
      <c r="AK17" s="66"/>
      <c r="AL17" s="66"/>
      <c r="AM17" s="66"/>
      <c r="AN17" s="66"/>
      <c r="AO17" s="66"/>
      <c r="AP17" s="66"/>
      <c r="AQ17" s="66"/>
      <c r="AR17" s="66"/>
      <c r="AS17" s="66"/>
      <c r="BG17" s="66"/>
      <c r="BI17" s="66"/>
      <c r="BJ17" s="66"/>
      <c r="BK17" s="66"/>
      <c r="BM17" s="66"/>
      <c r="BN17" s="66"/>
      <c r="BO17" s="66"/>
      <c r="BP17" s="66"/>
      <c r="CA17" s="76"/>
    </row>
    <row r="18" spans="1:80" ht="15.5" x14ac:dyDescent="0.25">
      <c r="A18" s="10" t="s">
        <v>1263</v>
      </c>
      <c r="B18" s="10" t="s">
        <v>499</v>
      </c>
      <c r="C18" s="54" t="s">
        <v>407</v>
      </c>
      <c r="D18" s="25">
        <v>1</v>
      </c>
      <c r="E18" s="40" t="s">
        <v>1081</v>
      </c>
      <c r="F18" s="5"/>
      <c r="G18" s="6" t="s">
        <v>1432</v>
      </c>
      <c r="H18" s="27">
        <v>1</v>
      </c>
      <c r="I18" s="217">
        <f t="shared" si="0"/>
        <v>1497.6999999999998</v>
      </c>
      <c r="J18" s="27">
        <v>11.6</v>
      </c>
      <c r="K18" s="216">
        <v>1.23</v>
      </c>
      <c r="L18" s="235">
        <v>7.6</v>
      </c>
      <c r="M18" s="221">
        <v>7.6</v>
      </c>
      <c r="N18" s="221">
        <v>0</v>
      </c>
      <c r="O18" s="73"/>
      <c r="P18" s="216">
        <v>2.9</v>
      </c>
      <c r="R18" s="221">
        <v>0.39200000000000002</v>
      </c>
      <c r="S18" s="221">
        <v>0.78</v>
      </c>
      <c r="T18" s="221">
        <v>1.2549999999999999</v>
      </c>
      <c r="U18" s="66"/>
      <c r="V18" s="235">
        <v>71.5</v>
      </c>
      <c r="W18" s="216"/>
      <c r="X18" s="216"/>
      <c r="Y18" s="216">
        <v>69.900000000000006</v>
      </c>
      <c r="Z18" s="241">
        <v>1.6</v>
      </c>
      <c r="AA18" s="241"/>
      <c r="AB18" s="241"/>
      <c r="AC18" s="241"/>
      <c r="AD18" s="66">
        <v>5.5</v>
      </c>
      <c r="AI18" s="91">
        <v>0.8</v>
      </c>
      <c r="AJ18" s="154">
        <v>6</v>
      </c>
      <c r="AK18" s="27">
        <v>1.2</v>
      </c>
      <c r="AL18" s="66">
        <v>83</v>
      </c>
      <c r="AM18" s="66">
        <v>105</v>
      </c>
      <c r="AN18" s="66">
        <v>180</v>
      </c>
      <c r="AO18" s="66">
        <v>7</v>
      </c>
      <c r="AP18" s="66">
        <v>1.53</v>
      </c>
      <c r="AQ18" s="66">
        <v>0.22</v>
      </c>
      <c r="AR18" s="66">
        <v>0</v>
      </c>
      <c r="AS18" s="66">
        <v>540</v>
      </c>
      <c r="AU18" s="27">
        <v>23</v>
      </c>
      <c r="BD18" s="66">
        <v>0</v>
      </c>
      <c r="BE18" s="66"/>
      <c r="BF18" s="66"/>
      <c r="BG18" s="66">
        <v>0.49</v>
      </c>
      <c r="BI18" s="67">
        <v>0.38</v>
      </c>
      <c r="BJ18" s="67">
        <v>0.05</v>
      </c>
      <c r="BK18" s="67">
        <v>1.6</v>
      </c>
      <c r="BM18" s="66">
        <v>0.37</v>
      </c>
      <c r="BN18" s="66">
        <v>42</v>
      </c>
      <c r="BO18" s="66">
        <v>0</v>
      </c>
      <c r="BP18" s="27">
        <v>126</v>
      </c>
      <c r="BS18" s="66">
        <v>6.25</v>
      </c>
      <c r="BV18" s="27" t="s">
        <v>1080</v>
      </c>
      <c r="BX18" s="27">
        <v>3270</v>
      </c>
      <c r="CA18" s="27">
        <f>CB18+J18+L18+P18+AD18+AI18</f>
        <v>99.999999999999986</v>
      </c>
      <c r="CB18" s="27">
        <f>100-(J18+L18+P18+AI18+AD18+AH18)</f>
        <v>71.599999999999994</v>
      </c>
    </row>
    <row r="19" spans="1:80" ht="15.5" x14ac:dyDescent="0.25">
      <c r="A19" s="10"/>
      <c r="B19" s="10"/>
      <c r="C19" s="54"/>
      <c r="E19" s="5"/>
      <c r="F19" s="5"/>
      <c r="G19" s="6"/>
      <c r="H19" s="27" t="s">
        <v>1110</v>
      </c>
      <c r="K19" s="216"/>
      <c r="L19" s="235"/>
      <c r="M19" s="66" t="s">
        <v>1110</v>
      </c>
      <c r="N19" s="221" t="s">
        <v>1110</v>
      </c>
      <c r="P19" s="216"/>
      <c r="R19" s="221"/>
      <c r="S19" s="66"/>
      <c r="T19" s="66"/>
      <c r="U19" s="66"/>
      <c r="V19" s="235"/>
      <c r="W19" s="219" t="s">
        <v>408</v>
      </c>
      <c r="X19" s="216"/>
      <c r="Y19" s="216"/>
      <c r="Z19" s="241" t="s">
        <v>408</v>
      </c>
      <c r="AA19" s="241"/>
      <c r="AB19" s="241"/>
      <c r="AC19" s="241"/>
      <c r="AD19" s="66"/>
      <c r="AJ19" s="154"/>
      <c r="AL19" s="66"/>
      <c r="AM19" s="66"/>
      <c r="AN19" s="66"/>
      <c r="AO19" s="66"/>
      <c r="AP19" s="66"/>
      <c r="AQ19" s="66"/>
      <c r="AR19" s="66"/>
      <c r="AS19" s="66"/>
      <c r="BD19" s="66"/>
      <c r="BE19" s="66"/>
      <c r="BF19" s="66"/>
      <c r="BG19" s="66"/>
      <c r="BI19" s="67"/>
      <c r="BJ19" s="67"/>
      <c r="BK19" s="67"/>
      <c r="BM19" s="66"/>
      <c r="BN19" s="66"/>
      <c r="BO19" s="66"/>
      <c r="CA19" s="76"/>
    </row>
    <row r="20" spans="1:80" ht="15.5" x14ac:dyDescent="0.25">
      <c r="A20" s="10" t="s">
        <v>1264</v>
      </c>
      <c r="B20" s="10" t="s">
        <v>499</v>
      </c>
      <c r="C20" s="54" t="s">
        <v>407</v>
      </c>
      <c r="D20" s="25">
        <v>1</v>
      </c>
      <c r="E20" s="5" t="s">
        <v>437</v>
      </c>
      <c r="F20" s="5"/>
      <c r="G20" s="6" t="s">
        <v>1432</v>
      </c>
      <c r="H20" s="27">
        <v>1</v>
      </c>
      <c r="I20" s="217">
        <f t="shared" si="0"/>
        <v>1450.39</v>
      </c>
      <c r="J20" s="216">
        <v>13</v>
      </c>
      <c r="K20" s="216">
        <f>L20/BS20</f>
        <v>1.472</v>
      </c>
      <c r="L20" s="216">
        <v>9.1999999999999993</v>
      </c>
      <c r="M20" s="216">
        <v>9.1999999999999993</v>
      </c>
      <c r="N20" s="216">
        <v>0</v>
      </c>
      <c r="O20" s="73">
        <v>0</v>
      </c>
      <c r="P20" s="27">
        <v>4.3</v>
      </c>
      <c r="R20" s="221">
        <v>0.53</v>
      </c>
      <c r="S20" s="221">
        <v>1.23</v>
      </c>
      <c r="T20" s="221">
        <v>1.94</v>
      </c>
      <c r="U20" s="66">
        <v>0</v>
      </c>
      <c r="V20" s="216">
        <v>75.3</v>
      </c>
      <c r="W20" s="219">
        <f>100-J20-L20-P20</f>
        <v>73.5</v>
      </c>
      <c r="X20" s="216"/>
      <c r="Y20" s="216"/>
      <c r="Z20" s="216">
        <v>0</v>
      </c>
      <c r="AA20" s="216"/>
      <c r="AB20" s="216"/>
      <c r="AC20" s="27">
        <v>0</v>
      </c>
      <c r="AD20" s="27">
        <v>10.6</v>
      </c>
      <c r="AI20" s="91">
        <v>1.1299999999999999</v>
      </c>
      <c r="AJ20" s="295">
        <v>10</v>
      </c>
      <c r="AK20" s="221">
        <v>3</v>
      </c>
      <c r="AL20" s="66">
        <v>123</v>
      </c>
      <c r="AM20" s="66">
        <v>241</v>
      </c>
      <c r="AN20" s="66">
        <v>346</v>
      </c>
      <c r="AO20" s="66">
        <v>11</v>
      </c>
      <c r="AP20" s="66">
        <v>2.2999999999999998</v>
      </c>
      <c r="AQ20" s="66">
        <v>0.2</v>
      </c>
      <c r="AR20" s="66">
        <v>0</v>
      </c>
      <c r="AS20" s="66">
        <v>700</v>
      </c>
      <c r="AT20" s="27">
        <v>0</v>
      </c>
      <c r="AU20" s="27">
        <v>0</v>
      </c>
      <c r="AV20" s="27">
        <v>0</v>
      </c>
      <c r="BD20" s="27">
        <v>0</v>
      </c>
      <c r="BG20" s="154">
        <v>1.3</v>
      </c>
      <c r="BI20" s="298">
        <v>0.5</v>
      </c>
      <c r="BJ20" s="67">
        <v>0.12</v>
      </c>
      <c r="BK20" s="67">
        <v>2.2000000000000002</v>
      </c>
      <c r="BM20" s="66">
        <v>0.3</v>
      </c>
      <c r="BN20" s="66">
        <v>33</v>
      </c>
      <c r="BO20" s="66">
        <v>0</v>
      </c>
      <c r="BP20" s="66">
        <v>0</v>
      </c>
      <c r="BS20" s="66">
        <v>6.25</v>
      </c>
      <c r="BV20" s="27" t="s">
        <v>4</v>
      </c>
      <c r="BW20" s="27">
        <v>4073</v>
      </c>
      <c r="BX20" s="27">
        <v>3271</v>
      </c>
      <c r="CA20" s="76">
        <f>CB20+J20+L20+P20+AD20+AI20</f>
        <v>100</v>
      </c>
      <c r="CB20" s="27">
        <f>100-(J20+L20+P20+AI20+AD20+AH20)</f>
        <v>61.77</v>
      </c>
    </row>
    <row r="21" spans="1:80" ht="15.5" x14ac:dyDescent="0.25">
      <c r="A21" s="10"/>
      <c r="B21" s="10"/>
      <c r="C21" s="54"/>
      <c r="E21" s="5"/>
      <c r="F21" s="5"/>
      <c r="G21" s="6"/>
      <c r="H21" s="27" t="s">
        <v>1110</v>
      </c>
      <c r="K21" s="216"/>
      <c r="L21" s="216"/>
      <c r="M21" s="216"/>
      <c r="N21" s="216"/>
      <c r="O21" s="27" t="s">
        <v>1110</v>
      </c>
      <c r="R21" s="221"/>
      <c r="S21" s="221"/>
      <c r="T21" s="221"/>
      <c r="U21" s="66"/>
      <c r="V21" s="216"/>
      <c r="W21" s="219" t="s">
        <v>408</v>
      </c>
      <c r="X21" s="216"/>
      <c r="Y21" s="216"/>
      <c r="Z21" s="241"/>
      <c r="AA21" s="241"/>
      <c r="AB21" s="241"/>
      <c r="AC21" s="79"/>
      <c r="AD21" s="79"/>
      <c r="AI21" s="27" t="s">
        <v>1103</v>
      </c>
      <c r="AJ21" s="295"/>
      <c r="AK21" s="66"/>
      <c r="AL21" s="66"/>
      <c r="AM21" s="66"/>
      <c r="AN21" s="66"/>
      <c r="AO21" s="66"/>
      <c r="AP21" s="66"/>
      <c r="AQ21" s="66"/>
      <c r="AR21" s="66"/>
      <c r="AS21" s="66"/>
      <c r="AT21" s="27" t="s">
        <v>1110</v>
      </c>
      <c r="AV21" s="27" t="s">
        <v>1110</v>
      </c>
      <c r="BI21" s="67"/>
      <c r="BJ21" s="67"/>
      <c r="BK21" s="67"/>
      <c r="BM21" s="66"/>
      <c r="BN21" s="66"/>
      <c r="BO21" s="66"/>
      <c r="BP21" s="66"/>
      <c r="CA21" s="76"/>
    </row>
    <row r="22" spans="1:80" ht="15.5" x14ac:dyDescent="0.25">
      <c r="A22" s="10" t="s">
        <v>1400</v>
      </c>
      <c r="B22" s="10" t="s">
        <v>499</v>
      </c>
      <c r="C22" s="54" t="s">
        <v>409</v>
      </c>
      <c r="D22" s="25">
        <v>1</v>
      </c>
      <c r="E22" s="40" t="s">
        <v>29</v>
      </c>
      <c r="F22" s="40"/>
      <c r="G22" s="6"/>
      <c r="H22" s="27">
        <v>1</v>
      </c>
      <c r="I22" s="217">
        <v>629.36329588014985</v>
      </c>
      <c r="J22" s="154">
        <v>67.415730337078656</v>
      </c>
      <c r="K22" s="216">
        <f>L22/BS22</f>
        <v>0.55131086142322094</v>
      </c>
      <c r="L22" s="216">
        <v>3.4456928838951311</v>
      </c>
      <c r="M22" s="216">
        <v>3.4456928838951311</v>
      </c>
      <c r="N22" s="216">
        <v>0</v>
      </c>
      <c r="O22" s="27">
        <v>0</v>
      </c>
      <c r="P22" s="216">
        <v>1.6104868913857677</v>
      </c>
      <c r="Q22" s="216">
        <v>0</v>
      </c>
      <c r="R22" s="221">
        <v>0.19850187265917607</v>
      </c>
      <c r="S22" s="221">
        <v>0.46067415730337075</v>
      </c>
      <c r="T22" s="221">
        <v>0.72659176029962547</v>
      </c>
      <c r="U22" s="66">
        <v>0</v>
      </c>
      <c r="V22" s="216">
        <v>28.202247191011239</v>
      </c>
      <c r="W22" s="216">
        <v>27.528089887640451</v>
      </c>
      <c r="X22" s="216">
        <v>0</v>
      </c>
      <c r="Y22" s="216">
        <v>0</v>
      </c>
      <c r="Z22" s="241">
        <v>0</v>
      </c>
      <c r="AA22" s="241">
        <v>0</v>
      </c>
      <c r="AB22" s="241">
        <v>0</v>
      </c>
      <c r="AC22" s="79">
        <v>0</v>
      </c>
      <c r="AD22" s="241">
        <v>3.9700374531835205</v>
      </c>
      <c r="AE22" s="27">
        <v>0</v>
      </c>
      <c r="AF22" s="27">
        <v>0</v>
      </c>
      <c r="AG22" s="27">
        <v>0</v>
      </c>
      <c r="AH22" s="27">
        <v>0</v>
      </c>
      <c r="AI22" s="154">
        <v>0.42322097378277151</v>
      </c>
      <c r="AJ22" s="295">
        <v>3.7453183520599254</v>
      </c>
      <c r="AK22" s="221">
        <v>1.1235955056179776</v>
      </c>
      <c r="AL22" s="297">
        <v>46.067415730337082</v>
      </c>
      <c r="AM22" s="297">
        <v>90.262172284644194</v>
      </c>
      <c r="AN22" s="297">
        <v>129.5880149812734</v>
      </c>
      <c r="AO22" s="297">
        <v>4.119850187265917</v>
      </c>
      <c r="AP22" s="295">
        <v>0.86142322097378277</v>
      </c>
      <c r="AQ22" s="295">
        <v>7.4906367041198504E-2</v>
      </c>
      <c r="AR22" s="66">
        <v>0</v>
      </c>
      <c r="AS22" s="297">
        <v>262.17228464419475</v>
      </c>
      <c r="AT22" s="27">
        <v>0</v>
      </c>
      <c r="AU22" s="27">
        <v>0</v>
      </c>
      <c r="AV22" s="27">
        <v>0</v>
      </c>
      <c r="AW22" s="27">
        <v>0</v>
      </c>
      <c r="AX22" s="27">
        <v>0</v>
      </c>
      <c r="AY22" s="27">
        <v>0</v>
      </c>
      <c r="AZ22" s="27">
        <v>0</v>
      </c>
      <c r="BA22" s="27">
        <v>0</v>
      </c>
      <c r="BB22" s="27">
        <v>0</v>
      </c>
      <c r="BC22" s="27">
        <v>0</v>
      </c>
      <c r="BD22" s="27">
        <v>0</v>
      </c>
      <c r="BE22" s="27">
        <v>0</v>
      </c>
      <c r="BF22" s="27">
        <v>0</v>
      </c>
      <c r="BG22" s="154">
        <v>0.48689138576779023</v>
      </c>
      <c r="BH22" s="27">
        <v>0</v>
      </c>
      <c r="BI22" s="298">
        <v>0.15917602996254682</v>
      </c>
      <c r="BJ22" s="298">
        <v>3.8202247191011236E-2</v>
      </c>
      <c r="BK22" s="234">
        <v>0.78277153558052437</v>
      </c>
      <c r="BL22" s="27">
        <v>0</v>
      </c>
      <c r="BM22" s="295">
        <v>8.4269662921348298E-2</v>
      </c>
      <c r="BN22" s="221">
        <v>6.179775280898876</v>
      </c>
      <c r="BO22" s="66">
        <v>0</v>
      </c>
      <c r="BP22" s="66">
        <v>0</v>
      </c>
      <c r="BQ22" s="27">
        <v>0</v>
      </c>
      <c r="BS22" s="66">
        <v>6.25</v>
      </c>
      <c r="BV22" s="27" t="s">
        <v>496</v>
      </c>
      <c r="CA22" s="27">
        <v>100</v>
      </c>
      <c r="CB22" s="27">
        <v>61.77</v>
      </c>
    </row>
    <row r="23" spans="1:80" ht="15.5" x14ac:dyDescent="0.25">
      <c r="A23" s="10"/>
      <c r="B23" s="10"/>
      <c r="C23" s="54"/>
      <c r="E23" s="40"/>
      <c r="F23" s="40"/>
      <c r="G23" s="6"/>
      <c r="K23" s="216"/>
      <c r="L23" s="216"/>
      <c r="M23" s="216"/>
      <c r="N23" s="216"/>
      <c r="R23" s="221"/>
      <c r="S23" s="221"/>
      <c r="T23" s="221"/>
      <c r="U23" s="66"/>
      <c r="V23" s="216"/>
      <c r="W23" s="216"/>
      <c r="X23" s="216"/>
      <c r="Y23" s="216"/>
      <c r="Z23" s="241"/>
      <c r="AA23" s="241"/>
      <c r="AB23" s="241"/>
      <c r="AC23" s="79"/>
      <c r="AD23" s="241"/>
      <c r="AJ23" s="295"/>
      <c r="AK23" s="221"/>
      <c r="AL23" s="66"/>
      <c r="AM23" s="66"/>
      <c r="AN23" s="66"/>
      <c r="AO23" s="66"/>
      <c r="AP23" s="66"/>
      <c r="AQ23" s="66"/>
      <c r="AR23" s="66"/>
      <c r="AS23" s="66"/>
      <c r="BG23" s="154"/>
      <c r="BI23" s="67"/>
      <c r="BJ23" s="67"/>
      <c r="BK23" s="67"/>
      <c r="BM23" s="66"/>
      <c r="BN23" s="66"/>
      <c r="BO23" s="66"/>
      <c r="BP23" s="66"/>
      <c r="BS23" s="66"/>
    </row>
    <row r="24" spans="1:80" ht="15.5" x14ac:dyDescent="0.25">
      <c r="A24" s="10" t="s">
        <v>1370</v>
      </c>
      <c r="B24" s="10" t="s">
        <v>499</v>
      </c>
      <c r="C24" s="54" t="s">
        <v>407</v>
      </c>
      <c r="D24" s="25">
        <v>1</v>
      </c>
      <c r="E24" s="5" t="s">
        <v>438</v>
      </c>
      <c r="F24" s="5"/>
      <c r="G24" s="6" t="s">
        <v>1432</v>
      </c>
      <c r="H24" s="27">
        <v>1</v>
      </c>
      <c r="I24" s="217">
        <f>(L24*17)+(P24*37)+(CB24*17)+(AH24*29)+(AD24*8)</f>
        <v>1450.39</v>
      </c>
      <c r="J24" s="216">
        <v>13</v>
      </c>
      <c r="K24" s="216">
        <f>L24/BS24</f>
        <v>1.472</v>
      </c>
      <c r="L24" s="216">
        <v>9.1999999999999993</v>
      </c>
      <c r="M24" s="216">
        <v>9.1999999999999993</v>
      </c>
      <c r="N24" s="216">
        <v>0</v>
      </c>
      <c r="O24" s="73">
        <v>0</v>
      </c>
      <c r="P24" s="27">
        <v>4.3</v>
      </c>
      <c r="R24" s="221">
        <v>0.53</v>
      </c>
      <c r="S24" s="221">
        <v>1.23</v>
      </c>
      <c r="T24" s="221">
        <v>1.94</v>
      </c>
      <c r="U24" s="66">
        <v>0</v>
      </c>
      <c r="V24" s="216">
        <v>75.3</v>
      </c>
      <c r="W24" s="216">
        <f>100-J24-L24-P24</f>
        <v>73.5</v>
      </c>
      <c r="X24" s="216"/>
      <c r="Y24" s="216"/>
      <c r="Z24" s="241">
        <v>0</v>
      </c>
      <c r="AA24" s="241"/>
      <c r="AB24" s="241"/>
      <c r="AC24" s="79">
        <v>0</v>
      </c>
      <c r="AD24" s="241">
        <v>10.6</v>
      </c>
      <c r="AI24" s="91">
        <v>1.1299999999999999</v>
      </c>
      <c r="AJ24" s="295">
        <v>10</v>
      </c>
      <c r="AK24" s="221">
        <v>3</v>
      </c>
      <c r="AL24" s="66">
        <v>123</v>
      </c>
      <c r="AM24" s="66">
        <v>241</v>
      </c>
      <c r="AN24" s="66">
        <v>346</v>
      </c>
      <c r="AO24" s="66">
        <v>11</v>
      </c>
      <c r="AP24" s="66">
        <v>2.2999999999999998</v>
      </c>
      <c r="AQ24" s="295">
        <v>0.2</v>
      </c>
      <c r="AR24" s="66">
        <v>0</v>
      </c>
      <c r="AS24" s="66">
        <v>700</v>
      </c>
      <c r="AT24" s="27">
        <v>24</v>
      </c>
      <c r="AU24" s="27">
        <v>49</v>
      </c>
      <c r="AV24" s="27">
        <v>0</v>
      </c>
      <c r="BD24" s="27">
        <v>0</v>
      </c>
      <c r="BG24" s="154">
        <v>1.3</v>
      </c>
      <c r="BI24" s="67">
        <v>0.5</v>
      </c>
      <c r="BJ24" s="67">
        <v>0.12</v>
      </c>
      <c r="BK24" s="67">
        <v>2.2000000000000002</v>
      </c>
      <c r="BM24" s="66">
        <v>0.3</v>
      </c>
      <c r="BN24" s="66">
        <v>33</v>
      </c>
      <c r="BO24" s="66">
        <v>0</v>
      </c>
      <c r="BP24" s="66">
        <v>0</v>
      </c>
      <c r="BS24" s="66">
        <v>6.25</v>
      </c>
      <c r="BV24" s="27" t="s">
        <v>4</v>
      </c>
      <c r="BW24" s="27">
        <v>4080</v>
      </c>
      <c r="BX24" s="27">
        <v>3276</v>
      </c>
      <c r="CA24" s="76">
        <f>CB24+J24+L24+P24+AD24+AI24</f>
        <v>100</v>
      </c>
      <c r="CB24" s="27">
        <f>100-(J24+L24+P24+AI24+AD24+AH24)</f>
        <v>61.77</v>
      </c>
    </row>
    <row r="25" spans="1:80" ht="15.5" x14ac:dyDescent="0.25">
      <c r="A25" s="10"/>
      <c r="B25" s="10"/>
      <c r="C25" s="54"/>
      <c r="E25" s="5"/>
      <c r="F25" s="5"/>
      <c r="G25" s="6"/>
      <c r="H25" s="27" t="s">
        <v>1110</v>
      </c>
      <c r="J25" s="216"/>
      <c r="K25" s="216"/>
      <c r="L25" s="216"/>
      <c r="M25" s="216"/>
      <c r="N25" s="216"/>
      <c r="O25" s="27" t="s">
        <v>1110</v>
      </c>
      <c r="R25" s="66"/>
      <c r="S25" s="221"/>
      <c r="T25" s="221"/>
      <c r="U25" s="66"/>
      <c r="V25" s="216"/>
      <c r="W25" s="216" t="s">
        <v>408</v>
      </c>
      <c r="X25" s="216"/>
      <c r="Y25" s="216"/>
      <c r="Z25" s="241"/>
      <c r="AA25" s="241"/>
      <c r="AB25" s="241"/>
      <c r="AC25" s="79"/>
      <c r="AD25" s="241"/>
      <c r="AI25" s="27" t="s">
        <v>1103</v>
      </c>
      <c r="AJ25" s="295"/>
      <c r="AK25" s="221"/>
      <c r="AL25" s="66"/>
      <c r="AM25" s="66"/>
      <c r="AN25" s="66"/>
      <c r="AO25" s="66"/>
      <c r="AP25" s="66"/>
      <c r="AQ25" s="66"/>
      <c r="AR25" s="66"/>
      <c r="AS25" s="66"/>
      <c r="AT25" s="27" t="s">
        <v>1110</v>
      </c>
      <c r="AV25" s="27" t="s">
        <v>1110</v>
      </c>
      <c r="BG25" s="154"/>
      <c r="BI25" s="67"/>
      <c r="BJ25" s="67"/>
      <c r="BK25" s="67"/>
      <c r="BM25" s="66"/>
      <c r="BN25" s="66"/>
      <c r="BO25" s="66"/>
      <c r="BP25" s="66"/>
      <c r="CA25" s="76"/>
    </row>
    <row r="26" spans="1:80" ht="15.5" x14ac:dyDescent="0.25">
      <c r="A26" s="10" t="s">
        <v>1371</v>
      </c>
      <c r="B26" s="10" t="s">
        <v>499</v>
      </c>
      <c r="C26" s="54" t="s">
        <v>407</v>
      </c>
      <c r="D26" s="25">
        <v>1</v>
      </c>
      <c r="E26" s="5" t="s">
        <v>1396</v>
      </c>
      <c r="F26" s="5"/>
      <c r="G26" s="6" t="s">
        <v>1432</v>
      </c>
      <c r="H26" s="27">
        <v>1</v>
      </c>
      <c r="I26" s="27">
        <f>(L26*17)+(P26*37)+(CB26*17)+(AH26*29)+(AD26*8)</f>
        <v>1454</v>
      </c>
      <c r="J26" s="221">
        <v>13</v>
      </c>
      <c r="K26" s="216">
        <f>L26/BS26</f>
        <v>1.4080000000000001</v>
      </c>
      <c r="L26" s="221">
        <v>8.8000000000000007</v>
      </c>
      <c r="M26" s="221">
        <v>8.8000000000000007</v>
      </c>
      <c r="N26" s="221">
        <v>0</v>
      </c>
      <c r="O26" s="73">
        <v>0</v>
      </c>
      <c r="P26" s="66">
        <v>0.7</v>
      </c>
      <c r="R26" s="221">
        <v>0.09</v>
      </c>
      <c r="S26" s="221">
        <v>0.21</v>
      </c>
      <c r="T26" s="221">
        <v>0.28000000000000003</v>
      </c>
      <c r="U26" s="66">
        <v>0</v>
      </c>
      <c r="V26" s="221">
        <v>85.9</v>
      </c>
      <c r="W26" s="216">
        <f>100-J26-L26-P26</f>
        <v>77.5</v>
      </c>
      <c r="X26" s="216"/>
      <c r="Y26" s="216"/>
      <c r="Z26" s="241">
        <v>0</v>
      </c>
      <c r="AA26" s="241"/>
      <c r="AB26" s="241"/>
      <c r="AC26" s="79">
        <v>0</v>
      </c>
      <c r="AD26" s="221">
        <v>3.2</v>
      </c>
      <c r="AI26" s="91">
        <v>0.6</v>
      </c>
      <c r="AJ26" s="295">
        <v>3</v>
      </c>
      <c r="AK26" s="221">
        <v>0.6</v>
      </c>
      <c r="AL26" s="66">
        <v>28</v>
      </c>
      <c r="AM26" s="66">
        <v>60</v>
      </c>
      <c r="AN26" s="66">
        <v>110</v>
      </c>
      <c r="AO26" s="66">
        <v>3</v>
      </c>
      <c r="AP26" s="66">
        <v>0.5</v>
      </c>
      <c r="AQ26" s="66">
        <v>7.0000000000000007E-2</v>
      </c>
      <c r="AR26" s="66">
        <v>0</v>
      </c>
      <c r="AS26" s="66">
        <v>100</v>
      </c>
      <c r="AT26" s="27">
        <v>0</v>
      </c>
      <c r="AU26" s="27">
        <v>0</v>
      </c>
      <c r="AV26" s="27">
        <v>0</v>
      </c>
      <c r="BD26" s="66">
        <v>0</v>
      </c>
      <c r="BE26" s="66"/>
      <c r="BF26" s="66"/>
      <c r="BG26" s="295">
        <v>0.18</v>
      </c>
      <c r="BI26" s="66">
        <v>0.13</v>
      </c>
      <c r="BJ26" s="66">
        <v>0.01</v>
      </c>
      <c r="BK26" s="67">
        <v>0.5</v>
      </c>
      <c r="BM26" s="295">
        <v>2.5000000000000001E-2</v>
      </c>
      <c r="BN26" s="66">
        <v>10</v>
      </c>
      <c r="BO26" s="66">
        <v>0</v>
      </c>
      <c r="BP26" s="27">
        <v>0</v>
      </c>
      <c r="BQ26" s="66"/>
      <c r="BS26" s="66">
        <v>6.25</v>
      </c>
      <c r="BV26" s="27" t="s">
        <v>4</v>
      </c>
      <c r="BW26" s="27">
        <v>4077</v>
      </c>
      <c r="BX26" s="27">
        <v>3274</v>
      </c>
      <c r="CA26" s="27">
        <f>CB26+J26+L26+P26+AD26+AI26</f>
        <v>100</v>
      </c>
      <c r="CB26" s="27">
        <f>100-(J26+L26+P26+AI26+AD26+AH26)</f>
        <v>73.7</v>
      </c>
    </row>
    <row r="27" spans="1:80" ht="15.5" x14ac:dyDescent="0.25">
      <c r="A27" s="10"/>
      <c r="B27" s="10"/>
      <c r="C27" s="54"/>
      <c r="E27" s="5"/>
      <c r="F27" s="5"/>
      <c r="G27" s="6"/>
      <c r="H27" s="27" t="s">
        <v>1110</v>
      </c>
      <c r="J27" s="66"/>
      <c r="K27" s="216"/>
      <c r="L27" s="221"/>
      <c r="M27" s="221"/>
      <c r="N27" s="221"/>
      <c r="O27" s="27" t="s">
        <v>1110</v>
      </c>
      <c r="P27" s="66"/>
      <c r="R27" s="221"/>
      <c r="S27" s="221"/>
      <c r="T27" s="221"/>
      <c r="U27" s="66"/>
      <c r="V27" s="221"/>
      <c r="W27" s="216" t="s">
        <v>408</v>
      </c>
      <c r="X27" s="216"/>
      <c r="Y27" s="216"/>
      <c r="Z27" s="241"/>
      <c r="AA27" s="241"/>
      <c r="AB27" s="241"/>
      <c r="AC27" s="79"/>
      <c r="AD27" s="221"/>
      <c r="AI27" s="27" t="s">
        <v>1102</v>
      </c>
      <c r="AJ27" s="295"/>
      <c r="AK27" s="221"/>
      <c r="AL27" s="66"/>
      <c r="AM27" s="66"/>
      <c r="AN27" s="66"/>
      <c r="AO27" s="66"/>
      <c r="AP27" s="66"/>
      <c r="AQ27" s="66"/>
      <c r="AR27" s="66"/>
      <c r="AS27" s="66"/>
      <c r="AT27" s="27" t="s">
        <v>1110</v>
      </c>
      <c r="AV27" s="27" t="s">
        <v>1110</v>
      </c>
      <c r="BD27" s="66"/>
      <c r="BE27" s="66"/>
      <c r="BF27" s="66"/>
      <c r="BG27" s="295"/>
      <c r="BI27" s="66"/>
      <c r="BJ27" s="66"/>
      <c r="BK27" s="67"/>
      <c r="BM27" s="66"/>
      <c r="BN27" s="66"/>
      <c r="BO27" s="66"/>
      <c r="BQ27" s="66"/>
    </row>
    <row r="28" spans="1:80" ht="15.5" x14ac:dyDescent="0.25">
      <c r="A28" s="10" t="s">
        <v>1372</v>
      </c>
      <c r="B28" s="10" t="s">
        <v>499</v>
      </c>
      <c r="C28" s="54" t="s">
        <v>407</v>
      </c>
      <c r="D28" s="25">
        <v>1</v>
      </c>
      <c r="E28" s="5" t="s">
        <v>399</v>
      </c>
      <c r="F28" s="5"/>
      <c r="G28" s="6" t="s">
        <v>1432</v>
      </c>
      <c r="H28" s="27">
        <v>1</v>
      </c>
      <c r="I28" s="27">
        <f>(L28*17)+(P28*37)+(CB28*17)+(AH28*29)+(AD28*8)</f>
        <v>363.99999999999983</v>
      </c>
      <c r="J28" s="66">
        <v>78.2</v>
      </c>
      <c r="K28" s="216">
        <f>L28/BS28</f>
        <v>0.35200000000000004</v>
      </c>
      <c r="L28" s="221">
        <v>2.2000000000000002</v>
      </c>
      <c r="M28" s="221">
        <v>2.2000000000000002</v>
      </c>
      <c r="N28" s="221">
        <v>0</v>
      </c>
      <c r="O28" s="73">
        <v>0</v>
      </c>
      <c r="P28" s="66">
        <v>0.2</v>
      </c>
      <c r="R28" s="221">
        <v>0.03</v>
      </c>
      <c r="S28" s="221">
        <v>0.05</v>
      </c>
      <c r="T28" s="221">
        <v>7.0000000000000007E-2</v>
      </c>
      <c r="U28" s="66">
        <v>0</v>
      </c>
      <c r="V28" s="221">
        <v>21.5</v>
      </c>
      <c r="W28" s="216">
        <f>100-J28-L28-P28</f>
        <v>19.399999999999999</v>
      </c>
      <c r="X28" s="216"/>
      <c r="Y28" s="216"/>
      <c r="Z28" s="241">
        <v>0</v>
      </c>
      <c r="AA28" s="241"/>
      <c r="AB28" s="241"/>
      <c r="AC28" s="79">
        <v>0</v>
      </c>
      <c r="AD28" s="221">
        <v>0.8</v>
      </c>
      <c r="AI28" s="27">
        <v>0.2</v>
      </c>
      <c r="AJ28" s="295">
        <v>1</v>
      </c>
      <c r="AK28" s="221">
        <v>0.2</v>
      </c>
      <c r="AL28" s="66">
        <v>7</v>
      </c>
      <c r="AM28" s="66">
        <v>15</v>
      </c>
      <c r="AN28" s="66">
        <v>28</v>
      </c>
      <c r="AO28" s="66">
        <v>1</v>
      </c>
      <c r="AP28" s="66">
        <v>0.13</v>
      </c>
      <c r="AQ28" s="66">
        <v>0.02</v>
      </c>
      <c r="AR28" s="66">
        <v>0</v>
      </c>
      <c r="AS28" s="66">
        <v>30</v>
      </c>
      <c r="AT28" s="27">
        <v>0</v>
      </c>
      <c r="AU28" s="66">
        <v>0</v>
      </c>
      <c r="AV28" s="27">
        <v>0</v>
      </c>
      <c r="BD28" s="66">
        <v>0</v>
      </c>
      <c r="BE28" s="66"/>
      <c r="BF28" s="66"/>
      <c r="BG28" s="295">
        <v>0.05</v>
      </c>
      <c r="BI28" s="66">
        <v>0.03</v>
      </c>
      <c r="BJ28" s="66">
        <v>0</v>
      </c>
      <c r="BK28" s="67">
        <v>0.1</v>
      </c>
      <c r="BM28" s="66">
        <v>6.0000000000000001E-3</v>
      </c>
      <c r="BN28" s="66">
        <v>3</v>
      </c>
      <c r="BO28" s="66">
        <v>0</v>
      </c>
      <c r="BP28" s="66">
        <v>0</v>
      </c>
      <c r="BQ28" s="66"/>
      <c r="BR28" s="66"/>
      <c r="BS28" s="66">
        <v>6.25</v>
      </c>
      <c r="BV28" s="27" t="s">
        <v>4</v>
      </c>
      <c r="BW28" s="27">
        <v>4073</v>
      </c>
      <c r="BX28" s="27">
        <v>3250</v>
      </c>
      <c r="CA28" s="27">
        <f>CB28+J28+L28+P28+AD28+AI28</f>
        <v>100</v>
      </c>
      <c r="CB28" s="27">
        <f>100-(J28+L28+P28+AI28+AD28+AH28)</f>
        <v>18.399999999999991</v>
      </c>
    </row>
    <row r="29" spans="1:80" ht="15.5" x14ac:dyDescent="0.25">
      <c r="A29" s="10"/>
      <c r="B29" s="10"/>
      <c r="C29" s="54"/>
      <c r="E29" s="5"/>
      <c r="F29" s="5"/>
      <c r="G29" s="6"/>
      <c r="H29" s="27" t="s">
        <v>1110</v>
      </c>
      <c r="J29" s="66"/>
      <c r="K29" s="216"/>
      <c r="L29" s="221"/>
      <c r="M29" s="221"/>
      <c r="N29" s="221"/>
      <c r="O29" s="27" t="s">
        <v>1110</v>
      </c>
      <c r="P29" s="66"/>
      <c r="R29" s="221"/>
      <c r="S29" s="221"/>
      <c r="T29" s="221"/>
      <c r="U29" s="66"/>
      <c r="V29" s="221"/>
      <c r="W29" s="216"/>
      <c r="X29" s="216"/>
      <c r="Y29" s="216"/>
      <c r="Z29" s="241"/>
      <c r="AA29" s="241"/>
      <c r="AB29" s="241"/>
      <c r="AC29" s="79"/>
      <c r="AD29" s="221"/>
      <c r="AI29" s="27" t="s">
        <v>548</v>
      </c>
      <c r="AJ29" s="295"/>
      <c r="AK29" s="221"/>
      <c r="AL29" s="66"/>
      <c r="AM29" s="66"/>
      <c r="AN29" s="66"/>
      <c r="AO29" s="66"/>
      <c r="AP29" s="66"/>
      <c r="AQ29" s="66"/>
      <c r="AR29" s="66"/>
      <c r="AS29" s="66"/>
      <c r="AT29" s="27" t="s">
        <v>1110</v>
      </c>
      <c r="AU29" s="66"/>
      <c r="AV29" s="27" t="s">
        <v>1110</v>
      </c>
      <c r="BD29" s="66"/>
      <c r="BE29" s="66"/>
      <c r="BF29" s="66"/>
      <c r="BG29" s="295"/>
      <c r="BI29" s="66"/>
      <c r="BJ29" s="66"/>
      <c r="BK29" s="67"/>
      <c r="BM29" s="66"/>
      <c r="BN29" s="66"/>
      <c r="BO29" s="66"/>
      <c r="BP29" s="66"/>
      <c r="BQ29" s="66"/>
      <c r="BR29" s="66"/>
      <c r="CA29" s="76"/>
    </row>
    <row r="30" spans="1:80" ht="15" x14ac:dyDescent="0.3">
      <c r="A30" s="10" t="s">
        <v>1211</v>
      </c>
      <c r="B30" s="10" t="s">
        <v>499</v>
      </c>
      <c r="C30" s="54" t="s">
        <v>409</v>
      </c>
      <c r="D30" s="25">
        <v>1</v>
      </c>
      <c r="E30" s="2" t="s">
        <v>1476</v>
      </c>
      <c r="F30" s="5"/>
      <c r="G30" s="17"/>
      <c r="H30" s="27">
        <v>1</v>
      </c>
      <c r="I30" s="217">
        <v>649.54769736842104</v>
      </c>
      <c r="J30" s="216">
        <v>62.377467105263165</v>
      </c>
      <c r="K30" s="216">
        <f>L30/BS30</f>
        <v>0.84539473684210531</v>
      </c>
      <c r="L30" s="216">
        <v>5.2837171052631584</v>
      </c>
      <c r="M30" s="216">
        <v>5.2837171052631584</v>
      </c>
      <c r="N30" s="216">
        <v>0</v>
      </c>
      <c r="O30" s="27">
        <v>0</v>
      </c>
      <c r="P30" s="216">
        <v>1.6447368421052631</v>
      </c>
      <c r="Q30" s="216"/>
      <c r="R30" s="216">
        <v>0.21361019736842105</v>
      </c>
      <c r="S30" s="216">
        <v>0.30102796052631581</v>
      </c>
      <c r="T30" s="216">
        <v>1.0512335526315788</v>
      </c>
      <c r="U30" s="27">
        <v>0</v>
      </c>
      <c r="V30" s="216">
        <v>27.158717105263158</v>
      </c>
      <c r="W30" s="216">
        <v>15.933388157894738</v>
      </c>
      <c r="X30" s="216"/>
      <c r="Y30" s="216">
        <v>0</v>
      </c>
      <c r="Z30" s="241">
        <v>0</v>
      </c>
      <c r="AA30" s="241"/>
      <c r="AB30" s="241"/>
      <c r="AC30" s="79"/>
      <c r="AD30" s="241">
        <v>4.646381578947369</v>
      </c>
      <c r="AI30" s="216">
        <v>1.0045230263157896</v>
      </c>
      <c r="AJ30" s="154">
        <v>19.777960526315788</v>
      </c>
      <c r="AK30" s="216">
        <v>1.3375822368421053</v>
      </c>
      <c r="AL30" s="217">
        <v>10.365953947368421</v>
      </c>
      <c r="AM30" s="217">
        <v>46.056743421052623</v>
      </c>
      <c r="AN30" s="217">
        <v>257.35608552631578</v>
      </c>
      <c r="AO30" s="217">
        <v>171.05263157894737</v>
      </c>
      <c r="AP30" s="154">
        <v>0.62541118421052633</v>
      </c>
      <c r="AQ30" s="154">
        <v>0.20139802631578951</v>
      </c>
      <c r="AR30" s="27">
        <v>0</v>
      </c>
      <c r="AS30" s="217">
        <v>289.8848684210526</v>
      </c>
      <c r="AT30" s="27">
        <v>0</v>
      </c>
      <c r="AU30" s="111">
        <v>3.7006578947368425E-2</v>
      </c>
      <c r="AV30" s="27">
        <v>0</v>
      </c>
      <c r="AW30" s="27">
        <v>0</v>
      </c>
      <c r="BD30" s="27">
        <v>0</v>
      </c>
      <c r="BF30" s="27">
        <v>0</v>
      </c>
      <c r="BG30" s="154">
        <v>0.59070723684210513</v>
      </c>
      <c r="BI30" s="299">
        <v>7.1546052631578941E-2</v>
      </c>
      <c r="BJ30" s="154">
        <v>1.9736842105263157E-2</v>
      </c>
      <c r="BK30" s="216">
        <v>0.37006578947368418</v>
      </c>
      <c r="BL30" s="27">
        <v>0</v>
      </c>
      <c r="BM30" s="154">
        <v>5.6990131578947362E-2</v>
      </c>
      <c r="BN30" s="217">
        <v>39.0625</v>
      </c>
      <c r="BO30" s="27">
        <v>0</v>
      </c>
      <c r="BP30" s="217">
        <v>0.01</v>
      </c>
      <c r="BS30" s="27">
        <v>6.25</v>
      </c>
      <c r="BV30" s="27" t="s">
        <v>496</v>
      </c>
      <c r="CA30" s="27">
        <f>CB30+J30+L30+P30+AD30+AI30</f>
        <v>100</v>
      </c>
      <c r="CB30" s="27">
        <f>100-(J30+L30+P30+AI30+AD30+AH30)</f>
        <v>25.043174342105246</v>
      </c>
    </row>
    <row r="31" spans="1:80" ht="15" x14ac:dyDescent="0.3">
      <c r="A31" s="10"/>
      <c r="B31" s="10"/>
      <c r="C31" s="54"/>
      <c r="E31" s="2"/>
      <c r="F31" s="5"/>
      <c r="G31" s="17"/>
      <c r="K31" s="216"/>
      <c r="L31" s="216"/>
      <c r="M31" s="216"/>
      <c r="N31" s="216"/>
      <c r="R31" s="216"/>
      <c r="V31" s="216"/>
      <c r="W31" s="216"/>
      <c r="X31" s="216"/>
      <c r="Y31" s="216"/>
      <c r="Z31" s="79"/>
      <c r="AA31" s="79"/>
      <c r="AB31" s="79"/>
      <c r="AC31" s="79"/>
      <c r="AD31" s="79"/>
      <c r="BI31" s="12"/>
      <c r="CA31" s="76"/>
    </row>
    <row r="32" spans="1:80" ht="15" x14ac:dyDescent="0.25">
      <c r="A32" s="10" t="s">
        <v>1373</v>
      </c>
      <c r="B32" s="10"/>
      <c r="C32" s="54" t="s">
        <v>407</v>
      </c>
      <c r="D32" s="104">
        <v>3</v>
      </c>
      <c r="E32" s="5" t="s">
        <v>440</v>
      </c>
      <c r="F32" s="5"/>
      <c r="G32" s="17"/>
      <c r="H32" s="27">
        <v>1</v>
      </c>
      <c r="K32" s="216"/>
      <c r="L32" s="216"/>
      <c r="N32" s="216"/>
      <c r="R32" s="216"/>
      <c r="V32" s="216"/>
      <c r="W32" s="216"/>
      <c r="X32" s="216"/>
      <c r="Y32" s="216"/>
      <c r="Z32" s="79"/>
      <c r="AA32" s="79"/>
      <c r="AB32" s="79"/>
      <c r="AC32" s="79"/>
      <c r="AD32" s="79"/>
      <c r="BS32" s="288">
        <v>5.83</v>
      </c>
      <c r="BV32" s="27" t="s">
        <v>4</v>
      </c>
      <c r="BW32" s="27">
        <v>4258</v>
      </c>
      <c r="CA32" s="76"/>
    </row>
    <row r="33" spans="1:84" ht="15" x14ac:dyDescent="0.25">
      <c r="A33" s="10"/>
      <c r="B33" s="10"/>
      <c r="C33" s="54"/>
      <c r="E33" s="5"/>
      <c r="F33" s="5"/>
      <c r="G33" s="17"/>
      <c r="H33" s="27" t="s">
        <v>1110</v>
      </c>
      <c r="K33" s="216"/>
      <c r="L33" s="216"/>
      <c r="N33" s="216"/>
      <c r="R33" s="216"/>
      <c r="V33" s="216"/>
      <c r="W33" s="216"/>
      <c r="X33" s="216"/>
      <c r="Y33" s="216"/>
      <c r="Z33" s="79"/>
      <c r="AA33" s="79"/>
      <c r="AB33" s="79"/>
      <c r="AC33" s="79"/>
      <c r="AD33" s="79"/>
      <c r="CA33" s="76"/>
    </row>
    <row r="34" spans="1:84" ht="15" x14ac:dyDescent="0.3">
      <c r="A34" s="10" t="s">
        <v>1023</v>
      </c>
      <c r="C34" s="54" t="s">
        <v>407</v>
      </c>
      <c r="D34" s="107">
        <v>3</v>
      </c>
      <c r="E34" s="5" t="s">
        <v>1</v>
      </c>
      <c r="F34" s="5"/>
      <c r="G34" s="17"/>
      <c r="K34" s="216"/>
      <c r="L34" s="216"/>
      <c r="N34" s="216"/>
      <c r="R34" s="216"/>
      <c r="V34" s="216"/>
      <c r="W34" s="216"/>
      <c r="X34" s="216"/>
      <c r="Y34" s="216"/>
      <c r="Z34" s="79"/>
      <c r="AA34" s="79"/>
      <c r="AB34" s="79"/>
      <c r="AC34" s="79"/>
      <c r="AD34" s="79"/>
      <c r="BI34" s="12"/>
      <c r="BS34" s="27">
        <v>5.83</v>
      </c>
      <c r="CA34" s="76"/>
    </row>
    <row r="35" spans="1:84" ht="15" x14ac:dyDescent="0.3">
      <c r="A35" s="10"/>
      <c r="C35" s="54"/>
      <c r="E35" s="5"/>
      <c r="F35" s="5"/>
      <c r="G35" s="17"/>
      <c r="K35" s="216"/>
      <c r="L35" s="216"/>
      <c r="N35" s="216"/>
      <c r="R35" s="216"/>
      <c r="V35" s="216"/>
      <c r="W35" s="216"/>
      <c r="X35" s="216"/>
      <c r="Y35" s="216"/>
      <c r="BI35" s="12"/>
      <c r="CA35" s="76"/>
    </row>
    <row r="36" spans="1:84" ht="15" x14ac:dyDescent="0.25">
      <c r="A36" s="10" t="s">
        <v>1374</v>
      </c>
      <c r="B36" s="10"/>
      <c r="C36" s="54" t="s">
        <v>409</v>
      </c>
      <c r="D36" s="104">
        <v>3</v>
      </c>
      <c r="E36" s="5" t="s">
        <v>415</v>
      </c>
      <c r="F36" s="5"/>
      <c r="G36" s="17"/>
      <c r="H36" s="27">
        <v>1</v>
      </c>
      <c r="K36" s="216"/>
      <c r="L36" s="216"/>
      <c r="N36" s="216"/>
      <c r="R36" s="216"/>
      <c r="V36" s="216"/>
      <c r="W36" s="216"/>
      <c r="X36" s="216"/>
      <c r="Y36" s="216"/>
      <c r="BS36" s="27">
        <v>5.83</v>
      </c>
      <c r="BV36" s="27" t="s">
        <v>496</v>
      </c>
      <c r="CA36" s="76"/>
    </row>
    <row r="37" spans="1:84" ht="15" x14ac:dyDescent="0.25">
      <c r="A37" s="10"/>
      <c r="B37" s="10"/>
      <c r="C37" s="54"/>
      <c r="E37" s="5"/>
      <c r="F37" s="5"/>
      <c r="G37" s="17"/>
      <c r="K37" s="216"/>
      <c r="L37" s="216"/>
      <c r="N37" s="216"/>
      <c r="R37" s="216"/>
      <c r="V37" s="216"/>
      <c r="W37" s="216"/>
      <c r="X37" s="216"/>
      <c r="Y37" s="216"/>
      <c r="CA37" s="76"/>
    </row>
    <row r="38" spans="1:84" ht="15" x14ac:dyDescent="0.25">
      <c r="A38" s="10" t="s">
        <v>1375</v>
      </c>
      <c r="B38" s="10" t="s">
        <v>499</v>
      </c>
      <c r="C38" s="54" t="s">
        <v>409</v>
      </c>
      <c r="D38" s="25">
        <v>1</v>
      </c>
      <c r="E38" s="5" t="s">
        <v>33</v>
      </c>
      <c r="F38" s="5"/>
      <c r="G38" s="17"/>
      <c r="H38" s="154"/>
      <c r="I38" s="217">
        <f>(L38*17)+(P38*37)+(CB38*17)+(AH38*29)+(AD38*8)</f>
        <v>568.88379204892919</v>
      </c>
      <c r="J38" s="216">
        <v>66.632874617737016</v>
      </c>
      <c r="K38" s="216">
        <f>L38/6.25</f>
        <v>0.54434250764525993</v>
      </c>
      <c r="L38" s="216">
        <v>3.4021406727828745</v>
      </c>
      <c r="M38" s="216">
        <v>3.4021406727828745</v>
      </c>
      <c r="N38" s="216">
        <v>0</v>
      </c>
      <c r="O38" s="217">
        <v>0</v>
      </c>
      <c r="P38" s="216">
        <v>0.95565749235473996</v>
      </c>
      <c r="Q38" s="216">
        <v>0</v>
      </c>
      <c r="R38" s="216">
        <v>0.12614678899082568</v>
      </c>
      <c r="S38" s="216">
        <v>0.29816513761467889</v>
      </c>
      <c r="T38" s="216">
        <v>0.36314984709480125</v>
      </c>
      <c r="U38" s="154">
        <v>0</v>
      </c>
      <c r="V38" s="241">
        <v>31.192660550458719</v>
      </c>
      <c r="W38" s="241">
        <v>28.899082568807337</v>
      </c>
      <c r="X38" s="241">
        <v>0</v>
      </c>
      <c r="Y38" s="241">
        <v>0</v>
      </c>
      <c r="Z38" s="216">
        <v>0</v>
      </c>
      <c r="AA38" s="216">
        <v>0</v>
      </c>
      <c r="AB38" s="216">
        <v>0</v>
      </c>
      <c r="AC38" s="154">
        <v>0</v>
      </c>
      <c r="AD38" s="154">
        <v>1.2996941896024465</v>
      </c>
      <c r="AE38" s="154">
        <v>0</v>
      </c>
      <c r="AF38" s="154">
        <v>0</v>
      </c>
      <c r="AG38" s="154">
        <v>0</v>
      </c>
      <c r="AH38" s="154">
        <v>0</v>
      </c>
      <c r="AI38" s="154">
        <v>0.33960244648318044</v>
      </c>
      <c r="AJ38" s="154">
        <v>3.7339449541284404</v>
      </c>
      <c r="AK38" s="154">
        <v>0.26758409785932719</v>
      </c>
      <c r="AL38" s="154">
        <v>29.772171253822634</v>
      </c>
      <c r="AM38" s="154">
        <v>66.513761467889907</v>
      </c>
      <c r="AN38" s="154">
        <v>95.948012232415905</v>
      </c>
      <c r="AO38" s="154">
        <v>4.8807339449541285</v>
      </c>
      <c r="AP38" s="154">
        <v>0.34403669724770647</v>
      </c>
      <c r="AQ38" s="154">
        <v>4.2120795107033634E-2</v>
      </c>
      <c r="AR38" s="154">
        <v>0</v>
      </c>
      <c r="AS38" s="154">
        <v>114.6788990825688</v>
      </c>
      <c r="AT38" s="154">
        <v>0</v>
      </c>
      <c r="AU38" s="154">
        <v>0</v>
      </c>
      <c r="AV38" s="154">
        <v>0</v>
      </c>
      <c r="AW38" s="154">
        <v>0</v>
      </c>
      <c r="AX38" s="154"/>
      <c r="AY38" s="154"/>
      <c r="AZ38" s="154"/>
      <c r="BA38" s="154"/>
      <c r="BB38" s="154"/>
      <c r="BC38" s="154"/>
      <c r="BD38" s="154">
        <v>0</v>
      </c>
      <c r="BE38" s="154">
        <v>0</v>
      </c>
      <c r="BF38" s="154">
        <v>0</v>
      </c>
      <c r="BG38" s="154">
        <v>0.24464831804281348</v>
      </c>
      <c r="BH38" s="154">
        <v>0</v>
      </c>
      <c r="BI38" s="154">
        <v>7.3394495412844041E-2</v>
      </c>
      <c r="BJ38" s="154">
        <v>9.1743119266055051E-3</v>
      </c>
      <c r="BK38" s="154">
        <v>0.20642201834862386</v>
      </c>
      <c r="BL38" s="154"/>
      <c r="BM38" s="154">
        <v>1.3761467889908256E-2</v>
      </c>
      <c r="BN38" s="154">
        <v>3.0581039755351682</v>
      </c>
      <c r="BO38" s="154">
        <v>0</v>
      </c>
      <c r="BP38" s="154">
        <v>0</v>
      </c>
      <c r="BQ38" s="154"/>
      <c r="BR38" s="154"/>
      <c r="BS38" s="154">
        <v>6.25</v>
      </c>
      <c r="BT38" s="154"/>
      <c r="BU38" s="154"/>
      <c r="BV38" s="154" t="s">
        <v>496</v>
      </c>
      <c r="BW38" s="154" t="s">
        <v>197</v>
      </c>
      <c r="BX38" s="154" t="s">
        <v>197</v>
      </c>
      <c r="BY38" s="154" t="s">
        <v>197</v>
      </c>
      <c r="BZ38" s="154" t="s">
        <v>197</v>
      </c>
      <c r="CA38" s="27">
        <f>CB38+J38+L38+P38+AD38+AI38</f>
        <v>100</v>
      </c>
      <c r="CB38" s="27">
        <f>100-(J38+L38+P38+AI38+AD38+AH38)</f>
        <v>27.370030581039728</v>
      </c>
      <c r="CC38" s="154"/>
    </row>
    <row r="39" spans="1:84" ht="15" x14ac:dyDescent="0.25">
      <c r="A39" s="10"/>
      <c r="B39" s="10"/>
      <c r="C39" s="54"/>
      <c r="E39" s="5"/>
      <c r="F39" s="5"/>
      <c r="G39" s="17"/>
      <c r="J39" s="216"/>
      <c r="K39" s="216"/>
      <c r="L39" s="216"/>
      <c r="M39" s="216"/>
      <c r="N39" s="216"/>
      <c r="O39" s="217"/>
      <c r="P39" s="216"/>
      <c r="S39" s="216"/>
      <c r="T39" s="216"/>
      <c r="V39" s="241"/>
      <c r="W39" s="241"/>
      <c r="X39" s="241"/>
      <c r="Y39" s="241"/>
      <c r="Z39" s="216"/>
      <c r="AA39" s="216"/>
      <c r="AB39" s="216"/>
      <c r="AJ39" s="154"/>
      <c r="AK39" s="154"/>
      <c r="AL39" s="154"/>
      <c r="AM39" s="154"/>
      <c r="AN39" s="154"/>
      <c r="AO39" s="154"/>
      <c r="AP39" s="154"/>
      <c r="AQ39" s="154"/>
      <c r="AR39" s="154"/>
      <c r="AS39" s="154"/>
      <c r="AT39" s="154"/>
      <c r="AU39" s="154"/>
      <c r="AV39" s="154"/>
      <c r="AW39" s="154"/>
      <c r="AX39" s="154"/>
      <c r="AY39" s="154"/>
      <c r="AZ39" s="154"/>
      <c r="BA39" s="154"/>
      <c r="BB39" s="154"/>
      <c r="BC39" s="154"/>
      <c r="BD39" s="154"/>
      <c r="BE39" s="154"/>
      <c r="BF39" s="154"/>
      <c r="BG39" s="154"/>
      <c r="CA39" s="76"/>
    </row>
    <row r="40" spans="1:84" ht="15" x14ac:dyDescent="0.25">
      <c r="A40" s="10" t="s">
        <v>1376</v>
      </c>
      <c r="B40" s="10" t="s">
        <v>499</v>
      </c>
      <c r="C40" s="54" t="s">
        <v>409</v>
      </c>
      <c r="D40" s="25">
        <v>1</v>
      </c>
      <c r="E40" s="5" t="s">
        <v>1130</v>
      </c>
      <c r="F40" s="5"/>
      <c r="G40" s="17"/>
      <c r="H40">
        <v>1</v>
      </c>
      <c r="I40" s="217">
        <f>(L40*17)+(P40*37)+(CB40*17)+(AH40*29)+(AD40*8)</f>
        <v>291.56747404844316</v>
      </c>
      <c r="J40" s="222">
        <v>82.747058823529414</v>
      </c>
      <c r="K40" s="222">
        <f>L40/6.25</f>
        <v>0.19709342560553633</v>
      </c>
      <c r="L40" s="222">
        <v>1.2318339100346021</v>
      </c>
      <c r="M40" s="222">
        <v>1.2318339100346021</v>
      </c>
      <c r="N40" s="222">
        <v>0</v>
      </c>
      <c r="O40" s="238">
        <v>0</v>
      </c>
      <c r="P40" s="222">
        <v>0.34602076124567477</v>
      </c>
      <c r="Q40" s="222">
        <v>0</v>
      </c>
      <c r="R40" s="222">
        <v>4.5674740484429065E-2</v>
      </c>
      <c r="S40" s="222">
        <v>0.10795847750865054</v>
      </c>
      <c r="T40" s="222">
        <v>0.13148788927335639</v>
      </c>
      <c r="U40" s="150">
        <v>0</v>
      </c>
      <c r="V40" s="247">
        <v>16.297577854671282</v>
      </c>
      <c r="W40" s="247">
        <v>10.463667820069203</v>
      </c>
      <c r="X40" s="247">
        <v>0</v>
      </c>
      <c r="Y40" s="247">
        <v>0</v>
      </c>
      <c r="Z40" s="222">
        <v>5.0034602076124566</v>
      </c>
      <c r="AA40" s="222">
        <v>0</v>
      </c>
      <c r="AB40" s="222">
        <v>0</v>
      </c>
      <c r="AC40" s="150">
        <v>0</v>
      </c>
      <c r="AD40" s="150">
        <v>0.4705882352941177</v>
      </c>
      <c r="AE40" s="150">
        <v>0</v>
      </c>
      <c r="AF40" s="150">
        <v>0</v>
      </c>
      <c r="AG40" s="150">
        <v>0</v>
      </c>
      <c r="AH40" s="150">
        <v>0</v>
      </c>
      <c r="AI40" s="150">
        <v>0.25986159169550171</v>
      </c>
      <c r="AJ40" s="150">
        <v>7.5674740484429055</v>
      </c>
      <c r="AK40" s="150">
        <v>0.27335640138408307</v>
      </c>
      <c r="AL40" s="150">
        <v>12.460207612456747</v>
      </c>
      <c r="AM40" s="150">
        <v>25.069204152249132</v>
      </c>
      <c r="AN40" s="150">
        <v>52.595155709342556</v>
      </c>
      <c r="AO40" s="150">
        <v>5.1280276816608996</v>
      </c>
      <c r="AP40" s="150">
        <v>0.1245674740484429</v>
      </c>
      <c r="AQ40" s="150">
        <v>2.4678200692041522E-2</v>
      </c>
      <c r="AR40" s="150">
        <v>0</v>
      </c>
      <c r="AS40" s="150">
        <v>41.522491349480966</v>
      </c>
      <c r="AT40" s="150">
        <v>0</v>
      </c>
      <c r="AU40" s="150">
        <v>0</v>
      </c>
      <c r="AV40" s="150">
        <v>0</v>
      </c>
      <c r="AW40" s="150">
        <v>0</v>
      </c>
      <c r="AX40" s="150"/>
      <c r="AY40" s="150"/>
      <c r="AZ40" s="150"/>
      <c r="BA40" s="150"/>
      <c r="BB40" s="150"/>
      <c r="BC40" s="150"/>
      <c r="BD40" s="150">
        <v>0</v>
      </c>
      <c r="BE40" s="150">
        <v>0</v>
      </c>
      <c r="BF40" s="150">
        <v>0</v>
      </c>
      <c r="BG40" s="150">
        <v>8.8581314878892731E-2</v>
      </c>
      <c r="BH40" s="150">
        <v>0</v>
      </c>
      <c r="BI40" s="150">
        <v>2.6885813148788927E-2</v>
      </c>
      <c r="BJ40" s="150">
        <v>4.2560553633217996E-3</v>
      </c>
      <c r="BK40" s="150">
        <v>8.0968858131487881E-2</v>
      </c>
      <c r="BL40" s="150"/>
      <c r="BM40" s="150">
        <v>4.9826989619377168E-3</v>
      </c>
      <c r="BN40" s="150">
        <v>1.1072664359861593</v>
      </c>
      <c r="BO40" s="150">
        <v>0</v>
      </c>
      <c r="BP40" s="150">
        <v>0</v>
      </c>
      <c r="BQ40" s="150"/>
      <c r="BR40" s="150"/>
      <c r="BS40" s="150">
        <v>6.25</v>
      </c>
      <c r="BT40" s="150"/>
      <c r="BU40" s="150"/>
      <c r="BV40" s="27" t="s">
        <v>496</v>
      </c>
      <c r="BW40" s="25"/>
      <c r="BX40" s="25"/>
      <c r="BY40" s="25"/>
      <c r="BZ40" s="25"/>
      <c r="CA40" s="27">
        <f>CB40+J40+L40+P40+AD40+AI40</f>
        <v>100</v>
      </c>
      <c r="CB40" s="27">
        <f>100-(J40+L40+P40+AI40+AD40+AH40)</f>
        <v>14.944636678200709</v>
      </c>
      <c r="CC40" s="25"/>
      <c r="CD40" s="25"/>
      <c r="CE40" s="25"/>
      <c r="CF40" s="25"/>
    </row>
    <row r="41" spans="1:84" ht="15" x14ac:dyDescent="0.25">
      <c r="A41" s="10"/>
      <c r="B41" s="10"/>
      <c r="C41" s="54"/>
      <c r="E41" s="5"/>
      <c r="F41" s="5"/>
      <c r="G41" s="17"/>
      <c r="J41" s="216"/>
      <c r="K41" s="216"/>
      <c r="L41" s="216"/>
      <c r="M41" s="216"/>
      <c r="N41" s="216"/>
      <c r="O41" s="217"/>
      <c r="P41" s="216"/>
      <c r="Q41" s="216"/>
      <c r="R41" s="216"/>
      <c r="S41" s="216"/>
      <c r="T41" s="216"/>
      <c r="V41" s="241"/>
      <c r="W41" s="241"/>
      <c r="X41" s="241"/>
      <c r="Y41" s="241"/>
      <c r="Z41" s="216"/>
      <c r="AA41" s="216"/>
      <c r="AB41" s="216"/>
      <c r="AJ41" s="154"/>
      <c r="AK41" s="154"/>
      <c r="AL41" s="154"/>
      <c r="AM41" s="154"/>
      <c r="AN41" s="154"/>
      <c r="AO41" s="154"/>
      <c r="AP41" s="154"/>
      <c r="AQ41" s="154"/>
      <c r="AR41" s="154"/>
      <c r="AS41" s="154"/>
      <c r="AT41" s="154"/>
      <c r="AU41" s="154"/>
      <c r="AV41" s="154"/>
      <c r="AW41" s="154"/>
      <c r="AX41" s="154"/>
      <c r="AY41" s="154"/>
      <c r="AZ41" s="154"/>
      <c r="BA41" s="154"/>
      <c r="BB41" s="154"/>
      <c r="BC41" s="154"/>
      <c r="BD41" s="154"/>
      <c r="BE41" s="154"/>
      <c r="BF41" s="154"/>
      <c r="BG41" s="154"/>
      <c r="CA41" s="76"/>
    </row>
    <row r="42" spans="1:84" ht="15" x14ac:dyDescent="0.25">
      <c r="A42" s="10" t="s">
        <v>1377</v>
      </c>
      <c r="B42" s="10" t="s">
        <v>499</v>
      </c>
      <c r="C42" s="54" t="s">
        <v>409</v>
      </c>
      <c r="D42" s="25">
        <v>1</v>
      </c>
      <c r="E42" s="5" t="s">
        <v>32</v>
      </c>
      <c r="F42" s="5"/>
      <c r="G42" s="17"/>
      <c r="H42">
        <v>1</v>
      </c>
      <c r="I42" s="217">
        <f>(L42*17)+(P42*37)+(CB42*17)+(AH42*29)+(AD42*8)</f>
        <v>568.88379204892919</v>
      </c>
      <c r="J42" s="222">
        <v>66.632874617737016</v>
      </c>
      <c r="K42" s="222">
        <f>L42/6.25</f>
        <v>0.54434250764525993</v>
      </c>
      <c r="L42" s="222">
        <v>3.4021406727828745</v>
      </c>
      <c r="M42" s="222">
        <v>3.4021406727828745</v>
      </c>
      <c r="N42" s="222">
        <v>0</v>
      </c>
      <c r="O42" s="238">
        <v>0</v>
      </c>
      <c r="P42" s="222">
        <v>0.95565749235473996</v>
      </c>
      <c r="Q42" s="222">
        <v>0</v>
      </c>
      <c r="R42" s="222">
        <v>0.12614678899082568</v>
      </c>
      <c r="S42" s="222">
        <v>0.29816513761467889</v>
      </c>
      <c r="T42" s="222">
        <v>0.36314984709480125</v>
      </c>
      <c r="U42" s="150">
        <v>0</v>
      </c>
      <c r="V42" s="247">
        <v>31.192660550458719</v>
      </c>
      <c r="W42" s="247">
        <v>28.899082568807337</v>
      </c>
      <c r="X42" s="247">
        <v>0</v>
      </c>
      <c r="Y42" s="247">
        <v>0</v>
      </c>
      <c r="Z42" s="222">
        <v>0</v>
      </c>
      <c r="AA42" s="222">
        <v>0</v>
      </c>
      <c r="AB42" s="222">
        <v>0</v>
      </c>
      <c r="AC42" s="150">
        <v>0</v>
      </c>
      <c r="AD42" s="150">
        <v>1.2996941896024465</v>
      </c>
      <c r="AE42" s="150">
        <v>0</v>
      </c>
      <c r="AF42" s="150">
        <v>0</v>
      </c>
      <c r="AG42" s="150">
        <v>0</v>
      </c>
      <c r="AH42" s="150">
        <v>0</v>
      </c>
      <c r="AI42" s="150">
        <v>0.33960244648318044</v>
      </c>
      <c r="AJ42" s="150">
        <v>3.7339449541284404</v>
      </c>
      <c r="AK42" s="150">
        <v>0.26758409785932719</v>
      </c>
      <c r="AL42" s="150">
        <v>29.772171253822634</v>
      </c>
      <c r="AM42" s="150">
        <v>66.513761467889907</v>
      </c>
      <c r="AN42" s="150">
        <v>95.948012232415905</v>
      </c>
      <c r="AO42" s="150">
        <v>4.8807339449541285</v>
      </c>
      <c r="AP42" s="150">
        <v>0.34403669724770647</v>
      </c>
      <c r="AQ42" s="150">
        <v>4.2120795107033634E-2</v>
      </c>
      <c r="AR42" s="150">
        <v>0</v>
      </c>
      <c r="AS42" s="150">
        <v>114.6788990825688</v>
      </c>
      <c r="AT42" s="150">
        <v>9.1743119266055047</v>
      </c>
      <c r="AU42" s="150">
        <v>18.730886850152906</v>
      </c>
      <c r="AV42" s="150">
        <v>0</v>
      </c>
      <c r="AW42" s="150">
        <v>0</v>
      </c>
      <c r="AX42" s="150"/>
      <c r="AY42" s="150"/>
      <c r="AZ42" s="150"/>
      <c r="BA42" s="150"/>
      <c r="BB42" s="150"/>
      <c r="BC42" s="150"/>
      <c r="BD42" s="150">
        <v>0</v>
      </c>
      <c r="BE42" s="150">
        <v>0</v>
      </c>
      <c r="BF42" s="150">
        <v>0</v>
      </c>
      <c r="BG42" s="150">
        <v>0.24464831804281348</v>
      </c>
      <c r="BH42" s="150">
        <v>0</v>
      </c>
      <c r="BI42" s="150">
        <v>7.3394495412844041E-2</v>
      </c>
      <c r="BJ42" s="150">
        <v>9.1743119266055051E-3</v>
      </c>
      <c r="BK42" s="150">
        <v>0.20642201834862386</v>
      </c>
      <c r="BL42" s="150"/>
      <c r="BM42" s="150">
        <v>1.3761467889908256E-2</v>
      </c>
      <c r="BN42" s="150">
        <v>3.0581039755351682</v>
      </c>
      <c r="BO42" s="150">
        <v>0</v>
      </c>
      <c r="BP42" s="150">
        <v>0</v>
      </c>
      <c r="BQ42" s="150"/>
      <c r="BR42" s="150"/>
      <c r="BS42" s="150">
        <v>6.25</v>
      </c>
      <c r="BT42" s="150"/>
      <c r="BU42" s="150"/>
      <c r="BV42" s="27" t="s">
        <v>496</v>
      </c>
      <c r="BW42" s="25"/>
      <c r="BX42" s="25"/>
      <c r="BY42" s="25"/>
      <c r="BZ42" s="25"/>
      <c r="CA42" s="27">
        <f>CB42+J42+L42+P42+AD42+AI42</f>
        <v>100</v>
      </c>
      <c r="CB42" s="27">
        <f>100-(J42+L42+P42+AI42+AD42+AH42)</f>
        <v>27.370030581039728</v>
      </c>
      <c r="CC42" s="25"/>
    </row>
    <row r="43" spans="1:84" ht="15" x14ac:dyDescent="0.25">
      <c r="A43" s="10"/>
      <c r="B43" s="10"/>
      <c r="C43" s="54"/>
      <c r="E43" s="5"/>
      <c r="F43" s="5"/>
      <c r="G43" s="17"/>
      <c r="J43" s="216"/>
      <c r="K43" s="216"/>
      <c r="L43" s="216"/>
      <c r="M43" s="216"/>
      <c r="N43" s="216"/>
      <c r="P43" s="216"/>
      <c r="S43" s="216"/>
      <c r="T43" s="216"/>
      <c r="V43" s="241"/>
      <c r="W43" s="241"/>
      <c r="X43" s="241"/>
      <c r="Y43" s="241"/>
      <c r="Z43" s="216"/>
      <c r="AA43" s="216"/>
      <c r="AB43" s="216"/>
      <c r="AJ43" s="154"/>
      <c r="AK43" s="154"/>
      <c r="AL43" s="154"/>
      <c r="AM43" s="154"/>
      <c r="AN43" s="154"/>
      <c r="AO43" s="154"/>
      <c r="AP43" s="154"/>
      <c r="AQ43" s="154"/>
      <c r="AR43" s="154"/>
      <c r="AS43" s="154"/>
      <c r="AT43" s="154"/>
      <c r="AU43" s="154"/>
      <c r="AV43" s="154"/>
      <c r="AW43" s="154"/>
      <c r="AX43" s="154"/>
      <c r="AY43" s="154"/>
      <c r="AZ43" s="154"/>
      <c r="BA43" s="154"/>
      <c r="BB43" s="154"/>
      <c r="BC43" s="154"/>
      <c r="BD43" s="154"/>
      <c r="BE43" s="154"/>
      <c r="BF43" s="154"/>
      <c r="BG43" s="154"/>
      <c r="CA43" s="76"/>
    </row>
    <row r="44" spans="1:84" ht="15.5" x14ac:dyDescent="0.25">
      <c r="A44" s="10" t="s">
        <v>1378</v>
      </c>
      <c r="B44" s="10" t="s">
        <v>499</v>
      </c>
      <c r="C44" s="54" t="s">
        <v>407</v>
      </c>
      <c r="D44" s="14">
        <v>2</v>
      </c>
      <c r="E44" s="5" t="s">
        <v>181</v>
      </c>
      <c r="F44" s="5"/>
      <c r="G44" s="6" t="s">
        <v>1432</v>
      </c>
      <c r="H44" s="27">
        <v>1</v>
      </c>
      <c r="I44" s="217">
        <f>(L44*17)+(P44*37)+(CB44*17)+(AH44*29)+(AD44*8)</f>
        <v>2506.6999999999998</v>
      </c>
      <c r="J44" s="216">
        <v>0.9</v>
      </c>
      <c r="K44" s="216">
        <v>0.99</v>
      </c>
      <c r="L44" s="216">
        <v>6.2</v>
      </c>
      <c r="M44" s="216">
        <v>6.2</v>
      </c>
      <c r="N44" s="222">
        <v>0</v>
      </c>
      <c r="O44" s="27">
        <v>0</v>
      </c>
      <c r="P44" s="216">
        <v>42.8</v>
      </c>
      <c r="R44" s="216">
        <v>4.3</v>
      </c>
      <c r="S44" s="216">
        <v>14.5</v>
      </c>
      <c r="T44" s="216">
        <v>19.7</v>
      </c>
      <c r="V44" s="241">
        <f>X44/1.1</f>
        <v>44.272727272727273</v>
      </c>
      <c r="W44" s="241"/>
      <c r="X44" s="241">
        <v>48.7</v>
      </c>
      <c r="Y44" s="241">
        <f>AA44/1.1</f>
        <v>43.272727272727273</v>
      </c>
      <c r="Z44" s="216">
        <f>AB44/1.05</f>
        <v>1.0476190476190477</v>
      </c>
      <c r="AA44" s="216">
        <v>47.6</v>
      </c>
      <c r="AB44" s="216">
        <v>1.1000000000000001</v>
      </c>
      <c r="AI44" s="154">
        <v>2</v>
      </c>
      <c r="AJ44" s="154">
        <v>10</v>
      </c>
      <c r="AK44" s="154">
        <v>1.1000000000000001</v>
      </c>
      <c r="AL44" s="154">
        <v>81</v>
      </c>
      <c r="AM44" s="154">
        <v>170</v>
      </c>
      <c r="AN44" s="154">
        <v>220</v>
      </c>
      <c r="AO44" s="154">
        <v>4</v>
      </c>
      <c r="AP44" s="154">
        <v>1.7</v>
      </c>
      <c r="AQ44" s="154"/>
      <c r="AR44" s="154"/>
      <c r="AS44" s="154">
        <v>0.01</v>
      </c>
      <c r="AT44" s="154"/>
      <c r="AU44" s="154"/>
      <c r="AV44" s="154">
        <v>0</v>
      </c>
      <c r="AW44" s="154">
        <v>230</v>
      </c>
      <c r="AX44" s="154"/>
      <c r="AY44" s="154"/>
      <c r="AZ44" s="154"/>
      <c r="BA44" s="154"/>
      <c r="BB44" s="154"/>
      <c r="BC44" s="154"/>
      <c r="BD44" s="154"/>
      <c r="BE44" s="154">
        <v>0</v>
      </c>
      <c r="BF44" s="154"/>
      <c r="BG44" s="154">
        <v>11.03</v>
      </c>
      <c r="BI44" s="27">
        <v>0.18</v>
      </c>
      <c r="BJ44" s="27">
        <v>0.11</v>
      </c>
      <c r="BK44" s="27">
        <v>1</v>
      </c>
      <c r="BM44" s="154">
        <v>0.2</v>
      </c>
      <c r="BN44" s="154">
        <v>9</v>
      </c>
      <c r="BO44" s="154">
        <v>0</v>
      </c>
      <c r="BP44" s="154">
        <v>0</v>
      </c>
      <c r="BS44" s="66">
        <v>6.25</v>
      </c>
      <c r="BV44" s="27" t="s">
        <v>8</v>
      </c>
      <c r="BW44" s="27">
        <v>1077</v>
      </c>
      <c r="CA44" s="27">
        <f>CB44+J44+L44+P44+AD44+AI44</f>
        <v>100</v>
      </c>
      <c r="CB44" s="27">
        <f>100-(J44+L44+P44+AI44+AD44+AH44)</f>
        <v>48.1</v>
      </c>
    </row>
    <row r="45" spans="1:84" ht="15.5" x14ac:dyDescent="0.25">
      <c r="A45" s="10"/>
      <c r="B45" s="10"/>
      <c r="C45" s="54"/>
      <c r="E45" s="5"/>
      <c r="F45" s="5"/>
      <c r="G45" s="6"/>
      <c r="H45" s="27" t="s">
        <v>1110</v>
      </c>
      <c r="J45" s="216"/>
      <c r="K45" s="216"/>
      <c r="L45" s="216"/>
      <c r="M45" s="237" t="s">
        <v>1110</v>
      </c>
      <c r="N45" s="216" t="s">
        <v>1110</v>
      </c>
      <c r="P45" s="216"/>
      <c r="R45" s="216"/>
      <c r="S45" s="216"/>
      <c r="T45" s="216"/>
      <c r="V45" s="241"/>
      <c r="W45" s="241"/>
      <c r="X45" s="241"/>
      <c r="Y45" s="241" t="s">
        <v>408</v>
      </c>
      <c r="Z45" s="216" t="s">
        <v>408</v>
      </c>
      <c r="AA45" s="216"/>
      <c r="AB45" s="216"/>
      <c r="AI45" s="27" t="s">
        <v>374</v>
      </c>
      <c r="AJ45" s="154"/>
      <c r="AK45" s="154"/>
      <c r="AL45" s="154"/>
      <c r="AM45" s="154"/>
      <c r="AN45" s="154"/>
      <c r="AO45" s="154"/>
      <c r="AP45" s="154"/>
      <c r="AQ45" s="154"/>
      <c r="AR45" s="154"/>
      <c r="AS45" s="154"/>
      <c r="AT45" s="154"/>
      <c r="AU45" s="154"/>
      <c r="AV45" s="154"/>
      <c r="AW45" s="154"/>
      <c r="AX45" s="154"/>
      <c r="AY45" s="154"/>
      <c r="AZ45" s="154"/>
      <c r="BA45" s="154"/>
      <c r="BB45" s="154"/>
      <c r="BC45" s="154"/>
      <c r="BD45" s="154"/>
      <c r="BE45" s="154"/>
      <c r="BF45" s="154"/>
      <c r="BG45" s="154"/>
      <c r="BM45" s="154"/>
      <c r="BN45" s="154"/>
      <c r="BO45" s="154"/>
      <c r="BP45" s="154"/>
    </row>
    <row r="46" spans="1:84" ht="15.5" x14ac:dyDescent="0.25">
      <c r="A46" s="10" t="s">
        <v>1379</v>
      </c>
      <c r="B46" s="10" t="s">
        <v>499</v>
      </c>
      <c r="C46" s="54" t="s">
        <v>407</v>
      </c>
      <c r="D46" s="25">
        <v>1</v>
      </c>
      <c r="E46" s="5" t="s">
        <v>441</v>
      </c>
      <c r="F46" s="5"/>
      <c r="G46" s="6" t="s">
        <v>1433</v>
      </c>
      <c r="H46" s="27">
        <v>1</v>
      </c>
      <c r="I46" s="217">
        <f>(L46*17)+(P46*37)+(CB46*17)+(AH46*29)+(AD46*8)</f>
        <v>1450.09</v>
      </c>
      <c r="J46" s="223">
        <v>13.29</v>
      </c>
      <c r="K46" s="216">
        <f>L46/BS46</f>
        <v>1.0924370098093821</v>
      </c>
      <c r="L46" s="223">
        <v>6.5</v>
      </c>
      <c r="M46" s="223">
        <v>6.5</v>
      </c>
      <c r="N46" s="237">
        <v>0</v>
      </c>
      <c r="O46" s="27">
        <v>0</v>
      </c>
      <c r="P46" s="223">
        <v>0.52</v>
      </c>
      <c r="R46" s="223">
        <v>0.14000000000000001</v>
      </c>
      <c r="S46" s="223">
        <v>0.161</v>
      </c>
      <c r="T46" s="223">
        <v>0.13800000000000001</v>
      </c>
      <c r="U46" s="69"/>
      <c r="V46" s="241">
        <f>W46-AD46</f>
        <v>76.350000000000009</v>
      </c>
      <c r="W46" s="249">
        <v>79.150000000000006</v>
      </c>
      <c r="X46" s="249"/>
      <c r="Y46" s="241"/>
      <c r="Z46" s="216"/>
      <c r="AA46" s="216"/>
      <c r="AB46" s="216"/>
      <c r="AD46" s="69">
        <v>2.8</v>
      </c>
      <c r="AI46" s="69">
        <v>0.54</v>
      </c>
      <c r="AJ46" s="161">
        <v>3</v>
      </c>
      <c r="AK46" s="161">
        <v>4.2300000000000004</v>
      </c>
      <c r="AL46" s="161">
        <v>23</v>
      </c>
      <c r="AM46" s="161">
        <v>95</v>
      </c>
      <c r="AN46" s="161">
        <v>76</v>
      </c>
      <c r="AO46" s="161">
        <v>1</v>
      </c>
      <c r="AP46" s="161">
        <v>1.1000000000000001</v>
      </c>
      <c r="AQ46" s="161">
        <v>0.21</v>
      </c>
      <c r="AR46" s="161">
        <v>15.1</v>
      </c>
      <c r="AS46" s="161">
        <v>1.0369999999999999</v>
      </c>
      <c r="AT46" s="75">
        <v>0</v>
      </c>
      <c r="AU46" s="75"/>
      <c r="AV46" s="75">
        <v>0</v>
      </c>
      <c r="AW46" s="75"/>
      <c r="AX46" s="154"/>
      <c r="AY46" s="75"/>
      <c r="AZ46" s="154"/>
      <c r="BA46" s="154"/>
      <c r="BB46" s="154"/>
      <c r="BC46" s="154"/>
      <c r="BD46" s="154">
        <v>0</v>
      </c>
      <c r="BE46" s="154"/>
      <c r="BF46" s="154"/>
      <c r="BG46" s="154">
        <v>0.1</v>
      </c>
      <c r="BI46" s="161">
        <v>0.56499999999999995</v>
      </c>
      <c r="BJ46" s="161">
        <v>4.8000000000000001E-2</v>
      </c>
      <c r="BK46" s="161">
        <v>4.1130000000000004</v>
      </c>
      <c r="BM46" s="161">
        <v>0.17100000000000001</v>
      </c>
      <c r="BN46" s="161">
        <v>6</v>
      </c>
      <c r="BO46" s="154">
        <v>0</v>
      </c>
      <c r="BP46" s="154">
        <v>0</v>
      </c>
      <c r="BS46" s="289">
        <v>5.9499998092651367</v>
      </c>
      <c r="BV46" s="27" t="s">
        <v>7</v>
      </c>
      <c r="BW46" s="69" t="s">
        <v>1415</v>
      </c>
      <c r="CA46" s="76">
        <f>CB46+J46+L46+P46+AD46+AI46</f>
        <v>99.999999999999986</v>
      </c>
      <c r="CB46" s="27">
        <f>100-(J46+L46+P46+AI46+AD46+AH46)</f>
        <v>76.349999999999994</v>
      </c>
    </row>
    <row r="47" spans="1:84" ht="15.5" x14ac:dyDescent="0.25">
      <c r="A47" s="10"/>
      <c r="B47" s="10"/>
      <c r="C47" s="54"/>
      <c r="E47" s="5"/>
      <c r="F47" s="5"/>
      <c r="G47" s="6"/>
      <c r="J47" s="223"/>
      <c r="K47" s="216"/>
      <c r="L47" s="223"/>
      <c r="M47" s="237" t="s">
        <v>1110</v>
      </c>
      <c r="N47" s="216" t="s">
        <v>1110</v>
      </c>
      <c r="P47" s="223"/>
      <c r="R47" s="223"/>
      <c r="S47" s="223"/>
      <c r="T47" s="223"/>
      <c r="U47" s="69"/>
      <c r="V47" s="241" t="s">
        <v>1110</v>
      </c>
      <c r="W47" s="249"/>
      <c r="X47" s="249"/>
      <c r="Y47" s="241"/>
      <c r="Z47" s="216"/>
      <c r="AA47" s="216"/>
      <c r="AB47" s="216"/>
      <c r="AD47" s="69"/>
      <c r="AI47" s="69"/>
      <c r="AJ47" s="161"/>
      <c r="AK47" s="161"/>
      <c r="AL47" s="161"/>
      <c r="AM47" s="161"/>
      <c r="AN47" s="161"/>
      <c r="AO47" s="161"/>
      <c r="AP47" s="161"/>
      <c r="AQ47" s="161"/>
      <c r="AR47" s="161"/>
      <c r="AS47" s="161"/>
      <c r="AT47" s="75"/>
      <c r="AU47" s="75"/>
      <c r="AV47" s="75"/>
      <c r="AW47" s="75"/>
      <c r="AX47" s="154"/>
      <c r="AY47" s="75"/>
      <c r="AZ47" s="154"/>
      <c r="BA47" s="154"/>
      <c r="BB47" s="154"/>
      <c r="BC47" s="154"/>
      <c r="BD47" s="154" t="s">
        <v>1105</v>
      </c>
      <c r="BE47" s="154"/>
      <c r="BF47" s="154"/>
      <c r="BG47" s="154" t="s">
        <v>1108</v>
      </c>
      <c r="BI47" s="161"/>
      <c r="BJ47" s="161"/>
      <c r="BK47" s="161"/>
      <c r="BM47" s="161"/>
      <c r="BN47" s="161"/>
      <c r="BO47" s="154"/>
      <c r="BP47" s="154"/>
      <c r="BS47" s="72"/>
      <c r="BW47" s="69"/>
      <c r="CA47" s="76"/>
    </row>
    <row r="48" spans="1:84" ht="15.5" x14ac:dyDescent="0.25">
      <c r="A48" s="10" t="s">
        <v>1380</v>
      </c>
      <c r="B48" s="10" t="s">
        <v>499</v>
      </c>
      <c r="C48" s="54" t="s">
        <v>407</v>
      </c>
      <c r="D48" s="25">
        <v>1</v>
      </c>
      <c r="E48" s="5" t="s">
        <v>448</v>
      </c>
      <c r="F48" s="5"/>
      <c r="G48" s="6" t="s">
        <v>1433</v>
      </c>
      <c r="H48" s="27">
        <v>1</v>
      </c>
      <c r="I48" s="217">
        <f>(L48*17)+(P48*37)+(CB48*17)+(AH48*29)+(AD48*8)</f>
        <v>526.39</v>
      </c>
      <c r="J48" s="223">
        <v>68.53</v>
      </c>
      <c r="K48" s="216">
        <f>L48/BS48</f>
        <v>0.39663866817694488</v>
      </c>
      <c r="L48" s="223">
        <v>2.36</v>
      </c>
      <c r="M48" s="223">
        <v>2.36</v>
      </c>
      <c r="N48" s="237">
        <v>0</v>
      </c>
      <c r="O48" s="27">
        <v>0</v>
      </c>
      <c r="P48" s="223">
        <v>0.19</v>
      </c>
      <c r="R48" s="223">
        <v>5.0999999999999997E-2</v>
      </c>
      <c r="S48" s="223">
        <v>5.8000000000000003E-2</v>
      </c>
      <c r="T48" s="223">
        <v>0.05</v>
      </c>
      <c r="U48" s="69"/>
      <c r="V48" s="241">
        <f>W48-AD48</f>
        <v>27.73</v>
      </c>
      <c r="W48" s="249">
        <v>28.73</v>
      </c>
      <c r="X48" s="249"/>
      <c r="Y48" s="241"/>
      <c r="Z48" s="216"/>
      <c r="AA48" s="216"/>
      <c r="AB48" s="216"/>
      <c r="AD48" s="27">
        <v>1</v>
      </c>
      <c r="AI48" s="161">
        <v>0.2</v>
      </c>
      <c r="AJ48" s="161">
        <v>1</v>
      </c>
      <c r="AK48" s="161">
        <v>1.46</v>
      </c>
      <c r="AL48" s="161">
        <v>8</v>
      </c>
      <c r="AM48" s="161">
        <v>33</v>
      </c>
      <c r="AN48" s="161">
        <v>26</v>
      </c>
      <c r="AO48" s="161">
        <v>0</v>
      </c>
      <c r="AP48" s="161">
        <v>0.4</v>
      </c>
      <c r="AQ48" s="161">
        <v>7.1999999999999995E-2</v>
      </c>
      <c r="AR48" s="161">
        <v>7.5</v>
      </c>
      <c r="AS48" s="161">
        <v>0.35699999999999998</v>
      </c>
      <c r="AT48" s="154">
        <v>0</v>
      </c>
      <c r="AU48" s="154"/>
      <c r="AV48" s="154">
        <v>0</v>
      </c>
      <c r="AW48" s="154"/>
      <c r="AX48" s="154"/>
      <c r="AY48" s="154"/>
      <c r="AZ48" s="154"/>
      <c r="BA48" s="154"/>
      <c r="BB48" s="154"/>
      <c r="BC48" s="154"/>
      <c r="BD48" s="154">
        <v>0</v>
      </c>
      <c r="BE48" s="154"/>
      <c r="BF48" s="154"/>
      <c r="BG48" s="154" t="s">
        <v>501</v>
      </c>
      <c r="BI48" s="318">
        <v>0.16400000000000001</v>
      </c>
      <c r="BJ48" s="161">
        <v>1.6E-2</v>
      </c>
      <c r="BK48" s="161">
        <v>1.4930000000000001</v>
      </c>
      <c r="BM48" s="161">
        <v>5.8999999999999997E-2</v>
      </c>
      <c r="BN48" s="161">
        <v>2</v>
      </c>
      <c r="BO48" s="314">
        <v>0</v>
      </c>
      <c r="BP48" s="314">
        <v>0</v>
      </c>
      <c r="BS48" s="289">
        <v>5.9499998092651367</v>
      </c>
      <c r="BV48" s="27" t="s">
        <v>7</v>
      </c>
      <c r="BW48" s="69" t="s">
        <v>1416</v>
      </c>
      <c r="CA48" s="76">
        <f>CB48+J48+L48+P48+AD48+AI48</f>
        <v>100</v>
      </c>
      <c r="CB48" s="27">
        <f>100-(J48+L48+P48+AI48+AD48+AH48)</f>
        <v>27.72</v>
      </c>
    </row>
    <row r="49" spans="1:123" ht="15.5" x14ac:dyDescent="0.25">
      <c r="A49" s="10"/>
      <c r="B49" s="10"/>
      <c r="C49" s="54"/>
      <c r="E49" s="5"/>
      <c r="F49" s="5"/>
      <c r="G49" s="6"/>
      <c r="J49" s="223"/>
      <c r="K49" s="216"/>
      <c r="L49" s="223"/>
      <c r="M49" s="237" t="s">
        <v>1110</v>
      </c>
      <c r="N49" s="216" t="s">
        <v>1110</v>
      </c>
      <c r="P49" s="223"/>
      <c r="R49" s="223"/>
      <c r="S49" s="223"/>
      <c r="T49" s="223"/>
      <c r="U49" s="69"/>
      <c r="V49" s="241" t="s">
        <v>1110</v>
      </c>
      <c r="W49" s="249"/>
      <c r="X49" s="249"/>
      <c r="Y49" s="241"/>
      <c r="Z49" s="216"/>
      <c r="AA49" s="216"/>
      <c r="AB49" s="216"/>
      <c r="AD49" s="27" t="s">
        <v>1110</v>
      </c>
      <c r="AI49" s="69"/>
      <c r="AJ49" s="161"/>
      <c r="AK49" s="161"/>
      <c r="AL49" s="161"/>
      <c r="AM49" s="161"/>
      <c r="AN49" s="161"/>
      <c r="AO49" s="161"/>
      <c r="AP49" s="161"/>
      <c r="AQ49" s="161"/>
      <c r="AR49" s="161"/>
      <c r="AS49" s="161"/>
      <c r="AT49" s="154"/>
      <c r="AU49" s="154"/>
      <c r="AV49" s="154"/>
      <c r="AW49" s="154"/>
      <c r="AX49" s="154"/>
      <c r="AY49" s="154"/>
      <c r="AZ49" s="154"/>
      <c r="BA49" s="154"/>
      <c r="BB49" s="154"/>
      <c r="BC49" s="154"/>
      <c r="BD49" s="154" t="s">
        <v>1105</v>
      </c>
      <c r="BE49" s="154"/>
      <c r="BF49" s="154"/>
      <c r="BG49" s="154" t="s">
        <v>1107</v>
      </c>
      <c r="BI49" s="318"/>
      <c r="BJ49" s="161"/>
      <c r="BK49" s="161"/>
      <c r="BM49" s="161"/>
      <c r="BN49" s="161"/>
      <c r="BO49" s="314"/>
      <c r="BP49" s="314"/>
      <c r="BW49" s="69"/>
      <c r="CA49" s="76"/>
    </row>
    <row r="50" spans="1:123" ht="15" x14ac:dyDescent="0.25">
      <c r="A50" s="10" t="s">
        <v>1381</v>
      </c>
      <c r="B50" s="10" t="s">
        <v>499</v>
      </c>
      <c r="C50" s="54" t="s">
        <v>409</v>
      </c>
      <c r="D50" s="25">
        <v>1</v>
      </c>
      <c r="E50" s="40" t="s">
        <v>644</v>
      </c>
      <c r="F50" s="5"/>
      <c r="G50" s="17"/>
      <c r="I50" s="217">
        <f>(L50*17)+(P50*37)+(CB50*17)+(AH50*29)+(AD50*8)</f>
        <v>440.54490889530433</v>
      </c>
      <c r="J50" s="216">
        <v>73.572608710329305</v>
      </c>
      <c r="K50" s="216">
        <v>0.48152146893782349</v>
      </c>
      <c r="L50" s="216">
        <v>2.8953561904162752</v>
      </c>
      <c r="M50" s="216">
        <v>2.7162957316839265</v>
      </c>
      <c r="N50" s="216">
        <v>0</v>
      </c>
      <c r="O50" s="27">
        <v>0</v>
      </c>
      <c r="P50" s="216">
        <v>0.48590993065923593</v>
      </c>
      <c r="Q50" s="216">
        <v>0</v>
      </c>
      <c r="R50" s="216">
        <v>6.8515170306072196E-2</v>
      </c>
      <c r="S50" s="216">
        <v>8.4599443539984873E-2</v>
      </c>
      <c r="T50" s="216">
        <v>0.16975679521074588</v>
      </c>
      <c r="U50" s="27">
        <v>0</v>
      </c>
      <c r="V50" s="241">
        <v>20.678174919885468</v>
      </c>
      <c r="W50" s="241">
        <v>0.17906045873234835</v>
      </c>
      <c r="X50" s="241">
        <v>6.9387875762034898</v>
      </c>
      <c r="Y50" s="241">
        <v>18.718398646691028</v>
      </c>
      <c r="Z50" s="216">
        <v>1.8863498746774874</v>
      </c>
      <c r="AA50" s="216">
        <v>6.7665840889108484</v>
      </c>
      <c r="AB50" s="216">
        <v>0.17220348729264134</v>
      </c>
      <c r="AC50" s="27">
        <v>0</v>
      </c>
      <c r="AD50" s="216">
        <v>1.0145200925566473</v>
      </c>
      <c r="AE50" s="27">
        <v>0</v>
      </c>
      <c r="AF50" s="154">
        <v>0.64829548157229688</v>
      </c>
      <c r="AG50" s="27">
        <v>0</v>
      </c>
      <c r="AH50" s="27">
        <v>0</v>
      </c>
      <c r="AI50" s="154">
        <v>0.54754475348660214</v>
      </c>
      <c r="AJ50" s="154">
        <v>15.626102869532261</v>
      </c>
      <c r="AK50" s="154">
        <v>0.54949275673651887</v>
      </c>
      <c r="AL50" s="154">
        <v>16.185569402908353</v>
      </c>
      <c r="AM50" s="154">
        <v>40.641581403663288</v>
      </c>
      <c r="AN50" s="154">
        <v>56.75702268957464</v>
      </c>
      <c r="AO50" s="154">
        <v>124.9994725406585</v>
      </c>
      <c r="AP50" s="154">
        <v>0.3311605524858488</v>
      </c>
      <c r="AQ50" s="154">
        <v>5.8073872886518385E-2</v>
      </c>
      <c r="AR50" s="154">
        <v>0.51785718395787084</v>
      </c>
      <c r="AS50" s="150">
        <f>+AS63</f>
        <v>0</v>
      </c>
      <c r="AT50" s="154">
        <v>0</v>
      </c>
      <c r="AU50" s="154">
        <v>1.8700831199200871</v>
      </c>
      <c r="AV50" s="154">
        <v>0</v>
      </c>
      <c r="AW50" s="154">
        <v>0</v>
      </c>
      <c r="AX50" s="154"/>
      <c r="AY50" s="154"/>
      <c r="AZ50" s="154"/>
      <c r="BA50" s="154"/>
      <c r="BB50" s="154"/>
      <c r="BC50" s="154"/>
      <c r="BD50" s="154">
        <v>0</v>
      </c>
      <c r="BE50" s="154">
        <v>0</v>
      </c>
      <c r="BF50" s="154">
        <v>0</v>
      </c>
      <c r="BG50" s="154">
        <v>0.12436052747468582</v>
      </c>
      <c r="BH50" s="27">
        <v>0</v>
      </c>
      <c r="BI50" s="154">
        <v>4.493809737167969E-2</v>
      </c>
      <c r="BJ50" s="154">
        <v>2.3796807700983108E-2</v>
      </c>
      <c r="BK50" s="154">
        <v>0.44493952630698669</v>
      </c>
      <c r="BM50" s="154">
        <v>4.1656101496219941E-2</v>
      </c>
      <c r="BN50" s="154">
        <v>8.8010786831239098</v>
      </c>
      <c r="BO50" s="154">
        <v>9.3504155996004354E-5</v>
      </c>
      <c r="BP50" s="154">
        <v>2.3843559778981113E-2</v>
      </c>
      <c r="BV50" s="27" t="s">
        <v>496</v>
      </c>
      <c r="CA50" s="27">
        <f>CB50+J50+L50+P50+AD50+AI50</f>
        <v>100</v>
      </c>
      <c r="CB50" s="27">
        <f>100-(J50+L50+P50+AI50+AD50+AH50)</f>
        <v>21.484060322551926</v>
      </c>
    </row>
    <row r="51" spans="1:123" ht="15" x14ac:dyDescent="0.25">
      <c r="A51" s="10"/>
      <c r="B51" s="10"/>
      <c r="C51" s="54"/>
      <c r="E51" s="40"/>
      <c r="F51" s="5"/>
      <c r="G51" s="17"/>
      <c r="J51" s="216"/>
      <c r="K51" s="216"/>
      <c r="L51" s="216"/>
      <c r="M51" s="216"/>
      <c r="N51" s="216"/>
      <c r="P51" s="216"/>
      <c r="R51" s="216"/>
      <c r="S51" s="216"/>
      <c r="T51" s="216"/>
      <c r="V51" s="241"/>
      <c r="W51" s="241"/>
      <c r="X51" s="241"/>
      <c r="Y51" s="241"/>
      <c r="AJ51" s="154"/>
      <c r="AK51" s="154"/>
      <c r="AL51" s="154"/>
      <c r="AM51" s="154"/>
      <c r="AN51" s="154"/>
      <c r="AO51" s="154"/>
      <c r="AP51" s="154"/>
      <c r="AQ51" s="154"/>
      <c r="AR51" s="154"/>
      <c r="AS51" s="154"/>
      <c r="AT51" s="154"/>
      <c r="AU51" s="154"/>
      <c r="AV51" s="154"/>
      <c r="AW51" s="154"/>
      <c r="AX51" s="154"/>
      <c r="AY51" s="154"/>
      <c r="AZ51" s="154"/>
      <c r="BA51" s="154"/>
      <c r="BB51" s="154"/>
      <c r="BC51" s="154"/>
      <c r="BD51" s="154"/>
      <c r="BE51" s="154"/>
      <c r="BF51" s="154"/>
      <c r="BG51" s="154"/>
      <c r="CA51" s="76"/>
    </row>
    <row r="52" spans="1:123" ht="15.5" x14ac:dyDescent="0.25">
      <c r="A52" s="10" t="s">
        <v>1387</v>
      </c>
      <c r="B52" s="10" t="s">
        <v>499</v>
      </c>
      <c r="C52" s="54" t="s">
        <v>407</v>
      </c>
      <c r="D52" s="25">
        <v>1</v>
      </c>
      <c r="E52" s="5" t="s">
        <v>442</v>
      </c>
      <c r="F52" s="5"/>
      <c r="G52" s="6" t="s">
        <v>1434</v>
      </c>
      <c r="H52" s="27">
        <v>1</v>
      </c>
      <c r="I52" s="217">
        <f>(L52*17)+(P52*37)+(CB52*17)+(AH52*29)+(AD52*8)</f>
        <v>1526.21</v>
      </c>
      <c r="J52" s="223">
        <v>9.1999999999999993</v>
      </c>
      <c r="K52" s="223">
        <f>L52/BS52</f>
        <v>1.8080000000000001</v>
      </c>
      <c r="L52" s="223">
        <v>11.3</v>
      </c>
      <c r="M52" s="223">
        <v>11.3</v>
      </c>
      <c r="N52" s="237">
        <v>0</v>
      </c>
      <c r="O52" s="27">
        <v>0</v>
      </c>
      <c r="P52" s="216">
        <v>3.3</v>
      </c>
      <c r="R52" s="223">
        <v>0.45700000000000002</v>
      </c>
      <c r="S52" s="223">
        <v>0.99299999999999999</v>
      </c>
      <c r="T52" s="223">
        <v>1.37</v>
      </c>
      <c r="V52" s="241">
        <f>W52-AD52</f>
        <v>68.33</v>
      </c>
      <c r="W52" s="249">
        <v>74.63</v>
      </c>
      <c r="X52" s="249"/>
      <c r="Y52" s="241"/>
      <c r="AD52" s="69">
        <v>6.3</v>
      </c>
      <c r="AI52" s="27">
        <v>1.57</v>
      </c>
      <c r="AJ52" s="161">
        <v>28</v>
      </c>
      <c r="AK52" s="161">
        <v>4.4000000000000004</v>
      </c>
      <c r="AL52" s="161"/>
      <c r="AM52" s="161">
        <v>287</v>
      </c>
      <c r="AN52" s="161">
        <v>350</v>
      </c>
      <c r="AO52" s="161">
        <v>6</v>
      </c>
      <c r="AP52" s="161"/>
      <c r="AQ52" s="161"/>
      <c r="AR52" s="154"/>
      <c r="AS52" s="154"/>
      <c r="AT52" s="154">
        <v>0</v>
      </c>
      <c r="AU52" s="154"/>
      <c r="AV52" s="154">
        <v>0</v>
      </c>
      <c r="AW52" s="154"/>
      <c r="AX52" s="154"/>
      <c r="AY52" s="154"/>
      <c r="AZ52" s="154"/>
      <c r="BA52" s="154"/>
      <c r="BB52" s="154"/>
      <c r="BC52" s="154"/>
      <c r="BD52" s="154">
        <v>0</v>
      </c>
      <c r="BE52" s="154"/>
      <c r="BF52" s="154"/>
      <c r="BG52" s="313" t="s">
        <v>501</v>
      </c>
      <c r="BI52" s="69">
        <v>0.23699999999999999</v>
      </c>
      <c r="BJ52" s="69">
        <v>0.14199999999999999</v>
      </c>
      <c r="BK52" s="69">
        <v>2.927</v>
      </c>
      <c r="BM52" s="26" t="s">
        <v>1392</v>
      </c>
      <c r="BN52" s="26" t="s">
        <v>1392</v>
      </c>
      <c r="BO52" s="27">
        <v>0</v>
      </c>
      <c r="BP52" s="27">
        <v>0</v>
      </c>
      <c r="BS52" s="66">
        <v>6.25</v>
      </c>
      <c r="BV52" s="27" t="s">
        <v>7</v>
      </c>
      <c r="BW52" s="74" t="s">
        <v>6</v>
      </c>
      <c r="CA52" s="76">
        <f>CB52+J52+L52+P52+AD52+AI52</f>
        <v>99.999999999999986</v>
      </c>
      <c r="CB52" s="27">
        <f>100-(J52+L52+P52+AI52+AD52+AH52)</f>
        <v>68.33</v>
      </c>
    </row>
    <row r="53" spans="1:123" ht="15.5" x14ac:dyDescent="0.25">
      <c r="A53" s="10"/>
      <c r="B53" s="10"/>
      <c r="C53" s="54"/>
      <c r="E53" s="5"/>
      <c r="F53" s="5"/>
      <c r="G53" s="6"/>
      <c r="J53" s="223"/>
      <c r="K53" s="223"/>
      <c r="L53" s="223"/>
      <c r="M53" s="216" t="s">
        <v>1110</v>
      </c>
      <c r="N53" s="216" t="s">
        <v>1110</v>
      </c>
      <c r="R53" s="69"/>
      <c r="S53" s="69"/>
      <c r="T53" s="69"/>
      <c r="V53" s="241"/>
      <c r="W53" s="249"/>
      <c r="X53" s="249"/>
      <c r="Y53" s="241"/>
      <c r="AD53" s="69"/>
      <c r="AJ53" s="161"/>
      <c r="AK53" s="161"/>
      <c r="AL53" s="161"/>
      <c r="AM53" s="161"/>
      <c r="AN53" s="161"/>
      <c r="AO53" s="161"/>
      <c r="AP53" s="161"/>
      <c r="AQ53" s="161"/>
      <c r="AR53" s="154"/>
      <c r="AS53" s="154"/>
      <c r="AT53" s="154"/>
      <c r="AU53" s="154"/>
      <c r="AV53" s="154"/>
      <c r="AW53" s="154"/>
      <c r="AX53" s="154"/>
      <c r="AY53" s="154"/>
      <c r="AZ53" s="154"/>
      <c r="BA53" s="154"/>
      <c r="BB53" s="154"/>
      <c r="BC53" s="154"/>
      <c r="BD53" s="154" t="s">
        <v>1106</v>
      </c>
      <c r="BE53" s="154"/>
      <c r="BF53" s="154"/>
      <c r="BG53" s="154" t="s">
        <v>1106</v>
      </c>
      <c r="BI53" s="69"/>
      <c r="BJ53" s="69"/>
      <c r="BK53" s="69"/>
      <c r="BW53" s="74"/>
      <c r="CA53" s="76"/>
    </row>
    <row r="54" spans="1:123" ht="15.5" x14ac:dyDescent="0.25">
      <c r="A54" s="10" t="s">
        <v>1382</v>
      </c>
      <c r="B54" s="10" t="s">
        <v>499</v>
      </c>
      <c r="C54" s="54" t="s">
        <v>407</v>
      </c>
      <c r="D54" s="25">
        <v>1</v>
      </c>
      <c r="E54" s="5" t="s">
        <v>1407</v>
      </c>
      <c r="F54" s="5"/>
      <c r="G54" s="6" t="s">
        <v>1434</v>
      </c>
      <c r="H54" s="27">
        <v>1</v>
      </c>
      <c r="I54" s="217">
        <f>(L54*17)+(P54*37)+(CB54*17)+(AH54*29)+(AD54*8)</f>
        <v>1478.3700000000001</v>
      </c>
      <c r="J54" s="70">
        <v>11</v>
      </c>
      <c r="K54" s="216">
        <f>L54/BS54</f>
        <v>1.6591999999999998</v>
      </c>
      <c r="L54" s="241">
        <v>10.37</v>
      </c>
      <c r="M54" s="70">
        <v>10.37</v>
      </c>
      <c r="N54" s="237">
        <v>0</v>
      </c>
      <c r="O54" s="73">
        <v>0</v>
      </c>
      <c r="P54" s="241">
        <v>1.7</v>
      </c>
      <c r="V54" s="241">
        <v>72.2</v>
      </c>
      <c r="W54" s="241"/>
      <c r="X54" s="241"/>
      <c r="Y54" s="250">
        <v>71.400000000000006</v>
      </c>
      <c r="Z54" s="241">
        <v>0.37000000476837158</v>
      </c>
      <c r="AA54" s="241"/>
      <c r="AB54" s="241"/>
      <c r="AD54" s="241">
        <v>4.66</v>
      </c>
      <c r="AI54" s="91">
        <v>1.57</v>
      </c>
      <c r="AJ54" s="296">
        <v>12</v>
      </c>
      <c r="AK54" s="75">
        <v>5.8</v>
      </c>
      <c r="AL54" s="154"/>
      <c r="AM54" s="154"/>
      <c r="AN54" s="154"/>
      <c r="AO54" s="154">
        <v>44</v>
      </c>
      <c r="AP54" s="75">
        <v>2.14</v>
      </c>
      <c r="AQ54" s="154"/>
      <c r="AR54" s="154"/>
      <c r="AS54" s="154"/>
      <c r="AT54" s="75">
        <v>0</v>
      </c>
      <c r="AU54" s="75"/>
      <c r="AV54" s="75">
        <v>0</v>
      </c>
      <c r="AW54" s="75">
        <v>1</v>
      </c>
      <c r="AX54" s="154"/>
      <c r="AY54" s="154">
        <v>1</v>
      </c>
      <c r="AZ54" s="154"/>
      <c r="BA54" s="154"/>
      <c r="BB54" s="154"/>
      <c r="BC54" s="154"/>
      <c r="BD54" s="154">
        <v>0</v>
      </c>
      <c r="BE54" s="154"/>
      <c r="BF54" s="154"/>
      <c r="BG54" s="313" t="s">
        <v>501</v>
      </c>
      <c r="BI54" s="75">
        <v>0.18</v>
      </c>
      <c r="BJ54" s="75">
        <v>0.12</v>
      </c>
      <c r="BK54" s="75">
        <v>0.91</v>
      </c>
      <c r="BM54" s="26" t="s">
        <v>1392</v>
      </c>
      <c r="BO54" s="27">
        <v>0</v>
      </c>
      <c r="BP54" s="27">
        <v>0</v>
      </c>
      <c r="BS54" s="27">
        <v>6.25</v>
      </c>
      <c r="BV54" s="27" t="s">
        <v>5</v>
      </c>
      <c r="BW54" s="27">
        <v>374</v>
      </c>
      <c r="BX54" s="27" t="s">
        <v>1209</v>
      </c>
      <c r="BY54" s="27" t="s">
        <v>472</v>
      </c>
      <c r="CA54" s="76">
        <f>CB54+J54+L54+P54+AD54+AI54</f>
        <v>100</v>
      </c>
      <c r="CB54" s="27">
        <f>100-(J54+L54+P54+AI54+AD54+AH54)</f>
        <v>70.7</v>
      </c>
    </row>
    <row r="55" spans="1:123" ht="15.5" x14ac:dyDescent="0.25">
      <c r="A55" s="10"/>
      <c r="B55" s="10"/>
      <c r="C55" s="54"/>
      <c r="E55" s="5"/>
      <c r="F55" s="5"/>
      <c r="G55" s="6"/>
      <c r="J55" s="70"/>
      <c r="K55" s="216"/>
      <c r="L55" s="70"/>
      <c r="M55" s="27" t="s">
        <v>1110</v>
      </c>
      <c r="N55" s="216" t="s">
        <v>1110</v>
      </c>
      <c r="O55" s="27" t="s">
        <v>1110</v>
      </c>
      <c r="P55" s="70"/>
      <c r="V55" s="241"/>
      <c r="W55" s="241"/>
      <c r="X55" s="241"/>
      <c r="Y55" s="241"/>
      <c r="Z55" s="241"/>
      <c r="AA55" s="241"/>
      <c r="AB55" s="241"/>
      <c r="AD55" s="70"/>
      <c r="AI55" s="27" t="s">
        <v>1104</v>
      </c>
      <c r="AJ55" s="75"/>
      <c r="AK55" s="75"/>
      <c r="AL55" s="154"/>
      <c r="AM55" s="154"/>
      <c r="AN55" s="154"/>
      <c r="AO55" s="154"/>
      <c r="AP55" s="75"/>
      <c r="AQ55" s="154"/>
      <c r="AR55" s="154"/>
      <c r="AS55" s="154"/>
      <c r="AT55" s="75"/>
      <c r="AU55" s="75"/>
      <c r="AV55" s="75"/>
      <c r="AW55" s="75"/>
      <c r="AX55" s="154"/>
      <c r="AY55" s="154"/>
      <c r="AZ55" s="154"/>
      <c r="BA55" s="154"/>
      <c r="BB55" s="154"/>
      <c r="BC55" s="154"/>
      <c r="BD55" s="154" t="s">
        <v>1106</v>
      </c>
      <c r="BE55" s="154"/>
      <c r="BF55" s="154"/>
      <c r="BG55" s="154" t="s">
        <v>1106</v>
      </c>
      <c r="BI55" s="75"/>
      <c r="BJ55" s="75"/>
      <c r="BK55" s="75"/>
      <c r="CA55" s="76"/>
    </row>
    <row r="56" spans="1:123" ht="15.5" x14ac:dyDescent="0.25">
      <c r="A56" s="10" t="s">
        <v>1383</v>
      </c>
      <c r="B56" s="10" t="s">
        <v>499</v>
      </c>
      <c r="C56" s="54" t="s">
        <v>409</v>
      </c>
      <c r="D56" s="25">
        <v>1</v>
      </c>
      <c r="E56" s="40" t="s">
        <v>520</v>
      </c>
      <c r="F56" s="5"/>
      <c r="G56" s="6" t="s">
        <v>1434</v>
      </c>
      <c r="H56">
        <v>1</v>
      </c>
      <c r="I56" s="217">
        <f>(L56*17)+(P56*37)+(CB56*17)+(AH56*29)+(AD56*8)</f>
        <v>567.65353557670721</v>
      </c>
      <c r="J56" s="222">
        <v>65.715703141982559</v>
      </c>
      <c r="K56" s="222">
        <f>L56/BS56</f>
        <v>0.63708729629854</v>
      </c>
      <c r="L56" s="222">
        <v>3.9817956018658749</v>
      </c>
      <c r="M56" s="222">
        <v>3.9817956018658749</v>
      </c>
      <c r="N56" s="222">
        <v>0</v>
      </c>
      <c r="O56" s="238">
        <v>0</v>
      </c>
      <c r="P56" s="222">
        <v>0.65275337735506156</v>
      </c>
      <c r="Q56" s="222">
        <v>0</v>
      </c>
      <c r="R56" s="222">
        <v>0</v>
      </c>
      <c r="S56" s="222">
        <v>0</v>
      </c>
      <c r="T56" s="222">
        <v>0</v>
      </c>
      <c r="U56" s="150">
        <v>0</v>
      </c>
      <c r="V56" s="247">
        <v>27.722819908844375</v>
      </c>
      <c r="W56" s="247">
        <v>0</v>
      </c>
      <c r="X56" s="247">
        <v>0</v>
      </c>
      <c r="Y56" s="247">
        <v>27.415641848912582</v>
      </c>
      <c r="Z56" s="247">
        <v>0.14206985454937845</v>
      </c>
      <c r="AA56" s="247">
        <v>0</v>
      </c>
      <c r="AB56" s="247">
        <v>0</v>
      </c>
      <c r="AC56" s="150">
        <v>0</v>
      </c>
      <c r="AD56" s="150">
        <v>1.7893121991026981</v>
      </c>
      <c r="AE56" s="150">
        <v>0</v>
      </c>
      <c r="AF56" s="150">
        <v>0</v>
      </c>
      <c r="AG56" s="150">
        <v>0</v>
      </c>
      <c r="AH56" s="150">
        <v>0</v>
      </c>
      <c r="AI56" s="150">
        <v>0.71357463322155656</v>
      </c>
      <c r="AJ56" s="150">
        <v>6.8224247110851373</v>
      </c>
      <c r="AK56" s="150">
        <v>2.2270409345055038</v>
      </c>
      <c r="AL56" s="150">
        <v>1.1073769060541161</v>
      </c>
      <c r="AM56" s="150">
        <v>0</v>
      </c>
      <c r="AN56" s="150">
        <v>0</v>
      </c>
      <c r="AO56" s="150">
        <v>19.109547108356885</v>
      </c>
      <c r="AP56" s="150">
        <v>0.82170131031754789</v>
      </c>
      <c r="AQ56" s="150">
        <v>7.7516383423788119E-3</v>
      </c>
      <c r="AR56" s="150">
        <v>0</v>
      </c>
      <c r="AS56" s="150">
        <v>0</v>
      </c>
      <c r="AT56" s="150">
        <v>0</v>
      </c>
      <c r="AU56" s="150">
        <v>0</v>
      </c>
      <c r="AV56" s="150">
        <v>0</v>
      </c>
      <c r="AW56" s="150" t="s">
        <v>501</v>
      </c>
      <c r="AX56" s="150">
        <v>0</v>
      </c>
      <c r="AY56" s="150">
        <v>0.38397257491474207</v>
      </c>
      <c r="AZ56" s="150">
        <v>0</v>
      </c>
      <c r="BA56" s="150">
        <v>0</v>
      </c>
      <c r="BB56" s="150">
        <v>0</v>
      </c>
      <c r="BC56" s="150">
        <v>0</v>
      </c>
      <c r="BD56" s="150">
        <v>0</v>
      </c>
      <c r="BE56" s="150">
        <v>0</v>
      </c>
      <c r="BF56" s="150">
        <v>0</v>
      </c>
      <c r="BG56" s="150">
        <v>0</v>
      </c>
      <c r="BH56" s="150">
        <v>0</v>
      </c>
      <c r="BI56" s="150">
        <v>4.1469038090792144E-2</v>
      </c>
      <c r="BJ56" s="150">
        <v>2.7646025393861427E-2</v>
      </c>
      <c r="BK56" s="150">
        <v>0.20964902590344917</v>
      </c>
      <c r="BL56" s="150"/>
      <c r="BM56" s="150">
        <v>0</v>
      </c>
      <c r="BN56" s="150">
        <v>0</v>
      </c>
      <c r="BO56" s="150">
        <v>0</v>
      </c>
      <c r="BP56" s="150">
        <v>0</v>
      </c>
      <c r="BQ56" s="150"/>
      <c r="BR56" s="150"/>
      <c r="BS56" s="27">
        <v>6.25</v>
      </c>
      <c r="BT56" s="150"/>
      <c r="BU56" s="150"/>
      <c r="BV56" s="27" t="s">
        <v>496</v>
      </c>
      <c r="BW56" s="150" t="s">
        <v>197</v>
      </c>
      <c r="BX56" s="150" t="s">
        <v>197</v>
      </c>
      <c r="BY56" s="150" t="s">
        <v>197</v>
      </c>
      <c r="BZ56" s="150" t="s">
        <v>197</v>
      </c>
      <c r="CA56" s="27">
        <f>CB56+J56+L56+P56+AD56+AI56</f>
        <v>100.00000000000001</v>
      </c>
      <c r="CB56" s="27">
        <f>100-(J56+L56+P56+AI56+AD56+AH56)</f>
        <v>27.146861046472267</v>
      </c>
    </row>
    <row r="57" spans="1:123" ht="15.5" x14ac:dyDescent="0.25">
      <c r="A57" s="10"/>
      <c r="B57" s="10"/>
      <c r="C57" s="54"/>
      <c r="E57" s="5"/>
      <c r="F57" s="5"/>
      <c r="G57" s="6"/>
      <c r="J57" s="216"/>
      <c r="K57" s="216"/>
      <c r="L57" s="216"/>
      <c r="M57" s="216"/>
      <c r="N57" s="216"/>
      <c r="O57" s="217"/>
      <c r="P57" s="216"/>
      <c r="Q57" s="216"/>
      <c r="R57" s="216"/>
      <c r="S57" s="216"/>
      <c r="T57" s="216"/>
      <c r="V57" s="241"/>
      <c r="W57" s="241"/>
      <c r="X57" s="241"/>
      <c r="Y57" s="241"/>
      <c r="Z57" s="241"/>
      <c r="AA57" s="241"/>
      <c r="AB57" s="241"/>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54"/>
      <c r="CA57" s="76"/>
    </row>
    <row r="58" spans="1:123" ht="15.5" x14ac:dyDescent="0.25">
      <c r="A58" s="10" t="s">
        <v>1384</v>
      </c>
      <c r="B58" s="10" t="s">
        <v>499</v>
      </c>
      <c r="C58" s="54" t="s">
        <v>409</v>
      </c>
      <c r="D58" s="25">
        <v>1</v>
      </c>
      <c r="E58" s="5" t="s">
        <v>1131</v>
      </c>
      <c r="F58" s="5"/>
      <c r="G58" s="6" t="s">
        <v>1434</v>
      </c>
      <c r="H58">
        <v>1</v>
      </c>
      <c r="I58" s="217">
        <v>410.40630231786503</v>
      </c>
      <c r="J58" s="222">
        <v>76.410119922263831</v>
      </c>
      <c r="K58" s="222">
        <f>L58/BS58</f>
        <v>0.39669079015973829</v>
      </c>
      <c r="L58" s="222">
        <v>2.4793174384983643</v>
      </c>
      <c r="M58" s="222">
        <v>1.6948267526188554</v>
      </c>
      <c r="N58" s="222">
        <v>0.78449068587950876</v>
      </c>
      <c r="O58" s="238">
        <v>2.4515333933734654E-3</v>
      </c>
      <c r="P58" s="222">
        <v>1.1113618049959708</v>
      </c>
      <c r="Q58" s="222">
        <v>0</v>
      </c>
      <c r="R58" s="222">
        <v>0.4755974783144522</v>
      </c>
      <c r="S58" s="222">
        <v>0.22063800540361189</v>
      </c>
      <c r="T58" s="222">
        <v>2.6966867327108117E-2</v>
      </c>
      <c r="U58" s="150">
        <v>0</v>
      </c>
      <c r="V58" s="247">
        <v>18.884978906953592</v>
      </c>
      <c r="W58" s="247">
        <v>0</v>
      </c>
      <c r="X58" s="247">
        <v>0</v>
      </c>
      <c r="Y58" s="247">
        <v>11.669298952457693</v>
      </c>
      <c r="Z58" s="247">
        <v>7.1454026646651805</v>
      </c>
      <c r="AA58" s="247">
        <v>0</v>
      </c>
      <c r="AB58" s="247">
        <v>0</v>
      </c>
      <c r="AC58" s="150">
        <v>0</v>
      </c>
      <c r="AD58" s="150">
        <v>0.7616097075413566</v>
      </c>
      <c r="AE58" s="150">
        <v>0</v>
      </c>
      <c r="AF58" s="150">
        <v>0</v>
      </c>
      <c r="AG58" s="150">
        <v>0</v>
      </c>
      <c r="AH58" s="150">
        <v>0</v>
      </c>
      <c r="AI58" s="150">
        <v>0.58550789211736254</v>
      </c>
      <c r="AJ58" s="150">
        <v>37.896620372564819</v>
      </c>
      <c r="AK58" s="150">
        <v>1.1808219178082189</v>
      </c>
      <c r="AL58" s="150">
        <v>4.8826373418021509</v>
      </c>
      <c r="AM58" s="150">
        <v>22.492818884201544</v>
      </c>
      <c r="AN58" s="150">
        <v>57.120728065601746</v>
      </c>
      <c r="AO58" s="150">
        <v>23.085272787600132</v>
      </c>
      <c r="AP58" s="150">
        <v>0.44291036640280612</v>
      </c>
      <c r="AQ58" s="150">
        <v>1.327913921410627E-2</v>
      </c>
      <c r="AR58" s="150">
        <v>0.49030667867469302</v>
      </c>
      <c r="AS58" s="150">
        <v>0.98061335734938604</v>
      </c>
      <c r="AT58" s="150">
        <v>0</v>
      </c>
      <c r="AU58" s="150">
        <v>9.8061335734938613</v>
      </c>
      <c r="AV58" s="150">
        <v>9.0706735554818199</v>
      </c>
      <c r="AW58" s="150">
        <v>4.8213490069678153</v>
      </c>
      <c r="AX58" s="150">
        <v>0</v>
      </c>
      <c r="AY58" s="150">
        <v>0.16343555955823102</v>
      </c>
      <c r="AZ58" s="150">
        <v>0</v>
      </c>
      <c r="BA58" s="150">
        <v>0</v>
      </c>
      <c r="BB58" s="150">
        <v>0</v>
      </c>
      <c r="BC58" s="150">
        <v>0</v>
      </c>
      <c r="BD58" s="150">
        <v>7.3546001801203954E-3</v>
      </c>
      <c r="BE58" s="150">
        <v>0</v>
      </c>
      <c r="BF58" s="150">
        <v>0</v>
      </c>
      <c r="BG58" s="150">
        <v>3.4321467507228511E-2</v>
      </c>
      <c r="BH58" s="150">
        <v>0</v>
      </c>
      <c r="BI58" s="150">
        <v>2.0960610513343123E-2</v>
      </c>
      <c r="BJ58" s="150">
        <v>3.34634308195478E-2</v>
      </c>
      <c r="BK58" s="150">
        <v>0.1112996160591553</v>
      </c>
      <c r="BL58" s="150">
        <v>0</v>
      </c>
      <c r="BM58" s="150">
        <v>3.9714840972650137E-3</v>
      </c>
      <c r="BN58" s="150">
        <v>0.61288334834336633</v>
      </c>
      <c r="BO58" s="150">
        <v>9.8061335734938596E-2</v>
      </c>
      <c r="BP58" s="150">
        <v>0.24515333933734651</v>
      </c>
      <c r="BQ58" s="25"/>
      <c r="BR58" s="14"/>
      <c r="BS58" s="27">
        <v>6.25</v>
      </c>
      <c r="BT58" s="14"/>
      <c r="BU58" s="14"/>
      <c r="BV58" s="27" t="s">
        <v>496</v>
      </c>
      <c r="BW58" s="25"/>
      <c r="BX58" s="25"/>
      <c r="BY58" s="25"/>
      <c r="BZ58" s="25"/>
      <c r="CA58" s="27">
        <f>CB58+J58+L58+P58+AD58+AI58</f>
        <v>100</v>
      </c>
      <c r="CB58" s="27">
        <f>100-(J58+L58+P58+AI58+AD58+AH58)</f>
        <v>18.652083234583117</v>
      </c>
      <c r="CC58" s="25"/>
      <c r="CD58" s="25"/>
      <c r="CE58" s="25"/>
    </row>
    <row r="59" spans="1:123" ht="15.5" x14ac:dyDescent="0.25">
      <c r="A59" s="10"/>
      <c r="B59" s="10"/>
      <c r="C59" s="54"/>
      <c r="E59" s="5"/>
      <c r="F59" s="5"/>
      <c r="G59" s="6"/>
      <c r="J59" s="216"/>
      <c r="K59" s="216"/>
      <c r="L59" s="216"/>
      <c r="M59" s="216"/>
      <c r="N59" s="216"/>
      <c r="P59" s="216"/>
      <c r="Q59" s="216"/>
      <c r="R59" s="216"/>
      <c r="S59" s="216"/>
      <c r="T59" s="216"/>
      <c r="V59" s="241"/>
      <c r="W59" s="241"/>
      <c r="X59" s="241"/>
      <c r="Y59" s="241"/>
      <c r="Z59" s="241"/>
      <c r="AA59" s="241"/>
      <c r="AB59" s="241"/>
      <c r="AJ59" s="154"/>
      <c r="AK59" s="154"/>
      <c r="AL59" s="154"/>
      <c r="AM59" s="154"/>
      <c r="AN59" s="154"/>
      <c r="AO59" s="154"/>
      <c r="AP59" s="154"/>
      <c r="AQ59" s="154"/>
      <c r="AR59" s="154"/>
      <c r="AS59" s="154"/>
      <c r="AT59" s="154"/>
      <c r="AU59" s="154"/>
      <c r="AV59" s="154"/>
      <c r="AW59" s="154"/>
      <c r="AX59" s="154"/>
      <c r="AY59" s="154"/>
      <c r="AZ59" s="154"/>
      <c r="BA59" s="154"/>
      <c r="BB59" s="154"/>
      <c r="BC59" s="154"/>
      <c r="BD59" s="154"/>
      <c r="BE59" s="154"/>
      <c r="BF59" s="154"/>
      <c r="BG59" s="154"/>
      <c r="CA59" s="76"/>
    </row>
    <row r="60" spans="1:123" s="134" customFormat="1" ht="15.5" x14ac:dyDescent="0.25">
      <c r="A60" s="196" t="s">
        <v>1386</v>
      </c>
      <c r="B60" s="196"/>
      <c r="C60" s="196" t="s">
        <v>407</v>
      </c>
      <c r="D60" s="147">
        <v>1</v>
      </c>
      <c r="E60" s="141" t="s">
        <v>1409</v>
      </c>
      <c r="F60" s="141"/>
      <c r="G60" s="197" t="s">
        <v>1434</v>
      </c>
      <c r="H60" s="137">
        <v>1</v>
      </c>
      <c r="I60" s="27"/>
      <c r="J60" s="231"/>
      <c r="K60" s="231"/>
      <c r="L60" s="231"/>
      <c r="M60" s="231"/>
      <c r="N60" s="137"/>
      <c r="O60" s="27"/>
      <c r="P60" s="231"/>
      <c r="Q60" s="137"/>
      <c r="R60" s="137"/>
      <c r="S60" s="231"/>
      <c r="T60" s="231"/>
      <c r="U60" s="137"/>
      <c r="V60" s="244"/>
      <c r="W60" s="244"/>
      <c r="X60" s="244"/>
      <c r="Y60" s="244"/>
      <c r="Z60" s="244"/>
      <c r="AA60" s="244"/>
      <c r="AB60" s="244"/>
      <c r="AC60" s="137"/>
      <c r="AD60" s="137"/>
      <c r="AE60" s="137"/>
      <c r="AF60" s="137"/>
      <c r="AG60" s="137"/>
      <c r="AH60" s="137"/>
      <c r="AI60" s="137"/>
      <c r="AJ60" s="306"/>
      <c r="AK60" s="306"/>
      <c r="AL60" s="306"/>
      <c r="AM60" s="306"/>
      <c r="AN60" s="306"/>
      <c r="AO60" s="306"/>
      <c r="AP60" s="306"/>
      <c r="AQ60" s="306"/>
      <c r="AR60" s="306"/>
      <c r="AS60" s="306"/>
      <c r="AT60" s="306"/>
      <c r="AU60" s="306"/>
      <c r="AV60" s="306"/>
      <c r="AW60" s="306"/>
      <c r="AX60" s="306"/>
      <c r="AY60" s="306"/>
      <c r="AZ60" s="306"/>
      <c r="BA60" s="306"/>
      <c r="BB60" s="306"/>
      <c r="BC60" s="306"/>
      <c r="BD60" s="306"/>
      <c r="BE60" s="306"/>
      <c r="BF60" s="306"/>
      <c r="BG60" s="306"/>
      <c r="BH60" s="137"/>
      <c r="BI60" s="137"/>
      <c r="BJ60" s="137"/>
      <c r="BK60" s="137"/>
      <c r="BL60" s="137"/>
      <c r="BM60" s="137"/>
      <c r="BN60" s="137"/>
      <c r="BO60" s="137"/>
      <c r="BP60" s="137"/>
      <c r="BQ60" s="137"/>
      <c r="BR60" s="137"/>
      <c r="BS60" s="137">
        <v>6.25</v>
      </c>
      <c r="BT60" s="137"/>
      <c r="BU60" s="137"/>
      <c r="BV60" s="137"/>
      <c r="BW60" s="137"/>
      <c r="BX60" s="137"/>
      <c r="BY60" s="137"/>
      <c r="BZ60" s="137"/>
      <c r="CA60" s="137"/>
      <c r="CB60" s="137"/>
      <c r="CC60" s="137"/>
      <c r="CD60" s="137"/>
      <c r="CE60" s="137"/>
      <c r="CF60" s="137"/>
      <c r="CG60" s="137"/>
      <c r="CH60" s="137"/>
      <c r="CI60" s="137"/>
      <c r="CJ60" s="137"/>
      <c r="CK60" s="137"/>
      <c r="CL60" s="137"/>
      <c r="CM60" s="137"/>
      <c r="CN60" s="137"/>
      <c r="CO60" s="137"/>
      <c r="CP60" s="137"/>
      <c r="CQ60" s="137"/>
      <c r="CR60" s="137"/>
      <c r="CS60" s="137"/>
      <c r="CT60" s="137"/>
      <c r="CU60" s="137"/>
      <c r="CV60" s="137"/>
      <c r="CW60" s="137"/>
      <c r="CX60" s="137"/>
      <c r="CY60" s="137"/>
      <c r="CZ60" s="137"/>
      <c r="DA60" s="137"/>
      <c r="DB60" s="137"/>
      <c r="DC60" s="137"/>
      <c r="DD60" s="137"/>
      <c r="DE60" s="137"/>
      <c r="DF60" s="137"/>
      <c r="DG60" s="137"/>
      <c r="DH60" s="137"/>
      <c r="DI60" s="137"/>
      <c r="DJ60" s="137"/>
      <c r="DK60" s="137"/>
      <c r="DL60" s="137"/>
      <c r="DM60" s="137"/>
      <c r="DN60" s="137"/>
      <c r="DO60" s="137"/>
      <c r="DP60" s="137"/>
      <c r="DQ60" s="137"/>
      <c r="DR60" s="137"/>
      <c r="DS60" s="137"/>
    </row>
    <row r="61" spans="1:123" s="134" customFormat="1" ht="15.5" x14ac:dyDescent="0.25">
      <c r="A61" s="139"/>
      <c r="B61" s="139"/>
      <c r="C61" s="139"/>
      <c r="E61" s="141"/>
      <c r="F61" s="141"/>
      <c r="G61" s="197"/>
      <c r="H61" s="137"/>
      <c r="I61" s="27"/>
      <c r="J61" s="231"/>
      <c r="K61" s="231"/>
      <c r="L61" s="231"/>
      <c r="M61" s="231"/>
      <c r="N61" s="137"/>
      <c r="O61" s="27"/>
      <c r="P61" s="231"/>
      <c r="Q61" s="137"/>
      <c r="R61" s="137"/>
      <c r="S61" s="231"/>
      <c r="T61" s="231"/>
      <c r="U61" s="137"/>
      <c r="V61" s="244"/>
      <c r="W61" s="244"/>
      <c r="X61" s="244"/>
      <c r="Y61" s="244"/>
      <c r="Z61" s="244"/>
      <c r="AA61" s="244"/>
      <c r="AB61" s="244"/>
      <c r="AC61" s="137"/>
      <c r="AD61" s="137"/>
      <c r="AE61" s="137"/>
      <c r="AF61" s="137"/>
      <c r="AG61" s="137"/>
      <c r="AH61" s="137"/>
      <c r="AI61" s="137"/>
      <c r="AJ61" s="306"/>
      <c r="AK61" s="306"/>
      <c r="AL61" s="306"/>
      <c r="AM61" s="306"/>
      <c r="AN61" s="306"/>
      <c r="AO61" s="306"/>
      <c r="AP61" s="306"/>
      <c r="AQ61" s="306"/>
      <c r="AR61" s="306"/>
      <c r="AS61" s="306"/>
      <c r="AT61" s="306"/>
      <c r="AU61" s="306"/>
      <c r="AV61" s="306"/>
      <c r="AW61" s="306"/>
      <c r="AX61" s="306"/>
      <c r="AY61" s="306"/>
      <c r="AZ61" s="306"/>
      <c r="BA61" s="306"/>
      <c r="BB61" s="306"/>
      <c r="BC61" s="306"/>
      <c r="BD61" s="306"/>
      <c r="BE61" s="306"/>
      <c r="BF61" s="306"/>
      <c r="BG61" s="306"/>
      <c r="BH61" s="137"/>
      <c r="BI61" s="137"/>
      <c r="BJ61" s="137"/>
      <c r="BK61" s="137"/>
      <c r="BL61" s="137"/>
      <c r="BM61" s="137"/>
      <c r="BN61" s="137"/>
      <c r="BO61" s="137"/>
      <c r="BP61" s="137"/>
      <c r="BQ61" s="137"/>
      <c r="BR61" s="137"/>
      <c r="BS61" s="137"/>
      <c r="BT61" s="137"/>
      <c r="BU61" s="137"/>
      <c r="BV61" s="137"/>
      <c r="BW61" s="137"/>
      <c r="BX61" s="137"/>
      <c r="BY61" s="137"/>
      <c r="BZ61" s="137"/>
      <c r="CA61" s="137"/>
      <c r="CB61" s="137"/>
      <c r="CC61" s="137"/>
      <c r="CD61" s="137"/>
      <c r="CE61" s="137"/>
      <c r="CF61" s="137"/>
      <c r="CG61" s="137"/>
      <c r="CH61" s="137"/>
      <c r="CI61" s="137"/>
      <c r="CJ61" s="137"/>
      <c r="CK61" s="137"/>
      <c r="CL61" s="137"/>
      <c r="CM61" s="137"/>
      <c r="CN61" s="137"/>
      <c r="CO61" s="137"/>
      <c r="CP61" s="137"/>
      <c r="CQ61" s="137"/>
      <c r="CR61" s="137"/>
      <c r="CS61" s="137"/>
      <c r="CT61" s="137"/>
      <c r="CU61" s="137"/>
      <c r="CV61" s="137"/>
      <c r="CW61" s="137"/>
      <c r="CX61" s="137"/>
      <c r="CY61" s="137"/>
      <c r="CZ61" s="137"/>
      <c r="DA61" s="137"/>
      <c r="DB61" s="137"/>
      <c r="DC61" s="137"/>
      <c r="DD61" s="137"/>
      <c r="DE61" s="137"/>
      <c r="DF61" s="137"/>
      <c r="DG61" s="137"/>
      <c r="DH61" s="137"/>
      <c r="DI61" s="137"/>
      <c r="DJ61" s="137"/>
      <c r="DK61" s="137"/>
      <c r="DL61" s="137"/>
      <c r="DM61" s="137"/>
      <c r="DN61" s="137"/>
      <c r="DO61" s="137"/>
      <c r="DP61" s="137"/>
      <c r="DQ61" s="137"/>
      <c r="DR61" s="137"/>
      <c r="DS61" s="137"/>
    </row>
    <row r="62" spans="1:123" s="134" customFormat="1" ht="15.5" x14ac:dyDescent="0.25">
      <c r="A62" s="139" t="s">
        <v>1385</v>
      </c>
      <c r="B62" s="139"/>
      <c r="C62" s="139" t="s">
        <v>407</v>
      </c>
      <c r="D62" s="134">
        <v>1</v>
      </c>
      <c r="E62" s="141" t="s">
        <v>1408</v>
      </c>
      <c r="F62" s="141"/>
      <c r="G62" s="197" t="s">
        <v>1434</v>
      </c>
      <c r="H62" s="137">
        <v>1</v>
      </c>
      <c r="I62" s="27"/>
      <c r="J62" s="231"/>
      <c r="K62" s="231"/>
      <c r="L62" s="231"/>
      <c r="M62" s="231"/>
      <c r="N62" s="137"/>
      <c r="O62" s="27"/>
      <c r="P62" s="231"/>
      <c r="Q62" s="137"/>
      <c r="R62" s="137"/>
      <c r="S62" s="231"/>
      <c r="T62" s="231"/>
      <c r="U62" s="137"/>
      <c r="V62" s="244"/>
      <c r="W62" s="244"/>
      <c r="X62" s="244"/>
      <c r="Y62" s="244"/>
      <c r="Z62" s="244"/>
      <c r="AA62" s="244"/>
      <c r="AB62" s="244"/>
      <c r="AC62" s="137"/>
      <c r="AD62" s="137"/>
      <c r="AE62" s="137"/>
      <c r="AF62" s="137"/>
      <c r="AG62" s="137"/>
      <c r="AH62" s="137"/>
      <c r="AI62" s="137"/>
      <c r="AJ62" s="306"/>
      <c r="AK62" s="306"/>
      <c r="AL62" s="306"/>
      <c r="AM62" s="306"/>
      <c r="AN62" s="306"/>
      <c r="AO62" s="306"/>
      <c r="AP62" s="306"/>
      <c r="AQ62" s="306"/>
      <c r="AR62" s="306"/>
      <c r="AS62" s="306"/>
      <c r="AT62" s="306"/>
      <c r="AU62" s="306"/>
      <c r="AV62" s="306"/>
      <c r="AW62" s="306"/>
      <c r="AX62" s="306"/>
      <c r="AY62" s="306"/>
      <c r="AZ62" s="306"/>
      <c r="BA62" s="306"/>
      <c r="BB62" s="306"/>
      <c r="BC62" s="306"/>
      <c r="BD62" s="306"/>
      <c r="BE62" s="306"/>
      <c r="BF62" s="306"/>
      <c r="BG62" s="306"/>
      <c r="BH62" s="137"/>
      <c r="BI62" s="137"/>
      <c r="BJ62" s="137"/>
      <c r="BK62" s="137"/>
      <c r="BL62" s="137"/>
      <c r="BM62" s="137"/>
      <c r="BN62" s="137"/>
      <c r="BO62" s="137"/>
      <c r="BP62" s="137"/>
      <c r="BQ62" s="137"/>
      <c r="BR62" s="137"/>
      <c r="BS62" s="137">
        <v>6.25</v>
      </c>
      <c r="BT62" s="137"/>
      <c r="BU62" s="137"/>
      <c r="BV62" s="137"/>
      <c r="BW62" s="137"/>
      <c r="BX62" s="137"/>
      <c r="BY62" s="137"/>
      <c r="BZ62" s="137"/>
      <c r="CA62" s="137"/>
      <c r="CB62" s="137"/>
      <c r="CC62" s="137"/>
      <c r="CD62" s="137"/>
      <c r="CE62" s="137"/>
      <c r="CF62" s="137"/>
      <c r="CG62" s="137"/>
      <c r="CH62" s="137"/>
      <c r="CI62" s="137"/>
      <c r="CJ62" s="137"/>
      <c r="CK62" s="137"/>
      <c r="CL62" s="137"/>
      <c r="CM62" s="137"/>
      <c r="CN62" s="137"/>
      <c r="CO62" s="137"/>
      <c r="CP62" s="137"/>
      <c r="CQ62" s="137"/>
      <c r="CR62" s="137"/>
      <c r="CS62" s="137"/>
      <c r="CT62" s="137"/>
      <c r="CU62" s="137"/>
      <c r="CV62" s="137"/>
      <c r="CW62" s="137"/>
      <c r="CX62" s="137"/>
      <c r="CY62" s="137"/>
      <c r="CZ62" s="137"/>
      <c r="DA62" s="137"/>
      <c r="DB62" s="137"/>
      <c r="DC62" s="137"/>
      <c r="DD62" s="137"/>
      <c r="DE62" s="137"/>
      <c r="DF62" s="137"/>
      <c r="DG62" s="137"/>
      <c r="DH62" s="137"/>
      <c r="DI62" s="137"/>
      <c r="DJ62" s="137"/>
      <c r="DK62" s="137"/>
      <c r="DL62" s="137"/>
      <c r="DM62" s="137"/>
      <c r="DN62" s="137"/>
      <c r="DO62" s="137"/>
      <c r="DP62" s="137"/>
      <c r="DQ62" s="137"/>
      <c r="DR62" s="137"/>
      <c r="DS62" s="137"/>
    </row>
    <row r="63" spans="1:123" ht="15.5" x14ac:dyDescent="0.25">
      <c r="A63" s="10"/>
      <c r="B63" s="10"/>
      <c r="C63" s="54"/>
      <c r="E63" s="5"/>
      <c r="F63" s="5"/>
      <c r="G63" s="6"/>
      <c r="J63" s="216"/>
      <c r="K63" s="216"/>
      <c r="L63" s="216"/>
      <c r="M63" s="216"/>
      <c r="P63" s="216"/>
      <c r="S63" s="216"/>
      <c r="T63" s="216"/>
      <c r="V63" s="241"/>
      <c r="W63" s="241"/>
      <c r="X63" s="241"/>
      <c r="Y63" s="241"/>
      <c r="Z63" s="241"/>
      <c r="AA63" s="241"/>
      <c r="AB63" s="241"/>
      <c r="AJ63" s="154"/>
      <c r="AK63" s="154"/>
      <c r="AL63" s="154"/>
      <c r="AM63" s="154"/>
      <c r="AN63" s="154"/>
      <c r="AO63" s="154"/>
      <c r="AP63" s="154"/>
      <c r="AQ63" s="154"/>
      <c r="AR63" s="154"/>
      <c r="AS63" s="154"/>
      <c r="AT63" s="154"/>
      <c r="AU63" s="154"/>
      <c r="AV63" s="154"/>
      <c r="AW63" s="154"/>
      <c r="AX63" s="154"/>
      <c r="AY63" s="154"/>
      <c r="AZ63" s="154"/>
      <c r="BA63" s="154"/>
      <c r="BB63" s="154"/>
      <c r="BC63" s="154"/>
      <c r="BD63" s="154"/>
      <c r="BE63" s="154"/>
      <c r="BF63" s="154"/>
      <c r="BG63" s="154"/>
      <c r="CA63" s="76"/>
    </row>
    <row r="64" spans="1:123" ht="15.5" x14ac:dyDescent="0.25">
      <c r="A64" s="10" t="s">
        <v>542</v>
      </c>
      <c r="B64" s="10" t="s">
        <v>499</v>
      </c>
      <c r="C64" s="54" t="s">
        <v>407</v>
      </c>
      <c r="D64" s="25">
        <v>1</v>
      </c>
      <c r="E64" s="5" t="s">
        <v>443</v>
      </c>
      <c r="F64" s="5"/>
      <c r="G64" s="6" t="s">
        <v>1436</v>
      </c>
      <c r="H64" s="27">
        <v>1</v>
      </c>
      <c r="I64" s="217">
        <f>(L64*17)+(P64*37)+(CB64*17)+(AH64*29)+(AD64*8)</f>
        <v>1383.25</v>
      </c>
      <c r="J64" s="223">
        <v>12.17</v>
      </c>
      <c r="K64" s="223">
        <f>L64/BS64</f>
        <v>1.7753001947589462</v>
      </c>
      <c r="L64" s="223">
        <v>10.35</v>
      </c>
      <c r="M64" s="223">
        <v>10.35</v>
      </c>
      <c r="N64" s="237">
        <v>0</v>
      </c>
      <c r="O64" s="27">
        <v>0</v>
      </c>
      <c r="P64" s="223">
        <v>1.56</v>
      </c>
      <c r="R64" s="223">
        <v>0.28899999999999998</v>
      </c>
      <c r="S64" s="223">
        <v>0.17799999999999999</v>
      </c>
      <c r="T64" s="223">
        <v>0.65600000000000003</v>
      </c>
      <c r="V64" s="241">
        <f>W64-AD64</f>
        <v>61.739999999999995</v>
      </c>
      <c r="W64" s="249">
        <v>74.239999999999995</v>
      </c>
      <c r="X64" s="249"/>
      <c r="Y64" s="241">
        <v>61.29</v>
      </c>
      <c r="Z64" s="249" t="s">
        <v>1414</v>
      </c>
      <c r="AA64" s="249"/>
      <c r="AB64" s="249"/>
      <c r="AD64" s="69">
        <v>12.5</v>
      </c>
      <c r="AI64" s="69">
        <v>1.68</v>
      </c>
      <c r="AJ64" s="161">
        <v>27</v>
      </c>
      <c r="AK64" s="161">
        <v>3.21</v>
      </c>
      <c r="AL64" s="161">
        <v>126</v>
      </c>
      <c r="AM64" s="161">
        <v>493</v>
      </c>
      <c r="AN64" s="161">
        <v>397</v>
      </c>
      <c r="AO64" s="161">
        <v>2</v>
      </c>
      <c r="AP64" s="161">
        <v>2.63</v>
      </c>
      <c r="AQ64" s="161">
        <v>0.45</v>
      </c>
      <c r="AR64" s="154"/>
      <c r="AS64" s="161">
        <v>4.391</v>
      </c>
      <c r="AT64" s="154">
        <v>0</v>
      </c>
      <c r="AU64" s="154"/>
      <c r="AV64" s="154">
        <v>0</v>
      </c>
      <c r="AW64" s="154"/>
      <c r="AX64" s="154"/>
      <c r="AY64" s="154"/>
      <c r="AZ64" s="154"/>
      <c r="BA64" s="154"/>
      <c r="BB64" s="154"/>
      <c r="BC64" s="154"/>
      <c r="BD64" s="314">
        <v>0</v>
      </c>
      <c r="BE64" s="154"/>
      <c r="BF64" s="154"/>
      <c r="BG64" s="161">
        <v>1.0099999904632568</v>
      </c>
      <c r="BI64" s="69">
        <v>0.39400000000000002</v>
      </c>
      <c r="BJ64" s="69">
        <v>9.6000000000000002E-2</v>
      </c>
      <c r="BK64" s="69">
        <v>4.8</v>
      </c>
      <c r="BL64" s="69"/>
      <c r="BM64" s="69">
        <v>0.27200000000000002</v>
      </c>
      <c r="BN64" s="69">
        <v>41</v>
      </c>
      <c r="BO64" s="27">
        <v>0</v>
      </c>
      <c r="BP64" s="27">
        <v>0</v>
      </c>
      <c r="BS64" s="289">
        <v>5.8299999237060547</v>
      </c>
      <c r="BV64" s="27" t="s">
        <v>7</v>
      </c>
      <c r="BW64" s="74" t="s">
        <v>393</v>
      </c>
      <c r="CA64" s="76">
        <f>CB64+J64+L64+P64+AD64+AI64</f>
        <v>100</v>
      </c>
      <c r="CB64" s="27">
        <f>100-(J64+L64+P64+AI64+AD64+AH64)</f>
        <v>61.74</v>
      </c>
    </row>
    <row r="65" spans="1:123" ht="15.5" x14ac:dyDescent="0.25">
      <c r="A65" s="10"/>
      <c r="B65" s="10"/>
      <c r="C65" s="54"/>
      <c r="E65" s="5"/>
      <c r="F65" s="5"/>
      <c r="G65" s="6"/>
      <c r="J65" s="223"/>
      <c r="K65" s="223"/>
      <c r="L65" s="223"/>
      <c r="M65" s="216" t="s">
        <v>1110</v>
      </c>
      <c r="N65" s="216" t="s">
        <v>1110</v>
      </c>
      <c r="P65" s="223"/>
      <c r="R65" s="69"/>
      <c r="S65" s="223"/>
      <c r="T65" s="223"/>
      <c r="V65" s="241"/>
      <c r="W65" s="249"/>
      <c r="X65" s="249"/>
      <c r="Y65" s="241" t="s">
        <v>408</v>
      </c>
      <c r="Z65" s="249"/>
      <c r="AA65" s="249"/>
      <c r="AB65" s="249"/>
      <c r="AD65" s="69"/>
      <c r="AI65" s="69"/>
      <c r="AJ65" s="161"/>
      <c r="AK65" s="161"/>
      <c r="AL65" s="161"/>
      <c r="AM65" s="161"/>
      <c r="AN65" s="161"/>
      <c r="AO65" s="161"/>
      <c r="AP65" s="161"/>
      <c r="AQ65" s="161"/>
      <c r="AR65" s="154"/>
      <c r="AS65" s="161"/>
      <c r="AT65" s="154"/>
      <c r="AU65" s="154"/>
      <c r="AV65" s="154"/>
      <c r="AW65" s="154"/>
      <c r="AX65" s="154"/>
      <c r="AY65" s="154"/>
      <c r="AZ65" s="154"/>
      <c r="BA65" s="154"/>
      <c r="BB65" s="154"/>
      <c r="BC65" s="154"/>
      <c r="BD65" s="154" t="s">
        <v>1105</v>
      </c>
      <c r="BE65" s="154"/>
      <c r="BF65" s="154"/>
      <c r="BG65" s="161"/>
      <c r="BI65" s="69"/>
      <c r="BJ65" s="69"/>
      <c r="BK65" s="69"/>
      <c r="BL65" s="69"/>
      <c r="BM65" s="69"/>
      <c r="BN65" s="69"/>
      <c r="BW65" s="74"/>
      <c r="CA65" s="76"/>
    </row>
    <row r="66" spans="1:123" ht="15.5" x14ac:dyDescent="0.25">
      <c r="A66" s="10" t="s">
        <v>1388</v>
      </c>
      <c r="B66" s="10" t="s">
        <v>499</v>
      </c>
      <c r="C66" s="54" t="s">
        <v>407</v>
      </c>
      <c r="D66" s="14">
        <v>2</v>
      </c>
      <c r="E66" s="5" t="s">
        <v>144</v>
      </c>
      <c r="F66" s="5"/>
      <c r="G66" s="6" t="s">
        <v>1436</v>
      </c>
      <c r="H66" s="27">
        <v>1</v>
      </c>
      <c r="I66" s="217">
        <f>(L66*17)+(P66*37)+(CB66*17)+(AH66*29)+(AD66*8)</f>
        <v>1494.0100000000002</v>
      </c>
      <c r="J66" s="216">
        <v>14</v>
      </c>
      <c r="K66" s="216">
        <v>2.2000000000000002</v>
      </c>
      <c r="L66" s="216">
        <v>12.6</v>
      </c>
      <c r="M66" s="216">
        <v>12.6</v>
      </c>
      <c r="N66" s="216">
        <v>0</v>
      </c>
      <c r="O66" s="27">
        <v>0</v>
      </c>
      <c r="P66" s="216">
        <v>2</v>
      </c>
      <c r="R66" s="27">
        <v>0.3</v>
      </c>
      <c r="S66" s="216">
        <v>0.2</v>
      </c>
      <c r="T66" s="216">
        <v>0.9</v>
      </c>
      <c r="U66" s="27">
        <v>0</v>
      </c>
      <c r="V66" s="241">
        <f>X66/1.1</f>
        <v>62.272727272727266</v>
      </c>
      <c r="W66" s="241"/>
      <c r="X66" s="241">
        <v>68.5</v>
      </c>
      <c r="Y66" s="241">
        <f>AA66/1.1</f>
        <v>60.72727272727272</v>
      </c>
      <c r="Z66" s="241">
        <f>AB66/1.05</f>
        <v>1.6190476190476188</v>
      </c>
      <c r="AA66" s="241">
        <v>66.8</v>
      </c>
      <c r="AB66" s="241">
        <v>1.7</v>
      </c>
      <c r="AF66" s="27">
        <v>6.4</v>
      </c>
      <c r="AI66" s="27">
        <v>0.47</v>
      </c>
      <c r="AJ66" s="154">
        <v>130</v>
      </c>
      <c r="AK66" s="154">
        <v>3.2</v>
      </c>
      <c r="AL66" s="154">
        <v>80</v>
      </c>
      <c r="AM66" s="154">
        <v>230</v>
      </c>
      <c r="AN66" s="154">
        <v>250</v>
      </c>
      <c r="AO66" s="154">
        <v>4</v>
      </c>
      <c r="AP66" s="154">
        <v>1.9</v>
      </c>
      <c r="AQ66" s="154">
        <v>0.32</v>
      </c>
      <c r="AR66" s="154">
        <v>4</v>
      </c>
      <c r="AS66" s="154">
        <v>1900</v>
      </c>
      <c r="AT66" s="154"/>
      <c r="AU66" s="154"/>
      <c r="AV66" s="154">
        <v>0</v>
      </c>
      <c r="AW66" s="154">
        <v>0</v>
      </c>
      <c r="AX66" s="154"/>
      <c r="AY66" s="154"/>
      <c r="AZ66" s="154"/>
      <c r="BA66" s="154"/>
      <c r="BB66" s="154"/>
      <c r="BC66" s="154"/>
      <c r="BD66" s="154"/>
      <c r="BE66" s="154">
        <v>0</v>
      </c>
      <c r="BF66" s="154"/>
      <c r="BG66" s="154">
        <v>0.6</v>
      </c>
      <c r="BI66" s="27">
        <v>0.39</v>
      </c>
      <c r="BJ66" s="27">
        <v>7.0000000000000007E-2</v>
      </c>
      <c r="BK66" s="27">
        <v>4</v>
      </c>
      <c r="BM66" s="27">
        <v>0.3</v>
      </c>
      <c r="BN66" s="27">
        <v>51</v>
      </c>
      <c r="BO66" s="27">
        <v>0</v>
      </c>
      <c r="BP66" s="27">
        <v>0</v>
      </c>
      <c r="BS66" s="27">
        <v>6.25</v>
      </c>
      <c r="BV66" s="27" t="s">
        <v>8</v>
      </c>
      <c r="BW66" s="27">
        <v>10</v>
      </c>
      <c r="CA66" s="27">
        <f>CB66+J66+L66+P66+AD66+AI66</f>
        <v>100</v>
      </c>
      <c r="CB66" s="27">
        <f>100-(J66+L66+P66+AI66+AD66+AH66)</f>
        <v>70.930000000000007</v>
      </c>
    </row>
    <row r="67" spans="1:123" ht="15.5" x14ac:dyDescent="0.25">
      <c r="A67" s="10"/>
      <c r="B67" s="10"/>
      <c r="C67" s="54"/>
      <c r="E67" s="5"/>
      <c r="F67" s="5"/>
      <c r="G67" s="6"/>
      <c r="J67" s="216"/>
      <c r="K67" s="216"/>
      <c r="L67" s="216"/>
      <c r="M67" s="216" t="s">
        <v>1110</v>
      </c>
      <c r="N67" s="216" t="s">
        <v>1110</v>
      </c>
      <c r="P67" s="216"/>
      <c r="S67" s="216"/>
      <c r="T67" s="216"/>
      <c r="V67" s="241"/>
      <c r="W67" s="241"/>
      <c r="X67" s="241"/>
      <c r="Y67" s="241" t="s">
        <v>408</v>
      </c>
      <c r="Z67" s="241" t="s">
        <v>408</v>
      </c>
      <c r="AA67" s="241"/>
      <c r="AB67" s="241"/>
      <c r="AI67" s="27" t="s">
        <v>375</v>
      </c>
      <c r="AJ67" s="154"/>
      <c r="AK67" s="154"/>
      <c r="AL67" s="154"/>
      <c r="AM67" s="154"/>
      <c r="AN67" s="154"/>
      <c r="AO67" s="154"/>
      <c r="AP67" s="154"/>
      <c r="AQ67" s="154"/>
      <c r="AR67" s="154"/>
      <c r="AS67" s="154"/>
      <c r="AT67" s="154"/>
      <c r="AU67" s="154"/>
      <c r="AV67" s="154" t="s">
        <v>1110</v>
      </c>
      <c r="AW67" s="154"/>
      <c r="AX67" s="154"/>
      <c r="AY67" s="154"/>
      <c r="AZ67" s="154"/>
      <c r="BA67" s="154"/>
      <c r="BB67" s="154"/>
      <c r="BC67" s="154"/>
      <c r="BD67" s="154"/>
      <c r="BE67" s="154"/>
      <c r="BF67" s="154"/>
      <c r="BG67" s="154"/>
    </row>
    <row r="68" spans="1:123" ht="15.5" x14ac:dyDescent="0.25">
      <c r="A68" s="10" t="s">
        <v>1389</v>
      </c>
      <c r="B68" s="10" t="s">
        <v>499</v>
      </c>
      <c r="C68" s="54" t="s">
        <v>407</v>
      </c>
      <c r="D68" s="14">
        <v>2</v>
      </c>
      <c r="E68" s="5" t="s">
        <v>214</v>
      </c>
      <c r="F68" s="5"/>
      <c r="G68" s="6" t="s">
        <v>1436</v>
      </c>
      <c r="H68" s="27">
        <v>1</v>
      </c>
      <c r="I68" s="217">
        <f>(L68*17)+(P68*37)+(CB68*17)+(AH68*29)+(AD68*8)</f>
        <v>1482.01</v>
      </c>
      <c r="J68" s="216">
        <v>14</v>
      </c>
      <c r="K68" s="216">
        <v>2.02</v>
      </c>
      <c r="L68" s="216">
        <v>11.5</v>
      </c>
      <c r="M68" s="216">
        <v>11.5</v>
      </c>
      <c r="N68" s="216">
        <v>0</v>
      </c>
      <c r="O68" s="27">
        <v>0</v>
      </c>
      <c r="P68" s="216">
        <v>1.4</v>
      </c>
      <c r="R68" s="27">
        <v>0.2</v>
      </c>
      <c r="S68" s="216">
        <v>0.1</v>
      </c>
      <c r="T68" s="216">
        <v>0.6</v>
      </c>
      <c r="V68" s="241">
        <f>X68/1.1</f>
        <v>68.454545454545453</v>
      </c>
      <c r="W68" s="241"/>
      <c r="X68" s="241">
        <v>75.3</v>
      </c>
      <c r="Y68" s="241">
        <f>AA68/1.1</f>
        <v>67.181818181818187</v>
      </c>
      <c r="Z68" s="241">
        <f>AB68/1.05</f>
        <v>1.3333333333333333</v>
      </c>
      <c r="AA68" s="241">
        <v>73.900000000000006</v>
      </c>
      <c r="AB68" s="241">
        <v>1.4</v>
      </c>
      <c r="AF68" s="27">
        <v>3.1</v>
      </c>
      <c r="AI68" s="27">
        <v>0.47</v>
      </c>
      <c r="AJ68" s="154">
        <v>140</v>
      </c>
      <c r="AK68" s="154">
        <v>2.1</v>
      </c>
      <c r="AL68" s="154">
        <v>31</v>
      </c>
      <c r="AM68" s="154">
        <v>120</v>
      </c>
      <c r="AN68" s="154">
        <v>130</v>
      </c>
      <c r="AO68" s="154">
        <v>3</v>
      </c>
      <c r="AP68" s="154">
        <v>0.9</v>
      </c>
      <c r="AQ68" s="154">
        <v>0.18</v>
      </c>
      <c r="AR68" s="154">
        <v>3</v>
      </c>
      <c r="AS68" s="154">
        <v>700</v>
      </c>
      <c r="AT68" s="154"/>
      <c r="AU68" s="154"/>
      <c r="AV68" s="154">
        <v>0</v>
      </c>
      <c r="AW68" s="154">
        <v>0</v>
      </c>
      <c r="AX68" s="154"/>
      <c r="AY68" s="154"/>
      <c r="AZ68" s="154"/>
      <c r="BA68" s="154"/>
      <c r="BB68" s="154"/>
      <c r="BC68" s="154"/>
      <c r="BD68" s="154"/>
      <c r="BE68" s="154">
        <v>0</v>
      </c>
      <c r="BF68" s="154"/>
      <c r="BG68" s="154">
        <v>0.3</v>
      </c>
      <c r="BI68" s="27">
        <v>0.32</v>
      </c>
      <c r="BJ68" s="27">
        <v>0.03</v>
      </c>
      <c r="BK68" s="27">
        <v>2</v>
      </c>
      <c r="BM68" s="27">
        <v>0.15</v>
      </c>
      <c r="BN68" s="27">
        <v>31</v>
      </c>
      <c r="BO68" s="27">
        <v>0</v>
      </c>
      <c r="BP68" s="27">
        <v>0</v>
      </c>
      <c r="BS68" s="27">
        <v>6.25</v>
      </c>
      <c r="BV68" s="27" t="s">
        <v>8</v>
      </c>
      <c r="BW68" s="27">
        <v>11</v>
      </c>
      <c r="CA68" s="27">
        <f>CB68+J68+L68+P68+AD68+AI68</f>
        <v>100</v>
      </c>
      <c r="CB68" s="27">
        <f>100-(J68+L68+P68+AI68+AD68+AH68)</f>
        <v>72.63</v>
      </c>
    </row>
    <row r="69" spans="1:123" ht="15.5" x14ac:dyDescent="0.25">
      <c r="A69" s="10"/>
      <c r="B69" s="10"/>
      <c r="C69" s="54"/>
      <c r="E69" s="5"/>
      <c r="F69" s="5"/>
      <c r="G69" s="6"/>
      <c r="J69" s="216"/>
      <c r="K69" s="216"/>
      <c r="L69" s="216"/>
      <c r="M69" s="216" t="s">
        <v>1110</v>
      </c>
      <c r="N69" s="216" t="s">
        <v>1110</v>
      </c>
      <c r="P69" s="216"/>
      <c r="S69" s="216"/>
      <c r="T69" s="216"/>
      <c r="V69" s="241"/>
      <c r="W69" s="241"/>
      <c r="X69" s="241"/>
      <c r="Y69" s="241" t="s">
        <v>408</v>
      </c>
      <c r="Z69" s="27" t="s">
        <v>408</v>
      </c>
      <c r="AI69" s="27" t="s">
        <v>375</v>
      </c>
      <c r="AJ69" s="154"/>
      <c r="AK69" s="154"/>
      <c r="AL69" s="154"/>
      <c r="AM69" s="154"/>
      <c r="AN69" s="154"/>
      <c r="AO69" s="154"/>
      <c r="AP69" s="154"/>
      <c r="AQ69" s="154"/>
      <c r="AR69" s="154"/>
      <c r="AS69" s="154"/>
      <c r="AT69" s="154"/>
      <c r="AU69" s="154"/>
      <c r="AV69" s="154"/>
      <c r="AW69" s="154"/>
      <c r="AX69" s="154"/>
      <c r="AY69" s="154"/>
      <c r="AZ69" s="154"/>
      <c r="BA69" s="154"/>
      <c r="BB69" s="154"/>
      <c r="BC69" s="154"/>
      <c r="BD69" s="154"/>
      <c r="BE69" s="154"/>
      <c r="BF69" s="154"/>
      <c r="BG69" s="154"/>
    </row>
    <row r="70" spans="1:123" ht="15.5" x14ac:dyDescent="0.25">
      <c r="A70" s="10" t="s">
        <v>538</v>
      </c>
      <c r="B70" s="10" t="s">
        <v>499</v>
      </c>
      <c r="C70" s="54" t="s">
        <v>407</v>
      </c>
      <c r="D70" s="25">
        <v>1</v>
      </c>
      <c r="E70" s="5" t="s">
        <v>216</v>
      </c>
      <c r="F70" s="5"/>
      <c r="G70" s="6" t="s">
        <v>1436</v>
      </c>
      <c r="H70" s="27">
        <v>1</v>
      </c>
      <c r="I70" s="217">
        <f>(L70*17)+(P70*37)+(CB70*17)+(AH70*29)+(AD70*8)</f>
        <v>1441.8899999999999</v>
      </c>
      <c r="J70" s="216">
        <v>10.6</v>
      </c>
      <c r="K70" s="216">
        <f>L70/BS70</f>
        <v>1.5840000000000001</v>
      </c>
      <c r="L70" s="216">
        <v>9.9</v>
      </c>
      <c r="M70" s="216">
        <v>9.9</v>
      </c>
      <c r="N70" s="216">
        <v>0</v>
      </c>
      <c r="O70" s="73">
        <v>0</v>
      </c>
      <c r="P70" s="216">
        <v>1</v>
      </c>
      <c r="R70" s="221">
        <v>0.15</v>
      </c>
      <c r="S70" s="221">
        <v>0.09</v>
      </c>
      <c r="T70" s="221">
        <v>0.41</v>
      </c>
      <c r="V70" s="241">
        <v>71.5</v>
      </c>
      <c r="W70" s="241"/>
      <c r="X70" s="241"/>
      <c r="Y70" s="241"/>
      <c r="AC70" s="27">
        <v>0</v>
      </c>
      <c r="AD70" s="27">
        <v>2.7</v>
      </c>
      <c r="AI70" s="91">
        <v>4.33</v>
      </c>
      <c r="AJ70" s="295">
        <v>338</v>
      </c>
      <c r="AK70" s="295">
        <v>1.6</v>
      </c>
      <c r="AL70" s="295">
        <v>19</v>
      </c>
      <c r="AM70" s="295">
        <v>595</v>
      </c>
      <c r="AN70" s="295">
        <v>124</v>
      </c>
      <c r="AO70" s="295">
        <v>1270</v>
      </c>
      <c r="AP70" s="295">
        <v>0.62</v>
      </c>
      <c r="AQ70" s="295">
        <v>0.11</v>
      </c>
      <c r="AR70" s="154"/>
      <c r="AS70" s="295">
        <v>1000</v>
      </c>
      <c r="AT70" s="295">
        <v>0</v>
      </c>
      <c r="AU70" s="154">
        <v>0</v>
      </c>
      <c r="AV70" s="154">
        <v>0</v>
      </c>
      <c r="AW70" s="154"/>
      <c r="AX70" s="154"/>
      <c r="AY70" s="154"/>
      <c r="AZ70" s="154"/>
      <c r="BA70" s="154"/>
      <c r="BB70" s="154"/>
      <c r="BC70" s="154"/>
      <c r="BD70" s="154">
        <v>0</v>
      </c>
      <c r="BE70" s="154"/>
      <c r="BF70" s="154"/>
      <c r="BG70" s="154">
        <v>4.0000000000000001E-3</v>
      </c>
      <c r="BI70" s="66">
        <v>0.1</v>
      </c>
      <c r="BJ70" s="66">
        <v>0.03</v>
      </c>
      <c r="BK70" s="66">
        <v>0.7</v>
      </c>
      <c r="BM70" s="66">
        <v>0.05</v>
      </c>
      <c r="BN70" s="66">
        <v>42</v>
      </c>
      <c r="BO70" s="66">
        <v>0</v>
      </c>
      <c r="BP70" s="66">
        <v>0</v>
      </c>
      <c r="BS70" s="66">
        <v>6.25</v>
      </c>
      <c r="BV70" s="27" t="s">
        <v>4</v>
      </c>
      <c r="BW70" s="27">
        <v>4273</v>
      </c>
      <c r="BX70" s="27">
        <v>3415</v>
      </c>
      <c r="CA70" s="76">
        <f>CB70+J70+L70+P70+AD70+AI70</f>
        <v>100</v>
      </c>
      <c r="CB70" s="27">
        <f>100-(J70+L70+P70+AI70+AD70+AH70)</f>
        <v>71.47</v>
      </c>
    </row>
    <row r="71" spans="1:123" ht="15.5" x14ac:dyDescent="0.25">
      <c r="A71" s="10"/>
      <c r="B71" s="10"/>
      <c r="C71" s="54"/>
      <c r="E71" s="5"/>
      <c r="F71" s="5"/>
      <c r="G71" s="6"/>
      <c r="H71" s="27" t="s">
        <v>1110</v>
      </c>
      <c r="J71" s="216"/>
      <c r="K71" s="216"/>
      <c r="L71" s="216"/>
      <c r="M71" s="216"/>
      <c r="N71" s="216"/>
      <c r="O71" s="27" t="s">
        <v>1110</v>
      </c>
      <c r="R71" s="66"/>
      <c r="S71" s="221"/>
      <c r="T71" s="221"/>
      <c r="V71" s="241"/>
      <c r="W71" s="241"/>
      <c r="X71" s="241"/>
      <c r="Y71" s="241"/>
      <c r="AI71" s="27" t="s">
        <v>192</v>
      </c>
      <c r="AJ71" s="295"/>
      <c r="AK71" s="295"/>
      <c r="AL71" s="295"/>
      <c r="AM71" s="295"/>
      <c r="AN71" s="295"/>
      <c r="AO71" s="295"/>
      <c r="AP71" s="295"/>
      <c r="AQ71" s="295"/>
      <c r="AR71" s="154"/>
      <c r="AS71" s="295"/>
      <c r="AT71" s="154" t="s">
        <v>1105</v>
      </c>
      <c r="AU71" s="154"/>
      <c r="AV71" s="154" t="s">
        <v>1110</v>
      </c>
      <c r="AW71" s="154"/>
      <c r="AX71" s="154"/>
      <c r="AY71" s="154"/>
      <c r="AZ71" s="154"/>
      <c r="BA71" s="154"/>
      <c r="BB71" s="154"/>
      <c r="BC71" s="154"/>
      <c r="BD71" s="154"/>
      <c r="BE71" s="154"/>
      <c r="BF71" s="154"/>
      <c r="BG71" s="154"/>
      <c r="BI71" s="66"/>
      <c r="BJ71" s="66"/>
      <c r="BK71" s="66"/>
      <c r="BM71" s="66"/>
      <c r="BN71" s="66"/>
      <c r="BO71" s="66"/>
      <c r="BP71" s="66"/>
      <c r="CA71" s="76"/>
    </row>
    <row r="72" spans="1:123" ht="15.5" x14ac:dyDescent="0.25">
      <c r="A72" s="10" t="s">
        <v>539</v>
      </c>
      <c r="B72" s="10" t="s">
        <v>499</v>
      </c>
      <c r="C72" s="54" t="s">
        <v>407</v>
      </c>
      <c r="D72" s="14">
        <v>2</v>
      </c>
      <c r="E72" s="5" t="s">
        <v>217</v>
      </c>
      <c r="F72" s="5"/>
      <c r="G72" s="6" t="s">
        <v>1436</v>
      </c>
      <c r="H72" s="27">
        <v>1</v>
      </c>
      <c r="I72" s="217">
        <f>(L72*17)+(P72*37)+(CB72*17)+(AH72*29)+(AD72*8)</f>
        <v>1479.3700000000001</v>
      </c>
      <c r="J72" s="216">
        <v>14</v>
      </c>
      <c r="K72" s="216">
        <v>1.56</v>
      </c>
      <c r="L72" s="216">
        <v>8.9</v>
      </c>
      <c r="M72" s="216">
        <v>8.9</v>
      </c>
      <c r="N72" s="216">
        <v>0</v>
      </c>
      <c r="O72" s="27">
        <v>0</v>
      </c>
      <c r="P72" s="27">
        <v>1.2</v>
      </c>
      <c r="R72" s="27">
        <v>0.2</v>
      </c>
      <c r="S72" s="216">
        <v>0.1</v>
      </c>
      <c r="T72" s="216">
        <v>0.5</v>
      </c>
      <c r="U72" s="27">
        <v>0</v>
      </c>
      <c r="V72" s="241">
        <f>X72/1.1</f>
        <v>68.72727272727272</v>
      </c>
      <c r="W72" s="241"/>
      <c r="X72" s="241">
        <v>75.599999999999994</v>
      </c>
      <c r="Y72" s="241">
        <f>AA72/1.1</f>
        <v>67.545454545454533</v>
      </c>
      <c r="Z72" s="241">
        <f>AB72/1.05</f>
        <v>1.2380952380952381</v>
      </c>
      <c r="AA72" s="241">
        <v>74.3</v>
      </c>
      <c r="AB72" s="241">
        <v>1.3</v>
      </c>
      <c r="AF72" s="27">
        <v>3.1</v>
      </c>
      <c r="AI72" s="27">
        <v>0.39</v>
      </c>
      <c r="AJ72" s="154">
        <v>350</v>
      </c>
      <c r="AK72" s="154">
        <v>2</v>
      </c>
      <c r="AL72" s="154">
        <v>20</v>
      </c>
      <c r="AM72" s="154">
        <v>450</v>
      </c>
      <c r="AN72" s="154">
        <v>150</v>
      </c>
      <c r="AO72" s="154">
        <v>360</v>
      </c>
      <c r="AP72" s="154">
        <v>0.6</v>
      </c>
      <c r="AQ72" s="154">
        <v>0.17</v>
      </c>
      <c r="AR72" s="154">
        <v>2</v>
      </c>
      <c r="AS72" s="154">
        <v>600</v>
      </c>
      <c r="AT72" s="154"/>
      <c r="AU72" s="154"/>
      <c r="AV72" s="154">
        <v>0</v>
      </c>
      <c r="AW72" s="154">
        <v>0</v>
      </c>
      <c r="AX72" s="154"/>
      <c r="AY72" s="154"/>
      <c r="AZ72" s="154"/>
      <c r="BA72" s="154"/>
      <c r="BB72" s="154"/>
      <c r="BC72" s="154"/>
      <c r="BD72" s="154"/>
      <c r="BE72" s="154">
        <v>0</v>
      </c>
      <c r="BF72" s="154"/>
      <c r="BG72" s="154">
        <v>0.3</v>
      </c>
      <c r="BI72" s="27">
        <v>0.3</v>
      </c>
      <c r="BJ72" s="27">
        <v>0.3</v>
      </c>
      <c r="BK72" s="27">
        <v>1.5</v>
      </c>
      <c r="BM72" s="27">
        <v>0.15</v>
      </c>
      <c r="BN72" s="27">
        <v>19</v>
      </c>
      <c r="BO72" s="27">
        <v>0</v>
      </c>
      <c r="BP72" s="27">
        <v>0</v>
      </c>
      <c r="BS72" s="27">
        <v>6.25</v>
      </c>
      <c r="BV72" s="27" t="s">
        <v>376</v>
      </c>
      <c r="BW72" s="27">
        <v>13</v>
      </c>
      <c r="CA72" s="27">
        <f>CB72+J72+L72+P72+AD72+AI72</f>
        <v>100.00000000000001</v>
      </c>
      <c r="CB72" s="27">
        <f>100-(J72+L72+P72+AI72+AD72+AH72)</f>
        <v>75.510000000000005</v>
      </c>
    </row>
    <row r="73" spans="1:123" ht="15.5" x14ac:dyDescent="0.25">
      <c r="A73" s="10"/>
      <c r="B73" s="10"/>
      <c r="C73" s="54"/>
      <c r="E73" s="5"/>
      <c r="F73" s="5"/>
      <c r="G73" s="6"/>
      <c r="J73" s="216"/>
      <c r="K73" s="216"/>
      <c r="L73" s="216"/>
      <c r="M73" s="216" t="s">
        <v>1110</v>
      </c>
      <c r="N73" s="216" t="s">
        <v>1110</v>
      </c>
      <c r="S73" s="216"/>
      <c r="T73" s="216"/>
      <c r="V73" s="241"/>
      <c r="W73" s="241"/>
      <c r="X73" s="241"/>
      <c r="Y73" s="241" t="s">
        <v>408</v>
      </c>
      <c r="Z73" s="241" t="s">
        <v>408</v>
      </c>
      <c r="AA73" s="241"/>
      <c r="AB73" s="241"/>
      <c r="AI73" s="27" t="s">
        <v>193</v>
      </c>
      <c r="AJ73" s="154"/>
      <c r="AK73" s="154"/>
      <c r="AL73" s="154"/>
      <c r="AM73" s="154"/>
      <c r="AN73" s="154"/>
      <c r="AO73" s="154"/>
      <c r="AP73" s="154"/>
      <c r="AQ73" s="154"/>
      <c r="AR73" s="154"/>
      <c r="AS73" s="154"/>
      <c r="AT73" s="154"/>
      <c r="AU73" s="154"/>
      <c r="AV73" s="154"/>
      <c r="AW73" s="154"/>
      <c r="AX73" s="154"/>
      <c r="AY73" s="154"/>
      <c r="AZ73" s="154"/>
      <c r="BA73" s="154"/>
      <c r="BB73" s="154"/>
      <c r="BC73" s="154"/>
      <c r="BD73" s="154"/>
      <c r="BE73" s="154"/>
      <c r="BF73" s="154"/>
      <c r="BG73" s="154"/>
    </row>
    <row r="74" spans="1:123" ht="15.5" x14ac:dyDescent="0.25">
      <c r="A74" s="10" t="s">
        <v>540</v>
      </c>
      <c r="B74" s="10" t="s">
        <v>499</v>
      </c>
      <c r="C74" s="54" t="s">
        <v>407</v>
      </c>
      <c r="D74" s="14">
        <v>2</v>
      </c>
      <c r="E74" s="5" t="s">
        <v>476</v>
      </c>
      <c r="F74" s="5"/>
      <c r="G74" s="6" t="s">
        <v>1436</v>
      </c>
      <c r="H74" s="27">
        <v>1</v>
      </c>
      <c r="I74" s="217">
        <f>(L74*17)+(P74*37)+(CB74*17)+(AH74*29)+(AD74*8)</f>
        <v>1478.8</v>
      </c>
      <c r="J74" s="216">
        <v>14</v>
      </c>
      <c r="K74" s="216">
        <v>2.1800000000000002</v>
      </c>
      <c r="L74" s="216">
        <v>12.7</v>
      </c>
      <c r="M74" s="216">
        <v>12.7</v>
      </c>
      <c r="N74" s="216">
        <v>0</v>
      </c>
      <c r="O74" s="27">
        <v>0</v>
      </c>
      <c r="P74" s="27">
        <v>2.2000000000000002</v>
      </c>
      <c r="R74" s="27">
        <v>0.3</v>
      </c>
      <c r="S74" s="216">
        <v>0.3</v>
      </c>
      <c r="T74" s="216">
        <v>1</v>
      </c>
      <c r="U74" s="27">
        <v>0</v>
      </c>
      <c r="V74" s="241">
        <f>X74/1.1</f>
        <v>58.090909090909086</v>
      </c>
      <c r="W74" s="79"/>
      <c r="X74" s="79">
        <v>63.9</v>
      </c>
      <c r="Y74" s="79"/>
      <c r="Z74" s="241"/>
      <c r="AA74" s="241">
        <v>61.8</v>
      </c>
      <c r="AB74" s="241">
        <v>2.1</v>
      </c>
      <c r="AF74" s="27">
        <v>9</v>
      </c>
      <c r="AI74" s="112">
        <v>1.6</v>
      </c>
      <c r="AJ74" s="154">
        <v>38</v>
      </c>
      <c r="AK74" s="154">
        <v>3.9</v>
      </c>
      <c r="AL74" s="154">
        <v>120</v>
      </c>
      <c r="AM74" s="154">
        <v>320</v>
      </c>
      <c r="AN74" s="154">
        <v>340</v>
      </c>
      <c r="AO74" s="154">
        <v>3</v>
      </c>
      <c r="AP74" s="154">
        <v>2.9</v>
      </c>
      <c r="AQ74" s="154">
        <v>0.45</v>
      </c>
      <c r="AR74" s="154">
        <v>6</v>
      </c>
      <c r="AS74" s="154">
        <v>3100</v>
      </c>
      <c r="AT74" s="154"/>
      <c r="AU74" s="154"/>
      <c r="AV74" s="154">
        <v>0</v>
      </c>
      <c r="AW74" s="154">
        <v>0</v>
      </c>
      <c r="AX74" s="154"/>
      <c r="AY74" s="154"/>
      <c r="AZ74" s="154"/>
      <c r="BA74" s="154"/>
      <c r="BB74" s="154"/>
      <c r="BC74" s="154"/>
      <c r="BD74" s="154"/>
      <c r="BE74" s="154">
        <v>0</v>
      </c>
      <c r="BF74" s="154"/>
      <c r="BG74" s="154">
        <v>1.4</v>
      </c>
      <c r="BI74" s="27">
        <v>0.47</v>
      </c>
      <c r="BJ74" s="27">
        <v>0.09</v>
      </c>
      <c r="BK74" s="27">
        <v>5.7</v>
      </c>
      <c r="BM74" s="27">
        <v>0.5</v>
      </c>
      <c r="BN74" s="27">
        <v>57</v>
      </c>
      <c r="BO74" s="27">
        <v>0</v>
      </c>
      <c r="BP74" s="27">
        <v>0</v>
      </c>
      <c r="BS74" s="289">
        <v>5.8299999237060547</v>
      </c>
      <c r="BV74" s="27" t="s">
        <v>8</v>
      </c>
      <c r="BW74" s="27">
        <v>14</v>
      </c>
      <c r="CA74" s="27">
        <f>CB74+J74+L74+P74+AD74+AI74</f>
        <v>100</v>
      </c>
      <c r="CB74" s="27">
        <f>100-(J74+L74+P74+AI74+AD74+AH74)</f>
        <v>69.5</v>
      </c>
    </row>
    <row r="75" spans="1:123" ht="15.5" x14ac:dyDescent="0.25">
      <c r="A75" s="10"/>
      <c r="B75" s="10"/>
      <c r="C75" s="54"/>
      <c r="E75" s="5"/>
      <c r="F75" s="5"/>
      <c r="G75" s="6"/>
      <c r="J75" s="216"/>
      <c r="K75" s="216"/>
      <c r="L75" s="216"/>
      <c r="M75" s="27" t="s">
        <v>1110</v>
      </c>
      <c r="N75" s="216" t="s">
        <v>1110</v>
      </c>
      <c r="S75" s="216"/>
      <c r="T75" s="216"/>
      <c r="V75" s="79"/>
      <c r="W75" s="79"/>
      <c r="X75" s="79"/>
      <c r="Y75" s="79"/>
      <c r="Z75" s="241"/>
      <c r="AA75" s="241"/>
      <c r="AB75" s="241"/>
      <c r="AI75" s="27" t="s">
        <v>1298</v>
      </c>
      <c r="AJ75" s="154"/>
      <c r="AK75" s="154"/>
      <c r="AL75" s="154"/>
      <c r="AM75" s="154"/>
      <c r="AN75" s="154"/>
      <c r="AO75" s="154"/>
      <c r="AP75" s="154"/>
      <c r="AQ75" s="154"/>
      <c r="AR75" s="154"/>
      <c r="AS75" s="154"/>
      <c r="AT75" s="154"/>
      <c r="AU75" s="154"/>
      <c r="AV75" s="154"/>
      <c r="AW75" s="154"/>
      <c r="AX75" s="154"/>
      <c r="AY75" s="154"/>
      <c r="AZ75" s="154"/>
      <c r="BA75" s="154"/>
      <c r="BB75" s="154"/>
      <c r="BC75" s="154"/>
      <c r="BD75" s="154"/>
      <c r="BE75" s="154"/>
      <c r="BF75" s="154"/>
      <c r="BG75" s="154"/>
      <c r="CA75" s="76"/>
    </row>
    <row r="76" spans="1:123" ht="15.5" x14ac:dyDescent="0.25">
      <c r="A76" s="10" t="s">
        <v>541</v>
      </c>
      <c r="B76" s="10" t="s">
        <v>499</v>
      </c>
      <c r="C76" s="54" t="s">
        <v>407</v>
      </c>
      <c r="D76" s="25">
        <v>1</v>
      </c>
      <c r="E76" s="5" t="s">
        <v>1410</v>
      </c>
      <c r="F76" s="5"/>
      <c r="G76" s="6" t="s">
        <v>1436</v>
      </c>
      <c r="H76" s="27">
        <v>1</v>
      </c>
      <c r="I76" s="217">
        <f>(L76*17)+(P76*37)+(CB76*17)+(AH76*29)+(AD76*8)</f>
        <v>1133.24</v>
      </c>
      <c r="J76" s="223">
        <v>9.89</v>
      </c>
      <c r="K76" s="216">
        <f>L76/BS76</f>
        <v>2.4643423361348336</v>
      </c>
      <c r="L76" s="223">
        <v>15.55</v>
      </c>
      <c r="M76" s="223">
        <v>15.55</v>
      </c>
      <c r="N76" s="237">
        <v>0</v>
      </c>
      <c r="O76" s="27">
        <v>0</v>
      </c>
      <c r="P76" s="223">
        <v>4.25</v>
      </c>
      <c r="R76" s="223">
        <v>0.63</v>
      </c>
      <c r="S76" s="223">
        <v>0.63700000000000001</v>
      </c>
      <c r="T76" s="223">
        <v>2.2120000000000002</v>
      </c>
      <c r="V76" s="241">
        <f>W76-AD76</f>
        <v>21.710000000000008</v>
      </c>
      <c r="W76" s="251">
        <v>64.510000000000005</v>
      </c>
      <c r="X76" s="251"/>
      <c r="Y76" s="79"/>
      <c r="Z76" s="249" t="s">
        <v>1414</v>
      </c>
      <c r="AA76" s="249"/>
      <c r="AB76" s="249"/>
      <c r="AD76" s="69">
        <v>42.8</v>
      </c>
      <c r="AI76" s="69">
        <v>5.79</v>
      </c>
      <c r="AJ76" s="161">
        <v>73</v>
      </c>
      <c r="AK76" s="161">
        <v>10.57</v>
      </c>
      <c r="AL76" s="161">
        <v>611</v>
      </c>
      <c r="AM76" s="161">
        <v>1013</v>
      </c>
      <c r="AN76" s="161">
        <v>1182</v>
      </c>
      <c r="AO76" s="161">
        <v>2</v>
      </c>
      <c r="AP76" s="161">
        <v>7.27</v>
      </c>
      <c r="AQ76" s="161">
        <v>0.998</v>
      </c>
      <c r="AR76" s="154">
        <v>77.599999999999994</v>
      </c>
      <c r="AS76" s="154">
        <v>11.5</v>
      </c>
      <c r="AT76" s="154">
        <v>0</v>
      </c>
      <c r="AU76" s="154"/>
      <c r="AV76" s="154">
        <v>0</v>
      </c>
      <c r="AW76" s="161">
        <v>0</v>
      </c>
      <c r="AX76" s="161">
        <v>6</v>
      </c>
      <c r="AY76" s="161"/>
      <c r="AZ76" s="154"/>
      <c r="BA76" s="154"/>
      <c r="BB76" s="161">
        <v>0</v>
      </c>
      <c r="BC76" s="161">
        <v>240</v>
      </c>
      <c r="BD76" s="314">
        <v>0</v>
      </c>
      <c r="BE76" s="154"/>
      <c r="BF76" s="154"/>
      <c r="BG76" s="161">
        <v>1.4900000095367432</v>
      </c>
      <c r="BI76" s="69">
        <v>0.52300000000000002</v>
      </c>
      <c r="BJ76" s="69">
        <v>0.57699999999999996</v>
      </c>
      <c r="BK76" s="69">
        <v>13.577999999999999</v>
      </c>
      <c r="BL76" s="69"/>
      <c r="BM76" s="69">
        <v>1.3029999999999999</v>
      </c>
      <c r="BN76" s="69">
        <v>79</v>
      </c>
      <c r="BO76" s="27">
        <v>0</v>
      </c>
      <c r="BP76" s="27">
        <v>0</v>
      </c>
      <c r="BS76" s="289">
        <v>6.309999942779541</v>
      </c>
      <c r="BV76" s="27" t="s">
        <v>7</v>
      </c>
      <c r="BW76" s="74" t="s">
        <v>394</v>
      </c>
      <c r="CA76" s="76">
        <f>CB76+J76+L76+P76+AD76+AI76</f>
        <v>100</v>
      </c>
      <c r="CB76" s="27">
        <f>100-(J76+L76+P76+AI76+AD76+AH76)</f>
        <v>21.72</v>
      </c>
    </row>
    <row r="77" spans="1:123" ht="15.5" x14ac:dyDescent="0.25">
      <c r="A77" s="10"/>
      <c r="B77" s="10"/>
      <c r="C77" s="54"/>
      <c r="E77" s="5"/>
      <c r="F77" s="5"/>
      <c r="G77" s="6"/>
      <c r="J77" s="223"/>
      <c r="K77" s="216"/>
      <c r="L77" s="223"/>
      <c r="M77" s="73" t="s">
        <v>1110</v>
      </c>
      <c r="N77" s="216" t="s">
        <v>1110</v>
      </c>
      <c r="P77" s="223"/>
      <c r="R77" s="69"/>
      <c r="S77" s="223"/>
      <c r="T77" s="223"/>
      <c r="V77" s="241"/>
      <c r="W77" s="251"/>
      <c r="X77" s="251"/>
      <c r="Y77" s="79"/>
      <c r="Z77" s="249"/>
      <c r="AA77" s="249"/>
      <c r="AB77" s="249"/>
      <c r="AD77" s="69"/>
      <c r="AI77" s="69"/>
      <c r="AJ77" s="161"/>
      <c r="AK77" s="161"/>
      <c r="AL77" s="161"/>
      <c r="AM77" s="161"/>
      <c r="AN77" s="161"/>
      <c r="AO77" s="161"/>
      <c r="AP77" s="161"/>
      <c r="AQ77" s="161"/>
      <c r="AR77" s="154"/>
      <c r="AS77" s="154"/>
      <c r="AT77" s="154"/>
      <c r="AU77" s="154"/>
      <c r="AV77" s="154"/>
      <c r="AW77" s="161"/>
      <c r="AX77" s="161"/>
      <c r="AY77" s="161"/>
      <c r="AZ77" s="154"/>
      <c r="BA77" s="154"/>
      <c r="BB77" s="161"/>
      <c r="BC77" s="161"/>
      <c r="BD77" s="154" t="s">
        <v>1105</v>
      </c>
      <c r="BE77" s="154"/>
      <c r="BF77" s="154"/>
      <c r="BG77" s="161"/>
      <c r="BI77" s="69"/>
      <c r="BJ77" s="69"/>
      <c r="BK77" s="69"/>
      <c r="BL77" s="69"/>
      <c r="BM77" s="69"/>
      <c r="BN77" s="69"/>
      <c r="BS77" s="72"/>
      <c r="BW77" s="74"/>
      <c r="CA77" s="76"/>
    </row>
    <row r="78" spans="1:123" ht="15.5" x14ac:dyDescent="0.25">
      <c r="A78" s="198" t="s">
        <v>786</v>
      </c>
      <c r="B78" s="10" t="s">
        <v>499</v>
      </c>
      <c r="C78" s="94" t="s">
        <v>409</v>
      </c>
      <c r="D78" s="25">
        <v>1</v>
      </c>
      <c r="E78" s="5" t="s">
        <v>812</v>
      </c>
      <c r="F78" s="5"/>
      <c r="G78" s="6"/>
      <c r="H78"/>
      <c r="I78" s="217">
        <f>(L78*17)+(P78*37)+(CB78*17)+(AH78*29)+(AD78*8)</f>
        <v>404.46102661596944</v>
      </c>
      <c r="J78" s="216">
        <v>73.173003802281372</v>
      </c>
      <c r="K78" s="216">
        <f>L78/BS78</f>
        <v>0.5863117870722433</v>
      </c>
      <c r="L78" s="216">
        <v>3.6644486692015206</v>
      </c>
      <c r="M78" s="216">
        <v>3.6644486692015206</v>
      </c>
      <c r="N78" s="216">
        <v>0</v>
      </c>
      <c r="O78" s="217">
        <v>0</v>
      </c>
      <c r="P78" s="216">
        <v>0.68060836501901134</v>
      </c>
      <c r="Q78" s="216">
        <v>0</v>
      </c>
      <c r="R78" s="216">
        <v>0.10099809885931559</v>
      </c>
      <c r="S78" s="216">
        <v>0.14227186311787071</v>
      </c>
      <c r="T78" s="216">
        <v>0.34678707224334604</v>
      </c>
      <c r="U78" s="154">
        <v>0</v>
      </c>
      <c r="V78" s="241">
        <v>16.75570342205323</v>
      </c>
      <c r="W78" s="241">
        <v>14.151140684410645</v>
      </c>
      <c r="X78" s="241">
        <v>0</v>
      </c>
      <c r="Y78" s="241">
        <v>5.8260456273764261</v>
      </c>
      <c r="Z78" s="241">
        <v>3.8973384030418251E-2</v>
      </c>
      <c r="AA78" s="241">
        <v>0</v>
      </c>
      <c r="AB78" s="241">
        <v>0</v>
      </c>
      <c r="AC78" s="216">
        <v>0</v>
      </c>
      <c r="AD78" s="154">
        <v>3.6311787072243349</v>
      </c>
      <c r="AE78" s="154">
        <v>0</v>
      </c>
      <c r="AF78" s="154">
        <v>0</v>
      </c>
      <c r="AG78" s="154">
        <v>0</v>
      </c>
      <c r="AH78" s="154">
        <v>0</v>
      </c>
      <c r="AI78" s="154">
        <v>1.9134980988593158</v>
      </c>
      <c r="AJ78" s="154">
        <v>32.366920152091254</v>
      </c>
      <c r="AK78" s="154">
        <v>1.2856463878326998</v>
      </c>
      <c r="AL78" s="154">
        <v>23.450570342205324</v>
      </c>
      <c r="AM78" s="154">
        <v>89.738593155893525</v>
      </c>
      <c r="AN78" s="154">
        <v>179.79562737642587</v>
      </c>
      <c r="AO78" s="154">
        <v>209.88593155893537</v>
      </c>
      <c r="AP78" s="154">
        <v>0.49192015209125473</v>
      </c>
      <c r="AQ78" s="154">
        <v>0.19334600760456272</v>
      </c>
      <c r="AR78" s="154">
        <v>0</v>
      </c>
      <c r="AS78" s="154">
        <v>124.94211026615972</v>
      </c>
      <c r="AT78" s="154">
        <v>0</v>
      </c>
      <c r="AU78" s="154">
        <v>2.8517110266159697E-3</v>
      </c>
      <c r="AV78" s="154">
        <v>0</v>
      </c>
      <c r="AW78" s="154">
        <v>0</v>
      </c>
      <c r="AX78" s="154"/>
      <c r="AY78" s="154"/>
      <c r="AZ78" s="154"/>
      <c r="BA78" s="154"/>
      <c r="BB78" s="154"/>
      <c r="BC78" s="154">
        <v>0</v>
      </c>
      <c r="BD78" s="154">
        <v>0</v>
      </c>
      <c r="BE78" s="154">
        <v>0</v>
      </c>
      <c r="BF78" s="154">
        <v>0</v>
      </c>
      <c r="BG78" s="154">
        <v>0.1656083641124769</v>
      </c>
      <c r="BH78" s="154">
        <v>0</v>
      </c>
      <c r="BI78" s="154">
        <v>6.1653992395437264E-2</v>
      </c>
      <c r="BJ78" s="154">
        <v>2.3840304182509504E-2</v>
      </c>
      <c r="BK78" s="154">
        <v>0.58328897338403041</v>
      </c>
      <c r="BL78" s="154"/>
      <c r="BM78" s="154">
        <v>4.0437262357414447E-2</v>
      </c>
      <c r="BN78" s="154">
        <v>19.534220532319392</v>
      </c>
      <c r="BO78" s="154">
        <v>0</v>
      </c>
      <c r="BP78" s="154">
        <v>0.28517110266159695</v>
      </c>
      <c r="BQ78" s="154"/>
      <c r="BR78" s="154"/>
      <c r="BS78" s="27">
        <v>6.25</v>
      </c>
      <c r="BT78" s="154"/>
      <c r="BU78" s="154"/>
      <c r="BV78" s="27" t="s">
        <v>496</v>
      </c>
      <c r="BW78" s="154"/>
      <c r="BX78" s="154"/>
      <c r="BY78" s="154"/>
      <c r="BZ78" s="154"/>
      <c r="CA78" s="27">
        <f>CB78+J78+L78+P78+AD78+AI78</f>
        <v>100</v>
      </c>
      <c r="CB78" s="27">
        <f>100-(J78+L78+P78+AI78+AD78+AH78)</f>
        <v>16.93726235741444</v>
      </c>
      <c r="CC78" s="154"/>
    </row>
    <row r="79" spans="1:123" ht="15.5" x14ac:dyDescent="0.25">
      <c r="A79" s="10"/>
      <c r="B79" s="10"/>
      <c r="C79" s="54"/>
      <c r="E79" s="5"/>
      <c r="F79" s="5"/>
      <c r="G79" s="6"/>
      <c r="J79" s="223"/>
      <c r="K79" s="216"/>
      <c r="L79" s="223"/>
      <c r="M79"/>
      <c r="N79" s="220"/>
      <c r="P79" s="223"/>
      <c r="R79" s="69"/>
      <c r="S79" s="223"/>
      <c r="T79" s="223"/>
      <c r="V79" s="241"/>
      <c r="W79" s="249"/>
      <c r="X79" s="249"/>
      <c r="Y79" s="241"/>
      <c r="Z79" s="249"/>
      <c r="AA79" s="249"/>
      <c r="AB79" s="249"/>
      <c r="AC79" s="216"/>
      <c r="AD79" s="69"/>
      <c r="AI79" s="69"/>
      <c r="AJ79" s="161"/>
      <c r="AK79" s="161"/>
      <c r="AL79" s="161"/>
      <c r="AM79" s="161"/>
      <c r="AN79" s="161"/>
      <c r="AO79" s="161"/>
      <c r="AP79" s="161"/>
      <c r="AQ79" s="161"/>
      <c r="AR79" s="154"/>
      <c r="AS79" s="154"/>
      <c r="AT79" s="154"/>
      <c r="AU79" s="154"/>
      <c r="AV79" s="154"/>
      <c r="AW79" s="161"/>
      <c r="AX79" s="161"/>
      <c r="AY79" s="161"/>
      <c r="AZ79" s="154"/>
      <c r="BA79" s="154"/>
      <c r="BB79" s="161"/>
      <c r="BC79" s="161"/>
      <c r="BD79" s="153"/>
      <c r="BE79" s="154"/>
      <c r="BF79" s="154"/>
      <c r="BG79" s="161"/>
      <c r="BI79" s="69"/>
      <c r="BJ79" s="69"/>
      <c r="BK79" s="69"/>
      <c r="BL79" s="69"/>
      <c r="BM79" s="69"/>
      <c r="BN79" s="69"/>
      <c r="BW79" s="74"/>
      <c r="CA79" s="76"/>
    </row>
    <row r="80" spans="1:123" s="30" customFormat="1" ht="15" x14ac:dyDescent="0.3">
      <c r="A80" s="29"/>
      <c r="D80" s="52" t="s">
        <v>1329</v>
      </c>
      <c r="E80" s="110"/>
      <c r="F80" s="110"/>
      <c r="G80" s="102"/>
      <c r="H80" s="77"/>
      <c r="I80" s="27"/>
      <c r="J80" s="224"/>
      <c r="K80" s="224"/>
      <c r="L80" s="224"/>
      <c r="M80" s="77"/>
      <c r="N80" s="224"/>
      <c r="O80" s="27"/>
      <c r="P80" s="224"/>
      <c r="Q80" s="77"/>
      <c r="R80" s="77"/>
      <c r="S80" s="224"/>
      <c r="T80" s="224"/>
      <c r="U80" s="77"/>
      <c r="V80" s="78"/>
      <c r="W80" s="78"/>
      <c r="X80" s="78"/>
      <c r="Y80" s="78"/>
      <c r="Z80" s="257"/>
      <c r="AA80" s="257"/>
      <c r="AB80" s="257"/>
      <c r="AC80" s="77"/>
      <c r="AD80" s="77"/>
      <c r="AE80" s="77"/>
      <c r="AF80" s="77"/>
      <c r="AG80" s="77"/>
      <c r="AH80" s="77"/>
      <c r="AI80" s="77"/>
      <c r="AJ80" s="300"/>
      <c r="AK80" s="300"/>
      <c r="AL80" s="300"/>
      <c r="AM80" s="300"/>
      <c r="AN80" s="300"/>
      <c r="AO80" s="300"/>
      <c r="AP80" s="300"/>
      <c r="AQ80" s="300"/>
      <c r="AR80" s="300"/>
      <c r="AS80" s="300"/>
      <c r="AT80" s="300"/>
      <c r="AU80" s="300"/>
      <c r="AV80" s="300"/>
      <c r="AW80" s="300"/>
      <c r="AX80" s="300"/>
      <c r="AY80" s="300"/>
      <c r="AZ80" s="300"/>
      <c r="BA80" s="300"/>
      <c r="BB80" s="300"/>
      <c r="BC80" s="300"/>
      <c r="BD80" s="300"/>
      <c r="BE80" s="300"/>
      <c r="BF80" s="300"/>
      <c r="BG80" s="300"/>
      <c r="BH80" s="77"/>
      <c r="BI80" s="77"/>
      <c r="BJ80" s="77"/>
      <c r="BK80" s="77"/>
      <c r="BL80" s="77"/>
      <c r="BM80" s="77"/>
      <c r="BN80" s="77"/>
      <c r="BO80" s="77"/>
      <c r="BP80" s="77"/>
      <c r="BQ80" s="77"/>
      <c r="BR80" s="77"/>
      <c r="BS80" s="77"/>
      <c r="BT80" s="77"/>
      <c r="BU80" s="77"/>
      <c r="BV80" s="77"/>
      <c r="BW80" s="77"/>
      <c r="BX80" s="77"/>
      <c r="BY80" s="77"/>
      <c r="BZ80" s="77"/>
      <c r="CA80" s="77"/>
      <c r="CB80" s="27"/>
      <c r="CC80" s="77"/>
      <c r="CD80" s="77"/>
      <c r="CE80" s="77"/>
      <c r="CF80" s="77"/>
      <c r="CG80" s="77"/>
      <c r="CH80" s="77"/>
      <c r="CI80" s="77"/>
      <c r="CJ80" s="77"/>
      <c r="CK80" s="77"/>
      <c r="CL80" s="77"/>
      <c r="CM80" s="77"/>
      <c r="CN80" s="77"/>
      <c r="CO80" s="77"/>
      <c r="CP80" s="77"/>
      <c r="CQ80" s="77"/>
      <c r="CR80" s="77"/>
      <c r="CS80" s="77"/>
      <c r="CT80" s="77"/>
      <c r="CU80" s="77"/>
      <c r="CV80" s="77"/>
      <c r="CW80" s="77"/>
      <c r="CX80" s="77"/>
      <c r="CY80" s="77"/>
      <c r="CZ80" s="77"/>
      <c r="DA80" s="77"/>
      <c r="DB80" s="77"/>
      <c r="DC80" s="77"/>
      <c r="DD80" s="77"/>
      <c r="DE80" s="77"/>
      <c r="DF80" s="77"/>
      <c r="DG80" s="77"/>
      <c r="DH80" s="77"/>
      <c r="DI80" s="77"/>
      <c r="DJ80" s="77"/>
      <c r="DK80" s="77"/>
      <c r="DL80" s="77"/>
      <c r="DM80" s="77"/>
      <c r="DN80" s="77"/>
      <c r="DO80" s="77"/>
      <c r="DP80" s="77"/>
      <c r="DQ80" s="77"/>
      <c r="DR80" s="77"/>
      <c r="DS80" s="77"/>
    </row>
    <row r="81" spans="1:82" ht="15" x14ac:dyDescent="0.3">
      <c r="A81" t="s">
        <v>553</v>
      </c>
      <c r="B81" t="s">
        <v>499</v>
      </c>
      <c r="C81" s="25" t="s">
        <v>409</v>
      </c>
      <c r="D81" s="14">
        <v>2</v>
      </c>
      <c r="E81" s="5" t="s">
        <v>1606</v>
      </c>
      <c r="F81" s="5" t="s">
        <v>344</v>
      </c>
      <c r="H81">
        <v>1</v>
      </c>
      <c r="I81" s="217">
        <f>(L81*17)+(P81*37)+(CB81*17)+(AH81*29)+(AD81*8)</f>
        <v>1444.9767441860463</v>
      </c>
      <c r="J81" s="225">
        <v>22.620930232558141</v>
      </c>
      <c r="K81" s="225">
        <v>1.6627906976744187</v>
      </c>
      <c r="L81" s="225">
        <v>10.325581395348836</v>
      </c>
      <c r="M81" s="225">
        <v>3</v>
      </c>
      <c r="N81" s="225">
        <v>7.3255813953488378</v>
      </c>
      <c r="O81" s="240">
        <v>0.2436046511627907</v>
      </c>
      <c r="P81" s="225">
        <v>10.523255813953488</v>
      </c>
      <c r="Q81" s="225">
        <v>0</v>
      </c>
      <c r="R81" s="225">
        <v>2.379593023255814</v>
      </c>
      <c r="S81" s="225">
        <v>3.1067558139534883</v>
      </c>
      <c r="T81" s="225">
        <v>3.5444883720930234</v>
      </c>
      <c r="U81" s="191">
        <v>0</v>
      </c>
      <c r="V81" s="245">
        <v>16.081395348837209</v>
      </c>
      <c r="W81" s="245">
        <v>0</v>
      </c>
      <c r="X81" s="245">
        <v>0</v>
      </c>
      <c r="Y81" s="245">
        <v>0</v>
      </c>
      <c r="Z81" s="245">
        <v>0.69767441860465118</v>
      </c>
      <c r="AA81" s="245">
        <v>0</v>
      </c>
      <c r="AB81" s="245">
        <v>0</v>
      </c>
      <c r="AC81" s="191">
        <v>0</v>
      </c>
      <c r="AD81" s="191">
        <v>2.3023255813953489</v>
      </c>
      <c r="AE81" s="191">
        <v>0</v>
      </c>
      <c r="AF81" s="191">
        <v>0</v>
      </c>
      <c r="AG81" s="191">
        <v>0</v>
      </c>
      <c r="AH81" s="191">
        <v>0</v>
      </c>
      <c r="AI81" s="191">
        <v>3.5418604651162795</v>
      </c>
      <c r="AJ81" s="191">
        <v>42.093023255813954</v>
      </c>
      <c r="AK81" s="191">
        <v>1.5767441860465117</v>
      </c>
      <c r="AL81" s="191">
        <v>32.813953488372093</v>
      </c>
      <c r="AM81" s="191">
        <v>172.34883720930233</v>
      </c>
      <c r="AN81" s="191">
        <v>136.48837209302326</v>
      </c>
      <c r="AO81" s="191">
        <v>1144.5348837209301</v>
      </c>
      <c r="AP81" s="191">
        <v>1.1593023255813952</v>
      </c>
      <c r="AQ81" s="191">
        <v>0.13790697674418603</v>
      </c>
      <c r="AR81" s="191">
        <v>19.302325581395348</v>
      </c>
      <c r="AS81" s="191">
        <v>35.323255813953487</v>
      </c>
      <c r="AT81" s="191">
        <v>0</v>
      </c>
      <c r="AU81" s="191">
        <v>38.487209302325574</v>
      </c>
      <c r="AV81" s="191">
        <v>38.372093023255815</v>
      </c>
      <c r="AW81" s="191">
        <v>0</v>
      </c>
      <c r="AX81" s="191"/>
      <c r="AY81" s="191"/>
      <c r="AZ81" s="191"/>
      <c r="BA81" s="191"/>
      <c r="BB81" s="191"/>
      <c r="BC81" s="191">
        <v>0</v>
      </c>
      <c r="BD81" s="191">
        <v>4.6162790697674421</v>
      </c>
      <c r="BE81" s="191">
        <v>0</v>
      </c>
      <c r="BF81" s="191">
        <v>0</v>
      </c>
      <c r="BG81" s="191">
        <v>3.5282093023255814</v>
      </c>
      <c r="BH81" s="191">
        <v>0</v>
      </c>
      <c r="BI81" s="191">
        <v>7.8837209302325573E-2</v>
      </c>
      <c r="BJ81" s="191">
        <v>0.16604651162790698</v>
      </c>
      <c r="BK81" s="191">
        <v>0.57906976744186045</v>
      </c>
      <c r="BL81" s="191"/>
      <c r="BM81" s="191">
        <v>4.3116279069767449E-2</v>
      </c>
      <c r="BN81" s="191">
        <v>20.697674418604652</v>
      </c>
      <c r="BO81" s="191">
        <v>1.1046511627906976</v>
      </c>
      <c r="BP81" s="191">
        <v>0</v>
      </c>
      <c r="BQ81" s="191"/>
      <c r="BR81" s="191"/>
      <c r="BS81" s="27">
        <v>6.25</v>
      </c>
      <c r="BT81" s="191">
        <v>0</v>
      </c>
      <c r="BU81" s="191"/>
      <c r="BV81" s="27" t="s">
        <v>496</v>
      </c>
      <c r="BW81" s="191"/>
      <c r="BX81" s="191"/>
      <c r="BY81" s="191"/>
      <c r="BZ81" s="191"/>
      <c r="CA81" s="27">
        <f>CB81+J81+L81+P81+AD81+AI81</f>
        <v>100</v>
      </c>
      <c r="CB81" s="27">
        <f>100-(J81+L81+P81+AI81+AD81+AH81)</f>
        <v>50.6860465116279</v>
      </c>
      <c r="CC81" s="191"/>
      <c r="CD81" s="50"/>
    </row>
    <row r="82" spans="1:82" x14ac:dyDescent="0.3">
      <c r="J82" s="216"/>
      <c r="K82" s="216"/>
      <c r="L82" s="216"/>
      <c r="N82" s="216"/>
      <c r="P82" s="216"/>
      <c r="Q82" s="216"/>
      <c r="R82" s="216"/>
      <c r="S82" s="216"/>
      <c r="T82" s="216"/>
      <c r="V82" s="241"/>
      <c r="W82" s="241"/>
      <c r="X82" s="241"/>
      <c r="Y82" s="241"/>
      <c r="Z82" s="241"/>
      <c r="AA82" s="241"/>
      <c r="AB82" s="241"/>
      <c r="AJ82" s="154"/>
      <c r="AK82" s="154"/>
      <c r="AL82" s="154"/>
      <c r="AM82" s="154"/>
      <c r="AN82" s="154"/>
      <c r="AO82" s="154"/>
      <c r="AP82" s="154"/>
      <c r="AQ82" s="154"/>
      <c r="AR82" s="154"/>
      <c r="AS82" s="154"/>
      <c r="AT82" s="154"/>
      <c r="AU82" s="154"/>
      <c r="AV82" s="154"/>
      <c r="AW82" s="154"/>
      <c r="AX82" s="154"/>
      <c r="AY82" s="154"/>
      <c r="AZ82" s="154"/>
      <c r="BA82" s="154"/>
      <c r="BB82" s="154"/>
      <c r="BC82" s="154"/>
      <c r="BD82" s="154"/>
      <c r="BE82" s="154"/>
      <c r="BF82" s="154"/>
      <c r="BG82" s="154"/>
    </row>
    <row r="83" spans="1:82" x14ac:dyDescent="0.3">
      <c r="A83" t="s">
        <v>554</v>
      </c>
      <c r="B83" t="s">
        <v>499</v>
      </c>
      <c r="C83" s="25" t="s">
        <v>407</v>
      </c>
      <c r="D83" s="25">
        <v>1</v>
      </c>
      <c r="E83" s="16" t="s">
        <v>467</v>
      </c>
      <c r="F83" s="16" t="s">
        <v>589</v>
      </c>
      <c r="H83" s="27">
        <v>1</v>
      </c>
      <c r="I83" s="217">
        <f>(L83*17)+(P83*37)+(CB83*17)+(AH83*29)+(AD83*8)</f>
        <v>1026.0999999999999</v>
      </c>
      <c r="J83" s="216">
        <v>36.5</v>
      </c>
      <c r="K83" s="216">
        <v>1.4</v>
      </c>
      <c r="L83" s="216">
        <v>8.6</v>
      </c>
      <c r="M83" s="27">
        <v>8.6</v>
      </c>
      <c r="N83" s="216">
        <v>0</v>
      </c>
      <c r="O83" s="27">
        <v>0</v>
      </c>
      <c r="P83" s="216">
        <v>2</v>
      </c>
      <c r="Q83" s="216"/>
      <c r="R83" s="216">
        <v>0.38</v>
      </c>
      <c r="S83" s="216">
        <v>0.18</v>
      </c>
      <c r="T83" s="216">
        <v>0.83</v>
      </c>
      <c r="U83" s="27" t="s">
        <v>501</v>
      </c>
      <c r="V83" s="241">
        <v>44.1</v>
      </c>
      <c r="W83" s="241"/>
      <c r="X83" s="241"/>
      <c r="Y83" s="241"/>
      <c r="Z83" s="241">
        <v>0</v>
      </c>
      <c r="AA83" s="241"/>
      <c r="AB83" s="241"/>
      <c r="AD83" s="27">
        <v>6.6</v>
      </c>
      <c r="AI83" s="27">
        <v>2</v>
      </c>
      <c r="AJ83" s="154">
        <v>55</v>
      </c>
      <c r="AK83" s="154">
        <v>1.5</v>
      </c>
      <c r="AL83" s="154">
        <v>74</v>
      </c>
      <c r="AM83" s="154">
        <v>174</v>
      </c>
      <c r="AN83" s="154">
        <v>222</v>
      </c>
      <c r="AO83" s="154">
        <v>451</v>
      </c>
      <c r="AP83" s="154">
        <v>1.4</v>
      </c>
      <c r="AQ83" s="154">
        <v>0.19</v>
      </c>
      <c r="AR83" s="154">
        <v>4</v>
      </c>
      <c r="AS83" s="154">
        <v>1.26</v>
      </c>
      <c r="AT83" s="154"/>
      <c r="AU83" s="154">
        <v>0</v>
      </c>
      <c r="AV83" s="154">
        <v>0</v>
      </c>
      <c r="AW83" s="154">
        <v>0</v>
      </c>
      <c r="AX83" s="154"/>
      <c r="AY83" s="154"/>
      <c r="AZ83" s="154"/>
      <c r="BA83" s="154"/>
      <c r="BB83" s="154"/>
      <c r="BC83" s="154"/>
      <c r="BD83" s="154">
        <v>0</v>
      </c>
      <c r="BE83" s="154"/>
      <c r="BF83" s="154"/>
      <c r="BG83" s="154">
        <v>0</v>
      </c>
      <c r="BI83" s="27">
        <v>0.16</v>
      </c>
      <c r="BJ83" s="27">
        <v>0.06</v>
      </c>
      <c r="BK83" s="27">
        <v>2.6</v>
      </c>
      <c r="BM83" s="27">
        <v>0.13600000000000001</v>
      </c>
      <c r="BN83" s="27">
        <v>42</v>
      </c>
      <c r="BO83" s="27">
        <v>0</v>
      </c>
      <c r="BP83" s="27">
        <v>0</v>
      </c>
      <c r="BS83" s="27">
        <v>6.25</v>
      </c>
      <c r="BV83" s="27" t="s">
        <v>4</v>
      </c>
      <c r="BW83" s="27">
        <v>4002</v>
      </c>
      <c r="CA83" s="27">
        <f>CB83+J83+L83+P83+AD83+AI83</f>
        <v>99.999999999999986</v>
      </c>
      <c r="CB83" s="27">
        <f>100-(J83+L83+P83+AI83+AD83+AH83)</f>
        <v>44.3</v>
      </c>
    </row>
    <row r="84" spans="1:82" x14ac:dyDescent="0.3">
      <c r="J84" s="216"/>
      <c r="K84" s="216" t="s">
        <v>591</v>
      </c>
      <c r="L84" s="216"/>
      <c r="N84" s="216"/>
      <c r="P84" s="216"/>
      <c r="Q84" s="216"/>
      <c r="R84" s="216"/>
      <c r="S84" s="216"/>
      <c r="T84" s="216"/>
      <c r="U84" s="27" t="s">
        <v>591</v>
      </c>
      <c r="V84" s="241"/>
      <c r="W84" s="241"/>
      <c r="X84" s="241"/>
      <c r="Y84" s="241"/>
      <c r="Z84" s="241"/>
      <c r="AA84" s="241"/>
      <c r="AB84" s="241"/>
      <c r="AI84" s="27" t="s">
        <v>473</v>
      </c>
      <c r="AJ84" s="154"/>
      <c r="AK84" s="154"/>
      <c r="AL84" s="154"/>
      <c r="AM84" s="154"/>
      <c r="AN84" s="154"/>
      <c r="AO84" s="154"/>
      <c r="AP84" s="154"/>
      <c r="AQ84" s="154"/>
      <c r="AR84" s="154" t="s">
        <v>591</v>
      </c>
      <c r="AS84" s="154"/>
      <c r="AT84" s="154"/>
      <c r="AU84" s="154"/>
      <c r="AV84" s="154" t="s">
        <v>591</v>
      </c>
      <c r="AW84" s="154" t="s">
        <v>591</v>
      </c>
      <c r="AX84" s="154"/>
      <c r="AY84" s="154"/>
      <c r="AZ84" s="154"/>
      <c r="BA84" s="154"/>
      <c r="BB84" s="154"/>
      <c r="BC84" s="154"/>
      <c r="BD84" s="154"/>
      <c r="BE84" s="154"/>
      <c r="BF84" s="154"/>
      <c r="BG84" s="154"/>
    </row>
    <row r="85" spans="1:82" x14ac:dyDescent="0.3">
      <c r="A85" t="s">
        <v>555</v>
      </c>
      <c r="B85" t="s">
        <v>499</v>
      </c>
      <c r="C85" s="25" t="s">
        <v>409</v>
      </c>
      <c r="D85" s="25">
        <v>1</v>
      </c>
      <c r="E85" s="16" t="s">
        <v>145</v>
      </c>
      <c r="F85" s="16" t="s">
        <v>63</v>
      </c>
      <c r="H85">
        <v>1</v>
      </c>
      <c r="I85" s="217">
        <f>(L85*17)+(P85*37)+(CB85*17)+(AH85*29)+(AD85*8)</f>
        <v>824.69550059919379</v>
      </c>
      <c r="J85" s="225">
        <v>51.790608998801616</v>
      </c>
      <c r="K85" s="225">
        <v>1.2150778951955552</v>
      </c>
      <c r="L85" s="225">
        <v>6.9678069506482201</v>
      </c>
      <c r="M85" s="225">
        <v>6.863492755202091</v>
      </c>
      <c r="N85" s="225">
        <v>0</v>
      </c>
      <c r="O85" s="239">
        <v>0</v>
      </c>
      <c r="P85" s="225">
        <v>1.1019718923630026</v>
      </c>
      <c r="Q85" s="225">
        <v>0</v>
      </c>
      <c r="R85" s="225">
        <v>0.1650370410720122</v>
      </c>
      <c r="S85" s="245">
        <v>0.11592221374877437</v>
      </c>
      <c r="T85" s="245">
        <v>0.49027671859679706</v>
      </c>
      <c r="U85" s="191">
        <v>0</v>
      </c>
      <c r="V85" s="245">
        <v>34.388510334855248</v>
      </c>
      <c r="W85" s="245">
        <v>0.10431419544612702</v>
      </c>
      <c r="X85" s="245">
        <v>37.313432835820898</v>
      </c>
      <c r="Y85" s="245">
        <v>33.079460032287137</v>
      </c>
      <c r="Z85" s="245">
        <v>1.302019620354951</v>
      </c>
      <c r="AA85" s="245">
        <v>36.387406035515852</v>
      </c>
      <c r="AB85" s="245">
        <v>0.92602680030504425</v>
      </c>
      <c r="AC85" s="191">
        <v>0</v>
      </c>
      <c r="AD85" s="191">
        <v>5.7195772960017432E-2</v>
      </c>
      <c r="AE85" s="191">
        <v>0</v>
      </c>
      <c r="AF85" s="191">
        <v>3.4862185423248717</v>
      </c>
      <c r="AG85" s="191">
        <v>0</v>
      </c>
      <c r="AH85" s="191">
        <v>0</v>
      </c>
      <c r="AI85" s="191">
        <v>0.96404837128227483</v>
      </c>
      <c r="AJ85" s="191">
        <v>72.077568362566737</v>
      </c>
      <c r="AK85" s="191">
        <v>1.8050985946181499</v>
      </c>
      <c r="AL85" s="191">
        <v>44.733631114500497</v>
      </c>
      <c r="AM85" s="191">
        <v>128.88876783963394</v>
      </c>
      <c r="AN85" s="191">
        <v>143.70846497439808</v>
      </c>
      <c r="AO85" s="191">
        <v>259.99019501034968</v>
      </c>
      <c r="AP85" s="191">
        <v>1.0530558884410066</v>
      </c>
      <c r="AQ85" s="191">
        <v>0.17874496132476303</v>
      </c>
      <c r="AR85" s="191">
        <v>2.2445255474452552</v>
      </c>
      <c r="AS85" s="191">
        <v>1034.9726277372263</v>
      </c>
      <c r="AT85" s="191">
        <v>0</v>
      </c>
      <c r="AU85" s="191">
        <v>0</v>
      </c>
      <c r="AV85" s="191">
        <v>0</v>
      </c>
      <c r="AW85" s="191">
        <v>0</v>
      </c>
      <c r="AX85" s="191"/>
      <c r="AY85" s="191"/>
      <c r="AZ85" s="191"/>
      <c r="BA85" s="191"/>
      <c r="BB85" s="191"/>
      <c r="BC85" s="191">
        <v>0</v>
      </c>
      <c r="BD85" s="191">
        <v>0</v>
      </c>
      <c r="BE85" s="191">
        <v>0</v>
      </c>
      <c r="BF85" s="191">
        <v>0</v>
      </c>
      <c r="BG85" s="191">
        <v>0.32683298834295677</v>
      </c>
      <c r="BH85" s="191">
        <v>0</v>
      </c>
      <c r="BI85" s="191">
        <v>0.13134764135526744</v>
      </c>
      <c r="BJ85" s="191">
        <v>3.5817627192504628E-2</v>
      </c>
      <c r="BK85" s="191">
        <v>1.3728129425863382</v>
      </c>
      <c r="BL85" s="191"/>
      <c r="BM85" s="191">
        <v>0.10058285216254494</v>
      </c>
      <c r="BN85" s="191">
        <v>17.077023640919489</v>
      </c>
      <c r="BO85" s="191">
        <v>5.4472164723826128E-5</v>
      </c>
      <c r="BP85" s="191">
        <v>8.1708247085739182E-4</v>
      </c>
      <c r="BQ85" s="191"/>
      <c r="BR85" s="191"/>
      <c r="BS85" s="27">
        <v>6.25</v>
      </c>
      <c r="BT85" s="191">
        <v>0</v>
      </c>
      <c r="BU85" s="191"/>
      <c r="BV85" s="27" t="s">
        <v>496</v>
      </c>
      <c r="BW85" s="191"/>
      <c r="BX85" s="191"/>
      <c r="BY85" s="191"/>
      <c r="BZ85" s="191"/>
      <c r="CA85" s="27">
        <f>CB85+J85+L85+P85+AD85+AI85</f>
        <v>100</v>
      </c>
      <c r="CB85" s="27">
        <f>100-(J85+L85+P85+AI85+AD85+AH85)</f>
        <v>39.118368013944874</v>
      </c>
      <c r="CC85" s="191"/>
    </row>
    <row r="86" spans="1:82" x14ac:dyDescent="0.3">
      <c r="J86" s="216"/>
      <c r="K86" s="216"/>
      <c r="L86" s="216"/>
      <c r="N86" s="216"/>
      <c r="O86" s="217"/>
      <c r="P86" s="216"/>
      <c r="Q86" s="216"/>
      <c r="R86" s="216"/>
      <c r="S86" s="241"/>
      <c r="T86" s="241"/>
      <c r="V86" s="241"/>
      <c r="W86" s="241"/>
      <c r="X86" s="241"/>
      <c r="Y86" s="241"/>
      <c r="Z86" s="241"/>
      <c r="AA86" s="241"/>
      <c r="AB86" s="241"/>
      <c r="AJ86" s="154"/>
      <c r="AK86" s="154"/>
      <c r="AL86" s="154"/>
      <c r="AM86" s="154"/>
      <c r="AN86" s="154"/>
      <c r="AO86" s="154"/>
      <c r="AP86" s="154"/>
      <c r="AQ86" s="154"/>
      <c r="AR86" s="154"/>
      <c r="AS86" s="154"/>
      <c r="AT86" s="154"/>
      <c r="AU86" s="154"/>
      <c r="AV86" s="154"/>
      <c r="AW86" s="154"/>
      <c r="AX86" s="154"/>
      <c r="AY86" s="154"/>
      <c r="AZ86" s="154"/>
      <c r="BA86" s="154"/>
      <c r="BB86" s="154"/>
      <c r="BC86" s="154"/>
      <c r="BD86" s="154"/>
      <c r="BE86" s="154"/>
      <c r="BF86" s="154"/>
      <c r="BG86" s="154"/>
    </row>
    <row r="87" spans="1:82" x14ac:dyDescent="0.3">
      <c r="A87" t="s">
        <v>556</v>
      </c>
      <c r="B87" t="s">
        <v>499</v>
      </c>
      <c r="C87" s="25" t="s">
        <v>407</v>
      </c>
      <c r="D87" s="25">
        <v>1</v>
      </c>
      <c r="E87" s="16" t="s">
        <v>468</v>
      </c>
      <c r="F87" s="16" t="s">
        <v>64</v>
      </c>
      <c r="H87" s="27">
        <v>1</v>
      </c>
      <c r="I87" s="217">
        <f>(L87*17)+(P87*37)+(CB87*17)+(AH87*29)+(AD87*8)</f>
        <v>1070.6000000000001</v>
      </c>
      <c r="J87" s="216">
        <v>35.4</v>
      </c>
      <c r="K87" s="216">
        <v>1.4</v>
      </c>
      <c r="L87" s="216">
        <v>8.5</v>
      </c>
      <c r="M87" s="27">
        <v>8.5</v>
      </c>
      <c r="N87" s="216">
        <v>0</v>
      </c>
      <c r="O87" s="217">
        <v>0</v>
      </c>
      <c r="P87" s="216">
        <v>1.8</v>
      </c>
      <c r="Q87" s="216"/>
      <c r="R87" s="216">
        <v>0.32</v>
      </c>
      <c r="S87" s="241">
        <v>0.15</v>
      </c>
      <c r="T87" s="241">
        <v>0.72</v>
      </c>
      <c r="U87" s="27" t="s">
        <v>501</v>
      </c>
      <c r="V87" s="241">
        <v>49.3</v>
      </c>
      <c r="W87" s="241"/>
      <c r="X87" s="241"/>
      <c r="Y87" s="241"/>
      <c r="Z87" s="241">
        <v>0</v>
      </c>
      <c r="AA87" s="241"/>
      <c r="AB87" s="241"/>
      <c r="AD87" s="27">
        <v>3.1</v>
      </c>
      <c r="AI87" s="27">
        <v>2.1</v>
      </c>
      <c r="AJ87" s="154">
        <v>56</v>
      </c>
      <c r="AK87" s="154">
        <v>1.2</v>
      </c>
      <c r="AL87" s="154">
        <v>29</v>
      </c>
      <c r="AM87" s="154">
        <v>103</v>
      </c>
      <c r="AN87" s="154">
        <v>138</v>
      </c>
      <c r="AO87" s="154">
        <v>490</v>
      </c>
      <c r="AP87" s="154">
        <v>1</v>
      </c>
      <c r="AQ87" s="154">
        <v>0.3</v>
      </c>
      <c r="AR87" s="154">
        <v>6</v>
      </c>
      <c r="AS87" s="154">
        <v>0.46</v>
      </c>
      <c r="AT87" s="154"/>
      <c r="AU87" s="154">
        <v>0</v>
      </c>
      <c r="AV87" s="154"/>
      <c r="AW87" s="154"/>
      <c r="AX87" s="154"/>
      <c r="AY87" s="154"/>
      <c r="AZ87" s="154"/>
      <c r="BA87" s="154"/>
      <c r="BB87" s="154"/>
      <c r="BC87" s="154"/>
      <c r="BD87" s="154">
        <v>0</v>
      </c>
      <c r="BE87" s="154"/>
      <c r="BF87" s="154"/>
      <c r="BG87" s="154">
        <v>0</v>
      </c>
      <c r="BI87" s="27">
        <v>0.15</v>
      </c>
      <c r="BJ87" s="27">
        <v>0.04</v>
      </c>
      <c r="BK87" s="27">
        <v>1.2</v>
      </c>
      <c r="BM87" s="27">
        <v>7.1999999999999995E-2</v>
      </c>
      <c r="BN87" s="27">
        <v>30</v>
      </c>
      <c r="BO87" s="27">
        <v>0</v>
      </c>
      <c r="BP87" s="27">
        <v>0</v>
      </c>
      <c r="BS87" s="27">
        <v>6.25</v>
      </c>
      <c r="BV87" s="27" t="s">
        <v>4</v>
      </c>
      <c r="BW87" s="27">
        <v>4001</v>
      </c>
      <c r="CA87" s="27">
        <f>CB87+J87+L87+P87+AD87+AI87</f>
        <v>99.999999999999986</v>
      </c>
      <c r="CB87" s="27">
        <f>100-(J87+L87+P87+AI87+AD87+AH87)</f>
        <v>49.1</v>
      </c>
    </row>
    <row r="88" spans="1:82" x14ac:dyDescent="0.3">
      <c r="J88" s="216"/>
      <c r="K88" s="216" t="s">
        <v>592</v>
      </c>
      <c r="L88" s="216"/>
      <c r="N88" s="216"/>
      <c r="O88" s="217"/>
      <c r="P88" s="216"/>
      <c r="Q88" s="216"/>
      <c r="R88" s="216"/>
      <c r="S88" s="241"/>
      <c r="T88" s="241"/>
      <c r="U88" s="27" t="s">
        <v>592</v>
      </c>
      <c r="V88" s="241"/>
      <c r="W88" s="241"/>
      <c r="X88" s="241"/>
      <c r="Y88" s="241"/>
      <c r="Z88" s="241"/>
      <c r="AA88" s="241"/>
      <c r="AB88" s="241"/>
      <c r="AI88" s="27" t="s">
        <v>474</v>
      </c>
      <c r="AJ88" s="154"/>
      <c r="AK88" s="154"/>
      <c r="AL88" s="154"/>
      <c r="AM88" s="154"/>
      <c r="AN88" s="154"/>
      <c r="AO88" s="154"/>
      <c r="AP88" s="154"/>
      <c r="AQ88" s="154"/>
      <c r="AR88" s="154" t="s">
        <v>592</v>
      </c>
      <c r="AS88" s="154"/>
      <c r="AT88" s="154"/>
      <c r="AU88" s="154"/>
      <c r="AV88" s="154"/>
      <c r="AW88" s="154"/>
      <c r="AX88" s="154"/>
      <c r="AY88" s="154"/>
      <c r="AZ88" s="154"/>
      <c r="BA88" s="154"/>
      <c r="BB88" s="154"/>
      <c r="BC88" s="154"/>
      <c r="BD88" s="154"/>
      <c r="BE88" s="154"/>
      <c r="BF88" s="154"/>
      <c r="BG88" s="154"/>
    </row>
    <row r="89" spans="1:82" x14ac:dyDescent="0.3">
      <c r="A89" t="s">
        <v>558</v>
      </c>
      <c r="B89" t="s">
        <v>499</v>
      </c>
      <c r="C89" s="25" t="s">
        <v>409</v>
      </c>
      <c r="D89" s="25">
        <v>1</v>
      </c>
      <c r="E89" s="16" t="s">
        <v>218</v>
      </c>
      <c r="F89" s="16" t="s">
        <v>72</v>
      </c>
      <c r="H89">
        <v>1</v>
      </c>
      <c r="I89" s="217">
        <f>(L89*17)+(P89*37)+(CB89*17)+(AH89*29)+(AD89*8)</f>
        <v>818.1588408323347</v>
      </c>
      <c r="J89" s="225">
        <v>51.790608998801616</v>
      </c>
      <c r="K89" s="225">
        <v>1.1170279986926681</v>
      </c>
      <c r="L89" s="225">
        <v>6.3686131386861318</v>
      </c>
      <c r="M89" s="225">
        <v>6.2642989432400045</v>
      </c>
      <c r="N89" s="225">
        <v>0</v>
      </c>
      <c r="O89" s="239">
        <v>0</v>
      </c>
      <c r="P89" s="225">
        <v>0.7751389040200457</v>
      </c>
      <c r="Q89" s="225">
        <v>0</v>
      </c>
      <c r="R89" s="225">
        <v>0.11056487634818607</v>
      </c>
      <c r="S89" s="245">
        <v>6.1450049024948245E-2</v>
      </c>
      <c r="T89" s="245">
        <v>0.32686022442531865</v>
      </c>
      <c r="U89" s="191">
        <v>0</v>
      </c>
      <c r="V89" s="245">
        <v>37.755880517782686</v>
      </c>
      <c r="W89" s="245">
        <v>0.10431419544612702</v>
      </c>
      <c r="X89" s="245">
        <v>41.017540037041073</v>
      </c>
      <c r="Y89" s="245">
        <v>36.595390664461377</v>
      </c>
      <c r="Z89" s="245">
        <v>1.146384864001162</v>
      </c>
      <c r="AA89" s="245">
        <v>40.254929730907506</v>
      </c>
      <c r="AB89" s="245">
        <v>0.76261030613356573</v>
      </c>
      <c r="AC89" s="191">
        <v>0</v>
      </c>
      <c r="AD89" s="191">
        <v>5.7195772960017432E-2</v>
      </c>
      <c r="AE89" s="191">
        <v>0</v>
      </c>
      <c r="AF89" s="191">
        <v>1.6886371064386099</v>
      </c>
      <c r="AG89" s="191">
        <v>0</v>
      </c>
      <c r="AH89" s="191">
        <v>0</v>
      </c>
      <c r="AI89" s="191">
        <v>0.96404837128227483</v>
      </c>
      <c r="AJ89" s="191">
        <v>77.524784834949344</v>
      </c>
      <c r="AK89" s="191">
        <v>1.2059047826560627</v>
      </c>
      <c r="AL89" s="191">
        <v>18.042270399825689</v>
      </c>
      <c r="AM89" s="191">
        <v>68.969386643425196</v>
      </c>
      <c r="AN89" s="191">
        <v>78.34186730580673</v>
      </c>
      <c r="AO89" s="191">
        <v>259.44547336311143</v>
      </c>
      <c r="AP89" s="191">
        <v>0.50833424120274551</v>
      </c>
      <c r="AQ89" s="191">
        <v>0.10248393071140646</v>
      </c>
      <c r="AR89" s="191">
        <v>1.699803900206994</v>
      </c>
      <c r="AS89" s="191">
        <v>381.30665105131277</v>
      </c>
      <c r="AT89" s="191">
        <v>0</v>
      </c>
      <c r="AU89" s="191">
        <v>0</v>
      </c>
      <c r="AV89" s="191">
        <v>0</v>
      </c>
      <c r="AW89" s="191">
        <v>0</v>
      </c>
      <c r="AX89" s="191"/>
      <c r="AY89" s="191"/>
      <c r="AZ89" s="191"/>
      <c r="BA89" s="191"/>
      <c r="BB89" s="191"/>
      <c r="BC89" s="191">
        <v>0</v>
      </c>
      <c r="BD89" s="191">
        <v>0</v>
      </c>
      <c r="BE89" s="191">
        <v>0</v>
      </c>
      <c r="BF89" s="191">
        <v>0</v>
      </c>
      <c r="BG89" s="191">
        <v>0.16341649417147838</v>
      </c>
      <c r="BH89" s="191">
        <v>0</v>
      </c>
      <c r="BI89" s="191">
        <v>0.10846933217126049</v>
      </c>
      <c r="BJ89" s="191">
        <v>2.2744307658786357E-2</v>
      </c>
      <c r="BK89" s="191">
        <v>0.71914696590042482</v>
      </c>
      <c r="BL89" s="191"/>
      <c r="BM89" s="191">
        <v>5.1557903911101426E-2</v>
      </c>
      <c r="BN89" s="191">
        <v>11.629807168536878</v>
      </c>
      <c r="BO89" s="191">
        <v>5.4472164723826128E-5</v>
      </c>
      <c r="BP89" s="191">
        <v>8.1708247085739182E-4</v>
      </c>
      <c r="BQ89" s="191"/>
      <c r="BR89" s="191"/>
      <c r="BS89" s="27">
        <v>6.25</v>
      </c>
      <c r="BT89" s="14"/>
      <c r="BU89" s="14"/>
      <c r="BV89" s="27" t="s">
        <v>496</v>
      </c>
      <c r="BW89" s="50"/>
      <c r="BX89" s="50"/>
      <c r="BY89" s="50"/>
      <c r="BZ89" s="50"/>
      <c r="CA89" s="27">
        <f>CB89+J89+L89+P89+AD89+AI89</f>
        <v>100</v>
      </c>
      <c r="CB89" s="27">
        <f>100-(J89+L89+P89+AI89+AD89+AH89)</f>
        <v>40.04439481424992</v>
      </c>
      <c r="CC89" s="50"/>
    </row>
    <row r="90" spans="1:82" x14ac:dyDescent="0.3">
      <c r="J90" s="216"/>
      <c r="K90" s="216"/>
      <c r="L90" s="216"/>
      <c r="N90" s="216"/>
      <c r="S90" s="241"/>
      <c r="T90" s="241"/>
      <c r="V90" s="241"/>
      <c r="W90" s="241"/>
      <c r="X90" s="241"/>
      <c r="Y90" s="241"/>
      <c r="AJ90" s="154"/>
      <c r="AK90" s="154"/>
      <c r="AL90" s="154"/>
      <c r="AM90" s="154"/>
      <c r="AN90" s="154"/>
      <c r="AO90" s="154"/>
      <c r="AP90" s="154"/>
      <c r="AQ90" s="154"/>
      <c r="AR90" s="154"/>
      <c r="AS90" s="154"/>
      <c r="AT90" s="154"/>
      <c r="AU90" s="154"/>
      <c r="AV90" s="154"/>
      <c r="AW90" s="154"/>
      <c r="AX90" s="154"/>
      <c r="AY90" s="154"/>
      <c r="AZ90" s="154"/>
      <c r="BA90" s="154"/>
      <c r="BB90" s="154"/>
      <c r="BC90" s="154"/>
      <c r="BD90" s="154"/>
      <c r="BE90" s="154"/>
      <c r="BF90" s="154"/>
      <c r="BG90" s="154"/>
      <c r="CA90" s="76"/>
    </row>
    <row r="91" spans="1:82" x14ac:dyDescent="0.3">
      <c r="A91" t="s">
        <v>559</v>
      </c>
      <c r="C91" s="25" t="s">
        <v>407</v>
      </c>
      <c r="D91" s="107">
        <v>3</v>
      </c>
      <c r="E91" s="16" t="s">
        <v>537</v>
      </c>
      <c r="J91" s="216"/>
      <c r="K91" s="216"/>
      <c r="L91" s="216"/>
      <c r="N91" s="216"/>
      <c r="S91" s="241"/>
      <c r="T91" s="241"/>
      <c r="V91" s="216"/>
      <c r="W91" s="216"/>
      <c r="X91" s="216"/>
      <c r="Y91" s="216"/>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54"/>
      <c r="BS91" s="27">
        <v>6.25</v>
      </c>
      <c r="CA91" s="76"/>
    </row>
    <row r="92" spans="1:82" x14ac:dyDescent="0.3">
      <c r="J92" s="216"/>
      <c r="K92" s="216"/>
      <c r="L92" s="216"/>
      <c r="N92" s="216"/>
      <c r="S92" s="241"/>
      <c r="T92" s="241"/>
      <c r="AJ92" s="154"/>
      <c r="AK92" s="154"/>
      <c r="AL92" s="154"/>
      <c r="AM92" s="154"/>
      <c r="AN92" s="154"/>
      <c r="AO92" s="154"/>
      <c r="AP92" s="154"/>
      <c r="AQ92" s="154"/>
      <c r="AR92" s="154"/>
      <c r="AS92" s="154"/>
      <c r="AT92" s="154"/>
      <c r="AU92" s="154"/>
      <c r="AV92" s="154"/>
      <c r="AW92" s="154"/>
      <c r="AX92" s="154"/>
      <c r="AY92" s="154"/>
      <c r="AZ92" s="154"/>
      <c r="BA92" s="154"/>
      <c r="BB92" s="154"/>
      <c r="BC92" s="154"/>
      <c r="BD92" s="154"/>
      <c r="BE92" s="154"/>
      <c r="BF92" s="154"/>
      <c r="BG92" s="154"/>
      <c r="CA92" s="76"/>
    </row>
    <row r="93" spans="1:82" x14ac:dyDescent="0.3">
      <c r="A93" s="203" t="s">
        <v>560</v>
      </c>
      <c r="C93" s="25" t="s">
        <v>407</v>
      </c>
      <c r="D93" s="107">
        <v>3</v>
      </c>
      <c r="E93" s="16" t="s">
        <v>77</v>
      </c>
      <c r="J93" s="216"/>
      <c r="K93" s="216"/>
      <c r="L93" s="216"/>
      <c r="N93" s="216"/>
      <c r="S93" s="241"/>
      <c r="T93" s="241"/>
      <c r="AJ93" s="154"/>
      <c r="AK93" s="154"/>
      <c r="AL93" s="154"/>
      <c r="AM93" s="154"/>
      <c r="AN93" s="154"/>
      <c r="AO93" s="154"/>
      <c r="AP93" s="154"/>
      <c r="AQ93" s="154"/>
      <c r="AR93" s="154"/>
      <c r="AS93" s="154"/>
      <c r="AT93" s="154"/>
      <c r="AU93" s="154"/>
      <c r="AV93" s="154"/>
      <c r="AW93" s="154"/>
      <c r="AX93" s="154"/>
      <c r="AY93" s="154"/>
      <c r="AZ93" s="154"/>
      <c r="BA93" s="154"/>
      <c r="BB93" s="154"/>
      <c r="BC93" s="154"/>
      <c r="BD93" s="154"/>
      <c r="BE93" s="154"/>
      <c r="BF93" s="154"/>
      <c r="BG93" s="154"/>
      <c r="BS93" s="27">
        <v>6.25</v>
      </c>
      <c r="CA93" s="76"/>
    </row>
    <row r="94" spans="1:82" x14ac:dyDescent="0.3">
      <c r="J94" s="216"/>
      <c r="K94" s="216"/>
      <c r="L94" s="216"/>
      <c r="N94" s="216"/>
      <c r="S94" s="241"/>
      <c r="T94" s="241"/>
      <c r="AJ94" s="154"/>
      <c r="AK94" s="154"/>
      <c r="AL94" s="154"/>
      <c r="AM94" s="154"/>
      <c r="AN94" s="154"/>
      <c r="AO94" s="154"/>
      <c r="AP94" s="154"/>
      <c r="AQ94" s="154"/>
      <c r="AR94" s="154"/>
      <c r="AS94" s="154"/>
      <c r="AT94" s="154"/>
      <c r="AU94" s="154"/>
      <c r="AV94" s="154"/>
      <c r="AW94" s="154"/>
      <c r="AX94" s="154"/>
      <c r="AY94" s="154"/>
      <c r="AZ94" s="154"/>
      <c r="BA94" s="154"/>
      <c r="BB94" s="154"/>
      <c r="BC94" s="154"/>
      <c r="BD94" s="154"/>
      <c r="BE94" s="154"/>
      <c r="BF94" s="154"/>
      <c r="BG94" s="154"/>
      <c r="CA94" s="76"/>
    </row>
    <row r="95" spans="1:82" x14ac:dyDescent="0.3">
      <c r="D95" s="12" t="s">
        <v>1330</v>
      </c>
      <c r="J95" s="216"/>
      <c r="K95" s="216"/>
      <c r="L95" s="216"/>
      <c r="N95" s="216"/>
      <c r="S95" s="241"/>
      <c r="T95" s="241"/>
      <c r="AJ95" s="154"/>
      <c r="AK95" s="154"/>
      <c r="AL95" s="154"/>
      <c r="AM95" s="154"/>
      <c r="AN95" s="154"/>
      <c r="AO95" s="154"/>
      <c r="AP95" s="154"/>
      <c r="AQ95" s="154"/>
      <c r="AR95" s="154"/>
      <c r="AS95" s="154"/>
      <c r="AT95" s="154"/>
      <c r="AU95" s="154"/>
      <c r="AV95" s="154"/>
      <c r="AW95" s="154"/>
      <c r="AX95" s="154"/>
      <c r="AY95" s="154"/>
      <c r="AZ95" s="154"/>
      <c r="BA95" s="154"/>
      <c r="BB95" s="154"/>
      <c r="BC95" s="154"/>
      <c r="BD95" s="154"/>
      <c r="BE95" s="154"/>
      <c r="BF95" s="154"/>
      <c r="BG95" s="154"/>
      <c r="CA95" s="76"/>
    </row>
    <row r="96" spans="1:82" ht="15" x14ac:dyDescent="0.3">
      <c r="A96" t="s">
        <v>993</v>
      </c>
      <c r="B96" t="s">
        <v>499</v>
      </c>
      <c r="C96" s="25" t="s">
        <v>407</v>
      </c>
      <c r="D96" s="25">
        <v>1</v>
      </c>
      <c r="E96" s="40" t="s">
        <v>416</v>
      </c>
      <c r="H96" s="27">
        <v>1</v>
      </c>
      <c r="I96" s="217">
        <f>(L96*17)+(P96*37)+(CB96*17)+(AH96*29)+(AD96*8)</f>
        <v>1527.3400000000001</v>
      </c>
      <c r="J96" s="216">
        <v>9.6999999999999993</v>
      </c>
      <c r="K96" s="216">
        <v>2.11</v>
      </c>
      <c r="L96" s="216">
        <v>12</v>
      </c>
      <c r="M96" s="27">
        <v>12</v>
      </c>
      <c r="N96" s="216">
        <v>0</v>
      </c>
      <c r="O96" s="27">
        <v>0</v>
      </c>
      <c r="P96" s="27">
        <v>1.8</v>
      </c>
      <c r="R96" s="27">
        <v>0.3</v>
      </c>
      <c r="S96" s="241">
        <v>0.1</v>
      </c>
      <c r="T96" s="241">
        <v>0.8</v>
      </c>
      <c r="U96" s="27" t="s">
        <v>501</v>
      </c>
      <c r="V96" s="216">
        <f>X96/1.1</f>
        <v>68.909090909090907</v>
      </c>
      <c r="W96" s="216"/>
      <c r="X96" s="216">
        <v>75.8</v>
      </c>
      <c r="Y96" s="216">
        <f>AA96/1.1</f>
        <v>66.909090909090892</v>
      </c>
      <c r="Z96" s="241">
        <f>AB96/1.05</f>
        <v>2.0952380952380953</v>
      </c>
      <c r="AA96" s="241">
        <v>73.599999999999994</v>
      </c>
      <c r="AB96" s="241">
        <v>2.2000000000000002</v>
      </c>
      <c r="AD96" s="27">
        <v>3.2</v>
      </c>
      <c r="AF96" s="27">
        <v>3.1</v>
      </c>
      <c r="AI96" s="27">
        <v>0.88</v>
      </c>
      <c r="AJ96" s="154">
        <v>25</v>
      </c>
      <c r="AK96" s="154">
        <v>1.6</v>
      </c>
      <c r="AL96" s="154">
        <v>53</v>
      </c>
      <c r="AM96" s="154">
        <v>180</v>
      </c>
      <c r="AN96" s="154">
        <v>230</v>
      </c>
      <c r="AO96" s="154">
        <v>11</v>
      </c>
      <c r="AP96" s="154">
        <v>1.5</v>
      </c>
      <c r="AQ96" s="154">
        <v>0.3</v>
      </c>
      <c r="AR96" s="154">
        <v>20</v>
      </c>
      <c r="AS96" s="154">
        <v>0.9</v>
      </c>
      <c r="AT96" s="154"/>
      <c r="AU96" s="154"/>
      <c r="AV96" s="154">
        <v>0</v>
      </c>
      <c r="AW96" s="154">
        <v>0</v>
      </c>
      <c r="AX96" s="154"/>
      <c r="AY96" s="154"/>
      <c r="AZ96" s="154"/>
      <c r="BA96" s="154"/>
      <c r="BB96" s="154"/>
      <c r="BC96" s="154"/>
      <c r="BD96" s="154"/>
      <c r="BE96" s="154">
        <v>0</v>
      </c>
      <c r="BF96" s="154"/>
      <c r="BG96" s="154" t="s">
        <v>501</v>
      </c>
      <c r="BI96" s="27">
        <v>0.18</v>
      </c>
      <c r="BJ96" s="27">
        <v>0.05</v>
      </c>
      <c r="BK96" s="27">
        <v>2.9</v>
      </c>
      <c r="BM96" s="27">
        <v>0.1</v>
      </c>
      <c r="BN96" s="27">
        <v>23</v>
      </c>
      <c r="BO96" s="27">
        <v>0</v>
      </c>
      <c r="BP96" s="27">
        <v>0</v>
      </c>
      <c r="BS96" s="27">
        <v>6.25</v>
      </c>
      <c r="BV96" s="27" t="s">
        <v>8</v>
      </c>
      <c r="BW96" s="27">
        <v>26</v>
      </c>
      <c r="BZ96" s="27">
        <f>J96+L96+P96+X96+AF96+AI96</f>
        <v>103.27999999999999</v>
      </c>
      <c r="CA96" s="27">
        <f>CB96+J96+L96+P96+AD96+AI96</f>
        <v>100</v>
      </c>
      <c r="CB96" s="27">
        <f>100-(J96+L96+P96+AI96+AD96+AH96)</f>
        <v>72.42</v>
      </c>
    </row>
    <row r="97" spans="1:82" x14ac:dyDescent="0.3">
      <c r="J97" s="216"/>
      <c r="K97" s="216"/>
      <c r="L97" s="216"/>
      <c r="M97" s="27" t="s">
        <v>1110</v>
      </c>
      <c r="N97" s="216" t="s">
        <v>1110</v>
      </c>
      <c r="S97" s="241"/>
      <c r="T97" s="241"/>
      <c r="V97" s="216" t="s">
        <v>408</v>
      </c>
      <c r="W97" s="216"/>
      <c r="X97" s="216"/>
      <c r="Y97" s="216" t="s">
        <v>408</v>
      </c>
      <c r="Z97" s="241" t="s">
        <v>408</v>
      </c>
      <c r="AA97" s="241"/>
      <c r="AB97" s="241"/>
      <c r="AD97" s="27" t="s">
        <v>78</v>
      </c>
      <c r="AI97" s="27" t="s">
        <v>79</v>
      </c>
      <c r="AJ97" s="154"/>
      <c r="AK97" s="154"/>
      <c r="AL97" s="154"/>
      <c r="AM97" s="154"/>
      <c r="AN97" s="154"/>
      <c r="AO97" s="154"/>
      <c r="AP97" s="154"/>
      <c r="AQ97" s="154"/>
      <c r="AR97" s="154"/>
      <c r="AS97" s="154"/>
      <c r="AT97" s="154"/>
      <c r="AU97" s="154"/>
      <c r="AV97" s="154"/>
      <c r="AW97" s="154"/>
      <c r="AX97" s="154"/>
      <c r="AY97" s="154"/>
      <c r="AZ97" s="154"/>
      <c r="BA97" s="154"/>
      <c r="BB97" s="154"/>
      <c r="BC97" s="154"/>
      <c r="BD97" s="154"/>
      <c r="BE97" s="154"/>
      <c r="BF97" s="154"/>
      <c r="BG97" s="154"/>
      <c r="CA97" s="76"/>
    </row>
    <row r="98" spans="1:82" ht="15" x14ac:dyDescent="0.3">
      <c r="A98" t="s">
        <v>992</v>
      </c>
      <c r="B98" t="s">
        <v>499</v>
      </c>
      <c r="C98" s="25" t="s">
        <v>407</v>
      </c>
      <c r="D98" s="25">
        <v>1</v>
      </c>
      <c r="E98" s="39" t="s">
        <v>1605</v>
      </c>
      <c r="H98" s="27">
        <v>1</v>
      </c>
      <c r="I98" s="217">
        <f>(L98*17)+(P98*37)+(CB98*17)+(AH98*29)+(AD98*8)</f>
        <v>361.51000000000022</v>
      </c>
      <c r="J98" s="216">
        <v>78.099999999999994</v>
      </c>
      <c r="K98" s="216">
        <v>2.11</v>
      </c>
      <c r="L98" s="216">
        <v>12</v>
      </c>
      <c r="M98" s="27">
        <v>12</v>
      </c>
      <c r="N98" s="216">
        <v>0</v>
      </c>
      <c r="O98" s="27">
        <v>0</v>
      </c>
      <c r="P98" s="27">
        <v>0.5</v>
      </c>
      <c r="R98" s="27">
        <v>0.1</v>
      </c>
      <c r="S98" s="241" t="s">
        <v>501</v>
      </c>
      <c r="T98" s="241">
        <v>0.2</v>
      </c>
      <c r="U98" s="27" t="s">
        <v>501</v>
      </c>
      <c r="V98" s="216">
        <f>X98/1.1</f>
        <v>16.818181818181817</v>
      </c>
      <c r="W98" s="216"/>
      <c r="X98" s="216">
        <v>18.5</v>
      </c>
      <c r="Y98" s="216">
        <f>AA98/1.1</f>
        <v>16.545454545454543</v>
      </c>
      <c r="Z98" s="241">
        <f>AB98/1.05</f>
        <v>0.2857142857142857</v>
      </c>
      <c r="AA98" s="241">
        <v>18.2</v>
      </c>
      <c r="AB98" s="241">
        <v>0.3</v>
      </c>
      <c r="AD98" s="27">
        <v>1.8</v>
      </c>
      <c r="AF98" s="27">
        <v>0.9</v>
      </c>
      <c r="AI98" s="27">
        <v>0.27</v>
      </c>
      <c r="AJ98" s="154">
        <v>6</v>
      </c>
      <c r="AK98" s="154">
        <v>0.5</v>
      </c>
      <c r="AL98" s="154">
        <v>14</v>
      </c>
      <c r="AM98" s="154">
        <v>42</v>
      </c>
      <c r="AN98" s="154">
        <v>25</v>
      </c>
      <c r="AO98" s="154">
        <v>1</v>
      </c>
      <c r="AP98" s="154">
        <v>0.5</v>
      </c>
      <c r="AQ98" s="154">
        <v>0.09</v>
      </c>
      <c r="AR98" s="154">
        <v>5</v>
      </c>
      <c r="AS98" s="154">
        <v>0.3</v>
      </c>
      <c r="AT98" s="154"/>
      <c r="AU98" s="154"/>
      <c r="AV98" s="154">
        <v>0</v>
      </c>
      <c r="AW98" s="154">
        <v>0</v>
      </c>
      <c r="AX98" s="154"/>
      <c r="AY98" s="154"/>
      <c r="AZ98" s="154"/>
      <c r="BA98" s="154"/>
      <c r="BB98" s="154"/>
      <c r="BC98" s="154"/>
      <c r="BD98" s="154"/>
      <c r="BE98" s="154">
        <v>0</v>
      </c>
      <c r="BF98" s="154"/>
      <c r="BG98" s="154" t="s">
        <v>501</v>
      </c>
      <c r="BI98" s="27">
        <v>0.03</v>
      </c>
      <c r="BJ98" s="27" t="s">
        <v>501</v>
      </c>
      <c r="BK98" s="27">
        <v>0.5</v>
      </c>
      <c r="BM98" s="27">
        <v>0.01</v>
      </c>
      <c r="BN98" s="27">
        <v>3</v>
      </c>
      <c r="BO98" s="27">
        <v>0</v>
      </c>
      <c r="BP98" s="27">
        <v>0</v>
      </c>
      <c r="BS98" s="27">
        <v>6.25</v>
      </c>
      <c r="BV98" s="27" t="s">
        <v>8</v>
      </c>
      <c r="BW98" s="27">
        <v>27</v>
      </c>
      <c r="BZ98" s="76">
        <f>J98+L98+P98+X98+AF98+AI98</f>
        <v>110.27</v>
      </c>
      <c r="CA98" s="76">
        <f>CB98+J98+L98+P98+AD98+AI98</f>
        <v>100</v>
      </c>
      <c r="CB98" s="27">
        <f>100-(J98+L98+P98+AI98+AD98+AH98)</f>
        <v>7.3300000000000125</v>
      </c>
    </row>
    <row r="99" spans="1:82" ht="15" x14ac:dyDescent="0.3">
      <c r="E99" s="39"/>
      <c r="J99" s="216"/>
      <c r="K99" s="216"/>
      <c r="L99" s="216"/>
      <c r="M99" s="27" t="s">
        <v>1110</v>
      </c>
      <c r="N99" s="216" t="s">
        <v>1110</v>
      </c>
      <c r="S99" s="241"/>
      <c r="T99" s="241"/>
      <c r="V99" s="216" t="s">
        <v>408</v>
      </c>
      <c r="W99" s="216"/>
      <c r="X99" s="216"/>
      <c r="Y99" s="216" t="s">
        <v>408</v>
      </c>
      <c r="Z99" s="241" t="s">
        <v>408</v>
      </c>
      <c r="AA99" s="241"/>
      <c r="AB99" s="241"/>
      <c r="AD99" s="27" t="s">
        <v>80</v>
      </c>
      <c r="AI99" s="27" t="s">
        <v>80</v>
      </c>
      <c r="AJ99" s="154"/>
      <c r="AK99" s="154"/>
      <c r="AL99" s="154"/>
      <c r="AM99" s="154"/>
      <c r="AN99" s="154"/>
      <c r="AO99" s="154"/>
      <c r="AP99" s="154"/>
      <c r="AQ99" s="154"/>
      <c r="AR99" s="154"/>
      <c r="AS99" s="154"/>
      <c r="AT99" s="154"/>
      <c r="AU99" s="154"/>
      <c r="AV99" s="154"/>
      <c r="AW99" s="154"/>
      <c r="AX99" s="154"/>
      <c r="AY99" s="154"/>
      <c r="AZ99" s="154"/>
      <c r="BA99" s="154"/>
      <c r="BB99" s="154"/>
      <c r="BC99" s="154"/>
      <c r="BD99" s="154"/>
      <c r="BE99" s="154"/>
      <c r="BF99" s="154"/>
      <c r="BG99" s="154"/>
      <c r="CA99" s="76"/>
    </row>
    <row r="100" spans="1:82" ht="15" x14ac:dyDescent="0.3">
      <c r="A100" t="s">
        <v>991</v>
      </c>
      <c r="C100" s="25" t="s">
        <v>409</v>
      </c>
      <c r="D100" s="108">
        <v>3</v>
      </c>
      <c r="E100" s="39" t="s">
        <v>1604</v>
      </c>
      <c r="J100" s="216"/>
      <c r="K100" s="216"/>
      <c r="L100" s="216"/>
      <c r="N100" s="216"/>
      <c r="S100" s="241"/>
      <c r="T100" s="241"/>
      <c r="V100" s="216"/>
      <c r="W100" s="216"/>
      <c r="X100" s="216"/>
      <c r="Y100" s="216"/>
      <c r="Z100" s="241"/>
      <c r="AA100" s="241"/>
      <c r="AB100" s="241"/>
      <c r="AJ100" s="154"/>
      <c r="AK100" s="154"/>
      <c r="AL100" s="154"/>
      <c r="AM100" s="154"/>
      <c r="AN100" s="154"/>
      <c r="AO100" s="154"/>
      <c r="AP100" s="154"/>
      <c r="AQ100" s="154"/>
      <c r="AR100" s="154"/>
      <c r="AS100" s="154"/>
      <c r="AT100" s="154"/>
      <c r="AU100" s="154"/>
      <c r="AV100" s="154"/>
      <c r="AW100" s="154"/>
      <c r="AX100" s="154"/>
      <c r="AY100" s="154"/>
      <c r="AZ100" s="154"/>
      <c r="BA100" s="154"/>
      <c r="BB100" s="154"/>
      <c r="BC100" s="154"/>
      <c r="BD100" s="154"/>
      <c r="BE100" s="154"/>
      <c r="BF100" s="154"/>
      <c r="BG100" s="154"/>
      <c r="BS100" s="27">
        <v>6.25</v>
      </c>
      <c r="BV100" s="27" t="s">
        <v>496</v>
      </c>
      <c r="CA100" s="76"/>
    </row>
    <row r="101" spans="1:82" x14ac:dyDescent="0.3">
      <c r="J101" s="216"/>
      <c r="K101" s="216"/>
      <c r="L101" s="216"/>
      <c r="N101" s="216"/>
      <c r="S101" s="241"/>
      <c r="T101" s="241"/>
      <c r="V101" s="216"/>
      <c r="W101" s="216"/>
      <c r="X101" s="216"/>
      <c r="Y101" s="216"/>
      <c r="Z101" s="241"/>
      <c r="AA101" s="241"/>
      <c r="AB101" s="241"/>
      <c r="AJ101" s="154"/>
      <c r="AK101" s="154"/>
      <c r="AL101" s="154"/>
      <c r="AM101" s="154"/>
      <c r="AN101" s="154"/>
      <c r="AO101" s="154"/>
      <c r="AP101" s="154"/>
      <c r="AQ101" s="154"/>
      <c r="AR101" s="154"/>
      <c r="AS101" s="154"/>
      <c r="AT101" s="154"/>
      <c r="AU101" s="154"/>
      <c r="AV101" s="154"/>
      <c r="AW101" s="154"/>
      <c r="AX101" s="154"/>
      <c r="AY101" s="154"/>
      <c r="AZ101" s="154"/>
      <c r="BA101" s="154"/>
      <c r="BB101" s="154"/>
      <c r="BC101" s="154"/>
      <c r="BD101" s="154"/>
      <c r="BE101" s="154"/>
      <c r="BF101" s="154"/>
      <c r="BG101" s="154"/>
      <c r="CA101" s="76"/>
    </row>
    <row r="102" spans="1:82" ht="15" x14ac:dyDescent="0.3">
      <c r="A102" t="s">
        <v>994</v>
      </c>
      <c r="B102" t="s">
        <v>499</v>
      </c>
      <c r="C102" s="25" t="s">
        <v>407</v>
      </c>
      <c r="D102" s="14">
        <v>2</v>
      </c>
      <c r="E102" s="40" t="s">
        <v>1405</v>
      </c>
      <c r="H102" s="27">
        <v>1</v>
      </c>
      <c r="I102" s="217">
        <f>(L102*17)+(P102*37)+(CB102*17)+(AH102*29)+(AD102*8)</f>
        <v>1690.26</v>
      </c>
      <c r="J102" s="216">
        <v>9.1</v>
      </c>
      <c r="K102" s="216">
        <v>2.12</v>
      </c>
      <c r="L102" s="216">
        <v>12.1</v>
      </c>
      <c r="M102" s="216">
        <v>12.1</v>
      </c>
      <c r="N102" s="216">
        <v>0</v>
      </c>
      <c r="O102" s="27">
        <v>0.03</v>
      </c>
      <c r="P102" s="27">
        <v>8.1999999999999993</v>
      </c>
      <c r="R102" s="27">
        <v>2.2999999999999998</v>
      </c>
      <c r="S102" s="241">
        <v>3.5</v>
      </c>
      <c r="T102" s="241">
        <v>0.9</v>
      </c>
      <c r="U102" s="27" t="s">
        <v>501</v>
      </c>
      <c r="V102" s="216">
        <v>65.181818181818173</v>
      </c>
      <c r="W102" s="216"/>
      <c r="X102" s="216">
        <v>71.7</v>
      </c>
      <c r="Y102" s="216">
        <v>63.454545454545446</v>
      </c>
      <c r="Z102" s="241">
        <v>1.8095238095238093</v>
      </c>
      <c r="AA102" s="241">
        <v>69.8</v>
      </c>
      <c r="AB102" s="241">
        <v>1.9</v>
      </c>
      <c r="AF102" s="27">
        <v>2.9</v>
      </c>
      <c r="AI102" s="27">
        <v>1.1200000000000001</v>
      </c>
      <c r="AJ102" s="154">
        <v>28</v>
      </c>
      <c r="AK102" s="154">
        <v>1.5</v>
      </c>
      <c r="AL102" s="154">
        <v>43</v>
      </c>
      <c r="AM102" s="154">
        <v>200</v>
      </c>
      <c r="AN102" s="154">
        <v>260</v>
      </c>
      <c r="AO102" s="154">
        <v>180</v>
      </c>
      <c r="AP102" s="154">
        <v>1.3</v>
      </c>
      <c r="AQ102" s="154">
        <v>0.24</v>
      </c>
      <c r="AR102" s="154"/>
      <c r="AS102" s="154">
        <v>800</v>
      </c>
      <c r="AT102" s="154"/>
      <c r="AU102" s="154"/>
      <c r="AV102" s="154">
        <v>37</v>
      </c>
      <c r="AW102" s="154">
        <v>0</v>
      </c>
      <c r="AX102" s="154"/>
      <c r="AY102" s="154"/>
      <c r="AZ102" s="154"/>
      <c r="BA102" s="154"/>
      <c r="BB102" s="154"/>
      <c r="BC102" s="154"/>
      <c r="BD102" s="154"/>
      <c r="BE102" s="154">
        <v>0.3</v>
      </c>
      <c r="BF102" s="154"/>
      <c r="BG102" s="154">
        <v>0.37000000476837158</v>
      </c>
      <c r="BI102" s="27">
        <v>0.26</v>
      </c>
      <c r="BJ102" s="27">
        <v>0.1</v>
      </c>
      <c r="BK102" s="27">
        <v>2.2000000000000002</v>
      </c>
      <c r="BM102" s="27">
        <v>0.1</v>
      </c>
      <c r="BN102" s="27">
        <v>29</v>
      </c>
      <c r="BO102" s="27" t="s">
        <v>501</v>
      </c>
      <c r="BP102" s="27">
        <v>0</v>
      </c>
      <c r="BS102" s="27">
        <v>6.25</v>
      </c>
      <c r="BV102" s="27" t="s">
        <v>8</v>
      </c>
      <c r="BW102" s="27">
        <v>29</v>
      </c>
      <c r="CA102" s="76">
        <f>CB102+J102+L102+P102+AD102+AI102</f>
        <v>100</v>
      </c>
      <c r="CB102" s="27">
        <f>100-(J102+L102+P102+AI102+AD102+AH102)</f>
        <v>69.48</v>
      </c>
    </row>
    <row r="103" spans="1:82" ht="15" x14ac:dyDescent="0.3">
      <c r="E103" s="40"/>
      <c r="J103" s="216"/>
      <c r="K103" s="216"/>
      <c r="L103" s="216"/>
      <c r="M103" s="216" t="s">
        <v>1110</v>
      </c>
      <c r="N103" s="216" t="s">
        <v>1110</v>
      </c>
      <c r="V103" s="216" t="s">
        <v>408</v>
      </c>
      <c r="W103" s="216"/>
      <c r="X103" s="216"/>
      <c r="Y103" s="216" t="s">
        <v>408</v>
      </c>
      <c r="Z103" s="241" t="s">
        <v>408</v>
      </c>
      <c r="AA103" s="241"/>
      <c r="AB103" s="241"/>
      <c r="AI103" s="27" t="s">
        <v>616</v>
      </c>
      <c r="AJ103" s="154"/>
      <c r="AK103" s="154"/>
      <c r="AL103" s="154"/>
      <c r="AM103" s="154"/>
      <c r="AN103" s="154"/>
      <c r="AO103" s="154"/>
      <c r="AP103" s="154"/>
      <c r="AQ103" s="154"/>
      <c r="AR103" s="154"/>
      <c r="AS103" s="154"/>
      <c r="AT103" s="154"/>
      <c r="AU103" s="154"/>
      <c r="AV103" s="154"/>
      <c r="AW103" s="154"/>
      <c r="AX103" s="154"/>
      <c r="AY103" s="154"/>
      <c r="AZ103" s="154"/>
      <c r="BA103" s="154"/>
      <c r="BB103" s="154"/>
      <c r="BC103" s="154"/>
      <c r="BD103" s="154"/>
      <c r="BE103" s="154"/>
      <c r="BF103" s="154"/>
      <c r="BG103" s="154" t="s">
        <v>616</v>
      </c>
    </row>
    <row r="104" spans="1:82" ht="15" x14ac:dyDescent="0.3">
      <c r="A104" t="s">
        <v>995</v>
      </c>
      <c r="B104" t="s">
        <v>499</v>
      </c>
      <c r="C104" s="25" t="s">
        <v>409</v>
      </c>
      <c r="D104" s="14">
        <v>2</v>
      </c>
      <c r="E104" s="40" t="s">
        <v>1406</v>
      </c>
      <c r="H104">
        <v>1</v>
      </c>
      <c r="I104" s="217">
        <f>(L104*17)+(P104*37)+(CB104*17)+(AH104*29)+(AD104*8)</f>
        <v>149.5805309734514</v>
      </c>
      <c r="J104" s="222">
        <v>91.531681415929199</v>
      </c>
      <c r="K104" s="222">
        <v>0.18761061946902657</v>
      </c>
      <c r="L104" s="222">
        <v>1.0707964601769913</v>
      </c>
      <c r="M104" s="222">
        <v>1.0707964601769913</v>
      </c>
      <c r="N104" s="222">
        <v>0</v>
      </c>
      <c r="O104" s="238">
        <v>2.6548672566371683</v>
      </c>
      <c r="P104" s="222">
        <v>0.7256637168141592</v>
      </c>
      <c r="Q104" s="222">
        <v>0</v>
      </c>
      <c r="R104" s="222">
        <v>0.20353982300884954</v>
      </c>
      <c r="S104" s="222">
        <v>0.30973451327433627</v>
      </c>
      <c r="T104" s="222">
        <v>7.9646017699115043E-2</v>
      </c>
      <c r="U104" s="150">
        <v>0</v>
      </c>
      <c r="V104" s="222">
        <v>5.7683024939662095</v>
      </c>
      <c r="W104" s="222">
        <v>0</v>
      </c>
      <c r="X104" s="222">
        <v>6.3451327433628313</v>
      </c>
      <c r="Y104" s="222">
        <v>5.6154465004022525</v>
      </c>
      <c r="Z104" s="247">
        <v>0.16013485040033709</v>
      </c>
      <c r="AA104" s="247">
        <v>6.1769911504424773</v>
      </c>
      <c r="AB104" s="247">
        <v>0.16814159292035397</v>
      </c>
      <c r="AC104" s="150">
        <v>0</v>
      </c>
      <c r="AD104" s="150">
        <v>0</v>
      </c>
      <c r="AE104" s="150">
        <v>0</v>
      </c>
      <c r="AF104" s="150">
        <v>0.25663716814159293</v>
      </c>
      <c r="AG104" s="150">
        <v>0</v>
      </c>
      <c r="AH104" s="150">
        <v>0</v>
      </c>
      <c r="AI104" s="150">
        <v>0.52318584070796459</v>
      </c>
      <c r="AJ104" s="150">
        <v>3.9292035398230083</v>
      </c>
      <c r="AK104" s="150">
        <v>0.13380530973451327</v>
      </c>
      <c r="AL104" s="150">
        <v>4.7823008849557525</v>
      </c>
      <c r="AM104" s="150">
        <v>17.702654867256637</v>
      </c>
      <c r="AN104" s="150">
        <v>23.323893805309734</v>
      </c>
      <c r="AO104" s="150">
        <v>156.46017699115043</v>
      </c>
      <c r="AP104" s="150">
        <v>0.11539823008849559</v>
      </c>
      <c r="AQ104" s="150">
        <v>2.6477876106194689E-2</v>
      </c>
      <c r="AR104" s="150">
        <v>0</v>
      </c>
      <c r="AS104" s="150">
        <v>70.796460176991147</v>
      </c>
      <c r="AT104" s="150">
        <v>0</v>
      </c>
      <c r="AU104" s="150">
        <v>0</v>
      </c>
      <c r="AV104" s="150">
        <v>3.2743362831858405</v>
      </c>
      <c r="AW104" s="150">
        <v>0</v>
      </c>
      <c r="AX104" s="150"/>
      <c r="AY104" s="150"/>
      <c r="AZ104" s="150"/>
      <c r="BA104" s="150"/>
      <c r="BB104" s="150"/>
      <c r="BC104" s="150"/>
      <c r="BD104" s="150">
        <v>0</v>
      </c>
      <c r="BE104" s="150">
        <v>2.6548672566371678E-2</v>
      </c>
      <c r="BF104" s="150">
        <v>0</v>
      </c>
      <c r="BG104" s="150">
        <v>3.2743363253838191E-2</v>
      </c>
      <c r="BH104" s="150"/>
      <c r="BI104" s="150">
        <v>1.3805309734513273E-2</v>
      </c>
      <c r="BJ104" s="150">
        <v>7.4336283185840717E-3</v>
      </c>
      <c r="BK104" s="150">
        <v>0.1168141592920354</v>
      </c>
      <c r="BL104" s="150"/>
      <c r="BM104" s="150">
        <v>5.3097345132743362E-3</v>
      </c>
      <c r="BN104" s="150">
        <v>1.2831858407079646</v>
      </c>
      <c r="BO104" s="150">
        <v>0</v>
      </c>
      <c r="BP104" s="150">
        <v>0</v>
      </c>
      <c r="BQ104" s="150"/>
      <c r="BR104" s="14"/>
      <c r="BS104" s="27">
        <v>6.25</v>
      </c>
      <c r="BT104" s="14"/>
      <c r="BU104" s="14"/>
      <c r="BV104" s="27" t="s">
        <v>496</v>
      </c>
      <c r="BW104" s="25"/>
      <c r="BX104" s="25"/>
      <c r="BY104" s="25"/>
      <c r="BZ104" s="25"/>
      <c r="CA104" s="27">
        <f>CB104+J104+L104+P104+AD104+AI104</f>
        <v>100</v>
      </c>
      <c r="CB104" s="27">
        <f>100-(J104+L104+P104+AI104+AD104+AH104)</f>
        <v>6.1486725663716868</v>
      </c>
      <c r="CC104" s="25"/>
    </row>
    <row r="105" spans="1:82" ht="15" x14ac:dyDescent="0.3">
      <c r="E105" s="40"/>
      <c r="J105" s="216"/>
      <c r="K105" s="216"/>
      <c r="L105" s="216"/>
      <c r="M105" s="216"/>
      <c r="N105" s="216"/>
      <c r="S105" s="216"/>
      <c r="T105" s="216"/>
      <c r="V105" s="216"/>
      <c r="W105" s="216"/>
      <c r="X105" s="216"/>
      <c r="Y105" s="216"/>
      <c r="Z105" s="241"/>
      <c r="AA105" s="241"/>
      <c r="AB105" s="241"/>
      <c r="AJ105" s="154"/>
      <c r="AK105" s="154"/>
      <c r="AL105" s="154"/>
      <c r="AM105" s="154"/>
      <c r="AN105" s="154"/>
      <c r="AO105" s="154"/>
      <c r="AP105" s="154"/>
      <c r="AQ105" s="154"/>
      <c r="AR105" s="154"/>
      <c r="AS105" s="154"/>
      <c r="AT105" s="154"/>
      <c r="AU105" s="154"/>
      <c r="AV105" s="154"/>
      <c r="AW105" s="154"/>
      <c r="AX105" s="154"/>
      <c r="AY105" s="154"/>
      <c r="AZ105" s="154"/>
      <c r="BA105" s="154"/>
      <c r="BB105" s="154"/>
      <c r="BC105" s="154"/>
      <c r="BD105" s="154"/>
      <c r="BE105" s="154"/>
      <c r="BF105" s="154"/>
      <c r="BG105" s="154"/>
      <c r="CA105" s="76"/>
    </row>
    <row r="106" spans="1:82" ht="15" x14ac:dyDescent="0.3">
      <c r="A106" t="s">
        <v>997</v>
      </c>
      <c r="B106" t="s">
        <v>499</v>
      </c>
      <c r="C106" s="25" t="s">
        <v>407</v>
      </c>
      <c r="D106" s="25">
        <v>1</v>
      </c>
      <c r="E106" s="39" t="s">
        <v>444</v>
      </c>
      <c r="H106" s="27">
        <v>1</v>
      </c>
      <c r="I106" s="217">
        <f>(L106*17)+(P106*37)+(CB106*17)+(AH106*29)+(AD106*8)</f>
        <v>1525.6399999999999</v>
      </c>
      <c r="J106" s="216">
        <v>9.8000000000000007</v>
      </c>
      <c r="K106" s="216">
        <v>2.11</v>
      </c>
      <c r="L106" s="216">
        <v>12</v>
      </c>
      <c r="M106" s="216">
        <v>12</v>
      </c>
      <c r="N106" s="216">
        <v>0</v>
      </c>
      <c r="O106" s="27">
        <v>0</v>
      </c>
      <c r="P106" s="27">
        <v>1.8</v>
      </c>
      <c r="R106" s="27">
        <v>0.2</v>
      </c>
      <c r="S106" s="216">
        <v>0.2</v>
      </c>
      <c r="T106" s="216">
        <v>0.8</v>
      </c>
      <c r="U106" s="27" t="s">
        <v>501</v>
      </c>
      <c r="V106" s="216">
        <f>X106/1.1</f>
        <v>67.36363636363636</v>
      </c>
      <c r="W106" s="216"/>
      <c r="X106" s="216">
        <v>74.099999999999994</v>
      </c>
      <c r="Y106" s="216">
        <f>AA106/1.1</f>
        <v>64.36363636363636</v>
      </c>
      <c r="Z106" s="241">
        <f>AB106/1.05</f>
        <v>3.1428571428571423</v>
      </c>
      <c r="AA106" s="241">
        <v>70.8</v>
      </c>
      <c r="AB106" s="241">
        <v>3.3</v>
      </c>
      <c r="AD106" s="27">
        <v>3.2</v>
      </c>
      <c r="AF106" s="27">
        <v>2.9</v>
      </c>
      <c r="AI106" s="27">
        <v>0.88</v>
      </c>
      <c r="AJ106" s="154">
        <v>25</v>
      </c>
      <c r="AK106" s="154">
        <v>2.1</v>
      </c>
      <c r="AL106" s="154">
        <v>56</v>
      </c>
      <c r="AM106" s="154">
        <v>190</v>
      </c>
      <c r="AN106" s="154">
        <v>250</v>
      </c>
      <c r="AO106" s="154">
        <v>3</v>
      </c>
      <c r="AP106" s="154">
        <v>1.5</v>
      </c>
      <c r="AQ106" s="154">
        <v>0.32</v>
      </c>
      <c r="AR106" s="154">
        <v>17</v>
      </c>
      <c r="AS106" s="154">
        <v>0.9</v>
      </c>
      <c r="AT106" s="154">
        <v>0</v>
      </c>
      <c r="AU106" s="154"/>
      <c r="AV106" s="154">
        <v>0</v>
      </c>
      <c r="AW106" s="154">
        <v>0</v>
      </c>
      <c r="AX106" s="154"/>
      <c r="AY106" s="154"/>
      <c r="AZ106" s="154"/>
      <c r="BA106" s="154"/>
      <c r="BB106" s="154"/>
      <c r="BC106" s="154"/>
      <c r="BD106" s="154">
        <v>0</v>
      </c>
      <c r="BE106" s="154">
        <v>0</v>
      </c>
      <c r="BF106" s="154"/>
      <c r="BG106" s="154" t="s">
        <v>501</v>
      </c>
      <c r="BI106" s="27">
        <v>0.22</v>
      </c>
      <c r="BJ106" s="27">
        <v>0.03</v>
      </c>
      <c r="BK106" s="27">
        <v>3.1</v>
      </c>
      <c r="BM106" s="27">
        <v>0.17</v>
      </c>
      <c r="BN106" s="27">
        <v>23</v>
      </c>
      <c r="BO106" s="27">
        <v>0</v>
      </c>
      <c r="BP106" s="27">
        <v>0</v>
      </c>
      <c r="BS106" s="27">
        <v>6.25</v>
      </c>
      <c r="BV106" s="27" t="s">
        <v>8</v>
      </c>
      <c r="BW106" s="27">
        <v>35</v>
      </c>
      <c r="BZ106" s="76">
        <f>J106+L106+P106+X106+AF106+AI106</f>
        <v>101.47999999999999</v>
      </c>
      <c r="CA106" s="76">
        <f>CB106+J106+L106+P106+AD106+AI106</f>
        <v>99.999999999999986</v>
      </c>
      <c r="CB106" s="27">
        <f>100-(J106+L106+P106+AI106+AD106+AH106)</f>
        <v>72.319999999999993</v>
      </c>
    </row>
    <row r="107" spans="1:82" ht="15" x14ac:dyDescent="0.3">
      <c r="E107" s="39"/>
      <c r="J107" s="216"/>
      <c r="K107" s="216"/>
      <c r="L107" s="216"/>
      <c r="M107" s="216" t="s">
        <v>1110</v>
      </c>
      <c r="N107" s="27" t="s">
        <v>1110</v>
      </c>
      <c r="S107" s="216"/>
      <c r="T107" s="216"/>
      <c r="V107" s="216" t="s">
        <v>408</v>
      </c>
      <c r="W107" s="216"/>
      <c r="X107" s="216"/>
      <c r="Y107" s="216" t="s">
        <v>408</v>
      </c>
      <c r="Z107" s="241" t="s">
        <v>408</v>
      </c>
      <c r="AA107" s="241"/>
      <c r="AB107" s="241"/>
      <c r="AD107" s="27" t="s">
        <v>78</v>
      </c>
      <c r="AI107" s="27" t="s">
        <v>78</v>
      </c>
      <c r="AJ107" s="154"/>
      <c r="AK107" s="154"/>
      <c r="AL107" s="154"/>
      <c r="AM107" s="154"/>
      <c r="AN107" s="154"/>
      <c r="AO107" s="154"/>
      <c r="AP107" s="154"/>
      <c r="AQ107" s="154"/>
      <c r="AR107" s="154"/>
      <c r="AS107" s="154"/>
      <c r="AT107" s="154" t="s">
        <v>408</v>
      </c>
      <c r="AU107" s="154"/>
      <c r="AV107" s="154"/>
      <c r="AW107" s="154"/>
      <c r="AX107" s="154"/>
      <c r="AY107" s="154"/>
      <c r="AZ107" s="154"/>
      <c r="BA107" s="154"/>
      <c r="BB107" s="154"/>
      <c r="BC107" s="154"/>
      <c r="BD107" s="154" t="s">
        <v>1110</v>
      </c>
      <c r="BE107" s="154"/>
      <c r="BF107" s="154"/>
      <c r="BG107" s="154"/>
      <c r="CA107" s="76"/>
    </row>
    <row r="108" spans="1:82" ht="15" x14ac:dyDescent="0.3">
      <c r="A108" t="s">
        <v>998</v>
      </c>
      <c r="B108" t="s">
        <v>499</v>
      </c>
      <c r="C108" s="25" t="s">
        <v>407</v>
      </c>
      <c r="D108" s="25">
        <v>1</v>
      </c>
      <c r="E108" s="40" t="s">
        <v>450</v>
      </c>
      <c r="H108" s="27">
        <v>1</v>
      </c>
      <c r="I108" s="217">
        <f>(L108*17)+(P108*37)+(CB108*17)+(AH108*29)+(AD108*8)</f>
        <v>438.61000000000024</v>
      </c>
      <c r="J108" s="216">
        <v>73.8</v>
      </c>
      <c r="K108" s="216">
        <v>0.63</v>
      </c>
      <c r="L108" s="216">
        <v>3.6</v>
      </c>
      <c r="M108" s="216">
        <v>3.6</v>
      </c>
      <c r="N108" s="216">
        <v>0</v>
      </c>
      <c r="O108" s="27">
        <v>0</v>
      </c>
      <c r="P108" s="27">
        <v>0.7</v>
      </c>
      <c r="R108" s="27">
        <v>0.1</v>
      </c>
      <c r="S108" s="216">
        <v>0.1</v>
      </c>
      <c r="T108" s="216">
        <v>0.3</v>
      </c>
      <c r="U108" s="27" t="s">
        <v>501</v>
      </c>
      <c r="V108" s="216">
        <f>X108/1.1</f>
        <v>20.18181818181818</v>
      </c>
      <c r="W108" s="216"/>
      <c r="X108" s="216">
        <v>22.2</v>
      </c>
      <c r="Y108" s="216">
        <f>AA108/1.1</f>
        <v>19.727272727272727</v>
      </c>
      <c r="Z108" s="241">
        <f>AB108/1.05</f>
        <v>0.47619047619047616</v>
      </c>
      <c r="AA108" s="241">
        <v>21.7</v>
      </c>
      <c r="AB108" s="241">
        <v>0.5</v>
      </c>
      <c r="AD108" s="27">
        <v>1.8</v>
      </c>
      <c r="AF108" s="27">
        <v>1.2</v>
      </c>
      <c r="AI108" s="27">
        <v>0.27</v>
      </c>
      <c r="AJ108" s="154">
        <v>7</v>
      </c>
      <c r="AK108" s="154">
        <v>0.5</v>
      </c>
      <c r="AL108" s="154">
        <v>15</v>
      </c>
      <c r="AM108" s="154">
        <v>44</v>
      </c>
      <c r="AN108" s="154">
        <v>45</v>
      </c>
      <c r="AO108" s="154">
        <v>1</v>
      </c>
      <c r="AP108" s="154">
        <v>0.5</v>
      </c>
      <c r="AQ108" s="154">
        <v>0.1</v>
      </c>
      <c r="AR108" s="154">
        <v>5</v>
      </c>
      <c r="AS108" s="154">
        <v>0.3</v>
      </c>
      <c r="AT108" s="154">
        <v>0</v>
      </c>
      <c r="AU108" s="154"/>
      <c r="AV108" s="154">
        <v>0</v>
      </c>
      <c r="AW108" s="154">
        <v>0</v>
      </c>
      <c r="AX108" s="154"/>
      <c r="AY108" s="154"/>
      <c r="AZ108" s="154"/>
      <c r="BA108" s="154"/>
      <c r="BB108" s="154"/>
      <c r="BC108" s="154"/>
      <c r="BD108" s="154">
        <v>0</v>
      </c>
      <c r="BE108" s="154">
        <v>0</v>
      </c>
      <c r="BF108" s="154"/>
      <c r="BG108" s="154" t="s">
        <v>501</v>
      </c>
      <c r="BI108" s="27">
        <v>0.01</v>
      </c>
      <c r="BJ108" s="27">
        <v>0.01</v>
      </c>
      <c r="BK108" s="27">
        <v>0.5</v>
      </c>
      <c r="BM108" s="27">
        <v>0.02</v>
      </c>
      <c r="BN108" s="27">
        <v>7</v>
      </c>
      <c r="BO108" s="27">
        <v>0</v>
      </c>
      <c r="BP108" s="27">
        <v>0</v>
      </c>
      <c r="BS108" s="27">
        <v>6.25</v>
      </c>
      <c r="BV108" s="27" t="s">
        <v>8</v>
      </c>
      <c r="BW108" s="27">
        <v>36</v>
      </c>
      <c r="BZ108" s="76">
        <f>J108+L108+P108+X108+AF108+AI108</f>
        <v>101.77</v>
      </c>
      <c r="CA108" s="76">
        <f>CB108+J108+L108+P108+AD108+AI108</f>
        <v>100</v>
      </c>
      <c r="CB108" s="27">
        <f>100-(J108+L108+P108+AI108+AD108+AH108)</f>
        <v>19.830000000000013</v>
      </c>
    </row>
    <row r="109" spans="1:82" ht="15" x14ac:dyDescent="0.3">
      <c r="E109" s="40"/>
      <c r="J109" s="216"/>
      <c r="K109" s="216"/>
      <c r="L109" s="216"/>
      <c r="M109" s="216" t="s">
        <v>1110</v>
      </c>
      <c r="N109" s="216" t="s">
        <v>1110</v>
      </c>
      <c r="S109" s="216"/>
      <c r="T109" s="216"/>
      <c r="V109" s="216" t="s">
        <v>408</v>
      </c>
      <c r="W109" s="216"/>
      <c r="X109" s="216"/>
      <c r="Y109" s="216" t="s">
        <v>408</v>
      </c>
      <c r="Z109" s="241" t="s">
        <v>408</v>
      </c>
      <c r="AA109" s="241"/>
      <c r="AB109" s="241"/>
      <c r="AD109" s="27" t="s">
        <v>80</v>
      </c>
      <c r="AI109" s="27" t="s">
        <v>80</v>
      </c>
      <c r="AJ109" s="154"/>
      <c r="AK109" s="154"/>
      <c r="AL109" s="154"/>
      <c r="AM109" s="154"/>
      <c r="AN109" s="154" t="s">
        <v>80</v>
      </c>
      <c r="AO109" s="154" t="s">
        <v>80</v>
      </c>
      <c r="AP109" s="154"/>
      <c r="AQ109" s="154"/>
      <c r="AR109" s="154"/>
      <c r="AS109" s="154"/>
      <c r="AT109" s="154" t="s">
        <v>408</v>
      </c>
      <c r="AU109" s="154"/>
      <c r="AV109" s="154"/>
      <c r="AW109" s="154"/>
      <c r="AX109" s="154"/>
      <c r="AY109" s="154"/>
      <c r="AZ109" s="154"/>
      <c r="BA109" s="154"/>
      <c r="BB109" s="154"/>
      <c r="BC109" s="154"/>
      <c r="BD109" s="154" t="s">
        <v>1110</v>
      </c>
      <c r="BE109" s="154"/>
      <c r="BF109" s="154"/>
      <c r="BG109" s="154"/>
      <c r="CA109" s="76"/>
    </row>
    <row r="110" spans="1:82" ht="15" x14ac:dyDescent="0.3">
      <c r="A110" t="s">
        <v>996</v>
      </c>
      <c r="B110" t="s">
        <v>499</v>
      </c>
      <c r="C110" s="25" t="s">
        <v>409</v>
      </c>
      <c r="D110" s="14">
        <v>2</v>
      </c>
      <c r="E110" s="40" t="s">
        <v>543</v>
      </c>
      <c r="H110">
        <v>1</v>
      </c>
      <c r="I110" s="217">
        <f>(L110*17)+(P110*37)+(CB110*17)+(AH110*29)+(AD110*8)</f>
        <v>284.4705882352942</v>
      </c>
      <c r="J110" s="222">
        <v>85.645882352941186</v>
      </c>
      <c r="K110" s="222">
        <v>0.52117647058823513</v>
      </c>
      <c r="L110" s="222">
        <v>3.1431372549019607</v>
      </c>
      <c r="M110" s="222">
        <v>1.2117647058823529</v>
      </c>
      <c r="N110" s="222">
        <v>1.9313725490196079</v>
      </c>
      <c r="O110" s="351">
        <v>5.8823529411764705E-3</v>
      </c>
      <c r="P110" s="222">
        <v>2.7509803921568627</v>
      </c>
      <c r="Q110" s="222">
        <v>0</v>
      </c>
      <c r="R110" s="222">
        <v>0.8210784313725491</v>
      </c>
      <c r="S110" s="222">
        <v>0.87892156862745086</v>
      </c>
      <c r="T110" s="222">
        <v>0.75941176470588245</v>
      </c>
      <c r="U110" s="150">
        <v>7.8431372549019621E-2</v>
      </c>
      <c r="V110" s="222">
        <v>6.8317290552584664</v>
      </c>
      <c r="W110" s="222">
        <v>0</v>
      </c>
      <c r="X110" s="222">
        <v>7.2647058823529411</v>
      </c>
      <c r="Y110" s="222">
        <v>6.3101604278074861</v>
      </c>
      <c r="Z110" s="247">
        <v>0.48459383753501389</v>
      </c>
      <c r="AA110" s="247">
        <v>6.9411764705882355</v>
      </c>
      <c r="AB110" s="247">
        <v>0.3235294117647059</v>
      </c>
      <c r="AC110" s="150">
        <v>0</v>
      </c>
      <c r="AD110" s="150">
        <v>0.36470588235294121</v>
      </c>
      <c r="AE110" s="150">
        <v>0</v>
      </c>
      <c r="AF110" s="150">
        <v>0.31568627450980391</v>
      </c>
      <c r="AG110" s="150">
        <v>0</v>
      </c>
      <c r="AH110" s="150">
        <v>0</v>
      </c>
      <c r="AI110" s="150">
        <v>0.663921568627451</v>
      </c>
      <c r="AJ110" s="150">
        <v>5.6862745098039218</v>
      </c>
      <c r="AK110" s="150">
        <v>0.35803921568627456</v>
      </c>
      <c r="AL110" s="150">
        <v>8.6901960784313736</v>
      </c>
      <c r="AM110" s="150">
        <v>35.454901960784319</v>
      </c>
      <c r="AN110" s="150">
        <v>58.407843137254901</v>
      </c>
      <c r="AO110" s="150">
        <v>164.21568627450981</v>
      </c>
      <c r="AP110" s="150">
        <v>0.53901960784313729</v>
      </c>
      <c r="AQ110" s="150">
        <v>4.1294117647058828E-2</v>
      </c>
      <c r="AR110" s="150">
        <v>2.3725490196078431</v>
      </c>
      <c r="AS110" s="150">
        <v>5.5784313725490193</v>
      </c>
      <c r="AT110" s="150">
        <v>0</v>
      </c>
      <c r="AU110" s="150">
        <v>0.79411764705882348</v>
      </c>
      <c r="AV110" s="150">
        <v>0</v>
      </c>
      <c r="AW110" s="150">
        <v>4.5294117647058822</v>
      </c>
      <c r="AX110" s="150"/>
      <c r="AY110" s="150"/>
      <c r="AZ110" s="150"/>
      <c r="BA110" s="150"/>
      <c r="BB110" s="150"/>
      <c r="BC110" s="150"/>
      <c r="BD110" s="150">
        <v>0</v>
      </c>
      <c r="BE110" s="150">
        <v>6.8627450980392149E-2</v>
      </c>
      <c r="BF110" s="150">
        <v>0</v>
      </c>
      <c r="BG110" s="150">
        <v>0.41764705882352937</v>
      </c>
      <c r="BH110" s="150">
        <v>0</v>
      </c>
      <c r="BI110" s="150">
        <v>1.7294117647058824E-2</v>
      </c>
      <c r="BJ110" s="150">
        <v>1.2E-2</v>
      </c>
      <c r="BK110" s="150">
        <v>0.53529411764705881</v>
      </c>
      <c r="BL110" s="150"/>
      <c r="BM110" s="150">
        <v>3.4235294117647065E-2</v>
      </c>
      <c r="BN110" s="150">
        <v>2.0098039215686274</v>
      </c>
      <c r="BO110" s="150">
        <v>0.19607843137254902</v>
      </c>
      <c r="BP110" s="150">
        <v>0.50980392156862753</v>
      </c>
      <c r="BQ110" s="150"/>
      <c r="BR110" s="14"/>
      <c r="BS110" s="27">
        <v>6.25</v>
      </c>
      <c r="BT110" s="14"/>
      <c r="BU110" s="14"/>
      <c r="BV110" s="27" t="s">
        <v>496</v>
      </c>
      <c r="BW110" s="25"/>
      <c r="BX110" s="25"/>
      <c r="BY110" s="25"/>
      <c r="BZ110" s="25"/>
      <c r="CA110" s="27">
        <f>CB110+J110+L110+P110+AD110+AI110</f>
        <v>100</v>
      </c>
      <c r="CB110" s="27">
        <f>100-(J110+L110+P110+AI110+AD110+AH110)</f>
        <v>7.4313725490196134</v>
      </c>
      <c r="CC110" s="25"/>
      <c r="CD110" s="25"/>
    </row>
    <row r="111" spans="1:82" ht="15" x14ac:dyDescent="0.3">
      <c r="E111" s="40"/>
      <c r="J111" s="216"/>
      <c r="K111" s="216"/>
      <c r="L111" s="216"/>
      <c r="M111" s="216"/>
      <c r="S111" s="216"/>
      <c r="T111" s="216"/>
      <c r="V111" s="216"/>
      <c r="W111" s="216"/>
      <c r="X111" s="216"/>
      <c r="Y111" s="216"/>
      <c r="AJ111" s="154"/>
      <c r="AK111" s="154"/>
      <c r="AL111" s="154"/>
      <c r="AM111" s="154"/>
      <c r="AN111" s="154"/>
      <c r="AO111" s="154"/>
      <c r="AP111" s="154"/>
      <c r="AQ111" s="154"/>
      <c r="AR111" s="154"/>
      <c r="AS111" s="154"/>
      <c r="AT111" s="154"/>
      <c r="AU111" s="154"/>
      <c r="AV111" s="154"/>
      <c r="AW111" s="154"/>
      <c r="AX111" s="154"/>
      <c r="AY111" s="154"/>
      <c r="AZ111" s="154"/>
      <c r="BA111" s="154"/>
      <c r="BB111" s="154"/>
      <c r="BC111" s="154"/>
      <c r="BD111" s="154"/>
      <c r="BE111" s="154"/>
      <c r="BF111" s="154"/>
      <c r="BG111" s="154"/>
      <c r="CA111" s="76"/>
    </row>
    <row r="112" spans="1:82" ht="15" x14ac:dyDescent="0.3">
      <c r="A112" s="319" t="s">
        <v>999</v>
      </c>
      <c r="C112" s="25" t="s">
        <v>407</v>
      </c>
      <c r="D112" s="108">
        <v>3</v>
      </c>
      <c r="E112" s="39" t="s">
        <v>464</v>
      </c>
      <c r="J112" s="216"/>
      <c r="K112" s="216"/>
      <c r="L112" s="216"/>
      <c r="S112" s="216"/>
      <c r="T112" s="216"/>
      <c r="V112" s="216"/>
      <c r="W112" s="216"/>
      <c r="X112" s="216"/>
      <c r="Y112" s="216"/>
      <c r="AJ112" s="154"/>
      <c r="AK112" s="154"/>
      <c r="AL112" s="154"/>
      <c r="AM112" s="154"/>
      <c r="AN112" s="154"/>
      <c r="AO112" s="154"/>
      <c r="AP112" s="154"/>
      <c r="AQ112" s="154"/>
      <c r="AR112" s="154"/>
      <c r="AS112" s="154"/>
      <c r="AT112" s="154"/>
      <c r="AU112" s="154"/>
      <c r="AV112" s="154"/>
      <c r="AW112" s="154"/>
      <c r="AX112" s="154"/>
      <c r="AY112" s="154"/>
      <c r="AZ112" s="154"/>
      <c r="BA112" s="154"/>
      <c r="BB112" s="154"/>
      <c r="BC112" s="154"/>
      <c r="BD112" s="154"/>
      <c r="BE112" s="154"/>
      <c r="BF112" s="154"/>
      <c r="BG112" s="154"/>
      <c r="BS112" s="27">
        <v>6.25</v>
      </c>
      <c r="BV112" s="27" t="s">
        <v>8</v>
      </c>
      <c r="BW112" s="27">
        <v>39</v>
      </c>
      <c r="CA112" s="76"/>
    </row>
    <row r="113" spans="1:85" x14ac:dyDescent="0.3">
      <c r="J113" s="216"/>
      <c r="K113" s="216"/>
      <c r="L113" s="216"/>
      <c r="S113" s="216"/>
      <c r="T113" s="216"/>
      <c r="V113" s="216"/>
      <c r="W113" s="216"/>
      <c r="X113" s="216"/>
      <c r="Y113" s="216"/>
      <c r="AJ113" s="154"/>
      <c r="AK113" s="154"/>
      <c r="AL113" s="154"/>
      <c r="AM113" s="154"/>
      <c r="AN113" s="154"/>
      <c r="AO113" s="154"/>
      <c r="AP113" s="154"/>
      <c r="AQ113" s="154"/>
      <c r="AR113" s="154"/>
      <c r="AS113" s="154"/>
      <c r="AT113" s="154"/>
      <c r="AU113" s="154"/>
      <c r="AV113" s="154"/>
      <c r="AW113" s="154"/>
      <c r="AX113" s="154"/>
      <c r="AY113" s="154"/>
      <c r="AZ113" s="154"/>
      <c r="BA113" s="154"/>
      <c r="BB113" s="154"/>
      <c r="BC113" s="154"/>
      <c r="BD113" s="154"/>
      <c r="BE113" s="154"/>
      <c r="BF113" s="154"/>
      <c r="BG113" s="154"/>
    </row>
    <row r="114" spans="1:85" x14ac:dyDescent="0.3">
      <c r="D114" s="95" t="s">
        <v>1331</v>
      </c>
      <c r="J114" s="216"/>
      <c r="K114" s="216"/>
      <c r="L114" s="216"/>
      <c r="S114" s="216"/>
      <c r="T114" s="216"/>
      <c r="V114" s="216"/>
      <c r="W114" s="216"/>
      <c r="X114" s="216"/>
      <c r="Y114" s="216"/>
      <c r="AJ114" s="154"/>
      <c r="AK114" s="154"/>
      <c r="AL114" s="154"/>
      <c r="AM114" s="154"/>
      <c r="AN114" s="154"/>
      <c r="AO114" s="154"/>
      <c r="AP114" s="154"/>
      <c r="AQ114" s="154"/>
      <c r="AR114" s="154"/>
      <c r="AS114" s="154"/>
      <c r="AT114" s="154"/>
      <c r="AU114" s="154"/>
      <c r="AV114" s="154"/>
      <c r="AW114" s="154"/>
      <c r="AX114" s="154"/>
      <c r="AY114" s="154"/>
      <c r="AZ114" s="154"/>
      <c r="BA114" s="154"/>
      <c r="BB114" s="154"/>
      <c r="BC114" s="154"/>
      <c r="BD114" s="154"/>
      <c r="BE114" s="154"/>
      <c r="BF114" s="154"/>
      <c r="BG114" s="154"/>
    </row>
    <row r="115" spans="1:85" ht="15" x14ac:dyDescent="0.25">
      <c r="A115" s="10" t="s">
        <v>1000</v>
      </c>
      <c r="C115" s="25" t="s">
        <v>407</v>
      </c>
      <c r="D115" s="107">
        <v>3</v>
      </c>
      <c r="E115" s="40" t="s">
        <v>418</v>
      </c>
      <c r="F115" s="40" t="s">
        <v>418</v>
      </c>
      <c r="G115" s="17"/>
      <c r="J115" s="216"/>
      <c r="K115" s="216"/>
      <c r="L115" s="216"/>
      <c r="S115" s="216"/>
      <c r="T115" s="216"/>
      <c r="V115" s="216"/>
      <c r="W115" s="216"/>
      <c r="X115" s="216"/>
      <c r="Y115" s="216"/>
      <c r="AJ115" s="154"/>
      <c r="AK115" s="154"/>
      <c r="AL115" s="154"/>
      <c r="AM115" s="154"/>
      <c r="AN115" s="154"/>
      <c r="AO115" s="154"/>
      <c r="AP115" s="154"/>
      <c r="AQ115" s="154"/>
      <c r="AR115" s="154"/>
      <c r="AS115" s="154"/>
      <c r="AT115" s="154"/>
      <c r="AU115" s="154"/>
      <c r="AV115" s="154"/>
      <c r="AW115" s="154"/>
      <c r="AX115" s="154"/>
      <c r="AY115" s="154"/>
      <c r="AZ115" s="154"/>
      <c r="BA115" s="154"/>
      <c r="BB115" s="154"/>
      <c r="BC115" s="154"/>
      <c r="BD115" s="154"/>
      <c r="BE115" s="154"/>
      <c r="BF115" s="154"/>
      <c r="BG115" s="154"/>
      <c r="BS115" s="27">
        <v>6.25</v>
      </c>
    </row>
    <row r="116" spans="1:85" ht="15" x14ac:dyDescent="0.25">
      <c r="A116" s="10"/>
      <c r="D116" s="107"/>
      <c r="E116" s="40"/>
      <c r="F116" s="40"/>
      <c r="G116" s="17"/>
      <c r="J116" s="216"/>
      <c r="K116" s="216"/>
      <c r="L116" s="216"/>
      <c r="S116" s="216"/>
      <c r="T116" s="216"/>
      <c r="V116" s="216"/>
      <c r="W116" s="216"/>
      <c r="X116" s="216"/>
      <c r="Y116" s="216"/>
      <c r="AJ116" s="154"/>
      <c r="AK116" s="154"/>
      <c r="AL116" s="154"/>
      <c r="AM116" s="154"/>
      <c r="AN116" s="154"/>
      <c r="AO116" s="154"/>
      <c r="AP116" s="154"/>
      <c r="AQ116" s="154"/>
      <c r="AR116" s="154"/>
      <c r="AS116" s="154"/>
      <c r="AT116" s="154"/>
      <c r="AU116" s="154"/>
      <c r="AV116" s="154"/>
      <c r="AW116" s="154"/>
      <c r="AX116" s="154"/>
      <c r="AY116" s="154"/>
      <c r="AZ116" s="154"/>
      <c r="BA116" s="154"/>
      <c r="BB116" s="154"/>
      <c r="BC116" s="154"/>
      <c r="BD116" s="154"/>
      <c r="BE116" s="154"/>
      <c r="BF116" s="154"/>
      <c r="BG116" s="154"/>
    </row>
    <row r="117" spans="1:85" ht="15" x14ac:dyDescent="0.25">
      <c r="A117" s="10" t="s">
        <v>1001</v>
      </c>
      <c r="C117" s="25" t="s">
        <v>407</v>
      </c>
      <c r="D117" s="107">
        <v>3</v>
      </c>
      <c r="E117" s="40" t="s">
        <v>419</v>
      </c>
      <c r="F117" s="40" t="s">
        <v>419</v>
      </c>
      <c r="G117" s="17"/>
      <c r="J117" s="216"/>
      <c r="K117" s="216"/>
      <c r="L117" s="216"/>
      <c r="S117" s="216"/>
      <c r="T117" s="216"/>
      <c r="V117" s="216"/>
      <c r="W117" s="216"/>
      <c r="X117" s="216"/>
      <c r="Y117" s="216"/>
      <c r="AJ117" s="154"/>
      <c r="AK117" s="154"/>
      <c r="AL117" s="154"/>
      <c r="AM117" s="154"/>
      <c r="AN117" s="154"/>
      <c r="AO117" s="154"/>
      <c r="AP117" s="154"/>
      <c r="AQ117" s="154"/>
      <c r="AR117" s="154"/>
      <c r="AS117" s="154"/>
      <c r="AT117" s="154"/>
      <c r="AU117" s="154"/>
      <c r="AV117" s="154"/>
      <c r="AW117" s="154"/>
      <c r="AX117" s="154"/>
      <c r="AY117" s="154"/>
      <c r="AZ117" s="154"/>
      <c r="BA117" s="154"/>
      <c r="BB117" s="154"/>
      <c r="BC117" s="154"/>
      <c r="BD117" s="154"/>
      <c r="BE117" s="154"/>
      <c r="BF117" s="154"/>
      <c r="BG117" s="154"/>
      <c r="BS117" s="27">
        <v>6.25</v>
      </c>
    </row>
    <row r="118" spans="1:85" ht="15" x14ac:dyDescent="0.25">
      <c r="A118" s="10"/>
      <c r="E118" s="40"/>
      <c r="F118" s="40"/>
      <c r="G118" s="17"/>
      <c r="J118" s="216"/>
      <c r="K118" s="216"/>
      <c r="L118" s="216"/>
      <c r="S118" s="216"/>
      <c r="T118" s="216"/>
      <c r="V118" s="216"/>
      <c r="W118" s="216"/>
      <c r="X118" s="216"/>
      <c r="Y118" s="216"/>
      <c r="AJ118" s="154"/>
      <c r="AK118" s="154"/>
      <c r="AL118" s="154"/>
      <c r="AM118" s="154"/>
      <c r="AN118" s="154"/>
      <c r="AO118" s="154"/>
      <c r="AP118" s="154"/>
      <c r="AQ118" s="154"/>
      <c r="AR118" s="154"/>
      <c r="AS118" s="154"/>
      <c r="AT118" s="154"/>
      <c r="AU118" s="154"/>
      <c r="AV118" s="154"/>
      <c r="AW118" s="154"/>
      <c r="AX118" s="154"/>
      <c r="AY118" s="154"/>
      <c r="AZ118" s="154"/>
      <c r="BA118" s="154"/>
      <c r="BB118" s="154"/>
      <c r="BC118" s="154"/>
      <c r="BD118" s="154"/>
      <c r="BE118" s="154"/>
      <c r="BF118" s="154"/>
      <c r="BG118" s="154"/>
    </row>
    <row r="119" spans="1:85" ht="15" x14ac:dyDescent="0.25">
      <c r="A119" s="10" t="s">
        <v>1002</v>
      </c>
      <c r="C119" s="25" t="s">
        <v>407</v>
      </c>
      <c r="D119" s="107">
        <v>3</v>
      </c>
      <c r="E119" s="40" t="s">
        <v>1397</v>
      </c>
      <c r="F119" s="40" t="s">
        <v>420</v>
      </c>
      <c r="G119" s="17"/>
      <c r="J119" s="216"/>
      <c r="K119" s="216"/>
      <c r="L119" s="216"/>
      <c r="S119" s="216"/>
      <c r="T119" s="216"/>
      <c r="V119" s="216"/>
      <c r="W119" s="216"/>
      <c r="X119" s="216"/>
      <c r="Y119" s="216"/>
      <c r="AJ119" s="154"/>
      <c r="AK119" s="154"/>
      <c r="AL119" s="154"/>
      <c r="AM119" s="154"/>
      <c r="AN119" s="154"/>
      <c r="AO119" s="154"/>
      <c r="AP119" s="154"/>
      <c r="AQ119" s="154"/>
      <c r="AR119" s="154"/>
      <c r="AS119" s="154"/>
      <c r="AT119" s="154"/>
      <c r="AU119" s="154"/>
      <c r="AV119" s="154"/>
      <c r="AW119" s="154"/>
      <c r="AX119" s="154"/>
      <c r="AY119" s="154"/>
      <c r="AZ119" s="154"/>
      <c r="BA119" s="154"/>
      <c r="BB119" s="154"/>
      <c r="BC119" s="154"/>
      <c r="BD119" s="154"/>
      <c r="BE119" s="154"/>
      <c r="BF119" s="154"/>
      <c r="BG119" s="154"/>
      <c r="BS119" s="27">
        <v>6.25</v>
      </c>
    </row>
    <row r="120" spans="1:85" ht="15" x14ac:dyDescent="0.25">
      <c r="A120" s="10"/>
      <c r="E120" s="40"/>
      <c r="F120" s="40"/>
      <c r="G120" s="17"/>
      <c r="J120" s="216"/>
      <c r="K120" s="216"/>
      <c r="L120" s="216"/>
      <c r="S120" s="216"/>
      <c r="T120" s="216"/>
      <c r="V120" s="216"/>
      <c r="W120" s="216"/>
      <c r="X120" s="216"/>
      <c r="Y120" s="216"/>
      <c r="AJ120" s="154"/>
      <c r="AK120" s="154"/>
      <c r="AL120" s="154"/>
      <c r="AM120" s="154"/>
      <c r="AN120" s="154"/>
      <c r="AO120" s="154"/>
      <c r="AP120" s="154"/>
      <c r="AQ120" s="154"/>
      <c r="AR120" s="154"/>
      <c r="AS120" s="154"/>
      <c r="AT120" s="154"/>
      <c r="AU120" s="154"/>
      <c r="AV120" s="154"/>
      <c r="AW120" s="154"/>
      <c r="AX120" s="154"/>
      <c r="AY120" s="154"/>
      <c r="AZ120" s="154"/>
      <c r="BA120" s="154"/>
      <c r="BB120" s="154"/>
      <c r="BC120" s="154"/>
      <c r="BD120" s="154"/>
      <c r="BE120" s="154"/>
      <c r="BF120" s="154"/>
      <c r="BG120" s="154"/>
    </row>
    <row r="121" spans="1:85" ht="15" x14ac:dyDescent="0.25">
      <c r="A121" s="10" t="s">
        <v>1003</v>
      </c>
      <c r="B121" t="s">
        <v>499</v>
      </c>
      <c r="C121" s="25" t="s">
        <v>407</v>
      </c>
      <c r="D121" s="14">
        <v>2</v>
      </c>
      <c r="E121" s="40" t="s">
        <v>421</v>
      </c>
      <c r="F121" s="40" t="s">
        <v>421</v>
      </c>
      <c r="G121" s="17"/>
      <c r="H121" s="27">
        <v>1</v>
      </c>
      <c r="I121" s="217">
        <f>(L121*17)+(P121*37)+(CB121*17)+(AH121*29)+(AD121*8)</f>
        <v>1638.1999999999998</v>
      </c>
      <c r="J121" s="216">
        <v>20.2</v>
      </c>
      <c r="K121" s="216">
        <v>0.94</v>
      </c>
      <c r="L121" s="216">
        <v>5.4</v>
      </c>
      <c r="M121" s="27">
        <v>5.4</v>
      </c>
      <c r="N121" s="216">
        <v>0</v>
      </c>
      <c r="P121" s="27">
        <v>15.1</v>
      </c>
      <c r="R121" s="27">
        <v>8.4</v>
      </c>
      <c r="S121" s="216">
        <v>3.8</v>
      </c>
      <c r="T121" s="216">
        <v>1.6</v>
      </c>
      <c r="U121" s="27">
        <v>0.7</v>
      </c>
      <c r="V121" s="216">
        <f>X121/1.1</f>
        <v>53.090909090909086</v>
      </c>
      <c r="W121" s="216"/>
      <c r="X121" s="216">
        <v>58.4</v>
      </c>
      <c r="Y121" s="216">
        <f>AA121/1.1</f>
        <v>19.909090909090907</v>
      </c>
      <c r="Z121" s="216">
        <f>AB121/1.05</f>
        <v>34.761904761904759</v>
      </c>
      <c r="AA121" s="216">
        <v>21.9</v>
      </c>
      <c r="AB121" s="216">
        <v>36.5</v>
      </c>
      <c r="AF121" s="27">
        <v>0.9</v>
      </c>
      <c r="AI121" s="112">
        <v>1.2</v>
      </c>
      <c r="AJ121" s="154">
        <v>42</v>
      </c>
      <c r="AK121" s="154">
        <v>1.1000000000000001</v>
      </c>
      <c r="AL121" s="154">
        <v>12</v>
      </c>
      <c r="AM121" s="154">
        <v>120</v>
      </c>
      <c r="AN121" s="154">
        <v>120</v>
      </c>
      <c r="AO121" s="154">
        <v>380</v>
      </c>
      <c r="AP121" s="154">
        <v>0.5</v>
      </c>
      <c r="AQ121" s="154">
        <v>0.1</v>
      </c>
      <c r="AR121" s="154"/>
      <c r="AS121" s="154"/>
      <c r="AT121" s="154"/>
      <c r="AU121" s="154"/>
      <c r="AV121" s="154"/>
      <c r="AW121" s="154"/>
      <c r="AX121" s="154"/>
      <c r="AY121" s="154"/>
      <c r="AZ121" s="154"/>
      <c r="BA121" s="154"/>
      <c r="BB121" s="154"/>
      <c r="BC121" s="154"/>
      <c r="BD121" s="154"/>
      <c r="BE121" s="154"/>
      <c r="BF121" s="154"/>
      <c r="BG121" s="154">
        <v>0.86</v>
      </c>
      <c r="BI121" s="27">
        <v>0.06</v>
      </c>
      <c r="BJ121" s="27">
        <v>0.11</v>
      </c>
      <c r="BK121" s="27">
        <v>0.5</v>
      </c>
      <c r="BO121" s="27" t="s">
        <v>501</v>
      </c>
      <c r="BP121" s="27">
        <v>0</v>
      </c>
      <c r="BS121" s="27">
        <v>6.25</v>
      </c>
      <c r="BV121" s="27" t="s">
        <v>8</v>
      </c>
      <c r="BW121" s="27">
        <v>138</v>
      </c>
      <c r="CA121" s="27">
        <f>CB121+J121+L121+P121+AD121+AI121</f>
        <v>100</v>
      </c>
      <c r="CB121" s="27">
        <f>100-(J121+L121+P121+AI121+AD121+AH121)</f>
        <v>58.099999999999994</v>
      </c>
    </row>
    <row r="122" spans="1:85" ht="15" x14ac:dyDescent="0.25">
      <c r="A122" s="10"/>
      <c r="E122" s="40"/>
      <c r="F122" s="40"/>
      <c r="G122" s="17"/>
      <c r="J122" s="216"/>
      <c r="K122" s="216"/>
      <c r="L122" s="216"/>
      <c r="M122" s="27" t="s">
        <v>1110</v>
      </c>
      <c r="N122" s="27" t="s">
        <v>1110</v>
      </c>
      <c r="S122" s="216"/>
      <c r="T122" s="216"/>
      <c r="V122" s="216"/>
      <c r="W122" s="216"/>
      <c r="X122" s="216"/>
      <c r="Y122" s="216"/>
      <c r="Z122" s="216"/>
      <c r="AA122" s="216"/>
      <c r="AB122" s="216"/>
      <c r="AI122" s="27" t="s">
        <v>1297</v>
      </c>
      <c r="AJ122" s="154"/>
      <c r="AK122" s="154"/>
      <c r="AL122" s="154"/>
      <c r="AM122" s="154"/>
      <c r="AN122" s="154"/>
      <c r="AO122" s="154"/>
      <c r="AP122" s="154"/>
      <c r="AQ122" s="154"/>
      <c r="AR122" s="154"/>
      <c r="AS122" s="154"/>
      <c r="AT122" s="154"/>
      <c r="AU122" s="154"/>
      <c r="AV122" s="154"/>
      <c r="AW122" s="154"/>
      <c r="AX122" s="154"/>
      <c r="AY122" s="154"/>
      <c r="AZ122" s="154"/>
      <c r="BA122" s="154"/>
      <c r="BB122" s="154"/>
      <c r="BC122" s="154"/>
      <c r="BD122" s="154"/>
      <c r="BE122" s="154"/>
      <c r="BF122" s="154"/>
      <c r="BG122" s="154"/>
    </row>
    <row r="123" spans="1:85" ht="15" x14ac:dyDescent="0.25">
      <c r="A123" s="10" t="s">
        <v>1004</v>
      </c>
      <c r="B123" t="s">
        <v>499</v>
      </c>
      <c r="C123" s="25" t="s">
        <v>407</v>
      </c>
      <c r="D123" s="14">
        <v>2</v>
      </c>
      <c r="E123" s="40" t="s">
        <v>422</v>
      </c>
      <c r="F123" s="40" t="s">
        <v>422</v>
      </c>
      <c r="G123" s="17"/>
      <c r="H123" s="27">
        <v>1</v>
      </c>
      <c r="I123" s="217">
        <f>(L123*17)+(P123*37)+(CB123*17)+(AH123*29)+(AD123*8)</f>
        <v>1557.5</v>
      </c>
      <c r="J123" s="216">
        <v>15.2</v>
      </c>
      <c r="K123" s="216">
        <v>1.05</v>
      </c>
      <c r="L123" s="216">
        <v>6.3</v>
      </c>
      <c r="M123" s="216">
        <v>6.3</v>
      </c>
      <c r="N123" s="216">
        <v>0</v>
      </c>
      <c r="O123" s="27">
        <v>0.112</v>
      </c>
      <c r="P123" s="27">
        <v>6.9</v>
      </c>
      <c r="R123" s="27">
        <v>5.8</v>
      </c>
      <c r="S123" s="216">
        <v>8.9</v>
      </c>
      <c r="T123" s="216">
        <v>10.9</v>
      </c>
      <c r="U123" s="27" t="s">
        <v>501</v>
      </c>
      <c r="V123" s="216">
        <f>X123/1.1</f>
        <v>48.18181818181818</v>
      </c>
      <c r="W123" s="216"/>
      <c r="X123" s="216">
        <v>53</v>
      </c>
      <c r="Y123" s="216"/>
      <c r="Z123" s="216"/>
      <c r="AA123" s="216">
        <v>22</v>
      </c>
      <c r="AB123" s="216">
        <v>30.4</v>
      </c>
      <c r="AF123" s="27">
        <v>0.9</v>
      </c>
      <c r="AI123" s="112">
        <v>1.3</v>
      </c>
      <c r="AJ123" s="154">
        <v>69</v>
      </c>
      <c r="AK123" s="154">
        <v>1.3</v>
      </c>
      <c r="AL123" s="154">
        <v>10</v>
      </c>
      <c r="AM123" s="154">
        <v>156</v>
      </c>
      <c r="AN123" s="154">
        <v>83</v>
      </c>
      <c r="AO123" s="154">
        <v>326</v>
      </c>
      <c r="AP123" s="154">
        <v>0.6</v>
      </c>
      <c r="AQ123" s="154">
        <v>0.11</v>
      </c>
      <c r="AR123" s="154">
        <v>4</v>
      </c>
      <c r="AS123" s="154">
        <v>200</v>
      </c>
      <c r="AT123" s="154"/>
      <c r="AU123" s="154"/>
      <c r="AV123" s="154">
        <v>247</v>
      </c>
      <c r="AW123" s="154">
        <v>100</v>
      </c>
      <c r="AX123" s="154"/>
      <c r="AY123" s="154"/>
      <c r="AZ123" s="154"/>
      <c r="BA123" s="154"/>
      <c r="BB123" s="154"/>
      <c r="BC123" s="154"/>
      <c r="BD123" s="154"/>
      <c r="BE123" s="154">
        <v>2.8</v>
      </c>
      <c r="BF123" s="154"/>
      <c r="BG123" s="154">
        <v>9.6999999999999993</v>
      </c>
      <c r="BI123" s="27">
        <v>0.09</v>
      </c>
      <c r="BJ123" s="27">
        <v>0.12</v>
      </c>
      <c r="BK123" s="27">
        <v>0.5</v>
      </c>
      <c r="BM123" s="27">
        <v>0.06</v>
      </c>
      <c r="BN123" s="27">
        <v>10</v>
      </c>
      <c r="BO123" s="27">
        <v>0.7</v>
      </c>
      <c r="BP123" s="27">
        <v>0</v>
      </c>
      <c r="BS123" s="27">
        <v>6.25</v>
      </c>
      <c r="BV123" s="27" t="s">
        <v>8</v>
      </c>
      <c r="BW123" s="27">
        <v>142</v>
      </c>
      <c r="CA123" s="27">
        <f>CB123+J123+L123+P123+AD123+AI123</f>
        <v>100</v>
      </c>
      <c r="CB123" s="26">
        <f>100-(J123+L123+P123+AI123+AD123+AH123)</f>
        <v>70.3</v>
      </c>
    </row>
    <row r="124" spans="1:85" ht="15" x14ac:dyDescent="0.25">
      <c r="A124" s="10"/>
      <c r="E124" s="40"/>
      <c r="F124" s="40"/>
      <c r="G124" s="17"/>
      <c r="J124" s="216"/>
      <c r="K124" s="216"/>
      <c r="L124" s="216"/>
      <c r="M124" s="27" t="s">
        <v>1110</v>
      </c>
      <c r="N124" s="27" t="s">
        <v>1110</v>
      </c>
      <c r="S124" s="216"/>
      <c r="T124" s="216"/>
      <c r="V124" s="216"/>
      <c r="W124" s="216"/>
      <c r="X124" s="216"/>
      <c r="Y124" s="216"/>
      <c r="Z124" s="216"/>
      <c r="AA124" s="216"/>
      <c r="AB124" s="216"/>
      <c r="AI124" s="27" t="s">
        <v>1296</v>
      </c>
      <c r="AJ124" s="154"/>
      <c r="AK124" s="154"/>
      <c r="AL124" s="154"/>
      <c r="AM124" s="154"/>
      <c r="AN124" s="154"/>
      <c r="AO124" s="154"/>
      <c r="AP124" s="154"/>
      <c r="AQ124" s="154"/>
      <c r="AR124" s="154"/>
      <c r="AS124" s="154"/>
      <c r="AT124" s="154"/>
      <c r="AU124" s="154"/>
      <c r="AV124" s="154"/>
      <c r="AW124" s="154"/>
      <c r="AX124" s="154"/>
      <c r="AY124" s="154"/>
      <c r="AZ124" s="154"/>
      <c r="BA124" s="154"/>
      <c r="BB124" s="154"/>
      <c r="BC124" s="154"/>
      <c r="BD124" s="154"/>
      <c r="BE124" s="154"/>
      <c r="BF124" s="154"/>
      <c r="BG124" s="154"/>
    </row>
    <row r="125" spans="1:85" ht="15" x14ac:dyDescent="0.25">
      <c r="A125" s="10" t="s">
        <v>1005</v>
      </c>
      <c r="B125" t="s">
        <v>499</v>
      </c>
      <c r="C125" s="25" t="s">
        <v>409</v>
      </c>
      <c r="D125" s="14">
        <v>2</v>
      </c>
      <c r="E125" s="40" t="s">
        <v>1607</v>
      </c>
      <c r="F125" s="5" t="s">
        <v>423</v>
      </c>
      <c r="G125" s="17"/>
      <c r="H125">
        <v>1</v>
      </c>
      <c r="I125" s="217">
        <f>(L125*17)+(P125*37)+(CB125*17)+(AH125*29)+(AD125*8)</f>
        <v>2540.4149330293531</v>
      </c>
      <c r="J125" s="222">
        <v>17.778398404103733</v>
      </c>
      <c r="K125" s="222">
        <v>0.6356910800797948</v>
      </c>
      <c r="L125" s="222">
        <v>3.6453405528640639</v>
      </c>
      <c r="M125" s="222">
        <v>3.5907666001709888</v>
      </c>
      <c r="N125" s="222">
        <v>0</v>
      </c>
      <c r="O125" s="238">
        <v>0</v>
      </c>
      <c r="P125" s="222">
        <v>57.572812767170134</v>
      </c>
      <c r="Q125" s="222">
        <v>0</v>
      </c>
      <c r="R125" s="222">
        <v>7.2963736107153023</v>
      </c>
      <c r="S125" s="222">
        <v>10.64485893416928</v>
      </c>
      <c r="T125" s="222">
        <v>36.859518381305222</v>
      </c>
      <c r="U125" s="150">
        <v>0</v>
      </c>
      <c r="V125" s="222">
        <v>17.998069898183889</v>
      </c>
      <c r="W125" s="222">
        <v>5.4573952693074954E-2</v>
      </c>
      <c r="X125" s="222">
        <v>19.521231119977202</v>
      </c>
      <c r="Y125" s="222">
        <v>17.306147827663928</v>
      </c>
      <c r="Z125" s="222">
        <v>0.68824383557925872</v>
      </c>
      <c r="AA125" s="222">
        <v>19.036762610430323</v>
      </c>
      <c r="AB125" s="222">
        <v>0.48446850954687948</v>
      </c>
      <c r="AC125" s="150">
        <v>0</v>
      </c>
      <c r="AD125" s="150">
        <v>2.9923055001424909E-2</v>
      </c>
      <c r="AE125" s="150">
        <v>0</v>
      </c>
      <c r="AF125" s="150">
        <v>1.8238814477058991</v>
      </c>
      <c r="AG125" s="150">
        <v>0</v>
      </c>
      <c r="AH125" s="150">
        <v>0</v>
      </c>
      <c r="AI125" s="150">
        <v>0.50230834995725271</v>
      </c>
      <c r="AJ125" s="150">
        <v>37.514961527500716</v>
      </c>
      <c r="AK125" s="150">
        <v>0.93684810487318326</v>
      </c>
      <c r="AL125" s="150">
        <v>23.369051011684238</v>
      </c>
      <c r="AM125" s="150">
        <v>67.387289826161307</v>
      </c>
      <c r="AN125" s="150">
        <v>74.406383585066962</v>
      </c>
      <c r="AO125" s="150">
        <v>135.95269307495013</v>
      </c>
      <c r="AP125" s="150">
        <v>0.55092618979766317</v>
      </c>
      <c r="AQ125" s="150">
        <v>9.3422627529210586E-2</v>
      </c>
      <c r="AR125" s="150">
        <v>1.1742661726987746</v>
      </c>
      <c r="AS125" s="150">
        <v>541.4655884867484</v>
      </c>
      <c r="AT125" s="150">
        <v>0</v>
      </c>
      <c r="AU125" s="150">
        <v>1.7098888572242805</v>
      </c>
      <c r="AV125" s="150">
        <v>0</v>
      </c>
      <c r="AW125" s="150">
        <v>0</v>
      </c>
      <c r="AX125" s="150">
        <v>0</v>
      </c>
      <c r="AY125" s="150">
        <v>0</v>
      </c>
      <c r="AZ125" s="150">
        <v>0</v>
      </c>
      <c r="BA125" s="150">
        <v>0</v>
      </c>
      <c r="BB125" s="150">
        <v>0</v>
      </c>
      <c r="BC125" s="150">
        <v>0</v>
      </c>
      <c r="BD125" s="150">
        <v>0</v>
      </c>
      <c r="BE125" s="150">
        <v>0</v>
      </c>
      <c r="BF125" s="150">
        <v>0</v>
      </c>
      <c r="BG125" s="150">
        <v>22.524935879167852</v>
      </c>
      <c r="BH125" s="150">
        <v>0</v>
      </c>
      <c r="BI125" s="150">
        <v>6.8703334283271578E-2</v>
      </c>
      <c r="BJ125" s="150">
        <v>1.8697634653747502E-2</v>
      </c>
      <c r="BK125" s="150">
        <v>0.7179395839270446</v>
      </c>
      <c r="BL125" s="150"/>
      <c r="BM125" s="150">
        <v>5.262182958107723E-2</v>
      </c>
      <c r="BN125" s="150">
        <v>8.9341692789968654</v>
      </c>
      <c r="BO125" s="150">
        <v>2.8498147620404674E-5</v>
      </c>
      <c r="BP125" s="150">
        <v>4.274722143060701E-4</v>
      </c>
      <c r="BQ125" s="150"/>
      <c r="BR125" s="150"/>
      <c r="BS125" s="27">
        <v>6.25</v>
      </c>
      <c r="BT125" s="150"/>
      <c r="BU125" s="150"/>
      <c r="BV125" s="27" t="s">
        <v>496</v>
      </c>
      <c r="BW125" s="150"/>
      <c r="BX125" s="150"/>
      <c r="BY125" s="150"/>
      <c r="BZ125" s="150"/>
      <c r="CA125" s="27">
        <f>CB125+J125+L125+P125+AD125+AI125</f>
        <v>100</v>
      </c>
      <c r="CB125" s="26">
        <f>100-(J125+L125+P125+AI125+AD125+AH125)</f>
        <v>20.471216870903405</v>
      </c>
      <c r="CC125" s="150"/>
      <c r="CD125" s="150"/>
      <c r="CE125" s="150"/>
      <c r="CF125" s="150"/>
      <c r="CG125" s="150"/>
    </row>
    <row r="126" spans="1:85" ht="15" x14ac:dyDescent="0.25">
      <c r="A126" s="10"/>
      <c r="E126" s="40"/>
      <c r="F126" s="5"/>
      <c r="G126" s="17"/>
      <c r="J126" s="216"/>
      <c r="K126" s="216"/>
      <c r="L126" s="216"/>
      <c r="M126" s="216"/>
      <c r="N126" s="216"/>
      <c r="O126" s="217"/>
      <c r="P126" s="216"/>
      <c r="Q126" s="216"/>
      <c r="R126" s="216"/>
      <c r="S126" s="216"/>
      <c r="T126" s="216"/>
      <c r="V126" s="216"/>
      <c r="W126" s="216"/>
      <c r="X126" s="216"/>
      <c r="Y126" s="216"/>
      <c r="Z126" s="216"/>
      <c r="AA126" s="216"/>
      <c r="AB126" s="216"/>
      <c r="AJ126" s="154"/>
      <c r="AK126" s="154"/>
      <c r="AL126" s="154"/>
      <c r="AM126" s="154"/>
      <c r="AN126" s="154"/>
      <c r="AO126" s="154"/>
      <c r="AP126" s="154"/>
      <c r="AQ126" s="154"/>
      <c r="AR126" s="154"/>
      <c r="AS126" s="154"/>
      <c r="AT126" s="154"/>
      <c r="AU126" s="154"/>
      <c r="AV126" s="154"/>
      <c r="AW126" s="154"/>
      <c r="AX126" s="154"/>
      <c r="AY126" s="154"/>
      <c r="AZ126" s="154"/>
      <c r="BA126" s="154"/>
      <c r="BB126" s="154"/>
      <c r="BC126" s="154"/>
      <c r="BD126" s="154"/>
      <c r="BE126" s="154"/>
      <c r="BF126" s="154"/>
      <c r="BG126" s="154"/>
    </row>
    <row r="127" spans="1:85" ht="15" x14ac:dyDescent="0.25">
      <c r="A127" s="10" t="s">
        <v>1006</v>
      </c>
      <c r="B127" t="s">
        <v>499</v>
      </c>
      <c r="C127" s="25" t="s">
        <v>409</v>
      </c>
      <c r="D127">
        <v>1</v>
      </c>
      <c r="E127" s="40" t="s">
        <v>1608</v>
      </c>
      <c r="F127" s="5" t="s">
        <v>424</v>
      </c>
      <c r="G127" s="17"/>
      <c r="H127" s="14">
        <v>1</v>
      </c>
      <c r="I127" s="217">
        <f>(L127*17)+(P127*37)+(CB127*17)+(AH127*29)+(AD127*8)</f>
        <v>2536.8982616129947</v>
      </c>
      <c r="J127" s="226">
        <v>17.782046166999145</v>
      </c>
      <c r="K127" s="226">
        <v>0.58439441436306638</v>
      </c>
      <c r="L127" s="226">
        <v>3.3318609290396122</v>
      </c>
      <c r="M127" s="226">
        <v>3.2772869763465375</v>
      </c>
      <c r="N127" s="226">
        <v>0</v>
      </c>
      <c r="O127" s="352">
        <v>0</v>
      </c>
      <c r="P127" s="226">
        <v>57.401823881447712</v>
      </c>
      <c r="Q127" s="226">
        <v>0</v>
      </c>
      <c r="R127" s="226">
        <v>7.2678754630948985</v>
      </c>
      <c r="S127" s="226">
        <v>10.616360786548874</v>
      </c>
      <c r="T127" s="226">
        <v>36.774023938444003</v>
      </c>
      <c r="U127" s="178">
        <v>0</v>
      </c>
      <c r="V127" s="226">
        <v>19.752706028653591</v>
      </c>
      <c r="W127" s="226">
        <v>5.4573952693074954E-2</v>
      </c>
      <c r="X127" s="226">
        <v>21.459105158164718</v>
      </c>
      <c r="Y127" s="226">
        <v>19.145573719526414</v>
      </c>
      <c r="Z127" s="226">
        <v>0.59975301605395648</v>
      </c>
      <c r="AA127" s="226">
        <v>21.060131091479054</v>
      </c>
      <c r="AB127" s="226">
        <v>0.39897406668566543</v>
      </c>
      <c r="AC127" s="178">
        <v>0</v>
      </c>
      <c r="AD127" s="178">
        <v>2.9923055001424909E-2</v>
      </c>
      <c r="AE127" s="178">
        <v>0</v>
      </c>
      <c r="AF127" s="178">
        <v>0.88344257623254496</v>
      </c>
      <c r="AG127" s="178">
        <v>0</v>
      </c>
      <c r="AH127" s="178">
        <v>0</v>
      </c>
      <c r="AI127" s="178">
        <v>0.50436021658592189</v>
      </c>
      <c r="AJ127" s="178">
        <v>40.558563693359936</v>
      </c>
      <c r="AK127" s="178">
        <v>0.6308919920205186</v>
      </c>
      <c r="AL127" s="178">
        <v>9.4391564548304352</v>
      </c>
      <c r="AM127" s="178">
        <v>36.082644628099168</v>
      </c>
      <c r="AN127" s="178">
        <v>40.986035907666</v>
      </c>
      <c r="AO127" s="178">
        <v>135.7338273012254</v>
      </c>
      <c r="AP127" s="178">
        <v>0.26594471359361643</v>
      </c>
      <c r="AQ127" s="178">
        <v>5.3616414933029356E-2</v>
      </c>
      <c r="AR127" s="178">
        <v>0.88928469649472774</v>
      </c>
      <c r="AS127" s="178">
        <v>199.4878170418923</v>
      </c>
      <c r="AT127" s="178">
        <v>0</v>
      </c>
      <c r="AU127" s="178">
        <v>1.7098888572242805</v>
      </c>
      <c r="AV127" s="178">
        <v>0</v>
      </c>
      <c r="AW127" s="178">
        <v>0</v>
      </c>
      <c r="AX127" s="178">
        <v>0</v>
      </c>
      <c r="AY127" s="178">
        <v>0</v>
      </c>
      <c r="AZ127" s="178">
        <v>0</v>
      </c>
      <c r="BA127" s="178">
        <v>0</v>
      </c>
      <c r="BB127" s="178">
        <v>0</v>
      </c>
      <c r="BC127" s="178">
        <v>0</v>
      </c>
      <c r="BD127" s="178">
        <v>0</v>
      </c>
      <c r="BE127" s="178">
        <v>0</v>
      </c>
      <c r="BF127" s="178">
        <v>0</v>
      </c>
      <c r="BG127" s="178">
        <v>22.439441436306641</v>
      </c>
      <c r="BH127" s="178">
        <v>0</v>
      </c>
      <c r="BI127" s="178">
        <v>5.6747791393559413E-2</v>
      </c>
      <c r="BJ127" s="178">
        <v>1.1899116557423766E-2</v>
      </c>
      <c r="BK127" s="178">
        <v>0.37623539469934447</v>
      </c>
      <c r="BL127" s="178"/>
      <c r="BM127" s="178">
        <v>2.6973496722713024E-2</v>
      </c>
      <c r="BN127" s="178">
        <v>6.084354516956398</v>
      </c>
      <c r="BO127" s="178">
        <v>2.8498147620404674E-5</v>
      </c>
      <c r="BP127" s="178">
        <v>4.274722143060701E-4</v>
      </c>
      <c r="BQ127" s="178"/>
      <c r="BR127" s="178"/>
      <c r="BS127" s="27">
        <v>6.25</v>
      </c>
      <c r="BT127" s="178"/>
      <c r="BU127" s="178"/>
      <c r="BV127" s="27" t="s">
        <v>496</v>
      </c>
      <c r="BW127" s="178"/>
      <c r="BX127" s="178"/>
      <c r="BY127" s="178"/>
      <c r="BZ127" s="178"/>
      <c r="CA127" s="27">
        <f>CB127+J127+L127+P127+AD127+AI127</f>
        <v>100</v>
      </c>
      <c r="CB127" s="26">
        <f>100-(J127+L127+P127+AI127+AD127+AH127)</f>
        <v>20.949985750926189</v>
      </c>
      <c r="CC127" s="14"/>
    </row>
    <row r="128" spans="1:85" ht="15" x14ac:dyDescent="0.25">
      <c r="A128" s="10"/>
      <c r="E128" s="40"/>
      <c r="F128" s="5"/>
      <c r="G128" s="17"/>
      <c r="J128" s="216"/>
      <c r="K128" s="216"/>
      <c r="L128" s="216"/>
      <c r="M128" s="216"/>
      <c r="N128" s="216"/>
      <c r="O128" s="217"/>
      <c r="P128" s="216"/>
      <c r="Q128" s="216"/>
      <c r="R128" s="216"/>
      <c r="Z128" s="216"/>
      <c r="AA128" s="216"/>
      <c r="AB128" s="216"/>
      <c r="AJ128" s="154"/>
      <c r="AK128" s="154"/>
      <c r="AL128" s="154"/>
      <c r="AM128" s="154"/>
      <c r="AN128" s="154"/>
      <c r="AO128" s="154"/>
      <c r="AP128" s="154"/>
      <c r="AQ128" s="154"/>
      <c r="AR128" s="154"/>
      <c r="AS128" s="154"/>
      <c r="AT128" s="154"/>
      <c r="AU128" s="154"/>
      <c r="AV128" s="154"/>
      <c r="AW128" s="154"/>
      <c r="AX128" s="154"/>
      <c r="AY128" s="154"/>
      <c r="AZ128" s="154"/>
      <c r="BA128" s="154"/>
      <c r="BB128" s="154"/>
      <c r="BC128" s="154"/>
      <c r="BD128" s="154"/>
      <c r="BE128" s="154"/>
      <c r="BF128" s="154"/>
      <c r="BG128" s="154"/>
    </row>
    <row r="129" spans="1:123" ht="15" x14ac:dyDescent="0.25">
      <c r="A129" s="10" t="s">
        <v>1007</v>
      </c>
      <c r="C129" s="25" t="s">
        <v>407</v>
      </c>
      <c r="D129" s="107">
        <v>3</v>
      </c>
      <c r="E129" s="40" t="s">
        <v>425</v>
      </c>
      <c r="F129" s="40" t="s">
        <v>425</v>
      </c>
      <c r="G129" s="17"/>
      <c r="J129" s="216"/>
      <c r="K129" s="216"/>
      <c r="L129" s="216"/>
      <c r="M129" s="216"/>
      <c r="N129" s="216"/>
      <c r="O129" s="217"/>
      <c r="Z129" s="216"/>
      <c r="AA129" s="216"/>
      <c r="AB129" s="216"/>
      <c r="AJ129" s="154"/>
      <c r="AK129" s="154"/>
      <c r="AL129" s="154"/>
      <c r="AM129" s="154"/>
      <c r="AN129" s="154"/>
      <c r="AO129" s="154"/>
      <c r="AP129" s="154"/>
      <c r="AQ129" s="154"/>
      <c r="AR129" s="154"/>
      <c r="AS129" s="154"/>
      <c r="AT129" s="154"/>
      <c r="AU129" s="154"/>
      <c r="AV129" s="154"/>
      <c r="AW129" s="154"/>
      <c r="AX129" s="154"/>
      <c r="AY129" s="154"/>
      <c r="AZ129" s="154"/>
      <c r="BA129" s="154"/>
      <c r="BB129" s="154"/>
      <c r="BC129" s="154"/>
      <c r="BD129" s="154"/>
      <c r="BE129" s="154"/>
      <c r="BF129" s="154"/>
      <c r="BG129" s="154"/>
      <c r="BS129" s="27">
        <v>6.25</v>
      </c>
    </row>
    <row r="130" spans="1:123" ht="15" x14ac:dyDescent="0.25">
      <c r="A130" s="10"/>
      <c r="E130" s="40"/>
      <c r="F130" s="40"/>
      <c r="G130" s="17"/>
      <c r="J130" s="216"/>
      <c r="K130" s="216"/>
      <c r="L130" s="216"/>
      <c r="M130" s="216"/>
      <c r="N130" s="216"/>
      <c r="O130" s="217"/>
      <c r="Z130" s="216"/>
      <c r="AA130" s="216"/>
      <c r="AB130" s="216"/>
      <c r="AJ130" s="154"/>
      <c r="AK130" s="154"/>
      <c r="AL130" s="154"/>
      <c r="AM130" s="154"/>
      <c r="AN130" s="154"/>
      <c r="AO130" s="154"/>
      <c r="AP130" s="154"/>
      <c r="AQ130" s="154"/>
      <c r="AR130" s="154"/>
      <c r="AS130" s="154"/>
      <c r="AT130" s="154"/>
      <c r="AU130" s="154"/>
      <c r="AV130" s="154"/>
      <c r="AW130" s="154"/>
      <c r="AX130" s="154"/>
      <c r="AY130" s="154"/>
      <c r="AZ130" s="154"/>
      <c r="BA130" s="154"/>
      <c r="BB130" s="154"/>
      <c r="BC130" s="154"/>
      <c r="BD130" s="154"/>
      <c r="BE130" s="154"/>
      <c r="BF130" s="154"/>
      <c r="BG130" s="154"/>
    </row>
    <row r="131" spans="1:123" ht="15" x14ac:dyDescent="0.3">
      <c r="A131" s="10" t="s">
        <v>1008</v>
      </c>
      <c r="B131" t="s">
        <v>499</v>
      </c>
      <c r="C131" s="25" t="s">
        <v>409</v>
      </c>
      <c r="D131" s="14">
        <v>2</v>
      </c>
      <c r="E131" s="44" t="s">
        <v>182</v>
      </c>
      <c r="F131" s="44" t="s">
        <v>182</v>
      </c>
      <c r="G131" s="17"/>
      <c r="H131">
        <v>1</v>
      </c>
      <c r="I131" s="217">
        <f>(L131*17)+(P131*37)+(CB131*17)+(AH131*29)+(AD131*8)</f>
        <v>1327.8062330623309</v>
      </c>
      <c r="J131" s="226">
        <v>32.659891598915983</v>
      </c>
      <c r="K131" s="222">
        <v>0.16937669376693767</v>
      </c>
      <c r="L131" s="222">
        <v>6.4905149051490518</v>
      </c>
      <c r="M131" s="222">
        <v>5.3658536585365857</v>
      </c>
      <c r="N131" s="222">
        <v>1.1246612466124664</v>
      </c>
      <c r="O131" s="238">
        <v>3.3875338753387536E-3</v>
      </c>
      <c r="P131" s="222">
        <v>12.8319783197832</v>
      </c>
      <c r="Q131" s="222">
        <v>0</v>
      </c>
      <c r="R131" s="222">
        <v>3.3021680216802172</v>
      </c>
      <c r="S131" s="222">
        <v>6.0447154471544717</v>
      </c>
      <c r="T131" s="222">
        <v>2.609078590785908</v>
      </c>
      <c r="U131" s="150">
        <v>0</v>
      </c>
      <c r="V131" s="222">
        <v>43.046070460704598</v>
      </c>
      <c r="W131" s="222">
        <v>0</v>
      </c>
      <c r="X131" s="222">
        <v>0</v>
      </c>
      <c r="Y131" s="222">
        <v>0</v>
      </c>
      <c r="Z131" s="222">
        <v>4.2384823848238478</v>
      </c>
      <c r="AA131" s="222">
        <v>0</v>
      </c>
      <c r="AB131" s="222">
        <v>0</v>
      </c>
      <c r="AC131" s="150">
        <v>0</v>
      </c>
      <c r="AD131" s="150">
        <v>1.4634146341463417</v>
      </c>
      <c r="AE131" s="150">
        <v>0</v>
      </c>
      <c r="AF131" s="150">
        <v>0</v>
      </c>
      <c r="AG131" s="150">
        <v>0</v>
      </c>
      <c r="AH131" s="150">
        <v>0</v>
      </c>
      <c r="AI131" s="150">
        <v>3.5555555555555554</v>
      </c>
      <c r="AJ131" s="150">
        <v>226.01626016260164</v>
      </c>
      <c r="AK131" s="150">
        <v>0.99525745257452569</v>
      </c>
      <c r="AL131" s="150">
        <v>15.420054200542005</v>
      </c>
      <c r="AM131" s="150">
        <v>352.4864498644987</v>
      </c>
      <c r="AN131" s="150">
        <v>128.15040650406505</v>
      </c>
      <c r="AO131" s="150">
        <v>1179.3360433604337</v>
      </c>
      <c r="AP131" s="150">
        <v>0.46544715447154467</v>
      </c>
      <c r="AQ131" s="150">
        <v>6.5176151761517628E-2</v>
      </c>
      <c r="AR131" s="150">
        <v>0.6775067750677507</v>
      </c>
      <c r="AS131" s="150">
        <v>543.36043360433598</v>
      </c>
      <c r="AT131" s="150">
        <v>0</v>
      </c>
      <c r="AU131" s="150">
        <v>115.17615176151762</v>
      </c>
      <c r="AV131" s="150">
        <v>12.533875338753386</v>
      </c>
      <c r="AW131" s="150">
        <v>6.4363143631436319</v>
      </c>
      <c r="AX131" s="150">
        <v>0</v>
      </c>
      <c r="AY131" s="150">
        <v>0</v>
      </c>
      <c r="AZ131" s="150">
        <v>0</v>
      </c>
      <c r="BA131" s="150">
        <v>0</v>
      </c>
      <c r="BB131" s="150">
        <v>0</v>
      </c>
      <c r="BC131" s="150">
        <v>0</v>
      </c>
      <c r="BD131" s="150">
        <v>0.68766937669376693</v>
      </c>
      <c r="BE131" s="150">
        <v>0</v>
      </c>
      <c r="BF131" s="150">
        <v>0</v>
      </c>
      <c r="BG131" s="150">
        <v>2.0821138211382113</v>
      </c>
      <c r="BH131" s="150">
        <v>0</v>
      </c>
      <c r="BI131" s="150">
        <v>5.205962059620596E-2</v>
      </c>
      <c r="BJ131" s="150">
        <v>6.0582655826558265E-2</v>
      </c>
      <c r="BK131" s="150">
        <v>0.39776422764227637</v>
      </c>
      <c r="BL131" s="150"/>
      <c r="BM131" s="150">
        <v>2.7184959349593498E-2</v>
      </c>
      <c r="BN131" s="150">
        <v>12.2289972899729</v>
      </c>
      <c r="BO131" s="150">
        <v>0.13550135501355012</v>
      </c>
      <c r="BP131" s="150">
        <v>0.33875338753387535</v>
      </c>
      <c r="BQ131" s="150"/>
      <c r="BR131" s="150"/>
      <c r="BS131" s="27">
        <v>6.25</v>
      </c>
      <c r="BT131" s="150">
        <v>0</v>
      </c>
      <c r="BU131" s="150"/>
      <c r="BV131" s="27" t="s">
        <v>496</v>
      </c>
      <c r="BW131" s="150"/>
      <c r="BX131" s="150"/>
      <c r="BY131" s="150"/>
      <c r="BZ131" s="150"/>
      <c r="CA131" s="27">
        <f>CB131+J131+L131+P131+AD131+AI131</f>
        <v>100.00000000000001</v>
      </c>
      <c r="CB131" s="26">
        <f>100-(J131+L131+P131+AI131+AD131+AH131)</f>
        <v>42.998644986449868</v>
      </c>
      <c r="CC131" s="150"/>
    </row>
    <row r="132" spans="1:123" x14ac:dyDescent="0.3">
      <c r="J132" s="216"/>
      <c r="K132" s="216"/>
      <c r="L132" s="216"/>
      <c r="M132" s="216"/>
      <c r="N132" s="216"/>
      <c r="S132" s="216"/>
      <c r="T132" s="216"/>
      <c r="V132" s="216"/>
      <c r="W132" s="216"/>
      <c r="X132" s="216"/>
      <c r="Y132" s="216"/>
      <c r="Z132" s="216"/>
      <c r="AA132" s="216"/>
      <c r="AB132" s="216"/>
      <c r="AJ132" s="154"/>
      <c r="AK132" s="154"/>
      <c r="AL132" s="154"/>
      <c r="AM132" s="154"/>
      <c r="AN132" s="154"/>
      <c r="AO132" s="154"/>
      <c r="AP132" s="154"/>
      <c r="AQ132" s="154"/>
      <c r="AR132" s="154"/>
      <c r="AS132" s="154"/>
      <c r="AT132" s="154"/>
      <c r="AU132" s="154"/>
      <c r="AV132" s="154"/>
      <c r="AW132" s="154"/>
      <c r="AX132" s="154"/>
      <c r="AY132" s="154"/>
      <c r="AZ132" s="154"/>
      <c r="BA132" s="154"/>
      <c r="BB132" s="154"/>
      <c r="BC132" s="154"/>
      <c r="BD132" s="154"/>
      <c r="BE132" s="154"/>
      <c r="BF132" s="154"/>
      <c r="BG132" s="154"/>
    </row>
    <row r="133" spans="1:123" x14ac:dyDescent="0.3">
      <c r="D133" s="12" t="s">
        <v>1332</v>
      </c>
      <c r="J133" s="216"/>
      <c r="K133" s="216"/>
      <c r="L133" s="216"/>
      <c r="M133" s="216"/>
      <c r="N133" s="216"/>
      <c r="S133" s="216"/>
      <c r="T133" s="216"/>
      <c r="V133" s="216"/>
      <c r="W133" s="216"/>
      <c r="X133" s="216"/>
      <c r="Y133" s="216"/>
      <c r="Z133" s="216"/>
      <c r="AA133" s="216"/>
      <c r="AB133" s="216"/>
      <c r="AJ133" s="154"/>
      <c r="AK133" s="154"/>
      <c r="AL133" s="154"/>
      <c r="AM133" s="154"/>
      <c r="AN133" s="154"/>
      <c r="AO133" s="154"/>
      <c r="AP133" s="154"/>
      <c r="AQ133" s="154"/>
      <c r="AR133" s="154"/>
      <c r="AS133" s="154"/>
      <c r="AT133" s="154"/>
      <c r="AU133" s="154"/>
      <c r="AV133" s="154"/>
      <c r="AW133" s="154"/>
      <c r="AX133" s="154"/>
      <c r="AY133" s="154"/>
      <c r="AZ133" s="154"/>
      <c r="BA133" s="154"/>
      <c r="BB133" s="154"/>
      <c r="BC133" s="154"/>
      <c r="BD133" s="154"/>
      <c r="BE133" s="154"/>
      <c r="BF133" s="154"/>
      <c r="BG133" s="154"/>
    </row>
    <row r="134" spans="1:123" ht="15" x14ac:dyDescent="0.25">
      <c r="A134" s="10" t="s">
        <v>576</v>
      </c>
      <c r="B134" t="s">
        <v>499</v>
      </c>
      <c r="C134" s="25" t="s">
        <v>407</v>
      </c>
      <c r="D134" s="25">
        <v>1</v>
      </c>
      <c r="E134" s="40" t="s">
        <v>1120</v>
      </c>
      <c r="F134" s="40" t="s">
        <v>426</v>
      </c>
      <c r="G134" s="17"/>
      <c r="H134" s="27">
        <v>1</v>
      </c>
      <c r="I134" s="27">
        <f>(L134*17)+(P134*37)+(CB134*17)+(AH134*29)+(AD134*8)</f>
        <v>1402</v>
      </c>
      <c r="J134" s="216">
        <v>3</v>
      </c>
      <c r="K134" s="216">
        <v>2.06</v>
      </c>
      <c r="L134" s="216">
        <v>12.7</v>
      </c>
      <c r="M134" s="216">
        <v>12.7</v>
      </c>
      <c r="N134" s="216">
        <v>0</v>
      </c>
      <c r="O134" s="27">
        <v>0</v>
      </c>
      <c r="P134" s="27">
        <v>1.3</v>
      </c>
      <c r="Q134" s="216"/>
      <c r="R134" s="216">
        <v>0.22</v>
      </c>
      <c r="S134" s="216">
        <v>0.17</v>
      </c>
      <c r="T134" s="216">
        <v>0.68</v>
      </c>
      <c r="U134" s="27" t="s">
        <v>501</v>
      </c>
      <c r="V134" s="216">
        <v>57.5</v>
      </c>
      <c r="W134" s="216">
        <v>0</v>
      </c>
      <c r="X134" s="216"/>
      <c r="Y134" s="216">
        <v>46.9</v>
      </c>
      <c r="Z134" s="216">
        <v>10.6</v>
      </c>
      <c r="AA134" s="216"/>
      <c r="AB134" s="216"/>
      <c r="AD134" s="27">
        <v>19</v>
      </c>
      <c r="AI134" s="27">
        <v>6</v>
      </c>
      <c r="AJ134" s="154">
        <v>50</v>
      </c>
      <c r="AK134" s="154">
        <v>14</v>
      </c>
      <c r="AL134" s="154">
        <v>182</v>
      </c>
      <c r="AM134" s="154">
        <v>480</v>
      </c>
      <c r="AN134" s="154">
        <v>498</v>
      </c>
      <c r="AO134" s="154">
        <v>804</v>
      </c>
      <c r="AP134" s="154">
        <v>4</v>
      </c>
      <c r="AQ134" s="154">
        <v>1</v>
      </c>
      <c r="AR134" s="154">
        <v>4</v>
      </c>
      <c r="AS134" s="154"/>
      <c r="AT134" s="154"/>
      <c r="AU134" s="154">
        <v>0</v>
      </c>
      <c r="AV134" s="154">
        <v>0</v>
      </c>
      <c r="AW134" s="154">
        <v>0</v>
      </c>
      <c r="AX134" s="154">
        <v>0</v>
      </c>
      <c r="AY134" s="154">
        <v>0</v>
      </c>
      <c r="AZ134" s="154">
        <v>0</v>
      </c>
      <c r="BA134" s="154"/>
      <c r="BB134" s="154">
        <v>0</v>
      </c>
      <c r="BC134" s="154">
        <v>0</v>
      </c>
      <c r="BD134" s="154">
        <v>2.8</v>
      </c>
      <c r="BE134" s="154"/>
      <c r="BF134" s="154"/>
      <c r="BG134" s="154">
        <v>2.2000000000000002</v>
      </c>
      <c r="BI134" s="27">
        <v>1.33</v>
      </c>
      <c r="BJ134" s="27">
        <v>1.59</v>
      </c>
      <c r="BK134" s="27">
        <v>17.7</v>
      </c>
      <c r="BM134" s="27">
        <v>1.8</v>
      </c>
      <c r="BN134" s="27">
        <v>250</v>
      </c>
      <c r="BO134" s="27">
        <v>2</v>
      </c>
      <c r="BP134" s="27">
        <v>0</v>
      </c>
      <c r="BS134" s="27">
        <v>6.25</v>
      </c>
      <c r="BV134" s="27" t="s">
        <v>4</v>
      </c>
      <c r="BW134" s="27">
        <v>4035</v>
      </c>
      <c r="CA134" s="27">
        <f>CB134+J134+L134+P134+AD134+AI134</f>
        <v>100</v>
      </c>
      <c r="CB134" s="27">
        <f>100-(J134+L134+P134+AI134+AD134+AH134)</f>
        <v>58</v>
      </c>
    </row>
    <row r="135" spans="1:123" ht="15" x14ac:dyDescent="0.25">
      <c r="A135" s="10"/>
      <c r="E135" s="40"/>
      <c r="F135" s="40"/>
      <c r="G135" s="17"/>
      <c r="J135" s="216"/>
      <c r="K135" s="216" t="s">
        <v>593</v>
      </c>
      <c r="L135" s="216"/>
      <c r="N135" s="216"/>
      <c r="Q135" s="216"/>
      <c r="R135" s="216"/>
      <c r="S135" s="216"/>
      <c r="T135" s="216"/>
      <c r="U135" s="27" t="s">
        <v>593</v>
      </c>
      <c r="V135" s="216"/>
      <c r="W135" s="216"/>
      <c r="X135" s="216"/>
      <c r="Y135" s="216" t="s">
        <v>594</v>
      </c>
      <c r="Z135" s="216"/>
      <c r="AA135" s="216"/>
      <c r="AB135" s="216"/>
      <c r="AI135" s="27" t="s">
        <v>595</v>
      </c>
      <c r="AJ135" s="154"/>
      <c r="AK135" s="154"/>
      <c r="AL135" s="154"/>
      <c r="AM135" s="154"/>
      <c r="AN135" s="154"/>
      <c r="AO135" s="154"/>
      <c r="AP135" s="154"/>
      <c r="AQ135" s="154"/>
      <c r="AR135" s="154" t="s">
        <v>593</v>
      </c>
      <c r="AS135" s="154"/>
      <c r="AT135" s="154"/>
      <c r="AU135" s="154" t="s">
        <v>1110</v>
      </c>
      <c r="AV135" s="154"/>
      <c r="AW135" s="154" t="s">
        <v>593</v>
      </c>
      <c r="AX135" s="154" t="s">
        <v>595</v>
      </c>
      <c r="AY135" s="154" t="s">
        <v>595</v>
      </c>
      <c r="AZ135" s="154" t="s">
        <v>595</v>
      </c>
      <c r="BA135" s="154"/>
      <c r="BB135" s="154" t="s">
        <v>595</v>
      </c>
      <c r="BC135" s="154" t="s">
        <v>595</v>
      </c>
      <c r="BD135" s="154"/>
      <c r="BE135" s="154"/>
      <c r="BF135" s="154"/>
      <c r="BG135" s="154"/>
    </row>
    <row r="136" spans="1:123" ht="15" x14ac:dyDescent="0.25">
      <c r="A136" s="10" t="s">
        <v>577</v>
      </c>
      <c r="B136" t="s">
        <v>499</v>
      </c>
      <c r="C136" s="25" t="s">
        <v>407</v>
      </c>
      <c r="D136" s="25">
        <v>1</v>
      </c>
      <c r="E136" s="40" t="s">
        <v>1121</v>
      </c>
      <c r="F136" s="40" t="s">
        <v>429</v>
      </c>
      <c r="G136" s="17"/>
      <c r="H136" s="27">
        <v>1</v>
      </c>
      <c r="I136" s="217">
        <f>(L136*17)+(P136*37)+(CB136*17)+(AH136*29)+(AD136*8)</f>
        <v>1590.49</v>
      </c>
      <c r="J136" s="216">
        <v>3</v>
      </c>
      <c r="K136" s="216">
        <v>1.26</v>
      </c>
      <c r="L136" s="216">
        <v>7.7</v>
      </c>
      <c r="M136" s="27">
        <v>7.7</v>
      </c>
      <c r="N136" s="216">
        <v>0</v>
      </c>
      <c r="O136" s="27">
        <v>0</v>
      </c>
      <c r="P136" s="27">
        <v>0.2</v>
      </c>
      <c r="Q136" s="216"/>
      <c r="R136" s="216">
        <v>0.03</v>
      </c>
      <c r="S136" s="216">
        <v>0.06</v>
      </c>
      <c r="T136" s="216">
        <v>0.1</v>
      </c>
      <c r="U136" s="27" t="s">
        <v>501</v>
      </c>
      <c r="V136" s="216">
        <v>82.9</v>
      </c>
      <c r="W136" s="216">
        <v>0</v>
      </c>
      <c r="X136" s="216"/>
      <c r="Y136" s="216">
        <v>76.599999999999994</v>
      </c>
      <c r="Z136" s="216">
        <v>6.3</v>
      </c>
      <c r="AA136" s="216"/>
      <c r="AB136" s="216"/>
      <c r="AD136" s="27">
        <v>3.3</v>
      </c>
      <c r="AI136" s="27">
        <v>1.93</v>
      </c>
      <c r="AJ136" s="154">
        <v>11</v>
      </c>
      <c r="AK136" s="154">
        <v>12</v>
      </c>
      <c r="AL136" s="154">
        <v>13</v>
      </c>
      <c r="AM136" s="154">
        <v>51</v>
      </c>
      <c r="AN136" s="154">
        <v>106</v>
      </c>
      <c r="AO136" s="154">
        <v>1211</v>
      </c>
      <c r="AP136" s="154">
        <v>0.2</v>
      </c>
      <c r="AQ136" s="154">
        <v>0.03</v>
      </c>
      <c r="AR136" s="154">
        <v>5</v>
      </c>
      <c r="AS136" s="154">
        <v>0.08</v>
      </c>
      <c r="AT136" s="154"/>
      <c r="AU136" s="154">
        <v>0</v>
      </c>
      <c r="AV136" s="154">
        <v>0</v>
      </c>
      <c r="AW136" s="154">
        <v>0</v>
      </c>
      <c r="AX136" s="154"/>
      <c r="AY136" s="154"/>
      <c r="AZ136" s="154"/>
      <c r="BA136" s="154"/>
      <c r="BB136" s="154"/>
      <c r="BC136" s="154"/>
      <c r="BD136" s="154">
        <v>2.8</v>
      </c>
      <c r="BE136" s="154"/>
      <c r="BF136" s="154"/>
      <c r="BG136" s="154">
        <v>0.4</v>
      </c>
      <c r="BI136" s="27">
        <v>1.33</v>
      </c>
      <c r="BJ136" s="27">
        <v>1.59</v>
      </c>
      <c r="BK136" s="27">
        <v>17.7</v>
      </c>
      <c r="BM136" s="27">
        <v>1.8</v>
      </c>
      <c r="BN136" s="27">
        <v>250</v>
      </c>
      <c r="BO136" s="27">
        <v>2</v>
      </c>
      <c r="BP136" s="27">
        <v>0</v>
      </c>
      <c r="BS136" s="27">
        <v>6.25</v>
      </c>
      <c r="BV136" s="27" t="s">
        <v>4</v>
      </c>
      <c r="BW136" s="27">
        <v>4036</v>
      </c>
      <c r="CA136" s="76">
        <f>CB136+J136+L136+P136+AD136+AI136</f>
        <v>100.00000000000001</v>
      </c>
      <c r="CB136" s="27">
        <f>100-(J136+L136+P136+AI136+AD136+AH136)</f>
        <v>83.87</v>
      </c>
    </row>
    <row r="137" spans="1:123" ht="15" x14ac:dyDescent="0.25">
      <c r="A137" s="10"/>
      <c r="E137" s="40"/>
      <c r="F137" s="40"/>
      <c r="G137" s="17"/>
      <c r="J137" s="216"/>
      <c r="K137" s="216" t="s">
        <v>434</v>
      </c>
      <c r="L137" s="216"/>
      <c r="Q137" s="216"/>
      <c r="R137" s="216"/>
      <c r="S137" s="216"/>
      <c r="T137" s="216"/>
      <c r="U137" s="27" t="s">
        <v>434</v>
      </c>
      <c r="V137" s="216"/>
      <c r="W137" s="216"/>
      <c r="X137" s="216"/>
      <c r="Y137" s="216" t="s">
        <v>408</v>
      </c>
      <c r="Z137" s="216"/>
      <c r="AA137" s="216"/>
      <c r="AB137" s="216"/>
      <c r="AI137" s="27" t="s">
        <v>150</v>
      </c>
      <c r="AJ137" s="154"/>
      <c r="AK137" s="154"/>
      <c r="AL137" s="154"/>
      <c r="AM137" s="154"/>
      <c r="AN137" s="154"/>
      <c r="AO137" s="154"/>
      <c r="AP137" s="154" t="s">
        <v>434</v>
      </c>
      <c r="AQ137" s="154" t="s">
        <v>434</v>
      </c>
      <c r="AR137" s="154" t="s">
        <v>434</v>
      </c>
      <c r="AS137" s="154"/>
      <c r="AT137" s="154"/>
      <c r="AU137" s="154"/>
      <c r="AV137" s="154"/>
      <c r="AW137" s="154" t="s">
        <v>434</v>
      </c>
      <c r="AX137" s="154"/>
      <c r="AY137" s="154"/>
      <c r="AZ137" s="154"/>
      <c r="BA137" s="154"/>
      <c r="BB137" s="154"/>
      <c r="BC137" s="154"/>
      <c r="BD137" s="154"/>
      <c r="BE137" s="154"/>
      <c r="BF137" s="154"/>
      <c r="BG137" s="154"/>
    </row>
    <row r="138" spans="1:123" ht="15" x14ac:dyDescent="0.25">
      <c r="A138" s="10" t="s">
        <v>578</v>
      </c>
      <c r="B138" t="s">
        <v>499</v>
      </c>
      <c r="C138" s="25" t="s">
        <v>407</v>
      </c>
      <c r="D138" s="25">
        <v>1</v>
      </c>
      <c r="E138" s="40" t="s">
        <v>1122</v>
      </c>
      <c r="F138" s="40" t="s">
        <v>430</v>
      </c>
      <c r="G138" s="17"/>
      <c r="H138" s="27">
        <v>1</v>
      </c>
      <c r="I138" s="217">
        <f>(L138*17)+(P138*37)+(CB138*17)+(AH138*29)+(AD138*8)</f>
        <v>1602.26</v>
      </c>
      <c r="J138" s="216">
        <v>3</v>
      </c>
      <c r="K138" s="216">
        <v>1.03</v>
      </c>
      <c r="L138" s="216">
        <v>6.6</v>
      </c>
      <c r="M138" s="27">
        <v>6.6</v>
      </c>
      <c r="N138" s="216">
        <v>0</v>
      </c>
      <c r="O138" s="27">
        <v>0</v>
      </c>
      <c r="P138" s="27">
        <v>0.2</v>
      </c>
      <c r="Q138" s="216"/>
      <c r="R138" s="216">
        <v>0.05</v>
      </c>
      <c r="S138" s="216">
        <v>0.04</v>
      </c>
      <c r="T138" s="216">
        <v>0.04</v>
      </c>
      <c r="U138" s="27" t="s">
        <v>501</v>
      </c>
      <c r="V138" s="216">
        <v>86.8</v>
      </c>
      <c r="W138" s="216">
        <v>0</v>
      </c>
      <c r="X138" s="216"/>
      <c r="Y138" s="216">
        <v>78.3</v>
      </c>
      <c r="Z138" s="216">
        <v>8.5</v>
      </c>
      <c r="AA138" s="216"/>
      <c r="AB138" s="216"/>
      <c r="AD138" s="27">
        <v>0.5</v>
      </c>
      <c r="AI138" s="91">
        <v>2.72</v>
      </c>
      <c r="AJ138" s="154">
        <v>11</v>
      </c>
      <c r="AK138" s="154">
        <v>11</v>
      </c>
      <c r="AL138" s="154">
        <v>37</v>
      </c>
      <c r="AM138" s="154">
        <v>141</v>
      </c>
      <c r="AN138" s="154">
        <v>100</v>
      </c>
      <c r="AO138" s="154">
        <v>1323</v>
      </c>
      <c r="AP138" s="154">
        <v>2</v>
      </c>
      <c r="AQ138" s="154">
        <v>0.25</v>
      </c>
      <c r="AR138" s="315">
        <v>2</v>
      </c>
      <c r="AS138" s="154">
        <v>0.99</v>
      </c>
      <c r="AT138" s="315"/>
      <c r="AU138" s="315">
        <v>0</v>
      </c>
      <c r="AV138" s="154">
        <v>0</v>
      </c>
      <c r="AW138" s="316">
        <v>0</v>
      </c>
      <c r="AX138" s="154">
        <v>0</v>
      </c>
      <c r="AY138" s="154">
        <v>0</v>
      </c>
      <c r="AZ138" s="154">
        <v>0</v>
      </c>
      <c r="BA138" s="154"/>
      <c r="BB138" s="154"/>
      <c r="BC138" s="154"/>
      <c r="BD138" s="154">
        <v>2.8</v>
      </c>
      <c r="BE138" s="154"/>
      <c r="BF138" s="154"/>
      <c r="BG138" s="154">
        <v>0.6</v>
      </c>
      <c r="BI138" s="27">
        <v>1.33</v>
      </c>
      <c r="BJ138" s="27">
        <v>1.59</v>
      </c>
      <c r="BK138" s="27">
        <v>17.7</v>
      </c>
      <c r="BM138" s="27">
        <v>1.8</v>
      </c>
      <c r="BN138" s="27">
        <v>250</v>
      </c>
      <c r="BO138" s="27">
        <v>2</v>
      </c>
      <c r="BP138" s="27">
        <v>0</v>
      </c>
      <c r="BS138" s="27">
        <v>6.25</v>
      </c>
      <c r="BV138" s="27" t="s">
        <v>4</v>
      </c>
      <c r="BW138" s="27">
        <v>4046</v>
      </c>
      <c r="CA138" s="27">
        <f>CB138+J138+L138+P138+AD138+AI138</f>
        <v>100</v>
      </c>
      <c r="CB138" s="27">
        <f>100-(J138+L138+P138+AI138+AD138+AH138)</f>
        <v>86.98</v>
      </c>
    </row>
    <row r="139" spans="1:123" ht="15" x14ac:dyDescent="0.25">
      <c r="A139" s="10"/>
      <c r="E139" s="40"/>
      <c r="F139" s="40"/>
      <c r="G139" s="17"/>
      <c r="J139" s="216"/>
      <c r="K139" s="216" t="s">
        <v>8</v>
      </c>
      <c r="L139" s="216"/>
      <c r="N139" s="216"/>
      <c r="Q139" s="216"/>
      <c r="R139" s="216"/>
      <c r="S139" s="216"/>
      <c r="T139" s="216"/>
      <c r="U139" s="27" t="s">
        <v>117</v>
      </c>
      <c r="V139" s="216"/>
      <c r="W139" s="216"/>
      <c r="X139" s="216"/>
      <c r="Y139" s="216" t="s">
        <v>408</v>
      </c>
      <c r="Z139" s="216"/>
      <c r="AA139" s="216"/>
      <c r="AB139" s="216"/>
      <c r="AI139" s="27" t="s">
        <v>116</v>
      </c>
      <c r="AJ139" s="154"/>
      <c r="AK139" s="154"/>
      <c r="AL139" s="154"/>
      <c r="AM139" s="154"/>
      <c r="AN139" s="154"/>
      <c r="AO139" s="154"/>
      <c r="AP139" s="154"/>
      <c r="AQ139" s="154"/>
      <c r="AR139" s="154" t="s">
        <v>117</v>
      </c>
      <c r="AS139" s="154"/>
      <c r="AT139" s="154"/>
      <c r="AU139" s="154"/>
      <c r="AV139" s="154"/>
      <c r="AW139" s="154" t="s">
        <v>117</v>
      </c>
      <c r="AX139" s="154" t="s">
        <v>151</v>
      </c>
      <c r="AY139" s="154" t="s">
        <v>151</v>
      </c>
      <c r="AZ139" s="154" t="s">
        <v>151</v>
      </c>
      <c r="BA139" s="154"/>
      <c r="BB139" s="154"/>
      <c r="BC139" s="154"/>
      <c r="BD139" s="154"/>
      <c r="BE139" s="154"/>
      <c r="BF139" s="154"/>
      <c r="BG139" s="154"/>
    </row>
    <row r="140" spans="1:123" ht="15" x14ac:dyDescent="0.25">
      <c r="A140" s="10" t="s">
        <v>579</v>
      </c>
      <c r="B140" t="s">
        <v>499</v>
      </c>
      <c r="C140" s="25" t="s">
        <v>407</v>
      </c>
      <c r="D140" s="25">
        <v>1</v>
      </c>
      <c r="E140" s="40" t="s">
        <v>1123</v>
      </c>
      <c r="F140" s="40" t="s">
        <v>431</v>
      </c>
      <c r="G140" s="17"/>
      <c r="H140" s="27">
        <v>1</v>
      </c>
      <c r="I140" s="217">
        <f>(L140*17)+(P140*37)+(CB140*17)+(AH140*29)+(AD140*8)</f>
        <v>1378.1</v>
      </c>
      <c r="J140" s="216">
        <v>9</v>
      </c>
      <c r="K140" s="216">
        <v>1.8</v>
      </c>
      <c r="L140" s="216">
        <v>11.6</v>
      </c>
      <c r="M140" s="27">
        <v>11.6</v>
      </c>
      <c r="N140" s="216">
        <v>0</v>
      </c>
      <c r="O140" s="27">
        <v>0</v>
      </c>
      <c r="P140" s="27">
        <v>2.1</v>
      </c>
      <c r="Q140" s="216"/>
      <c r="R140" s="216">
        <v>0.27</v>
      </c>
      <c r="S140" s="216">
        <v>0.31</v>
      </c>
      <c r="T140" s="216">
        <v>0.94</v>
      </c>
      <c r="U140" s="27" t="s">
        <v>501</v>
      </c>
      <c r="V140" s="216">
        <v>63.2</v>
      </c>
      <c r="W140" s="216">
        <v>0</v>
      </c>
      <c r="X140" s="216"/>
      <c r="Y140" s="216">
        <v>57</v>
      </c>
      <c r="Z140" s="216">
        <v>6.2</v>
      </c>
      <c r="AA140" s="216"/>
      <c r="AB140" s="216"/>
      <c r="AD140" s="27">
        <v>12.1</v>
      </c>
      <c r="AI140" s="27">
        <v>6</v>
      </c>
      <c r="AJ140" s="154">
        <v>34</v>
      </c>
      <c r="AK140" s="154">
        <v>5.8</v>
      </c>
      <c r="AL140" s="154">
        <v>116</v>
      </c>
      <c r="AM140" s="154">
        <v>280</v>
      </c>
      <c r="AN140" s="154">
        <v>357</v>
      </c>
      <c r="AO140" s="154">
        <v>165</v>
      </c>
      <c r="AP140" s="154">
        <v>1.93</v>
      </c>
      <c r="AQ140" s="154">
        <v>0.52</v>
      </c>
      <c r="AR140" s="154">
        <v>2</v>
      </c>
      <c r="AS140" s="154"/>
      <c r="AT140" s="154"/>
      <c r="AU140" s="154">
        <v>0</v>
      </c>
      <c r="AV140" s="154">
        <v>0</v>
      </c>
      <c r="AW140" s="154">
        <v>0</v>
      </c>
      <c r="AX140" s="154"/>
      <c r="AY140" s="154"/>
      <c r="AZ140" s="154"/>
      <c r="BA140" s="154"/>
      <c r="BB140" s="154"/>
      <c r="BC140" s="154"/>
      <c r="BD140" s="154">
        <v>0</v>
      </c>
      <c r="BE140" s="154"/>
      <c r="BF140" s="154"/>
      <c r="BG140" s="154">
        <v>1</v>
      </c>
      <c r="BI140" s="27">
        <v>0.68</v>
      </c>
      <c r="BJ140" s="27">
        <v>0.97</v>
      </c>
      <c r="BK140" s="27">
        <v>9.6999999999999993</v>
      </c>
      <c r="BM140" s="27">
        <v>0.21299999999999999</v>
      </c>
      <c r="BN140" s="27">
        <v>48</v>
      </c>
      <c r="BO140" s="27">
        <v>0</v>
      </c>
      <c r="BP140" s="27">
        <v>0</v>
      </c>
      <c r="BS140" s="27">
        <v>6.25</v>
      </c>
      <c r="BV140" s="27" t="s">
        <v>4</v>
      </c>
      <c r="BW140" s="27">
        <v>4037</v>
      </c>
      <c r="CA140" s="27">
        <f>CB140+J140+L140+P140+AD140+AI140</f>
        <v>99.999999999999972</v>
      </c>
      <c r="CB140" s="27">
        <f>100-(J140+L140+P140+AI140+AD140+AH140)</f>
        <v>59.199999999999996</v>
      </c>
    </row>
    <row r="141" spans="1:123" x14ac:dyDescent="0.3">
      <c r="J141" s="216"/>
      <c r="K141" s="216" t="s">
        <v>435</v>
      </c>
      <c r="L141" s="216"/>
      <c r="N141" s="216"/>
      <c r="Q141" s="216"/>
      <c r="R141" s="216"/>
      <c r="S141" s="216"/>
      <c r="T141" s="216"/>
      <c r="U141" s="27" t="s">
        <v>435</v>
      </c>
      <c r="V141" s="216"/>
      <c r="W141" s="216"/>
      <c r="X141" s="216"/>
      <c r="Y141" s="216" t="s">
        <v>408</v>
      </c>
      <c r="Z141" s="216"/>
      <c r="AA141" s="216"/>
      <c r="AB141" s="216"/>
      <c r="AI141" s="27" t="s">
        <v>595</v>
      </c>
      <c r="AJ141" s="154"/>
      <c r="AK141" s="154"/>
      <c r="AL141" s="154"/>
      <c r="AM141" s="154"/>
      <c r="AN141" s="154"/>
      <c r="AO141" s="154"/>
      <c r="AP141" s="154"/>
      <c r="AQ141" s="154"/>
      <c r="AR141" s="154" t="s">
        <v>435</v>
      </c>
      <c r="AS141" s="154"/>
      <c r="AT141" s="154"/>
      <c r="AU141" s="154"/>
      <c r="AV141" s="154"/>
      <c r="AW141" s="154" t="s">
        <v>435</v>
      </c>
      <c r="AX141" s="154"/>
      <c r="AY141" s="154"/>
      <c r="AZ141" s="154"/>
      <c r="BA141" s="154"/>
      <c r="BB141" s="154"/>
      <c r="BC141" s="154"/>
      <c r="BD141" s="154"/>
      <c r="BE141" s="154"/>
      <c r="BF141" s="154"/>
      <c r="BG141" s="154"/>
    </row>
    <row r="142" spans="1:123" s="16" customFormat="1" ht="15" x14ac:dyDescent="0.3">
      <c r="A142" s="15"/>
      <c r="D142" s="2" t="s">
        <v>208</v>
      </c>
      <c r="E142" s="45"/>
      <c r="H142" s="55"/>
      <c r="I142" s="55"/>
      <c r="J142" s="227"/>
      <c r="K142" s="236"/>
      <c r="L142" s="236"/>
      <c r="M142" s="12"/>
      <c r="N142" s="236"/>
      <c r="O142" s="12"/>
      <c r="P142" s="12"/>
      <c r="Q142" s="236"/>
      <c r="R142" s="236"/>
      <c r="S142" s="236"/>
      <c r="T142" s="236"/>
      <c r="U142" s="12"/>
      <c r="V142" s="12"/>
      <c r="W142" s="12"/>
      <c r="X142" s="12"/>
      <c r="Y142" s="12"/>
      <c r="Z142" s="236"/>
      <c r="AA142" s="236"/>
      <c r="AB142" s="236"/>
      <c r="AC142" s="12"/>
      <c r="AD142" s="12"/>
      <c r="AE142" s="12"/>
      <c r="AF142" s="12"/>
      <c r="AG142" s="12"/>
      <c r="AH142" s="12"/>
      <c r="AI142" s="12"/>
      <c r="AJ142" s="299"/>
      <c r="AK142" s="299"/>
      <c r="AL142" s="299"/>
      <c r="AM142" s="299"/>
      <c r="AN142" s="299"/>
      <c r="AO142" s="299"/>
      <c r="AP142" s="299"/>
      <c r="AQ142" s="299"/>
      <c r="AR142" s="299"/>
      <c r="AS142" s="299"/>
      <c r="AT142" s="299"/>
      <c r="AU142" s="299"/>
      <c r="AV142" s="299"/>
      <c r="AW142" s="299"/>
      <c r="AX142" s="299"/>
      <c r="AY142" s="299"/>
      <c r="AZ142" s="299"/>
      <c r="BA142" s="299"/>
      <c r="BB142" s="299"/>
      <c r="BC142" s="299"/>
      <c r="BD142" s="299"/>
      <c r="BE142" s="299"/>
      <c r="BF142" s="299"/>
      <c r="BG142" s="299"/>
      <c r="BH142" s="12"/>
      <c r="BI142" s="12"/>
      <c r="BJ142" s="27"/>
      <c r="BK142" s="12"/>
      <c r="BL142" s="12"/>
      <c r="BM142" s="12"/>
      <c r="BN142" s="12"/>
      <c r="BO142" s="12"/>
      <c r="BP142" s="12"/>
      <c r="BQ142" s="12"/>
      <c r="BR142" s="12"/>
      <c r="BS142" s="12"/>
      <c r="BT142" s="12"/>
      <c r="BU142" s="12"/>
      <c r="BV142" s="12"/>
      <c r="BW142" s="12"/>
      <c r="BX142" s="12"/>
      <c r="BY142" s="12"/>
      <c r="BZ142" s="12"/>
      <c r="CA142" s="12"/>
      <c r="CB142" s="12"/>
      <c r="CC142" s="12"/>
      <c r="CD142" s="12"/>
      <c r="CE142" s="12"/>
      <c r="CF142" s="12"/>
      <c r="CG142" s="12"/>
      <c r="CH142" s="12"/>
      <c r="CI142" s="12"/>
      <c r="CJ142" s="12"/>
      <c r="CK142" s="12"/>
      <c r="CL142" s="12"/>
      <c r="CM142" s="12"/>
      <c r="CN142" s="12"/>
      <c r="CO142" s="12"/>
      <c r="CP142" s="12"/>
      <c r="CQ142" s="12"/>
      <c r="CR142" s="12"/>
      <c r="CS142" s="12"/>
      <c r="CT142" s="12"/>
      <c r="CU142" s="12"/>
      <c r="CV142" s="12"/>
      <c r="CW142" s="12"/>
      <c r="CX142" s="12"/>
      <c r="CY142" s="12"/>
      <c r="CZ142" s="12"/>
      <c r="DA142" s="12"/>
      <c r="DB142" s="12"/>
      <c r="DC142" s="12"/>
      <c r="DD142" s="12"/>
      <c r="DE142" s="12"/>
      <c r="DF142" s="12"/>
      <c r="DG142" s="12"/>
      <c r="DH142" s="12"/>
      <c r="DI142" s="12"/>
      <c r="DJ142" s="12"/>
      <c r="DK142" s="12"/>
      <c r="DL142" s="12"/>
      <c r="DM142" s="12"/>
      <c r="DN142" s="12"/>
      <c r="DO142" s="12"/>
      <c r="DP142" s="12"/>
      <c r="DQ142" s="12"/>
      <c r="DR142" s="12"/>
      <c r="DS142" s="12"/>
    </row>
    <row r="143" spans="1:123" ht="15.5" x14ac:dyDescent="0.35">
      <c r="A143" s="10" t="s">
        <v>657</v>
      </c>
      <c r="B143" t="s">
        <v>499</v>
      </c>
      <c r="C143" s="54" t="s">
        <v>407</v>
      </c>
      <c r="D143" s="25">
        <v>1</v>
      </c>
      <c r="E143" s="44" t="s">
        <v>235</v>
      </c>
      <c r="G143" s="3" t="s">
        <v>1535</v>
      </c>
      <c r="H143" s="27">
        <v>1</v>
      </c>
      <c r="I143" s="217">
        <f>(L143*17)+(P143*37)+(CB143*17)+(AH143*29)+(AD143*8)</f>
        <v>856.89999999999964</v>
      </c>
      <c r="J143" s="216">
        <v>65.400000000000006</v>
      </c>
      <c r="K143" s="216">
        <v>3.08</v>
      </c>
      <c r="L143" s="216">
        <v>19.2</v>
      </c>
      <c r="M143" s="216">
        <v>0</v>
      </c>
      <c r="N143" s="216">
        <v>19.2</v>
      </c>
      <c r="O143" s="27">
        <v>7.5999999999999998E-2</v>
      </c>
      <c r="P143" s="27">
        <v>14.2</v>
      </c>
      <c r="Q143" s="216"/>
      <c r="R143" s="216">
        <v>5.95</v>
      </c>
      <c r="S143" s="216">
        <v>5.29</v>
      </c>
      <c r="T143" s="216">
        <v>0.64</v>
      </c>
      <c r="V143" s="216">
        <v>0</v>
      </c>
      <c r="W143" s="216"/>
      <c r="X143" s="216"/>
      <c r="Y143" s="216">
        <v>0</v>
      </c>
      <c r="Z143" s="216">
        <v>0</v>
      </c>
      <c r="AA143" s="216"/>
      <c r="AB143" s="216"/>
      <c r="AD143" s="27">
        <v>0</v>
      </c>
      <c r="AI143" s="27">
        <v>0.9</v>
      </c>
      <c r="AJ143" s="154">
        <v>13</v>
      </c>
      <c r="AK143" s="154">
        <v>0.7</v>
      </c>
      <c r="AL143" s="154">
        <v>19</v>
      </c>
      <c r="AM143" s="154">
        <v>164</v>
      </c>
      <c r="AN143" s="154">
        <v>274</v>
      </c>
      <c r="AO143" s="154">
        <v>85</v>
      </c>
      <c r="AP143" s="154">
        <v>3.42</v>
      </c>
      <c r="AQ143" s="154">
        <v>0.32</v>
      </c>
      <c r="AR143" s="154">
        <v>8.6</v>
      </c>
      <c r="AS143" s="154">
        <v>17</v>
      </c>
      <c r="AT143" s="154"/>
      <c r="AU143" s="154">
        <v>0</v>
      </c>
      <c r="AV143" s="154">
        <v>0</v>
      </c>
      <c r="AW143" s="154">
        <v>0</v>
      </c>
      <c r="AX143" s="154"/>
      <c r="AY143" s="154"/>
      <c r="AZ143" s="154"/>
      <c r="BA143" s="154"/>
      <c r="BB143" s="154"/>
      <c r="BC143" s="154"/>
      <c r="BD143" s="154">
        <v>0.62</v>
      </c>
      <c r="BE143" s="154"/>
      <c r="BF143" s="154"/>
      <c r="BG143" s="154">
        <v>0.16</v>
      </c>
      <c r="BI143" s="27">
        <v>0.13</v>
      </c>
      <c r="BJ143" s="27">
        <v>0.08</v>
      </c>
      <c r="BK143" s="27">
        <v>5.4</v>
      </c>
      <c r="BM143" s="27">
        <v>0.21199999999999999</v>
      </c>
      <c r="BN143" s="27">
        <v>10</v>
      </c>
      <c r="BO143" s="27">
        <v>1</v>
      </c>
      <c r="BP143" s="27">
        <v>0</v>
      </c>
      <c r="BS143" s="27">
        <v>6.25</v>
      </c>
      <c r="BV143" s="27" t="s">
        <v>186</v>
      </c>
      <c r="BW143" s="27">
        <v>4360</v>
      </c>
      <c r="CB143" s="27">
        <f>100-(J143+L143+P143+AI143+AD143+AH143)</f>
        <v>0.29999999999998295</v>
      </c>
    </row>
    <row r="144" spans="1:123" ht="15.5" x14ac:dyDescent="0.35">
      <c r="A144" s="10"/>
      <c r="C144" s="54"/>
      <c r="E144" s="44"/>
      <c r="G144" s="3"/>
      <c r="J144" s="216"/>
      <c r="K144" s="216"/>
      <c r="L144" s="216"/>
      <c r="M144" s="216" t="s">
        <v>1110</v>
      </c>
      <c r="N144" s="216" t="s">
        <v>1110</v>
      </c>
      <c r="Q144" s="216"/>
      <c r="R144" s="216"/>
      <c r="S144" s="216"/>
      <c r="T144" s="216"/>
      <c r="V144" s="216"/>
      <c r="W144" s="216"/>
      <c r="X144" s="216"/>
      <c r="Y144" s="216"/>
      <c r="Z144" s="216"/>
      <c r="AA144" s="216"/>
      <c r="AB144" s="216"/>
      <c r="AJ144" s="154"/>
      <c r="AK144" s="154"/>
      <c r="AL144" s="154"/>
      <c r="AM144" s="154"/>
      <c r="AN144" s="154"/>
      <c r="AO144" s="154"/>
      <c r="AP144" s="154"/>
      <c r="AQ144" s="154"/>
      <c r="AR144" s="154"/>
      <c r="AS144" s="154"/>
      <c r="AT144" s="154"/>
      <c r="AU144" s="154"/>
      <c r="AV144" s="154"/>
      <c r="AW144" s="154"/>
      <c r="AX144" s="154"/>
      <c r="AY144" s="154"/>
      <c r="AZ144" s="154"/>
      <c r="BA144" s="154"/>
      <c r="BB144" s="154"/>
      <c r="BC144" s="154"/>
      <c r="BD144" s="154"/>
      <c r="BE144" s="154"/>
      <c r="BF144" s="154"/>
      <c r="BG144" s="154"/>
    </row>
    <row r="145" spans="1:123" ht="15.5" x14ac:dyDescent="0.35">
      <c r="A145" s="10" t="s">
        <v>658</v>
      </c>
      <c r="B145" t="s">
        <v>499</v>
      </c>
      <c r="C145" s="54" t="s">
        <v>407</v>
      </c>
      <c r="D145" s="25">
        <v>1</v>
      </c>
      <c r="E145" s="44" t="s">
        <v>366</v>
      </c>
      <c r="G145" s="3" t="s">
        <v>1535</v>
      </c>
      <c r="H145" s="27">
        <v>1</v>
      </c>
      <c r="I145" s="217">
        <f>(L145*17)+(P145*37)+(CB145*17)+(AH145*29)+(AD145*8)</f>
        <v>1189.3000000000002</v>
      </c>
      <c r="J145" s="216">
        <v>50.3</v>
      </c>
      <c r="K145" s="216">
        <v>4.37</v>
      </c>
      <c r="L145" s="216">
        <v>27.3</v>
      </c>
      <c r="M145" s="216">
        <v>0</v>
      </c>
      <c r="N145" s="216">
        <v>27.3</v>
      </c>
      <c r="O145" s="27">
        <v>8.2000000000000003E-2</v>
      </c>
      <c r="P145" s="27">
        <v>19.600000000000001</v>
      </c>
      <c r="Q145" s="216"/>
      <c r="R145" s="216">
        <v>9.11</v>
      </c>
      <c r="S145" s="216">
        <v>8.6</v>
      </c>
      <c r="T145" s="216">
        <v>0.24</v>
      </c>
      <c r="V145" s="216">
        <v>0</v>
      </c>
      <c r="W145" s="216"/>
      <c r="X145" s="216"/>
      <c r="Y145" s="216">
        <v>0</v>
      </c>
      <c r="Z145" s="216">
        <v>0</v>
      </c>
      <c r="AA145" s="216"/>
      <c r="AB145" s="216"/>
      <c r="AD145" s="27">
        <v>0</v>
      </c>
      <c r="AI145" s="27">
        <v>2.8</v>
      </c>
      <c r="AJ145" s="154">
        <v>15</v>
      </c>
      <c r="AK145" s="154">
        <v>2.8</v>
      </c>
      <c r="AL145" s="154">
        <v>23</v>
      </c>
      <c r="AM145" s="154">
        <v>165</v>
      </c>
      <c r="AN145" s="154">
        <v>277</v>
      </c>
      <c r="AO145" s="154">
        <v>93</v>
      </c>
      <c r="AP145" s="154">
        <v>4.9000000000000004</v>
      </c>
      <c r="AQ145" s="154">
        <v>0.15</v>
      </c>
      <c r="AR145" s="154">
        <v>3</v>
      </c>
      <c r="AS145" s="154">
        <v>23</v>
      </c>
      <c r="AT145" s="154"/>
      <c r="AU145" s="154">
        <v>0</v>
      </c>
      <c r="AV145" s="154">
        <v>0</v>
      </c>
      <c r="AW145" s="154">
        <v>0</v>
      </c>
      <c r="AX145" s="154"/>
      <c r="AY145" s="154"/>
      <c r="AZ145" s="154"/>
      <c r="BA145" s="154"/>
      <c r="BB145" s="154"/>
      <c r="BC145" s="154"/>
      <c r="BD145" s="154"/>
      <c r="BE145" s="154" t="s">
        <v>501</v>
      </c>
      <c r="BF145" s="154"/>
      <c r="BG145" s="154">
        <v>0.08</v>
      </c>
      <c r="BI145" s="27">
        <v>0.09</v>
      </c>
      <c r="BJ145" s="27">
        <v>0.12</v>
      </c>
      <c r="BK145" s="27">
        <v>4.2</v>
      </c>
      <c r="BM145" s="27">
        <v>0.38300000000000001</v>
      </c>
      <c r="BN145" s="27">
        <v>14</v>
      </c>
      <c r="BO145" s="27">
        <v>2.1</v>
      </c>
      <c r="BP145" s="27">
        <v>0</v>
      </c>
      <c r="BS145" s="27">
        <v>6.25</v>
      </c>
      <c r="BV145" s="27" t="s">
        <v>186</v>
      </c>
      <c r="BW145" s="27">
        <v>4370</v>
      </c>
      <c r="CB145" s="27">
        <f>100-(J145+L145+P145+AI145+AD145+AH145)</f>
        <v>0</v>
      </c>
    </row>
    <row r="146" spans="1:123" ht="15.5" x14ac:dyDescent="0.35">
      <c r="A146" s="10"/>
      <c r="C146" s="54"/>
      <c r="E146" s="44"/>
      <c r="G146" s="3"/>
      <c r="J146" s="216"/>
      <c r="K146" s="216"/>
      <c r="L146" s="216"/>
      <c r="M146" s="27" t="s">
        <v>1110</v>
      </c>
      <c r="N146" s="216" t="s">
        <v>1110</v>
      </c>
      <c r="Q146" s="216"/>
      <c r="R146" s="216"/>
      <c r="S146" s="216"/>
      <c r="T146" s="216"/>
      <c r="V146" s="216"/>
      <c r="W146" s="216"/>
      <c r="X146" s="216"/>
      <c r="Y146" s="216"/>
      <c r="Z146" s="216"/>
      <c r="AA146" s="216"/>
      <c r="AB146" s="216"/>
      <c r="AJ146" s="154"/>
      <c r="AK146" s="154"/>
      <c r="AL146" s="154"/>
      <c r="AM146" s="154"/>
      <c r="AN146" s="154"/>
      <c r="AO146" s="154"/>
      <c r="AP146" s="154"/>
      <c r="AQ146" s="154"/>
      <c r="AR146" s="154" t="s">
        <v>1347</v>
      </c>
      <c r="AS146" s="154"/>
      <c r="AT146" s="154"/>
      <c r="AU146" s="154"/>
      <c r="AV146" s="154"/>
      <c r="AW146" s="154"/>
      <c r="AX146" s="154"/>
      <c r="AY146" s="154"/>
      <c r="AZ146" s="154"/>
      <c r="BA146" s="154"/>
      <c r="BB146" s="154"/>
      <c r="BC146" s="154"/>
      <c r="BD146" s="154"/>
      <c r="BE146" s="154" t="s">
        <v>1347</v>
      </c>
      <c r="BF146" s="154"/>
      <c r="BG146" s="154" t="s">
        <v>1347</v>
      </c>
    </row>
    <row r="147" spans="1:123" x14ac:dyDescent="0.3">
      <c r="A147" s="10" t="s">
        <v>659</v>
      </c>
      <c r="C147" s="54" t="s">
        <v>407</v>
      </c>
      <c r="D147" s="107">
        <v>3</v>
      </c>
      <c r="E147" s="16" t="s">
        <v>236</v>
      </c>
      <c r="G147" s="100" t="s">
        <v>1535</v>
      </c>
      <c r="J147" s="216"/>
      <c r="K147" s="216"/>
      <c r="L147" s="216"/>
      <c r="N147" s="216"/>
      <c r="Q147" s="216"/>
      <c r="R147" s="216"/>
      <c r="S147" s="216"/>
      <c r="T147" s="216"/>
      <c r="V147" s="216"/>
      <c r="W147" s="216"/>
      <c r="X147" s="216"/>
      <c r="Y147" s="216"/>
      <c r="AJ147" s="154"/>
      <c r="AK147" s="154"/>
      <c r="AL147" s="154"/>
      <c r="AM147" s="154"/>
      <c r="AN147" s="154"/>
      <c r="AO147" s="154"/>
      <c r="AP147" s="154"/>
      <c r="AQ147" s="154"/>
      <c r="AR147" s="154"/>
      <c r="AS147" s="154"/>
      <c r="AT147" s="154"/>
      <c r="AU147" s="154"/>
      <c r="AV147" s="154"/>
      <c r="AW147" s="154"/>
      <c r="AX147" s="154"/>
      <c r="AY147" s="154"/>
      <c r="AZ147" s="154"/>
      <c r="BA147" s="154"/>
      <c r="BB147" s="154"/>
      <c r="BC147" s="154"/>
      <c r="BD147" s="154"/>
      <c r="BE147" s="154"/>
      <c r="BF147" s="154"/>
      <c r="BG147" s="154"/>
      <c r="BS147" s="27">
        <v>6.25</v>
      </c>
    </row>
    <row r="148" spans="1:123" x14ac:dyDescent="0.3">
      <c r="A148" s="10"/>
      <c r="C148"/>
      <c r="D148"/>
      <c r="G148" s="100"/>
      <c r="J148" s="216"/>
      <c r="K148" s="216"/>
      <c r="L148" s="216"/>
      <c r="N148" s="216"/>
      <c r="Q148" s="216"/>
      <c r="R148" s="216"/>
      <c r="S148" s="216"/>
      <c r="T148" s="216"/>
      <c r="V148" s="216"/>
      <c r="W148" s="216"/>
      <c r="X148" s="216"/>
      <c r="Y148" s="216"/>
      <c r="AJ148" s="154"/>
      <c r="AK148" s="154"/>
      <c r="AL148" s="154"/>
      <c r="AM148" s="154"/>
      <c r="AN148" s="154"/>
      <c r="AO148" s="154"/>
      <c r="AP148" s="154"/>
      <c r="AQ148" s="154"/>
      <c r="AR148" s="154"/>
      <c r="AS148" s="154"/>
      <c r="AT148" s="154"/>
      <c r="AU148" s="154"/>
      <c r="AV148" s="154"/>
      <c r="AW148" s="154"/>
      <c r="AX148" s="154"/>
      <c r="AY148" s="154"/>
      <c r="AZ148" s="154"/>
      <c r="BA148" s="154"/>
      <c r="BB148" s="154"/>
      <c r="BC148" s="154"/>
      <c r="BD148" s="154"/>
      <c r="BE148" s="154"/>
      <c r="BF148" s="154"/>
      <c r="BG148" s="154"/>
    </row>
    <row r="149" spans="1:123" x14ac:dyDescent="0.3">
      <c r="A149" s="10" t="s">
        <v>660</v>
      </c>
      <c r="C149" s="54" t="s">
        <v>409</v>
      </c>
      <c r="D149" s="107">
        <v>3</v>
      </c>
      <c r="E149" s="16" t="s">
        <v>367</v>
      </c>
      <c r="G149" s="100" t="s">
        <v>1535</v>
      </c>
      <c r="J149" s="216"/>
      <c r="K149" s="216"/>
      <c r="L149" s="216"/>
      <c r="N149" s="216"/>
      <c r="Q149" s="216"/>
      <c r="R149" s="216"/>
      <c r="S149" s="216"/>
      <c r="T149" s="216"/>
      <c r="V149" s="216"/>
      <c r="W149" s="216"/>
      <c r="X149" s="216"/>
      <c r="Y149" s="216"/>
      <c r="AJ149" s="154"/>
      <c r="AK149" s="154"/>
      <c r="AL149" s="154"/>
      <c r="AM149" s="154"/>
      <c r="AN149" s="154"/>
      <c r="AO149" s="154"/>
      <c r="AP149" s="154"/>
      <c r="AQ149" s="154"/>
      <c r="AR149" s="154"/>
      <c r="AS149" s="154"/>
      <c r="AT149" s="154"/>
      <c r="AU149" s="154"/>
      <c r="AV149" s="154"/>
      <c r="AW149" s="154"/>
      <c r="AX149" s="154"/>
      <c r="AY149" s="154"/>
      <c r="AZ149" s="154"/>
      <c r="BA149" s="154"/>
      <c r="BB149" s="154"/>
      <c r="BC149" s="154"/>
      <c r="BD149" s="154"/>
      <c r="BE149" s="154"/>
      <c r="BF149" s="154"/>
      <c r="BG149" s="154"/>
      <c r="BS149" s="27">
        <v>6.25</v>
      </c>
      <c r="BV149" s="27" t="s">
        <v>496</v>
      </c>
    </row>
    <row r="150" spans="1:123" x14ac:dyDescent="0.3">
      <c r="A150" s="10"/>
      <c r="J150" s="216"/>
      <c r="K150" s="216"/>
      <c r="L150" s="216"/>
      <c r="N150" s="216"/>
      <c r="Q150" s="216"/>
      <c r="R150" s="216"/>
      <c r="S150" s="216"/>
      <c r="T150" s="216"/>
      <c r="V150" s="216"/>
      <c r="W150" s="216"/>
      <c r="X150" s="216"/>
      <c r="Y150" s="216"/>
      <c r="AJ150" s="154"/>
      <c r="AK150" s="154"/>
      <c r="AL150" s="154"/>
      <c r="AM150" s="154"/>
      <c r="AN150" s="154"/>
      <c r="AO150" s="154"/>
      <c r="AP150" s="154"/>
      <c r="AQ150" s="154"/>
      <c r="AR150" s="154"/>
      <c r="AS150" s="154"/>
      <c r="AT150" s="154"/>
      <c r="AU150" s="154"/>
      <c r="AV150" s="154"/>
      <c r="AW150" s="154"/>
      <c r="AX150" s="154"/>
      <c r="AY150" s="154"/>
      <c r="AZ150" s="154"/>
      <c r="BA150" s="154"/>
      <c r="BB150" s="154"/>
      <c r="BC150" s="154"/>
      <c r="BD150" s="154"/>
      <c r="BE150" s="154"/>
      <c r="BF150" s="154"/>
      <c r="BG150" s="154"/>
    </row>
    <row r="151" spans="1:123" x14ac:dyDescent="0.3">
      <c r="A151" s="10" t="s">
        <v>661</v>
      </c>
      <c r="B151" t="s">
        <v>499</v>
      </c>
      <c r="C151" s="54" t="s">
        <v>409</v>
      </c>
      <c r="D151" s="14">
        <v>2</v>
      </c>
      <c r="E151" s="16" t="s">
        <v>1132</v>
      </c>
      <c r="F151" s="16" t="s">
        <v>248</v>
      </c>
      <c r="H151" s="16">
        <v>1</v>
      </c>
      <c r="I151" s="217">
        <f>(L151*17)+(P151*37)+(CB151*17)+(AH151*29)+(AD151*8)</f>
        <v>1159.2926716141005</v>
      </c>
      <c r="J151" s="228">
        <v>57.010389610389609</v>
      </c>
      <c r="K151" s="228">
        <v>2.7692486085343231</v>
      </c>
      <c r="L151" s="228">
        <v>17.26808905380334</v>
      </c>
      <c r="M151" s="155">
        <v>9.2764378478664197E-3</v>
      </c>
      <c r="N151" s="228">
        <v>17.258812615955474</v>
      </c>
      <c r="O151" s="353">
        <v>7.3701298701298698E-2</v>
      </c>
      <c r="P151" s="228">
        <v>23.209647495361782</v>
      </c>
      <c r="Q151" s="228">
        <v>0</v>
      </c>
      <c r="R151" s="228">
        <v>8.7356215213358066</v>
      </c>
      <c r="S151" s="228">
        <v>9.954081632653061</v>
      </c>
      <c r="T151" s="228">
        <v>2.035714285714286</v>
      </c>
      <c r="U151" s="155">
        <v>1.0204081632653062E-2</v>
      </c>
      <c r="V151" s="228">
        <v>1.391465677179963E-2</v>
      </c>
      <c r="W151" s="228">
        <v>0</v>
      </c>
      <c r="X151" s="228">
        <v>0</v>
      </c>
      <c r="Y151" s="228">
        <v>0</v>
      </c>
      <c r="Z151" s="258">
        <v>1.391465677179963E-2</v>
      </c>
      <c r="AA151" s="259">
        <v>0</v>
      </c>
      <c r="AB151" s="259">
        <v>0</v>
      </c>
      <c r="AC151" s="155">
        <v>0</v>
      </c>
      <c r="AD151" s="155">
        <v>0</v>
      </c>
      <c r="AE151" s="155">
        <v>0</v>
      </c>
      <c r="AF151" s="155">
        <v>0</v>
      </c>
      <c r="AG151" s="155">
        <v>0</v>
      </c>
      <c r="AH151" s="155">
        <v>0</v>
      </c>
      <c r="AI151" s="155">
        <v>2.1013914656771799</v>
      </c>
      <c r="AJ151" s="155">
        <v>15.292207792207794</v>
      </c>
      <c r="AK151" s="155">
        <v>0.73821892393320965</v>
      </c>
      <c r="AL151" s="155">
        <v>17.797773654916512</v>
      </c>
      <c r="AM151" s="155">
        <v>165.1307977736549</v>
      </c>
      <c r="AN151" s="155">
        <v>271.89610389610391</v>
      </c>
      <c r="AO151" s="155">
        <v>538.40445269016698</v>
      </c>
      <c r="AP151" s="155">
        <v>2.6480519480519482</v>
      </c>
      <c r="AQ151" s="155">
        <v>0.21</v>
      </c>
      <c r="AR151" s="155">
        <v>16.493506493506494</v>
      </c>
      <c r="AS151" s="155">
        <v>15.67717996289425</v>
      </c>
      <c r="AT151" s="155">
        <v>0</v>
      </c>
      <c r="AU151" s="155">
        <v>1.1131725417439702</v>
      </c>
      <c r="AV151" s="155">
        <v>0</v>
      </c>
      <c r="AW151" s="155">
        <v>0</v>
      </c>
      <c r="AX151" s="155">
        <v>0</v>
      </c>
      <c r="AY151" s="155">
        <v>0</v>
      </c>
      <c r="AZ151" s="155">
        <v>0</v>
      </c>
      <c r="BA151" s="155">
        <v>0</v>
      </c>
      <c r="BB151" s="155">
        <v>0</v>
      </c>
      <c r="BC151" s="155">
        <v>0</v>
      </c>
      <c r="BD151" s="155">
        <v>0.71614100185528762</v>
      </c>
      <c r="BE151" s="155">
        <v>0</v>
      </c>
      <c r="BF151" s="155">
        <v>0</v>
      </c>
      <c r="BG151" s="155">
        <v>0.17736549165120594</v>
      </c>
      <c r="BH151" s="155">
        <v>0</v>
      </c>
      <c r="BI151" s="155">
        <v>0.26159554730983303</v>
      </c>
      <c r="BJ151" s="155">
        <v>0.11688311688311688</v>
      </c>
      <c r="BK151" s="155">
        <v>3.8033395176252323</v>
      </c>
      <c r="BL151" s="155"/>
      <c r="BM151" s="155">
        <v>0.18871985157699445</v>
      </c>
      <c r="BN151" s="155">
        <v>7.2820037105751396</v>
      </c>
      <c r="BO151" s="155">
        <v>0.69016697588126164</v>
      </c>
      <c r="BP151" s="155">
        <v>0</v>
      </c>
      <c r="BQ151" s="155"/>
      <c r="BR151" s="155"/>
      <c r="BS151" s="27">
        <v>6.25</v>
      </c>
      <c r="BT151" s="155">
        <v>0</v>
      </c>
      <c r="BU151" s="155"/>
      <c r="BV151" s="27" t="s">
        <v>496</v>
      </c>
      <c r="BW151" s="155"/>
      <c r="BX151" s="155"/>
      <c r="BY151" s="155"/>
      <c r="BZ151" s="155"/>
      <c r="CA151" s="27">
        <f>CB151+J151+L151+P151+AD151+AI151</f>
        <v>100</v>
      </c>
      <c r="CB151" s="27">
        <f>100-(J151+L151+P151+AI151+AD151+AH151)</f>
        <v>0.41048237476809391</v>
      </c>
      <c r="CC151" s="155"/>
      <c r="CD151" s="155"/>
    </row>
    <row r="152" spans="1:123" x14ac:dyDescent="0.3">
      <c r="A152" s="10"/>
      <c r="C152" s="54"/>
      <c r="J152" s="216"/>
      <c r="K152" s="216"/>
      <c r="L152" s="216"/>
      <c r="S152" s="216"/>
      <c r="T152" s="216"/>
      <c r="V152" s="216"/>
      <c r="W152" s="216"/>
      <c r="X152" s="216"/>
      <c r="Y152" s="216"/>
      <c r="Z152" s="241"/>
      <c r="AA152" s="241"/>
      <c r="AB152" s="241"/>
      <c r="AJ152" s="154"/>
      <c r="AK152" s="154"/>
      <c r="AL152" s="154"/>
      <c r="AM152" s="154"/>
      <c r="AN152" s="154"/>
      <c r="AO152" s="154"/>
      <c r="AP152" s="154"/>
      <c r="AQ152" s="154"/>
      <c r="AR152" s="154"/>
      <c r="AS152" s="154"/>
      <c r="AT152" s="154"/>
      <c r="AU152" s="154"/>
      <c r="AV152" s="154"/>
      <c r="AW152" s="154"/>
      <c r="AX152" s="154"/>
      <c r="AY152" s="154"/>
      <c r="AZ152" s="154"/>
      <c r="BA152" s="154"/>
      <c r="BB152" s="154"/>
      <c r="BC152" s="154"/>
      <c r="BD152" s="154"/>
      <c r="BE152" s="154"/>
      <c r="BF152" s="154"/>
      <c r="BG152" s="154"/>
    </row>
    <row r="153" spans="1:123" x14ac:dyDescent="0.3">
      <c r="A153" s="10" t="s">
        <v>680</v>
      </c>
      <c r="B153" t="s">
        <v>499</v>
      </c>
      <c r="C153" s="54" t="s">
        <v>407</v>
      </c>
      <c r="D153" s="25">
        <v>1</v>
      </c>
      <c r="E153" s="16" t="s">
        <v>187</v>
      </c>
      <c r="H153" s="27">
        <v>1</v>
      </c>
      <c r="I153" s="217">
        <f>(L153*17)+(P153*37)+(CB153*17)+(AH153*29)+(AD153*8)</f>
        <v>582.89999999999986</v>
      </c>
      <c r="J153" s="216">
        <v>69</v>
      </c>
      <c r="K153" s="216">
        <v>3.2</v>
      </c>
      <c r="L153" s="216">
        <v>20</v>
      </c>
      <c r="M153" s="216">
        <v>0</v>
      </c>
      <c r="N153" s="216">
        <v>20</v>
      </c>
      <c r="O153" s="27">
        <v>0.35399999999999998</v>
      </c>
      <c r="P153" s="27">
        <v>3.9</v>
      </c>
      <c r="R153" s="27">
        <v>1.5</v>
      </c>
      <c r="S153" s="216">
        <v>0.51</v>
      </c>
      <c r="T153" s="216">
        <v>0.84</v>
      </c>
      <c r="U153" s="27" t="s">
        <v>501</v>
      </c>
      <c r="V153" s="216">
        <v>5.8</v>
      </c>
      <c r="W153" s="216"/>
      <c r="X153" s="216"/>
      <c r="Y153" s="216">
        <v>5.8</v>
      </c>
      <c r="Z153" s="241" t="s">
        <v>501</v>
      </c>
      <c r="AA153" s="241"/>
      <c r="AB153" s="241"/>
      <c r="AD153" s="27">
        <v>0</v>
      </c>
      <c r="AI153" s="27">
        <v>1.3</v>
      </c>
      <c r="AJ153" s="154">
        <v>6</v>
      </c>
      <c r="AK153" s="154">
        <v>6.8</v>
      </c>
      <c r="AL153" s="154">
        <v>19</v>
      </c>
      <c r="AM153" s="154">
        <v>318</v>
      </c>
      <c r="AN153" s="154">
        <v>323</v>
      </c>
      <c r="AO153" s="154">
        <v>73</v>
      </c>
      <c r="AP153" s="154">
        <v>3.92</v>
      </c>
      <c r="AQ153" s="154">
        <v>3.34</v>
      </c>
      <c r="AR153" s="154">
        <v>41.3</v>
      </c>
      <c r="AS153" s="154">
        <v>264</v>
      </c>
      <c r="AT153" s="154"/>
      <c r="AU153" s="154">
        <v>10503</v>
      </c>
      <c r="AV153" s="154">
        <v>10316</v>
      </c>
      <c r="AW153" s="154">
        <v>1119</v>
      </c>
      <c r="AX153" s="154"/>
      <c r="AY153" s="154"/>
      <c r="AZ153" s="154"/>
      <c r="BA153" s="154"/>
      <c r="BB153" s="154"/>
      <c r="BC153" s="154"/>
      <c r="BD153" s="154">
        <v>1.1000000000000001</v>
      </c>
      <c r="BE153" s="154"/>
      <c r="BF153" s="154"/>
      <c r="BG153" s="154">
        <v>0.67</v>
      </c>
      <c r="BI153" s="27">
        <v>0.26</v>
      </c>
      <c r="BJ153" s="27">
        <v>2.78</v>
      </c>
      <c r="BK153" s="27">
        <v>12.8</v>
      </c>
      <c r="BM153" s="27">
        <v>0.94</v>
      </c>
      <c r="BN153" s="27">
        <v>248</v>
      </c>
      <c r="BO153" s="27">
        <v>69.2</v>
      </c>
      <c r="BP153" s="27">
        <v>22</v>
      </c>
      <c r="BS153" s="27">
        <v>6.25</v>
      </c>
      <c r="BV153" s="27" t="s">
        <v>186</v>
      </c>
      <c r="BW153" s="27">
        <v>4296</v>
      </c>
      <c r="CA153" s="27">
        <f>CB153+J153+L153+P153+AD153+AI153</f>
        <v>100</v>
      </c>
      <c r="CB153" s="27">
        <f>100-(J153+L153+P153+AI153+AD153+AH153)</f>
        <v>5.7999999999999972</v>
      </c>
    </row>
    <row r="154" spans="1:123" x14ac:dyDescent="0.3">
      <c r="A154" s="10"/>
      <c r="C154" s="54"/>
      <c r="J154" s="216"/>
      <c r="K154" s="216"/>
      <c r="L154" s="216"/>
      <c r="M154" s="216" t="s">
        <v>1110</v>
      </c>
      <c r="N154" s="216" t="s">
        <v>1110</v>
      </c>
      <c r="V154" s="216"/>
      <c r="W154" s="216"/>
      <c r="X154" s="216"/>
      <c r="Y154" s="216"/>
      <c r="Z154" s="241"/>
      <c r="AA154" s="241"/>
      <c r="AB154" s="241"/>
      <c r="AJ154" s="154"/>
      <c r="AK154" s="154"/>
      <c r="AL154" s="154"/>
      <c r="AM154" s="154"/>
      <c r="AN154" s="154"/>
      <c r="AO154" s="154"/>
      <c r="AP154" s="154"/>
      <c r="AQ154" s="154"/>
      <c r="AR154" s="154"/>
      <c r="AS154" s="154"/>
      <c r="AT154" s="154"/>
      <c r="AU154" s="154"/>
      <c r="AV154" s="154"/>
      <c r="AW154" s="154"/>
      <c r="AX154" s="154"/>
      <c r="AY154" s="154"/>
      <c r="AZ154" s="154"/>
      <c r="BA154" s="154"/>
      <c r="BB154" s="154"/>
      <c r="BC154" s="154"/>
      <c r="BD154" s="154"/>
      <c r="BE154" s="154"/>
      <c r="BF154" s="154"/>
      <c r="BG154" s="154"/>
    </row>
    <row r="155" spans="1:123" s="165" customFormat="1" x14ac:dyDescent="0.3">
      <c r="A155" s="172" t="s">
        <v>662</v>
      </c>
      <c r="C155" s="290" t="s">
        <v>409</v>
      </c>
      <c r="D155" s="165">
        <v>1</v>
      </c>
      <c r="E155" s="187" t="s">
        <v>1124</v>
      </c>
      <c r="F155" s="187"/>
      <c r="G155" s="187"/>
      <c r="H155" s="173"/>
      <c r="I155" s="173"/>
      <c r="J155" s="291"/>
      <c r="K155" s="291"/>
      <c r="L155" s="291"/>
      <c r="M155" s="291"/>
      <c r="N155" s="291"/>
      <c r="O155" s="173"/>
      <c r="P155" s="173"/>
      <c r="Q155" s="173"/>
      <c r="R155" s="173"/>
      <c r="S155" s="173"/>
      <c r="T155" s="173"/>
      <c r="U155" s="173"/>
      <c r="V155" s="173"/>
      <c r="W155" s="173"/>
      <c r="X155" s="173"/>
      <c r="Y155" s="173"/>
      <c r="Z155" s="292"/>
      <c r="AA155" s="292"/>
      <c r="AB155" s="292"/>
      <c r="AC155" s="173"/>
      <c r="AD155" s="173"/>
      <c r="AE155" s="173"/>
      <c r="AF155" s="173"/>
      <c r="AG155" s="173"/>
      <c r="AH155" s="173"/>
      <c r="AI155" s="173"/>
      <c r="AJ155" s="301"/>
      <c r="AK155" s="301"/>
      <c r="AL155" s="301"/>
      <c r="AM155" s="301"/>
      <c r="AN155" s="301"/>
      <c r="AO155" s="301"/>
      <c r="AP155" s="301"/>
      <c r="AQ155" s="301"/>
      <c r="AR155" s="301"/>
      <c r="AS155" s="301"/>
      <c r="AT155" s="301"/>
      <c r="AU155" s="301"/>
      <c r="AV155" s="301"/>
      <c r="AW155" s="301"/>
      <c r="AX155" s="301"/>
      <c r="AY155" s="301"/>
      <c r="AZ155" s="301"/>
      <c r="BA155" s="301"/>
      <c r="BB155" s="301"/>
      <c r="BC155" s="301"/>
      <c r="BD155" s="301"/>
      <c r="BE155" s="301"/>
      <c r="BF155" s="301"/>
      <c r="BG155" s="301"/>
      <c r="BH155" s="173"/>
      <c r="BI155" s="173"/>
      <c r="BJ155" s="173"/>
      <c r="BK155" s="173"/>
      <c r="BL155" s="173"/>
      <c r="BM155" s="173"/>
      <c r="BN155" s="173"/>
      <c r="BO155" s="173"/>
      <c r="BP155" s="173"/>
      <c r="BQ155" s="173"/>
      <c r="BR155" s="173"/>
      <c r="BS155" s="173">
        <v>6.25</v>
      </c>
      <c r="BT155" s="173"/>
      <c r="BU155" s="173"/>
      <c r="BV155" s="27" t="s">
        <v>496</v>
      </c>
      <c r="BW155" s="173"/>
      <c r="BX155" s="173"/>
      <c r="BY155" s="173"/>
      <c r="BZ155" s="173"/>
      <c r="CA155" s="173"/>
      <c r="CB155" s="27"/>
      <c r="CC155" s="173"/>
      <c r="CD155" s="173"/>
      <c r="CE155" s="173"/>
      <c r="CF155" s="173"/>
      <c r="CG155" s="173"/>
      <c r="CH155" s="173"/>
      <c r="CI155" s="173"/>
      <c r="CJ155" s="173"/>
      <c r="CK155" s="173"/>
      <c r="CL155" s="173"/>
      <c r="CM155" s="173"/>
      <c r="CN155" s="173"/>
      <c r="CO155" s="173"/>
      <c r="CP155" s="173"/>
      <c r="CQ155" s="173"/>
      <c r="CR155" s="173"/>
      <c r="CS155" s="173"/>
      <c r="CT155" s="173"/>
      <c r="CU155" s="173"/>
      <c r="CV155" s="173"/>
      <c r="CW155" s="173"/>
      <c r="CX155" s="173"/>
      <c r="CY155" s="173"/>
      <c r="CZ155" s="173"/>
      <c r="DA155" s="173"/>
      <c r="DB155" s="173"/>
      <c r="DC155" s="173"/>
      <c r="DD155" s="173"/>
      <c r="DE155" s="173"/>
      <c r="DF155" s="173"/>
      <c r="DG155" s="173"/>
      <c r="DH155" s="173"/>
      <c r="DI155" s="173"/>
      <c r="DJ155" s="173"/>
      <c r="DK155" s="173"/>
      <c r="DL155" s="173"/>
      <c r="DM155" s="173"/>
      <c r="DN155" s="173"/>
      <c r="DO155" s="173"/>
      <c r="DP155" s="173"/>
      <c r="DQ155" s="173"/>
      <c r="DR155" s="173"/>
      <c r="DS155" s="173"/>
    </row>
    <row r="156" spans="1:123" x14ac:dyDescent="0.3">
      <c r="A156" s="10"/>
      <c r="C156" s="54"/>
      <c r="J156" s="216"/>
      <c r="K156" s="216"/>
      <c r="L156" s="216"/>
      <c r="M156" s="216"/>
      <c r="N156" s="216"/>
      <c r="Z156" s="241"/>
      <c r="AA156" s="241"/>
      <c r="AB156" s="241"/>
      <c r="AJ156" s="154"/>
      <c r="AK156" s="154"/>
      <c r="AL156" s="154"/>
      <c r="AM156" s="154"/>
      <c r="AN156" s="154"/>
      <c r="AO156" s="154"/>
      <c r="AP156" s="154"/>
      <c r="AQ156" s="154"/>
      <c r="AR156" s="154"/>
      <c r="AS156" s="154"/>
      <c r="AT156" s="154"/>
      <c r="AU156" s="154"/>
      <c r="AV156" s="154"/>
      <c r="AW156" s="154"/>
      <c r="AX156" s="154"/>
      <c r="AY156" s="154"/>
      <c r="AZ156" s="154"/>
      <c r="BA156" s="154"/>
      <c r="BB156" s="154"/>
      <c r="BC156" s="154"/>
      <c r="BD156" s="154"/>
      <c r="BE156" s="154"/>
      <c r="BF156" s="154"/>
      <c r="BG156" s="154"/>
    </row>
    <row r="157" spans="1:123" x14ac:dyDescent="0.3">
      <c r="A157" s="10" t="s">
        <v>681</v>
      </c>
      <c r="B157" t="s">
        <v>499</v>
      </c>
      <c r="C157" s="54" t="s">
        <v>407</v>
      </c>
      <c r="D157" s="25">
        <v>1</v>
      </c>
      <c r="E157" s="16" t="s">
        <v>1349</v>
      </c>
      <c r="H157" s="27">
        <v>1</v>
      </c>
      <c r="I157" s="217">
        <f>(L157*17)+(P157*37)+(CB157*17)+(AH157*29)+(AD157*8)</f>
        <v>882.5</v>
      </c>
      <c r="J157" s="216">
        <v>55.7</v>
      </c>
      <c r="K157" s="216">
        <v>4.28</v>
      </c>
      <c r="L157" s="216">
        <v>26.7</v>
      </c>
      <c r="M157" s="216">
        <v>0</v>
      </c>
      <c r="N157" s="216">
        <v>26.7</v>
      </c>
      <c r="O157" s="27">
        <v>0.48199999999999998</v>
      </c>
      <c r="P157" s="216">
        <v>8</v>
      </c>
      <c r="Q157" s="216"/>
      <c r="R157" s="216">
        <v>2.67</v>
      </c>
      <c r="S157" s="216">
        <v>1.62</v>
      </c>
      <c r="T157" s="216">
        <v>1.71</v>
      </c>
      <c r="U157" s="27" t="s">
        <v>501</v>
      </c>
      <c r="V157" s="216">
        <v>7.9</v>
      </c>
      <c r="W157" s="216"/>
      <c r="X157" s="216"/>
      <c r="Y157" s="216">
        <v>7.9</v>
      </c>
      <c r="Z157" s="241">
        <v>0</v>
      </c>
      <c r="AA157" s="241"/>
      <c r="AB157" s="241"/>
      <c r="AD157" s="27">
        <v>0</v>
      </c>
      <c r="AI157" s="27">
        <v>1.8</v>
      </c>
      <c r="AJ157" s="154">
        <v>11</v>
      </c>
      <c r="AK157" s="154">
        <v>6.3</v>
      </c>
      <c r="AL157" s="154">
        <v>23</v>
      </c>
      <c r="AM157" s="154">
        <v>461</v>
      </c>
      <c r="AN157" s="154">
        <v>364</v>
      </c>
      <c r="AO157" s="154">
        <v>106</v>
      </c>
      <c r="AP157" s="154">
        <v>5.54</v>
      </c>
      <c r="AQ157" s="154">
        <v>4.47</v>
      </c>
      <c r="AR157" s="154">
        <v>57</v>
      </c>
      <c r="AS157" s="154">
        <v>423</v>
      </c>
      <c r="AT157" s="154"/>
      <c r="AU157" s="154">
        <v>10729</v>
      </c>
      <c r="AV157" s="154">
        <v>10538</v>
      </c>
      <c r="AW157" s="154">
        <v>1143</v>
      </c>
      <c r="AX157" s="154"/>
      <c r="AY157" s="154"/>
      <c r="AZ157" s="154"/>
      <c r="BA157" s="154"/>
      <c r="BB157" s="154"/>
      <c r="BC157" s="154"/>
      <c r="BD157" s="154">
        <v>1.55</v>
      </c>
      <c r="BE157" s="154"/>
      <c r="BF157" s="154"/>
      <c r="BG157" s="154">
        <v>0.64</v>
      </c>
      <c r="BI157" s="27">
        <v>0.21</v>
      </c>
      <c r="BJ157" s="27">
        <v>4.1399999999999997</v>
      </c>
      <c r="BK157" s="27">
        <v>14.4</v>
      </c>
      <c r="BM157" s="27">
        <v>1.43</v>
      </c>
      <c r="BN157" s="27">
        <v>220</v>
      </c>
      <c r="BO157" s="27">
        <v>111.8</v>
      </c>
      <c r="BP157" s="27">
        <v>23</v>
      </c>
      <c r="BS157" s="27">
        <v>6.25</v>
      </c>
      <c r="BV157" s="27" t="s">
        <v>186</v>
      </c>
      <c r="BW157" s="27">
        <v>2920</v>
      </c>
      <c r="CA157" s="27">
        <f>CB157+J157+L157+P157+AD157+AI157</f>
        <v>100</v>
      </c>
      <c r="CB157" s="27">
        <f>100-(J157+L157+P157+AI157+AD157+AH157)</f>
        <v>7.7999999999999972</v>
      </c>
    </row>
    <row r="158" spans="1:123" x14ac:dyDescent="0.3">
      <c r="A158" s="10"/>
      <c r="C158" s="54"/>
      <c r="J158" s="216"/>
      <c r="K158" s="216"/>
      <c r="L158" s="216"/>
      <c r="M158" s="27" t="s">
        <v>1110</v>
      </c>
      <c r="N158" s="216" t="s">
        <v>1110</v>
      </c>
      <c r="Q158" s="216"/>
      <c r="R158" s="216"/>
      <c r="S158" s="216"/>
      <c r="T158" s="216"/>
      <c r="V158" s="216"/>
      <c r="W158" s="216"/>
      <c r="X158" s="216"/>
      <c r="Y158" s="216"/>
      <c r="Z158" s="241"/>
      <c r="AA158" s="241"/>
      <c r="AB158" s="241"/>
      <c r="AJ158" s="154"/>
      <c r="AK158" s="154"/>
      <c r="AL158" s="154"/>
      <c r="AM158" s="154"/>
      <c r="AN158" s="154"/>
      <c r="AO158" s="154"/>
      <c r="AP158" s="154"/>
      <c r="AQ158" s="154"/>
      <c r="AR158" s="154"/>
      <c r="AS158" s="154"/>
      <c r="AT158" s="154"/>
      <c r="AU158" s="154"/>
      <c r="AV158" s="154"/>
      <c r="AW158" s="154"/>
      <c r="AX158" s="154"/>
      <c r="AY158" s="154"/>
      <c r="AZ158" s="154"/>
      <c r="BA158" s="154"/>
      <c r="BB158" s="154"/>
      <c r="BC158" s="154"/>
      <c r="BD158" s="154"/>
      <c r="BE158" s="154"/>
      <c r="BF158" s="154"/>
      <c r="BG158" s="154"/>
    </row>
    <row r="159" spans="1:123" x14ac:dyDescent="0.3">
      <c r="A159" s="10" t="s">
        <v>663</v>
      </c>
      <c r="C159" s="54" t="s">
        <v>407</v>
      </c>
      <c r="D159" s="107">
        <v>3</v>
      </c>
      <c r="E159" s="16" t="s">
        <v>1125</v>
      </c>
      <c r="G159" s="100" t="s">
        <v>1535</v>
      </c>
      <c r="J159" s="216"/>
      <c r="K159" s="216"/>
      <c r="L159" s="216"/>
      <c r="N159" s="216"/>
      <c r="Q159" s="216"/>
      <c r="R159" s="216"/>
      <c r="S159" s="216"/>
      <c r="T159" s="216"/>
      <c r="V159" s="216"/>
      <c r="W159" s="216"/>
      <c r="X159" s="216"/>
      <c r="Y159" s="216"/>
      <c r="Z159" s="241"/>
      <c r="AA159" s="241"/>
      <c r="AB159" s="241"/>
      <c r="AJ159" s="154"/>
      <c r="AK159" s="154"/>
      <c r="AL159" s="154"/>
      <c r="AM159" s="154"/>
      <c r="AN159" s="154"/>
      <c r="AO159" s="154"/>
      <c r="AP159" s="154"/>
      <c r="AQ159" s="154"/>
      <c r="AR159" s="154"/>
      <c r="AS159" s="154"/>
      <c r="AT159" s="154"/>
      <c r="AU159" s="154"/>
      <c r="AV159" s="154"/>
      <c r="AW159" s="154"/>
      <c r="AX159" s="154"/>
      <c r="AY159" s="154"/>
      <c r="AZ159" s="154"/>
      <c r="BA159" s="154"/>
      <c r="BB159" s="154"/>
      <c r="BC159" s="154"/>
      <c r="BD159" s="154"/>
      <c r="BE159" s="154"/>
      <c r="BF159" s="154"/>
      <c r="BG159" s="154"/>
      <c r="BS159" s="27">
        <v>6.25</v>
      </c>
    </row>
    <row r="160" spans="1:123" x14ac:dyDescent="0.3">
      <c r="A160" s="10"/>
      <c r="G160" s="100"/>
      <c r="J160" s="216"/>
      <c r="K160" s="216"/>
      <c r="L160" s="216"/>
      <c r="N160" s="216"/>
      <c r="Q160" s="216"/>
      <c r="R160" s="216"/>
      <c r="S160" s="216"/>
      <c r="T160" s="216"/>
      <c r="V160" s="216"/>
      <c r="W160" s="216"/>
      <c r="X160" s="216"/>
      <c r="Y160" s="216"/>
      <c r="Z160" s="241"/>
      <c r="AA160" s="241"/>
      <c r="AB160" s="241"/>
      <c r="AJ160" s="154"/>
      <c r="AK160" s="154"/>
      <c r="AL160" s="154"/>
      <c r="AM160" s="154"/>
      <c r="AN160" s="154"/>
      <c r="AO160" s="154"/>
      <c r="AP160" s="154"/>
      <c r="AQ160" s="154"/>
      <c r="AR160" s="154"/>
      <c r="AS160" s="154"/>
      <c r="AT160" s="154"/>
      <c r="AU160" s="154"/>
      <c r="AV160" s="154"/>
      <c r="AW160" s="154"/>
      <c r="AX160" s="154"/>
      <c r="AY160" s="154"/>
      <c r="AZ160" s="154"/>
      <c r="BA160" s="154"/>
      <c r="BB160" s="154"/>
      <c r="BC160" s="154"/>
      <c r="BD160" s="154"/>
      <c r="BE160" s="154"/>
      <c r="BF160" s="154"/>
      <c r="BG160" s="154"/>
    </row>
    <row r="161" spans="1:82" x14ac:dyDescent="0.3">
      <c r="A161" s="10" t="s">
        <v>664</v>
      </c>
      <c r="B161" t="s">
        <v>499</v>
      </c>
      <c r="C161" s="54" t="s">
        <v>409</v>
      </c>
      <c r="D161" s="14">
        <v>2</v>
      </c>
      <c r="E161" s="16" t="s">
        <v>347</v>
      </c>
      <c r="G161" s="100" t="s">
        <v>1535</v>
      </c>
      <c r="H161" s="121">
        <v>1</v>
      </c>
      <c r="I161" s="217">
        <f>(L161*17)+(P161*37)+(CB161*17)+(AH161*29)+(AD161*8)</f>
        <v>887.79319041614076</v>
      </c>
      <c r="J161" s="229">
        <v>63.960655737704933</v>
      </c>
      <c r="K161" s="229">
        <v>3.1071878940731401</v>
      </c>
      <c r="L161" s="229">
        <v>19.369482976040352</v>
      </c>
      <c r="M161" s="229">
        <v>0</v>
      </c>
      <c r="N161" s="229">
        <v>19.369482976040352</v>
      </c>
      <c r="O161" s="354">
        <v>7.6670870113493064E-2</v>
      </c>
      <c r="P161" s="229">
        <v>14.955863808322825</v>
      </c>
      <c r="Q161" s="229">
        <v>0</v>
      </c>
      <c r="R161" s="229">
        <v>6.0822824716267334</v>
      </c>
      <c r="S161" s="229">
        <v>5.4537831021437579</v>
      </c>
      <c r="T161" s="229">
        <v>1.0505674653215638</v>
      </c>
      <c r="U161" s="192">
        <v>0</v>
      </c>
      <c r="V161" s="229">
        <v>0</v>
      </c>
      <c r="W161" s="229">
        <v>0</v>
      </c>
      <c r="X161" s="229">
        <v>0</v>
      </c>
      <c r="Y161" s="229">
        <v>0</v>
      </c>
      <c r="Z161" s="260">
        <v>0</v>
      </c>
      <c r="AA161" s="260">
        <v>0</v>
      </c>
      <c r="AB161" s="260">
        <v>0</v>
      </c>
      <c r="AC161" s="192">
        <v>0</v>
      </c>
      <c r="AD161" s="192">
        <v>0</v>
      </c>
      <c r="AE161" s="192">
        <v>0</v>
      </c>
      <c r="AF161" s="192">
        <v>0</v>
      </c>
      <c r="AG161" s="192">
        <v>0</v>
      </c>
      <c r="AH161" s="192">
        <v>0</v>
      </c>
      <c r="AI161" s="192">
        <v>1.4113493064312737</v>
      </c>
      <c r="AJ161" s="192">
        <v>13.165195460277426</v>
      </c>
      <c r="AK161" s="192">
        <v>0.70769230769230773</v>
      </c>
      <c r="AL161" s="192">
        <v>19.551071878940732</v>
      </c>
      <c r="AM161" s="192">
        <v>165.45271122320301</v>
      </c>
      <c r="AN161" s="192">
        <v>276.86759142496845</v>
      </c>
      <c r="AO161" s="192">
        <v>283.98486759142497</v>
      </c>
      <c r="AP161" s="192">
        <v>3.450693568726356</v>
      </c>
      <c r="AQ161" s="192">
        <v>0.3232282471626734</v>
      </c>
      <c r="AR161" s="192">
        <v>8.6759142496847428</v>
      </c>
      <c r="AS161" s="192">
        <v>17.150063051702396</v>
      </c>
      <c r="AT161" s="192">
        <v>0</v>
      </c>
      <c r="AU161" s="192">
        <v>1.8915510718789406E-2</v>
      </c>
      <c r="AV161" s="192">
        <v>0</v>
      </c>
      <c r="AW161" s="192">
        <v>0</v>
      </c>
      <c r="AX161" s="192">
        <v>0</v>
      </c>
      <c r="AY161" s="192">
        <v>0</v>
      </c>
      <c r="AZ161" s="192">
        <v>0</v>
      </c>
      <c r="BA161" s="192">
        <v>0</v>
      </c>
      <c r="BB161" s="192">
        <v>0</v>
      </c>
      <c r="BC161" s="192">
        <v>0</v>
      </c>
      <c r="BD161" s="192">
        <v>0.62547288776796972</v>
      </c>
      <c r="BE161" s="192">
        <v>0</v>
      </c>
      <c r="BF161" s="192">
        <v>0</v>
      </c>
      <c r="BG161" s="192">
        <v>0.32696090794451449</v>
      </c>
      <c r="BH161" s="192">
        <v>0</v>
      </c>
      <c r="BI161" s="192">
        <v>0.10491803278688526</v>
      </c>
      <c r="BJ161" s="192">
        <v>6.8600252206809598E-2</v>
      </c>
      <c r="BK161" s="192">
        <v>4.3581336696090798</v>
      </c>
      <c r="BL161" s="192"/>
      <c r="BM161" s="192">
        <v>0.17109709962168981</v>
      </c>
      <c r="BN161" s="192">
        <v>10.088272383354351</v>
      </c>
      <c r="BO161" s="192">
        <v>0.80706179066834816</v>
      </c>
      <c r="BP161" s="192">
        <v>0</v>
      </c>
      <c r="BQ161" s="192"/>
      <c r="BR161" s="192"/>
      <c r="BS161" s="27">
        <v>6.25</v>
      </c>
      <c r="BT161" s="192"/>
      <c r="BU161" s="192"/>
      <c r="BV161" s="27" t="s">
        <v>496</v>
      </c>
      <c r="BW161" s="192"/>
      <c r="BX161" s="192"/>
      <c r="BY161" s="192"/>
      <c r="BZ161" s="192"/>
      <c r="CA161" s="27">
        <f>CB161+J161+L161+P161+AD161+AI161</f>
        <v>100</v>
      </c>
      <c r="CB161" s="27">
        <f>100-(J161+L161+P161+AI161+AD161+AH161)</f>
        <v>0.30264817150060708</v>
      </c>
      <c r="CC161" s="192"/>
      <c r="CD161" s="192"/>
    </row>
    <row r="162" spans="1:82" x14ac:dyDescent="0.3">
      <c r="A162" s="10"/>
      <c r="J162" s="216"/>
      <c r="K162" s="216"/>
      <c r="L162" s="216"/>
      <c r="M162" s="216"/>
      <c r="N162" s="216"/>
      <c r="O162" s="111"/>
      <c r="P162" s="216"/>
      <c r="Q162" s="216"/>
      <c r="R162" s="216"/>
      <c r="S162" s="216"/>
      <c r="T162" s="216"/>
      <c r="V162" s="216"/>
      <c r="W162" s="216"/>
      <c r="X162" s="216"/>
      <c r="Y162" s="216"/>
      <c r="Z162" s="241"/>
      <c r="AA162" s="241"/>
      <c r="AB162" s="241"/>
      <c r="AJ162" s="154"/>
      <c r="AK162" s="154"/>
      <c r="AL162" s="154"/>
      <c r="AM162" s="154"/>
      <c r="AN162" s="154"/>
      <c r="AO162" s="154"/>
      <c r="AP162" s="154"/>
      <c r="AQ162" s="154"/>
      <c r="AR162" s="154"/>
      <c r="AS162" s="154"/>
      <c r="AT162" s="154"/>
      <c r="AU162" s="154"/>
      <c r="AV162" s="154"/>
      <c r="AW162" s="154"/>
      <c r="AX162" s="154"/>
      <c r="AY162" s="154"/>
      <c r="AZ162" s="154"/>
      <c r="BA162" s="154"/>
      <c r="BB162" s="154"/>
      <c r="BC162" s="154"/>
      <c r="BD162" s="154"/>
      <c r="BE162" s="154"/>
      <c r="BF162" s="154"/>
      <c r="BG162" s="154"/>
    </row>
    <row r="163" spans="1:82" x14ac:dyDescent="0.3">
      <c r="A163" s="10" t="s">
        <v>665</v>
      </c>
      <c r="B163" t="s">
        <v>499</v>
      </c>
      <c r="C163" s="54" t="s">
        <v>409</v>
      </c>
      <c r="D163" s="14">
        <v>2</v>
      </c>
      <c r="E163" s="16" t="s">
        <v>1126</v>
      </c>
      <c r="H163" s="16">
        <v>1</v>
      </c>
      <c r="I163" s="217">
        <f>(L163*17)+(P163*37)+(CB163*17)+(AH163*29)+(AD163*8)</f>
        <v>861.09343379652387</v>
      </c>
      <c r="J163" s="228">
        <v>64.6062110484268</v>
      </c>
      <c r="K163" s="228">
        <v>3.0401091969255232</v>
      </c>
      <c r="L163" s="228">
        <v>18.95103100980652</v>
      </c>
      <c r="M163" s="228">
        <v>3.289538449888304E-3</v>
      </c>
      <c r="N163" s="228">
        <v>18.947741471356629</v>
      </c>
      <c r="O163" s="355">
        <v>7.5001476657453325E-2</v>
      </c>
      <c r="P163" s="228">
        <v>14.424626102760213</v>
      </c>
      <c r="Q163" s="228">
        <v>0</v>
      </c>
      <c r="R163" s="228">
        <v>5.923841959789482</v>
      </c>
      <c r="S163" s="228">
        <v>5.2968559312407706</v>
      </c>
      <c r="T163" s="228">
        <v>0.89565908144333783</v>
      </c>
      <c r="U163" s="155">
        <v>0</v>
      </c>
      <c r="V163" s="228">
        <v>4.9343076748324562E-3</v>
      </c>
      <c r="W163" s="228">
        <v>0</v>
      </c>
      <c r="X163" s="228">
        <v>0</v>
      </c>
      <c r="Y163" s="228">
        <v>0</v>
      </c>
      <c r="Z163" s="259">
        <v>4.9343076748324562E-3</v>
      </c>
      <c r="AA163" s="259">
        <v>0</v>
      </c>
      <c r="AB163" s="259">
        <v>0</v>
      </c>
      <c r="AC163" s="155">
        <v>0</v>
      </c>
      <c r="AD163" s="155">
        <v>0</v>
      </c>
      <c r="AE163" s="155">
        <v>0</v>
      </c>
      <c r="AF163" s="155">
        <v>0</v>
      </c>
      <c r="AG163" s="155">
        <v>0</v>
      </c>
      <c r="AH163" s="155">
        <v>0</v>
      </c>
      <c r="AI163" s="155">
        <v>1.71138237855439</v>
      </c>
      <c r="AJ163" s="155">
        <v>13.034796107682403</v>
      </c>
      <c r="AK163" s="155">
        <v>0.69738215137632042</v>
      </c>
      <c r="AL163" s="155">
        <v>19.556306084585966</v>
      </c>
      <c r="AM163" s="155">
        <v>162.11667865662034</v>
      </c>
      <c r="AN163" s="155">
        <v>271.86390519101889</v>
      </c>
      <c r="AO163" s="155">
        <v>407.24486009617198</v>
      </c>
      <c r="AP163" s="155">
        <v>3.3767112188103443</v>
      </c>
      <c r="AQ163" s="155">
        <v>0.3167825527242436</v>
      </c>
      <c r="AR163" s="155">
        <v>8.4952330468365442</v>
      </c>
      <c r="AS163" s="155">
        <v>16.858884555677559</v>
      </c>
      <c r="AT163" s="155">
        <v>0</v>
      </c>
      <c r="AU163" s="155">
        <v>1.2335769187081139E-2</v>
      </c>
      <c r="AV163" s="155">
        <v>0</v>
      </c>
      <c r="AW163" s="155">
        <v>0</v>
      </c>
      <c r="AX163" s="155">
        <v>0</v>
      </c>
      <c r="AY163" s="155">
        <v>0</v>
      </c>
      <c r="AZ163" s="155">
        <v>0</v>
      </c>
      <c r="BA163" s="155">
        <v>0</v>
      </c>
      <c r="BB163" s="155">
        <v>0</v>
      </c>
      <c r="BC163" s="155">
        <v>0</v>
      </c>
      <c r="BD163" s="155">
        <v>0.61185415167922463</v>
      </c>
      <c r="BE163" s="155">
        <v>0</v>
      </c>
      <c r="BF163" s="155">
        <v>0</v>
      </c>
      <c r="BG163" s="155">
        <v>0.25533397448033018</v>
      </c>
      <c r="BH163" s="155">
        <v>0</v>
      </c>
      <c r="BI163" s="155">
        <v>0.10263359963651508</v>
      </c>
      <c r="BJ163" s="155">
        <v>6.9738215137632051E-2</v>
      </c>
      <c r="BK163" s="155">
        <v>4.2632418310552431</v>
      </c>
      <c r="BL163" s="155"/>
      <c r="BM163" s="155">
        <v>0.16737171633031692</v>
      </c>
      <c r="BN163" s="155">
        <v>9.8686153496649123</v>
      </c>
      <c r="BO163" s="155">
        <v>0.78948922797319299</v>
      </c>
      <c r="BP163" s="155">
        <v>0</v>
      </c>
      <c r="BQ163" s="155"/>
      <c r="BR163" s="155"/>
      <c r="BS163" s="27">
        <v>6.25</v>
      </c>
      <c r="BT163" s="155"/>
      <c r="BU163" s="155"/>
      <c r="BV163" s="27" t="s">
        <v>496</v>
      </c>
      <c r="BW163" s="155"/>
      <c r="BX163" s="155"/>
      <c r="BY163" s="155"/>
      <c r="BZ163" s="155"/>
      <c r="CA163" s="27">
        <f>CB163+J163+L163+P163+AD163+AI163</f>
        <v>100</v>
      </c>
      <c r="CB163" s="27">
        <f>100-(J163+L163+P163+AI163+AD163+AH163)</f>
        <v>0.30674946045206752</v>
      </c>
      <c r="CC163" s="155"/>
      <c r="CD163" s="155"/>
    </row>
    <row r="164" spans="1:82" x14ac:dyDescent="0.3">
      <c r="A164" s="10"/>
      <c r="J164" s="216"/>
      <c r="K164" s="216"/>
      <c r="L164" s="216"/>
      <c r="M164" s="216"/>
      <c r="N164" s="216"/>
      <c r="O164" s="111"/>
      <c r="P164" s="216"/>
      <c r="Q164" s="216"/>
      <c r="R164" s="216"/>
      <c r="S164" s="216"/>
      <c r="T164" s="216"/>
      <c r="V164" s="216"/>
      <c r="W164" s="216"/>
      <c r="X164" s="216"/>
      <c r="Y164" s="216"/>
      <c r="Z164" s="241"/>
      <c r="AA164" s="241"/>
      <c r="AB164" s="241"/>
      <c r="AJ164" s="154"/>
      <c r="AK164" s="154"/>
      <c r="AL164" s="154"/>
      <c r="AM164" s="154"/>
      <c r="AN164" s="154"/>
      <c r="AO164" s="154"/>
      <c r="AP164" s="154"/>
      <c r="AQ164" s="154"/>
      <c r="AR164" s="154"/>
      <c r="AS164" s="154"/>
      <c r="AT164" s="154"/>
      <c r="AU164" s="154"/>
      <c r="AV164" s="154"/>
      <c r="AW164" s="154"/>
      <c r="AX164" s="154"/>
      <c r="AY164" s="154"/>
      <c r="AZ164" s="154"/>
      <c r="BA164" s="154"/>
      <c r="BB164" s="154"/>
      <c r="BC164" s="154"/>
      <c r="BD164" s="154"/>
      <c r="BE164" s="154"/>
      <c r="BF164" s="154"/>
      <c r="BG164" s="154"/>
    </row>
    <row r="165" spans="1:82" x14ac:dyDescent="0.3">
      <c r="A165" s="10" t="s">
        <v>666</v>
      </c>
      <c r="C165" s="54" t="s">
        <v>407</v>
      </c>
      <c r="D165" s="104">
        <v>3</v>
      </c>
      <c r="E165" s="16" t="s">
        <v>1127</v>
      </c>
      <c r="J165" s="216"/>
      <c r="K165" s="216"/>
      <c r="L165" s="216"/>
      <c r="M165" s="216"/>
      <c r="N165" s="216"/>
      <c r="O165" s="111"/>
      <c r="P165" s="216"/>
      <c r="Q165" s="216"/>
      <c r="R165" s="216"/>
      <c r="S165" s="216"/>
      <c r="T165" s="216"/>
      <c r="Z165" s="241"/>
      <c r="AA165" s="241"/>
      <c r="AB165" s="241"/>
      <c r="AJ165" s="154"/>
      <c r="AK165" s="154"/>
      <c r="AL165" s="154"/>
      <c r="AM165" s="154"/>
      <c r="AN165" s="154"/>
      <c r="AO165" s="154"/>
      <c r="AP165" s="154"/>
      <c r="AQ165" s="154"/>
      <c r="AR165" s="154"/>
      <c r="AS165" s="154"/>
      <c r="AT165" s="154"/>
      <c r="AU165" s="154"/>
      <c r="AV165" s="154"/>
      <c r="AW165" s="154"/>
      <c r="AX165" s="154"/>
      <c r="AY165" s="154"/>
      <c r="AZ165" s="154"/>
      <c r="BA165" s="154"/>
      <c r="BB165" s="154"/>
      <c r="BC165" s="154"/>
      <c r="BD165" s="154"/>
      <c r="BE165" s="154"/>
      <c r="BF165" s="154"/>
      <c r="BG165" s="154"/>
      <c r="BS165" s="27">
        <v>6.25</v>
      </c>
    </row>
    <row r="166" spans="1:82" x14ac:dyDescent="0.3">
      <c r="A166" s="10"/>
      <c r="C166" s="54"/>
      <c r="J166" s="216"/>
      <c r="K166" s="216"/>
      <c r="L166" s="216"/>
      <c r="M166" s="216"/>
      <c r="N166" s="216"/>
      <c r="O166" s="111"/>
      <c r="P166" s="216"/>
      <c r="Q166" s="216"/>
      <c r="R166" s="216"/>
      <c r="S166" s="216"/>
      <c r="T166" s="216"/>
      <c r="AJ166" s="154"/>
      <c r="AK166" s="154"/>
      <c r="AL166" s="154"/>
      <c r="AM166" s="154"/>
      <c r="AN166" s="154"/>
      <c r="AO166" s="154"/>
      <c r="AP166" s="154"/>
      <c r="AQ166" s="154"/>
      <c r="AR166" s="154"/>
      <c r="AS166" s="154"/>
      <c r="AT166" s="154"/>
      <c r="AU166" s="154"/>
      <c r="AV166" s="154"/>
      <c r="AW166" s="154"/>
      <c r="AX166" s="154"/>
      <c r="AY166" s="154"/>
      <c r="AZ166" s="154"/>
      <c r="BA166" s="154"/>
      <c r="BB166" s="154"/>
      <c r="BC166" s="154"/>
      <c r="BD166" s="154"/>
      <c r="BE166" s="154"/>
      <c r="BF166" s="154"/>
      <c r="BG166" s="154"/>
    </row>
    <row r="167" spans="1:82" x14ac:dyDescent="0.3">
      <c r="A167" s="10" t="s">
        <v>667</v>
      </c>
      <c r="B167" t="s">
        <v>499</v>
      </c>
      <c r="C167" s="54" t="s">
        <v>409</v>
      </c>
      <c r="D167" s="25">
        <v>1</v>
      </c>
      <c r="E167" s="16" t="s">
        <v>544</v>
      </c>
      <c r="G167" s="100" t="s">
        <v>1535</v>
      </c>
      <c r="H167">
        <v>1</v>
      </c>
      <c r="I167" s="217">
        <f>(L167*17)+(P167*37)+(CB167*17)+(AH167*29)+(AD167*8)</f>
        <v>686.70299727520421</v>
      </c>
      <c r="J167" s="225">
        <v>70.269754768392374</v>
      </c>
      <c r="K167" s="225">
        <v>2.1801089918256129</v>
      </c>
      <c r="L167" s="225">
        <v>13.73841961852861</v>
      </c>
      <c r="M167" s="225">
        <v>0.31880108991825612</v>
      </c>
      <c r="N167" s="225">
        <v>13.419618528610355</v>
      </c>
      <c r="O167" s="240">
        <v>4.0871934604904625E-2</v>
      </c>
      <c r="P167" s="225">
        <v>11.098092643051769</v>
      </c>
      <c r="Q167" s="225">
        <v>0</v>
      </c>
      <c r="R167" s="225">
        <v>4.7100817438692104</v>
      </c>
      <c r="S167" s="225">
        <v>4.7092643051771121</v>
      </c>
      <c r="T167" s="225">
        <v>0.36566757493188012</v>
      </c>
      <c r="U167" s="191">
        <v>0.54495912806539504</v>
      </c>
      <c r="V167" s="225">
        <v>1.5013623978201633</v>
      </c>
      <c r="W167" s="225">
        <v>0</v>
      </c>
      <c r="X167" s="225">
        <v>0</v>
      </c>
      <c r="Y167" s="225">
        <v>0</v>
      </c>
      <c r="Z167" s="225">
        <v>1.2888283378746594</v>
      </c>
      <c r="AA167" s="225">
        <v>0</v>
      </c>
      <c r="AB167" s="225">
        <v>0</v>
      </c>
      <c r="AC167" s="191">
        <v>0</v>
      </c>
      <c r="AD167" s="191">
        <v>0.42234332425068122</v>
      </c>
      <c r="AE167" s="191">
        <v>0</v>
      </c>
      <c r="AF167" s="191">
        <v>0.13079019073569481</v>
      </c>
      <c r="AG167" s="191">
        <v>0</v>
      </c>
      <c r="AH167" s="191">
        <v>0</v>
      </c>
      <c r="AI167" s="191">
        <v>2.1689373297002725</v>
      </c>
      <c r="AJ167" s="191">
        <v>10.899182561307901</v>
      </c>
      <c r="AK167" s="191">
        <v>1.0531335149863761</v>
      </c>
      <c r="AL167" s="191">
        <v>16.594005449591283</v>
      </c>
      <c r="AM167" s="191">
        <v>118.5149863760218</v>
      </c>
      <c r="AN167" s="191">
        <v>255.98092643051774</v>
      </c>
      <c r="AO167" s="191">
        <v>592.50681198910081</v>
      </c>
      <c r="AP167" s="191">
        <v>2.7269754768392374</v>
      </c>
      <c r="AQ167" s="191">
        <v>3.1607629427792924E-2</v>
      </c>
      <c r="AR167" s="191">
        <v>4.9264305177111707</v>
      </c>
      <c r="AS167" s="191">
        <v>34.332425068119896</v>
      </c>
      <c r="AT167" s="191">
        <v>0</v>
      </c>
      <c r="AU167" s="191">
        <v>10.626702997275205</v>
      </c>
      <c r="AV167" s="191">
        <v>0</v>
      </c>
      <c r="AW167" s="191">
        <v>62.94277929155313</v>
      </c>
      <c r="AX167" s="191">
        <v>0</v>
      </c>
      <c r="AY167" s="191">
        <v>0</v>
      </c>
      <c r="AZ167" s="191">
        <v>0</v>
      </c>
      <c r="BA167" s="191">
        <v>0</v>
      </c>
      <c r="BB167" s="191">
        <v>0</v>
      </c>
      <c r="BC167" s="191">
        <v>0</v>
      </c>
      <c r="BD167" s="191">
        <v>0</v>
      </c>
      <c r="BE167" s="191">
        <v>0.4768392370572207</v>
      </c>
      <c r="BF167" s="191">
        <v>0</v>
      </c>
      <c r="BG167" s="191">
        <v>0.27574931880108994</v>
      </c>
      <c r="BH167" s="191">
        <v>0</v>
      </c>
      <c r="BI167" s="191">
        <v>4.3378746594005452E-2</v>
      </c>
      <c r="BJ167" s="191">
        <v>8.4577656675749333E-2</v>
      </c>
      <c r="BK167" s="191">
        <v>3.363487738419618</v>
      </c>
      <c r="BL167" s="191"/>
      <c r="BM167" s="191">
        <v>0.22910081743869212</v>
      </c>
      <c r="BN167" s="191">
        <v>14.604904632152591</v>
      </c>
      <c r="BO167" s="191">
        <v>1.0899182561307901</v>
      </c>
      <c r="BP167" s="191">
        <v>5.9400544959128068</v>
      </c>
      <c r="BQ167" s="50"/>
      <c r="BR167" s="14"/>
      <c r="BS167" s="27">
        <v>6.25</v>
      </c>
      <c r="BT167" s="14"/>
      <c r="BU167" s="14"/>
      <c r="BV167" s="27" t="s">
        <v>496</v>
      </c>
      <c r="BW167" s="50"/>
      <c r="BX167" s="50"/>
      <c r="BY167" s="50"/>
      <c r="BZ167" s="50"/>
      <c r="CA167" s="27">
        <f>CB167+J167+L167+P167+AD167+AI167</f>
        <v>100</v>
      </c>
      <c r="CB167" s="27">
        <f>100-(J167+L167+P167+AI167+AD167+AH167)</f>
        <v>2.3024523160762982</v>
      </c>
      <c r="CC167" s="50"/>
    </row>
    <row r="168" spans="1:82" x14ac:dyDescent="0.3">
      <c r="A168" s="10"/>
      <c r="C168" s="54"/>
      <c r="G168" s="100"/>
      <c r="J168" s="216"/>
      <c r="K168" s="216"/>
      <c r="L168" s="216"/>
      <c r="N168" s="216"/>
      <c r="O168" s="111"/>
      <c r="P168" s="216"/>
      <c r="Q168" s="216"/>
      <c r="R168" s="216"/>
      <c r="S168" s="216"/>
      <c r="T168" s="216"/>
      <c r="V168" s="216"/>
      <c r="W168" s="216"/>
      <c r="X168" s="216"/>
      <c r="Y168" s="216"/>
      <c r="Z168" s="216"/>
      <c r="AA168" s="216"/>
      <c r="AB168" s="216"/>
      <c r="AJ168" s="154"/>
      <c r="AK168" s="154"/>
      <c r="AL168" s="154"/>
      <c r="AM168" s="154"/>
      <c r="AN168" s="154"/>
      <c r="AO168" s="154"/>
      <c r="AP168" s="154"/>
      <c r="AQ168" s="154"/>
      <c r="AR168" s="154"/>
      <c r="AS168" s="154"/>
      <c r="AT168" s="154"/>
      <c r="AU168" s="154"/>
      <c r="AV168" s="154"/>
      <c r="AW168" s="154"/>
      <c r="AX168" s="154"/>
      <c r="AY168" s="154"/>
      <c r="AZ168" s="154"/>
      <c r="BA168" s="154"/>
      <c r="BB168" s="154"/>
      <c r="BC168" s="154"/>
      <c r="BD168" s="154"/>
      <c r="BE168" s="154"/>
      <c r="BF168" s="154"/>
      <c r="BG168" s="154"/>
    </row>
    <row r="169" spans="1:82" x14ac:dyDescent="0.3">
      <c r="A169" s="10" t="s">
        <v>668</v>
      </c>
      <c r="B169" t="s">
        <v>499</v>
      </c>
      <c r="C169" s="54" t="s">
        <v>407</v>
      </c>
      <c r="D169" s="25">
        <v>1</v>
      </c>
      <c r="E169" s="16" t="s">
        <v>237</v>
      </c>
      <c r="G169" s="100" t="s">
        <v>1535</v>
      </c>
      <c r="H169" s="27">
        <v>1</v>
      </c>
      <c r="I169" s="217">
        <f>(L169*17)+(P169*37)+(CB169*17)+(AH169*29)+(AD169*8)</f>
        <v>954.69999999999982</v>
      </c>
      <c r="J169" s="216">
        <v>62</v>
      </c>
      <c r="K169" s="216">
        <v>3.15</v>
      </c>
      <c r="L169" s="216">
        <v>19.7</v>
      </c>
      <c r="M169" s="216">
        <v>0</v>
      </c>
      <c r="N169" s="216">
        <v>19.7</v>
      </c>
      <c r="O169" s="111">
        <v>0.06</v>
      </c>
      <c r="P169" s="216">
        <v>16.2</v>
      </c>
      <c r="R169" s="216">
        <v>6.9</v>
      </c>
      <c r="S169" s="216">
        <v>6.9</v>
      </c>
      <c r="T169" s="216">
        <v>0.5</v>
      </c>
      <c r="U169" s="27">
        <v>0.8</v>
      </c>
      <c r="V169" s="216">
        <f>X169/1.1</f>
        <v>0</v>
      </c>
      <c r="W169" s="216"/>
      <c r="X169" s="216">
        <v>0</v>
      </c>
      <c r="Y169" s="216">
        <f>AA169/1.1</f>
        <v>0</v>
      </c>
      <c r="Z169" s="216">
        <f>AB169/1.05</f>
        <v>0</v>
      </c>
      <c r="AA169" s="216">
        <v>0</v>
      </c>
      <c r="AB169" s="216">
        <v>0</v>
      </c>
      <c r="AD169" s="27">
        <v>0</v>
      </c>
      <c r="AF169" s="27">
        <v>0</v>
      </c>
      <c r="AI169" s="27">
        <v>0.9</v>
      </c>
      <c r="AJ169" s="154">
        <v>9</v>
      </c>
      <c r="AK169" s="154">
        <v>1.4</v>
      </c>
      <c r="AL169" s="154">
        <v>17</v>
      </c>
      <c r="AM169" s="154">
        <v>160</v>
      </c>
      <c r="AN169" s="154">
        <v>260</v>
      </c>
      <c r="AO169" s="154">
        <v>80</v>
      </c>
      <c r="AP169" s="154">
        <v>3.9</v>
      </c>
      <c r="AQ169" s="154" t="s">
        <v>501</v>
      </c>
      <c r="AR169" s="154">
        <v>7</v>
      </c>
      <c r="AS169" s="154" t="s">
        <v>501</v>
      </c>
      <c r="AT169" s="154"/>
      <c r="AU169" s="154"/>
      <c r="AV169" s="154" t="s">
        <v>501</v>
      </c>
      <c r="AW169" s="154" t="s">
        <v>501</v>
      </c>
      <c r="AX169" s="154"/>
      <c r="AY169" s="154"/>
      <c r="AZ169" s="154"/>
      <c r="BA169" s="154"/>
      <c r="BB169" s="154"/>
      <c r="BC169" s="154"/>
      <c r="BD169" s="154"/>
      <c r="BE169" s="154">
        <v>0.7</v>
      </c>
      <c r="BF169" s="154"/>
      <c r="BG169" s="154">
        <v>0.17</v>
      </c>
      <c r="BI169" s="27">
        <v>0.06</v>
      </c>
      <c r="BJ169" s="27">
        <v>0.13</v>
      </c>
      <c r="BK169" s="27">
        <v>5.8</v>
      </c>
      <c r="BM169" s="27">
        <v>0.37</v>
      </c>
      <c r="BN169" s="27">
        <v>14</v>
      </c>
      <c r="BO169" s="27">
        <v>2</v>
      </c>
      <c r="BP169" s="27">
        <v>0</v>
      </c>
      <c r="BS169" s="27">
        <v>6.25</v>
      </c>
      <c r="BV169" s="27" t="s">
        <v>8</v>
      </c>
      <c r="BW169" s="27">
        <v>416</v>
      </c>
      <c r="CA169" s="27">
        <f>CB169+J169+L169+P169+AD169+AI169</f>
        <v>100</v>
      </c>
      <c r="CB169" s="27">
        <f>100-(J169+L169+P169+AI169+AD169+AH169)</f>
        <v>1.1999999999999886</v>
      </c>
    </row>
    <row r="170" spans="1:82" x14ac:dyDescent="0.3">
      <c r="A170" s="10"/>
      <c r="C170" s="54"/>
      <c r="G170" s="100"/>
      <c r="J170" s="216"/>
      <c r="K170" s="216"/>
      <c r="L170" s="216"/>
      <c r="M170" s="27" t="s">
        <v>1110</v>
      </c>
      <c r="N170" s="216" t="s">
        <v>1110</v>
      </c>
      <c r="P170" s="216"/>
      <c r="R170" s="216"/>
      <c r="S170" s="216"/>
      <c r="T170" s="216"/>
      <c r="V170" s="216" t="s">
        <v>1110</v>
      </c>
      <c r="W170" s="216"/>
      <c r="X170" s="216"/>
      <c r="Y170" s="216" t="s">
        <v>1110</v>
      </c>
      <c r="Z170" s="216" t="s">
        <v>1110</v>
      </c>
      <c r="AA170" s="216"/>
      <c r="AB170" s="216"/>
      <c r="AD170" s="27" t="s">
        <v>1110</v>
      </c>
      <c r="AI170" s="27" t="s">
        <v>617</v>
      </c>
      <c r="AJ170" s="154"/>
      <c r="AK170" s="154"/>
      <c r="AL170" s="154"/>
      <c r="AM170" s="154"/>
      <c r="AN170" s="154"/>
      <c r="AO170" s="154"/>
      <c r="AP170" s="154"/>
      <c r="AQ170" s="154"/>
      <c r="AR170" s="154"/>
      <c r="AS170" s="154"/>
      <c r="AT170" s="154"/>
      <c r="AU170" s="154"/>
      <c r="AV170" s="154"/>
      <c r="AW170" s="154"/>
      <c r="AX170" s="154"/>
      <c r="AY170" s="154"/>
      <c r="AZ170" s="154"/>
      <c r="BA170" s="154"/>
      <c r="BB170" s="154"/>
      <c r="BC170" s="154"/>
      <c r="BD170" s="154"/>
      <c r="BE170" s="154"/>
      <c r="BF170" s="154"/>
      <c r="BG170" s="154"/>
    </row>
    <row r="171" spans="1:82" x14ac:dyDescent="0.3">
      <c r="A171" s="10" t="s">
        <v>669</v>
      </c>
      <c r="B171" t="s">
        <v>499</v>
      </c>
      <c r="C171" s="54" t="s">
        <v>407</v>
      </c>
      <c r="D171" s="25">
        <v>1</v>
      </c>
      <c r="E171" s="16" t="s">
        <v>368</v>
      </c>
      <c r="G171" s="100" t="s">
        <v>1535</v>
      </c>
      <c r="H171" s="27">
        <v>1</v>
      </c>
      <c r="I171" s="217">
        <f>(L171*17)+(P171*37)+(CB171*17)+(AH171*29)+(AD171*8)</f>
        <v>859.89999999999986</v>
      </c>
      <c r="J171" s="216">
        <v>64.400000000000006</v>
      </c>
      <c r="K171" s="216">
        <v>3.49</v>
      </c>
      <c r="L171" s="216">
        <v>21.8</v>
      </c>
      <c r="M171" s="216">
        <v>0</v>
      </c>
      <c r="N171" s="216">
        <v>21.8</v>
      </c>
      <c r="O171" s="27">
        <v>7.9000000000000001E-2</v>
      </c>
      <c r="P171" s="27">
        <v>13.5</v>
      </c>
      <c r="R171" s="216">
        <v>5.7</v>
      </c>
      <c r="S171" s="216">
        <v>5.7</v>
      </c>
      <c r="T171" s="216">
        <v>0.6</v>
      </c>
      <c r="U171" s="27">
        <v>0.7</v>
      </c>
      <c r="V171" s="216">
        <v>0</v>
      </c>
      <c r="W171" s="216"/>
      <c r="X171" s="216">
        <v>0</v>
      </c>
      <c r="Y171" s="216">
        <v>0</v>
      </c>
      <c r="Z171" s="216">
        <v>0</v>
      </c>
      <c r="AA171" s="216">
        <v>0</v>
      </c>
      <c r="AB171" s="216">
        <v>0</v>
      </c>
      <c r="AD171" s="27">
        <v>0</v>
      </c>
      <c r="AF171" s="27">
        <v>0</v>
      </c>
      <c r="AI171" s="27">
        <v>0.9</v>
      </c>
      <c r="AJ171" s="154">
        <v>20</v>
      </c>
      <c r="AK171" s="154">
        <v>2.7</v>
      </c>
      <c r="AL171" s="154">
        <v>15</v>
      </c>
      <c r="AM171" s="154">
        <v>150</v>
      </c>
      <c r="AN171" s="154">
        <v>210</v>
      </c>
      <c r="AO171" s="154">
        <v>73</v>
      </c>
      <c r="AP171" s="154">
        <v>5</v>
      </c>
      <c r="AQ171" s="154">
        <v>0.1</v>
      </c>
      <c r="AR171" s="154">
        <v>7</v>
      </c>
      <c r="AS171" s="154">
        <v>0.02</v>
      </c>
      <c r="AT171" s="154"/>
      <c r="AU171" s="154"/>
      <c r="AV171" s="154">
        <v>9</v>
      </c>
      <c r="AW171" s="154">
        <v>25</v>
      </c>
      <c r="AX171" s="154"/>
      <c r="AY171" s="154"/>
      <c r="AZ171" s="154"/>
      <c r="BA171" s="154"/>
      <c r="BB171" s="154"/>
      <c r="BC171" s="154"/>
      <c r="BD171" s="154"/>
      <c r="BE171" s="154">
        <v>0.8</v>
      </c>
      <c r="BF171" s="154"/>
      <c r="BG171" s="154">
        <v>0.34</v>
      </c>
      <c r="BI171" s="27">
        <v>0.03</v>
      </c>
      <c r="BJ171" s="27">
        <v>0.19</v>
      </c>
      <c r="BK171" s="27">
        <v>4.5999999999999996</v>
      </c>
      <c r="BM171" s="27">
        <v>0.28000000000000003</v>
      </c>
      <c r="BN171" s="27">
        <v>17</v>
      </c>
      <c r="BO171" s="27">
        <v>2</v>
      </c>
      <c r="BP171" s="27">
        <v>0</v>
      </c>
      <c r="BS171" s="27">
        <v>6.25</v>
      </c>
      <c r="BV171" s="27" t="s">
        <v>8</v>
      </c>
      <c r="BW171" s="27">
        <v>418</v>
      </c>
      <c r="CA171" s="27">
        <f>CB171+J171+L171+P171+AD171+AI171</f>
        <v>100</v>
      </c>
      <c r="CB171" s="27">
        <f>100-(J171+L171+P171+AI171+AD171+AH171)</f>
        <v>-0.60000000000000853</v>
      </c>
    </row>
    <row r="172" spans="1:82" x14ac:dyDescent="0.3">
      <c r="A172" s="10"/>
      <c r="C172" s="54"/>
      <c r="G172" s="100"/>
      <c r="J172" s="216"/>
      <c r="K172" s="216"/>
      <c r="L172" s="216"/>
      <c r="M172" s="27" t="s">
        <v>1110</v>
      </c>
      <c r="N172" s="216" t="s">
        <v>1110</v>
      </c>
      <c r="S172" s="216"/>
      <c r="T172" s="216"/>
      <c r="V172" s="216" t="s">
        <v>1110</v>
      </c>
      <c r="W172" s="216"/>
      <c r="X172" s="216"/>
      <c r="Y172" s="216" t="s">
        <v>1110</v>
      </c>
      <c r="Z172" s="216" t="s">
        <v>1110</v>
      </c>
      <c r="AA172" s="216"/>
      <c r="AB172" s="216"/>
      <c r="AD172" s="27" t="s">
        <v>1110</v>
      </c>
      <c r="AI172" s="27" t="s">
        <v>617</v>
      </c>
      <c r="AJ172" s="154"/>
      <c r="AK172" s="154"/>
      <c r="AL172" s="154"/>
      <c r="AM172" s="154"/>
      <c r="AN172" s="154"/>
      <c r="AO172" s="154"/>
      <c r="AP172" s="154"/>
      <c r="AQ172" s="154"/>
      <c r="AR172" s="154"/>
      <c r="AS172" s="154"/>
      <c r="AT172" s="154"/>
      <c r="AU172" s="154"/>
      <c r="AV172" s="154"/>
      <c r="AW172" s="154"/>
      <c r="AX172" s="154"/>
      <c r="AY172" s="154"/>
      <c r="AZ172" s="154"/>
      <c r="BA172" s="154"/>
      <c r="BB172" s="154"/>
      <c r="BC172" s="154"/>
      <c r="BD172" s="154"/>
      <c r="BE172" s="154"/>
      <c r="BF172" s="154"/>
      <c r="BG172" s="154"/>
    </row>
    <row r="173" spans="1:82" x14ac:dyDescent="0.3">
      <c r="A173" s="10" t="s">
        <v>670</v>
      </c>
      <c r="C173" s="54" t="s">
        <v>407</v>
      </c>
      <c r="D173" s="107">
        <v>3</v>
      </c>
      <c r="E173" s="16" t="s">
        <v>369</v>
      </c>
      <c r="G173" s="100" t="s">
        <v>1535</v>
      </c>
      <c r="J173" s="216"/>
      <c r="K173" s="216"/>
      <c r="L173" s="216"/>
      <c r="N173" s="216"/>
      <c r="S173" s="216"/>
      <c r="T173" s="216"/>
      <c r="V173" s="216"/>
      <c r="W173" s="216"/>
      <c r="X173" s="216"/>
      <c r="Y173" s="216"/>
      <c r="Z173" s="216"/>
      <c r="AA173" s="216"/>
      <c r="AB173" s="216"/>
      <c r="AJ173" s="154"/>
      <c r="AK173" s="154"/>
      <c r="AL173" s="154"/>
      <c r="AM173" s="154"/>
      <c r="AN173" s="154"/>
      <c r="AO173" s="154"/>
      <c r="AP173" s="154"/>
      <c r="AQ173" s="154"/>
      <c r="AR173" s="154"/>
      <c r="AS173" s="154"/>
      <c r="AT173" s="154"/>
      <c r="AU173" s="154"/>
      <c r="AV173" s="154"/>
      <c r="AW173" s="154"/>
      <c r="AX173" s="154"/>
      <c r="AY173" s="154"/>
      <c r="AZ173" s="154"/>
      <c r="BA173" s="154"/>
      <c r="BB173" s="154"/>
      <c r="BC173" s="154"/>
      <c r="BD173" s="154"/>
      <c r="BE173" s="154"/>
      <c r="BF173" s="154"/>
      <c r="BG173" s="154"/>
      <c r="BS173" s="27">
        <v>6.25</v>
      </c>
    </row>
    <row r="174" spans="1:82" x14ac:dyDescent="0.3">
      <c r="A174" s="10"/>
      <c r="G174" s="100"/>
      <c r="J174" s="216"/>
      <c r="K174" s="216"/>
      <c r="L174" s="216"/>
      <c r="N174" s="216"/>
      <c r="V174" s="216"/>
      <c r="W174" s="216"/>
      <c r="X174" s="216"/>
      <c r="Y174" s="216"/>
      <c r="Z174" s="216"/>
      <c r="AA174" s="216"/>
      <c r="AB174" s="216"/>
      <c r="AJ174" s="154"/>
      <c r="AK174" s="154"/>
      <c r="AL174" s="154"/>
      <c r="AM174" s="154"/>
      <c r="AN174" s="154"/>
      <c r="AO174" s="154"/>
      <c r="AP174" s="154"/>
      <c r="AQ174" s="154"/>
      <c r="AR174" s="154"/>
      <c r="AS174" s="154"/>
      <c r="AT174" s="154"/>
      <c r="AU174" s="154"/>
      <c r="AV174" s="154"/>
      <c r="AW174" s="154"/>
      <c r="AX174" s="154"/>
      <c r="AY174" s="154"/>
      <c r="AZ174" s="154"/>
      <c r="BA174" s="154"/>
      <c r="BB174" s="154"/>
      <c r="BC174" s="154"/>
      <c r="BD174" s="154"/>
      <c r="BE174" s="154"/>
      <c r="BF174" s="154"/>
      <c r="BG174" s="154"/>
    </row>
    <row r="175" spans="1:82" x14ac:dyDescent="0.3">
      <c r="A175" s="10" t="s">
        <v>671</v>
      </c>
      <c r="B175" t="s">
        <v>498</v>
      </c>
      <c r="C175" s="54" t="s">
        <v>409</v>
      </c>
      <c r="D175" s="107">
        <v>3</v>
      </c>
      <c r="E175" s="16" t="s">
        <v>370</v>
      </c>
      <c r="G175" s="100" t="s">
        <v>1535</v>
      </c>
      <c r="J175" s="216"/>
      <c r="K175" s="216"/>
      <c r="L175" s="216"/>
      <c r="N175" s="216"/>
      <c r="V175" s="216"/>
      <c r="W175" s="216"/>
      <c r="X175" s="216"/>
      <c r="Y175" s="216"/>
      <c r="Z175" s="216"/>
      <c r="AA175" s="216"/>
      <c r="AB175" s="216"/>
      <c r="AJ175" s="154"/>
      <c r="AK175" s="154"/>
      <c r="AL175" s="154"/>
      <c r="AM175" s="154"/>
      <c r="AN175" s="154"/>
      <c r="AO175" s="154"/>
      <c r="AP175" s="154"/>
      <c r="AQ175" s="154"/>
      <c r="AR175" s="154"/>
      <c r="AS175" s="154"/>
      <c r="AT175" s="154"/>
      <c r="AU175" s="154"/>
      <c r="AV175" s="154"/>
      <c r="AW175" s="154"/>
      <c r="AX175" s="154"/>
      <c r="AY175" s="154"/>
      <c r="AZ175" s="154"/>
      <c r="BA175" s="154"/>
      <c r="BB175" s="154"/>
      <c r="BC175" s="154"/>
      <c r="BD175" s="154"/>
      <c r="BE175" s="154"/>
      <c r="BF175" s="154"/>
      <c r="BG175" s="154"/>
      <c r="BS175" s="27">
        <v>6.25</v>
      </c>
      <c r="BV175" s="27" t="s">
        <v>496</v>
      </c>
    </row>
    <row r="176" spans="1:82" x14ac:dyDescent="0.3">
      <c r="A176" s="10"/>
      <c r="G176" s="100"/>
      <c r="J176" s="216"/>
      <c r="K176" s="216"/>
      <c r="L176" s="216"/>
      <c r="V176" s="216"/>
      <c r="W176" s="216"/>
      <c r="X176" s="216"/>
      <c r="Y176" s="216"/>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54"/>
    </row>
    <row r="177" spans="1:80" x14ac:dyDescent="0.3">
      <c r="A177" s="10" t="s">
        <v>672</v>
      </c>
      <c r="C177" s="54" t="s">
        <v>407</v>
      </c>
      <c r="D177" s="107">
        <v>3</v>
      </c>
      <c r="E177" s="16" t="s">
        <v>1609</v>
      </c>
      <c r="G177" s="100" t="s">
        <v>1535</v>
      </c>
      <c r="J177" s="216"/>
      <c r="K177" s="216"/>
      <c r="L177" s="216"/>
      <c r="V177" s="216"/>
      <c r="W177" s="216"/>
      <c r="X177" s="216"/>
      <c r="Y177" s="216"/>
      <c r="AJ177" s="154"/>
      <c r="AK177" s="154"/>
      <c r="AL177" s="154"/>
      <c r="AM177" s="154"/>
      <c r="AN177" s="154"/>
      <c r="AO177" s="154"/>
      <c r="AP177" s="154"/>
      <c r="AQ177" s="154"/>
      <c r="AR177" s="154"/>
      <c r="AS177" s="154"/>
      <c r="AT177" s="154"/>
      <c r="AU177" s="154"/>
      <c r="AV177" s="154"/>
      <c r="AW177" s="154"/>
      <c r="AX177" s="154"/>
      <c r="AY177" s="154"/>
      <c r="AZ177" s="154"/>
      <c r="BA177" s="154"/>
      <c r="BB177" s="154"/>
      <c r="BC177" s="154"/>
      <c r="BD177" s="154"/>
      <c r="BE177" s="154"/>
      <c r="BF177" s="154"/>
      <c r="BG177" s="154"/>
      <c r="BS177" s="27">
        <v>6.25</v>
      </c>
    </row>
    <row r="178" spans="1:80" x14ac:dyDescent="0.3">
      <c r="A178" s="10"/>
      <c r="G178" s="100"/>
      <c r="J178" s="216"/>
      <c r="K178" s="216"/>
      <c r="L178" s="216"/>
      <c r="V178" s="216"/>
      <c r="W178" s="216"/>
      <c r="X178" s="216"/>
      <c r="Y178" s="216"/>
      <c r="AJ178" s="154"/>
      <c r="AK178" s="154"/>
      <c r="AL178" s="154"/>
      <c r="AM178" s="154"/>
      <c r="AN178" s="154"/>
      <c r="AO178" s="154"/>
      <c r="AP178" s="154"/>
      <c r="AQ178" s="154"/>
      <c r="AR178" s="154"/>
      <c r="AS178" s="154"/>
      <c r="AT178" s="154"/>
      <c r="AU178" s="154"/>
      <c r="AV178" s="154"/>
      <c r="AW178" s="154"/>
      <c r="AX178" s="154"/>
      <c r="AY178" s="154"/>
      <c r="AZ178" s="154"/>
      <c r="BA178" s="154"/>
      <c r="BB178" s="154"/>
      <c r="BC178" s="154"/>
      <c r="BD178" s="154"/>
      <c r="BE178" s="154"/>
      <c r="BF178" s="154"/>
      <c r="BG178" s="154"/>
    </row>
    <row r="179" spans="1:80" x14ac:dyDescent="0.3">
      <c r="A179" s="10" t="s">
        <v>673</v>
      </c>
      <c r="C179" s="54" t="s">
        <v>407</v>
      </c>
      <c r="D179" s="107">
        <v>3</v>
      </c>
      <c r="E179" s="16" t="s">
        <v>1610</v>
      </c>
      <c r="G179" s="100" t="s">
        <v>1535</v>
      </c>
      <c r="J179" s="216"/>
      <c r="K179" s="216"/>
      <c r="L179" s="216"/>
      <c r="V179" s="216"/>
      <c r="W179" s="216"/>
      <c r="X179" s="216"/>
      <c r="Y179" s="216"/>
      <c r="AJ179" s="154"/>
      <c r="AK179" s="154"/>
      <c r="AL179" s="154"/>
      <c r="AM179" s="154"/>
      <c r="AN179" s="154"/>
      <c r="AO179" s="154"/>
      <c r="AP179" s="154"/>
      <c r="AQ179" s="154"/>
      <c r="AR179" s="154"/>
      <c r="AS179" s="154"/>
      <c r="AT179" s="154"/>
      <c r="AU179" s="154"/>
      <c r="AV179" s="154"/>
      <c r="AW179" s="154"/>
      <c r="AX179" s="154"/>
      <c r="AY179" s="154"/>
      <c r="AZ179" s="154"/>
      <c r="BA179" s="154"/>
      <c r="BB179" s="154"/>
      <c r="BC179" s="154"/>
      <c r="BD179" s="154"/>
      <c r="BE179" s="154"/>
      <c r="BF179" s="154"/>
      <c r="BG179" s="154"/>
      <c r="BS179" s="27">
        <v>6.25</v>
      </c>
    </row>
    <row r="180" spans="1:80" x14ac:dyDescent="0.3">
      <c r="A180" s="10"/>
      <c r="C180" s="54"/>
      <c r="G180" s="100"/>
      <c r="J180" s="216"/>
      <c r="K180" s="216"/>
      <c r="L180" s="216"/>
      <c r="V180" s="216"/>
      <c r="W180" s="216"/>
      <c r="X180" s="216"/>
      <c r="Y180" s="216"/>
      <c r="AJ180" s="154"/>
      <c r="AK180" s="154"/>
      <c r="AL180" s="154"/>
      <c r="AM180" s="154"/>
      <c r="AN180" s="154"/>
      <c r="AO180" s="154"/>
      <c r="AP180" s="154"/>
      <c r="AQ180" s="154"/>
      <c r="AR180" s="154"/>
      <c r="AS180" s="154"/>
      <c r="AT180" s="154"/>
      <c r="AU180" s="154"/>
      <c r="AV180" s="154"/>
      <c r="AW180" s="154"/>
      <c r="AX180" s="154"/>
      <c r="AY180" s="154"/>
      <c r="AZ180" s="154"/>
      <c r="BA180" s="154"/>
      <c r="BB180" s="154"/>
      <c r="BC180" s="154"/>
      <c r="BD180" s="154"/>
      <c r="BE180" s="154"/>
      <c r="BF180" s="154"/>
      <c r="BG180" s="154"/>
    </row>
    <row r="181" spans="1:80" x14ac:dyDescent="0.3">
      <c r="A181" s="10" t="s">
        <v>674</v>
      </c>
      <c r="C181" s="54" t="s">
        <v>407</v>
      </c>
      <c r="D181" s="107">
        <v>3</v>
      </c>
      <c r="E181" s="16" t="s">
        <v>1611</v>
      </c>
      <c r="G181" s="100" t="s">
        <v>1535</v>
      </c>
      <c r="J181" s="216"/>
      <c r="K181" s="216"/>
      <c r="L181" s="216"/>
      <c r="V181" s="216"/>
      <c r="W181" s="216"/>
      <c r="X181" s="216"/>
      <c r="Y181" s="216"/>
      <c r="AJ181" s="154"/>
      <c r="AK181" s="154"/>
      <c r="AL181" s="154"/>
      <c r="AM181" s="154"/>
      <c r="AN181" s="154"/>
      <c r="AO181" s="154"/>
      <c r="AP181" s="154"/>
      <c r="AQ181" s="154"/>
      <c r="AR181" s="154"/>
      <c r="AS181" s="154"/>
      <c r="AT181" s="154"/>
      <c r="AU181" s="154"/>
      <c r="AV181" s="154"/>
      <c r="AW181" s="154"/>
      <c r="AX181" s="154"/>
      <c r="AY181" s="154"/>
      <c r="AZ181" s="154"/>
      <c r="BA181" s="154"/>
      <c r="BB181" s="154"/>
      <c r="BC181" s="154"/>
      <c r="BD181" s="154"/>
      <c r="BE181" s="154"/>
      <c r="BF181" s="154"/>
      <c r="BG181" s="154"/>
      <c r="BS181" s="27">
        <v>6.25</v>
      </c>
    </row>
    <row r="182" spans="1:80" x14ac:dyDescent="0.3">
      <c r="A182" s="10"/>
      <c r="G182" s="100"/>
      <c r="J182" s="216"/>
      <c r="K182" s="216"/>
      <c r="L182" s="216"/>
      <c r="V182" s="216"/>
      <c r="W182" s="216"/>
      <c r="X182" s="216"/>
      <c r="Y182" s="216"/>
      <c r="AJ182" s="154"/>
      <c r="AK182" s="154"/>
      <c r="AL182" s="154"/>
      <c r="AM182" s="154"/>
      <c r="AN182" s="154"/>
      <c r="AO182" s="154"/>
      <c r="AP182" s="154"/>
      <c r="AQ182" s="154"/>
      <c r="AR182" s="154"/>
      <c r="AS182" s="154"/>
      <c r="AT182" s="154"/>
      <c r="AU182" s="154"/>
      <c r="AV182" s="154"/>
      <c r="AW182" s="154"/>
      <c r="AX182" s="154"/>
      <c r="AY182" s="154"/>
      <c r="AZ182" s="154"/>
      <c r="BA182" s="154"/>
      <c r="BB182" s="154"/>
      <c r="BC182" s="154"/>
      <c r="BD182" s="154"/>
      <c r="BE182" s="154"/>
      <c r="BF182" s="154"/>
      <c r="BG182" s="154"/>
    </row>
    <row r="183" spans="1:80" x14ac:dyDescent="0.3">
      <c r="A183" s="10" t="s">
        <v>675</v>
      </c>
      <c r="B183" t="s">
        <v>499</v>
      </c>
      <c r="C183" s="54" t="s">
        <v>407</v>
      </c>
      <c r="D183" s="25">
        <v>1</v>
      </c>
      <c r="E183" s="16" t="s">
        <v>1133</v>
      </c>
      <c r="F183" s="16" t="s">
        <v>1116</v>
      </c>
      <c r="G183" s="100" t="s">
        <v>1535</v>
      </c>
      <c r="H183" s="27">
        <v>1</v>
      </c>
      <c r="I183" s="217">
        <f>(L183*17)+(P183*37)+(CB183*17)+(AH183*29)+(AD183*8)</f>
        <v>2170.04</v>
      </c>
      <c r="J183" s="216">
        <v>33.6</v>
      </c>
      <c r="K183" s="216">
        <v>2.48</v>
      </c>
      <c r="L183" s="216">
        <v>15.5</v>
      </c>
      <c r="M183" s="216">
        <v>0</v>
      </c>
      <c r="N183" s="216">
        <v>15.5</v>
      </c>
      <c r="O183" s="111">
        <v>9.7000000000000003E-2</v>
      </c>
      <c r="P183" s="216">
        <v>52.3</v>
      </c>
      <c r="R183" s="27">
        <v>24.3</v>
      </c>
      <c r="S183" s="216">
        <v>23.4</v>
      </c>
      <c r="T183" s="216">
        <v>1.8</v>
      </c>
      <c r="U183" s="27">
        <v>2.4</v>
      </c>
      <c r="V183" s="216">
        <v>0</v>
      </c>
      <c r="W183" s="216"/>
      <c r="X183" s="216">
        <v>0</v>
      </c>
      <c r="Y183" s="216">
        <v>0</v>
      </c>
      <c r="Z183" s="216">
        <v>0</v>
      </c>
      <c r="AA183" s="216">
        <v>0</v>
      </c>
      <c r="AB183" s="216">
        <v>0</v>
      </c>
      <c r="AD183" s="27">
        <v>0</v>
      </c>
      <c r="AF183" s="27">
        <v>0</v>
      </c>
      <c r="AI183" s="27">
        <v>0.28000000000000003</v>
      </c>
      <c r="AJ183" s="154">
        <v>6</v>
      </c>
      <c r="AK183" s="154">
        <v>1</v>
      </c>
      <c r="AL183" s="154">
        <v>12</v>
      </c>
      <c r="AM183" s="154">
        <v>110</v>
      </c>
      <c r="AN183" s="154">
        <v>200</v>
      </c>
      <c r="AO183" s="154">
        <v>35</v>
      </c>
      <c r="AP183" s="154">
        <v>1.5</v>
      </c>
      <c r="AQ183" s="154">
        <v>0.01</v>
      </c>
      <c r="AR183" s="154">
        <v>3</v>
      </c>
      <c r="AS183" s="154">
        <v>10</v>
      </c>
      <c r="AT183" s="154"/>
      <c r="AU183" s="154">
        <v>0</v>
      </c>
      <c r="AV183" s="154" t="s">
        <v>501</v>
      </c>
      <c r="AW183" s="154" t="s">
        <v>501</v>
      </c>
      <c r="AX183" s="154"/>
      <c r="AY183" s="154"/>
      <c r="AZ183" s="154"/>
      <c r="BA183" s="154"/>
      <c r="BB183" s="154"/>
      <c r="BC183" s="154"/>
      <c r="BD183" s="154"/>
      <c r="BE183" s="154" t="s">
        <v>1094</v>
      </c>
      <c r="BF183" s="154"/>
      <c r="BG183" s="154">
        <v>0.08</v>
      </c>
      <c r="BI183" s="27">
        <v>0.05</v>
      </c>
      <c r="BJ183" s="27">
        <v>0.18</v>
      </c>
      <c r="BK183" s="27">
        <v>1.6</v>
      </c>
      <c r="BM183" s="27">
        <v>0.23</v>
      </c>
      <c r="BN183" s="27">
        <v>26</v>
      </c>
      <c r="BO183" s="27">
        <v>2</v>
      </c>
      <c r="BP183" s="27">
        <v>0</v>
      </c>
      <c r="BS183" s="27">
        <v>6.25</v>
      </c>
      <c r="BV183" s="27" t="s">
        <v>8</v>
      </c>
      <c r="BW183" s="27">
        <v>411</v>
      </c>
      <c r="CA183" s="27">
        <f>CB183+J183+L183+P183+AD183+AI183</f>
        <v>100</v>
      </c>
      <c r="CB183" s="27">
        <f>100-J183-L183-P183-AI183-AD183</f>
        <v>-1.6799999999999915</v>
      </c>
    </row>
    <row r="184" spans="1:80" x14ac:dyDescent="0.3">
      <c r="A184" s="10"/>
      <c r="C184" s="54"/>
      <c r="G184" s="100"/>
      <c r="J184" s="216"/>
      <c r="K184" s="216"/>
      <c r="L184" s="216"/>
      <c r="M184" s="27" t="s">
        <v>1110</v>
      </c>
      <c r="N184" s="216" t="s">
        <v>1110</v>
      </c>
      <c r="P184" s="216"/>
      <c r="S184" s="216"/>
      <c r="T184" s="216"/>
      <c r="V184" s="216" t="s">
        <v>1110</v>
      </c>
      <c r="W184" s="216"/>
      <c r="X184" s="216"/>
      <c r="Y184" s="216" t="s">
        <v>1110</v>
      </c>
      <c r="Z184" s="216" t="s">
        <v>1110</v>
      </c>
      <c r="AA184" s="216"/>
      <c r="AB184" s="216"/>
      <c r="AD184" s="27" t="s">
        <v>1110</v>
      </c>
      <c r="AI184" s="27" t="s">
        <v>477</v>
      </c>
      <c r="AJ184" s="154"/>
      <c r="AK184" s="154"/>
      <c r="AL184" s="154"/>
      <c r="AM184" s="154"/>
      <c r="AN184" s="154"/>
      <c r="AO184" s="154"/>
      <c r="AP184" s="154"/>
      <c r="AQ184" s="154"/>
      <c r="AR184" s="154"/>
      <c r="AS184" s="154"/>
      <c r="AT184" s="154"/>
      <c r="AU184" s="154" t="s">
        <v>1100</v>
      </c>
      <c r="AV184" s="154"/>
      <c r="AW184" s="154"/>
      <c r="AX184" s="154"/>
      <c r="AY184" s="154"/>
      <c r="AZ184" s="154"/>
      <c r="BA184" s="154"/>
      <c r="BB184" s="154"/>
      <c r="BC184" s="154"/>
      <c r="BD184" s="154"/>
      <c r="BE184" s="154"/>
      <c r="BF184" s="154"/>
      <c r="BG184" s="154"/>
    </row>
    <row r="185" spans="1:80" x14ac:dyDescent="0.3">
      <c r="A185" s="10" t="s">
        <v>676</v>
      </c>
      <c r="B185" t="s">
        <v>499</v>
      </c>
      <c r="C185" s="54" t="s">
        <v>409</v>
      </c>
      <c r="D185" s="14">
        <v>2</v>
      </c>
      <c r="E185" s="16" t="s">
        <v>348</v>
      </c>
      <c r="F185" s="16" t="s">
        <v>249</v>
      </c>
      <c r="G185" s="100" t="s">
        <v>1535</v>
      </c>
      <c r="H185">
        <v>1</v>
      </c>
      <c r="I185" s="217">
        <f>(L185*17)+(P185*37)+(CB185*17)+(AH185*29)+(AD185*8)</f>
        <v>727.25261932479589</v>
      </c>
      <c r="J185" s="222">
        <v>69.577803647652331</v>
      </c>
      <c r="K185" s="222">
        <v>2.4175397749320915</v>
      </c>
      <c r="L185" s="222">
        <v>15.075669383003493</v>
      </c>
      <c r="M185" s="222">
        <v>0.17462165308498254</v>
      </c>
      <c r="N185" s="222">
        <v>14.90104772991851</v>
      </c>
      <c r="O185" s="351">
        <v>5.8983313930927442E-2</v>
      </c>
      <c r="P185" s="222">
        <v>12.010089251067132</v>
      </c>
      <c r="Q185" s="222">
        <v>0</v>
      </c>
      <c r="R185" s="222">
        <v>4.7437524253007375</v>
      </c>
      <c r="S185" s="222">
        <v>4.28826154443151</v>
      </c>
      <c r="T185" s="222">
        <v>1.1274738067520373</v>
      </c>
      <c r="U185" s="150">
        <v>0</v>
      </c>
      <c r="V185" s="222">
        <v>1.1850989522700814</v>
      </c>
      <c r="W185" s="222">
        <v>0</v>
      </c>
      <c r="X185" s="222">
        <v>0</v>
      </c>
      <c r="Y185" s="222">
        <v>1.2417539774932092E-2</v>
      </c>
      <c r="Z185" s="222">
        <v>0.97865735351183536</v>
      </c>
      <c r="AA185" s="222">
        <v>0</v>
      </c>
      <c r="AB185" s="222">
        <v>0</v>
      </c>
      <c r="AC185" s="150">
        <v>0</v>
      </c>
      <c r="AD185" s="150">
        <v>0.34070624757469931</v>
      </c>
      <c r="AE185" s="150">
        <v>0</v>
      </c>
      <c r="AF185" s="150">
        <v>0.11175785797438882</v>
      </c>
      <c r="AG185" s="150">
        <v>0</v>
      </c>
      <c r="AH185" s="150">
        <v>0</v>
      </c>
      <c r="AI185" s="150">
        <v>1.5917733798991074</v>
      </c>
      <c r="AJ185" s="150">
        <v>14.326736515327902</v>
      </c>
      <c r="AK185" s="150">
        <v>0.63019014357780356</v>
      </c>
      <c r="AL185" s="150">
        <v>17.516492045013582</v>
      </c>
      <c r="AM185" s="150">
        <v>132.57275902211873</v>
      </c>
      <c r="AN185" s="150">
        <v>255.28133488552581</v>
      </c>
      <c r="AO185" s="150">
        <v>373.89988358556462</v>
      </c>
      <c r="AP185" s="150">
        <v>2.7083430345362829</v>
      </c>
      <c r="AQ185" s="150">
        <v>0.26461001164144354</v>
      </c>
      <c r="AR185" s="150">
        <v>6.8032596041909201</v>
      </c>
      <c r="AS185" s="150">
        <v>39.115250291036091</v>
      </c>
      <c r="AT185" s="150">
        <v>0</v>
      </c>
      <c r="AU185" s="150">
        <v>204.23554520760572</v>
      </c>
      <c r="AV185" s="150">
        <v>0</v>
      </c>
      <c r="AW185" s="150">
        <v>1225.0523864959255</v>
      </c>
      <c r="AX185" s="150">
        <v>0</v>
      </c>
      <c r="AY185" s="150">
        <v>0</v>
      </c>
      <c r="AZ185" s="150">
        <v>0</v>
      </c>
      <c r="BA185" s="150">
        <v>0</v>
      </c>
      <c r="BB185" s="150">
        <v>0</v>
      </c>
      <c r="BC185" s="150">
        <v>0</v>
      </c>
      <c r="BD185" s="150">
        <v>0.48117966627861852</v>
      </c>
      <c r="BE185" s="150">
        <v>0</v>
      </c>
      <c r="BF185" s="150">
        <v>0</v>
      </c>
      <c r="BG185" s="150">
        <v>0.58102444703143186</v>
      </c>
      <c r="BH185" s="150">
        <v>0</v>
      </c>
      <c r="BI185" s="150">
        <v>6.4400465657741546E-2</v>
      </c>
      <c r="BJ185" s="150">
        <v>4.717112922002329E-2</v>
      </c>
      <c r="BK185" s="150">
        <v>2.5746216530849821</v>
      </c>
      <c r="BL185" s="150"/>
      <c r="BM185" s="150">
        <v>0.10933643771827707</v>
      </c>
      <c r="BN185" s="150">
        <v>4.8195576251455181</v>
      </c>
      <c r="BO185" s="150">
        <v>0.77609623593325572</v>
      </c>
      <c r="BP185" s="150">
        <v>1.909196740395809</v>
      </c>
      <c r="BQ185" s="150"/>
      <c r="BR185" s="150"/>
      <c r="BS185" s="27">
        <v>6.25</v>
      </c>
      <c r="BT185" s="150"/>
      <c r="BU185" s="150"/>
      <c r="BV185" s="27" t="s">
        <v>496</v>
      </c>
      <c r="BW185" s="150"/>
      <c r="BX185" s="150"/>
      <c r="BY185" s="150"/>
      <c r="BZ185" s="150"/>
      <c r="CA185" s="27">
        <f>CB185+J185+L185+P185+AD185+AI185</f>
        <v>100.00000000000001</v>
      </c>
      <c r="CB185" s="27">
        <f>100-J185-L185-P185-AI185-AD185</f>
        <v>1.4039580908032365</v>
      </c>
    </row>
    <row r="186" spans="1:80" x14ac:dyDescent="0.3">
      <c r="A186" s="10"/>
      <c r="C186" s="54"/>
      <c r="D186" s="14"/>
      <c r="G186" s="100"/>
      <c r="J186" s="216"/>
      <c r="K186" s="216"/>
      <c r="L186" s="216"/>
      <c r="N186" s="216"/>
      <c r="P186" s="216"/>
      <c r="Q186" s="216"/>
      <c r="R186" s="216"/>
      <c r="S186" s="216"/>
      <c r="T186" s="216"/>
      <c r="AJ186" s="154"/>
      <c r="AK186" s="154"/>
      <c r="AL186" s="154"/>
      <c r="AM186" s="154"/>
      <c r="AN186" s="154"/>
      <c r="AO186" s="154"/>
      <c r="AP186" s="154"/>
      <c r="AQ186" s="154"/>
      <c r="AR186" s="154"/>
      <c r="AS186" s="154"/>
      <c r="AT186" s="154"/>
      <c r="AU186" s="154"/>
      <c r="AV186" s="154"/>
      <c r="AW186" s="154"/>
      <c r="AX186" s="154"/>
      <c r="AY186" s="154"/>
      <c r="AZ186" s="154"/>
      <c r="BA186" s="154"/>
      <c r="BB186" s="154"/>
      <c r="BC186" s="154"/>
      <c r="BD186" s="154"/>
      <c r="BE186" s="154"/>
      <c r="BF186" s="154"/>
      <c r="BG186" s="154"/>
    </row>
    <row r="187" spans="1:80" ht="15" x14ac:dyDescent="0.3">
      <c r="A187" s="10" t="s">
        <v>265</v>
      </c>
      <c r="B187" t="s">
        <v>499</v>
      </c>
      <c r="C187" s="94" t="s">
        <v>407</v>
      </c>
      <c r="D187" s="25">
        <v>1</v>
      </c>
      <c r="E187" s="44" t="s">
        <v>266</v>
      </c>
      <c r="G187" s="100"/>
      <c r="H187" s="27">
        <v>1</v>
      </c>
      <c r="I187" s="217">
        <f>(L187*17)+(P187*37)+(CB187*17)+(AH187*29)+(AD187*8)</f>
        <v>449.23000000000013</v>
      </c>
      <c r="J187" s="216">
        <v>77.11</v>
      </c>
      <c r="K187" s="223">
        <f>L187/BS187</f>
        <v>2.8351999999999999</v>
      </c>
      <c r="L187" s="216">
        <v>17.72</v>
      </c>
      <c r="M187" s="216">
        <v>0</v>
      </c>
      <c r="N187" s="216">
        <v>17.72</v>
      </c>
      <c r="O187" s="27">
        <v>0.124</v>
      </c>
      <c r="P187" s="216">
        <v>3.94</v>
      </c>
      <c r="Q187" s="216"/>
      <c r="R187" s="216">
        <v>1.383</v>
      </c>
      <c r="S187" s="216">
        <v>1.137</v>
      </c>
      <c r="T187" s="216">
        <v>0.54600000000000004</v>
      </c>
      <c r="V187" s="70">
        <f>W187-AD187</f>
        <v>0.14000000000000001</v>
      </c>
      <c r="W187" s="216">
        <v>0.14000000000000001</v>
      </c>
      <c r="X187" s="216"/>
      <c r="Y187" s="216">
        <v>0.1</v>
      </c>
      <c r="Z187" s="216">
        <v>0</v>
      </c>
      <c r="AD187" s="27">
        <v>0</v>
      </c>
      <c r="AI187" s="27">
        <v>1.1000000000000001</v>
      </c>
      <c r="AJ187" s="154">
        <v>7</v>
      </c>
      <c r="AK187" s="154">
        <v>4.3099999999999996</v>
      </c>
      <c r="AL187" s="154">
        <v>21</v>
      </c>
      <c r="AM187" s="154">
        <v>212</v>
      </c>
      <c r="AN187" s="154">
        <v>282</v>
      </c>
      <c r="AO187" s="154">
        <v>98</v>
      </c>
      <c r="AP187" s="154">
        <v>1.7</v>
      </c>
      <c r="AQ187" s="154">
        <v>0.39600000000000002</v>
      </c>
      <c r="AR187" s="154">
        <v>21.8</v>
      </c>
      <c r="AS187" s="154">
        <v>3.5000000000000003E-2</v>
      </c>
      <c r="AT187" s="154">
        <v>0</v>
      </c>
      <c r="AU187" s="154"/>
      <c r="AV187" s="154">
        <v>0</v>
      </c>
      <c r="AW187" s="154">
        <v>0</v>
      </c>
      <c r="AX187" s="154"/>
      <c r="AY187" s="154"/>
      <c r="AZ187" s="154"/>
      <c r="BA187" s="154"/>
      <c r="BB187" s="154"/>
      <c r="BC187" s="154"/>
      <c r="BD187" s="154"/>
      <c r="BE187" s="154"/>
      <c r="BF187" s="154"/>
      <c r="BG187" s="154">
        <v>0.22</v>
      </c>
      <c r="BI187" s="27">
        <v>0.23799999999999999</v>
      </c>
      <c r="BJ187" s="27">
        <v>0.90600000000000003</v>
      </c>
      <c r="BK187" s="27">
        <v>7.53</v>
      </c>
      <c r="BM187" s="27">
        <v>0.27900000000000003</v>
      </c>
      <c r="BN187" s="27">
        <v>3</v>
      </c>
      <c r="BO187" s="27">
        <v>8.5500000000000007</v>
      </c>
      <c r="BP187" s="27">
        <v>2</v>
      </c>
      <c r="BS187" s="27">
        <v>6.25</v>
      </c>
      <c r="BV187" s="27" t="s">
        <v>7</v>
      </c>
      <c r="BW187" s="27">
        <v>13321</v>
      </c>
      <c r="CA187" s="27">
        <f>CB187+J187+L187+P187+AD187+AI187</f>
        <v>100</v>
      </c>
      <c r="CB187" s="27">
        <f>100-(J187+L187+P187+AI187+AD187+AH187)</f>
        <v>0.13000000000000966</v>
      </c>
    </row>
    <row r="188" spans="1:80" x14ac:dyDescent="0.3">
      <c r="A188" s="10"/>
      <c r="C188" s="54"/>
      <c r="J188" s="216"/>
      <c r="K188" s="216"/>
      <c r="L188" s="216"/>
      <c r="M188" s="216" t="s">
        <v>1110</v>
      </c>
      <c r="N188" s="216" t="s">
        <v>1110</v>
      </c>
      <c r="P188" s="216"/>
      <c r="Q188" s="216"/>
      <c r="R188" s="216"/>
      <c r="S188" s="216"/>
      <c r="T188" s="216"/>
      <c r="V188" s="216"/>
      <c r="W188" s="216"/>
      <c r="X188" s="216"/>
      <c r="Y188" s="216" t="s">
        <v>1110</v>
      </c>
      <c r="Z188" s="216"/>
      <c r="AJ188" s="154"/>
      <c r="AK188" s="154"/>
      <c r="AL188" s="154"/>
      <c r="AM188" s="154"/>
      <c r="AN188" s="154"/>
      <c r="AO188" s="154"/>
      <c r="AP188" s="154"/>
      <c r="AQ188" s="154"/>
      <c r="AR188" s="154"/>
      <c r="AS188" s="154"/>
      <c r="AT188" s="154"/>
      <c r="AU188" s="154"/>
      <c r="AV188" s="154"/>
      <c r="AW188" s="154"/>
      <c r="AX188" s="154"/>
      <c r="AY188" s="154"/>
      <c r="AZ188" s="154"/>
      <c r="BA188" s="154"/>
      <c r="BB188" s="154"/>
      <c r="BC188" s="154"/>
      <c r="BD188" s="154"/>
      <c r="BE188" s="154"/>
      <c r="BF188" s="154"/>
      <c r="BG188" s="154"/>
    </row>
    <row r="189" spans="1:80" x14ac:dyDescent="0.3">
      <c r="A189" s="10" t="s">
        <v>677</v>
      </c>
      <c r="B189" t="s">
        <v>499</v>
      </c>
      <c r="C189" s="54" t="s">
        <v>407</v>
      </c>
      <c r="D189" s="25">
        <v>1</v>
      </c>
      <c r="E189" s="16" t="s">
        <v>185</v>
      </c>
      <c r="H189" s="27">
        <v>1</v>
      </c>
      <c r="I189" s="217">
        <f>(L189*17)+(P189*37)+(CB189*17)+(AH189*29)+(AD189*8)</f>
        <v>703.60000000000025</v>
      </c>
      <c r="J189" s="216">
        <v>64.099999999999994</v>
      </c>
      <c r="K189" s="216">
        <v>4.6100000000000003</v>
      </c>
      <c r="L189" s="216">
        <v>28.8</v>
      </c>
      <c r="M189" s="216">
        <v>0</v>
      </c>
      <c r="N189" s="216">
        <v>28.8</v>
      </c>
      <c r="O189" s="27">
        <v>0.193</v>
      </c>
      <c r="P189" s="216">
        <v>5.6</v>
      </c>
      <c r="Q189" s="216"/>
      <c r="R189" s="216">
        <v>1.68</v>
      </c>
      <c r="S189" s="216">
        <v>1.25</v>
      </c>
      <c r="T189" s="216">
        <v>1.37</v>
      </c>
      <c r="U189" s="27" t="s">
        <v>501</v>
      </c>
      <c r="V189" s="216">
        <v>0</v>
      </c>
      <c r="W189" s="216"/>
      <c r="X189" s="216"/>
      <c r="Y189" s="216">
        <v>0</v>
      </c>
      <c r="Z189" s="216">
        <v>0</v>
      </c>
      <c r="AD189" s="27">
        <v>0</v>
      </c>
      <c r="AI189" s="27">
        <v>1.1000000000000001</v>
      </c>
      <c r="AJ189" s="154">
        <v>6</v>
      </c>
      <c r="AK189" s="154">
        <v>7.5</v>
      </c>
      <c r="AL189" s="154">
        <v>25</v>
      </c>
      <c r="AM189" s="154">
        <v>250</v>
      </c>
      <c r="AN189" s="154">
        <v>233</v>
      </c>
      <c r="AO189" s="154">
        <v>63</v>
      </c>
      <c r="AP189" s="154">
        <v>3.13</v>
      </c>
      <c r="AQ189" s="154">
        <v>0.74</v>
      </c>
      <c r="AR189" s="154">
        <v>3</v>
      </c>
      <c r="AS189" s="154">
        <v>59</v>
      </c>
      <c r="AT189" s="154"/>
      <c r="AU189" s="154">
        <v>0</v>
      </c>
      <c r="AV189" s="154">
        <v>0</v>
      </c>
      <c r="AW189" s="154">
        <v>0</v>
      </c>
      <c r="AX189" s="154"/>
      <c r="AY189" s="154"/>
      <c r="AZ189" s="154"/>
      <c r="BA189" s="154"/>
      <c r="BB189" s="154"/>
      <c r="BC189" s="154"/>
      <c r="BD189" s="154"/>
      <c r="BE189" s="154"/>
      <c r="BF189" s="154"/>
      <c r="BG189" s="154">
        <v>0.72</v>
      </c>
      <c r="BI189" s="27">
        <v>0.14000000000000001</v>
      </c>
      <c r="BJ189" s="27">
        <v>1.54</v>
      </c>
      <c r="BK189" s="27">
        <v>4.0999999999999996</v>
      </c>
      <c r="BM189" s="27">
        <v>0.21</v>
      </c>
      <c r="BN189" s="27">
        <v>2</v>
      </c>
      <c r="BO189" s="27">
        <v>14.3</v>
      </c>
      <c r="BP189" s="27">
        <v>2</v>
      </c>
      <c r="BS189" s="27">
        <v>6.25</v>
      </c>
      <c r="BV189" s="27" t="s">
        <v>186</v>
      </c>
      <c r="BW189" s="27">
        <v>2968</v>
      </c>
      <c r="CA189" s="27">
        <f>CB189+J189+L189+P189+AD189+AI189</f>
        <v>100</v>
      </c>
      <c r="CB189" s="27">
        <f>100-(J189+L189+P189+AI189+AD189+AH189)</f>
        <v>0.4000000000000199</v>
      </c>
    </row>
    <row r="190" spans="1:80" x14ac:dyDescent="0.3">
      <c r="A190" s="10"/>
      <c r="C190" s="54"/>
      <c r="J190" s="216"/>
      <c r="K190" s="216"/>
      <c r="L190" s="216"/>
      <c r="M190" s="216" t="s">
        <v>1110</v>
      </c>
      <c r="N190" s="216" t="s">
        <v>1110</v>
      </c>
      <c r="P190" s="216"/>
      <c r="Q190" s="216"/>
      <c r="R190" s="216"/>
      <c r="S190" s="216"/>
      <c r="T190" s="216"/>
      <c r="V190" s="216"/>
      <c r="W190" s="216"/>
      <c r="X190" s="216"/>
      <c r="Y190" s="216"/>
      <c r="Z190" s="216"/>
      <c r="AJ190" s="154"/>
      <c r="AK190" s="154"/>
      <c r="AL190" s="154"/>
      <c r="AM190" s="154"/>
      <c r="AN190" s="154"/>
      <c r="AO190" s="154"/>
      <c r="AP190" s="154"/>
      <c r="AQ190" s="154"/>
      <c r="AR190" s="154"/>
      <c r="AS190" s="154"/>
      <c r="AT190" s="154"/>
      <c r="AU190" s="154"/>
      <c r="AV190" s="154"/>
      <c r="AW190" s="154"/>
      <c r="AX190" s="154"/>
      <c r="AY190" s="154"/>
      <c r="AZ190" s="154"/>
      <c r="BA190" s="154"/>
      <c r="BB190" s="154"/>
      <c r="BC190" s="154"/>
      <c r="BD190" s="154"/>
      <c r="BE190" s="154"/>
      <c r="BF190" s="154"/>
      <c r="BG190" s="154"/>
    </row>
    <row r="191" spans="1:80" x14ac:dyDescent="0.3">
      <c r="A191" s="10" t="s">
        <v>678</v>
      </c>
      <c r="B191" t="s">
        <v>499</v>
      </c>
      <c r="C191" s="54" t="s">
        <v>407</v>
      </c>
      <c r="D191" s="25">
        <v>1</v>
      </c>
      <c r="E191" s="16" t="s">
        <v>1134</v>
      </c>
      <c r="H191" s="27">
        <v>1</v>
      </c>
      <c r="I191" s="217">
        <f>(L191*17)+(P191*37)+(CB191*17)+(AH191*29)+(AD191*8)</f>
        <v>434.3000000000003</v>
      </c>
      <c r="J191" s="216">
        <v>77</v>
      </c>
      <c r="K191" s="216">
        <v>2.65</v>
      </c>
      <c r="L191" s="216">
        <v>16.600000000000001</v>
      </c>
      <c r="M191" s="216">
        <v>0</v>
      </c>
      <c r="N191" s="216">
        <v>16.600000000000001</v>
      </c>
      <c r="O191" s="27">
        <v>0.28499999999999998</v>
      </c>
      <c r="P191" s="216">
        <v>3.1</v>
      </c>
      <c r="Q191" s="216"/>
      <c r="R191" s="216">
        <v>0.97</v>
      </c>
      <c r="S191" s="216">
        <v>0.66</v>
      </c>
      <c r="T191" s="216">
        <v>0.67</v>
      </c>
      <c r="U191" s="27" t="s">
        <v>501</v>
      </c>
      <c r="V191" s="216">
        <v>0</v>
      </c>
      <c r="W191" s="216"/>
      <c r="X191" s="216"/>
      <c r="Y191" s="216">
        <v>0</v>
      </c>
      <c r="Z191" s="216">
        <v>0</v>
      </c>
      <c r="AD191" s="27">
        <v>0</v>
      </c>
      <c r="AI191" s="27">
        <v>1.1000000000000001</v>
      </c>
      <c r="AJ191" s="154">
        <v>6</v>
      </c>
      <c r="AK191" s="154">
        <v>7.4</v>
      </c>
      <c r="AL191" s="154">
        <v>17</v>
      </c>
      <c r="AM191" s="154">
        <v>210</v>
      </c>
      <c r="AN191" s="154">
        <v>257</v>
      </c>
      <c r="AO191" s="154">
        <v>179</v>
      </c>
      <c r="AP191" s="154">
        <v>1.85</v>
      </c>
      <c r="AQ191" s="154">
        <v>0.47</v>
      </c>
      <c r="AR191" s="154">
        <v>148.80000000000001</v>
      </c>
      <c r="AS191" s="154">
        <v>102</v>
      </c>
      <c r="AT191" s="154"/>
      <c r="AU191" s="154">
        <v>264</v>
      </c>
      <c r="AV191" s="154">
        <v>160</v>
      </c>
      <c r="AW191" s="154">
        <v>624</v>
      </c>
      <c r="AX191" s="154"/>
      <c r="AY191" s="154"/>
      <c r="AZ191" s="154"/>
      <c r="BA191" s="154"/>
      <c r="BB191" s="154"/>
      <c r="BC191" s="154"/>
      <c r="BD191" s="154"/>
      <c r="BE191" s="154"/>
      <c r="BF191" s="154"/>
      <c r="BG191" s="154">
        <v>0.2</v>
      </c>
      <c r="BI191" s="27">
        <v>0.38</v>
      </c>
      <c r="BJ191" s="27">
        <v>2.5499999999999998</v>
      </c>
      <c r="BK191" s="27">
        <v>8</v>
      </c>
      <c r="BM191" s="27">
        <v>0.51</v>
      </c>
      <c r="BN191" s="27">
        <v>80</v>
      </c>
      <c r="BO191" s="27">
        <v>27</v>
      </c>
      <c r="BP191" s="27">
        <v>9</v>
      </c>
      <c r="BS191" s="27">
        <v>6.25</v>
      </c>
      <c r="BV191" s="27" t="s">
        <v>186</v>
      </c>
      <c r="BW191" s="27">
        <v>4294</v>
      </c>
      <c r="CA191" s="27">
        <f>CB191+J191+L191+P191+AD191+AI191</f>
        <v>100</v>
      </c>
      <c r="CB191" s="27">
        <f>100-(J191+L191+P191+AI191+AD191+AH191)</f>
        <v>2.2000000000000171</v>
      </c>
    </row>
    <row r="192" spans="1:80" x14ac:dyDescent="0.3">
      <c r="A192" s="10"/>
      <c r="C192" s="54"/>
      <c r="J192" s="216"/>
      <c r="K192" s="216"/>
      <c r="L192" s="216"/>
      <c r="M192" s="216" t="s">
        <v>1110</v>
      </c>
      <c r="N192" s="216" t="s">
        <v>1110</v>
      </c>
      <c r="P192" s="216"/>
      <c r="Q192" s="216"/>
      <c r="R192" s="216"/>
      <c r="S192" s="216"/>
      <c r="T192" s="216"/>
      <c r="V192" s="216"/>
      <c r="W192" s="216"/>
      <c r="X192" s="216"/>
      <c r="Y192" s="216"/>
      <c r="Z192" s="216"/>
      <c r="AJ192" s="154"/>
      <c r="AK192" s="154"/>
      <c r="AL192" s="154"/>
      <c r="AM192" s="154"/>
      <c r="AN192" s="154"/>
      <c r="AO192" s="154"/>
      <c r="AP192" s="154"/>
      <c r="AQ192" s="154"/>
      <c r="AR192" s="154"/>
      <c r="AS192" s="154"/>
      <c r="AT192" s="154"/>
      <c r="AU192" s="154"/>
      <c r="AV192" s="154"/>
      <c r="AW192" s="154"/>
      <c r="AX192" s="154"/>
      <c r="AY192" s="154"/>
      <c r="AZ192" s="154"/>
      <c r="BA192" s="154"/>
      <c r="BB192" s="154"/>
      <c r="BC192" s="154"/>
      <c r="BD192" s="154"/>
      <c r="BE192" s="154"/>
      <c r="BF192" s="154"/>
      <c r="BG192" s="154"/>
    </row>
    <row r="193" spans="1:81" x14ac:dyDescent="0.3">
      <c r="A193" s="10" t="s">
        <v>679</v>
      </c>
      <c r="B193" t="s">
        <v>499</v>
      </c>
      <c r="C193" s="54" t="s">
        <v>407</v>
      </c>
      <c r="D193" s="25">
        <v>1</v>
      </c>
      <c r="E193" s="16" t="s">
        <v>1135</v>
      </c>
      <c r="H193" s="27">
        <v>1</v>
      </c>
      <c r="I193" s="217">
        <f>(L193*17)+(P193*37)+(CB193*17)+(AH193*29)+(AD193*8)</f>
        <v>576.29999999999995</v>
      </c>
      <c r="J193" s="216">
        <v>68.8</v>
      </c>
      <c r="K193" s="216">
        <v>4.08</v>
      </c>
      <c r="L193" s="216">
        <v>25.5</v>
      </c>
      <c r="M193" s="216">
        <v>0</v>
      </c>
      <c r="N193" s="216">
        <v>25.5</v>
      </c>
      <c r="O193" s="27">
        <v>0.38700000000000001</v>
      </c>
      <c r="P193" s="216">
        <v>3.4</v>
      </c>
      <c r="Q193" s="216"/>
      <c r="R193" s="216">
        <v>1.0900000000000001</v>
      </c>
      <c r="S193" s="216">
        <v>0.74</v>
      </c>
      <c r="T193" s="216">
        <v>0.74</v>
      </c>
      <c r="U193" s="27">
        <v>0.08</v>
      </c>
      <c r="V193" s="216">
        <v>0</v>
      </c>
      <c r="W193" s="216"/>
      <c r="X193" s="216"/>
      <c r="Y193" s="216">
        <v>0</v>
      </c>
      <c r="Z193" s="216">
        <v>0</v>
      </c>
      <c r="AD193" s="27">
        <v>0</v>
      </c>
      <c r="AI193" s="27">
        <v>1.3</v>
      </c>
      <c r="AJ193" s="154">
        <v>17</v>
      </c>
      <c r="AK193" s="154">
        <v>7.3</v>
      </c>
      <c r="AL193" s="154">
        <v>18</v>
      </c>
      <c r="AM193" s="154">
        <v>306</v>
      </c>
      <c r="AN193" s="154">
        <v>179</v>
      </c>
      <c r="AO193" s="154">
        <v>134</v>
      </c>
      <c r="AP193" s="154">
        <v>4.22</v>
      </c>
      <c r="AQ193" s="154">
        <v>0.68</v>
      </c>
      <c r="AR193" s="154">
        <v>210</v>
      </c>
      <c r="AS193" s="154">
        <v>185</v>
      </c>
      <c r="AT193" s="154"/>
      <c r="AU193" s="154">
        <v>373</v>
      </c>
      <c r="AV193" s="154">
        <v>226</v>
      </c>
      <c r="AW193" s="154">
        <v>883</v>
      </c>
      <c r="AX193" s="154"/>
      <c r="AY193" s="154"/>
      <c r="AZ193" s="154"/>
      <c r="BA193" s="154"/>
      <c r="BB193" s="154"/>
      <c r="BC193" s="154"/>
      <c r="BD193" s="154"/>
      <c r="BE193" s="154"/>
      <c r="BF193" s="154"/>
      <c r="BG193" s="154">
        <v>0.18</v>
      </c>
      <c r="BI193" s="27">
        <v>0.19</v>
      </c>
      <c r="BJ193" s="27">
        <v>4.0599999999999996</v>
      </c>
      <c r="BK193" s="27">
        <v>6</v>
      </c>
      <c r="BM193" s="27">
        <v>0.52</v>
      </c>
      <c r="BN193" s="27">
        <v>98</v>
      </c>
      <c r="BO193" s="27">
        <v>51.3</v>
      </c>
      <c r="BP193" s="27">
        <v>1</v>
      </c>
      <c r="BS193" s="27">
        <v>6.25</v>
      </c>
      <c r="BV193" s="27" t="s">
        <v>186</v>
      </c>
      <c r="BW193" s="27">
        <v>2923</v>
      </c>
      <c r="CA193" s="27">
        <f>CB193+J193+L193+P193+AD193+AI193</f>
        <v>100</v>
      </c>
      <c r="CB193" s="27">
        <f>100-(J193+L193+P193+AI193+AD193+AH193)</f>
        <v>1</v>
      </c>
    </row>
    <row r="194" spans="1:81" x14ac:dyDescent="0.3">
      <c r="J194" s="216"/>
      <c r="K194" s="216"/>
      <c r="L194" s="216"/>
      <c r="M194" s="216"/>
      <c r="N194" s="216"/>
      <c r="P194" s="216"/>
      <c r="Q194" s="216"/>
      <c r="R194" s="216"/>
      <c r="S194" s="216"/>
      <c r="T194" s="216"/>
      <c r="V194" s="216"/>
      <c r="W194" s="216"/>
      <c r="X194" s="216"/>
      <c r="Y194" s="216"/>
      <c r="Z194" s="216"/>
      <c r="AJ194" s="154"/>
      <c r="AK194" s="154"/>
      <c r="AL194" s="154"/>
      <c r="AM194" s="154"/>
      <c r="AN194" s="154"/>
      <c r="AO194" s="154"/>
      <c r="AP194" s="154"/>
      <c r="AQ194" s="154"/>
      <c r="AR194" s="154"/>
      <c r="AS194" s="154"/>
      <c r="AT194" s="154"/>
      <c r="AU194" s="154"/>
      <c r="AV194" s="154"/>
      <c r="AW194" s="154"/>
      <c r="AX194" s="154"/>
      <c r="AY194" s="154"/>
      <c r="AZ194" s="154"/>
      <c r="BA194" s="154"/>
      <c r="BB194" s="154"/>
      <c r="BC194" s="154"/>
      <c r="BD194" s="154"/>
      <c r="BE194" s="154"/>
      <c r="BF194" s="154"/>
      <c r="BG194" s="154"/>
    </row>
    <row r="195" spans="1:81" x14ac:dyDescent="0.3">
      <c r="A195" s="10" t="s">
        <v>682</v>
      </c>
      <c r="B195" t="s">
        <v>499</v>
      </c>
      <c r="C195" s="54" t="s">
        <v>407</v>
      </c>
      <c r="D195" s="25">
        <v>1</v>
      </c>
      <c r="E195" s="16" t="s">
        <v>188</v>
      </c>
      <c r="H195" s="27">
        <v>1</v>
      </c>
      <c r="I195" s="217">
        <f>(L195*17)+(P195*37)+(CB195*17)+(AH195*29)+(AD195*8)</f>
        <v>389.39999999999986</v>
      </c>
      <c r="J195" s="216">
        <v>81.400000000000006</v>
      </c>
      <c r="K195" s="216">
        <v>2.33</v>
      </c>
      <c r="L195" s="216">
        <v>14.6</v>
      </c>
      <c r="M195" s="216">
        <v>0</v>
      </c>
      <c r="N195" s="216">
        <v>14.6</v>
      </c>
      <c r="O195" s="27">
        <v>9.5000000000000001E-2</v>
      </c>
      <c r="P195" s="216">
        <v>4</v>
      </c>
      <c r="Q195" s="216"/>
      <c r="R195" s="216">
        <v>2.0299999999999998</v>
      </c>
      <c r="S195" s="216">
        <v>1.31</v>
      </c>
      <c r="T195" s="216">
        <v>7.0000000000000007E-2</v>
      </c>
      <c r="U195" s="27" t="s">
        <v>501</v>
      </c>
      <c r="V195" s="216">
        <v>0</v>
      </c>
      <c r="W195" s="216"/>
      <c r="X195" s="216"/>
      <c r="Y195" s="216">
        <v>0</v>
      </c>
      <c r="Z195" s="216">
        <v>0</v>
      </c>
      <c r="AD195" s="27">
        <v>0</v>
      </c>
      <c r="AI195" s="27">
        <v>0.4</v>
      </c>
      <c r="AJ195" s="154">
        <v>9</v>
      </c>
      <c r="AK195" s="154">
        <v>2</v>
      </c>
      <c r="AL195" s="154">
        <v>8</v>
      </c>
      <c r="AM195" s="154">
        <v>79</v>
      </c>
      <c r="AN195" s="154">
        <v>270</v>
      </c>
      <c r="AO195" s="154">
        <v>46</v>
      </c>
      <c r="AP195" s="154">
        <v>2.4700000000000002</v>
      </c>
      <c r="AQ195" s="154">
        <v>0.09</v>
      </c>
      <c r="AR195" s="154"/>
      <c r="AS195" s="154">
        <v>10</v>
      </c>
      <c r="AT195" s="154"/>
      <c r="AU195" s="154">
        <v>0</v>
      </c>
      <c r="AV195" s="154">
        <v>0</v>
      </c>
      <c r="AW195" s="154">
        <v>0</v>
      </c>
      <c r="AX195" s="154"/>
      <c r="AY195" s="154"/>
      <c r="AZ195" s="154"/>
      <c r="BA195" s="154"/>
      <c r="BB195" s="154"/>
      <c r="BC195" s="154"/>
      <c r="BD195" s="154" t="s">
        <v>501</v>
      </c>
      <c r="BE195" s="154"/>
      <c r="BF195" s="154"/>
      <c r="BG195" s="154">
        <v>0.08</v>
      </c>
      <c r="BI195" s="27">
        <v>0.01</v>
      </c>
      <c r="BJ195" s="27">
        <v>0.17</v>
      </c>
      <c r="BK195" s="27">
        <v>0.1</v>
      </c>
      <c r="BM195" s="27">
        <v>0.04</v>
      </c>
      <c r="BN195" s="27">
        <v>2</v>
      </c>
      <c r="BO195" s="27">
        <v>1.5</v>
      </c>
      <c r="BP195" s="27">
        <v>3</v>
      </c>
      <c r="BS195" s="27">
        <v>6.25</v>
      </c>
      <c r="BV195" s="27" t="s">
        <v>186</v>
      </c>
      <c r="BW195" s="27">
        <v>4342</v>
      </c>
      <c r="CA195" s="27">
        <f>CB195+J195+L195+P195+AD195+AI195</f>
        <v>100</v>
      </c>
      <c r="CB195" s="27">
        <f>100-(J195+L195+P195+AI195+AD195+AH195)</f>
        <v>-0.40000000000000568</v>
      </c>
    </row>
    <row r="196" spans="1:81" x14ac:dyDescent="0.3">
      <c r="A196" s="10"/>
      <c r="C196" s="54"/>
      <c r="J196" s="216"/>
      <c r="K196" s="216"/>
      <c r="L196" s="216"/>
      <c r="M196" s="27" t="s">
        <v>1110</v>
      </c>
      <c r="N196" s="216" t="s">
        <v>1110</v>
      </c>
      <c r="P196" s="216"/>
      <c r="Q196" s="216"/>
      <c r="R196" s="216"/>
      <c r="S196" s="216"/>
      <c r="T196" s="216"/>
      <c r="V196" s="216"/>
      <c r="W196" s="216"/>
      <c r="X196" s="216"/>
      <c r="Y196" s="216"/>
      <c r="Z196" s="216"/>
      <c r="AJ196" s="154"/>
      <c r="AK196" s="154"/>
      <c r="AL196" s="154"/>
      <c r="AM196" s="154"/>
      <c r="AN196" s="154"/>
      <c r="AO196" s="154"/>
      <c r="AP196" s="154"/>
      <c r="AQ196" s="154"/>
      <c r="AR196" s="154"/>
      <c r="AS196" s="154"/>
      <c r="AT196" s="154"/>
      <c r="AU196" s="154"/>
      <c r="AV196" s="154"/>
      <c r="AW196" s="154"/>
      <c r="AX196" s="154"/>
      <c r="AY196" s="154"/>
      <c r="AZ196" s="154"/>
      <c r="BA196" s="154"/>
      <c r="BB196" s="154"/>
      <c r="BC196" s="154"/>
      <c r="BD196" s="154"/>
      <c r="BE196" s="154"/>
      <c r="BF196" s="154"/>
      <c r="BG196" s="154"/>
    </row>
    <row r="197" spans="1:81" x14ac:dyDescent="0.3">
      <c r="A197" s="10" t="s">
        <v>683</v>
      </c>
      <c r="B197" t="s">
        <v>499</v>
      </c>
      <c r="C197" s="54" t="s">
        <v>409</v>
      </c>
      <c r="D197" s="25">
        <v>1</v>
      </c>
      <c r="E197" s="16" t="s">
        <v>189</v>
      </c>
      <c r="H197">
        <v>1</v>
      </c>
      <c r="I197" s="217">
        <f>(L197*17)+(P197*37)+(CB197*17)+(AH197*29)+(AD197*8)</f>
        <v>125.20900321543462</v>
      </c>
      <c r="J197" s="225">
        <v>92.334405144694514</v>
      </c>
      <c r="K197" s="225">
        <v>0.74919614147909963</v>
      </c>
      <c r="L197" s="225">
        <v>4.694533762057878</v>
      </c>
      <c r="M197" s="225">
        <v>0</v>
      </c>
      <c r="N197" s="225">
        <v>4.694533762057878</v>
      </c>
      <c r="O197" s="240">
        <v>3.0546623794212219E-2</v>
      </c>
      <c r="P197" s="225">
        <v>1.2861736334405145</v>
      </c>
      <c r="Q197" s="225">
        <v>0</v>
      </c>
      <c r="R197" s="225">
        <v>0.65273311897106101</v>
      </c>
      <c r="S197" s="225">
        <v>0.42122186495176844</v>
      </c>
      <c r="T197" s="225">
        <v>2.2508038585209007E-2</v>
      </c>
      <c r="U197" s="191">
        <v>0</v>
      </c>
      <c r="V197" s="225">
        <v>0</v>
      </c>
      <c r="W197" s="225">
        <v>0</v>
      </c>
      <c r="X197" s="225">
        <v>0</v>
      </c>
      <c r="Y197" s="225">
        <v>0</v>
      </c>
      <c r="Z197" s="225">
        <v>0</v>
      </c>
      <c r="AA197" s="225">
        <v>0</v>
      </c>
      <c r="AB197" s="225">
        <v>0</v>
      </c>
      <c r="AC197" s="191">
        <v>0</v>
      </c>
      <c r="AD197" s="191">
        <v>0</v>
      </c>
      <c r="AE197" s="191">
        <v>0</v>
      </c>
      <c r="AF197" s="191">
        <v>0</v>
      </c>
      <c r="AG197" s="191">
        <v>0</v>
      </c>
      <c r="AH197" s="191">
        <v>0</v>
      </c>
      <c r="AI197" s="191">
        <v>1.8135048231511255</v>
      </c>
      <c r="AJ197" s="191">
        <v>4.662379421221865</v>
      </c>
      <c r="AK197" s="191">
        <v>0.64790996784565924</v>
      </c>
      <c r="AL197" s="191">
        <v>4.598070739549839</v>
      </c>
      <c r="AM197" s="191">
        <v>25.418006430868168</v>
      </c>
      <c r="AN197" s="191">
        <v>88.247588424437296</v>
      </c>
      <c r="AO197" s="191">
        <v>648.23151125401932</v>
      </c>
      <c r="AP197" s="191">
        <v>0.79581993569131837</v>
      </c>
      <c r="AQ197" s="191">
        <v>3.5852090032154345E-2</v>
      </c>
      <c r="AR197" s="191">
        <v>0</v>
      </c>
      <c r="AS197" s="191">
        <v>3.215434083601286</v>
      </c>
      <c r="AT197" s="191">
        <v>0</v>
      </c>
      <c r="AU197" s="191">
        <v>0</v>
      </c>
      <c r="AV197" s="191">
        <v>0</v>
      </c>
      <c r="AW197" s="191">
        <v>0</v>
      </c>
      <c r="AX197" s="191">
        <v>0</v>
      </c>
      <c r="AY197" s="191">
        <v>0</v>
      </c>
      <c r="AZ197" s="191">
        <v>0</v>
      </c>
      <c r="BA197" s="191">
        <v>0</v>
      </c>
      <c r="BB197" s="191">
        <v>0</v>
      </c>
      <c r="BC197" s="191">
        <v>0</v>
      </c>
      <c r="BD197" s="191">
        <v>0</v>
      </c>
      <c r="BE197" s="191">
        <v>0</v>
      </c>
      <c r="BF197" s="191">
        <v>0</v>
      </c>
      <c r="BG197" s="191">
        <v>2.5723472668810289E-2</v>
      </c>
      <c r="BH197" s="191">
        <v>0</v>
      </c>
      <c r="BI197" s="191">
        <v>1.9292604501607716E-3</v>
      </c>
      <c r="BJ197" s="191">
        <v>4.2443729903536988E-2</v>
      </c>
      <c r="BK197" s="191">
        <v>1.9292604501607715E-2</v>
      </c>
      <c r="BL197" s="191"/>
      <c r="BM197" s="191">
        <v>7.7170418006430866E-3</v>
      </c>
      <c r="BN197" s="191">
        <v>0.32154340836012862</v>
      </c>
      <c r="BO197" s="191">
        <v>0.48231511254019299</v>
      </c>
      <c r="BP197" s="191">
        <v>0.96463022508038598</v>
      </c>
      <c r="BQ197" s="191"/>
      <c r="BR197" s="14"/>
      <c r="BS197" s="27">
        <v>6.25</v>
      </c>
      <c r="BT197" s="14"/>
      <c r="BU197" s="14"/>
      <c r="BV197" s="27" t="s">
        <v>496</v>
      </c>
      <c r="BW197" s="50"/>
      <c r="BX197" s="50"/>
      <c r="BY197" s="50"/>
      <c r="BZ197" s="50"/>
      <c r="CA197" s="27">
        <f>CB197+J197+L197+P197+AD197+AI197</f>
        <v>100</v>
      </c>
      <c r="CB197" s="27">
        <f>100-(J197+L197+P197+AI197+AD197+AH197)</f>
        <v>-0.12861736334401996</v>
      </c>
      <c r="CC197" s="50"/>
    </row>
    <row r="198" spans="1:81" x14ac:dyDescent="0.3">
      <c r="A198" s="10"/>
      <c r="C198" s="54"/>
      <c r="J198" s="216"/>
      <c r="K198" s="216"/>
      <c r="L198" s="216"/>
      <c r="V198" s="216"/>
      <c r="W198" s="216"/>
      <c r="X198" s="216"/>
      <c r="Y198" s="216"/>
      <c r="Z198" s="216"/>
      <c r="AJ198" s="154"/>
      <c r="AK198" s="154"/>
      <c r="AL198" s="154"/>
      <c r="AM198" s="154"/>
      <c r="AN198" s="154"/>
      <c r="AO198" s="154"/>
      <c r="AP198" s="154"/>
      <c r="AQ198" s="154"/>
      <c r="AR198" s="154"/>
      <c r="AS198" s="154"/>
      <c r="AT198" s="154"/>
      <c r="AU198" s="154"/>
      <c r="AV198" s="154"/>
      <c r="AW198" s="154"/>
      <c r="AX198" s="154"/>
      <c r="AY198" s="154"/>
      <c r="AZ198" s="154"/>
      <c r="BA198" s="154"/>
      <c r="BB198" s="154"/>
      <c r="BC198" s="154"/>
      <c r="BD198" s="154"/>
      <c r="BE198" s="154"/>
      <c r="BF198" s="154"/>
      <c r="BG198" s="154"/>
    </row>
    <row r="199" spans="1:81" x14ac:dyDescent="0.3">
      <c r="A199" s="10" t="s">
        <v>684</v>
      </c>
      <c r="C199" s="54" t="s">
        <v>409</v>
      </c>
      <c r="D199" s="104">
        <v>3</v>
      </c>
      <c r="E199" s="16" t="s">
        <v>342</v>
      </c>
      <c r="F199" s="16" t="s">
        <v>250</v>
      </c>
      <c r="J199" s="216"/>
      <c r="K199" s="216"/>
      <c r="L199" s="216"/>
      <c r="V199" s="216"/>
      <c r="W199" s="216"/>
      <c r="X199" s="216"/>
      <c r="Y199" s="216"/>
      <c r="Z199" s="216"/>
      <c r="AJ199" s="154"/>
      <c r="AK199" s="154"/>
      <c r="AL199" s="154"/>
      <c r="AM199" s="154"/>
      <c r="AN199" s="154"/>
      <c r="AO199" s="154"/>
      <c r="AP199" s="154"/>
      <c r="AQ199" s="154"/>
      <c r="AR199" s="154"/>
      <c r="AS199" s="154"/>
      <c r="AT199" s="154"/>
      <c r="AU199" s="154"/>
      <c r="AV199" s="154"/>
      <c r="AW199" s="154"/>
      <c r="AX199" s="154"/>
      <c r="AY199" s="154"/>
      <c r="AZ199" s="154"/>
      <c r="BA199" s="154"/>
      <c r="BB199" s="154"/>
      <c r="BC199" s="154"/>
      <c r="BD199" s="154"/>
      <c r="BE199" s="154"/>
      <c r="BF199" s="154"/>
      <c r="BG199" s="154"/>
      <c r="BI199" s="27">
        <v>0.09</v>
      </c>
      <c r="BS199" s="27">
        <v>6.25</v>
      </c>
    </row>
    <row r="200" spans="1:81" x14ac:dyDescent="0.3">
      <c r="A200" s="10"/>
      <c r="D200" s="104"/>
      <c r="J200" s="216"/>
      <c r="K200" s="216"/>
      <c r="L200" s="216"/>
      <c r="V200" s="216"/>
      <c r="W200" s="216"/>
      <c r="X200" s="216"/>
      <c r="Y200" s="216"/>
      <c r="Z200" s="216"/>
      <c r="AJ200" s="154"/>
      <c r="AK200" s="154"/>
      <c r="AL200" s="154"/>
      <c r="AM200" s="154"/>
      <c r="AN200" s="154"/>
      <c r="AO200" s="154"/>
      <c r="AP200" s="154"/>
      <c r="AQ200" s="154"/>
      <c r="AR200" s="154"/>
      <c r="AS200" s="154"/>
      <c r="AT200" s="154"/>
      <c r="AU200" s="154"/>
      <c r="AV200" s="154"/>
      <c r="AW200" s="154"/>
      <c r="AX200" s="154"/>
      <c r="AY200" s="154"/>
      <c r="AZ200" s="154"/>
      <c r="BA200" s="154"/>
      <c r="BB200" s="154"/>
      <c r="BC200" s="154"/>
      <c r="BD200" s="154"/>
      <c r="BE200" s="154"/>
      <c r="BF200" s="154"/>
      <c r="BG200" s="154"/>
    </row>
    <row r="201" spans="1:81" x14ac:dyDescent="0.3">
      <c r="A201" s="10" t="s">
        <v>685</v>
      </c>
      <c r="C201" s="54" t="s">
        <v>409</v>
      </c>
      <c r="D201" s="104">
        <v>3</v>
      </c>
      <c r="E201" s="16" t="s">
        <v>345</v>
      </c>
      <c r="F201" s="16" t="s">
        <v>250</v>
      </c>
      <c r="J201" s="216"/>
      <c r="K201" s="216"/>
      <c r="L201" s="216"/>
      <c r="V201" s="216"/>
      <c r="W201" s="216"/>
      <c r="X201" s="216"/>
      <c r="Y201" s="216"/>
      <c r="Z201" s="216"/>
      <c r="AJ201" s="154"/>
      <c r="AK201" s="154"/>
      <c r="AL201" s="154"/>
      <c r="AM201" s="154"/>
      <c r="AN201" s="154"/>
      <c r="AO201" s="154"/>
      <c r="AP201" s="154"/>
      <c r="AQ201" s="154"/>
      <c r="AR201" s="154"/>
      <c r="AS201" s="154"/>
      <c r="AT201" s="154"/>
      <c r="AU201" s="154"/>
      <c r="AV201" s="154"/>
      <c r="AW201" s="154"/>
      <c r="AX201" s="154"/>
      <c r="AY201" s="154"/>
      <c r="AZ201" s="154"/>
      <c r="BA201" s="154"/>
      <c r="BB201" s="154"/>
      <c r="BC201" s="154"/>
      <c r="BD201" s="154"/>
      <c r="BE201" s="154"/>
      <c r="BF201" s="154"/>
      <c r="BG201" s="154"/>
      <c r="BS201" s="27">
        <v>6.25</v>
      </c>
      <c r="BV201" s="27" t="s">
        <v>496</v>
      </c>
    </row>
    <row r="202" spans="1:81" x14ac:dyDescent="0.3">
      <c r="A202" s="10"/>
      <c r="C202" s="54"/>
      <c r="J202" s="216"/>
      <c r="K202" s="216"/>
      <c r="L202" s="216"/>
      <c r="V202" s="216"/>
      <c r="W202" s="216"/>
      <c r="X202" s="216"/>
      <c r="Y202" s="216"/>
      <c r="Z202" s="216"/>
      <c r="AJ202" s="154"/>
      <c r="AK202" s="154"/>
      <c r="AL202" s="154"/>
      <c r="AM202" s="154"/>
      <c r="AN202" s="154"/>
      <c r="AO202" s="154"/>
      <c r="AP202" s="154"/>
      <c r="AQ202" s="154"/>
      <c r="AR202" s="154"/>
      <c r="AS202" s="154"/>
      <c r="AT202" s="154"/>
      <c r="AU202" s="154"/>
      <c r="AV202" s="154"/>
      <c r="AW202" s="154"/>
      <c r="AX202" s="154"/>
      <c r="AY202" s="154"/>
      <c r="AZ202" s="154"/>
      <c r="BA202" s="154"/>
      <c r="BB202" s="154"/>
      <c r="BC202" s="154"/>
      <c r="BD202" s="154"/>
      <c r="BE202" s="154"/>
      <c r="BF202" s="154"/>
      <c r="BG202" s="154"/>
    </row>
    <row r="203" spans="1:81" x14ac:dyDescent="0.3">
      <c r="A203" s="10" t="s">
        <v>686</v>
      </c>
      <c r="B203" t="s">
        <v>499</v>
      </c>
      <c r="C203" s="25" t="s">
        <v>407</v>
      </c>
      <c r="D203" s="25">
        <v>1</v>
      </c>
      <c r="E203" s="16" t="s">
        <v>343</v>
      </c>
      <c r="F203" s="16" t="s">
        <v>250</v>
      </c>
      <c r="H203" s="27">
        <v>1</v>
      </c>
      <c r="I203" s="217">
        <f>(L203*17)+(P203*37)+(CB203*17)+(AH203*29)+(AD203*8)</f>
        <v>328.56000000000006</v>
      </c>
      <c r="J203" s="216">
        <v>79.760000000000005</v>
      </c>
      <c r="K203" s="223">
        <f>L203/BS203</f>
        <v>2.8752</v>
      </c>
      <c r="L203" s="216">
        <v>17.97</v>
      </c>
      <c r="M203" s="216">
        <v>0</v>
      </c>
      <c r="N203" s="216">
        <v>17.97</v>
      </c>
      <c r="O203" s="111">
        <v>0.04</v>
      </c>
      <c r="P203" s="216">
        <v>0.21</v>
      </c>
      <c r="V203" s="216">
        <v>0.08</v>
      </c>
      <c r="W203" s="216"/>
      <c r="X203" s="216"/>
      <c r="Y203" s="216"/>
      <c r="Z203" s="216"/>
      <c r="AI203" s="27">
        <v>1.1599999999999999</v>
      </c>
      <c r="AJ203" s="154">
        <v>6.3330000000000002</v>
      </c>
      <c r="AK203" s="154">
        <v>30.646999999999998</v>
      </c>
      <c r="AL203" s="154">
        <v>10.225</v>
      </c>
      <c r="AM203" s="154">
        <v>51</v>
      </c>
      <c r="AN203" s="154">
        <v>175.267</v>
      </c>
      <c r="AO203" s="154">
        <v>205</v>
      </c>
      <c r="AP203" s="154">
        <v>0.36</v>
      </c>
      <c r="AQ203" s="154">
        <v>0.12</v>
      </c>
      <c r="AR203" s="154">
        <v>1.4E-2</v>
      </c>
      <c r="AS203" s="154">
        <v>5.6000000000000001E-2</v>
      </c>
      <c r="AT203" s="154"/>
      <c r="AU203" s="154">
        <v>27</v>
      </c>
      <c r="AV203" s="154">
        <v>27</v>
      </c>
      <c r="AW203" s="154"/>
      <c r="AX203" s="154"/>
      <c r="AY203" s="154"/>
      <c r="AZ203" s="154"/>
      <c r="BA203" s="154"/>
      <c r="BB203" s="154"/>
      <c r="BC203" s="154"/>
      <c r="BD203" s="154">
        <v>0.1</v>
      </c>
      <c r="BE203" s="154"/>
      <c r="BF203" s="154"/>
      <c r="BG203" s="154"/>
      <c r="BH203" s="27">
        <v>0.4</v>
      </c>
      <c r="BJ203" s="27">
        <v>0.03</v>
      </c>
      <c r="BK203" s="27">
        <v>1.5</v>
      </c>
      <c r="BM203" s="27">
        <v>0.01</v>
      </c>
      <c r="BO203" s="27">
        <v>0.6</v>
      </c>
      <c r="BP203" s="27">
        <v>0.105</v>
      </c>
      <c r="BS203" s="27">
        <v>6.25</v>
      </c>
      <c r="BV203" s="27" t="s">
        <v>396</v>
      </c>
      <c r="BW203" s="27" t="s">
        <v>397</v>
      </c>
      <c r="CA203" s="27">
        <f>CB203+J203+L203+P203+AD203+AI203</f>
        <v>100</v>
      </c>
      <c r="CB203" s="27">
        <f>100-(J203+L203+P203+AI203+AD203+AH203)</f>
        <v>0.90000000000000568</v>
      </c>
    </row>
    <row r="204" spans="1:81" x14ac:dyDescent="0.3">
      <c r="A204" s="10"/>
      <c r="J204" s="216"/>
      <c r="K204" s="216"/>
      <c r="L204" s="216"/>
      <c r="M204" s="216" t="s">
        <v>1110</v>
      </c>
      <c r="N204" s="216" t="s">
        <v>1110</v>
      </c>
      <c r="P204" s="216"/>
      <c r="V204" s="216"/>
      <c r="W204" s="216"/>
      <c r="X204" s="216"/>
      <c r="Y204" s="216"/>
      <c r="Z204" s="216"/>
      <c r="AJ204" s="154"/>
      <c r="AK204" s="154"/>
      <c r="AL204" s="154"/>
      <c r="AM204" s="154"/>
      <c r="AN204" s="154"/>
      <c r="AO204" s="154"/>
      <c r="AP204" s="154"/>
      <c r="AQ204" s="154"/>
      <c r="AR204" s="154"/>
      <c r="AS204" s="154"/>
      <c r="AT204" s="154"/>
      <c r="AU204" s="154"/>
      <c r="AV204" s="154"/>
      <c r="AW204" s="154"/>
      <c r="AX204" s="154"/>
      <c r="AY204" s="154"/>
      <c r="AZ204" s="154"/>
      <c r="BA204" s="154"/>
      <c r="BB204" s="154"/>
      <c r="BC204" s="154"/>
      <c r="BD204" s="154"/>
      <c r="BE204" s="154"/>
      <c r="BF204" s="154"/>
      <c r="BG204" s="154"/>
    </row>
    <row r="205" spans="1:81" x14ac:dyDescent="0.3">
      <c r="A205" s="10" t="s">
        <v>687</v>
      </c>
      <c r="C205" s="54" t="s">
        <v>409</v>
      </c>
      <c r="D205" s="104">
        <v>3</v>
      </c>
      <c r="E205" s="16" t="s">
        <v>346</v>
      </c>
      <c r="F205" s="16" t="s">
        <v>250</v>
      </c>
      <c r="J205" s="216"/>
      <c r="K205" s="216"/>
      <c r="L205" s="216"/>
      <c r="M205" s="216"/>
      <c r="N205" s="216"/>
      <c r="P205" s="216"/>
      <c r="V205" s="216"/>
      <c r="W205" s="216"/>
      <c r="X205" s="216"/>
      <c r="Y205" s="216"/>
      <c r="Z205" s="216"/>
      <c r="AJ205" s="154"/>
      <c r="AK205" s="154"/>
      <c r="AL205" s="154"/>
      <c r="AM205" s="154"/>
      <c r="AN205" s="154"/>
      <c r="AO205" s="154"/>
      <c r="AP205" s="154"/>
      <c r="AQ205" s="154"/>
      <c r="AR205" s="154"/>
      <c r="AS205" s="154"/>
      <c r="AT205" s="154"/>
      <c r="AU205" s="154"/>
      <c r="AV205" s="154"/>
      <c r="AW205" s="154"/>
      <c r="AX205" s="154"/>
      <c r="AY205" s="154"/>
      <c r="AZ205" s="154"/>
      <c r="BA205" s="154"/>
      <c r="BB205" s="154"/>
      <c r="BC205" s="154"/>
      <c r="BD205" s="154"/>
      <c r="BE205" s="154"/>
      <c r="BF205" s="154"/>
      <c r="BG205" s="154"/>
      <c r="BS205" s="27">
        <v>6.25</v>
      </c>
      <c r="BV205" s="27" t="s">
        <v>496</v>
      </c>
    </row>
    <row r="206" spans="1:81" x14ac:dyDescent="0.3">
      <c r="A206" s="10"/>
      <c r="J206" s="216"/>
      <c r="K206" s="216"/>
      <c r="L206" s="216"/>
      <c r="M206" s="216"/>
      <c r="N206" s="216"/>
      <c r="P206" s="216"/>
      <c r="V206" s="216"/>
      <c r="W206" s="216"/>
      <c r="X206" s="216"/>
      <c r="Y206" s="216"/>
      <c r="Z206" s="216"/>
      <c r="AJ206" s="154"/>
      <c r="AK206" s="154"/>
      <c r="AL206" s="154"/>
      <c r="AM206" s="154"/>
      <c r="AN206" s="154"/>
      <c r="AO206" s="154"/>
      <c r="AP206" s="154"/>
      <c r="AQ206" s="154"/>
      <c r="AR206" s="154"/>
      <c r="AS206" s="154"/>
      <c r="AT206" s="154"/>
      <c r="AU206" s="154"/>
      <c r="AV206" s="154"/>
      <c r="AW206" s="154"/>
      <c r="AX206" s="154"/>
      <c r="AY206" s="154"/>
      <c r="AZ206" s="154"/>
      <c r="BA206" s="154"/>
      <c r="BB206" s="154"/>
      <c r="BC206" s="154"/>
      <c r="BD206" s="154"/>
      <c r="BE206" s="154"/>
      <c r="BF206" s="154"/>
      <c r="BG206" s="154"/>
    </row>
    <row r="207" spans="1:81" x14ac:dyDescent="0.3">
      <c r="A207" s="10" t="s">
        <v>688</v>
      </c>
      <c r="B207" t="s">
        <v>499</v>
      </c>
      <c r="C207" s="54" t="s">
        <v>407</v>
      </c>
      <c r="D207">
        <v>1</v>
      </c>
      <c r="E207" s="16" t="s">
        <v>365</v>
      </c>
      <c r="H207" s="27">
        <v>1</v>
      </c>
      <c r="I207" s="27">
        <f>(L207*17)+(P207*37)+(CB207*17)+(AH207*29)+(AD207*8)</f>
        <v>461.99999999999994</v>
      </c>
      <c r="J207" s="216">
        <v>74.900000000000006</v>
      </c>
      <c r="K207" s="216">
        <v>3.68</v>
      </c>
      <c r="L207" s="216">
        <v>23</v>
      </c>
      <c r="M207" s="216">
        <v>0</v>
      </c>
      <c r="N207" s="216">
        <v>23</v>
      </c>
      <c r="O207" s="27">
        <v>4.1000000000000002E-2</v>
      </c>
      <c r="P207" s="216">
        <v>2.7</v>
      </c>
      <c r="Q207" s="216"/>
      <c r="R207" s="216">
        <v>0.75</v>
      </c>
      <c r="S207" s="216">
        <v>1.05</v>
      </c>
      <c r="T207" s="216">
        <v>0.68</v>
      </c>
      <c r="V207" s="27">
        <v>0</v>
      </c>
      <c r="Y207" s="27">
        <v>0</v>
      </c>
      <c r="Z207" s="216">
        <v>0</v>
      </c>
      <c r="AA207" s="216"/>
      <c r="AB207" s="216"/>
      <c r="AD207" s="27">
        <v>0</v>
      </c>
      <c r="AI207" s="27">
        <v>1.1000000000000001</v>
      </c>
      <c r="AJ207" s="154">
        <v>14</v>
      </c>
      <c r="AK207" s="154">
        <v>1.1000000000000001</v>
      </c>
      <c r="AL207" s="154">
        <v>28</v>
      </c>
      <c r="AM207" s="154">
        <v>224</v>
      </c>
      <c r="AN207" s="154">
        <v>309</v>
      </c>
      <c r="AO207" s="154">
        <v>43</v>
      </c>
      <c r="AP207" s="154">
        <v>0.74</v>
      </c>
      <c r="AQ207" s="154">
        <v>0.06</v>
      </c>
      <c r="AR207" s="154">
        <v>12</v>
      </c>
      <c r="AS207" s="154">
        <v>90</v>
      </c>
      <c r="AT207" s="154"/>
      <c r="AU207" s="154">
        <v>8</v>
      </c>
      <c r="AV207" s="154" t="s">
        <v>501</v>
      </c>
      <c r="AW207" s="154" t="s">
        <v>501</v>
      </c>
      <c r="AX207" s="154"/>
      <c r="AY207" s="154"/>
      <c r="AZ207" s="154"/>
      <c r="BA207" s="154"/>
      <c r="BB207" s="154"/>
      <c r="BC207" s="154"/>
      <c r="BD207" s="154">
        <v>0.2</v>
      </c>
      <c r="BE207" s="154"/>
      <c r="BF207" s="154"/>
      <c r="BG207" s="154">
        <v>0.13</v>
      </c>
      <c r="BI207" s="27">
        <v>0.13</v>
      </c>
      <c r="BJ207" s="27">
        <v>0.08</v>
      </c>
      <c r="BK207" s="27">
        <v>5.7</v>
      </c>
      <c r="BM207" s="27">
        <v>6.0999999999999999E-2</v>
      </c>
      <c r="BN207" s="27">
        <v>1</v>
      </c>
      <c r="BO207" s="27">
        <v>0.2</v>
      </c>
      <c r="BP207" s="27">
        <v>1</v>
      </c>
      <c r="BS207" s="27">
        <v>6.25</v>
      </c>
      <c r="BV207" s="27" t="s">
        <v>186</v>
      </c>
      <c r="BW207" s="27">
        <v>4302</v>
      </c>
      <c r="CA207" s="27">
        <f>CB207+J207+L207+P207+AD207+AI207</f>
        <v>100</v>
      </c>
      <c r="CB207" s="27">
        <f>100-(J207+L207+P207+AI207+AD207+AH207)</f>
        <v>-1.7000000000000028</v>
      </c>
    </row>
    <row r="208" spans="1:81" x14ac:dyDescent="0.3">
      <c r="A208" s="10"/>
      <c r="C208" s="54"/>
      <c r="J208" s="216"/>
      <c r="K208" s="216"/>
      <c r="L208" s="216"/>
      <c r="M208" s="216" t="s">
        <v>1110</v>
      </c>
      <c r="N208" s="216" t="s">
        <v>1110</v>
      </c>
      <c r="P208" s="216"/>
      <c r="Q208" s="216"/>
      <c r="R208" s="216"/>
      <c r="S208" s="216"/>
      <c r="T208" s="216"/>
      <c r="Z208" s="216"/>
      <c r="AA208" s="216"/>
      <c r="AB208" s="216"/>
      <c r="AJ208" s="154"/>
      <c r="AK208" s="154"/>
      <c r="AL208" s="154"/>
      <c r="AM208" s="154"/>
      <c r="AN208" s="154"/>
      <c r="AO208" s="154"/>
      <c r="AP208" s="154"/>
      <c r="AQ208" s="154"/>
      <c r="AR208" s="154"/>
      <c r="AS208" s="154"/>
      <c r="AT208" s="154"/>
      <c r="AU208" s="154"/>
      <c r="AV208" s="154"/>
      <c r="AW208" s="154"/>
      <c r="AX208" s="154"/>
      <c r="AY208" s="154"/>
      <c r="AZ208" s="154"/>
      <c r="BA208" s="154"/>
      <c r="BB208" s="154"/>
      <c r="BC208" s="154"/>
      <c r="BD208" s="154"/>
      <c r="BE208" s="154"/>
      <c r="BF208" s="154"/>
      <c r="BG208" s="154"/>
    </row>
    <row r="209" spans="1:86" x14ac:dyDescent="0.3">
      <c r="A209" s="10" t="s">
        <v>689</v>
      </c>
      <c r="B209" t="s">
        <v>499</v>
      </c>
      <c r="C209" s="54" t="s">
        <v>407</v>
      </c>
      <c r="D209" s="25">
        <v>1</v>
      </c>
      <c r="E209" s="16" t="s">
        <v>1114</v>
      </c>
      <c r="G209" s="100" t="s">
        <v>1537</v>
      </c>
      <c r="H209" s="27">
        <v>1</v>
      </c>
      <c r="I209" s="217">
        <f>(L209*17)+(P209*37)+(CB209*17)+(AH209*29)+(AD209*8)</f>
        <v>921.8</v>
      </c>
      <c r="J209" s="216">
        <v>59.6</v>
      </c>
      <c r="K209" s="216">
        <v>4.29</v>
      </c>
      <c r="L209" s="216">
        <v>26.8</v>
      </c>
      <c r="M209" s="216">
        <v>0</v>
      </c>
      <c r="N209" s="216">
        <v>26.8</v>
      </c>
      <c r="O209" s="27">
        <v>8.5999999999999993E-2</v>
      </c>
      <c r="P209" s="216">
        <v>12.6</v>
      </c>
      <c r="Q209" s="216"/>
      <c r="R209" s="216">
        <v>3.52</v>
      </c>
      <c r="S209" s="216">
        <v>5.47</v>
      </c>
      <c r="T209" s="216">
        <v>2.92</v>
      </c>
      <c r="V209" s="216">
        <v>0</v>
      </c>
      <c r="W209" s="216"/>
      <c r="X209" s="216"/>
      <c r="Y209" s="216">
        <v>0</v>
      </c>
      <c r="Z209" s="216">
        <v>0</v>
      </c>
      <c r="AA209" s="216"/>
      <c r="AB209" s="216"/>
      <c r="AD209" s="27">
        <v>0</v>
      </c>
      <c r="AI209" s="27">
        <v>1</v>
      </c>
      <c r="AJ209" s="154">
        <v>11</v>
      </c>
      <c r="AK209" s="154">
        <v>0.8</v>
      </c>
      <c r="AL209" s="154">
        <v>23</v>
      </c>
      <c r="AM209" s="154">
        <v>184</v>
      </c>
      <c r="AN209" s="154">
        <v>234</v>
      </c>
      <c r="AO209" s="154">
        <v>56</v>
      </c>
      <c r="AP209" s="154">
        <v>1.78</v>
      </c>
      <c r="AQ209" s="154">
        <v>0.09</v>
      </c>
      <c r="AR209" s="154">
        <v>14.6</v>
      </c>
      <c r="AS209" s="154">
        <v>18</v>
      </c>
      <c r="AT209" s="154"/>
      <c r="AU209" s="154">
        <v>12</v>
      </c>
      <c r="AV209" s="154">
        <v>8</v>
      </c>
      <c r="AW209" s="154" t="s">
        <v>1094</v>
      </c>
      <c r="AX209" s="154"/>
      <c r="AY209" s="154"/>
      <c r="AZ209" s="154"/>
      <c r="BA209" s="154"/>
      <c r="BB209" s="154"/>
      <c r="BC209" s="154"/>
      <c r="BD209" s="154">
        <v>0.46</v>
      </c>
      <c r="BE209" s="154"/>
      <c r="BF209" s="154"/>
      <c r="BG209" s="154">
        <v>0.42</v>
      </c>
      <c r="BI209" s="27">
        <v>0.08</v>
      </c>
      <c r="BJ209" s="27">
        <v>0.15</v>
      </c>
      <c r="BK209" s="27">
        <v>10.3</v>
      </c>
      <c r="BM209" s="27">
        <v>0.17299999999999999</v>
      </c>
      <c r="BN209" s="27">
        <v>6</v>
      </c>
      <c r="BO209" s="27">
        <v>0.3</v>
      </c>
      <c r="BP209" s="27">
        <v>0</v>
      </c>
      <c r="BS209" s="27">
        <v>6.25</v>
      </c>
      <c r="BV209" s="27" t="s">
        <v>186</v>
      </c>
      <c r="BW209" s="27">
        <v>2926</v>
      </c>
      <c r="CA209" s="27">
        <f>CB209+J209+L209+P209+AD209+AI209</f>
        <v>100</v>
      </c>
      <c r="CB209" s="27">
        <f>100-(J209+L209+P209+AI209+AD209+AH209)</f>
        <v>0</v>
      </c>
    </row>
    <row r="210" spans="1:86" x14ac:dyDescent="0.3">
      <c r="A210" s="10"/>
      <c r="C210" s="54"/>
      <c r="G210" s="100"/>
      <c r="J210" s="216"/>
      <c r="K210" s="216"/>
      <c r="L210" s="216"/>
      <c r="M210" s="27" t="s">
        <v>1110</v>
      </c>
      <c r="N210" s="216" t="s">
        <v>1110</v>
      </c>
      <c r="P210" s="216"/>
      <c r="Q210" s="216"/>
      <c r="R210" s="216"/>
      <c r="S210" s="216"/>
      <c r="T210" s="216"/>
      <c r="V210" s="216"/>
      <c r="W210" s="216"/>
      <c r="X210" s="216"/>
      <c r="Y210" s="216"/>
      <c r="Z210" s="216"/>
      <c r="AA210" s="216"/>
      <c r="AB210" s="216"/>
      <c r="AJ210" s="154"/>
      <c r="AK210" s="154"/>
      <c r="AL210" s="154"/>
      <c r="AM210" s="154"/>
      <c r="AN210" s="154"/>
      <c r="AO210" s="154"/>
      <c r="AP210" s="154"/>
      <c r="AQ210" s="154"/>
      <c r="AR210" s="154"/>
      <c r="AS210" s="154"/>
      <c r="AT210" s="154"/>
      <c r="AU210" s="154"/>
      <c r="AV210" s="154"/>
      <c r="AW210" s="154"/>
      <c r="AX210" s="154"/>
      <c r="AY210" s="154"/>
      <c r="AZ210" s="154"/>
      <c r="BA210" s="154"/>
      <c r="BB210" s="154"/>
      <c r="BC210" s="154"/>
      <c r="BD210" s="154"/>
      <c r="BE210" s="154"/>
      <c r="BF210" s="154"/>
      <c r="BG210" s="154"/>
    </row>
    <row r="211" spans="1:86" x14ac:dyDescent="0.3">
      <c r="A211" s="10" t="s">
        <v>690</v>
      </c>
      <c r="B211" t="s">
        <v>499</v>
      </c>
      <c r="C211" s="54" t="s">
        <v>409</v>
      </c>
      <c r="D211" s="25">
        <v>1</v>
      </c>
      <c r="E211" s="16" t="s">
        <v>1587</v>
      </c>
      <c r="F211" s="16" t="s">
        <v>1531</v>
      </c>
      <c r="G211" s="100" t="s">
        <v>1537</v>
      </c>
      <c r="H211">
        <v>1</v>
      </c>
      <c r="I211" s="217">
        <f>(L211*17)+(P211*37)+(CB211*17)+(AH211*29)+(AD211*8)</f>
        <v>685.3515681983954</v>
      </c>
      <c r="J211" s="220">
        <v>68.873085339168497</v>
      </c>
      <c r="K211" s="220">
        <v>3.1423778264040845</v>
      </c>
      <c r="L211" s="220">
        <v>19.633114514952592</v>
      </c>
      <c r="M211" s="220">
        <v>8.5339168490153161E-2</v>
      </c>
      <c r="N211" s="220">
        <v>19.547775346462437</v>
      </c>
      <c r="O211" s="356">
        <v>6.2727935813274988E-2</v>
      </c>
      <c r="P211" s="220">
        <v>9.1983953318745435</v>
      </c>
      <c r="Q211" s="220"/>
      <c r="R211" s="220">
        <v>2.5687819110138586</v>
      </c>
      <c r="S211" s="220">
        <v>3.9908825674690007</v>
      </c>
      <c r="T211" s="220">
        <v>2.1330415754923413</v>
      </c>
      <c r="U211" s="153">
        <v>0</v>
      </c>
      <c r="V211" s="220">
        <v>0.55506929248723558</v>
      </c>
      <c r="W211" s="220">
        <v>0</v>
      </c>
      <c r="X211" s="220">
        <v>0</v>
      </c>
      <c r="Y211" s="220">
        <v>8.7527352297592995E-3</v>
      </c>
      <c r="Z211" s="220">
        <v>0.48067104303428154</v>
      </c>
      <c r="AA211" s="220">
        <v>0</v>
      </c>
      <c r="AB211" s="220">
        <v>0</v>
      </c>
      <c r="AC211" s="153">
        <v>0</v>
      </c>
      <c r="AD211" s="153">
        <v>0.18307804522246537</v>
      </c>
      <c r="AE211" s="153">
        <v>0</v>
      </c>
      <c r="AF211" s="153">
        <v>3.5010940919037198E-2</v>
      </c>
      <c r="AG211" s="153">
        <v>0</v>
      </c>
      <c r="AH211" s="153">
        <v>0</v>
      </c>
      <c r="AI211" s="153">
        <v>1.536834427425237</v>
      </c>
      <c r="AJ211" s="153">
        <v>10.401167031363967</v>
      </c>
      <c r="AK211" s="153">
        <v>0.62873814733770961</v>
      </c>
      <c r="AL211" s="153">
        <v>18.533916849015316</v>
      </c>
      <c r="AM211" s="153">
        <v>136.67396061269145</v>
      </c>
      <c r="AN211" s="153">
        <v>192.59664478482858</v>
      </c>
      <c r="AO211" s="153">
        <v>329.38730853391684</v>
      </c>
      <c r="AP211" s="153">
        <v>1.3258205689277902</v>
      </c>
      <c r="AQ211" s="153">
        <v>7.3486506199854126E-2</v>
      </c>
      <c r="AR211" s="153">
        <v>10.717724288840262</v>
      </c>
      <c r="AS211" s="153">
        <v>24.507658643326039</v>
      </c>
      <c r="AT211" s="153">
        <v>0</v>
      </c>
      <c r="AU211" s="153">
        <v>152.12253829321662</v>
      </c>
      <c r="AV211" s="153">
        <v>5.8351568198395336</v>
      </c>
      <c r="AW211" s="153">
        <v>860.1312910284463</v>
      </c>
      <c r="AX211" s="153">
        <v>0</v>
      </c>
      <c r="AY211" s="153">
        <v>0</v>
      </c>
      <c r="AZ211" s="153">
        <v>0</v>
      </c>
      <c r="BA211" s="153">
        <v>0</v>
      </c>
      <c r="BB211" s="153">
        <v>0</v>
      </c>
      <c r="BC211" s="153">
        <v>0</v>
      </c>
      <c r="BD211" s="153">
        <v>0.33552151714077311</v>
      </c>
      <c r="BE211" s="153">
        <v>0</v>
      </c>
      <c r="BF211" s="153">
        <v>0</v>
      </c>
      <c r="BG211" s="153">
        <v>0.34792122538293219</v>
      </c>
      <c r="BH211" s="153">
        <v>0</v>
      </c>
      <c r="BI211" s="153">
        <v>3.6892778993435453E-2</v>
      </c>
      <c r="BJ211" s="153">
        <v>7.3479212253829321E-2</v>
      </c>
      <c r="BK211" s="153">
        <v>4.5404814004376366</v>
      </c>
      <c r="BL211" s="153"/>
      <c r="BM211" s="153">
        <v>8.0437636761487963E-2</v>
      </c>
      <c r="BN211" s="153">
        <v>2.6914660831509849</v>
      </c>
      <c r="BO211" s="153">
        <v>0.21881838074398249</v>
      </c>
      <c r="BP211" s="153">
        <v>0.88986141502552885</v>
      </c>
      <c r="BQ211" s="153"/>
      <c r="BR211" s="153"/>
      <c r="BS211" s="27">
        <v>6.25</v>
      </c>
      <c r="BT211" s="153"/>
      <c r="BU211" s="153"/>
      <c r="BV211" s="27" t="s">
        <v>496</v>
      </c>
      <c r="BW211" s="153"/>
      <c r="BX211" s="153"/>
      <c r="BY211" s="153"/>
      <c r="BZ211" s="153"/>
      <c r="CA211" s="27">
        <f>CB211+J211+L211+P211+AD211+AI211</f>
        <v>100.00000000000001</v>
      </c>
      <c r="CB211" s="27">
        <f>100-(J211+L211+P211+AI211+AD211+AH211)</f>
        <v>0.57549234135667859</v>
      </c>
      <c r="CC211" s="50"/>
    </row>
    <row r="212" spans="1:86" x14ac:dyDescent="0.3">
      <c r="A212" s="10"/>
      <c r="C212" s="54"/>
      <c r="G212" s="100"/>
      <c r="J212" s="216"/>
      <c r="K212" s="216"/>
      <c r="L212" s="216"/>
      <c r="N212" s="216"/>
      <c r="P212" s="216"/>
      <c r="S212" s="216"/>
      <c r="T212" s="216"/>
      <c r="V212" s="216"/>
      <c r="W212" s="216"/>
      <c r="X212" s="216"/>
      <c r="Y212" s="216"/>
      <c r="Z212" s="216"/>
      <c r="AA212" s="216"/>
      <c r="AB212" s="216"/>
      <c r="AJ212" s="154"/>
      <c r="AK212" s="154"/>
      <c r="AL212" s="154"/>
      <c r="AM212" s="154"/>
      <c r="AN212" s="154"/>
      <c r="AO212" s="154"/>
      <c r="AP212" s="154"/>
      <c r="AQ212" s="154"/>
      <c r="AR212" s="154"/>
      <c r="AS212" s="154"/>
      <c r="AT212" s="154"/>
      <c r="AU212" s="154"/>
      <c r="AV212" s="154"/>
      <c r="AW212" s="154"/>
      <c r="AX212" s="154"/>
      <c r="AY212" s="154"/>
      <c r="AZ212" s="154"/>
      <c r="BA212" s="154"/>
      <c r="BB212" s="154"/>
      <c r="BC212" s="154"/>
      <c r="BD212" s="154"/>
      <c r="BE212" s="154"/>
      <c r="BF212" s="154"/>
      <c r="BG212" s="154"/>
    </row>
    <row r="213" spans="1:86" x14ac:dyDescent="0.3">
      <c r="A213" s="10" t="s">
        <v>691</v>
      </c>
      <c r="B213" t="s">
        <v>499</v>
      </c>
      <c r="C213" s="54" t="s">
        <v>407</v>
      </c>
      <c r="D213" s="14">
        <v>2</v>
      </c>
      <c r="E213" s="16" t="s">
        <v>1612</v>
      </c>
      <c r="G213" s="100" t="s">
        <v>1537</v>
      </c>
      <c r="H213" s="27">
        <v>1</v>
      </c>
      <c r="I213" s="27">
        <f>(L213*17)+(P213*37)+(CB213*17)+(AH213*29)+(AD213*8)</f>
        <v>461.99999999999994</v>
      </c>
      <c r="J213" s="216">
        <v>74.900000000000006</v>
      </c>
      <c r="K213" s="216">
        <v>3.68</v>
      </c>
      <c r="L213" s="216">
        <v>23</v>
      </c>
      <c r="M213" s="216">
        <v>0</v>
      </c>
      <c r="N213" s="216">
        <v>23</v>
      </c>
      <c r="O213" s="27">
        <v>4.1000000000000002E-2</v>
      </c>
      <c r="P213" s="216">
        <v>2.7</v>
      </c>
      <c r="Q213" s="216"/>
      <c r="R213" s="216">
        <v>0.75</v>
      </c>
      <c r="S213" s="216">
        <v>1.05</v>
      </c>
      <c r="T213" s="216">
        <v>0.68</v>
      </c>
      <c r="U213" s="27" t="s">
        <v>501</v>
      </c>
      <c r="V213" s="216">
        <v>0</v>
      </c>
      <c r="W213" s="216"/>
      <c r="X213" s="216"/>
      <c r="Y213" s="216">
        <v>0</v>
      </c>
      <c r="Z213" s="216">
        <v>0</v>
      </c>
      <c r="AA213" s="216"/>
      <c r="AB213" s="216"/>
      <c r="AD213" s="27">
        <v>0</v>
      </c>
      <c r="AI213" s="27">
        <v>1.1000000000000001</v>
      </c>
      <c r="AJ213" s="154">
        <v>14</v>
      </c>
      <c r="AK213" s="154">
        <v>1.1000000000000001</v>
      </c>
      <c r="AL213" s="154">
        <v>28</v>
      </c>
      <c r="AM213" s="154">
        <v>224</v>
      </c>
      <c r="AN213" s="154">
        <v>309</v>
      </c>
      <c r="AO213" s="154">
        <v>43</v>
      </c>
      <c r="AP213" s="154">
        <v>0.74</v>
      </c>
      <c r="AQ213" s="154">
        <v>0.06</v>
      </c>
      <c r="AR213" s="154">
        <v>12</v>
      </c>
      <c r="AS213" s="154">
        <v>90</v>
      </c>
      <c r="AT213" s="154"/>
      <c r="AU213" s="154">
        <v>8</v>
      </c>
      <c r="AV213" s="154" t="s">
        <v>501</v>
      </c>
      <c r="AW213" s="154" t="s">
        <v>501</v>
      </c>
      <c r="AX213" s="154"/>
      <c r="AY213" s="154"/>
      <c r="AZ213" s="154"/>
      <c r="BA213" s="154"/>
      <c r="BB213" s="154"/>
      <c r="BC213" s="154"/>
      <c r="BD213" s="154">
        <v>0.2</v>
      </c>
      <c r="BE213" s="154"/>
      <c r="BF213" s="154"/>
      <c r="BG213" s="154">
        <v>0.13</v>
      </c>
      <c r="BI213" s="27">
        <v>0.13</v>
      </c>
      <c r="BJ213" s="27">
        <v>0.08</v>
      </c>
      <c r="BK213" s="27">
        <v>5.7</v>
      </c>
      <c r="BM213" s="27">
        <v>0.61</v>
      </c>
      <c r="BN213" s="27">
        <v>1</v>
      </c>
      <c r="BO213" s="27">
        <v>0.2</v>
      </c>
      <c r="BP213" s="27">
        <v>1</v>
      </c>
      <c r="BS213" s="27">
        <v>6.25</v>
      </c>
      <c r="BV213" s="27" t="s">
        <v>186</v>
      </c>
      <c r="BW213" s="27">
        <v>4302</v>
      </c>
      <c r="CA213" s="27">
        <f>CB213+J213+L213+P213+AD213+AI213</f>
        <v>100</v>
      </c>
      <c r="CB213" s="27">
        <f>100-(J213+L213+P213+AI213+AD213+AH213)</f>
        <v>-1.7000000000000028</v>
      </c>
    </row>
    <row r="214" spans="1:86" x14ac:dyDescent="0.3">
      <c r="A214" s="10"/>
      <c r="G214" s="100"/>
      <c r="J214" s="216"/>
      <c r="K214" s="216"/>
      <c r="L214" s="216"/>
      <c r="M214" s="27" t="s">
        <v>1110</v>
      </c>
      <c r="N214" s="216" t="s">
        <v>1110</v>
      </c>
      <c r="P214" s="216"/>
      <c r="Q214" s="216"/>
      <c r="R214" s="216"/>
      <c r="S214" s="216"/>
      <c r="T214" s="216"/>
      <c r="V214" s="216"/>
      <c r="W214" s="216"/>
      <c r="X214" s="216"/>
      <c r="Y214" s="216"/>
      <c r="Z214" s="216"/>
      <c r="AA214" s="216"/>
      <c r="AB214" s="216"/>
      <c r="AJ214" s="154"/>
      <c r="AK214" s="154"/>
      <c r="AL214" s="154"/>
      <c r="AM214" s="154"/>
      <c r="AN214" s="154"/>
      <c r="AO214" s="154"/>
      <c r="AP214" s="154"/>
      <c r="AQ214" s="154"/>
      <c r="AR214" s="154"/>
      <c r="AS214" s="154"/>
      <c r="AT214" s="154"/>
      <c r="AU214" s="154"/>
      <c r="AV214" s="154"/>
      <c r="AW214" s="154"/>
      <c r="AX214" s="154"/>
      <c r="AY214" s="154"/>
      <c r="AZ214" s="154"/>
      <c r="BA214" s="154"/>
      <c r="BB214" s="154"/>
      <c r="BC214" s="154"/>
      <c r="BD214" s="154"/>
      <c r="BE214" s="154"/>
      <c r="BF214" s="154"/>
      <c r="BG214" s="154"/>
    </row>
    <row r="215" spans="1:86" x14ac:dyDescent="0.3">
      <c r="A215" s="10" t="s">
        <v>692</v>
      </c>
      <c r="B215" t="s">
        <v>499</v>
      </c>
      <c r="C215" s="54" t="s">
        <v>407</v>
      </c>
      <c r="D215" s="14">
        <v>2</v>
      </c>
      <c r="E215" s="16" t="s">
        <v>1613</v>
      </c>
      <c r="G215" s="100" t="s">
        <v>1537</v>
      </c>
      <c r="H215" s="27">
        <v>1</v>
      </c>
      <c r="I215" s="217">
        <f>(L215*17)+(P215*37)+(CB215*17)+(AH215*29)+(AD215*8)</f>
        <v>614.10000000000048</v>
      </c>
      <c r="J215" s="216">
        <v>67.599999999999994</v>
      </c>
      <c r="K215" s="216">
        <v>4.57</v>
      </c>
      <c r="L215" s="216">
        <v>28.6</v>
      </c>
      <c r="N215" s="216"/>
      <c r="O215" s="27">
        <v>5.1999999999999998E-2</v>
      </c>
      <c r="P215" s="216">
        <v>4.0999999999999996</v>
      </c>
      <c r="Q215" s="216"/>
      <c r="R215" s="216">
        <v>1.2</v>
      </c>
      <c r="S215" s="216">
        <v>1.67</v>
      </c>
      <c r="T215" s="216">
        <v>0.94</v>
      </c>
      <c r="U215" s="27">
        <v>0.1</v>
      </c>
      <c r="V215" s="216">
        <v>0</v>
      </c>
      <c r="W215" s="216"/>
      <c r="X215" s="216"/>
      <c r="Y215" s="216">
        <v>0</v>
      </c>
      <c r="Z215" s="216">
        <v>0</v>
      </c>
      <c r="AA215" s="216"/>
      <c r="AB215" s="216"/>
      <c r="AD215" s="27">
        <v>0</v>
      </c>
      <c r="AI215" s="27">
        <v>1.1000000000000001</v>
      </c>
      <c r="AJ215" s="154">
        <v>8</v>
      </c>
      <c r="AK215" s="154">
        <v>0.5</v>
      </c>
      <c r="AL215" s="154">
        <v>26</v>
      </c>
      <c r="AM215" s="154">
        <v>207</v>
      </c>
      <c r="AN215" s="154">
        <v>259</v>
      </c>
      <c r="AO215" s="154">
        <v>46</v>
      </c>
      <c r="AP215" s="154">
        <v>0.88</v>
      </c>
      <c r="AQ215" s="154">
        <v>0.06</v>
      </c>
      <c r="AR215" s="154">
        <v>13</v>
      </c>
      <c r="AS215" s="154">
        <v>10</v>
      </c>
      <c r="AT215" s="154"/>
      <c r="AU215" s="154">
        <v>8</v>
      </c>
      <c r="AV215" s="154" t="s">
        <v>501</v>
      </c>
      <c r="AW215" s="154" t="s">
        <v>501</v>
      </c>
      <c r="AX215" s="154"/>
      <c r="AY215" s="154"/>
      <c r="AZ215" s="154"/>
      <c r="BA215" s="154"/>
      <c r="BB215" s="154"/>
      <c r="BC215" s="154"/>
      <c r="BD215" s="154">
        <v>0.1</v>
      </c>
      <c r="BE215" s="154"/>
      <c r="BF215" s="154"/>
      <c r="BG215" s="154">
        <v>0.27</v>
      </c>
      <c r="BI215" s="27">
        <v>0.06</v>
      </c>
      <c r="BJ215" s="27">
        <v>0.1</v>
      </c>
      <c r="BK215" s="27">
        <v>5.7</v>
      </c>
      <c r="BM215" s="27">
        <v>0.16</v>
      </c>
      <c r="BN215" s="27">
        <v>2</v>
      </c>
      <c r="BO215" s="27">
        <v>0.2</v>
      </c>
      <c r="BP215" s="27">
        <v>0</v>
      </c>
      <c r="BS215" s="27">
        <v>6.25</v>
      </c>
      <c r="BV215" s="27" t="s">
        <v>186</v>
      </c>
      <c r="BW215" s="27">
        <v>4303</v>
      </c>
      <c r="CA215" s="27">
        <f>CB215+J215+L215+P215+AD215+AI215</f>
        <v>100</v>
      </c>
      <c r="CB215" s="27">
        <f>100-(J215+L215+P215+AI215+AD215+AH215)</f>
        <v>-1.3999999999999773</v>
      </c>
    </row>
    <row r="216" spans="1:86" x14ac:dyDescent="0.3">
      <c r="A216" s="10"/>
      <c r="G216" s="100"/>
      <c r="J216" s="216"/>
      <c r="K216" s="216"/>
      <c r="L216" s="216"/>
      <c r="N216" s="216"/>
      <c r="P216" s="216"/>
      <c r="Q216" s="216"/>
      <c r="R216" s="216"/>
      <c r="S216" s="216"/>
      <c r="T216" s="216"/>
      <c r="V216" s="216"/>
      <c r="W216" s="216"/>
      <c r="X216" s="216"/>
      <c r="Y216" s="216"/>
      <c r="Z216" s="216"/>
      <c r="AA216" s="216"/>
      <c r="AB216" s="216"/>
      <c r="AJ216" s="154"/>
      <c r="AK216" s="154"/>
      <c r="AL216" s="154"/>
      <c r="AM216" s="154"/>
      <c r="AN216" s="154"/>
      <c r="AO216" s="154"/>
      <c r="AP216" s="154"/>
      <c r="AQ216" s="154"/>
      <c r="AR216" s="154"/>
      <c r="AS216" s="154"/>
      <c r="AT216" s="154"/>
      <c r="AU216" s="154"/>
      <c r="AV216" s="154"/>
      <c r="AW216" s="154"/>
      <c r="AX216" s="154"/>
      <c r="AY216" s="154"/>
      <c r="AZ216" s="154"/>
      <c r="BA216" s="154"/>
      <c r="BB216" s="154"/>
      <c r="BC216" s="154"/>
      <c r="BD216" s="154"/>
      <c r="BE216" s="154"/>
      <c r="BF216" s="154"/>
      <c r="BG216" s="154"/>
    </row>
    <row r="217" spans="1:86" x14ac:dyDescent="0.3">
      <c r="A217" s="10" t="s">
        <v>693</v>
      </c>
      <c r="B217" t="s">
        <v>499</v>
      </c>
      <c r="C217" s="54" t="s">
        <v>409</v>
      </c>
      <c r="D217" s="14">
        <v>2</v>
      </c>
      <c r="E217" s="16" t="s">
        <v>457</v>
      </c>
      <c r="F217" s="16" t="s">
        <v>471</v>
      </c>
      <c r="G217" s="100" t="s">
        <v>1537</v>
      </c>
      <c r="H217" s="27">
        <v>1</v>
      </c>
      <c r="I217" s="217">
        <f>(L217*17)+(P217*37)+(CB217*17)+(AH217*29)+(AD217*8)</f>
        <v>432.84020332717188</v>
      </c>
      <c r="J217" s="216">
        <v>77.45785582255084</v>
      </c>
      <c r="K217" s="216">
        <v>2.7283918669131237</v>
      </c>
      <c r="L217" s="216">
        <v>17.170240295748613</v>
      </c>
      <c r="M217" s="154">
        <v>0.16469500924214417</v>
      </c>
      <c r="N217" s="216">
        <v>17.005545286506468</v>
      </c>
      <c r="O217" s="111">
        <v>3.0314232902033268E-2</v>
      </c>
      <c r="P217" s="216">
        <v>3.9767097966728273</v>
      </c>
      <c r="Q217" s="216">
        <v>0</v>
      </c>
      <c r="R217" s="216">
        <v>0.7998706099815156</v>
      </c>
      <c r="S217" s="216">
        <v>1.1644916820702405</v>
      </c>
      <c r="T217" s="216">
        <v>1.7384658040665433</v>
      </c>
      <c r="U217" s="27">
        <v>0</v>
      </c>
      <c r="V217" s="216">
        <v>0.78336414048059133</v>
      </c>
      <c r="W217" s="216">
        <v>0</v>
      </c>
      <c r="X217" s="216">
        <v>0</v>
      </c>
      <c r="Y217" s="216">
        <v>0</v>
      </c>
      <c r="Z217" s="216">
        <v>0.28170055452865067</v>
      </c>
      <c r="AA217" s="216">
        <v>0</v>
      </c>
      <c r="AB217" s="216">
        <v>0</v>
      </c>
      <c r="AC217" s="27">
        <v>0</v>
      </c>
      <c r="AD217" s="27">
        <v>0.21719038817005543</v>
      </c>
      <c r="AE217" s="27">
        <v>0</v>
      </c>
      <c r="AF217" s="27">
        <v>7.0979667282809619E-2</v>
      </c>
      <c r="AG217" s="27">
        <v>0</v>
      </c>
      <c r="AH217" s="27">
        <v>0</v>
      </c>
      <c r="AI217" s="27">
        <v>1.6444547134935306</v>
      </c>
      <c r="AJ217" s="154">
        <v>16.820702402957487</v>
      </c>
      <c r="AK217" s="154">
        <v>1.120517560073937</v>
      </c>
      <c r="AL217" s="154">
        <v>24.735674676524955</v>
      </c>
      <c r="AM217" s="154">
        <v>170.90757855822551</v>
      </c>
      <c r="AN217" s="154">
        <v>253.01478743068392</v>
      </c>
      <c r="AO217" s="154">
        <v>324.25138632162663</v>
      </c>
      <c r="AP217" s="154">
        <v>0.60090573012939008</v>
      </c>
      <c r="AQ217" s="154">
        <v>6.0776340110905727E-2</v>
      </c>
      <c r="AR217" s="154">
        <v>8.9175600739371532</v>
      </c>
      <c r="AS217" s="154">
        <v>116.13678373382625</v>
      </c>
      <c r="AT217" s="154">
        <v>9.1127541589648793</v>
      </c>
      <c r="AU217" s="154">
        <v>5.9704251386321623</v>
      </c>
      <c r="AV217" s="154">
        <v>0.91497227356746769</v>
      </c>
      <c r="AW217" s="154">
        <v>0</v>
      </c>
      <c r="AX217" s="154">
        <v>0</v>
      </c>
      <c r="AY217" s="154">
        <v>0</v>
      </c>
      <c r="AZ217" s="154">
        <v>0</v>
      </c>
      <c r="BA217" s="154">
        <v>0</v>
      </c>
      <c r="BB217" s="154">
        <v>0</v>
      </c>
      <c r="BC217" s="154">
        <v>0</v>
      </c>
      <c r="BD217" s="154">
        <v>0.14787430683918668</v>
      </c>
      <c r="BE217" s="154">
        <v>0</v>
      </c>
      <c r="BF217" s="154">
        <v>0</v>
      </c>
      <c r="BG217" s="154">
        <v>0.82107208872458404</v>
      </c>
      <c r="BH217" s="27">
        <v>0</v>
      </c>
      <c r="BI217" s="27">
        <v>5.98558225508318E-2</v>
      </c>
      <c r="BJ217" s="27">
        <v>4.1744916820702409E-2</v>
      </c>
      <c r="BK217" s="27">
        <v>2.5507208872458409</v>
      </c>
      <c r="BL217" s="27">
        <v>0</v>
      </c>
      <c r="BM217" s="27">
        <v>3.0255083179297593E-2</v>
      </c>
      <c r="BN217" s="27">
        <v>0.4140480591497227</v>
      </c>
      <c r="BO217" s="27">
        <v>0.14787430683918668</v>
      </c>
      <c r="BP217" s="27">
        <v>1.1072088724584104</v>
      </c>
      <c r="BS217" s="27">
        <v>6.25</v>
      </c>
      <c r="BV217" s="27" t="s">
        <v>496</v>
      </c>
      <c r="CA217" s="27">
        <v>100</v>
      </c>
      <c r="CB217" s="216">
        <f>100-(J217+L217+P217+AI217+AD217+AH217)</f>
        <v>-0.4664510166358582</v>
      </c>
      <c r="CH217" s="27" t="s">
        <v>280</v>
      </c>
    </row>
    <row r="218" spans="1:86" x14ac:dyDescent="0.3">
      <c r="A218" s="10"/>
      <c r="G218" s="100"/>
      <c r="J218" s="216"/>
      <c r="K218" s="216"/>
      <c r="L218" s="216"/>
      <c r="N218" s="216"/>
      <c r="P218" s="216"/>
      <c r="Q218" s="216"/>
      <c r="R218" s="216"/>
      <c r="S218" s="216"/>
      <c r="T218" s="216"/>
      <c r="V218" s="216"/>
      <c r="W218" s="216"/>
      <c r="X218" s="216"/>
      <c r="Y218" s="216"/>
      <c r="Z218" s="216"/>
      <c r="AA218" s="216"/>
      <c r="AB218" s="216"/>
      <c r="AJ218" s="154"/>
      <c r="AK218" s="154"/>
      <c r="AL218" s="154"/>
      <c r="AM218" s="154"/>
      <c r="AN218" s="154"/>
      <c r="AO218" s="154"/>
      <c r="AP218" s="154"/>
      <c r="AQ218" s="154"/>
      <c r="AR218" s="154"/>
      <c r="AS218" s="154"/>
      <c r="AT218" s="154"/>
      <c r="AU218" s="154"/>
      <c r="AV218" s="154"/>
      <c r="AW218" s="154"/>
      <c r="AX218" s="154"/>
      <c r="AY218" s="154"/>
      <c r="AZ218" s="154"/>
      <c r="BA218" s="154"/>
      <c r="BB218" s="154"/>
      <c r="BC218" s="154"/>
      <c r="BD218" s="154"/>
      <c r="BE218" s="154"/>
      <c r="BF218" s="154"/>
      <c r="BG218" s="154"/>
    </row>
    <row r="219" spans="1:86" x14ac:dyDescent="0.3">
      <c r="A219" s="10" t="s">
        <v>694</v>
      </c>
      <c r="B219" t="s">
        <v>499</v>
      </c>
      <c r="C219" s="54" t="s">
        <v>407</v>
      </c>
      <c r="D219" s="14">
        <v>2</v>
      </c>
      <c r="E219" s="16" t="s">
        <v>1136</v>
      </c>
      <c r="G219" s="100" t="s">
        <v>1537</v>
      </c>
      <c r="H219" s="27">
        <v>0.63</v>
      </c>
      <c r="I219" s="217">
        <f>(L219*17)+(P219*37)+(CB219*17)+(AH219*29)+(AD219*8)</f>
        <v>794.68000000000018</v>
      </c>
      <c r="J219" s="216">
        <v>63</v>
      </c>
      <c r="K219" s="216">
        <v>4.1399999999999997</v>
      </c>
      <c r="L219" s="216">
        <v>25.8</v>
      </c>
      <c r="M219" s="216">
        <v>0</v>
      </c>
      <c r="N219" s="216">
        <v>25.8</v>
      </c>
      <c r="O219" s="27">
        <v>0.13500000000000001</v>
      </c>
      <c r="P219" s="216">
        <v>9.1</v>
      </c>
      <c r="Q219" s="216"/>
      <c r="R219" s="216">
        <v>0.3</v>
      </c>
      <c r="S219" s="216">
        <v>0.3</v>
      </c>
      <c r="T219" s="216">
        <v>0.2</v>
      </c>
      <c r="U219" s="27">
        <v>0.1</v>
      </c>
      <c r="V219" s="216">
        <f>X219/1.1</f>
        <v>0</v>
      </c>
      <c r="W219" s="216"/>
      <c r="X219" s="216">
        <v>0</v>
      </c>
      <c r="Y219" s="216"/>
      <c r="Z219" s="216"/>
      <c r="AA219" s="216">
        <v>0</v>
      </c>
      <c r="AB219" s="216">
        <v>0</v>
      </c>
      <c r="AF219" s="27">
        <v>0</v>
      </c>
      <c r="AI219" s="112">
        <v>0.96</v>
      </c>
      <c r="AJ219" s="154">
        <v>15</v>
      </c>
      <c r="AK219" s="154">
        <v>1</v>
      </c>
      <c r="AL219" s="154">
        <v>25</v>
      </c>
      <c r="AM219" s="154">
        <v>210</v>
      </c>
      <c r="AN219" s="154">
        <v>280</v>
      </c>
      <c r="AO219" s="154">
        <v>130</v>
      </c>
      <c r="AP219" s="154">
        <v>2.2999999999999998</v>
      </c>
      <c r="AQ219" s="154">
        <v>0.09</v>
      </c>
      <c r="AR219" s="154">
        <v>17</v>
      </c>
      <c r="AS219" s="154">
        <v>20</v>
      </c>
      <c r="AT219" s="154"/>
      <c r="AU219" s="154"/>
      <c r="AV219" s="154">
        <v>24</v>
      </c>
      <c r="AW219" s="154" t="s">
        <v>501</v>
      </c>
      <c r="AX219" s="154"/>
      <c r="AY219" s="154"/>
      <c r="AZ219" s="154"/>
      <c r="BA219" s="154"/>
      <c r="BB219" s="154"/>
      <c r="BC219" s="154"/>
      <c r="BD219" s="154"/>
      <c r="BE219" s="154">
        <v>0.2</v>
      </c>
      <c r="BF219" s="154"/>
      <c r="BG219" s="154">
        <v>0.21</v>
      </c>
      <c r="BI219" s="27">
        <v>0.09</v>
      </c>
      <c r="BJ219" s="27">
        <v>0.09</v>
      </c>
      <c r="BK219" s="27">
        <v>5.5</v>
      </c>
      <c r="BM219" s="27">
        <v>0.19</v>
      </c>
      <c r="BN219" s="27">
        <v>12</v>
      </c>
      <c r="BO219" s="27">
        <v>1</v>
      </c>
      <c r="BP219" s="27">
        <v>0</v>
      </c>
      <c r="BS219" s="27">
        <v>6.25</v>
      </c>
      <c r="BV219" s="27" t="s">
        <v>8</v>
      </c>
      <c r="BW219" s="27">
        <v>485</v>
      </c>
      <c r="CA219" s="27">
        <f>CB219+J219+L219+P219+AD219+AI219</f>
        <v>100</v>
      </c>
      <c r="CB219" s="27">
        <f>100-(J219+L219+P219+AI219+AD219+AH219)</f>
        <v>1.1400000000000148</v>
      </c>
    </row>
    <row r="220" spans="1:86" x14ac:dyDescent="0.3">
      <c r="A220" s="10"/>
      <c r="C220" s="54"/>
      <c r="J220" s="216"/>
      <c r="K220" s="216"/>
      <c r="L220" s="216"/>
      <c r="M220" s="27" t="s">
        <v>1110</v>
      </c>
      <c r="N220" s="216" t="s">
        <v>1110</v>
      </c>
      <c r="P220" s="216"/>
      <c r="Q220" s="216"/>
      <c r="R220" s="216"/>
      <c r="S220" s="216"/>
      <c r="T220" s="216"/>
      <c r="V220" s="216"/>
      <c r="W220" s="216"/>
      <c r="X220" s="216"/>
      <c r="Y220" s="216"/>
      <c r="Z220" s="216"/>
      <c r="AA220" s="216"/>
      <c r="AB220" s="216"/>
      <c r="AI220" s="27" t="s">
        <v>743</v>
      </c>
      <c r="AJ220" s="154"/>
      <c r="AK220" s="154"/>
      <c r="AL220" s="154"/>
      <c r="AM220" s="154"/>
      <c r="AN220" s="154"/>
      <c r="AO220" s="154"/>
      <c r="AP220" s="154"/>
      <c r="AQ220" s="154"/>
      <c r="AR220" s="154"/>
      <c r="AS220" s="154"/>
      <c r="AT220" s="154"/>
      <c r="AU220" s="154"/>
      <c r="AV220" s="154"/>
      <c r="AW220" s="154"/>
      <c r="AX220" s="154"/>
      <c r="AY220" s="154"/>
      <c r="AZ220" s="154"/>
      <c r="BA220" s="154"/>
      <c r="BB220" s="154"/>
      <c r="BC220" s="154"/>
      <c r="BD220" s="154"/>
      <c r="BE220" s="154"/>
      <c r="BF220" s="154"/>
      <c r="BG220" s="154"/>
    </row>
    <row r="221" spans="1:86" x14ac:dyDescent="0.3">
      <c r="A221" s="10" t="s">
        <v>695</v>
      </c>
      <c r="B221" t="s">
        <v>499</v>
      </c>
      <c r="C221" s="54" t="s">
        <v>407</v>
      </c>
      <c r="D221" s="14">
        <v>2</v>
      </c>
      <c r="E221" s="16" t="s">
        <v>1137</v>
      </c>
      <c r="H221" s="27">
        <v>0.65</v>
      </c>
      <c r="I221" s="217">
        <f>(L221*17)+(P221*37)+(CB221*17)+(AH221*29)+(AD221*8)</f>
        <v>844.40000000000009</v>
      </c>
      <c r="J221" s="216">
        <v>55.7</v>
      </c>
      <c r="K221" s="216">
        <v>3.25</v>
      </c>
      <c r="L221" s="216">
        <v>20.3</v>
      </c>
      <c r="M221" s="216">
        <v>0</v>
      </c>
      <c r="N221" s="216">
        <v>20.3</v>
      </c>
      <c r="P221" s="216">
        <v>13.3</v>
      </c>
      <c r="Q221" s="216"/>
      <c r="R221" s="216">
        <v>3.98</v>
      </c>
      <c r="S221" s="216">
        <v>5.95</v>
      </c>
      <c r="T221" s="216">
        <v>2.79</v>
      </c>
      <c r="V221" s="216">
        <v>0</v>
      </c>
      <c r="W221" s="216"/>
      <c r="X221" s="216"/>
      <c r="Y221" s="216">
        <v>0</v>
      </c>
      <c r="Z221" s="216">
        <v>0</v>
      </c>
      <c r="AA221" s="216"/>
      <c r="AB221" s="216"/>
      <c r="AD221" s="27">
        <v>0.9</v>
      </c>
      <c r="AI221" s="27">
        <v>9.8000000000000007</v>
      </c>
      <c r="AJ221" s="154"/>
      <c r="AK221" s="154"/>
      <c r="AL221" s="154"/>
      <c r="AM221" s="154"/>
      <c r="AN221" s="154"/>
      <c r="AO221" s="154"/>
      <c r="AP221" s="154"/>
      <c r="AQ221" s="154"/>
      <c r="AR221" s="154"/>
      <c r="AS221" s="154"/>
      <c r="AT221" s="154"/>
      <c r="AU221" s="154"/>
      <c r="AV221" s="154"/>
      <c r="AW221" s="154"/>
      <c r="AX221" s="154"/>
      <c r="AY221" s="154"/>
      <c r="AZ221" s="154"/>
      <c r="BA221" s="154"/>
      <c r="BB221" s="154"/>
      <c r="BC221" s="154"/>
      <c r="BD221" s="154"/>
      <c r="BE221" s="154"/>
      <c r="BF221" s="154"/>
      <c r="BG221" s="154"/>
      <c r="BS221" s="27">
        <v>6.25</v>
      </c>
      <c r="BV221" s="27" t="s">
        <v>186</v>
      </c>
      <c r="BW221" s="27">
        <v>2997</v>
      </c>
      <c r="CA221" s="27">
        <f>CB221+J221+L221+P221+AD221+AI221</f>
        <v>100</v>
      </c>
      <c r="CB221" s="27">
        <f>100-(J221+L221+P221+AI221+AD221+AH221)</f>
        <v>0</v>
      </c>
    </row>
    <row r="222" spans="1:86" x14ac:dyDescent="0.3">
      <c r="A222" s="10"/>
      <c r="C222" s="54"/>
      <c r="J222" s="216"/>
      <c r="K222" s="216"/>
      <c r="L222" s="216"/>
      <c r="M222" s="216" t="s">
        <v>1110</v>
      </c>
      <c r="N222" s="216" t="s">
        <v>1110</v>
      </c>
      <c r="P222" s="216"/>
      <c r="Q222" s="216"/>
      <c r="R222" s="216"/>
      <c r="S222" s="216"/>
      <c r="T222" s="216"/>
      <c r="V222" s="216"/>
      <c r="W222" s="216"/>
      <c r="X222" s="216"/>
      <c r="Y222" s="216"/>
      <c r="Z222" s="216"/>
      <c r="AA222" s="216"/>
      <c r="AB222" s="216"/>
      <c r="AJ222" s="154"/>
      <c r="AK222" s="154"/>
      <c r="AL222" s="154"/>
      <c r="AM222" s="154"/>
      <c r="AN222" s="154"/>
      <c r="AO222" s="154"/>
      <c r="AP222" s="154"/>
      <c r="AQ222" s="154"/>
      <c r="AR222" s="154"/>
      <c r="AS222" s="154"/>
      <c r="AT222" s="154"/>
      <c r="AU222" s="154"/>
      <c r="AV222" s="154"/>
      <c r="AW222" s="154"/>
      <c r="AX222" s="154"/>
      <c r="AY222" s="154"/>
      <c r="AZ222" s="154"/>
      <c r="BA222" s="154"/>
      <c r="BB222" s="154"/>
      <c r="BC222" s="154"/>
      <c r="BD222" s="154"/>
      <c r="BE222" s="154"/>
      <c r="BF222" s="154"/>
      <c r="BG222" s="154"/>
    </row>
    <row r="223" spans="1:86" x14ac:dyDescent="0.3">
      <c r="A223" s="10" t="s">
        <v>696</v>
      </c>
      <c r="B223" t="s">
        <v>499</v>
      </c>
      <c r="C223" s="54" t="s">
        <v>409</v>
      </c>
      <c r="D223" s="14">
        <v>2</v>
      </c>
      <c r="E223" s="16" t="s">
        <v>1138</v>
      </c>
      <c r="H223" s="27">
        <v>0.65</v>
      </c>
      <c r="I223" s="217">
        <f>(L223*17)+(P223*37)+(CB223*17)+(AH223*29)+(AD223*8)</f>
        <v>273.04956140750386</v>
      </c>
      <c r="J223" s="216">
        <v>84.625925689769815</v>
      </c>
      <c r="K223" s="216">
        <v>1.0509368481458878</v>
      </c>
      <c r="L223" s="216">
        <v>6.5643132361112384</v>
      </c>
      <c r="M223" s="216">
        <v>0</v>
      </c>
      <c r="N223" s="216">
        <v>6.5643132361112384</v>
      </c>
      <c r="O223" s="27">
        <v>0</v>
      </c>
      <c r="P223" s="216">
        <v>4.3007569477970176</v>
      </c>
      <c r="Q223" s="216"/>
      <c r="R223" s="216">
        <v>1.2869934324986565</v>
      </c>
      <c r="S223" s="154">
        <v>1.9240228450670871</v>
      </c>
      <c r="T223" s="216">
        <v>0.90218886348523919</v>
      </c>
      <c r="U223" s="27">
        <v>0</v>
      </c>
      <c r="V223" s="216">
        <v>0</v>
      </c>
      <c r="W223" s="216">
        <v>0</v>
      </c>
      <c r="X223" s="216">
        <v>0</v>
      </c>
      <c r="Y223" s="216">
        <v>0</v>
      </c>
      <c r="Z223" s="216">
        <v>0</v>
      </c>
      <c r="AA223" s="216">
        <v>0</v>
      </c>
      <c r="AB223" s="216">
        <v>0</v>
      </c>
      <c r="AC223" s="27">
        <v>0</v>
      </c>
      <c r="AD223" s="27">
        <v>0.29102866564039975</v>
      </c>
      <c r="AE223" s="27">
        <v>0</v>
      </c>
      <c r="AF223" s="27">
        <v>0</v>
      </c>
      <c r="AG223" s="27">
        <v>0</v>
      </c>
      <c r="AH223" s="27">
        <v>0</v>
      </c>
      <c r="AI223" s="27">
        <v>4.2179754606815267</v>
      </c>
      <c r="AJ223" s="154">
        <v>1.7138354754379095</v>
      </c>
      <c r="AK223" s="154">
        <v>2.9102866564039969E-3</v>
      </c>
      <c r="AL223" s="154">
        <v>1.5456855797345672</v>
      </c>
      <c r="AM223" s="154">
        <v>9.7009555213466575E-3</v>
      </c>
      <c r="AN223" s="154">
        <v>0.8633850413998525</v>
      </c>
      <c r="AO223" s="154">
        <v>382.86437790914806</v>
      </c>
      <c r="AP223" s="154">
        <v>9.7009555213466592E-4</v>
      </c>
      <c r="AQ223" s="154">
        <v>6.4349671624932825E-3</v>
      </c>
      <c r="AR223" s="154">
        <v>0</v>
      </c>
      <c r="AS223" s="150">
        <f>+AS238</f>
        <v>0</v>
      </c>
      <c r="AT223" s="154">
        <v>0</v>
      </c>
      <c r="AU223" s="154">
        <v>0</v>
      </c>
      <c r="AV223" s="154">
        <v>0</v>
      </c>
      <c r="AW223" s="154">
        <v>0</v>
      </c>
      <c r="AX223" s="154">
        <v>0</v>
      </c>
      <c r="AY223" s="154">
        <v>0</v>
      </c>
      <c r="AZ223" s="154">
        <v>0</v>
      </c>
      <c r="BA223" s="154">
        <v>0</v>
      </c>
      <c r="BB223" s="154">
        <v>0</v>
      </c>
      <c r="BC223" s="154">
        <v>0</v>
      </c>
      <c r="BD223" s="154">
        <v>0</v>
      </c>
      <c r="BE223" s="154">
        <v>0</v>
      </c>
      <c r="BF223" s="154">
        <v>0</v>
      </c>
      <c r="BG223" s="154">
        <v>0</v>
      </c>
      <c r="BH223" s="27">
        <v>0</v>
      </c>
      <c r="BI223" s="27">
        <v>0</v>
      </c>
      <c r="BJ223" s="27">
        <v>5.8205733128079947E-3</v>
      </c>
      <c r="BK223" s="27">
        <v>0</v>
      </c>
      <c r="BM223" s="27">
        <v>0</v>
      </c>
      <c r="BN223" s="27">
        <v>0</v>
      </c>
      <c r="BO223" s="27">
        <v>0</v>
      </c>
      <c r="BP223" s="27">
        <v>0</v>
      </c>
      <c r="BS223" s="27">
        <v>6.25</v>
      </c>
      <c r="BV223" s="27" t="s">
        <v>496</v>
      </c>
      <c r="CA223" s="27">
        <f>CB223+J223+L223+P223+AD223+AI223</f>
        <v>99.999999999999986</v>
      </c>
      <c r="CB223" s="27">
        <f>100-(J223+L223+P223+AI223+AD223+AH223)</f>
        <v>0</v>
      </c>
    </row>
    <row r="224" spans="1:86" x14ac:dyDescent="0.3">
      <c r="A224" s="10"/>
      <c r="C224" s="54"/>
      <c r="J224" s="216"/>
      <c r="K224" s="216"/>
      <c r="L224" s="216"/>
      <c r="M224" s="216"/>
      <c r="Q224" s="216"/>
      <c r="R224" s="216"/>
      <c r="S224" s="154"/>
      <c r="T224" s="216"/>
      <c r="V224" s="216"/>
      <c r="W224" s="216"/>
      <c r="X224" s="216"/>
      <c r="Y224" s="216"/>
      <c r="AJ224" s="154"/>
      <c r="AK224" s="154"/>
      <c r="AL224" s="154"/>
      <c r="AM224" s="154"/>
      <c r="AN224" s="154"/>
      <c r="AO224" s="154"/>
      <c r="AP224" s="154"/>
      <c r="AQ224" s="154"/>
      <c r="AR224" s="154"/>
      <c r="AS224" s="154"/>
      <c r="AT224" s="154"/>
      <c r="AU224" s="154"/>
      <c r="AV224" s="154"/>
      <c r="AW224" s="154"/>
      <c r="AX224" s="154"/>
      <c r="AY224" s="154"/>
      <c r="AZ224" s="154"/>
      <c r="BA224" s="154"/>
      <c r="BB224" s="154"/>
      <c r="BC224" s="154"/>
      <c r="BD224" s="154"/>
      <c r="BE224" s="154"/>
      <c r="BF224" s="154"/>
      <c r="BG224" s="154"/>
    </row>
    <row r="225" spans="1:123" x14ac:dyDescent="0.3">
      <c r="A225" s="10" t="s">
        <v>219</v>
      </c>
      <c r="B225" t="s">
        <v>499</v>
      </c>
      <c r="C225" s="54" t="s">
        <v>407</v>
      </c>
      <c r="D225" s="25">
        <v>1</v>
      </c>
      <c r="E225" s="16" t="s">
        <v>220</v>
      </c>
      <c r="H225" s="27">
        <v>1</v>
      </c>
      <c r="I225" s="217">
        <f>(L225*17)+(P225*37)+(CB225*17)+(AH225*29)+(AD225*8)</f>
        <v>499.78000000000009</v>
      </c>
      <c r="J225" s="216">
        <v>74.87</v>
      </c>
      <c r="K225" s="223">
        <f>L225/BS225</f>
        <v>2.8607999999999998</v>
      </c>
      <c r="L225" s="216">
        <v>17.88</v>
      </c>
      <c r="M225" s="216">
        <v>0</v>
      </c>
      <c r="N225" s="216">
        <v>17.8</v>
      </c>
      <c r="O225" s="113">
        <v>0.26200000000000001</v>
      </c>
      <c r="P225" s="216">
        <v>4.47</v>
      </c>
      <c r="R225" s="242">
        <v>1.36</v>
      </c>
      <c r="S225" s="113">
        <v>1.1200000000000001</v>
      </c>
      <c r="T225" s="242">
        <v>1.0900000000000001</v>
      </c>
      <c r="V225" s="216">
        <f>W225-AD225</f>
        <v>1.8</v>
      </c>
      <c r="W225" s="216">
        <v>1.8</v>
      </c>
      <c r="X225" s="216"/>
      <c r="Y225" s="216">
        <v>1.8</v>
      </c>
      <c r="Z225" s="216">
        <v>0</v>
      </c>
      <c r="AD225" s="27">
        <v>0</v>
      </c>
      <c r="AI225" s="27">
        <v>0.99</v>
      </c>
      <c r="AJ225" s="154">
        <v>10</v>
      </c>
      <c r="AK225" s="154">
        <v>5.86</v>
      </c>
      <c r="AL225" s="154">
        <v>18</v>
      </c>
      <c r="AM225" s="154">
        <v>197</v>
      </c>
      <c r="AN225" s="154">
        <v>228</v>
      </c>
      <c r="AO225" s="154">
        <v>77</v>
      </c>
      <c r="AP225" s="154">
        <v>3.32</v>
      </c>
      <c r="AQ225" s="154">
        <v>0.24299999999999999</v>
      </c>
      <c r="AR225" s="154">
        <v>0.14899999999999999</v>
      </c>
      <c r="AS225" s="154">
        <v>55.2</v>
      </c>
      <c r="AT225" s="317">
        <v>2657</v>
      </c>
      <c r="AU225" s="154"/>
      <c r="AV225" s="317">
        <v>2657</v>
      </c>
      <c r="AW225" s="154"/>
      <c r="AX225" s="154"/>
      <c r="AY225" s="154"/>
      <c r="AZ225" s="154"/>
      <c r="BA225" s="154"/>
      <c r="BB225" s="154"/>
      <c r="BC225" s="154"/>
      <c r="BD225" s="154"/>
      <c r="BE225" s="154"/>
      <c r="BF225" s="154"/>
      <c r="BG225" s="154"/>
      <c r="BI225" s="27">
        <v>8.7999999999999995E-2</v>
      </c>
      <c r="BJ225" s="27">
        <v>0.98699999999999999</v>
      </c>
      <c r="BK225" s="27">
        <v>6.6619999999999999</v>
      </c>
      <c r="BM225" s="27">
        <v>0.42</v>
      </c>
      <c r="BN225" s="27">
        <v>345</v>
      </c>
      <c r="BP225" s="27">
        <v>16.2</v>
      </c>
      <c r="BS225" s="27">
        <v>6.25</v>
      </c>
      <c r="BV225" s="27" t="s">
        <v>7</v>
      </c>
      <c r="BW225" s="27" t="s">
        <v>221</v>
      </c>
      <c r="CA225" s="27">
        <f>CB225+J225+L225+P225+AD225+AI225</f>
        <v>100</v>
      </c>
      <c r="CB225" s="27">
        <f>100-(J225+L225+P225+AI225+AD225+AH225)</f>
        <v>1.7900000000000063</v>
      </c>
      <c r="DM225"/>
      <c r="DN225"/>
      <c r="DO225"/>
      <c r="DP225"/>
      <c r="DQ225"/>
      <c r="DR225"/>
      <c r="DS225"/>
    </row>
    <row r="226" spans="1:123" x14ac:dyDescent="0.3">
      <c r="A226" s="10"/>
      <c r="C226" s="54"/>
      <c r="J226" s="216"/>
      <c r="K226" s="216"/>
      <c r="L226" s="216"/>
      <c r="M226" s="216" t="s">
        <v>1110</v>
      </c>
      <c r="N226" s="216" t="s">
        <v>1110</v>
      </c>
      <c r="P226" s="216"/>
      <c r="R226" s="216"/>
      <c r="T226" s="216"/>
      <c r="V226" s="216" t="s">
        <v>408</v>
      </c>
      <c r="W226" s="216"/>
      <c r="X226" s="216"/>
      <c r="Y226" s="216" t="s">
        <v>1110</v>
      </c>
      <c r="Z226" s="27" t="s">
        <v>1110</v>
      </c>
      <c r="AJ226" s="154"/>
      <c r="AK226" s="154"/>
      <c r="AL226" s="154"/>
      <c r="AM226" s="154"/>
      <c r="AN226" s="154"/>
      <c r="AO226" s="154"/>
      <c r="AP226" s="154"/>
      <c r="AQ226" s="154"/>
      <c r="AR226" s="154"/>
      <c r="AS226" s="154"/>
      <c r="AT226" s="154"/>
      <c r="AU226" s="154"/>
      <c r="AV226" s="154"/>
      <c r="AW226" s="154"/>
      <c r="AX226" s="154"/>
      <c r="AY226" s="154"/>
      <c r="AZ226" s="154"/>
      <c r="BA226" s="154"/>
      <c r="BB226" s="154"/>
      <c r="BC226" s="154"/>
      <c r="BD226" s="154"/>
      <c r="BE226" s="154"/>
      <c r="BF226" s="154"/>
      <c r="BG226" s="154"/>
      <c r="DM226"/>
      <c r="DN226"/>
      <c r="DO226"/>
      <c r="DP226"/>
      <c r="DQ226"/>
      <c r="DR226"/>
      <c r="DS226"/>
    </row>
    <row r="227" spans="1:123" x14ac:dyDescent="0.3">
      <c r="A227" s="10" t="s">
        <v>697</v>
      </c>
      <c r="B227" t="s">
        <v>499</v>
      </c>
      <c r="C227" s="54" t="s">
        <v>407</v>
      </c>
      <c r="D227" s="25">
        <v>1</v>
      </c>
      <c r="E227" s="16" t="s">
        <v>1139</v>
      </c>
      <c r="F227" s="16" t="s">
        <v>197</v>
      </c>
      <c r="H227" s="27">
        <v>1</v>
      </c>
      <c r="I227" s="217">
        <f>(L227*17)+(P227*37)+(CB227*17)+(AH227*29)+(AD227*8)</f>
        <v>631.49999999999989</v>
      </c>
      <c r="J227" s="216">
        <v>67.599999999999994</v>
      </c>
      <c r="K227" s="216">
        <v>4.1399999999999997</v>
      </c>
      <c r="L227" s="216">
        <v>25.9</v>
      </c>
      <c r="M227" s="216">
        <v>0</v>
      </c>
      <c r="N227" s="216">
        <v>25.9</v>
      </c>
      <c r="O227" s="27">
        <v>0.39300000000000002</v>
      </c>
      <c r="P227" s="216">
        <v>4.8</v>
      </c>
      <c r="R227" s="216">
        <v>1.49</v>
      </c>
      <c r="S227" s="27">
        <v>1.19</v>
      </c>
      <c r="T227" s="216">
        <v>1.08</v>
      </c>
      <c r="U227" s="27" t="s">
        <v>501</v>
      </c>
      <c r="V227" s="216">
        <v>0</v>
      </c>
      <c r="W227" s="216"/>
      <c r="X227" s="216"/>
      <c r="Y227" s="216">
        <v>0</v>
      </c>
      <c r="Z227" s="216">
        <v>0</v>
      </c>
      <c r="AD227" s="27">
        <v>0</v>
      </c>
      <c r="AI227" s="27">
        <v>0.9</v>
      </c>
      <c r="AJ227" s="154">
        <v>12</v>
      </c>
      <c r="AK227" s="154">
        <v>6.4</v>
      </c>
      <c r="AL227" s="154">
        <v>20</v>
      </c>
      <c r="AM227" s="154">
        <v>229</v>
      </c>
      <c r="AN227" s="154">
        <v>158</v>
      </c>
      <c r="AO227" s="154">
        <v>58</v>
      </c>
      <c r="AP227" s="154">
        <v>4.57</v>
      </c>
      <c r="AQ227" s="154">
        <v>0.26</v>
      </c>
      <c r="AR227" s="154"/>
      <c r="AS227" s="154">
        <v>170</v>
      </c>
      <c r="AT227" s="154"/>
      <c r="AU227" s="154">
        <v>2229</v>
      </c>
      <c r="AV227" s="154"/>
      <c r="AW227" s="154"/>
      <c r="AX227" s="154"/>
      <c r="AY227" s="154"/>
      <c r="AZ227" s="154"/>
      <c r="BA227" s="154"/>
      <c r="BB227" s="154"/>
      <c r="BC227" s="154"/>
      <c r="BD227" s="154"/>
      <c r="BE227" s="154"/>
      <c r="BF227" s="154"/>
      <c r="BG227" s="154">
        <v>1.3</v>
      </c>
      <c r="BI227" s="27">
        <v>0.09</v>
      </c>
      <c r="BJ227" s="27">
        <v>0.95</v>
      </c>
      <c r="BK227" s="27">
        <v>4.0999999999999996</v>
      </c>
      <c r="BM227" s="27">
        <v>0.34</v>
      </c>
      <c r="BN227" s="27">
        <v>376</v>
      </c>
      <c r="BO227" s="27">
        <v>10.1</v>
      </c>
      <c r="BP227" s="27">
        <v>8</v>
      </c>
      <c r="BS227" s="27">
        <v>6.25</v>
      </c>
      <c r="BV227" s="27" t="s">
        <v>186</v>
      </c>
      <c r="BW227" s="27">
        <v>2998</v>
      </c>
      <c r="CA227" s="27">
        <f>CB227+J227+L227+P227+AD227+AI227</f>
        <v>99.999999999999986</v>
      </c>
      <c r="CB227" s="27">
        <f>100-(J227+L227+P227+AI227+AD227+AH227)</f>
        <v>0.79999999999999716</v>
      </c>
    </row>
    <row r="228" spans="1:123" x14ac:dyDescent="0.3">
      <c r="A228" s="10"/>
      <c r="C228" s="54"/>
      <c r="J228" s="216"/>
      <c r="K228" s="216"/>
      <c r="L228" s="216"/>
      <c r="M228" s="216" t="s">
        <v>1110</v>
      </c>
      <c r="N228" s="216" t="s">
        <v>1110</v>
      </c>
      <c r="P228" s="216"/>
      <c r="R228" s="216"/>
      <c r="V228" s="216"/>
      <c r="W228" s="216"/>
      <c r="X228" s="216"/>
      <c r="Y228" s="216"/>
      <c r="AJ228" s="154"/>
      <c r="AK228" s="154"/>
      <c r="AL228" s="154"/>
      <c r="AM228" s="154"/>
      <c r="AN228" s="154"/>
      <c r="AO228" s="154"/>
      <c r="AP228" s="154"/>
      <c r="AQ228" s="154"/>
      <c r="AR228" s="154"/>
      <c r="AS228" s="154"/>
      <c r="AT228" s="154"/>
      <c r="AU228" s="154"/>
      <c r="AV228" s="154"/>
      <c r="AW228" s="154"/>
      <c r="AX228" s="154"/>
      <c r="AY228" s="154"/>
      <c r="AZ228" s="154"/>
      <c r="BA228" s="154"/>
      <c r="BB228" s="154"/>
      <c r="BC228" s="154"/>
      <c r="BD228" s="154"/>
      <c r="BE228" s="154"/>
      <c r="BF228" s="154"/>
      <c r="BG228" s="154"/>
    </row>
    <row r="229" spans="1:123" x14ac:dyDescent="0.3">
      <c r="A229" s="10" t="s">
        <v>698</v>
      </c>
      <c r="B229" t="s">
        <v>499</v>
      </c>
      <c r="C229" s="54" t="s">
        <v>407</v>
      </c>
      <c r="D229" s="14">
        <v>2</v>
      </c>
      <c r="E229" s="16" t="s">
        <v>1140</v>
      </c>
      <c r="H229" s="27">
        <v>1</v>
      </c>
      <c r="I229" s="217">
        <f>(L229*17)+(P229*37)+(CB229*17)+(AH229*29)+(AD229*8)</f>
        <v>522.5</v>
      </c>
      <c r="J229" s="216">
        <v>73.099999999999994</v>
      </c>
      <c r="K229" s="216">
        <v>2.16</v>
      </c>
      <c r="L229" s="216">
        <v>13.5</v>
      </c>
      <c r="M229" s="216">
        <v>0</v>
      </c>
      <c r="N229" s="216">
        <v>13.5</v>
      </c>
      <c r="P229" s="216">
        <v>7.4</v>
      </c>
      <c r="R229" s="216">
        <v>2.21</v>
      </c>
      <c r="S229" s="216">
        <v>3.31</v>
      </c>
      <c r="T229" s="216">
        <v>1.55</v>
      </c>
      <c r="V229" s="216">
        <v>0</v>
      </c>
      <c r="W229" s="216"/>
      <c r="X229" s="216"/>
      <c r="Y229" s="216">
        <v>0</v>
      </c>
      <c r="Z229" s="216">
        <v>0</v>
      </c>
      <c r="AD229" s="27">
        <v>2.4</v>
      </c>
      <c r="AI229" s="27">
        <v>3.6</v>
      </c>
      <c r="AJ229" s="154"/>
      <c r="AK229" s="154"/>
      <c r="AL229" s="154"/>
      <c r="AM229" s="154"/>
      <c r="AN229" s="154"/>
      <c r="AO229" s="154"/>
      <c r="AP229" s="154"/>
      <c r="AQ229" s="154"/>
      <c r="AR229" s="154"/>
      <c r="AS229" s="154"/>
      <c r="AT229" s="154"/>
      <c r="AU229" s="154"/>
      <c r="AV229" s="154"/>
      <c r="AW229" s="154"/>
      <c r="AX229" s="154"/>
      <c r="AY229" s="154"/>
      <c r="AZ229" s="154"/>
      <c r="BA229" s="154"/>
      <c r="BB229" s="154"/>
      <c r="BC229" s="154"/>
      <c r="BD229" s="154"/>
      <c r="BE229" s="154"/>
      <c r="BF229" s="154"/>
      <c r="BG229" s="154"/>
      <c r="BS229" s="27">
        <v>6.25</v>
      </c>
      <c r="BV229" s="27" t="s">
        <v>186</v>
      </c>
      <c r="BW229" s="27">
        <v>2999</v>
      </c>
      <c r="CA229" s="27">
        <f>CB229+J229+L229+P229+AD229+AI229</f>
        <v>100</v>
      </c>
      <c r="CB229" s="27">
        <f>100-(J229+L229+P229+AI229+AD229+AH229)</f>
        <v>0</v>
      </c>
    </row>
    <row r="230" spans="1:123" x14ac:dyDescent="0.3">
      <c r="A230" s="10"/>
      <c r="C230" s="54"/>
      <c r="J230" s="216"/>
      <c r="K230" s="216"/>
      <c r="L230" s="216"/>
      <c r="M230" s="216" t="s">
        <v>1110</v>
      </c>
      <c r="N230" s="216" t="s">
        <v>1110</v>
      </c>
      <c r="P230" s="216"/>
      <c r="R230" s="216"/>
      <c r="AJ230" s="154"/>
      <c r="AK230" s="154"/>
      <c r="AL230" s="154"/>
      <c r="AM230" s="154"/>
      <c r="AN230" s="154"/>
      <c r="AO230" s="154"/>
      <c r="AP230" s="154"/>
      <c r="AQ230" s="154"/>
      <c r="AR230" s="154"/>
      <c r="AS230" s="154"/>
      <c r="AT230" s="154"/>
      <c r="AU230" s="154"/>
      <c r="AV230" s="154"/>
      <c r="AW230" s="154"/>
      <c r="AX230" s="154"/>
      <c r="AY230" s="154"/>
      <c r="AZ230" s="154"/>
      <c r="BA230" s="154"/>
      <c r="BB230" s="154"/>
      <c r="BC230" s="154"/>
      <c r="BD230" s="154"/>
      <c r="BE230" s="154"/>
      <c r="BF230" s="154"/>
      <c r="BG230" s="154"/>
    </row>
    <row r="231" spans="1:123" x14ac:dyDescent="0.3">
      <c r="A231" s="10" t="s">
        <v>699</v>
      </c>
      <c r="B231" t="s">
        <v>499</v>
      </c>
      <c r="C231" s="54" t="s">
        <v>409</v>
      </c>
      <c r="D231" s="14">
        <v>2</v>
      </c>
      <c r="E231" s="16" t="s">
        <v>1141</v>
      </c>
      <c r="H231" s="27">
        <v>0.6</v>
      </c>
      <c r="I231" s="217">
        <f>(L231*17)+(P231*37)+(CB231*17)+(AH231*29)+(AD231*8)</f>
        <v>168.95830866345429</v>
      </c>
      <c r="J231" s="216">
        <v>90.252479892150873</v>
      </c>
      <c r="K231" s="216">
        <v>0.69846879753695945</v>
      </c>
      <c r="L231" s="216">
        <v>4.3654299846059956</v>
      </c>
      <c r="M231" s="216">
        <v>0</v>
      </c>
      <c r="N231" s="216">
        <v>4.3654299846059956</v>
      </c>
      <c r="O231" s="27">
        <v>0</v>
      </c>
      <c r="P231" s="216">
        <v>2.3929023619321752</v>
      </c>
      <c r="Q231" s="216"/>
      <c r="R231" s="216">
        <v>0.71463705673920375</v>
      </c>
      <c r="S231" s="216">
        <v>1.0703387591885811</v>
      </c>
      <c r="T231" s="216">
        <v>0.50121603526957725</v>
      </c>
      <c r="U231" s="27">
        <v>0</v>
      </c>
      <c r="V231" s="241">
        <v>0</v>
      </c>
      <c r="W231" s="241">
        <v>0</v>
      </c>
      <c r="X231" s="241">
        <v>0</v>
      </c>
      <c r="Y231" s="216">
        <v>0</v>
      </c>
      <c r="Z231" s="216">
        <v>0</v>
      </c>
      <c r="AA231" s="216">
        <v>0</v>
      </c>
      <c r="AB231" s="27">
        <v>0</v>
      </c>
      <c r="AC231" s="27">
        <v>0</v>
      </c>
      <c r="AD231" s="27">
        <v>0.7760764417077326</v>
      </c>
      <c r="AE231" s="27">
        <v>0</v>
      </c>
      <c r="AF231" s="27">
        <v>0</v>
      </c>
      <c r="AG231" s="27">
        <v>0</v>
      </c>
      <c r="AH231" s="27">
        <v>0</v>
      </c>
      <c r="AI231" s="27">
        <v>2.2131113196032173</v>
      </c>
      <c r="AJ231" s="154">
        <v>1.7138354754379095</v>
      </c>
      <c r="AK231" s="154">
        <v>2.9102866564039969E-3</v>
      </c>
      <c r="AL231" s="154">
        <v>1.5456855797345672</v>
      </c>
      <c r="AM231" s="154">
        <v>9.7009555213466575E-3</v>
      </c>
      <c r="AN231" s="154">
        <v>0.8633850413998525</v>
      </c>
      <c r="AO231" s="154">
        <v>382.86437790914806</v>
      </c>
      <c r="AP231" s="154">
        <v>9.7009555213466592E-4</v>
      </c>
      <c r="AQ231" s="154">
        <v>6.4349671624932825E-3</v>
      </c>
      <c r="AR231" s="154">
        <v>0</v>
      </c>
      <c r="AS231" s="154">
        <v>0</v>
      </c>
      <c r="AT231" s="154">
        <v>0</v>
      </c>
      <c r="AU231" s="154">
        <v>0</v>
      </c>
      <c r="AV231" s="154">
        <v>0</v>
      </c>
      <c r="AW231" s="154">
        <v>0</v>
      </c>
      <c r="AX231" s="154">
        <v>0</v>
      </c>
      <c r="AY231" s="154">
        <v>0</v>
      </c>
      <c r="AZ231" s="154">
        <v>0</v>
      </c>
      <c r="BA231" s="154">
        <v>0</v>
      </c>
      <c r="BB231" s="154">
        <v>0</v>
      </c>
      <c r="BC231" s="154">
        <v>0</v>
      </c>
      <c r="BD231" s="154">
        <v>0</v>
      </c>
      <c r="BE231" s="154">
        <v>0</v>
      </c>
      <c r="BF231" s="154">
        <v>0</v>
      </c>
      <c r="BG231" s="154">
        <v>0</v>
      </c>
      <c r="BH231" s="27">
        <v>0</v>
      </c>
      <c r="BI231" s="27">
        <v>0</v>
      </c>
      <c r="BJ231" s="27">
        <v>5.8205733128079947E-3</v>
      </c>
      <c r="BK231" s="27">
        <v>0</v>
      </c>
      <c r="BM231" s="27">
        <v>0</v>
      </c>
      <c r="BN231" s="27">
        <v>0</v>
      </c>
      <c r="BO231" s="27">
        <v>0</v>
      </c>
      <c r="BP231" s="27">
        <v>0</v>
      </c>
      <c r="BS231" s="27">
        <v>6.25</v>
      </c>
      <c r="BV231" s="27" t="s">
        <v>496</v>
      </c>
      <c r="CA231" s="27">
        <f>CB231+J231+L231+P231+AD231+AI231</f>
        <v>99.999999999999986</v>
      </c>
      <c r="CB231" s="27">
        <f>100-(J231+L231+P231+AI231+AD231+AH231)</f>
        <v>0</v>
      </c>
    </row>
    <row r="232" spans="1:123" x14ac:dyDescent="0.3">
      <c r="A232" s="10"/>
      <c r="J232" s="216"/>
      <c r="K232" s="216"/>
      <c r="L232" s="216"/>
      <c r="M232" s="216"/>
      <c r="N232" s="216"/>
      <c r="P232" s="216"/>
      <c r="Q232" s="216"/>
      <c r="R232" s="216"/>
      <c r="S232" s="216"/>
      <c r="T232" s="216"/>
      <c r="V232" s="241"/>
      <c r="W232" s="241"/>
      <c r="X232" s="241"/>
      <c r="Y232" s="216"/>
      <c r="Z232" s="216"/>
      <c r="AA232" s="216"/>
      <c r="AJ232" s="154"/>
    </row>
    <row r="233" spans="1:123" x14ac:dyDescent="0.3">
      <c r="A233" s="10" t="s">
        <v>700</v>
      </c>
      <c r="B233" t="s">
        <v>499</v>
      </c>
      <c r="C233" s="54" t="s">
        <v>409</v>
      </c>
      <c r="D233" s="14">
        <v>2</v>
      </c>
      <c r="E233" s="16" t="s">
        <v>1142</v>
      </c>
      <c r="F233" s="16" t="s">
        <v>251</v>
      </c>
      <c r="H233" s="27">
        <v>0.6</v>
      </c>
      <c r="I233" s="217">
        <f>(L233*17)+(P233*37)+(CB233*17)+(AH233*29)+(AD233*8)</f>
        <v>221.31741579439469</v>
      </c>
      <c r="J233" s="216">
        <v>87.582974162504854</v>
      </c>
      <c r="K233" s="216">
        <v>0.87594353606531217</v>
      </c>
      <c r="L233" s="216">
        <v>5.4726232012952956</v>
      </c>
      <c r="M233" s="216">
        <v>0</v>
      </c>
      <c r="N233" s="216">
        <v>5.4726232012952956</v>
      </c>
      <c r="O233" s="27">
        <v>0</v>
      </c>
      <c r="P233" s="216">
        <v>3.3515769309707886</v>
      </c>
      <c r="Q233" s="216"/>
      <c r="R233" s="216">
        <v>1.0022348407105883</v>
      </c>
      <c r="S233" s="216">
        <v>1.4993044628400722</v>
      </c>
      <c r="T233" s="216">
        <v>0.70269777200063854</v>
      </c>
      <c r="U233" s="27">
        <v>0</v>
      </c>
      <c r="V233" s="241">
        <v>0</v>
      </c>
      <c r="W233" s="241">
        <v>0</v>
      </c>
      <c r="X233" s="241">
        <v>0</v>
      </c>
      <c r="Y233" s="216">
        <v>0</v>
      </c>
      <c r="Z233" s="216">
        <v>0</v>
      </c>
      <c r="AA233" s="216">
        <v>0</v>
      </c>
      <c r="AB233" s="27">
        <v>0</v>
      </c>
      <c r="AC233" s="27">
        <v>0</v>
      </c>
      <c r="AD233" s="27">
        <v>0.53430936580693722</v>
      </c>
      <c r="AE233" s="27">
        <v>0</v>
      </c>
      <c r="AF233" s="27">
        <v>0</v>
      </c>
      <c r="AG233" s="27">
        <v>0</v>
      </c>
      <c r="AH233" s="27">
        <v>0</v>
      </c>
      <c r="AI233" s="27">
        <v>3.0585163394221344</v>
      </c>
      <c r="AJ233" s="154">
        <v>1.7000752548402547</v>
      </c>
      <c r="AK233" s="27">
        <v>2.428678935486078E-3</v>
      </c>
      <c r="AL233" s="27">
        <v>1.4248249754851661</v>
      </c>
      <c r="AM233" s="27">
        <v>8.0955964516202603E-3</v>
      </c>
      <c r="AN233" s="27">
        <v>0.7205080841942032</v>
      </c>
      <c r="AO233" s="27">
        <v>319.77605983900031</v>
      </c>
      <c r="AP233" s="27">
        <v>8.0955964516202608E-4</v>
      </c>
      <c r="AQ233" s="27">
        <v>6.314565232263804E-3</v>
      </c>
      <c r="AR233" s="27">
        <v>0</v>
      </c>
      <c r="AS233" s="27">
        <v>0</v>
      </c>
      <c r="AT233" s="27">
        <v>0</v>
      </c>
      <c r="AU233" s="27">
        <v>0</v>
      </c>
      <c r="AV233" s="27">
        <v>0</v>
      </c>
      <c r="AW233" s="27">
        <v>0</v>
      </c>
      <c r="AX233" s="27">
        <v>0</v>
      </c>
      <c r="AY233" s="27">
        <v>0</v>
      </c>
      <c r="AZ233" s="27">
        <v>0</v>
      </c>
      <c r="BA233" s="27">
        <v>0</v>
      </c>
      <c r="BB233" s="27">
        <v>0</v>
      </c>
      <c r="BC233" s="27">
        <v>0</v>
      </c>
      <c r="BD233" s="27">
        <v>0</v>
      </c>
      <c r="BE233" s="27">
        <v>0</v>
      </c>
      <c r="BF233" s="27">
        <v>0</v>
      </c>
      <c r="BG233" s="27">
        <v>0</v>
      </c>
      <c r="BH233" s="27">
        <v>0</v>
      </c>
      <c r="BI233" s="27">
        <v>0</v>
      </c>
      <c r="BJ233" s="27">
        <v>4.857357870972156E-3</v>
      </c>
      <c r="BK233" s="27">
        <v>0</v>
      </c>
      <c r="BM233" s="27">
        <v>0</v>
      </c>
      <c r="BN233" s="27">
        <v>0</v>
      </c>
      <c r="BO233" s="27">
        <v>0</v>
      </c>
      <c r="BP233" s="27">
        <v>0</v>
      </c>
      <c r="BS233" s="27">
        <v>6.25</v>
      </c>
      <c r="BV233" s="27" t="s">
        <v>496</v>
      </c>
      <c r="CA233" s="27">
        <f>CB233+J233+L233+P233+AD233+AI233</f>
        <v>100.00000000000001</v>
      </c>
      <c r="CB233" s="27">
        <f>100-(J233+L233+P233+AI233+AD233+AH233)</f>
        <v>0</v>
      </c>
    </row>
    <row r="234" spans="1:123" x14ac:dyDescent="0.3">
      <c r="A234" s="10"/>
      <c r="C234" s="54"/>
      <c r="J234" s="216"/>
      <c r="K234" s="216"/>
      <c r="L234" s="216"/>
      <c r="M234" s="216"/>
      <c r="N234" s="216"/>
      <c r="P234" s="216"/>
      <c r="R234" s="216"/>
      <c r="S234" s="216"/>
      <c r="T234" s="216"/>
      <c r="V234" s="241"/>
      <c r="W234" s="241"/>
      <c r="X234" s="241"/>
      <c r="Y234" s="216"/>
      <c r="Z234" s="216"/>
      <c r="AA234" s="216"/>
      <c r="AJ234" s="154"/>
    </row>
    <row r="235" spans="1:123" x14ac:dyDescent="0.3">
      <c r="A235" s="10" t="s">
        <v>701</v>
      </c>
      <c r="B235" t="s">
        <v>499</v>
      </c>
      <c r="C235" s="54" t="s">
        <v>407</v>
      </c>
      <c r="D235" s="25">
        <v>1</v>
      </c>
      <c r="E235" s="16" t="s">
        <v>1143</v>
      </c>
      <c r="H235" s="27">
        <v>1</v>
      </c>
      <c r="I235" s="217">
        <f>(L235*17)+(P235*37)+(CB235*17)+(AH235*29)+(AD235*8)</f>
        <v>478.7600000000001</v>
      </c>
      <c r="J235" s="230">
        <v>76.459999999999994</v>
      </c>
      <c r="K235" s="223">
        <f>L235/BS235</f>
        <v>2.7072000000000003</v>
      </c>
      <c r="L235" s="216">
        <v>16.920000000000002</v>
      </c>
      <c r="M235" s="216"/>
      <c r="N235" s="216"/>
      <c r="O235" s="27">
        <v>0.34499999999999997</v>
      </c>
      <c r="P235" s="216">
        <v>4.83</v>
      </c>
      <c r="R235" s="216">
        <v>1.5629999999999999</v>
      </c>
      <c r="S235" s="216">
        <v>1.2490000000000001</v>
      </c>
      <c r="T235" s="216">
        <v>0.81899999999999995</v>
      </c>
      <c r="V235" s="241">
        <f>W235-AD235</f>
        <v>0</v>
      </c>
      <c r="W235" s="241">
        <v>0</v>
      </c>
      <c r="X235" s="241"/>
      <c r="Y235" s="216"/>
      <c r="Z235" s="216">
        <v>0</v>
      </c>
      <c r="AA235" s="216"/>
      <c r="AD235" s="27">
        <v>0</v>
      </c>
      <c r="AI235" s="27">
        <v>1.06</v>
      </c>
      <c r="AJ235" s="154">
        <v>8</v>
      </c>
      <c r="AK235" s="27">
        <v>8.99</v>
      </c>
      <c r="AL235" s="27">
        <v>19</v>
      </c>
      <c r="AM235" s="27">
        <v>297</v>
      </c>
      <c r="AN235" s="27">
        <v>230</v>
      </c>
      <c r="AO235" s="27">
        <v>71</v>
      </c>
      <c r="AP235" s="27">
        <v>2.67</v>
      </c>
      <c r="AQ235" s="27">
        <v>0.49199999999999999</v>
      </c>
      <c r="AR235" s="27">
        <v>54.6</v>
      </c>
      <c r="AS235" s="27">
        <v>0.255</v>
      </c>
      <c r="AT235" s="27">
        <v>3296</v>
      </c>
      <c r="AV235" s="27">
        <v>3290</v>
      </c>
      <c r="AX235" s="27">
        <v>11</v>
      </c>
      <c r="AY235" s="27">
        <v>56</v>
      </c>
      <c r="AZ235" s="27">
        <v>11</v>
      </c>
      <c r="BB235" s="27">
        <v>40</v>
      </c>
      <c r="BC235" s="27">
        <v>0</v>
      </c>
      <c r="BG235" s="27">
        <v>0.7</v>
      </c>
      <c r="BI235" s="27">
        <v>0.30499999999999999</v>
      </c>
      <c r="BJ235" s="27">
        <v>1.778</v>
      </c>
      <c r="BK235" s="27">
        <v>9.7279999999999998</v>
      </c>
      <c r="BM235" s="27">
        <v>0.85299999999999998</v>
      </c>
      <c r="BN235" s="27">
        <v>588</v>
      </c>
      <c r="BO235" s="27">
        <v>16.579999999999998</v>
      </c>
      <c r="BP235" s="27">
        <v>17.899999999999999</v>
      </c>
      <c r="BS235" s="27">
        <v>6.25</v>
      </c>
      <c r="BV235" s="27" t="s">
        <v>7</v>
      </c>
      <c r="BW235" s="27" t="s">
        <v>1203</v>
      </c>
      <c r="CA235" s="27">
        <f>CB235+J235+L235+P235+AD235+AI235</f>
        <v>100</v>
      </c>
      <c r="CB235" s="27">
        <f>100-(J235+L235+P235+AI235+AD235+AH235)</f>
        <v>0.73000000000000398</v>
      </c>
    </row>
    <row r="236" spans="1:123" x14ac:dyDescent="0.3">
      <c r="A236" s="10"/>
      <c r="C236" s="54"/>
      <c r="J236" s="216"/>
      <c r="K236" s="216"/>
      <c r="L236" s="216"/>
      <c r="M236" s="216"/>
      <c r="N236" s="216"/>
      <c r="P236" s="216"/>
      <c r="R236" s="216"/>
      <c r="S236" s="216"/>
      <c r="T236" s="216"/>
      <c r="V236" s="241"/>
      <c r="W236" s="241"/>
      <c r="X236" s="241"/>
      <c r="Y236" s="216"/>
      <c r="Z236" s="216"/>
      <c r="AA236" s="216"/>
      <c r="AJ236" s="154"/>
    </row>
    <row r="237" spans="1:123" x14ac:dyDescent="0.3">
      <c r="A237" s="10" t="s">
        <v>702</v>
      </c>
      <c r="B237" t="s">
        <v>499</v>
      </c>
      <c r="C237" s="54" t="s">
        <v>407</v>
      </c>
      <c r="D237" s="25">
        <v>1</v>
      </c>
      <c r="E237" s="16" t="s">
        <v>1144</v>
      </c>
      <c r="F237" s="16" t="s">
        <v>1586</v>
      </c>
      <c r="H237" s="27">
        <v>1</v>
      </c>
      <c r="I237" s="217">
        <f>(L237*17)+(P237*37)+(CB237*17)+(AH237*29)+(AD237*8)</f>
        <v>631.90000000000009</v>
      </c>
      <c r="J237" s="216">
        <v>68.3</v>
      </c>
      <c r="K237" s="216">
        <v>3.9</v>
      </c>
      <c r="L237" s="216">
        <v>24.4</v>
      </c>
      <c r="M237" s="216">
        <v>0</v>
      </c>
      <c r="N237" s="216">
        <v>24.4</v>
      </c>
      <c r="O237" s="27">
        <v>0.63100000000000001</v>
      </c>
      <c r="P237" s="216">
        <v>5.5</v>
      </c>
      <c r="R237" s="216">
        <v>1.84</v>
      </c>
      <c r="S237" s="216">
        <v>1.34</v>
      </c>
      <c r="T237" s="216">
        <v>0.9</v>
      </c>
      <c r="U237" s="27" t="s">
        <v>501</v>
      </c>
      <c r="V237" s="241">
        <v>0.9</v>
      </c>
      <c r="W237" s="241"/>
      <c r="X237" s="241"/>
      <c r="Y237" s="216">
        <v>0.9</v>
      </c>
      <c r="Z237" s="216">
        <v>0</v>
      </c>
      <c r="AA237" s="216"/>
      <c r="AD237" s="27">
        <v>0</v>
      </c>
      <c r="AI237" s="27">
        <v>1</v>
      </c>
      <c r="AJ237" s="154">
        <v>14</v>
      </c>
      <c r="AK237" s="27">
        <v>8.5</v>
      </c>
      <c r="AL237" s="27">
        <v>21</v>
      </c>
      <c r="AM237" s="27">
        <v>312</v>
      </c>
      <c r="AN237" s="27">
        <v>140</v>
      </c>
      <c r="AO237" s="27">
        <v>51</v>
      </c>
      <c r="AP237" s="27">
        <v>4.34</v>
      </c>
      <c r="AQ237" s="27">
        <v>0.37</v>
      </c>
      <c r="AR237" s="27">
        <v>36.9</v>
      </c>
      <c r="AS237" s="27">
        <v>297</v>
      </c>
      <c r="AU237" s="27">
        <v>4913</v>
      </c>
      <c r="AV237" s="27">
        <v>4913</v>
      </c>
      <c r="AW237" s="27" t="s">
        <v>501</v>
      </c>
      <c r="BD237" s="27">
        <v>1.79</v>
      </c>
      <c r="BG237" s="27">
        <v>1.44</v>
      </c>
      <c r="BI237" s="27">
        <v>0.15</v>
      </c>
      <c r="BJ237" s="27">
        <v>1.75</v>
      </c>
      <c r="BK237" s="27">
        <v>4.5</v>
      </c>
      <c r="BM237" s="27">
        <v>0.57999999999999996</v>
      </c>
      <c r="BN237" s="27">
        <v>770</v>
      </c>
      <c r="BO237" s="27">
        <v>19.399999999999999</v>
      </c>
      <c r="BP237" s="27">
        <v>16</v>
      </c>
      <c r="BS237" s="27">
        <v>6.25</v>
      </c>
      <c r="BV237" s="27" t="s">
        <v>186</v>
      </c>
      <c r="BW237" s="27">
        <v>2970</v>
      </c>
      <c r="CA237" s="27">
        <f>CB237+J237+L237+P237+AD237+AI237</f>
        <v>100</v>
      </c>
      <c r="CB237" s="27">
        <f>100-(J237+L237+P237+AI237+AD237+AH237)</f>
        <v>0.80000000000001137</v>
      </c>
    </row>
    <row r="238" spans="1:123" x14ac:dyDescent="0.3">
      <c r="A238" s="10"/>
      <c r="C238" s="54"/>
      <c r="J238" s="216"/>
      <c r="K238" s="216"/>
      <c r="L238" s="216"/>
      <c r="M238" s="216" t="s">
        <v>1110</v>
      </c>
      <c r="N238" s="216" t="s">
        <v>1110</v>
      </c>
      <c r="P238" s="216"/>
      <c r="R238" s="216"/>
      <c r="S238" s="216"/>
      <c r="T238" s="216"/>
      <c r="V238" s="241"/>
      <c r="W238" s="241"/>
      <c r="X238" s="241"/>
      <c r="Y238" s="216"/>
      <c r="Z238" s="216"/>
      <c r="AA238" s="216"/>
      <c r="AJ238" s="154"/>
    </row>
    <row r="239" spans="1:123" x14ac:dyDescent="0.3">
      <c r="A239" s="10" t="s">
        <v>703</v>
      </c>
      <c r="C239" s="54" t="s">
        <v>409</v>
      </c>
      <c r="D239" s="107">
        <v>3</v>
      </c>
      <c r="E239" s="16" t="s">
        <v>361</v>
      </c>
      <c r="J239" s="216"/>
      <c r="K239" s="216"/>
      <c r="L239" s="216"/>
      <c r="N239" s="216"/>
      <c r="P239" s="216"/>
      <c r="R239" s="216"/>
      <c r="S239" s="216"/>
      <c r="T239" s="216"/>
      <c r="V239" s="241"/>
      <c r="W239" s="241"/>
      <c r="X239" s="241"/>
      <c r="Y239" s="216"/>
      <c r="Z239" s="216"/>
      <c r="AA239" s="216"/>
      <c r="AJ239" s="154"/>
      <c r="BS239" s="27">
        <v>6.25</v>
      </c>
      <c r="BV239" s="27" t="s">
        <v>496</v>
      </c>
    </row>
    <row r="240" spans="1:123" x14ac:dyDescent="0.3">
      <c r="A240" s="10"/>
      <c r="C240" s="54"/>
      <c r="D240" s="14"/>
      <c r="J240" s="216"/>
      <c r="K240" s="216"/>
      <c r="L240" s="216"/>
      <c r="N240" s="216"/>
      <c r="P240" s="216"/>
      <c r="R240" s="216"/>
      <c r="S240" s="216"/>
      <c r="T240" s="216"/>
      <c r="V240" s="241"/>
      <c r="W240" s="241"/>
      <c r="X240" s="241"/>
      <c r="AJ240" s="154"/>
    </row>
    <row r="241" spans="1:123" x14ac:dyDescent="0.3">
      <c r="A241" s="10" t="s">
        <v>704</v>
      </c>
      <c r="B241" t="s">
        <v>499</v>
      </c>
      <c r="C241" s="54" t="s">
        <v>407</v>
      </c>
      <c r="D241" s="14">
        <v>2</v>
      </c>
      <c r="E241" s="16" t="s">
        <v>1145</v>
      </c>
      <c r="G241" s="100" t="s">
        <v>1537</v>
      </c>
      <c r="H241" s="27">
        <v>1</v>
      </c>
      <c r="I241" s="217">
        <f>(L241*17)+(P241*37)+(CB241*17)+(AH241*29)+(AD241*8)</f>
        <v>1303.5200000000002</v>
      </c>
      <c r="J241" s="230">
        <v>48.62</v>
      </c>
      <c r="K241" s="223">
        <f>L241/BS241</f>
        <v>4.1776</v>
      </c>
      <c r="L241" s="230">
        <v>26.11</v>
      </c>
      <c r="M241" s="216">
        <v>0</v>
      </c>
      <c r="N241" s="216">
        <v>26.11</v>
      </c>
      <c r="O241" s="112">
        <v>8.1000000000000003E-2</v>
      </c>
      <c r="P241" s="230">
        <v>22.16</v>
      </c>
      <c r="R241" s="230">
        <v>6.06</v>
      </c>
      <c r="S241" s="230">
        <v>8.89</v>
      </c>
      <c r="T241" s="230">
        <v>4.95</v>
      </c>
      <c r="V241" s="241">
        <f>W241-AD241</f>
        <v>2.29</v>
      </c>
      <c r="W241" s="252">
        <v>2.39</v>
      </c>
      <c r="X241" s="241"/>
      <c r="Y241" s="241"/>
      <c r="AD241" s="112">
        <v>0.1</v>
      </c>
      <c r="AI241" s="112">
        <v>0.72</v>
      </c>
      <c r="AJ241" s="305">
        <v>15</v>
      </c>
      <c r="AK241" s="112">
        <v>1.25</v>
      </c>
      <c r="AL241" s="112">
        <v>19</v>
      </c>
      <c r="AM241" s="112">
        <v>150</v>
      </c>
      <c r="AN241" s="112">
        <v>177</v>
      </c>
      <c r="AO241" s="112">
        <v>77</v>
      </c>
      <c r="AP241" s="112">
        <v>1.76</v>
      </c>
      <c r="AQ241" s="112">
        <v>6.0999999999999999E-2</v>
      </c>
      <c r="AR241" s="112">
        <v>2.8000000000000001E-2</v>
      </c>
      <c r="AS241" s="112">
        <v>21.3</v>
      </c>
      <c r="AT241" s="112">
        <v>125</v>
      </c>
      <c r="AV241" s="112">
        <v>38</v>
      </c>
      <c r="BI241" s="112">
        <v>5.8000000000000003E-2</v>
      </c>
      <c r="BJ241" s="112">
        <v>0.13700000000000001</v>
      </c>
      <c r="BK241" s="112">
        <v>6.6970000000000001</v>
      </c>
      <c r="BP241" s="112">
        <v>0</v>
      </c>
      <c r="BS241" s="27">
        <v>6.25</v>
      </c>
      <c r="BV241" s="27" t="s">
        <v>7</v>
      </c>
      <c r="BW241" s="112" t="s">
        <v>744</v>
      </c>
      <c r="CA241" s="27">
        <f>CB241+J241+L241+P241+AD241+AI241</f>
        <v>100</v>
      </c>
      <c r="CB241" s="27">
        <f>100-(J241+L241+P241+AI241+AD241+AH241)</f>
        <v>2.2900000000000205</v>
      </c>
    </row>
    <row r="242" spans="1:123" x14ac:dyDescent="0.3">
      <c r="A242" s="10"/>
      <c r="C242" s="54"/>
      <c r="G242" s="100"/>
      <c r="J242" s="216"/>
      <c r="K242" s="216"/>
      <c r="L242" s="216"/>
      <c r="M242" s="27" t="s">
        <v>1110</v>
      </c>
      <c r="N242" s="216" t="s">
        <v>1110</v>
      </c>
      <c r="R242" s="216"/>
      <c r="V242" s="241"/>
      <c r="W242" s="241"/>
      <c r="X242" s="241"/>
      <c r="Y242" s="241"/>
    </row>
    <row r="243" spans="1:123" ht="12.75" customHeight="1" x14ac:dyDescent="0.3">
      <c r="A243" s="10" t="s">
        <v>713</v>
      </c>
      <c r="C243" s="54" t="s">
        <v>409</v>
      </c>
      <c r="D243" s="107">
        <v>3</v>
      </c>
      <c r="E243" s="44" t="s">
        <v>1146</v>
      </c>
      <c r="F243" s="16" t="s">
        <v>1545</v>
      </c>
      <c r="G243" s="100"/>
      <c r="J243" s="216"/>
      <c r="K243" s="216"/>
      <c r="L243" s="216"/>
      <c r="N243" s="216"/>
      <c r="V243" s="241"/>
      <c r="W243" s="241"/>
      <c r="X243" s="241"/>
      <c r="Y243" s="241"/>
      <c r="BS243" s="27">
        <v>6.25</v>
      </c>
      <c r="BV243" s="27" t="s">
        <v>496</v>
      </c>
    </row>
    <row r="244" spans="1:123" x14ac:dyDescent="0.3">
      <c r="A244" s="10"/>
      <c r="G244" s="100"/>
      <c r="J244" s="216"/>
      <c r="K244" s="216"/>
      <c r="L244" s="216"/>
      <c r="M244" s="27" t="s">
        <v>197</v>
      </c>
      <c r="N244" s="216"/>
      <c r="V244" s="241"/>
      <c r="W244" s="241"/>
      <c r="X244" s="241"/>
      <c r="Y244" s="241"/>
    </row>
    <row r="245" spans="1:123" x14ac:dyDescent="0.3">
      <c r="A245" s="10" t="s">
        <v>705</v>
      </c>
      <c r="C245" s="54" t="s">
        <v>407</v>
      </c>
      <c r="D245" s="107">
        <v>3</v>
      </c>
      <c r="E245" s="16" t="s">
        <v>1588</v>
      </c>
      <c r="G245" s="100" t="s">
        <v>1540</v>
      </c>
      <c r="J245" s="216"/>
      <c r="K245" s="216"/>
      <c r="L245" s="216"/>
      <c r="N245" s="216"/>
      <c r="V245" s="241"/>
      <c r="W245" s="241"/>
      <c r="X245" s="241"/>
      <c r="Y245" s="241"/>
      <c r="BS245" s="27">
        <v>6.25</v>
      </c>
    </row>
    <row r="246" spans="1:123" x14ac:dyDescent="0.3">
      <c r="A246" s="10"/>
      <c r="C246" s="54"/>
      <c r="G246" s="100"/>
      <c r="J246" s="216"/>
      <c r="K246" s="216"/>
      <c r="L246" s="216"/>
      <c r="N246" s="216"/>
      <c r="V246" s="241"/>
      <c r="W246" s="241"/>
      <c r="X246" s="241"/>
      <c r="Y246" s="241"/>
    </row>
    <row r="247" spans="1:123" x14ac:dyDescent="0.3">
      <c r="A247" s="10" t="s">
        <v>706</v>
      </c>
      <c r="C247" s="54" t="s">
        <v>409</v>
      </c>
      <c r="D247" s="107">
        <v>3</v>
      </c>
      <c r="E247" s="16" t="s">
        <v>1589</v>
      </c>
      <c r="G247" s="100" t="s">
        <v>1540</v>
      </c>
      <c r="J247" s="216"/>
      <c r="K247" s="216"/>
      <c r="L247" s="216"/>
      <c r="N247" s="216"/>
      <c r="V247" s="241"/>
      <c r="W247" s="241"/>
      <c r="X247" s="241"/>
      <c r="Y247" s="241"/>
      <c r="BS247" s="27">
        <v>6.25</v>
      </c>
      <c r="BV247" s="27" t="s">
        <v>496</v>
      </c>
    </row>
    <row r="248" spans="1:123" x14ac:dyDescent="0.3">
      <c r="A248" s="10"/>
      <c r="G248" s="100"/>
      <c r="J248" s="216"/>
      <c r="K248" s="216"/>
      <c r="L248" s="216"/>
      <c r="N248" s="216"/>
      <c r="V248" s="241"/>
      <c r="W248" s="241"/>
      <c r="X248" s="241"/>
      <c r="Y248" s="241"/>
    </row>
    <row r="249" spans="1:123" x14ac:dyDescent="0.3">
      <c r="A249" s="10" t="s">
        <v>707</v>
      </c>
      <c r="C249" s="54" t="s">
        <v>407</v>
      </c>
      <c r="D249" s="107">
        <v>3</v>
      </c>
      <c r="E249" s="16" t="s">
        <v>1590</v>
      </c>
      <c r="G249" s="100" t="s">
        <v>1540</v>
      </c>
      <c r="J249" s="216"/>
      <c r="K249" s="216"/>
      <c r="L249" s="216"/>
      <c r="N249" s="216"/>
      <c r="V249" s="241"/>
      <c r="W249" s="241"/>
      <c r="X249" s="241"/>
      <c r="Y249" s="241"/>
      <c r="BS249" s="27">
        <v>6.25</v>
      </c>
    </row>
    <row r="250" spans="1:123" x14ac:dyDescent="0.3">
      <c r="A250" s="10"/>
      <c r="C250" s="54"/>
      <c r="G250" s="100"/>
      <c r="J250" s="216"/>
      <c r="K250" s="216"/>
      <c r="L250" s="216"/>
      <c r="N250" s="216"/>
      <c r="V250" s="241"/>
      <c r="W250" s="241"/>
      <c r="X250" s="241"/>
      <c r="Y250" s="241"/>
    </row>
    <row r="251" spans="1:123" x14ac:dyDescent="0.3">
      <c r="A251" s="10" t="s">
        <v>708</v>
      </c>
      <c r="C251" s="54" t="s">
        <v>407</v>
      </c>
      <c r="D251" s="107">
        <v>3</v>
      </c>
      <c r="E251" s="16" t="s">
        <v>371</v>
      </c>
      <c r="G251" s="100" t="s">
        <v>1544</v>
      </c>
      <c r="J251" s="216"/>
      <c r="K251" s="216"/>
      <c r="L251" s="216"/>
      <c r="N251" s="216"/>
      <c r="V251" s="241"/>
      <c r="W251" s="241"/>
      <c r="X251" s="241"/>
      <c r="Y251" s="241"/>
      <c r="BS251" s="27">
        <v>6.25</v>
      </c>
    </row>
    <row r="252" spans="1:123" x14ac:dyDescent="0.3">
      <c r="A252" s="10"/>
      <c r="J252" s="216"/>
      <c r="K252" s="216"/>
      <c r="L252" s="216"/>
      <c r="N252" s="216"/>
      <c r="V252" s="241"/>
      <c r="W252" s="241"/>
      <c r="X252" s="241"/>
      <c r="Y252" s="241"/>
    </row>
    <row r="253" spans="1:123" x14ac:dyDescent="0.3">
      <c r="A253" s="10" t="s">
        <v>709</v>
      </c>
      <c r="C253" s="54" t="s">
        <v>407</v>
      </c>
      <c r="D253" s="107">
        <v>3</v>
      </c>
      <c r="E253" s="16" t="s">
        <v>1614</v>
      </c>
      <c r="J253" s="216"/>
      <c r="K253" s="216"/>
      <c r="L253" s="216"/>
      <c r="N253" s="216"/>
      <c r="V253" s="241"/>
      <c r="W253" s="241"/>
      <c r="X253" s="241"/>
      <c r="Y253" s="241"/>
      <c r="BS253" s="27">
        <v>6.25</v>
      </c>
    </row>
    <row r="254" spans="1:123" x14ac:dyDescent="0.3">
      <c r="A254" s="10"/>
      <c r="C254" s="54"/>
      <c r="J254" s="216"/>
      <c r="K254" s="216"/>
      <c r="L254" s="216"/>
      <c r="N254" s="216"/>
      <c r="V254" s="241"/>
      <c r="W254" s="241"/>
      <c r="X254" s="241"/>
      <c r="Y254" s="241"/>
    </row>
    <row r="255" spans="1:123" s="130" customFormat="1" x14ac:dyDescent="0.3">
      <c r="A255" s="133" t="s">
        <v>710</v>
      </c>
      <c r="C255" s="196" t="s">
        <v>407</v>
      </c>
      <c r="D255" s="135">
        <v>2</v>
      </c>
      <c r="E255" s="144" t="s">
        <v>372</v>
      </c>
      <c r="F255" s="144"/>
      <c r="G255" s="144"/>
      <c r="H255" s="137"/>
      <c r="I255" s="27"/>
      <c r="J255" s="231"/>
      <c r="K255" s="231"/>
      <c r="L255" s="231"/>
      <c r="M255" s="137"/>
      <c r="N255" s="231"/>
      <c r="O255" s="27"/>
      <c r="P255" s="137"/>
      <c r="Q255" s="137"/>
      <c r="R255" s="137"/>
      <c r="S255" s="137"/>
      <c r="T255" s="137"/>
      <c r="U255" s="137"/>
      <c r="V255" s="244"/>
      <c r="W255" s="244"/>
      <c r="X255" s="244"/>
      <c r="Y255" s="244"/>
      <c r="Z255" s="137"/>
      <c r="AA255" s="137"/>
      <c r="AB255" s="137"/>
      <c r="AC255" s="137"/>
      <c r="AD255" s="137"/>
      <c r="AE255" s="137"/>
      <c r="AF255" s="137"/>
      <c r="AG255" s="137"/>
      <c r="AH255" s="137"/>
      <c r="AI255" s="137"/>
      <c r="AJ255" s="137"/>
      <c r="AK255" s="137"/>
      <c r="AL255" s="137"/>
      <c r="AM255" s="137"/>
      <c r="AN255" s="137"/>
      <c r="AO255" s="137"/>
      <c r="AP255" s="137"/>
      <c r="AQ255" s="137"/>
      <c r="AR255" s="137"/>
      <c r="AS255" s="137"/>
      <c r="AT255" s="137"/>
      <c r="AU255" s="137"/>
      <c r="AV255" s="137"/>
      <c r="AW255" s="137"/>
      <c r="AX255" s="137"/>
      <c r="AY255" s="137"/>
      <c r="AZ255" s="137"/>
      <c r="BA255" s="137"/>
      <c r="BB255" s="137"/>
      <c r="BC255" s="137"/>
      <c r="BD255" s="137"/>
      <c r="BE255" s="137"/>
      <c r="BF255" s="137"/>
      <c r="BG255" s="137"/>
      <c r="BH255" s="137"/>
      <c r="BI255" s="137"/>
      <c r="BJ255" s="137"/>
      <c r="BK255" s="137"/>
      <c r="BL255" s="137"/>
      <c r="BM255" s="137"/>
      <c r="BN255" s="137"/>
      <c r="BO255" s="137"/>
      <c r="BP255" s="137"/>
      <c r="BQ255" s="137"/>
      <c r="BR255" s="137"/>
      <c r="BS255" s="137">
        <v>6.25</v>
      </c>
      <c r="BT255" s="137"/>
      <c r="BU255" s="137"/>
      <c r="BV255" s="137"/>
      <c r="BW255" s="137"/>
      <c r="BX255" s="137"/>
      <c r="BY255" s="137"/>
      <c r="BZ255" s="137"/>
      <c r="CA255" s="137"/>
      <c r="CB255" s="27"/>
      <c r="CC255" s="137"/>
      <c r="CD255" s="137"/>
      <c r="CE255" s="137"/>
      <c r="CF255" s="137"/>
      <c r="CG255" s="137"/>
      <c r="CH255" s="137"/>
      <c r="CI255" s="137"/>
      <c r="CJ255" s="137"/>
      <c r="CK255" s="137"/>
      <c r="CL255" s="137"/>
      <c r="CM255" s="137"/>
      <c r="CN255" s="137"/>
      <c r="CO255" s="137"/>
      <c r="CP255" s="137"/>
      <c r="CQ255" s="137"/>
      <c r="CR255" s="137"/>
      <c r="CS255" s="137"/>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c r="DO255" s="137"/>
      <c r="DP255" s="137"/>
      <c r="DQ255" s="137"/>
      <c r="DR255" s="137"/>
      <c r="DS255" s="137"/>
    </row>
    <row r="256" spans="1:123" x14ac:dyDescent="0.3">
      <c r="A256" s="10"/>
      <c r="J256" s="216"/>
      <c r="K256" s="216"/>
      <c r="L256" s="216"/>
      <c r="N256" s="216"/>
      <c r="V256" s="241"/>
      <c r="W256" s="241"/>
      <c r="X256" s="241"/>
      <c r="Y256" s="241"/>
    </row>
    <row r="257" spans="1:80" x14ac:dyDescent="0.3">
      <c r="A257" s="10" t="s">
        <v>711</v>
      </c>
      <c r="B257" t="s">
        <v>499</v>
      </c>
      <c r="C257" s="54" t="s">
        <v>407</v>
      </c>
      <c r="D257" s="14">
        <v>2</v>
      </c>
      <c r="E257" s="16" t="s">
        <v>1591</v>
      </c>
      <c r="G257" s="100" t="s">
        <v>1538</v>
      </c>
      <c r="H257" s="27">
        <v>1</v>
      </c>
      <c r="I257" s="217">
        <f>(L257*17)+(P257*37)+(CB257*17)+(AH257*29)+(AD257*8)</f>
        <v>438.90000000000003</v>
      </c>
      <c r="J257" s="216">
        <v>75.8</v>
      </c>
      <c r="K257" s="216">
        <v>3.3</v>
      </c>
      <c r="L257" s="216">
        <v>20.6</v>
      </c>
      <c r="M257" s="216">
        <v>0</v>
      </c>
      <c r="N257" s="216">
        <v>20.6</v>
      </c>
      <c r="O257" s="27">
        <v>5.7000000000000002E-2</v>
      </c>
      <c r="P257" s="216">
        <v>2.31</v>
      </c>
      <c r="R257" s="216">
        <v>0.71</v>
      </c>
      <c r="S257" s="216">
        <v>1.03</v>
      </c>
      <c r="T257" s="216">
        <v>0.17</v>
      </c>
      <c r="V257" s="241">
        <v>0</v>
      </c>
      <c r="W257" s="241"/>
      <c r="X257" s="241"/>
      <c r="Y257" s="241">
        <v>0</v>
      </c>
      <c r="Z257" s="216">
        <v>0</v>
      </c>
      <c r="AD257" s="27">
        <v>0</v>
      </c>
      <c r="AI257" s="27">
        <v>1.1000000000000001</v>
      </c>
      <c r="AJ257" s="27">
        <v>13</v>
      </c>
      <c r="AK257" s="27">
        <v>2.8</v>
      </c>
      <c r="AL257" s="27">
        <v>0</v>
      </c>
      <c r="AM257" s="27">
        <v>180</v>
      </c>
      <c r="AN257" s="27">
        <v>385</v>
      </c>
      <c r="AO257" s="27">
        <v>82</v>
      </c>
      <c r="AP257" s="27">
        <v>4</v>
      </c>
      <c r="AQ257" s="27">
        <v>0.26</v>
      </c>
      <c r="AS257" s="27">
        <v>38</v>
      </c>
      <c r="AU257" s="27">
        <v>0</v>
      </c>
      <c r="BG257" s="27">
        <v>0.04</v>
      </c>
      <c r="BI257" s="27">
        <v>0.11</v>
      </c>
      <c r="BJ257" s="27">
        <v>0.49</v>
      </c>
      <c r="BK257" s="27">
        <v>3.8</v>
      </c>
      <c r="BM257" s="27">
        <v>0</v>
      </c>
      <c r="BN257" s="27">
        <v>5</v>
      </c>
      <c r="BO257" s="27">
        <v>1.1000000000000001</v>
      </c>
      <c r="BP257" s="27">
        <v>0</v>
      </c>
      <c r="BS257" s="27">
        <v>6.25</v>
      </c>
      <c r="BV257" s="27" t="s">
        <v>186</v>
      </c>
      <c r="BW257" s="27">
        <v>4282</v>
      </c>
      <c r="CA257" s="27">
        <f>CB257+J257+L257+P257+AD257+AI257</f>
        <v>100</v>
      </c>
      <c r="CB257" s="27">
        <f>100-(J257+L257+P257+AI257+AD257+AH257)</f>
        <v>0.18999999999999773</v>
      </c>
    </row>
    <row r="258" spans="1:80" x14ac:dyDescent="0.3">
      <c r="A258" s="10"/>
      <c r="C258" s="54"/>
      <c r="G258" s="100"/>
      <c r="J258" s="216"/>
      <c r="K258" s="216"/>
      <c r="L258" s="216"/>
      <c r="M258" s="216" t="s">
        <v>1110</v>
      </c>
      <c r="N258" s="216" t="s">
        <v>1110</v>
      </c>
      <c r="P258" s="216"/>
      <c r="R258" s="216"/>
      <c r="S258" s="216"/>
      <c r="T258" s="216"/>
      <c r="V258" s="241"/>
      <c r="W258" s="241"/>
      <c r="X258" s="241"/>
      <c r="Y258" s="241"/>
      <c r="Z258" s="216"/>
    </row>
    <row r="259" spans="1:80" x14ac:dyDescent="0.3">
      <c r="A259" s="10" t="s">
        <v>712</v>
      </c>
      <c r="B259" t="s">
        <v>499</v>
      </c>
      <c r="C259" s="54" t="s">
        <v>407</v>
      </c>
      <c r="D259" s="14">
        <v>2</v>
      </c>
      <c r="E259" s="16" t="s">
        <v>1592</v>
      </c>
      <c r="G259" s="100" t="s">
        <v>1538</v>
      </c>
      <c r="H259" s="27">
        <v>1</v>
      </c>
      <c r="I259" s="217">
        <f>(L259*17)+(P259*37)+(CB259*17)+(AH259*29)+(AD259*8)</f>
        <v>575.09999999999991</v>
      </c>
      <c r="J259" s="216">
        <v>68.2</v>
      </c>
      <c r="K259" s="216">
        <v>4.34</v>
      </c>
      <c r="L259" s="216">
        <v>27.1</v>
      </c>
      <c r="M259" s="216">
        <v>0</v>
      </c>
      <c r="N259" s="216">
        <v>27.1</v>
      </c>
      <c r="O259" s="27">
        <v>7.4999999999999997E-2</v>
      </c>
      <c r="P259" s="216">
        <v>3</v>
      </c>
      <c r="R259" s="216">
        <v>0.93</v>
      </c>
      <c r="S259" s="216">
        <v>1.36</v>
      </c>
      <c r="T259" s="216">
        <v>0.23</v>
      </c>
      <c r="V259" s="241">
        <v>0</v>
      </c>
      <c r="W259" s="241"/>
      <c r="X259" s="241"/>
      <c r="Y259" s="241">
        <v>0</v>
      </c>
      <c r="Z259" s="216">
        <v>0</v>
      </c>
      <c r="AD259" s="27">
        <v>0</v>
      </c>
      <c r="AI259" s="27">
        <v>1.5</v>
      </c>
      <c r="AJ259" s="27">
        <v>17</v>
      </c>
      <c r="AK259" s="27">
        <v>3.7</v>
      </c>
      <c r="AL259" s="27">
        <v>0</v>
      </c>
      <c r="AM259" s="27">
        <v>201</v>
      </c>
      <c r="AN259" s="27">
        <v>405</v>
      </c>
      <c r="AO259" s="27">
        <v>86</v>
      </c>
      <c r="AP259" s="27">
        <v>5.27</v>
      </c>
      <c r="AQ259" s="27">
        <v>0.3</v>
      </c>
      <c r="AS259" s="27">
        <v>42</v>
      </c>
      <c r="AU259" s="27">
        <v>0</v>
      </c>
      <c r="BG259" s="27">
        <v>0.05</v>
      </c>
      <c r="BI259" s="27">
        <v>0.09</v>
      </c>
      <c r="BJ259" s="27">
        <v>0.61</v>
      </c>
      <c r="BK259" s="27">
        <v>4</v>
      </c>
      <c r="BM259" s="27">
        <v>0</v>
      </c>
      <c r="BN259" s="27">
        <v>5</v>
      </c>
      <c r="BO259" s="27">
        <v>1.2</v>
      </c>
      <c r="BP259" s="27">
        <v>0</v>
      </c>
      <c r="BS259" s="27">
        <v>6.25</v>
      </c>
      <c r="BV259" s="27" t="s">
        <v>186</v>
      </c>
      <c r="BW259" s="27">
        <v>4281</v>
      </c>
      <c r="CA259" s="27">
        <f>CB259+J259+L259+P259+AD259+AI259</f>
        <v>100</v>
      </c>
      <c r="CB259" s="27">
        <f>100-(J259+L259+P259+AI259+AD259+AH259)</f>
        <v>0.19999999999998863</v>
      </c>
    </row>
    <row r="260" spans="1:80" x14ac:dyDescent="0.3">
      <c r="A260" s="10"/>
      <c r="G260" s="100"/>
      <c r="J260" s="216"/>
      <c r="K260" s="216"/>
      <c r="L260" s="216"/>
      <c r="M260" s="216" t="s">
        <v>1110</v>
      </c>
      <c r="N260" s="216" t="s">
        <v>1110</v>
      </c>
      <c r="P260" s="216"/>
      <c r="R260" s="216"/>
      <c r="S260" s="216"/>
      <c r="T260" s="216"/>
      <c r="V260" s="241"/>
      <c r="W260" s="241"/>
      <c r="X260" s="241"/>
      <c r="Y260" s="241"/>
      <c r="Z260" s="216"/>
    </row>
    <row r="261" spans="1:80" x14ac:dyDescent="0.3">
      <c r="A261" s="10" t="s">
        <v>716</v>
      </c>
      <c r="C261" s="54" t="s">
        <v>407</v>
      </c>
      <c r="D261" s="107">
        <v>3</v>
      </c>
      <c r="E261" s="16" t="s">
        <v>1161</v>
      </c>
      <c r="G261" s="100" t="s">
        <v>1539</v>
      </c>
      <c r="J261" s="216"/>
      <c r="K261" s="216"/>
      <c r="L261" s="216"/>
      <c r="M261" s="216"/>
      <c r="N261" s="216"/>
      <c r="P261" s="216"/>
      <c r="R261" s="216"/>
      <c r="S261" s="216"/>
      <c r="T261" s="216"/>
      <c r="V261" s="241"/>
      <c r="W261" s="241"/>
      <c r="X261" s="241"/>
      <c r="Y261" s="241"/>
      <c r="Z261" s="216"/>
      <c r="BS261" s="27">
        <v>6.25</v>
      </c>
    </row>
    <row r="262" spans="1:80" x14ac:dyDescent="0.3">
      <c r="A262" s="10"/>
      <c r="C262" s="54"/>
      <c r="G262" s="100"/>
      <c r="J262" s="216"/>
      <c r="K262" s="216"/>
      <c r="L262" s="216"/>
      <c r="M262" s="216"/>
      <c r="N262" s="216"/>
      <c r="P262" s="216"/>
      <c r="R262" s="216"/>
      <c r="S262" s="216"/>
      <c r="T262" s="216"/>
      <c r="Z262" s="216"/>
    </row>
    <row r="263" spans="1:80" x14ac:dyDescent="0.3">
      <c r="A263" s="10" t="s">
        <v>717</v>
      </c>
      <c r="C263" s="54" t="s">
        <v>407</v>
      </c>
      <c r="D263" s="107">
        <v>3</v>
      </c>
      <c r="E263" s="16" t="s">
        <v>1593</v>
      </c>
      <c r="G263" s="100" t="s">
        <v>1540</v>
      </c>
      <c r="J263" s="216"/>
      <c r="K263" s="216"/>
      <c r="L263" s="216"/>
      <c r="M263" s="216"/>
      <c r="N263" s="216"/>
      <c r="P263" s="216"/>
      <c r="R263" s="216"/>
      <c r="S263" s="216"/>
      <c r="T263" s="216"/>
      <c r="Z263" s="216"/>
      <c r="BS263" s="27">
        <v>6.25</v>
      </c>
    </row>
    <row r="264" spans="1:80" x14ac:dyDescent="0.3">
      <c r="A264" s="10"/>
      <c r="G264" s="100"/>
      <c r="J264" s="216"/>
      <c r="K264" s="216"/>
      <c r="L264" s="216"/>
      <c r="M264" s="216"/>
      <c r="N264" s="216"/>
      <c r="P264" s="216"/>
      <c r="R264" s="216"/>
      <c r="S264" s="216"/>
      <c r="T264" s="216"/>
      <c r="Z264" s="216"/>
    </row>
    <row r="265" spans="1:80" x14ac:dyDescent="0.3">
      <c r="A265" s="10" t="s">
        <v>718</v>
      </c>
      <c r="C265" s="54" t="s">
        <v>407</v>
      </c>
      <c r="D265" s="107">
        <v>3</v>
      </c>
      <c r="E265" s="16" t="s">
        <v>1594</v>
      </c>
      <c r="G265" s="100" t="s">
        <v>1540</v>
      </c>
      <c r="J265" s="216"/>
      <c r="K265" s="216"/>
      <c r="L265" s="216"/>
      <c r="M265" s="216"/>
      <c r="N265" s="216"/>
      <c r="P265" s="216"/>
      <c r="R265" s="216"/>
      <c r="S265" s="216"/>
      <c r="T265" s="216"/>
      <c r="Z265" s="216"/>
      <c r="BS265" s="27">
        <v>6.25</v>
      </c>
    </row>
    <row r="266" spans="1:80" x14ac:dyDescent="0.3">
      <c r="A266" s="10"/>
      <c r="C266" s="54"/>
      <c r="G266" s="100"/>
      <c r="J266" s="216"/>
      <c r="K266" s="216"/>
      <c r="L266" s="216"/>
      <c r="M266" s="216"/>
      <c r="N266" s="216"/>
      <c r="P266" s="216"/>
      <c r="R266" s="216"/>
      <c r="S266" s="216"/>
      <c r="T266" s="216"/>
      <c r="Z266" s="216"/>
    </row>
    <row r="267" spans="1:80" x14ac:dyDescent="0.3">
      <c r="A267" s="10" t="s">
        <v>719</v>
      </c>
      <c r="B267" t="s">
        <v>499</v>
      </c>
      <c r="C267" s="54" t="s">
        <v>407</v>
      </c>
      <c r="D267" s="14">
        <v>2</v>
      </c>
      <c r="E267" s="16" t="s">
        <v>1595</v>
      </c>
      <c r="G267" s="100" t="s">
        <v>1536</v>
      </c>
      <c r="H267" s="27">
        <v>1</v>
      </c>
      <c r="I267" s="217">
        <f>(L267*17)+(P267*37)+(CB267*17)+(AH267*29)+(AD267*8)</f>
        <v>1084.8000000000002</v>
      </c>
      <c r="J267" s="216">
        <v>60.7</v>
      </c>
      <c r="K267" s="216">
        <v>2.7</v>
      </c>
      <c r="L267" s="216">
        <v>16.899999999999999</v>
      </c>
      <c r="M267" s="216">
        <v>0</v>
      </c>
      <c r="N267" s="216">
        <v>16.899999999999999</v>
      </c>
      <c r="O267" s="27">
        <v>7.1999999999999995E-2</v>
      </c>
      <c r="P267" s="216">
        <v>21.6</v>
      </c>
      <c r="R267" s="216">
        <v>9.4700000000000006</v>
      </c>
      <c r="S267" s="216">
        <v>8.86</v>
      </c>
      <c r="T267" s="216">
        <v>1.7</v>
      </c>
      <c r="U267" s="27">
        <v>1.56</v>
      </c>
      <c r="V267" s="216">
        <v>0</v>
      </c>
      <c r="W267" s="216"/>
      <c r="X267" s="216"/>
      <c r="Y267" s="216">
        <v>0</v>
      </c>
      <c r="Z267" s="216">
        <v>0</v>
      </c>
      <c r="AD267" s="27">
        <v>0</v>
      </c>
      <c r="AI267" s="27">
        <v>0.9</v>
      </c>
      <c r="AJ267" s="27">
        <v>12</v>
      </c>
      <c r="AK267" s="27">
        <v>1.6</v>
      </c>
      <c r="AL267" s="27">
        <v>22</v>
      </c>
      <c r="AM267" s="27">
        <v>160</v>
      </c>
      <c r="AN267" s="27">
        <v>230</v>
      </c>
      <c r="AO267" s="27">
        <v>58</v>
      </c>
      <c r="AP267" s="27">
        <v>3.33</v>
      </c>
      <c r="AQ267" s="27">
        <v>0.1</v>
      </c>
      <c r="AR267" s="27">
        <v>2.7</v>
      </c>
      <c r="AS267" s="27">
        <v>19</v>
      </c>
      <c r="AU267" s="27">
        <v>0</v>
      </c>
      <c r="AV267" s="27">
        <v>0</v>
      </c>
      <c r="AW267" s="27">
        <v>0</v>
      </c>
      <c r="BD267" s="27">
        <v>0.53</v>
      </c>
      <c r="BG267" s="27">
        <v>0.21</v>
      </c>
      <c r="BI267" s="27">
        <v>0.12</v>
      </c>
      <c r="BJ267" s="27">
        <v>0.22</v>
      </c>
      <c r="BK267" s="27">
        <v>6.1</v>
      </c>
      <c r="BM267" s="27">
        <v>0.13</v>
      </c>
      <c r="BN267" s="27">
        <v>18</v>
      </c>
      <c r="BO267" s="27">
        <v>2.4</v>
      </c>
      <c r="BP267" s="27">
        <v>0</v>
      </c>
      <c r="BS267" s="27">
        <v>6.25</v>
      </c>
      <c r="BV267" s="27" t="s">
        <v>186</v>
      </c>
      <c r="BW267" s="27">
        <v>4335</v>
      </c>
      <c r="CA267" s="27">
        <f>CB267+J267+L267+P267+AD267+AI267</f>
        <v>100</v>
      </c>
      <c r="CB267" s="27">
        <f>100-(J267+L267+P267+AI267+AD267+AH267)</f>
        <v>-9.9999999999994316E-2</v>
      </c>
    </row>
    <row r="268" spans="1:80" x14ac:dyDescent="0.3">
      <c r="A268" s="10"/>
      <c r="G268" s="100"/>
      <c r="J268" s="216"/>
      <c r="K268" s="216"/>
      <c r="L268" s="216"/>
      <c r="M268" s="27" t="s">
        <v>1110</v>
      </c>
      <c r="N268" s="216" t="s">
        <v>1110</v>
      </c>
      <c r="P268" s="216"/>
      <c r="S268" s="216"/>
      <c r="T268" s="216"/>
      <c r="V268" s="216"/>
      <c r="W268" s="216"/>
      <c r="X268" s="216"/>
      <c r="Y268" s="216"/>
      <c r="Z268" s="216"/>
    </row>
    <row r="269" spans="1:80" x14ac:dyDescent="0.3">
      <c r="A269" s="10" t="s">
        <v>720</v>
      </c>
      <c r="B269" t="s">
        <v>499</v>
      </c>
      <c r="C269" s="54" t="s">
        <v>409</v>
      </c>
      <c r="D269" s="14">
        <v>2</v>
      </c>
      <c r="E269" s="16" t="s">
        <v>458</v>
      </c>
      <c r="F269" s="16" t="s">
        <v>356</v>
      </c>
      <c r="G269" s="100" t="s">
        <v>1536</v>
      </c>
      <c r="H269" s="27">
        <v>1</v>
      </c>
      <c r="I269" s="217">
        <f>(L269*17)+(P269*37)+(CB269*17)+(AH269*29)+(AD269*8)</f>
        <v>748.11686626746518</v>
      </c>
      <c r="J269" s="216">
        <v>72.153093812375246</v>
      </c>
      <c r="K269" s="216">
        <v>1.6248702594810382</v>
      </c>
      <c r="L269" s="216">
        <v>10.297604790419161</v>
      </c>
      <c r="M269" s="216">
        <v>0.17784431137724552</v>
      </c>
      <c r="N269" s="216">
        <v>10.119760479041915</v>
      </c>
      <c r="O269" s="150">
        <v>4.3113772455089815E-2</v>
      </c>
      <c r="P269" s="216">
        <v>15.072654690618764</v>
      </c>
      <c r="Q269" s="216"/>
      <c r="R269" s="216">
        <v>5.9355888223552897</v>
      </c>
      <c r="S269" s="216">
        <v>5.7245309381237526</v>
      </c>
      <c r="T269" s="216">
        <v>2.3523153692614769</v>
      </c>
      <c r="U269" s="27">
        <v>0.93413173652694603</v>
      </c>
      <c r="V269" s="216">
        <v>0.84590818363273446</v>
      </c>
      <c r="W269" s="216">
        <v>0</v>
      </c>
      <c r="X269" s="216">
        <v>0</v>
      </c>
      <c r="Y269" s="216">
        <v>0</v>
      </c>
      <c r="Z269" s="216">
        <v>0.30419161676646705</v>
      </c>
      <c r="AA269" s="216">
        <v>0</v>
      </c>
      <c r="AB269" s="216">
        <v>0</v>
      </c>
      <c r="AC269" s="27">
        <v>0</v>
      </c>
      <c r="AD269" s="27">
        <v>0.2345309381237525</v>
      </c>
      <c r="AE269" s="27">
        <v>0</v>
      </c>
      <c r="AF269" s="27">
        <v>7.6646706586826346E-2</v>
      </c>
      <c r="AG269" s="27">
        <v>0</v>
      </c>
      <c r="AH269" s="27">
        <v>0</v>
      </c>
      <c r="AI269" s="27">
        <v>1.4484031936127744</v>
      </c>
      <c r="AJ269" s="27">
        <v>14.411177644710579</v>
      </c>
      <c r="AK269" s="27">
        <v>1.2898203592814372</v>
      </c>
      <c r="AL269" s="27">
        <v>17.648702594810377</v>
      </c>
      <c r="AM269" s="27">
        <v>101.51896207584829</v>
      </c>
      <c r="AN269" s="27">
        <v>164.23353293413174</v>
      </c>
      <c r="AO269" s="27">
        <v>350.77844311377248</v>
      </c>
      <c r="AP269" s="27">
        <v>2.0520758483033936</v>
      </c>
      <c r="AQ269" s="27">
        <v>7.8443113772455081E-2</v>
      </c>
      <c r="AR269" s="27">
        <v>1.6654690618762478</v>
      </c>
      <c r="AS269" s="27">
        <v>64.930139720558884</v>
      </c>
      <c r="AT269" s="27">
        <v>9.8403193612774462</v>
      </c>
      <c r="AU269" s="27">
        <v>5.9880239520958084E-2</v>
      </c>
      <c r="AV269" s="27">
        <v>0.98802395209580851</v>
      </c>
      <c r="AW269" s="27">
        <v>0</v>
      </c>
      <c r="AX269" s="27">
        <v>0</v>
      </c>
      <c r="AY269" s="27">
        <v>0</v>
      </c>
      <c r="AZ269" s="27">
        <v>0</v>
      </c>
      <c r="BA269" s="27">
        <v>0</v>
      </c>
      <c r="BB269" s="27">
        <v>0</v>
      </c>
      <c r="BC269" s="27">
        <v>0</v>
      </c>
      <c r="BD269" s="27">
        <v>0.31736526946107785</v>
      </c>
      <c r="BE269" s="27">
        <v>0</v>
      </c>
      <c r="BF269" s="27">
        <v>0</v>
      </c>
      <c r="BG269" s="27">
        <v>0.90858283433133735</v>
      </c>
      <c r="BH269" s="27">
        <v>0</v>
      </c>
      <c r="BI269" s="27">
        <v>4.5473053892215565E-2</v>
      </c>
      <c r="BJ269" s="27">
        <v>8.579640718562874E-2</v>
      </c>
      <c r="BK269" s="27">
        <v>2.2154491017964073</v>
      </c>
      <c r="BM269" s="27">
        <v>5.0155688622754491E-2</v>
      </c>
      <c r="BN269" s="27">
        <v>5.4371257485029938</v>
      </c>
      <c r="BO269" s="27">
        <v>1.437125748502994</v>
      </c>
      <c r="BP269" s="27">
        <v>0.39720558882235524</v>
      </c>
      <c r="BS269" s="27">
        <v>6.25</v>
      </c>
      <c r="BV269" s="27" t="s">
        <v>496</v>
      </c>
      <c r="CA269" s="27">
        <f>CB269+J269+L269+P269+AD269+AI269</f>
        <v>100</v>
      </c>
      <c r="CB269" s="27">
        <f>100-(J269+L269+P269+AI269+AD269+AH269)</f>
        <v>0.79371257485030355</v>
      </c>
    </row>
    <row r="270" spans="1:80" x14ac:dyDescent="0.3">
      <c r="A270" s="10"/>
      <c r="C270" s="54"/>
      <c r="G270" s="100"/>
      <c r="J270" s="216"/>
      <c r="K270" s="216"/>
      <c r="L270" s="216"/>
      <c r="N270" s="216"/>
      <c r="P270" s="216"/>
      <c r="S270" s="216"/>
      <c r="T270" s="216"/>
      <c r="V270" s="216"/>
      <c r="W270" s="216"/>
      <c r="X270" s="216"/>
      <c r="Y270" s="216"/>
    </row>
    <row r="271" spans="1:80" x14ac:dyDescent="0.3">
      <c r="A271" s="10" t="s">
        <v>721</v>
      </c>
      <c r="C271" s="54" t="s">
        <v>407</v>
      </c>
      <c r="D271" s="107">
        <v>3</v>
      </c>
      <c r="E271" s="16" t="s">
        <v>1615</v>
      </c>
      <c r="G271" s="100" t="s">
        <v>1536</v>
      </c>
      <c r="J271" s="216"/>
      <c r="K271" s="216"/>
      <c r="L271" s="216"/>
      <c r="N271" s="216"/>
      <c r="P271" s="216"/>
      <c r="S271" s="216"/>
      <c r="T271" s="216"/>
      <c r="V271" s="216"/>
      <c r="W271" s="216"/>
      <c r="X271" s="216"/>
      <c r="Y271" s="216"/>
      <c r="BS271" s="27">
        <v>6.25</v>
      </c>
    </row>
    <row r="272" spans="1:80" x14ac:dyDescent="0.3">
      <c r="A272" s="10"/>
      <c r="G272" s="100"/>
      <c r="J272" s="216"/>
      <c r="K272" s="216"/>
      <c r="L272" s="216"/>
      <c r="N272" s="216"/>
      <c r="P272" s="216"/>
      <c r="S272" s="216"/>
      <c r="T272" s="216"/>
      <c r="V272" s="216"/>
      <c r="W272" s="216"/>
      <c r="X272" s="216"/>
      <c r="Y272" s="216"/>
    </row>
    <row r="273" spans="1:80" x14ac:dyDescent="0.3">
      <c r="A273" s="10" t="s">
        <v>722</v>
      </c>
      <c r="C273" s="54" t="s">
        <v>407</v>
      </c>
      <c r="D273" s="107">
        <v>3</v>
      </c>
      <c r="E273" s="16" t="s">
        <v>470</v>
      </c>
      <c r="G273" s="100" t="s">
        <v>1536</v>
      </c>
      <c r="J273" s="216"/>
      <c r="K273" s="216"/>
      <c r="L273" s="216"/>
      <c r="N273" s="216"/>
      <c r="P273" s="216"/>
      <c r="S273" s="216"/>
      <c r="T273" s="216"/>
      <c r="V273" s="216"/>
      <c r="W273" s="216"/>
      <c r="X273" s="216"/>
      <c r="Y273" s="216"/>
      <c r="BS273" s="27">
        <v>6.25</v>
      </c>
    </row>
    <row r="274" spans="1:80" x14ac:dyDescent="0.3">
      <c r="A274" s="10"/>
      <c r="C274" s="54"/>
      <c r="G274" s="100"/>
      <c r="J274" s="216"/>
      <c r="K274" s="216"/>
      <c r="L274" s="216"/>
      <c r="N274" s="216"/>
      <c r="P274" s="216"/>
      <c r="S274" s="216"/>
      <c r="T274" s="216"/>
      <c r="V274" s="216"/>
      <c r="W274" s="216"/>
      <c r="X274" s="216"/>
      <c r="Y274" s="216"/>
    </row>
    <row r="275" spans="1:80" x14ac:dyDescent="0.3">
      <c r="A275" s="10" t="s">
        <v>723</v>
      </c>
      <c r="B275" t="s">
        <v>499</v>
      </c>
      <c r="C275" s="54" t="s">
        <v>407</v>
      </c>
      <c r="D275" s="14">
        <v>2</v>
      </c>
      <c r="E275" s="16" t="s">
        <v>456</v>
      </c>
      <c r="G275" s="100" t="s">
        <v>1536</v>
      </c>
      <c r="H275" s="27">
        <v>1</v>
      </c>
      <c r="I275" s="217">
        <f>(L275*17)+(P275*37)+(CB275*17)+(AH275*29)+(AD275*8)</f>
        <v>1138.5999999999999</v>
      </c>
      <c r="J275" s="216">
        <v>55.1</v>
      </c>
      <c r="K275" s="216">
        <v>3.96</v>
      </c>
      <c r="L275" s="216">
        <v>24.8</v>
      </c>
      <c r="M275" s="216">
        <v>0</v>
      </c>
      <c r="N275" s="216">
        <v>24.8</v>
      </c>
      <c r="O275" s="27">
        <v>9.7000000000000003E-2</v>
      </c>
      <c r="P275" s="216">
        <v>19.7</v>
      </c>
      <c r="R275" s="27">
        <v>8.1199999999999992</v>
      </c>
      <c r="S275" s="216">
        <v>8.32</v>
      </c>
      <c r="T275" s="216">
        <v>1.4</v>
      </c>
      <c r="U275" s="27">
        <v>1.28</v>
      </c>
      <c r="V275" s="216">
        <v>0</v>
      </c>
      <c r="W275" s="216"/>
      <c r="X275" s="216"/>
      <c r="Y275" s="216">
        <v>0</v>
      </c>
      <c r="Z275" s="216">
        <v>0</v>
      </c>
      <c r="AD275" s="27">
        <v>0</v>
      </c>
      <c r="AI275" s="27">
        <v>1.1000000000000001</v>
      </c>
      <c r="AJ275" s="27">
        <v>22</v>
      </c>
      <c r="AK275" s="27">
        <v>1.8</v>
      </c>
      <c r="AL275" s="27">
        <v>24</v>
      </c>
      <c r="AM275" s="27">
        <v>201</v>
      </c>
      <c r="AN275" s="27">
        <v>339</v>
      </c>
      <c r="AO275" s="27">
        <v>81</v>
      </c>
      <c r="AP275" s="27">
        <v>4.67</v>
      </c>
      <c r="AQ275" s="27">
        <v>0.13</v>
      </c>
      <c r="AR275" s="27">
        <v>3.6</v>
      </c>
      <c r="AS275" s="27">
        <v>24</v>
      </c>
      <c r="AU275" s="27">
        <v>0</v>
      </c>
      <c r="AV275" s="27">
        <v>0</v>
      </c>
      <c r="AW275" s="27">
        <v>0</v>
      </c>
      <c r="BD275" s="27">
        <v>0.6</v>
      </c>
      <c r="BG275" s="27">
        <v>0.25</v>
      </c>
      <c r="BI275" s="27">
        <v>0.1</v>
      </c>
      <c r="BJ275" s="27">
        <v>0.25</v>
      </c>
      <c r="BK275" s="27">
        <v>6.7</v>
      </c>
      <c r="BM275" s="27">
        <v>0.14000000000000001</v>
      </c>
      <c r="BN275" s="27">
        <v>19</v>
      </c>
      <c r="BO275" s="27">
        <v>2.6</v>
      </c>
      <c r="BP275" s="27">
        <v>0</v>
      </c>
      <c r="BS275" s="27">
        <v>6.25</v>
      </c>
      <c r="BV275" s="27" t="s">
        <v>186</v>
      </c>
      <c r="BW275" s="27">
        <v>3041</v>
      </c>
      <c r="CA275" s="27">
        <f>CB275+J275+L275+P275+AD275+AI275</f>
        <v>100</v>
      </c>
      <c r="CB275" s="27">
        <f>100-(J275+L275+P275+AI275+AD275+AH275)</f>
        <v>-0.70000000000000284</v>
      </c>
    </row>
    <row r="276" spans="1:80" x14ac:dyDescent="0.3">
      <c r="A276" s="10"/>
      <c r="G276" s="100"/>
      <c r="J276" s="216"/>
      <c r="K276" s="216"/>
      <c r="L276" s="216"/>
      <c r="M276" s="27" t="s">
        <v>1110</v>
      </c>
      <c r="N276" s="216" t="s">
        <v>1110</v>
      </c>
      <c r="P276" s="216"/>
      <c r="V276" s="216"/>
      <c r="W276" s="216"/>
      <c r="X276" s="216"/>
      <c r="Y276" s="216"/>
    </row>
    <row r="277" spans="1:80" x14ac:dyDescent="0.3">
      <c r="A277" s="10" t="s">
        <v>725</v>
      </c>
      <c r="C277" s="54" t="s">
        <v>407</v>
      </c>
      <c r="D277" s="107">
        <v>3</v>
      </c>
      <c r="E277" s="16" t="s">
        <v>119</v>
      </c>
      <c r="G277" s="100" t="s">
        <v>1536</v>
      </c>
      <c r="J277" s="216"/>
      <c r="K277" s="216"/>
      <c r="L277" s="216"/>
      <c r="N277" s="216"/>
      <c r="P277" s="216"/>
      <c r="V277" s="216"/>
      <c r="W277" s="216"/>
      <c r="X277" s="216"/>
      <c r="Y277" s="216"/>
      <c r="BS277" s="27">
        <v>6.25</v>
      </c>
    </row>
    <row r="278" spans="1:80" x14ac:dyDescent="0.3">
      <c r="A278" s="10"/>
      <c r="C278" s="54"/>
      <c r="G278" s="100"/>
      <c r="J278" s="216"/>
      <c r="K278" s="216"/>
      <c r="L278" s="216"/>
      <c r="N278" s="216"/>
      <c r="P278" s="216"/>
      <c r="V278" s="216"/>
      <c r="W278" s="216"/>
      <c r="X278" s="216"/>
      <c r="Y278" s="216"/>
    </row>
    <row r="279" spans="1:80" x14ac:dyDescent="0.3">
      <c r="A279" s="10" t="s">
        <v>724</v>
      </c>
      <c r="C279" s="54" t="s">
        <v>407</v>
      </c>
      <c r="D279" s="107">
        <v>3</v>
      </c>
      <c r="E279" s="16" t="s">
        <v>118</v>
      </c>
      <c r="G279" s="100" t="s">
        <v>1536</v>
      </c>
      <c r="J279" s="216"/>
      <c r="K279" s="216"/>
      <c r="L279" s="216"/>
      <c r="N279" s="216"/>
      <c r="P279" s="216"/>
      <c r="V279" s="216"/>
      <c r="W279" s="216"/>
      <c r="X279" s="216"/>
      <c r="Y279" s="216"/>
      <c r="BS279" s="27">
        <v>6.25</v>
      </c>
    </row>
    <row r="280" spans="1:80" x14ac:dyDescent="0.3">
      <c r="A280" s="10"/>
      <c r="G280" s="100"/>
      <c r="J280" s="216"/>
      <c r="K280" s="216"/>
      <c r="L280" s="216"/>
      <c r="N280" s="216"/>
      <c r="P280" s="216"/>
      <c r="V280" s="216"/>
      <c r="W280" s="216"/>
      <c r="X280" s="216"/>
      <c r="Y280" s="216"/>
    </row>
    <row r="281" spans="1:80" x14ac:dyDescent="0.3">
      <c r="A281" s="10" t="s">
        <v>726</v>
      </c>
      <c r="C281" s="54" t="s">
        <v>407</v>
      </c>
      <c r="D281" s="107">
        <v>3</v>
      </c>
      <c r="E281" s="16" t="s">
        <v>465</v>
      </c>
      <c r="G281" s="100" t="s">
        <v>1536</v>
      </c>
      <c r="J281" s="216"/>
      <c r="K281" s="216"/>
      <c r="L281" s="216"/>
      <c r="N281" s="216"/>
      <c r="P281" s="216"/>
      <c r="V281" s="216"/>
      <c r="W281" s="216"/>
      <c r="X281" s="216"/>
      <c r="Y281" s="216"/>
      <c r="BS281" s="27">
        <v>6.25</v>
      </c>
    </row>
    <row r="282" spans="1:80" x14ac:dyDescent="0.3">
      <c r="A282" s="10"/>
      <c r="C282" s="54"/>
      <c r="G282" s="100"/>
      <c r="J282" s="216"/>
      <c r="K282" s="216"/>
      <c r="L282" s="216"/>
      <c r="N282" s="216"/>
      <c r="O282" s="111"/>
      <c r="P282" s="216"/>
      <c r="V282" s="216"/>
      <c r="W282" s="216"/>
      <c r="X282" s="216"/>
      <c r="Y282" s="216"/>
    </row>
    <row r="283" spans="1:80" x14ac:dyDescent="0.3">
      <c r="A283" s="10" t="s">
        <v>727</v>
      </c>
      <c r="C283" s="54" t="s">
        <v>407</v>
      </c>
      <c r="D283" s="107">
        <v>3</v>
      </c>
      <c r="E283" s="16" t="s">
        <v>1616</v>
      </c>
      <c r="G283" s="100" t="s">
        <v>1536</v>
      </c>
      <c r="J283" s="216"/>
      <c r="K283" s="216"/>
      <c r="L283" s="216"/>
      <c r="N283" s="216"/>
      <c r="O283" s="111"/>
      <c r="P283" s="216"/>
      <c r="V283" s="216"/>
      <c r="W283" s="216"/>
      <c r="X283" s="216"/>
      <c r="Y283" s="216"/>
      <c r="BS283" s="27">
        <v>6.25</v>
      </c>
    </row>
    <row r="284" spans="1:80" x14ac:dyDescent="0.3">
      <c r="A284" s="10"/>
      <c r="G284" s="100"/>
      <c r="J284" s="216"/>
      <c r="K284" s="216"/>
      <c r="L284" s="216"/>
      <c r="N284" s="216"/>
      <c r="O284" s="111"/>
      <c r="P284" s="216"/>
      <c r="V284" s="216"/>
      <c r="W284" s="216"/>
      <c r="X284" s="216"/>
      <c r="Y284" s="216"/>
    </row>
    <row r="285" spans="1:80" x14ac:dyDescent="0.3">
      <c r="A285" s="10" t="s">
        <v>728</v>
      </c>
      <c r="B285" t="s">
        <v>499</v>
      </c>
      <c r="C285" s="54" t="s">
        <v>409</v>
      </c>
      <c r="D285" s="14">
        <v>2</v>
      </c>
      <c r="E285" s="16" t="s">
        <v>466</v>
      </c>
      <c r="F285" s="16" t="s">
        <v>357</v>
      </c>
      <c r="G285" s="100" t="s">
        <v>1536</v>
      </c>
      <c r="H285" s="27">
        <v>1</v>
      </c>
      <c r="I285" s="217">
        <f>(L285*17)+(P285*37)+(CB285*17)+(AH285*29)+(AD285*8)</f>
        <v>637.10778859527136</v>
      </c>
      <c r="J285" s="216">
        <v>85.013173652694604</v>
      </c>
      <c r="K285" s="216">
        <v>1.4404728789986097</v>
      </c>
      <c r="L285" s="216">
        <v>9.0132127955493733</v>
      </c>
      <c r="M285" s="216">
        <v>0.14881780250347706</v>
      </c>
      <c r="N285" s="216">
        <v>8.8143254520166892</v>
      </c>
      <c r="O285" s="150">
        <v>3.7552155771905418E-2</v>
      </c>
      <c r="P285" s="216">
        <v>13.040333796940198</v>
      </c>
      <c r="R285" s="216">
        <v>5.1703407510431152</v>
      </c>
      <c r="S285" s="216">
        <v>4.944262865090403</v>
      </c>
      <c r="T285" s="216">
        <v>2.0242698191933242</v>
      </c>
      <c r="U285" s="216">
        <v>0.81363004172461739</v>
      </c>
      <c r="V285" s="216">
        <v>1.5173852573018081</v>
      </c>
      <c r="W285" s="216">
        <v>0</v>
      </c>
      <c r="X285" s="216">
        <v>0.65924895688456187</v>
      </c>
      <c r="Y285" s="216">
        <v>1.1126564673157162</v>
      </c>
      <c r="Z285" s="216">
        <v>0.29624478442280944</v>
      </c>
      <c r="AA285" s="216">
        <v>2.5034770514603618E-2</v>
      </c>
      <c r="AB285" s="216">
        <v>0.61752433936022255</v>
      </c>
      <c r="AC285" s="27">
        <v>0</v>
      </c>
      <c r="AD285" s="27">
        <v>0.17385257301808069</v>
      </c>
      <c r="AE285" s="27">
        <v>0</v>
      </c>
      <c r="AF285" s="27">
        <v>0.26703755215577191</v>
      </c>
      <c r="AG285" s="27">
        <v>0</v>
      </c>
      <c r="AH285" s="27">
        <v>0</v>
      </c>
      <c r="AI285" s="27">
        <v>1.2496522948539637</v>
      </c>
      <c r="AJ285" s="27">
        <v>10.639777468706537</v>
      </c>
      <c r="AK285" s="27">
        <v>0.93115438108483994</v>
      </c>
      <c r="AL285" s="27">
        <v>14.005563282336578</v>
      </c>
      <c r="AM285" s="27">
        <v>89.075104311543811</v>
      </c>
      <c r="AN285" s="27">
        <v>165.36161335187762</v>
      </c>
      <c r="AO285" s="27">
        <v>306.95410292072324</v>
      </c>
      <c r="AP285" s="27">
        <v>1.7789290681502086</v>
      </c>
      <c r="AQ285" s="27">
        <v>7.0514603616133528E-2</v>
      </c>
      <c r="AR285" s="27">
        <v>1.5375521557719056</v>
      </c>
      <c r="AS285" s="27">
        <v>37.656467315716277</v>
      </c>
      <c r="AT285" s="27">
        <v>0</v>
      </c>
      <c r="AU285" s="27">
        <v>5.2155771905424197E-2</v>
      </c>
      <c r="AV285" s="150">
        <f>+AV308</f>
        <v>0</v>
      </c>
      <c r="AW285" s="27">
        <v>1040.7788595271211</v>
      </c>
      <c r="AX285" s="27">
        <v>0</v>
      </c>
      <c r="AY285" s="27">
        <v>0</v>
      </c>
      <c r="AZ285" s="27">
        <v>0</v>
      </c>
      <c r="BA285" s="27">
        <v>0</v>
      </c>
      <c r="BB285" s="27">
        <v>0</v>
      </c>
      <c r="BC285" s="27">
        <v>0</v>
      </c>
      <c r="BD285" s="27">
        <v>0.27642559109874826</v>
      </c>
      <c r="BE285" s="27">
        <v>0</v>
      </c>
      <c r="BF285" s="27">
        <v>0</v>
      </c>
      <c r="BG285" s="27">
        <v>0.84228094575799717</v>
      </c>
      <c r="BH285" s="27">
        <v>0</v>
      </c>
      <c r="BI285" s="27">
        <v>4.9986091794158555E-2</v>
      </c>
      <c r="BJ285" s="27">
        <v>7.4186369958275378E-2</v>
      </c>
      <c r="BK285" s="27">
        <v>1.9798331015299029</v>
      </c>
      <c r="BM285" s="27">
        <v>5.9624478442280929E-2</v>
      </c>
      <c r="BN285" s="27">
        <v>5.3407510431154384</v>
      </c>
      <c r="BO285" s="27">
        <v>1.2517385257301807</v>
      </c>
      <c r="BP285" s="27">
        <v>2.7677329624478442</v>
      </c>
      <c r="BS285" s="27">
        <v>6.25</v>
      </c>
      <c r="BV285" s="27" t="s">
        <v>496</v>
      </c>
    </row>
    <row r="286" spans="1:80" x14ac:dyDescent="0.3">
      <c r="A286" s="10"/>
      <c r="C286" s="54"/>
      <c r="J286" s="216"/>
      <c r="K286" s="216"/>
      <c r="L286" s="216"/>
      <c r="M286" s="216"/>
      <c r="N286" s="216"/>
      <c r="O286" s="111"/>
      <c r="P286" s="216"/>
      <c r="R286" s="216"/>
      <c r="S286" s="216"/>
      <c r="T286" s="216"/>
      <c r="U286" s="216"/>
    </row>
    <row r="287" spans="1:80" x14ac:dyDescent="0.3">
      <c r="A287" s="10" t="s">
        <v>729</v>
      </c>
      <c r="B287" t="s">
        <v>499</v>
      </c>
      <c r="C287" s="54" t="s">
        <v>409</v>
      </c>
      <c r="D287" s="25">
        <v>1</v>
      </c>
      <c r="E287" s="16" t="s">
        <v>358</v>
      </c>
      <c r="F287" s="16" t="s">
        <v>120</v>
      </c>
      <c r="H287" s="27">
        <v>1</v>
      </c>
      <c r="I287" s="217">
        <f>(L287*17)+(P287*37)+(CB287*17)+(AH287*29)+(AD287*8)</f>
        <v>555.13</v>
      </c>
      <c r="J287" s="216">
        <v>72.03</v>
      </c>
      <c r="K287" s="216">
        <v>2.0699999999999998</v>
      </c>
      <c r="L287" s="216">
        <v>21.41</v>
      </c>
      <c r="M287" s="216">
        <v>0</v>
      </c>
      <c r="N287" s="216">
        <v>12.95</v>
      </c>
      <c r="O287" s="111">
        <v>0.36900000000000005</v>
      </c>
      <c r="P287" s="216">
        <v>4.8150000000000004</v>
      </c>
      <c r="R287" s="216">
        <v>1.5265</v>
      </c>
      <c r="S287" s="216">
        <v>1.2195</v>
      </c>
      <c r="T287" s="216">
        <v>0.94950000000000012</v>
      </c>
      <c r="U287" s="216">
        <v>0</v>
      </c>
      <c r="V287" s="216">
        <v>0</v>
      </c>
      <c r="W287" s="216">
        <v>0</v>
      </c>
      <c r="X287" s="216">
        <v>0</v>
      </c>
      <c r="Y287" s="216">
        <v>0</v>
      </c>
      <c r="Z287" s="216">
        <v>0</v>
      </c>
      <c r="AA287" s="216">
        <v>0</v>
      </c>
      <c r="AB287" s="216">
        <v>0</v>
      </c>
      <c r="AC287" s="27">
        <v>0</v>
      </c>
      <c r="AD287" s="27">
        <v>0</v>
      </c>
      <c r="AE287" s="27">
        <v>0</v>
      </c>
      <c r="AF287" s="27">
        <v>0</v>
      </c>
      <c r="AG287" s="27">
        <v>0</v>
      </c>
      <c r="AH287" s="27">
        <v>0</v>
      </c>
      <c r="AI287" s="27">
        <v>0.98</v>
      </c>
      <c r="AJ287" s="27">
        <v>10</v>
      </c>
      <c r="AK287" s="27">
        <v>7.6950000000000003</v>
      </c>
      <c r="AL287" s="27">
        <v>19.5</v>
      </c>
      <c r="AM287" s="27">
        <v>263</v>
      </c>
      <c r="AN287" s="27">
        <v>194</v>
      </c>
      <c r="AO287" s="27">
        <v>64.5</v>
      </c>
      <c r="AP287" s="27">
        <v>3.62</v>
      </c>
      <c r="AQ287" s="27">
        <v>0.376</v>
      </c>
      <c r="AR287" s="27">
        <v>27.3</v>
      </c>
      <c r="AS287" s="27">
        <v>85.127499999999998</v>
      </c>
      <c r="AT287" s="27">
        <v>1648</v>
      </c>
      <c r="AU287" s="27">
        <v>1114.5</v>
      </c>
      <c r="AV287" s="27">
        <v>1645</v>
      </c>
      <c r="AW287" s="27">
        <v>0</v>
      </c>
      <c r="AX287" s="27">
        <v>5.5</v>
      </c>
      <c r="AY287" s="27">
        <v>28</v>
      </c>
      <c r="AZ287" s="27">
        <v>5.5</v>
      </c>
      <c r="BA287" s="27">
        <v>0</v>
      </c>
      <c r="BB287" s="27">
        <v>20</v>
      </c>
      <c r="BC287" s="27">
        <v>0</v>
      </c>
      <c r="BD287" s="27">
        <v>0</v>
      </c>
      <c r="BE287" s="27">
        <v>0</v>
      </c>
      <c r="BF287" s="27">
        <v>0</v>
      </c>
      <c r="BG287" s="27">
        <v>1</v>
      </c>
      <c r="BH287" s="27">
        <v>0</v>
      </c>
      <c r="BI287" s="27">
        <v>0.11849999999999998</v>
      </c>
      <c r="BJ287" s="27">
        <v>0.81840000000000002</v>
      </c>
      <c r="BK287" s="27">
        <v>4.1484000000000005</v>
      </c>
      <c r="BM287" s="27">
        <v>0.3579</v>
      </c>
      <c r="BN287" s="27">
        <v>241</v>
      </c>
      <c r="BO287" s="27">
        <v>13.34</v>
      </c>
      <c r="BP287" s="27">
        <v>12.95</v>
      </c>
      <c r="BS287" s="27">
        <v>6.25</v>
      </c>
      <c r="BV287" s="27" t="s">
        <v>496</v>
      </c>
      <c r="CA287" s="27">
        <f>CB287+J287+L287+P287+AD287+AI287</f>
        <v>100</v>
      </c>
      <c r="CB287" s="27">
        <f>100-(J287+L287+P287+AI287+AD287+AH287)</f>
        <v>0.76500000000000057</v>
      </c>
    </row>
    <row r="288" spans="1:80" x14ac:dyDescent="0.3">
      <c r="A288" s="10"/>
      <c r="C288" s="54"/>
      <c r="J288" s="216"/>
      <c r="K288" s="216"/>
      <c r="L288" s="216"/>
      <c r="M288" s="216"/>
      <c r="N288" s="216"/>
      <c r="P288" s="216"/>
      <c r="R288" s="216"/>
      <c r="S288" s="216"/>
      <c r="T288" s="216"/>
      <c r="U288" s="216"/>
      <c r="V288" s="216"/>
      <c r="W288" s="216"/>
      <c r="X288" s="216"/>
      <c r="Y288" s="216"/>
      <c r="Z288" s="216"/>
      <c r="AA288" s="216"/>
      <c r="AB288" s="216"/>
    </row>
    <row r="289" spans="1:80" x14ac:dyDescent="0.3">
      <c r="A289" s="10" t="s">
        <v>730</v>
      </c>
      <c r="C289" s="54" t="s">
        <v>407</v>
      </c>
      <c r="D289" s="107">
        <v>3</v>
      </c>
      <c r="E289" s="16" t="s">
        <v>122</v>
      </c>
      <c r="F289" s="16" t="s">
        <v>120</v>
      </c>
      <c r="J289" s="216"/>
      <c r="K289" s="216"/>
      <c r="L289" s="216"/>
      <c r="M289" s="216"/>
      <c r="N289" s="216"/>
      <c r="P289" s="216"/>
      <c r="R289" s="216"/>
      <c r="S289" s="216"/>
      <c r="T289" s="216"/>
      <c r="U289" s="216"/>
      <c r="V289" s="216"/>
      <c r="W289" s="216"/>
      <c r="X289" s="216"/>
      <c r="Y289" s="216"/>
      <c r="Z289" s="216"/>
      <c r="AA289" s="216"/>
      <c r="AB289" s="216"/>
      <c r="BS289" s="27">
        <v>6.25</v>
      </c>
    </row>
    <row r="290" spans="1:80" x14ac:dyDescent="0.3">
      <c r="A290" s="10"/>
      <c r="C290" s="54"/>
      <c r="J290" s="216"/>
      <c r="K290" s="216"/>
      <c r="L290" s="216"/>
      <c r="M290" s="216"/>
      <c r="N290" s="216"/>
      <c r="P290" s="216"/>
      <c r="R290" s="216"/>
      <c r="S290" s="216"/>
      <c r="T290" s="216"/>
      <c r="U290" s="216"/>
      <c r="V290" s="216"/>
      <c r="W290" s="216"/>
      <c r="X290" s="216"/>
      <c r="Y290" s="216"/>
      <c r="Z290" s="216"/>
      <c r="AA290" s="216"/>
      <c r="AB290" s="216"/>
    </row>
    <row r="291" spans="1:80" x14ac:dyDescent="0.3">
      <c r="A291" s="10" t="s">
        <v>731</v>
      </c>
      <c r="B291" t="s">
        <v>499</v>
      </c>
      <c r="C291" s="54" t="s">
        <v>409</v>
      </c>
      <c r="D291" s="25">
        <v>1</v>
      </c>
      <c r="E291" s="16" t="s">
        <v>1393</v>
      </c>
      <c r="F291" s="16" t="s">
        <v>1394</v>
      </c>
      <c r="H291" s="27">
        <v>1</v>
      </c>
      <c r="I291" s="217">
        <f>(L291*17)+(P291*37)+(CB291*17)+(AH291*29)+(AD291*8)</f>
        <v>473.46857142857112</v>
      </c>
      <c r="J291" s="216">
        <v>75.73</v>
      </c>
      <c r="K291" s="216">
        <v>2.3535714285714286</v>
      </c>
      <c r="L291" s="216">
        <v>17.260000000000002</v>
      </c>
      <c r="M291" s="216">
        <v>0</v>
      </c>
      <c r="N291" s="216">
        <v>17.260000000000002</v>
      </c>
      <c r="O291" s="111">
        <v>0.21878571428571428</v>
      </c>
      <c r="P291" s="216">
        <v>3.8271428571428565</v>
      </c>
      <c r="R291" s="216">
        <v>1.5968571428571425</v>
      </c>
      <c r="S291" s="216">
        <v>0.90671428571428569</v>
      </c>
      <c r="T291" s="216">
        <v>0.49871428571428578</v>
      </c>
      <c r="U291" s="216">
        <v>0</v>
      </c>
      <c r="V291" s="216">
        <v>2.0914285714285716</v>
      </c>
      <c r="W291" s="216">
        <v>0.02</v>
      </c>
      <c r="X291" s="216">
        <v>0</v>
      </c>
      <c r="Y291" s="216">
        <v>2.0857142857142854</v>
      </c>
      <c r="Z291" s="216">
        <v>0</v>
      </c>
      <c r="AA291" s="216">
        <v>0</v>
      </c>
      <c r="AB291" s="216">
        <v>0</v>
      </c>
      <c r="AC291" s="27">
        <v>0</v>
      </c>
      <c r="AD291" s="27">
        <v>0</v>
      </c>
      <c r="AE291" s="27">
        <v>0</v>
      </c>
      <c r="AF291" s="27">
        <v>0</v>
      </c>
      <c r="AG291" s="27">
        <v>0</v>
      </c>
      <c r="AH291" s="27">
        <v>0</v>
      </c>
      <c r="AI291" s="27">
        <v>0.92142857142857149</v>
      </c>
      <c r="AJ291" s="27">
        <v>7.2142857142857144</v>
      </c>
      <c r="AK291" s="27">
        <v>4.8157142857142858</v>
      </c>
      <c r="AL291" s="27">
        <v>15.071428571428571</v>
      </c>
      <c r="AM291" s="27">
        <v>202.07142857142858</v>
      </c>
      <c r="AN291" s="27">
        <v>288.78571428571428</v>
      </c>
      <c r="AO291" s="27">
        <v>82.071428571428569</v>
      </c>
      <c r="AP291" s="27">
        <v>2.7892857142857146</v>
      </c>
      <c r="AQ291" s="27">
        <v>1.3487142857142855</v>
      </c>
      <c r="AR291" s="27">
        <v>39.121428571428574</v>
      </c>
      <c r="AS291" s="27">
        <v>112.43357142857143</v>
      </c>
      <c r="AT291" s="27">
        <v>0</v>
      </c>
      <c r="AU291" s="27">
        <v>3788.7857142857142</v>
      </c>
      <c r="AV291" s="27">
        <v>3707.1428571428569</v>
      </c>
      <c r="AW291" s="27">
        <v>488.78571428571422</v>
      </c>
      <c r="AX291" s="27">
        <v>0</v>
      </c>
      <c r="AY291" s="27">
        <v>0</v>
      </c>
      <c r="AZ291" s="27">
        <v>0</v>
      </c>
      <c r="BA291" s="27">
        <v>0</v>
      </c>
      <c r="BB291" s="27">
        <v>0</v>
      </c>
      <c r="BC291" s="27">
        <v>0</v>
      </c>
      <c r="BD291" s="27">
        <v>0.3928571428571429</v>
      </c>
      <c r="BE291" s="27">
        <v>0</v>
      </c>
      <c r="BF291" s="27">
        <v>0</v>
      </c>
      <c r="BG291" s="27">
        <v>0.32785714285714296</v>
      </c>
      <c r="BH291" s="27">
        <v>0</v>
      </c>
      <c r="BI291" s="27">
        <v>0.11082857142857143</v>
      </c>
      <c r="BJ291" s="27">
        <v>0.92837142857142863</v>
      </c>
      <c r="BK291" s="27">
        <v>4.0954285714285721</v>
      </c>
      <c r="BM291" s="27">
        <v>0.27762857142857145</v>
      </c>
      <c r="BN291" s="27">
        <v>50.571428571428569</v>
      </c>
      <c r="BO291" s="27">
        <v>30.328571428571433</v>
      </c>
      <c r="BP291" s="27">
        <v>10.5</v>
      </c>
      <c r="BS291" s="27">
        <v>6.25</v>
      </c>
      <c r="BV291" s="27" t="s">
        <v>496</v>
      </c>
      <c r="CA291" s="27">
        <f>CB291+J291+L291+P291+AD291+AI291</f>
        <v>100</v>
      </c>
      <c r="CB291" s="27">
        <f>100-(J291+L291+P291+AI291+AD291+AH291)</f>
        <v>2.2614285714285529</v>
      </c>
    </row>
    <row r="292" spans="1:80" x14ac:dyDescent="0.3">
      <c r="A292" s="10"/>
      <c r="C292" s="54"/>
      <c r="J292" s="216"/>
      <c r="K292" s="216"/>
      <c r="L292" s="216"/>
      <c r="N292" s="216"/>
      <c r="O292" s="111"/>
      <c r="P292" s="216"/>
      <c r="R292" s="216"/>
      <c r="S292" s="216"/>
      <c r="T292" s="216"/>
      <c r="U292" s="216"/>
      <c r="V292" s="216"/>
      <c r="W292" s="216"/>
      <c r="X292" s="216"/>
      <c r="Y292" s="216"/>
      <c r="Z292" s="216"/>
      <c r="AA292" s="216"/>
      <c r="AB292" s="216"/>
    </row>
    <row r="293" spans="1:80" x14ac:dyDescent="0.3">
      <c r="A293" s="10" t="s">
        <v>732</v>
      </c>
      <c r="B293" t="s">
        <v>499</v>
      </c>
      <c r="C293" s="54" t="s">
        <v>409</v>
      </c>
      <c r="D293" s="25">
        <v>1</v>
      </c>
      <c r="E293" s="16" t="s">
        <v>1165</v>
      </c>
      <c r="H293" s="27">
        <v>1</v>
      </c>
      <c r="I293" s="217">
        <f>(L293*17)+(P293*37)+(CB293*17)+(AH293*29)+(AD293*8)</f>
        <v>211.02544141704766</v>
      </c>
      <c r="J293" s="216">
        <v>87.926355277260669</v>
      </c>
      <c r="K293" s="216">
        <v>1.0997583723510278</v>
      </c>
      <c r="L293" s="216">
        <v>8.0651172411199479</v>
      </c>
      <c r="M293" s="216">
        <v>0</v>
      </c>
      <c r="N293" s="216">
        <v>8.0651172411199479</v>
      </c>
      <c r="O293" s="111">
        <v>0.10223247024313195</v>
      </c>
      <c r="P293" s="216">
        <v>1.7883172561629153</v>
      </c>
      <c r="R293" s="216">
        <v>0.74616686410560162</v>
      </c>
      <c r="S293" s="216">
        <v>0.4236823301555066</v>
      </c>
      <c r="T293" s="216">
        <v>0.23303529456008726</v>
      </c>
      <c r="U293" s="216">
        <v>0</v>
      </c>
      <c r="V293" s="216">
        <v>0.97726631691769628</v>
      </c>
      <c r="W293" s="216">
        <v>9.3454429213440902E-3</v>
      </c>
      <c r="X293" s="216">
        <v>0</v>
      </c>
      <c r="Y293" s="216">
        <v>0.97459619036874068</v>
      </c>
      <c r="Z293" s="216">
        <v>0</v>
      </c>
      <c r="AA293" s="216">
        <v>0</v>
      </c>
      <c r="AB293" s="216">
        <v>0</v>
      </c>
      <c r="AC293" s="27">
        <v>0</v>
      </c>
      <c r="AD293" s="27">
        <v>0</v>
      </c>
      <c r="AE293" s="27">
        <v>0</v>
      </c>
      <c r="AF293" s="27">
        <v>0</v>
      </c>
      <c r="AG293" s="27">
        <v>0</v>
      </c>
      <c r="AH293" s="27">
        <v>0</v>
      </c>
      <c r="AI293" s="27">
        <v>1.7642861172223161</v>
      </c>
      <c r="AJ293" s="27">
        <v>16.788420676557418</v>
      </c>
      <c r="AK293" s="27">
        <v>2.2522517440439258</v>
      </c>
      <c r="AL293" s="27">
        <v>14.225099189560181</v>
      </c>
      <c r="AM293" s="27">
        <v>94.429025403809632</v>
      </c>
      <c r="AN293" s="27">
        <v>135.53562362497885</v>
      </c>
      <c r="AO293" s="27">
        <v>314.04025873902333</v>
      </c>
      <c r="AP293" s="27">
        <v>1.3040230533461201</v>
      </c>
      <c r="AQ293" s="27">
        <v>0.67747785863372256</v>
      </c>
      <c r="AR293" s="27">
        <v>18.28035388578628</v>
      </c>
      <c r="AS293" s="27">
        <v>52.537076211428889</v>
      </c>
      <c r="AT293" s="27">
        <v>0</v>
      </c>
      <c r="AU293" s="27">
        <v>1770.394031703052</v>
      </c>
      <c r="AV293" s="27">
        <v>1732.2445986348509</v>
      </c>
      <c r="AW293" s="27">
        <v>228.39594968127716</v>
      </c>
      <c r="AX293" s="27">
        <v>0</v>
      </c>
      <c r="AY293" s="27">
        <v>0</v>
      </c>
      <c r="AZ293" s="27">
        <v>0</v>
      </c>
      <c r="BA293" s="27">
        <v>0</v>
      </c>
      <c r="BB293" s="27">
        <v>0</v>
      </c>
      <c r="BC293" s="27">
        <v>0</v>
      </c>
      <c r="BD293" s="27">
        <v>0.18357120024068746</v>
      </c>
      <c r="BE293" s="27">
        <v>0</v>
      </c>
      <c r="BF293" s="27">
        <v>0</v>
      </c>
      <c r="BG293" s="27">
        <v>0.15319851074631921</v>
      </c>
      <c r="BH293" s="27">
        <v>0</v>
      </c>
      <c r="BI293" s="27">
        <v>5.1787104416991032E-2</v>
      </c>
      <c r="BJ293" s="27">
        <v>0.43780729959948106</v>
      </c>
      <c r="BK293" s="27">
        <v>1.9136796976363737</v>
      </c>
      <c r="BM293" s="27">
        <v>0.12972809838100072</v>
      </c>
      <c r="BN293" s="27">
        <v>23.630619958255767</v>
      </c>
      <c r="BO293" s="27">
        <v>14.171696658581073</v>
      </c>
      <c r="BP293" s="27">
        <v>4.9063575337056475</v>
      </c>
      <c r="BS293" s="27">
        <v>6.25</v>
      </c>
      <c r="BV293" s="27" t="s">
        <v>496</v>
      </c>
      <c r="CA293" s="27">
        <f>CB293+J293+L293+P293+AD293+AI293</f>
        <v>100</v>
      </c>
      <c r="CB293" s="27">
        <f>100-(J293+L293+P293+AI293+AD293+AH293)</f>
        <v>0.45592410823415719</v>
      </c>
    </row>
    <row r="294" spans="1:80" x14ac:dyDescent="0.3">
      <c r="A294" s="10"/>
      <c r="C294" s="54"/>
      <c r="J294" s="216"/>
      <c r="K294" s="216"/>
      <c r="L294" s="216"/>
      <c r="M294" s="216"/>
      <c r="N294" s="216"/>
      <c r="O294" s="111"/>
      <c r="P294" s="216"/>
      <c r="R294" s="216"/>
      <c r="S294" s="216"/>
      <c r="T294" s="216"/>
      <c r="U294" s="216"/>
      <c r="V294" s="216"/>
      <c r="W294" s="216"/>
      <c r="X294" s="216"/>
      <c r="Y294" s="216"/>
      <c r="Z294" s="216"/>
      <c r="AA294" s="216"/>
      <c r="AB294" s="216"/>
    </row>
    <row r="295" spans="1:80" x14ac:dyDescent="0.3">
      <c r="A295" s="10" t="s">
        <v>733</v>
      </c>
      <c r="B295" t="s">
        <v>499</v>
      </c>
      <c r="C295" s="54" t="s">
        <v>409</v>
      </c>
      <c r="D295" s="25">
        <v>2</v>
      </c>
      <c r="E295" s="16" t="s">
        <v>1162</v>
      </c>
      <c r="F295" s="16" t="s">
        <v>195</v>
      </c>
      <c r="H295" s="27">
        <v>1</v>
      </c>
      <c r="I295" s="217">
        <f>(L295*17)+(P295*37)+(CB295*17)+(AH295*29)+(AD295*8)</f>
        <v>545.90329121182958</v>
      </c>
      <c r="J295" s="216">
        <v>74.217840539046009</v>
      </c>
      <c r="K295" s="216">
        <v>1.4177606652057264</v>
      </c>
      <c r="L295" s="216">
        <v>15.36997972433285</v>
      </c>
      <c r="M295" s="216">
        <v>0</v>
      </c>
      <c r="N295" s="216">
        <v>15.340897454277346</v>
      </c>
      <c r="O295" s="111">
        <v>0.32463083949454197</v>
      </c>
      <c r="P295" s="216">
        <v>7.2596616626047066</v>
      </c>
      <c r="R295" s="216">
        <v>1.6231541974727097</v>
      </c>
      <c r="S295" s="216">
        <v>1.5693519978700312</v>
      </c>
      <c r="T295" s="216">
        <v>3.0580006963360438</v>
      </c>
      <c r="U295" s="216">
        <v>0</v>
      </c>
      <c r="V295" s="216">
        <v>0.98152661437319511</v>
      </c>
      <c r="W295" s="216">
        <v>0.65435107624879685</v>
      </c>
      <c r="X295" s="216">
        <v>0</v>
      </c>
      <c r="Y295" s="216">
        <v>0.98152661437319511</v>
      </c>
      <c r="Z295" s="216">
        <v>0</v>
      </c>
      <c r="AA295" s="216">
        <v>0</v>
      </c>
      <c r="AB295" s="216">
        <v>0</v>
      </c>
      <c r="AC295" s="27">
        <v>0</v>
      </c>
      <c r="AD295" s="27">
        <v>0</v>
      </c>
      <c r="AE295" s="27">
        <v>0</v>
      </c>
      <c r="AF295" s="27">
        <v>0</v>
      </c>
      <c r="AG295" s="27">
        <v>0</v>
      </c>
      <c r="AH295" s="27">
        <v>0</v>
      </c>
      <c r="AI295" s="27">
        <v>2.2109795809695458</v>
      </c>
      <c r="AJ295" s="27">
        <v>9.5971491183156878</v>
      </c>
      <c r="AK295" s="27">
        <v>5.2246298154709487</v>
      </c>
      <c r="AL295" s="27">
        <v>15.646261289860119</v>
      </c>
      <c r="AM295" s="27">
        <v>185.05048436315971</v>
      </c>
      <c r="AN295" s="27">
        <v>135.07260327277942</v>
      </c>
      <c r="AO295" s="27">
        <v>618.72529543080668</v>
      </c>
      <c r="AP295" s="27">
        <v>2.7860814713170994</v>
      </c>
      <c r="AQ295" s="27">
        <v>0.22655088373236121</v>
      </c>
      <c r="AR295" s="27">
        <v>13.468362791078709</v>
      </c>
      <c r="AS295" s="27">
        <v>128.03469391934789</v>
      </c>
      <c r="AT295" s="27">
        <v>965.89489421836277</v>
      </c>
      <c r="AU295" s="27">
        <v>1786.1239682962296</v>
      </c>
      <c r="AV295" s="27">
        <v>2751.9098040018844</v>
      </c>
      <c r="AW295" s="27">
        <v>0</v>
      </c>
      <c r="AX295" s="27">
        <v>0</v>
      </c>
      <c r="AY295" s="27">
        <v>0</v>
      </c>
      <c r="AZ295" s="27">
        <v>0</v>
      </c>
      <c r="BA295" s="27">
        <v>0</v>
      </c>
      <c r="BB295" s="27">
        <v>0</v>
      </c>
      <c r="BC295" s="27">
        <v>0</v>
      </c>
      <c r="BD295" s="27">
        <v>0.65071579249185896</v>
      </c>
      <c r="BE295" s="27">
        <v>0</v>
      </c>
      <c r="BF295" s="27">
        <v>0</v>
      </c>
      <c r="BG295" s="27">
        <v>1.9492391504700268</v>
      </c>
      <c r="BH295" s="27">
        <v>0</v>
      </c>
      <c r="BI295" s="27">
        <v>5.1911852049071214E-2</v>
      </c>
      <c r="BJ295" s="27">
        <v>0.60571097958096953</v>
      </c>
      <c r="BK295" s="27">
        <v>2.4346222376963564</v>
      </c>
      <c r="BM295" s="27">
        <v>0.2181170254162656</v>
      </c>
      <c r="BN295" s="27">
        <v>202.66706944928012</v>
      </c>
      <c r="BO295" s="27">
        <v>7.0524504884592538</v>
      </c>
      <c r="BP295" s="27">
        <v>11.705613697339587</v>
      </c>
      <c r="BS295" s="27">
        <v>6.25</v>
      </c>
      <c r="BV295" s="27" t="s">
        <v>496</v>
      </c>
      <c r="CA295" s="27">
        <f>CB295+J295+L295+P295+AD295+AI295</f>
        <v>99.999999999999986</v>
      </c>
      <c r="CB295" s="27">
        <f>100-(J295+L295+P295+AI295+AD295+AH295)</f>
        <v>0.94153849304687753</v>
      </c>
    </row>
    <row r="296" spans="1:80" x14ac:dyDescent="0.3">
      <c r="A296" s="10"/>
      <c r="C296" s="54"/>
      <c r="J296" s="216"/>
      <c r="K296" s="216"/>
      <c r="L296" s="216"/>
      <c r="M296" s="216"/>
      <c r="N296" s="216"/>
      <c r="O296" s="111"/>
      <c r="P296" s="216"/>
      <c r="R296" s="216"/>
      <c r="S296" s="216"/>
      <c r="T296" s="216"/>
      <c r="U296" s="216"/>
      <c r="V296" s="216"/>
      <c r="W296" s="216"/>
      <c r="X296" s="216"/>
      <c r="Y296" s="216"/>
      <c r="Z296" s="216"/>
      <c r="AA296" s="216"/>
      <c r="AB296" s="216"/>
    </row>
    <row r="297" spans="1:80" x14ac:dyDescent="0.3">
      <c r="A297" s="10" t="s">
        <v>734</v>
      </c>
      <c r="C297" s="54" t="s">
        <v>409</v>
      </c>
      <c r="D297" s="107">
        <v>3</v>
      </c>
      <c r="E297" s="16" t="s">
        <v>183</v>
      </c>
      <c r="J297" s="216"/>
      <c r="K297" s="216"/>
      <c r="L297" s="216"/>
      <c r="M297" s="216"/>
      <c r="N297" s="216"/>
      <c r="O297" s="111"/>
      <c r="P297" s="216"/>
      <c r="R297" s="216"/>
      <c r="S297" s="216"/>
      <c r="T297" s="216"/>
      <c r="U297" s="216"/>
      <c r="V297" s="216"/>
      <c r="W297" s="216"/>
      <c r="X297" s="216"/>
      <c r="Y297" s="216"/>
      <c r="Z297" s="216"/>
      <c r="AA297" s="216"/>
      <c r="AB297" s="216"/>
      <c r="BS297" s="27">
        <v>6.25</v>
      </c>
      <c r="BV297" s="27" t="s">
        <v>496</v>
      </c>
    </row>
    <row r="298" spans="1:80" x14ac:dyDescent="0.3">
      <c r="A298" s="10"/>
      <c r="C298" s="54"/>
      <c r="J298" s="216"/>
      <c r="K298" s="216"/>
      <c r="L298" s="216"/>
      <c r="M298" s="216"/>
      <c r="N298" s="216"/>
      <c r="O298" s="111"/>
      <c r="P298" s="216"/>
      <c r="R298" s="216"/>
      <c r="S298" s="216"/>
      <c r="T298" s="216"/>
      <c r="U298" s="216"/>
      <c r="V298" s="216"/>
      <c r="W298" s="216"/>
      <c r="X298" s="216"/>
      <c r="Y298" s="216"/>
      <c r="Z298" s="216"/>
      <c r="AA298" s="216"/>
      <c r="AB298" s="216"/>
    </row>
    <row r="299" spans="1:80" x14ac:dyDescent="0.3">
      <c r="A299" s="10" t="s">
        <v>735</v>
      </c>
      <c r="B299" t="s">
        <v>499</v>
      </c>
      <c r="C299" s="54" t="s">
        <v>409</v>
      </c>
      <c r="D299" s="25">
        <v>1</v>
      </c>
      <c r="E299" s="16" t="s">
        <v>359</v>
      </c>
      <c r="F299" s="16" t="s">
        <v>121</v>
      </c>
      <c r="H299" s="27">
        <v>1</v>
      </c>
      <c r="I299" s="217">
        <f>(L299*17)+(P299*37)+(CB299*17)+(AH299*29)+(AD299*8)</f>
        <v>457.24999999999972</v>
      </c>
      <c r="J299" s="216">
        <v>76.158333333333331</v>
      </c>
      <c r="K299" s="216">
        <v>1.7783333333333331</v>
      </c>
      <c r="L299" s="216">
        <v>18.074999999999999</v>
      </c>
      <c r="M299" s="216">
        <v>0</v>
      </c>
      <c r="N299" s="216">
        <v>18.074999999999999</v>
      </c>
      <c r="O299" s="111">
        <v>0.21074999999999999</v>
      </c>
      <c r="P299" s="216">
        <v>3.6666666666666665</v>
      </c>
      <c r="R299" s="216">
        <v>1.3458333333333332</v>
      </c>
      <c r="S299" s="216">
        <v>0.82166666666666655</v>
      </c>
      <c r="T299" s="216">
        <v>0.55000000000000004</v>
      </c>
      <c r="U299" s="216">
        <v>0</v>
      </c>
      <c r="V299" s="216">
        <v>0.75</v>
      </c>
      <c r="W299" s="216">
        <v>0</v>
      </c>
      <c r="X299" s="216">
        <v>0</v>
      </c>
      <c r="Y299" s="216">
        <v>0.75</v>
      </c>
      <c r="Z299" s="216">
        <v>0</v>
      </c>
      <c r="AA299" s="216">
        <v>0</v>
      </c>
      <c r="AB299" s="216">
        <v>0</v>
      </c>
      <c r="AC299" s="27">
        <v>0</v>
      </c>
      <c r="AD299" s="27">
        <v>0</v>
      </c>
      <c r="AE299" s="27">
        <v>0</v>
      </c>
      <c r="AF299" s="27">
        <v>0</v>
      </c>
      <c r="AG299" s="27">
        <v>0</v>
      </c>
      <c r="AH299" s="27">
        <v>0</v>
      </c>
      <c r="AI299" s="27">
        <v>1.2583333333333333</v>
      </c>
      <c r="AJ299" s="27">
        <v>9.25</v>
      </c>
      <c r="AK299" s="27">
        <v>6.8166666666666664</v>
      </c>
      <c r="AL299" s="27">
        <v>16.583333333333332</v>
      </c>
      <c r="AM299" s="27">
        <v>283.91666666666669</v>
      </c>
      <c r="AN299" s="27">
        <v>275.75</v>
      </c>
      <c r="AO299" s="27">
        <v>120.58333333333333</v>
      </c>
      <c r="AP299" s="27">
        <v>3.0649999999999999</v>
      </c>
      <c r="AQ299" s="27">
        <v>3.0891666666666668</v>
      </c>
      <c r="AR299" s="27">
        <v>62.858333333333327</v>
      </c>
      <c r="AS299" s="27">
        <v>96.341250000000002</v>
      </c>
      <c r="AT299" s="27">
        <v>11.25</v>
      </c>
      <c r="AU299" s="27">
        <v>3095</v>
      </c>
      <c r="AV299" s="27">
        <v>3277.916666666667</v>
      </c>
      <c r="AW299" s="27">
        <v>10</v>
      </c>
      <c r="AX299" s="27">
        <v>0</v>
      </c>
      <c r="AY299" s="27">
        <v>0</v>
      </c>
      <c r="AZ299" s="27">
        <v>0</v>
      </c>
      <c r="BA299" s="27">
        <v>0</v>
      </c>
      <c r="BB299" s="27">
        <v>0</v>
      </c>
      <c r="BC299" s="27">
        <v>0</v>
      </c>
      <c r="BD299" s="27">
        <v>0.19583333333333333</v>
      </c>
      <c r="BE299" s="27">
        <v>0</v>
      </c>
      <c r="BF299" s="27">
        <v>0</v>
      </c>
      <c r="BG299" s="27">
        <v>0.36166666666666664</v>
      </c>
      <c r="BH299" s="27">
        <v>0</v>
      </c>
      <c r="BI299" s="27">
        <v>0.15899999999999997</v>
      </c>
      <c r="BJ299" s="27">
        <v>1.1907499999999998</v>
      </c>
      <c r="BK299" s="27">
        <v>5.806</v>
      </c>
      <c r="BM299" s="27">
        <v>0.27450000000000002</v>
      </c>
      <c r="BN299" s="27">
        <v>52.75</v>
      </c>
      <c r="BO299" s="27">
        <v>47.897083333333335</v>
      </c>
      <c r="BP299" s="27">
        <v>20.166666666666664</v>
      </c>
      <c r="BS299" s="27">
        <v>6.25</v>
      </c>
      <c r="BV299" s="27" t="s">
        <v>496</v>
      </c>
      <c r="CA299" s="27">
        <f>CB299+J299+L299+P299+AD299+AI299</f>
        <v>100</v>
      </c>
      <c r="CB299" s="27">
        <f>100-(J299+L299+P299+AI299+AD299+AH299)</f>
        <v>0.84166666666665435</v>
      </c>
    </row>
    <row r="300" spans="1:80" x14ac:dyDescent="0.3">
      <c r="A300" s="10"/>
      <c r="C300" s="54"/>
      <c r="J300" s="216"/>
      <c r="K300" s="216"/>
      <c r="L300" s="216"/>
      <c r="M300" s="216"/>
      <c r="N300" s="216"/>
      <c r="P300" s="216"/>
      <c r="R300" s="216"/>
      <c r="S300" s="216"/>
      <c r="T300" s="216"/>
      <c r="U300" s="216"/>
      <c r="V300" s="216"/>
      <c r="W300" s="216"/>
      <c r="X300" s="216"/>
      <c r="Y300" s="216"/>
      <c r="Z300" s="216"/>
      <c r="AA300" s="216"/>
      <c r="AB300" s="216"/>
    </row>
    <row r="301" spans="1:80" x14ac:dyDescent="0.3">
      <c r="A301" s="10" t="s">
        <v>745</v>
      </c>
      <c r="B301" t="s">
        <v>499</v>
      </c>
      <c r="C301" s="54" t="s">
        <v>409</v>
      </c>
      <c r="D301" s="25">
        <v>1</v>
      </c>
      <c r="E301" s="16" t="s">
        <v>1163</v>
      </c>
      <c r="F301" s="16" t="s">
        <v>196</v>
      </c>
      <c r="H301" s="27">
        <v>1</v>
      </c>
      <c r="I301" s="217">
        <f>(L301*17)+(P301*37)+(CB301*17)+(AH301*29)+(AD301*8)</f>
        <v>183.66469613149349</v>
      </c>
      <c r="J301" s="216">
        <v>89.079377284256353</v>
      </c>
      <c r="K301" s="216">
        <v>0.75649577599808282</v>
      </c>
      <c r="L301" s="216">
        <v>7.689031575163269</v>
      </c>
      <c r="M301" s="216">
        <v>0</v>
      </c>
      <c r="N301" s="216">
        <v>7.689031575163269</v>
      </c>
      <c r="O301" s="111">
        <v>8.9652193884683762E-2</v>
      </c>
      <c r="P301" s="216">
        <v>1.5597851051506861</v>
      </c>
      <c r="R301" s="216">
        <v>0.57251203291326325</v>
      </c>
      <c r="S301" s="216">
        <v>0.34953366219967646</v>
      </c>
      <c r="T301" s="216">
        <v>0.23396776577260292</v>
      </c>
      <c r="U301" s="27">
        <v>0</v>
      </c>
      <c r="V301" s="216">
        <v>0.31904695332627675</v>
      </c>
      <c r="W301" s="216">
        <v>0</v>
      </c>
      <c r="X301" s="216">
        <v>0</v>
      </c>
      <c r="Y301" s="216">
        <v>0.31904695332627675</v>
      </c>
      <c r="Z301" s="216">
        <v>0</v>
      </c>
      <c r="AA301" s="216">
        <v>0</v>
      </c>
      <c r="AB301" s="216">
        <v>0</v>
      </c>
      <c r="AC301" s="27">
        <v>0</v>
      </c>
      <c r="AD301" s="27">
        <v>0</v>
      </c>
      <c r="AE301" s="27">
        <v>0</v>
      </c>
      <c r="AF301" s="27">
        <v>0</v>
      </c>
      <c r="AG301" s="27">
        <v>0</v>
      </c>
      <c r="AH301" s="27">
        <v>0</v>
      </c>
      <c r="AI301" s="27">
        <v>1.9518583611271998</v>
      </c>
      <c r="AJ301" s="27">
        <v>18.185676339597773</v>
      </c>
      <c r="AK301" s="27">
        <v>2.9019092888098905</v>
      </c>
      <c r="AL301" s="27">
        <v>14.68324978530487</v>
      </c>
      <c r="AM301" s="27">
        <v>120.78408659703221</v>
      </c>
      <c r="AN301" s="27">
        <v>117.93393381398415</v>
      </c>
      <c r="AO301" s="27">
        <v>344.10986399312981</v>
      </c>
      <c r="AP301" s="27">
        <v>1.3045475424896651</v>
      </c>
      <c r="AQ301" s="27">
        <v>1.3643156717461205</v>
      </c>
      <c r="AR301" s="27">
        <v>26.739679654890057</v>
      </c>
      <c r="AS301" s="27">
        <v>40.983176389526875</v>
      </c>
      <c r="AT301" s="27">
        <v>4.7857042998941512</v>
      </c>
      <c r="AU301" s="27">
        <v>1316.6004273931019</v>
      </c>
      <c r="AV301" s="27">
        <v>1394.4124343432329</v>
      </c>
      <c r="AW301" s="27">
        <v>4.2539593776836897</v>
      </c>
      <c r="AX301" s="27">
        <v>0</v>
      </c>
      <c r="AY301" s="27">
        <v>0</v>
      </c>
      <c r="AZ301" s="27">
        <v>0</v>
      </c>
      <c r="BA301" s="27">
        <v>0</v>
      </c>
      <c r="BB301" s="27">
        <v>0</v>
      </c>
      <c r="BC301" s="27">
        <v>0</v>
      </c>
      <c r="BD301" s="27">
        <v>8.3306704479638921E-2</v>
      </c>
      <c r="BE301" s="27">
        <v>0</v>
      </c>
      <c r="BF301" s="27">
        <v>0</v>
      </c>
      <c r="BG301" s="27">
        <v>0.15385153082622677</v>
      </c>
      <c r="BH301" s="27">
        <v>0</v>
      </c>
      <c r="BI301" s="27">
        <v>6.7637954105170664E-2</v>
      </c>
      <c r="BJ301" s="27">
        <v>0.51079417227536894</v>
      </c>
      <c r="BK301" s="27">
        <v>2.4698488146831505</v>
      </c>
      <c r="BM301" s="27">
        <v>0.11677118491741728</v>
      </c>
      <c r="BN301" s="27">
        <v>22.439635717281462</v>
      </c>
      <c r="BO301" s="27">
        <v>20.37522468095305</v>
      </c>
      <c r="BP301" s="27">
        <v>8.5788180783287746</v>
      </c>
      <c r="BS301" s="27">
        <v>6.25</v>
      </c>
      <c r="BV301" s="27" t="s">
        <v>496</v>
      </c>
      <c r="CA301" s="27">
        <f>CB301+J301+L301+P301+AD301+AI301</f>
        <v>100</v>
      </c>
      <c r="CB301" s="27">
        <f>100-(J301+L301+P301+AI301+AD301+AH301)</f>
        <v>-0.28005232569749694</v>
      </c>
    </row>
    <row r="302" spans="1:80" x14ac:dyDescent="0.3">
      <c r="A302" s="10"/>
      <c r="C302" s="54"/>
      <c r="J302" s="216"/>
      <c r="K302" s="216"/>
      <c r="L302" s="216"/>
      <c r="M302" s="216"/>
      <c r="N302" s="216"/>
      <c r="P302" s="216"/>
      <c r="R302" s="216"/>
      <c r="V302" s="216"/>
      <c r="W302" s="216"/>
      <c r="X302" s="216"/>
      <c r="Y302" s="216"/>
    </row>
    <row r="303" spans="1:80" x14ac:dyDescent="0.3">
      <c r="A303" s="10" t="s">
        <v>746</v>
      </c>
      <c r="C303" s="54" t="s">
        <v>409</v>
      </c>
      <c r="D303" s="107">
        <v>3</v>
      </c>
      <c r="E303" s="16" t="s">
        <v>1596</v>
      </c>
      <c r="F303" s="16" t="s">
        <v>484</v>
      </c>
      <c r="J303" s="216"/>
      <c r="K303" s="216"/>
      <c r="L303" s="216"/>
      <c r="M303" s="216"/>
      <c r="N303" s="216"/>
      <c r="P303" s="216"/>
      <c r="R303" s="216"/>
      <c r="BS303" s="27">
        <v>6.25</v>
      </c>
      <c r="BV303" s="27" t="s">
        <v>496</v>
      </c>
    </row>
    <row r="304" spans="1:80" x14ac:dyDescent="0.3">
      <c r="A304" s="10"/>
      <c r="C304" s="54"/>
      <c r="J304" s="216"/>
      <c r="K304" s="216"/>
      <c r="L304" s="216"/>
      <c r="M304" s="216"/>
      <c r="N304" s="216"/>
      <c r="P304" s="216"/>
    </row>
    <row r="305" spans="1:80" x14ac:dyDescent="0.3">
      <c r="A305" s="10" t="s">
        <v>747</v>
      </c>
      <c r="B305" t="s">
        <v>499</v>
      </c>
      <c r="C305" s="54" t="s">
        <v>407</v>
      </c>
      <c r="D305" s="25">
        <v>1</v>
      </c>
      <c r="E305" s="16" t="s">
        <v>360</v>
      </c>
      <c r="H305" s="27">
        <v>1</v>
      </c>
      <c r="I305" s="217">
        <f>(L305*17)+(P305*37)+(CB305*17)+(AH305*29)+(AD305*8)</f>
        <v>1291.9000000000001</v>
      </c>
      <c r="J305" s="216">
        <v>54.3</v>
      </c>
      <c r="K305" s="216">
        <v>1.87</v>
      </c>
      <c r="L305" s="216">
        <v>11.7</v>
      </c>
      <c r="M305" s="216">
        <v>0</v>
      </c>
      <c r="N305" s="216">
        <v>11.7</v>
      </c>
      <c r="O305" s="27">
        <v>5.5E-2</v>
      </c>
      <c r="P305" s="216">
        <v>28.3</v>
      </c>
      <c r="R305" s="27">
        <v>10.7</v>
      </c>
      <c r="S305" s="216">
        <v>13.39</v>
      </c>
      <c r="T305" s="27">
        <v>2.4</v>
      </c>
      <c r="V305" s="216">
        <v>2.8</v>
      </c>
      <c r="W305" s="216"/>
      <c r="X305" s="216"/>
      <c r="Y305" s="27">
        <v>2.8</v>
      </c>
      <c r="Z305" s="79" t="s">
        <v>501</v>
      </c>
      <c r="AD305" s="27">
        <v>0</v>
      </c>
      <c r="AI305" s="27">
        <v>3</v>
      </c>
      <c r="AJ305" s="27">
        <v>12</v>
      </c>
      <c r="AK305" s="27">
        <v>1.5</v>
      </c>
      <c r="AL305" s="27">
        <v>11</v>
      </c>
      <c r="AM305" s="27">
        <v>91</v>
      </c>
      <c r="AN305" s="27">
        <v>180</v>
      </c>
      <c r="AO305" s="27">
        <v>1019</v>
      </c>
      <c r="AP305" s="27">
        <v>1.94</v>
      </c>
      <c r="AQ305" s="27">
        <v>0.08</v>
      </c>
      <c r="AR305" s="27">
        <v>11.3</v>
      </c>
      <c r="AS305" s="27">
        <v>39</v>
      </c>
      <c r="AU305" s="27">
        <v>0</v>
      </c>
      <c r="AV305" s="27">
        <v>0</v>
      </c>
      <c r="AW305" s="27">
        <v>0</v>
      </c>
      <c r="BD305" s="27">
        <v>0</v>
      </c>
      <c r="BG305" s="27">
        <v>0.22</v>
      </c>
      <c r="BI305" s="27">
        <v>0.17</v>
      </c>
      <c r="BJ305" s="27">
        <v>0.14000000000000001</v>
      </c>
      <c r="BK305" s="27">
        <v>2.6</v>
      </c>
      <c r="BM305" s="27">
        <v>0.18</v>
      </c>
      <c r="BN305" s="27">
        <v>5</v>
      </c>
      <c r="BO305" s="27">
        <v>1.3</v>
      </c>
      <c r="BP305" s="27">
        <v>0</v>
      </c>
      <c r="BS305" s="27">
        <v>6.25</v>
      </c>
      <c r="BV305" s="27" t="s">
        <v>186</v>
      </c>
      <c r="BW305" s="27">
        <v>2919</v>
      </c>
      <c r="CA305" s="27">
        <f>CB305+J305+L305+P305+AD305+AI305</f>
        <v>100</v>
      </c>
      <c r="CB305" s="27">
        <f>100-(J305+L305+P305+AI305+AD305+AH305)</f>
        <v>2.7000000000000028</v>
      </c>
    </row>
    <row r="306" spans="1:80" x14ac:dyDescent="0.3">
      <c r="A306" s="10"/>
      <c r="C306" s="54"/>
      <c r="J306" s="216"/>
      <c r="K306" s="216"/>
      <c r="L306" s="216"/>
      <c r="M306" s="27" t="s">
        <v>1110</v>
      </c>
      <c r="N306" s="216" t="s">
        <v>1110</v>
      </c>
      <c r="P306" s="216"/>
      <c r="V306" s="216"/>
      <c r="W306" s="216"/>
      <c r="X306" s="216"/>
    </row>
    <row r="307" spans="1:80" x14ac:dyDescent="0.3">
      <c r="A307" s="10" t="s">
        <v>748</v>
      </c>
      <c r="C307" s="54" t="s">
        <v>407</v>
      </c>
      <c r="D307" s="107">
        <v>3</v>
      </c>
      <c r="E307" s="16" t="s">
        <v>1166</v>
      </c>
      <c r="G307" s="100" t="s">
        <v>1541</v>
      </c>
      <c r="J307" s="216"/>
      <c r="K307" s="216"/>
      <c r="L307" s="216"/>
      <c r="N307" s="216"/>
      <c r="P307" s="216"/>
      <c r="V307" s="216"/>
      <c r="W307" s="216"/>
      <c r="X307" s="216"/>
      <c r="BS307" s="27">
        <v>6.25</v>
      </c>
    </row>
    <row r="308" spans="1:80" x14ac:dyDescent="0.3">
      <c r="A308" s="10"/>
      <c r="J308" s="216"/>
      <c r="K308" s="216"/>
      <c r="L308" s="216"/>
      <c r="N308" s="216"/>
      <c r="P308" s="216"/>
      <c r="V308" s="216"/>
      <c r="W308" s="216"/>
      <c r="X308" s="216"/>
    </row>
    <row r="309" spans="1:80" x14ac:dyDescent="0.3">
      <c r="A309" s="10" t="s">
        <v>749</v>
      </c>
      <c r="C309" s="54" t="s">
        <v>407</v>
      </c>
      <c r="D309" s="107">
        <v>3</v>
      </c>
      <c r="E309" s="16" t="s">
        <v>1167</v>
      </c>
      <c r="G309" s="100" t="s">
        <v>1541</v>
      </c>
      <c r="J309" s="216"/>
      <c r="K309" s="216"/>
      <c r="L309" s="216"/>
      <c r="N309" s="216"/>
      <c r="P309" s="216"/>
      <c r="V309" s="216"/>
      <c r="W309" s="216"/>
      <c r="X309" s="216"/>
      <c r="BS309" s="27">
        <v>6.25</v>
      </c>
    </row>
    <row r="310" spans="1:80" x14ac:dyDescent="0.3">
      <c r="A310" s="10"/>
      <c r="C310" s="54"/>
      <c r="G310" s="100"/>
      <c r="J310" s="216"/>
      <c r="K310" s="216"/>
      <c r="L310" s="216"/>
      <c r="N310" s="216"/>
      <c r="P310" s="216"/>
      <c r="V310" s="216"/>
      <c r="W310" s="216"/>
      <c r="X310" s="216"/>
    </row>
    <row r="311" spans="1:80" x14ac:dyDescent="0.3">
      <c r="A311" s="10" t="s">
        <v>750</v>
      </c>
      <c r="C311" s="54" t="s">
        <v>407</v>
      </c>
      <c r="D311" s="107">
        <v>3</v>
      </c>
      <c r="E311" s="16" t="s">
        <v>1168</v>
      </c>
      <c r="G311" s="100" t="s">
        <v>1541</v>
      </c>
      <c r="J311" s="216"/>
      <c r="K311" s="216"/>
      <c r="L311" s="216"/>
      <c r="N311" s="216"/>
      <c r="P311" s="216"/>
      <c r="V311" s="216"/>
      <c r="W311" s="216"/>
      <c r="X311" s="216"/>
      <c r="BS311" s="27">
        <v>6.25</v>
      </c>
    </row>
    <row r="312" spans="1:80" x14ac:dyDescent="0.3">
      <c r="A312" s="10"/>
      <c r="G312" s="100"/>
      <c r="J312" s="216"/>
      <c r="K312" s="216"/>
      <c r="L312" s="216"/>
      <c r="N312" s="216"/>
      <c r="P312" s="216"/>
      <c r="V312" s="216"/>
      <c r="W312" s="216"/>
      <c r="X312" s="216"/>
    </row>
    <row r="313" spans="1:80" x14ac:dyDescent="0.3">
      <c r="A313" s="10" t="s">
        <v>751</v>
      </c>
      <c r="C313" s="54" t="s">
        <v>407</v>
      </c>
      <c r="D313" s="107">
        <v>3</v>
      </c>
      <c r="E313" s="16" t="s">
        <v>1169</v>
      </c>
      <c r="G313" s="100" t="s">
        <v>1541</v>
      </c>
      <c r="J313" s="216"/>
      <c r="K313" s="216"/>
      <c r="L313" s="216"/>
      <c r="N313" s="216"/>
      <c r="P313" s="216"/>
      <c r="V313" s="216"/>
      <c r="W313" s="216"/>
      <c r="X313" s="216"/>
      <c r="BS313" s="27">
        <v>6.25</v>
      </c>
    </row>
    <row r="314" spans="1:80" x14ac:dyDescent="0.3">
      <c r="A314" s="10"/>
      <c r="C314" s="54"/>
      <c r="G314" s="100"/>
      <c r="J314" s="216"/>
      <c r="K314" s="216"/>
      <c r="L314" s="216"/>
      <c r="N314" s="216"/>
      <c r="P314" s="216"/>
      <c r="V314" s="216"/>
      <c r="W314" s="216"/>
      <c r="X314" s="216"/>
    </row>
    <row r="315" spans="1:80" x14ac:dyDescent="0.3">
      <c r="A315" s="10" t="s">
        <v>752</v>
      </c>
      <c r="C315" s="54" t="s">
        <v>407</v>
      </c>
      <c r="D315" s="107">
        <v>3</v>
      </c>
      <c r="E315" s="16" t="s">
        <v>1170</v>
      </c>
      <c r="G315" s="100" t="s">
        <v>1541</v>
      </c>
      <c r="J315" s="216"/>
      <c r="K315" s="216"/>
      <c r="L315" s="216"/>
      <c r="N315" s="216"/>
      <c r="P315" s="216"/>
      <c r="V315" s="216"/>
      <c r="W315" s="216"/>
      <c r="X315" s="216"/>
      <c r="BS315" s="27">
        <v>6.25</v>
      </c>
    </row>
    <row r="316" spans="1:80" x14ac:dyDescent="0.3">
      <c r="A316" s="10"/>
      <c r="C316" s="54"/>
      <c r="D316" s="107"/>
      <c r="G316" s="100"/>
      <c r="J316" s="216"/>
      <c r="K316" s="216"/>
      <c r="L316" s="216"/>
      <c r="N316" s="216"/>
      <c r="P316" s="216"/>
      <c r="V316" s="216"/>
      <c r="W316" s="216"/>
      <c r="X316" s="216"/>
    </row>
    <row r="317" spans="1:80" x14ac:dyDescent="0.3">
      <c r="A317" s="32" t="s">
        <v>753</v>
      </c>
      <c r="B317" t="s">
        <v>499</v>
      </c>
      <c r="C317" s="54" t="s">
        <v>407</v>
      </c>
      <c r="D317" s="14">
        <v>2</v>
      </c>
      <c r="E317" s="16" t="s">
        <v>129</v>
      </c>
      <c r="G317" s="100" t="s">
        <v>1541</v>
      </c>
      <c r="H317" s="27">
        <v>1</v>
      </c>
      <c r="I317" s="217">
        <f>(L317*17)+(P317*37)+(CB317*17)+(AH317*29)+(AD317*8)</f>
        <v>2349.1000000000004</v>
      </c>
      <c r="J317" s="216">
        <v>12.9</v>
      </c>
      <c r="K317" s="216">
        <v>4.87</v>
      </c>
      <c r="L317" s="216">
        <v>30.5</v>
      </c>
      <c r="M317" s="216">
        <v>0</v>
      </c>
      <c r="N317" s="216">
        <v>30.5</v>
      </c>
      <c r="O317" s="27">
        <v>8.5000000000000006E-2</v>
      </c>
      <c r="P317" s="216">
        <v>49.2</v>
      </c>
      <c r="R317" s="216">
        <v>17.420000000000002</v>
      </c>
      <c r="S317" s="216">
        <v>23.69</v>
      </c>
      <c r="T317" s="27">
        <v>5.81</v>
      </c>
      <c r="U317" s="27">
        <v>0.22</v>
      </c>
      <c r="V317" s="216">
        <v>0</v>
      </c>
      <c r="W317" s="216"/>
      <c r="X317" s="216"/>
      <c r="Y317" s="27">
        <v>0</v>
      </c>
      <c r="Z317" s="216">
        <v>0</v>
      </c>
      <c r="AA317" s="216"/>
      <c r="AB317" s="216"/>
      <c r="AD317" s="27">
        <v>0</v>
      </c>
      <c r="AI317" s="27">
        <v>6.8</v>
      </c>
      <c r="AJ317" s="27">
        <v>12</v>
      </c>
      <c r="AK317" s="27">
        <v>1.6</v>
      </c>
      <c r="AL317" s="27">
        <v>24</v>
      </c>
      <c r="AM317" s="27">
        <v>336</v>
      </c>
      <c r="AN317" s="27">
        <v>486</v>
      </c>
      <c r="AO317" s="27">
        <v>1596</v>
      </c>
      <c r="AP317" s="27">
        <v>3.26</v>
      </c>
      <c r="AQ317" s="27">
        <v>0.17</v>
      </c>
      <c r="AR317" s="27">
        <v>24.7</v>
      </c>
      <c r="AS317" s="27">
        <v>41</v>
      </c>
      <c r="AU317" s="27">
        <v>0</v>
      </c>
      <c r="AV317" s="27">
        <v>0</v>
      </c>
      <c r="AW317" s="27">
        <v>0</v>
      </c>
      <c r="BD317" s="27" t="s">
        <v>501</v>
      </c>
      <c r="BG317" s="27">
        <v>0.54</v>
      </c>
      <c r="BI317" s="27">
        <v>0.69</v>
      </c>
      <c r="BJ317" s="27">
        <v>0.28999999999999998</v>
      </c>
      <c r="BK317" s="27">
        <v>7.3</v>
      </c>
      <c r="BM317" s="27">
        <v>0.27</v>
      </c>
      <c r="BN317" s="27">
        <v>5</v>
      </c>
      <c r="BO317" s="27">
        <v>1.8</v>
      </c>
      <c r="BP317" s="27">
        <v>0</v>
      </c>
      <c r="BS317" s="27">
        <v>6.25</v>
      </c>
      <c r="BV317" s="27" t="s">
        <v>186</v>
      </c>
      <c r="BW317" s="27">
        <v>2906</v>
      </c>
      <c r="CA317" s="27">
        <f>CB317+J317+L317+P317+AD317+AI317</f>
        <v>100.00000000000001</v>
      </c>
      <c r="CB317" s="27">
        <f>100-(J317+L317+P317+AI317+AD317+AH317)</f>
        <v>0.60000000000000853</v>
      </c>
    </row>
    <row r="318" spans="1:80" x14ac:dyDescent="0.3">
      <c r="A318" s="32"/>
      <c r="C318" s="54"/>
      <c r="G318" s="100"/>
      <c r="J318" s="216"/>
      <c r="K318" s="216"/>
      <c r="L318" s="216"/>
      <c r="M318" s="216"/>
      <c r="N318" s="216" t="s">
        <v>1110</v>
      </c>
      <c r="O318" s="27" t="s">
        <v>1110</v>
      </c>
      <c r="P318" s="216"/>
      <c r="V318" s="216"/>
      <c r="W318" s="216"/>
      <c r="X318" s="216"/>
      <c r="Z318" s="216"/>
      <c r="AA318" s="216"/>
      <c r="AB318" s="216"/>
    </row>
    <row r="319" spans="1:80" x14ac:dyDescent="0.3">
      <c r="A319" s="32" t="s">
        <v>754</v>
      </c>
      <c r="C319" s="54" t="s">
        <v>407</v>
      </c>
      <c r="D319" s="107">
        <v>3</v>
      </c>
      <c r="E319" s="16" t="s">
        <v>128</v>
      </c>
      <c r="G319" s="100" t="s">
        <v>1541</v>
      </c>
      <c r="J319" s="216"/>
      <c r="K319" s="216"/>
      <c r="L319" s="216"/>
      <c r="M319" s="216"/>
      <c r="N319" s="216"/>
      <c r="P319" s="216"/>
      <c r="V319" s="216"/>
      <c r="W319" s="216"/>
      <c r="X319" s="216"/>
      <c r="Z319" s="216"/>
      <c r="AA319" s="216"/>
      <c r="AB319" s="216"/>
      <c r="BS319" s="27">
        <v>6.25</v>
      </c>
    </row>
    <row r="320" spans="1:80" x14ac:dyDescent="0.3">
      <c r="A320" s="32"/>
      <c r="C320" s="54"/>
      <c r="G320" s="100"/>
      <c r="J320" s="216"/>
      <c r="K320" s="216"/>
      <c r="L320" s="216"/>
      <c r="M320" s="216"/>
      <c r="N320" s="216"/>
      <c r="P320" s="216"/>
      <c r="V320" s="216"/>
      <c r="W320" s="216"/>
      <c r="X320" s="216"/>
      <c r="Z320" s="216"/>
      <c r="AA320" s="216"/>
      <c r="AB320" s="216"/>
    </row>
    <row r="321" spans="1:80" x14ac:dyDescent="0.3">
      <c r="A321" s="10" t="s">
        <v>755</v>
      </c>
      <c r="B321" t="s">
        <v>499</v>
      </c>
      <c r="C321" s="54" t="s">
        <v>407</v>
      </c>
      <c r="D321" s="25">
        <v>1</v>
      </c>
      <c r="E321" s="16" t="s">
        <v>123</v>
      </c>
      <c r="G321" s="100" t="s">
        <v>1541</v>
      </c>
      <c r="H321" s="27">
        <v>1</v>
      </c>
      <c r="I321" s="217">
        <f>(L321*17)+(P321*37)+(CB321*17)+(AH321*29)+(AD321*8)</f>
        <v>1543.5</v>
      </c>
      <c r="J321" s="216">
        <v>49.8</v>
      </c>
      <c r="K321" s="216">
        <v>2.23</v>
      </c>
      <c r="L321" s="216">
        <v>13.9</v>
      </c>
      <c r="M321" s="216">
        <v>0</v>
      </c>
      <c r="N321" s="216">
        <v>13.9</v>
      </c>
      <c r="O321" s="27">
        <v>7.3999999999999996E-2</v>
      </c>
      <c r="P321" s="216">
        <v>35.1</v>
      </c>
      <c r="Q321" s="216"/>
      <c r="R321" s="216">
        <v>12.44</v>
      </c>
      <c r="S321" s="216">
        <v>15.93</v>
      </c>
      <c r="T321" s="27">
        <v>3.8</v>
      </c>
      <c r="V321" s="216">
        <v>0</v>
      </c>
      <c r="W321" s="216"/>
      <c r="X321" s="216"/>
      <c r="Y321" s="27">
        <v>0</v>
      </c>
      <c r="Z321" s="216">
        <v>0</v>
      </c>
      <c r="AA321" s="216"/>
      <c r="AB321" s="216"/>
      <c r="AD321" s="27">
        <v>0</v>
      </c>
      <c r="AI321" s="27">
        <v>0.7</v>
      </c>
      <c r="AJ321" s="27">
        <v>19</v>
      </c>
      <c r="AK321" s="27">
        <v>0.7</v>
      </c>
      <c r="AL321" s="27">
        <v>13</v>
      </c>
      <c r="AM321" s="27">
        <v>155</v>
      </c>
      <c r="AN321" s="27">
        <v>253</v>
      </c>
      <c r="AO321" s="27">
        <v>42</v>
      </c>
      <c r="AP321" s="27">
        <v>1.59</v>
      </c>
      <c r="AQ321" s="27">
        <v>0.06</v>
      </c>
      <c r="AR321" s="27">
        <v>28.4</v>
      </c>
      <c r="AS321" s="27">
        <v>11</v>
      </c>
      <c r="AU321" s="27">
        <v>3</v>
      </c>
      <c r="AV321" s="27" t="s">
        <v>501</v>
      </c>
      <c r="AW321" s="27" t="s">
        <v>501</v>
      </c>
      <c r="BD321" s="27">
        <v>1</v>
      </c>
      <c r="BG321" s="27">
        <v>0.28999999999999998</v>
      </c>
      <c r="BI321" s="27">
        <v>0.6</v>
      </c>
      <c r="BJ321" s="27">
        <v>0.21</v>
      </c>
      <c r="BK321" s="27">
        <v>3.8</v>
      </c>
      <c r="BM321" s="27">
        <v>0.28399999999999997</v>
      </c>
      <c r="BN321" s="27">
        <v>4</v>
      </c>
      <c r="BO321" s="27">
        <v>0.6</v>
      </c>
      <c r="BP321" s="27" t="s">
        <v>501</v>
      </c>
      <c r="BS321" s="27">
        <v>6.25</v>
      </c>
      <c r="BV321" s="27" t="s">
        <v>186</v>
      </c>
      <c r="BW321" s="27">
        <v>4336</v>
      </c>
      <c r="CA321" s="27">
        <f>CB321+J321+L321+P321+AD321+AI321</f>
        <v>100.00000000000001</v>
      </c>
      <c r="CB321" s="27">
        <f>100-(J321+L321+P321+AI321+AD321+AH321)</f>
        <v>0.5</v>
      </c>
    </row>
    <row r="322" spans="1:80" x14ac:dyDescent="0.3">
      <c r="A322" s="10"/>
      <c r="C322" s="54"/>
      <c r="G322" s="100"/>
      <c r="J322" s="216"/>
      <c r="K322" s="216"/>
      <c r="L322" s="216"/>
      <c r="M322" s="216" t="s">
        <v>1110</v>
      </c>
      <c r="N322" s="216" t="s">
        <v>1110</v>
      </c>
      <c r="P322" s="216"/>
      <c r="Q322" s="216"/>
      <c r="R322" s="216"/>
      <c r="S322" s="216"/>
      <c r="V322" s="216"/>
      <c r="W322" s="216"/>
      <c r="X322" s="216"/>
      <c r="Z322" s="216"/>
      <c r="AA322" s="216"/>
      <c r="AB322" s="216"/>
    </row>
    <row r="323" spans="1:80" x14ac:dyDescent="0.3">
      <c r="A323" s="10" t="s">
        <v>756</v>
      </c>
      <c r="B323" t="s">
        <v>499</v>
      </c>
      <c r="C323" s="54" t="s">
        <v>407</v>
      </c>
      <c r="D323" s="25">
        <v>1</v>
      </c>
      <c r="E323" s="16" t="s">
        <v>124</v>
      </c>
      <c r="G323" s="100" t="s">
        <v>1541</v>
      </c>
      <c r="H323" s="27">
        <v>1</v>
      </c>
      <c r="I323" s="217">
        <f>(L323*17)+(P323*37)+(CB323*17)+(AH323*29)+(AD323*8)</f>
        <v>2130.31</v>
      </c>
      <c r="J323" s="216">
        <v>33.1</v>
      </c>
      <c r="K323" s="216">
        <v>2.27</v>
      </c>
      <c r="L323" s="216">
        <v>14.2</v>
      </c>
      <c r="M323" s="216">
        <v>0</v>
      </c>
      <c r="N323" s="216">
        <v>14.2</v>
      </c>
      <c r="O323" s="27">
        <v>9.8000000000000004E-2</v>
      </c>
      <c r="P323" s="216">
        <v>50.9</v>
      </c>
      <c r="Q323" s="216"/>
      <c r="R323" s="216">
        <v>17.899999999999999</v>
      </c>
      <c r="S323" s="216">
        <v>21.5</v>
      </c>
      <c r="T323" s="27">
        <v>8.9</v>
      </c>
      <c r="U323" s="27">
        <v>0.3</v>
      </c>
      <c r="V323" s="216">
        <v>0</v>
      </c>
      <c r="W323" s="216"/>
      <c r="X323" s="216">
        <v>0</v>
      </c>
      <c r="Y323" s="27">
        <v>0</v>
      </c>
      <c r="Z323" s="216">
        <v>0</v>
      </c>
      <c r="AA323" s="216">
        <v>0</v>
      </c>
      <c r="AB323" s="216">
        <v>0</v>
      </c>
      <c r="AF323" s="27">
        <v>0</v>
      </c>
      <c r="AI323" s="27">
        <v>1.47</v>
      </c>
      <c r="AJ323" s="27">
        <v>10</v>
      </c>
      <c r="AK323" s="27">
        <v>0.6</v>
      </c>
      <c r="AL323" s="27">
        <v>14</v>
      </c>
      <c r="AM323" s="27">
        <v>140</v>
      </c>
      <c r="AN323" s="27">
        <v>240</v>
      </c>
      <c r="AO323" s="27">
        <v>69</v>
      </c>
      <c r="AP323" s="27">
        <v>0.9</v>
      </c>
      <c r="AQ323" s="27">
        <v>0.05</v>
      </c>
      <c r="AR323" s="27">
        <v>9</v>
      </c>
      <c r="AS323" s="27" t="s">
        <v>501</v>
      </c>
      <c r="AV323" s="27" t="s">
        <v>501</v>
      </c>
      <c r="AW323" s="27" t="s">
        <v>501</v>
      </c>
      <c r="BE323" s="27">
        <v>2.1</v>
      </c>
      <c r="BG323" s="27">
        <v>0.05</v>
      </c>
      <c r="BI323" s="27">
        <v>0.37</v>
      </c>
      <c r="BJ323" s="27">
        <v>0.16</v>
      </c>
      <c r="BK323" s="27">
        <v>3.8</v>
      </c>
      <c r="BM323" s="27">
        <v>0.16</v>
      </c>
      <c r="BN323" s="27">
        <v>2</v>
      </c>
      <c r="BO323" s="27" t="s">
        <v>501</v>
      </c>
      <c r="BP323" s="27">
        <v>0</v>
      </c>
      <c r="BS323" s="27">
        <v>6.25</v>
      </c>
      <c r="BV323" s="27" t="s">
        <v>8</v>
      </c>
      <c r="BW323" s="27">
        <v>461</v>
      </c>
      <c r="CA323" s="27">
        <f>CB323+J323+L323+P323+AD323+AI323</f>
        <v>100</v>
      </c>
      <c r="CB323" s="27">
        <f>100-(J323+L323+P323+AI323+AD323+AH323)</f>
        <v>0.33000000000001251</v>
      </c>
    </row>
    <row r="324" spans="1:80" x14ac:dyDescent="0.3">
      <c r="A324" s="10"/>
      <c r="C324" s="54"/>
      <c r="G324" s="100"/>
      <c r="J324" s="216"/>
      <c r="K324" s="216"/>
      <c r="L324" s="216"/>
      <c r="M324" s="216" t="s">
        <v>1110</v>
      </c>
      <c r="N324" s="216" t="s">
        <v>1110</v>
      </c>
      <c r="P324" s="216"/>
      <c r="Q324" s="216"/>
      <c r="R324" s="216"/>
      <c r="S324" s="216"/>
      <c r="V324" s="216" t="s">
        <v>1110</v>
      </c>
      <c r="W324" s="216"/>
      <c r="X324" s="216"/>
      <c r="Y324" s="27" t="s">
        <v>1110</v>
      </c>
      <c r="Z324" s="216" t="s">
        <v>1110</v>
      </c>
      <c r="AA324" s="216"/>
      <c r="AB324" s="216"/>
      <c r="AI324" s="27" t="s">
        <v>478</v>
      </c>
    </row>
    <row r="325" spans="1:80" x14ac:dyDescent="0.3">
      <c r="A325" s="10" t="s">
        <v>757</v>
      </c>
      <c r="C325" s="54" t="s">
        <v>407</v>
      </c>
      <c r="D325" s="107">
        <v>3</v>
      </c>
      <c r="E325" s="16" t="s">
        <v>126</v>
      </c>
      <c r="F325" s="16" t="s">
        <v>1546</v>
      </c>
      <c r="G325" s="100" t="s">
        <v>1541</v>
      </c>
      <c r="J325" s="216"/>
      <c r="K325" s="216"/>
      <c r="L325" s="216"/>
      <c r="M325" s="216"/>
      <c r="N325" s="216"/>
      <c r="P325" s="216"/>
      <c r="Q325" s="216"/>
      <c r="R325" s="216"/>
      <c r="S325" s="216"/>
      <c r="V325" s="216"/>
      <c r="W325" s="216"/>
      <c r="X325" s="216"/>
      <c r="Z325" s="216"/>
      <c r="AA325" s="216"/>
      <c r="AB325" s="216"/>
      <c r="BS325" s="27">
        <v>6.25</v>
      </c>
    </row>
    <row r="326" spans="1:80" x14ac:dyDescent="0.3">
      <c r="A326" s="10"/>
      <c r="G326" s="100"/>
      <c r="J326" s="216"/>
      <c r="K326" s="216"/>
      <c r="L326" s="216"/>
      <c r="M326" s="216"/>
      <c r="N326" s="216"/>
      <c r="P326" s="216"/>
      <c r="Q326" s="216"/>
      <c r="R326" s="216"/>
      <c r="S326" s="216"/>
      <c r="V326" s="216"/>
      <c r="W326" s="216"/>
      <c r="X326" s="216"/>
      <c r="Z326" s="216"/>
      <c r="AA326" s="216"/>
      <c r="AB326" s="216"/>
    </row>
    <row r="327" spans="1:80" x14ac:dyDescent="0.3">
      <c r="A327" s="10" t="s">
        <v>758</v>
      </c>
      <c r="B327" t="s">
        <v>499</v>
      </c>
      <c r="C327" s="54" t="s">
        <v>407</v>
      </c>
      <c r="D327" s="14">
        <v>2</v>
      </c>
      <c r="E327" s="16" t="s">
        <v>127</v>
      </c>
      <c r="F327" s="16" t="s">
        <v>1547</v>
      </c>
      <c r="G327" s="100" t="s">
        <v>1541</v>
      </c>
      <c r="H327" s="27">
        <v>1</v>
      </c>
      <c r="I327" s="217">
        <f>(L327*17)+(P327*37)+(CB327*17)+(AH327*29)+(AD327*8)</f>
        <v>530.0999999999998</v>
      </c>
      <c r="J327" s="216">
        <v>70.5</v>
      </c>
      <c r="K327" s="216">
        <v>3.1</v>
      </c>
      <c r="L327" s="216">
        <v>19.399999999999999</v>
      </c>
      <c r="M327" s="216">
        <v>0</v>
      </c>
      <c r="N327" s="216">
        <v>19.399999999999999</v>
      </c>
      <c r="O327" s="27">
        <v>4.7E-2</v>
      </c>
      <c r="P327" s="216">
        <v>5</v>
      </c>
      <c r="Q327" s="216"/>
      <c r="R327" s="216">
        <v>1.62</v>
      </c>
      <c r="S327" s="216">
        <v>2.35</v>
      </c>
      <c r="T327" s="216">
        <v>0.48</v>
      </c>
      <c r="U327" s="241" t="s">
        <v>501</v>
      </c>
      <c r="V327" s="216">
        <v>1</v>
      </c>
      <c r="W327" s="216"/>
      <c r="X327" s="216"/>
      <c r="Y327" s="27">
        <v>0</v>
      </c>
      <c r="Z327" s="216">
        <v>1</v>
      </c>
      <c r="AA327" s="216"/>
      <c r="AB327" s="216"/>
      <c r="AD327" s="27">
        <v>0</v>
      </c>
      <c r="AI327" s="27">
        <v>4.2</v>
      </c>
      <c r="AJ327" s="27">
        <v>7</v>
      </c>
      <c r="AK327" s="27">
        <v>0.8</v>
      </c>
      <c r="AL327" s="27">
        <v>17</v>
      </c>
      <c r="AM327" s="27">
        <v>218</v>
      </c>
      <c r="AN327" s="27">
        <v>350</v>
      </c>
      <c r="AO327" s="27">
        <v>1429</v>
      </c>
      <c r="AP327" s="27">
        <v>1.93</v>
      </c>
      <c r="AQ327" s="27">
        <v>7.0000000000000007E-2</v>
      </c>
      <c r="AR327" s="27">
        <v>16.2</v>
      </c>
      <c r="AS327" s="27">
        <v>33</v>
      </c>
      <c r="AU327" s="27">
        <v>0</v>
      </c>
      <c r="AV327" s="27">
        <v>0</v>
      </c>
      <c r="AW327" s="27">
        <v>0</v>
      </c>
      <c r="BD327" s="27">
        <v>0</v>
      </c>
      <c r="BG327" s="27">
        <v>0.28999999999999998</v>
      </c>
      <c r="BI327" s="27">
        <v>0.93</v>
      </c>
      <c r="BJ327" s="27">
        <v>0.22</v>
      </c>
      <c r="BK327" s="27">
        <v>4.8</v>
      </c>
      <c r="BM327" s="27">
        <v>0.46</v>
      </c>
      <c r="BN327" s="27">
        <v>4</v>
      </c>
      <c r="BO327" s="27">
        <v>0.8</v>
      </c>
      <c r="BP327" s="27">
        <v>0</v>
      </c>
      <c r="BS327" s="27">
        <v>6.25</v>
      </c>
      <c r="BV327" s="27" t="s">
        <v>186</v>
      </c>
      <c r="BW327" s="27">
        <v>3008</v>
      </c>
      <c r="CA327" s="27">
        <f>CB327+J327+L327+P327+AD327+AI327</f>
        <v>99.999999999999986</v>
      </c>
      <c r="CB327" s="27">
        <f>100-(J327+L327+P327+AI327+AD327+AH327)</f>
        <v>0.89999999999999147</v>
      </c>
    </row>
    <row r="328" spans="1:80" x14ac:dyDescent="0.3">
      <c r="A328" s="10"/>
      <c r="C328" s="54"/>
      <c r="J328" s="216"/>
      <c r="K328" s="216"/>
      <c r="L328" s="216"/>
      <c r="M328" s="216" t="s">
        <v>1110</v>
      </c>
      <c r="N328" s="216" t="s">
        <v>1110</v>
      </c>
      <c r="P328" s="216"/>
      <c r="T328" s="216"/>
      <c r="U328" s="216"/>
      <c r="V328" s="216"/>
      <c r="W328" s="216"/>
      <c r="X328" s="216"/>
    </row>
    <row r="329" spans="1:80" x14ac:dyDescent="0.3">
      <c r="A329" s="10" t="s">
        <v>714</v>
      </c>
      <c r="C329" s="54" t="s">
        <v>409</v>
      </c>
      <c r="D329" s="107">
        <v>3</v>
      </c>
      <c r="E329" s="16" t="s">
        <v>1147</v>
      </c>
      <c r="F329" s="16" t="s">
        <v>1545</v>
      </c>
      <c r="J329" s="216"/>
      <c r="K329" s="216"/>
      <c r="L329" s="216"/>
      <c r="M329" s="216"/>
      <c r="N329" s="216"/>
      <c r="P329" s="216"/>
      <c r="T329" s="216"/>
      <c r="U329" s="216"/>
      <c r="BS329" s="27">
        <v>6.25</v>
      </c>
      <c r="BV329" s="27" t="s">
        <v>496</v>
      </c>
    </row>
    <row r="330" spans="1:80" x14ac:dyDescent="0.3">
      <c r="A330" s="10"/>
      <c r="J330" s="216"/>
      <c r="K330" s="216"/>
      <c r="L330" s="216"/>
      <c r="M330" s="216"/>
      <c r="N330" s="216"/>
      <c r="P330" s="216"/>
      <c r="T330" s="216"/>
      <c r="U330" s="216"/>
    </row>
    <row r="331" spans="1:80" x14ac:dyDescent="0.3">
      <c r="A331" s="10" t="s">
        <v>258</v>
      </c>
      <c r="C331" s="54" t="s">
        <v>407</v>
      </c>
      <c r="D331" s="107">
        <v>3</v>
      </c>
      <c r="E331" s="16" t="s">
        <v>130</v>
      </c>
      <c r="G331" s="100" t="s">
        <v>1541</v>
      </c>
      <c r="J331" s="216"/>
      <c r="K331" s="216"/>
      <c r="L331" s="216"/>
      <c r="M331" s="216"/>
      <c r="N331" s="216"/>
      <c r="P331" s="216"/>
      <c r="T331" s="216"/>
      <c r="U331" s="216"/>
      <c r="BS331" s="27">
        <v>6.25</v>
      </c>
    </row>
    <row r="332" spans="1:80" x14ac:dyDescent="0.3">
      <c r="A332" s="10"/>
      <c r="C332" s="54"/>
      <c r="G332" s="100"/>
      <c r="J332" s="216"/>
      <c r="K332" s="216"/>
      <c r="L332" s="216"/>
      <c r="M332" s="216"/>
      <c r="N332" s="216"/>
      <c r="P332" s="216"/>
      <c r="T332" s="216"/>
      <c r="U332" s="216"/>
    </row>
    <row r="333" spans="1:80" x14ac:dyDescent="0.3">
      <c r="A333" s="10" t="s">
        <v>259</v>
      </c>
      <c r="C333" s="54" t="s">
        <v>407</v>
      </c>
      <c r="D333" s="107">
        <v>3</v>
      </c>
      <c r="E333" s="16" t="s">
        <v>125</v>
      </c>
      <c r="G333" s="100" t="s">
        <v>1541</v>
      </c>
      <c r="J333" s="216"/>
      <c r="K333" s="216"/>
      <c r="L333" s="216"/>
      <c r="M333" s="216"/>
      <c r="N333" s="216"/>
      <c r="P333" s="216"/>
      <c r="T333" s="216"/>
      <c r="U333" s="216"/>
      <c r="BS333" s="27">
        <v>6.25</v>
      </c>
    </row>
    <row r="334" spans="1:80" x14ac:dyDescent="0.3">
      <c r="A334" s="10"/>
      <c r="G334" s="100"/>
      <c r="J334" s="216"/>
      <c r="K334" s="216"/>
      <c r="L334" s="216"/>
      <c r="M334" s="216"/>
      <c r="N334" s="216"/>
      <c r="P334" s="216"/>
      <c r="T334" s="216"/>
      <c r="U334" s="216"/>
    </row>
    <row r="335" spans="1:80" x14ac:dyDescent="0.3">
      <c r="A335" s="10" t="s">
        <v>260</v>
      </c>
      <c r="C335" s="54" t="s">
        <v>407</v>
      </c>
      <c r="D335" s="107">
        <v>3</v>
      </c>
      <c r="E335" s="16" t="s">
        <v>131</v>
      </c>
      <c r="G335" s="100" t="s">
        <v>1541</v>
      </c>
      <c r="J335" s="216"/>
      <c r="K335" s="216"/>
      <c r="L335" s="216"/>
      <c r="M335" s="216"/>
      <c r="N335" s="216"/>
      <c r="P335" s="216"/>
      <c r="T335" s="216"/>
      <c r="U335" s="216"/>
      <c r="BS335" s="27">
        <v>6.25</v>
      </c>
    </row>
    <row r="336" spans="1:80" x14ac:dyDescent="0.3">
      <c r="A336" s="10"/>
      <c r="C336" s="54"/>
      <c r="G336" s="100"/>
      <c r="J336" s="216"/>
      <c r="K336" s="216"/>
      <c r="L336" s="216"/>
      <c r="M336" s="216"/>
      <c r="P336" s="216"/>
      <c r="T336" s="216"/>
      <c r="U336" s="216"/>
    </row>
    <row r="337" spans="1:80" x14ac:dyDescent="0.3">
      <c r="A337" s="10" t="s">
        <v>261</v>
      </c>
      <c r="C337" s="54" t="s">
        <v>407</v>
      </c>
      <c r="D337" s="107">
        <v>3</v>
      </c>
      <c r="E337" s="16" t="s">
        <v>469</v>
      </c>
      <c r="G337" s="100" t="s">
        <v>1541</v>
      </c>
      <c r="J337" s="216"/>
      <c r="K337" s="216"/>
      <c r="L337" s="216"/>
      <c r="M337" s="216"/>
      <c r="P337" s="216"/>
      <c r="T337" s="216"/>
      <c r="U337" s="216"/>
      <c r="BS337" s="27">
        <v>6.25</v>
      </c>
    </row>
    <row r="338" spans="1:80" x14ac:dyDescent="0.3">
      <c r="A338" s="10"/>
      <c r="G338" s="100"/>
      <c r="J338" s="216"/>
      <c r="K338" s="216"/>
      <c r="L338" s="216"/>
      <c r="M338" s="216"/>
      <c r="P338" s="216"/>
      <c r="T338" s="216"/>
      <c r="U338" s="216"/>
    </row>
    <row r="339" spans="1:80" x14ac:dyDescent="0.3">
      <c r="A339" s="10" t="s">
        <v>262</v>
      </c>
      <c r="B339" t="s">
        <v>499</v>
      </c>
      <c r="C339" s="54" t="s">
        <v>407</v>
      </c>
      <c r="D339" s="14">
        <v>2</v>
      </c>
      <c r="E339" s="16" t="s">
        <v>455</v>
      </c>
      <c r="G339" s="100" t="s">
        <v>1541</v>
      </c>
      <c r="H339" s="27">
        <v>1</v>
      </c>
      <c r="I339" s="217">
        <f>(L339*17)+(P339*37)+(CB339*17)+(AH339*29)+(AD339*8)</f>
        <v>1504.6</v>
      </c>
      <c r="J339" s="216">
        <v>44.6</v>
      </c>
      <c r="K339" s="216">
        <v>3.14</v>
      </c>
      <c r="L339" s="216">
        <v>19.7</v>
      </c>
      <c r="M339" s="216">
        <v>0</v>
      </c>
      <c r="N339" s="27">
        <v>19.7</v>
      </c>
      <c r="O339" s="27">
        <v>8.3000000000000004E-2</v>
      </c>
      <c r="P339" s="216">
        <v>31.2</v>
      </c>
      <c r="Q339" s="216"/>
      <c r="R339" s="216">
        <v>10.81</v>
      </c>
      <c r="S339" s="216">
        <v>13.9</v>
      </c>
      <c r="T339" s="216">
        <v>3.81</v>
      </c>
      <c r="U339" s="216">
        <v>0.14000000000000001</v>
      </c>
      <c r="V339" s="241">
        <v>1</v>
      </c>
      <c r="W339" s="241"/>
      <c r="X339" s="79"/>
      <c r="Y339" s="79">
        <v>0.8</v>
      </c>
      <c r="Z339" s="79">
        <v>0.2</v>
      </c>
      <c r="AD339" s="27">
        <v>0</v>
      </c>
      <c r="AI339" s="27">
        <v>3.6</v>
      </c>
      <c r="AJ339" s="27">
        <v>32</v>
      </c>
      <c r="AK339" s="27">
        <v>1.3</v>
      </c>
      <c r="AL339" s="27">
        <v>17</v>
      </c>
      <c r="AM339" s="27">
        <v>184</v>
      </c>
      <c r="AN339" s="27">
        <v>361</v>
      </c>
      <c r="AO339" s="27">
        <v>1294</v>
      </c>
      <c r="AP339" s="27">
        <v>2.5</v>
      </c>
      <c r="AQ339" s="27">
        <v>0.14000000000000001</v>
      </c>
      <c r="AR339" s="27">
        <v>18.2</v>
      </c>
      <c r="AS339" s="27">
        <v>71</v>
      </c>
      <c r="AU339" s="27">
        <v>0</v>
      </c>
      <c r="AV339" s="27">
        <v>0</v>
      </c>
      <c r="AW339" s="27">
        <v>0</v>
      </c>
      <c r="BD339" s="27">
        <v>1.1299999999999999</v>
      </c>
      <c r="BG339" s="27">
        <v>0.16</v>
      </c>
      <c r="BI339" s="27">
        <v>0.74</v>
      </c>
      <c r="BJ339" s="27">
        <v>0.25</v>
      </c>
      <c r="BK339" s="27">
        <v>4.5</v>
      </c>
      <c r="BM339" s="27">
        <v>0.33</v>
      </c>
      <c r="BN339" s="27">
        <v>2</v>
      </c>
      <c r="BO339" s="27">
        <v>1.7</v>
      </c>
      <c r="BP339" s="27">
        <v>2</v>
      </c>
      <c r="BS339" s="27">
        <v>6.25</v>
      </c>
      <c r="BV339" s="27" t="s">
        <v>186</v>
      </c>
      <c r="BW339" s="27">
        <v>2932</v>
      </c>
      <c r="CA339" s="27">
        <f>CB339+J339+L339+P339+AD339+AI339</f>
        <v>100</v>
      </c>
      <c r="CB339" s="27">
        <f>100-(J339+L339+P339+AI339+AD339+AH339)</f>
        <v>0.90000000000000568</v>
      </c>
    </row>
    <row r="340" spans="1:80" x14ac:dyDescent="0.3">
      <c r="A340" s="10"/>
      <c r="C340" s="54"/>
      <c r="G340" s="100"/>
      <c r="J340" s="216"/>
      <c r="K340" s="216"/>
      <c r="L340" s="216"/>
      <c r="M340" s="27" t="s">
        <v>1110</v>
      </c>
      <c r="N340" s="27" t="s">
        <v>1110</v>
      </c>
      <c r="P340" s="216"/>
      <c r="Q340" s="216"/>
      <c r="R340" s="216"/>
      <c r="S340" s="216"/>
      <c r="T340" s="216"/>
      <c r="U340" s="216"/>
      <c r="V340" s="241"/>
      <c r="W340" s="241"/>
      <c r="X340" s="79"/>
      <c r="Y340" s="79"/>
      <c r="Z340" s="79"/>
    </row>
    <row r="341" spans="1:80" x14ac:dyDescent="0.3">
      <c r="A341" s="10" t="s">
        <v>715</v>
      </c>
      <c r="C341" s="54" t="s">
        <v>409</v>
      </c>
      <c r="D341" s="107">
        <v>3</v>
      </c>
      <c r="E341" s="16" t="s">
        <v>1160</v>
      </c>
      <c r="F341" s="16" t="s">
        <v>1545</v>
      </c>
      <c r="J341" s="216"/>
      <c r="K341" s="216"/>
      <c r="L341" s="216"/>
      <c r="P341" s="216"/>
      <c r="Q341" s="216"/>
      <c r="R341" s="216"/>
      <c r="S341" s="216"/>
      <c r="T341" s="216"/>
      <c r="U341" s="216"/>
      <c r="V341" s="241"/>
      <c r="W341" s="241"/>
      <c r="X341" s="79"/>
      <c r="Y341" s="79"/>
      <c r="Z341" s="79"/>
      <c r="BS341" s="27">
        <v>6.25</v>
      </c>
      <c r="BV341" s="27" t="s">
        <v>496</v>
      </c>
    </row>
    <row r="342" spans="1:80" x14ac:dyDescent="0.3">
      <c r="A342" s="10"/>
      <c r="C342" s="54"/>
      <c r="J342" s="216"/>
      <c r="K342" s="216"/>
      <c r="L342" s="216"/>
      <c r="P342" s="216"/>
      <c r="Q342" s="216"/>
      <c r="R342" s="216"/>
      <c r="S342" s="216"/>
      <c r="T342" s="216"/>
      <c r="U342" s="216"/>
      <c r="V342" s="241"/>
      <c r="W342" s="241"/>
      <c r="X342" s="79"/>
      <c r="Y342" s="79"/>
      <c r="Z342" s="79"/>
    </row>
    <row r="343" spans="1:80" x14ac:dyDescent="0.3">
      <c r="A343" s="10" t="s">
        <v>759</v>
      </c>
      <c r="B343" t="s">
        <v>499</v>
      </c>
      <c r="C343" s="54" t="s">
        <v>407</v>
      </c>
      <c r="D343" s="25">
        <v>1</v>
      </c>
      <c r="E343" s="16" t="s">
        <v>190</v>
      </c>
      <c r="H343" s="27">
        <v>1</v>
      </c>
      <c r="I343" s="217">
        <f>(L343*17)+(P343*37)+(CB343*17)+(AH343*29)+(AD343*8)</f>
        <v>391.49999999999994</v>
      </c>
      <c r="J343" s="216">
        <v>79.2</v>
      </c>
      <c r="K343" s="216">
        <v>2.52</v>
      </c>
      <c r="L343" s="216">
        <v>15.7</v>
      </c>
      <c r="M343" s="216">
        <v>0</v>
      </c>
      <c r="N343" s="27">
        <v>15.7</v>
      </c>
      <c r="O343" s="27">
        <v>0.33700000000000002</v>
      </c>
      <c r="P343" s="216">
        <v>3</v>
      </c>
      <c r="Q343" s="216"/>
      <c r="R343" s="216">
        <v>1</v>
      </c>
      <c r="S343" s="216">
        <v>0.63</v>
      </c>
      <c r="T343" s="216">
        <v>0.55000000000000004</v>
      </c>
      <c r="U343" s="241" t="s">
        <v>501</v>
      </c>
      <c r="V343" s="241">
        <v>0</v>
      </c>
      <c r="W343" s="241"/>
      <c r="X343" s="79"/>
      <c r="Y343" s="241">
        <v>0</v>
      </c>
      <c r="Z343" s="241">
        <v>0</v>
      </c>
      <c r="AD343" s="27">
        <v>0</v>
      </c>
      <c r="AI343" s="27">
        <v>1.3</v>
      </c>
      <c r="AJ343" s="27">
        <v>13</v>
      </c>
      <c r="AK343" s="27">
        <v>6.4</v>
      </c>
      <c r="AL343" s="27">
        <v>17</v>
      </c>
      <c r="AM343" s="27">
        <v>246</v>
      </c>
      <c r="AN343" s="27">
        <v>277</v>
      </c>
      <c r="AO343" s="27">
        <v>156</v>
      </c>
      <c r="AP343" s="27">
        <v>2.2400000000000002</v>
      </c>
      <c r="AQ343" s="27">
        <v>0.45</v>
      </c>
      <c r="AR343" s="27">
        <v>126.9</v>
      </c>
      <c r="AS343" s="27">
        <v>118</v>
      </c>
      <c r="AU343" s="27">
        <v>95</v>
      </c>
      <c r="AV343" s="27">
        <v>95</v>
      </c>
      <c r="AW343" s="27" t="s">
        <v>501</v>
      </c>
      <c r="BG343" s="27">
        <v>0.37</v>
      </c>
      <c r="BI343" s="27">
        <v>0.62</v>
      </c>
      <c r="BJ343" s="27">
        <v>2.2400000000000002</v>
      </c>
      <c r="BK343" s="27">
        <v>7.5</v>
      </c>
      <c r="BM343" s="27">
        <v>0.22</v>
      </c>
      <c r="BN343" s="27">
        <v>28</v>
      </c>
      <c r="BO343" s="27">
        <v>52.4</v>
      </c>
      <c r="BP343" s="27">
        <v>11</v>
      </c>
      <c r="BS343" s="27">
        <v>6.25</v>
      </c>
      <c r="BV343" s="27" t="s">
        <v>186</v>
      </c>
      <c r="BW343" s="27">
        <v>4293</v>
      </c>
      <c r="CA343" s="27">
        <f>CB343+J343+L343+P343+AD343+AI343</f>
        <v>100</v>
      </c>
      <c r="CB343" s="27">
        <f>100-(J343+L343+P343+AI343+AD343+AH343)</f>
        <v>0.79999999999999716</v>
      </c>
    </row>
    <row r="344" spans="1:80" x14ac:dyDescent="0.3">
      <c r="A344" s="10"/>
      <c r="C344" s="54"/>
      <c r="J344" s="216"/>
      <c r="K344" s="216"/>
      <c r="L344" s="216"/>
      <c r="M344" s="216"/>
      <c r="P344" s="216"/>
      <c r="Q344" s="216"/>
      <c r="R344" s="216"/>
      <c r="S344" s="216"/>
      <c r="T344" s="216"/>
      <c r="U344" s="241"/>
      <c r="V344" s="241"/>
      <c r="W344" s="241"/>
      <c r="X344" s="79"/>
      <c r="Y344" s="241"/>
      <c r="Z344" s="241"/>
    </row>
    <row r="345" spans="1:80" ht="15" x14ac:dyDescent="0.3">
      <c r="A345" s="10" t="s">
        <v>294</v>
      </c>
      <c r="B345" t="s">
        <v>499</v>
      </c>
      <c r="C345" s="94" t="s">
        <v>407</v>
      </c>
      <c r="D345" s="25">
        <v>1</v>
      </c>
      <c r="E345" s="44" t="s">
        <v>292</v>
      </c>
      <c r="H345" s="27">
        <v>1</v>
      </c>
      <c r="I345" s="217">
        <f>(L345*17)+(P345*37)+(CB345*17)+(AH345*29)+(AD345*8)</f>
        <v>378.40000000000009</v>
      </c>
      <c r="J345" s="216">
        <v>79.7</v>
      </c>
      <c r="K345" s="223">
        <f>L345/BS345</f>
        <v>2.6719999999999997</v>
      </c>
      <c r="L345" s="216">
        <v>16.7</v>
      </c>
      <c r="M345" s="216">
        <v>0</v>
      </c>
      <c r="N345" s="27">
        <v>16.7</v>
      </c>
      <c r="P345" s="216">
        <v>2.6</v>
      </c>
      <c r="Q345" s="216"/>
      <c r="R345" s="216">
        <v>0.89</v>
      </c>
      <c r="S345" s="216">
        <v>0.67</v>
      </c>
      <c r="T345" s="216">
        <v>0.35</v>
      </c>
      <c r="U345" s="241"/>
      <c r="V345" s="241">
        <v>0</v>
      </c>
      <c r="W345" s="241">
        <v>0</v>
      </c>
      <c r="X345" s="79"/>
      <c r="Y345" s="241">
        <v>0</v>
      </c>
      <c r="Z345" s="241">
        <v>0</v>
      </c>
      <c r="AD345" s="27">
        <v>0</v>
      </c>
      <c r="AI345" s="27">
        <v>1.1000000000000001</v>
      </c>
      <c r="AJ345" s="27">
        <v>10</v>
      </c>
      <c r="AK345" s="27">
        <v>6.4</v>
      </c>
      <c r="AL345" s="27">
        <v>14</v>
      </c>
      <c r="AM345" s="27">
        <v>219</v>
      </c>
      <c r="AN345" s="27">
        <v>238</v>
      </c>
      <c r="AO345" s="27">
        <v>157</v>
      </c>
      <c r="AP345" s="27">
        <v>1.8</v>
      </c>
      <c r="AQ345" s="27">
        <v>0.254</v>
      </c>
      <c r="AR345" s="27">
        <v>17.7</v>
      </c>
      <c r="AS345" s="27">
        <v>1.9E-2</v>
      </c>
      <c r="AT345" s="27">
        <v>27</v>
      </c>
      <c r="AV345" s="27">
        <v>27</v>
      </c>
      <c r="BI345" s="27">
        <v>4.8000000000000001E-2</v>
      </c>
      <c r="BJ345" s="27">
        <v>0.23699999999999999</v>
      </c>
      <c r="BK345" s="27">
        <v>4.1239999999999997</v>
      </c>
      <c r="BM345" s="27">
        <v>0.11</v>
      </c>
      <c r="BN345" s="27">
        <v>12</v>
      </c>
      <c r="BO345" s="27">
        <v>3.8929999999999998</v>
      </c>
      <c r="BP345" s="27">
        <v>31</v>
      </c>
      <c r="BS345" s="27">
        <v>6.25</v>
      </c>
      <c r="BV345" s="27" t="s">
        <v>7</v>
      </c>
      <c r="BW345" s="27">
        <v>17205</v>
      </c>
      <c r="CA345" s="27">
        <f>CB345+J345+L345+P345+AD345+AI345</f>
        <v>100</v>
      </c>
      <c r="CB345" s="27">
        <f>100-(J345+L345+P345+AI345+AD345+AH345)</f>
        <v>-9.9999999999994316E-2</v>
      </c>
    </row>
    <row r="346" spans="1:80" x14ac:dyDescent="0.3">
      <c r="A346" s="10"/>
      <c r="C346" s="54"/>
      <c r="J346" s="216"/>
      <c r="K346" s="216"/>
      <c r="L346" s="216"/>
      <c r="M346" s="216" t="s">
        <v>1110</v>
      </c>
      <c r="N346" s="27" t="s">
        <v>1110</v>
      </c>
      <c r="P346" s="216"/>
      <c r="Q346" s="216"/>
      <c r="R346" s="216"/>
      <c r="S346" s="216"/>
      <c r="T346" s="216"/>
      <c r="U346" s="241"/>
      <c r="V346" s="241" t="s">
        <v>1110</v>
      </c>
      <c r="W346" s="241"/>
      <c r="X346" s="79"/>
      <c r="Y346" s="241" t="s">
        <v>1110</v>
      </c>
      <c r="Z346" s="241"/>
    </row>
    <row r="347" spans="1:80" x14ac:dyDescent="0.3">
      <c r="A347" s="10" t="s">
        <v>760</v>
      </c>
      <c r="B347" t="s">
        <v>499</v>
      </c>
      <c r="C347" s="54" t="s">
        <v>407</v>
      </c>
      <c r="D347" s="25">
        <v>1</v>
      </c>
      <c r="E347" s="16" t="s">
        <v>293</v>
      </c>
      <c r="H347" s="27">
        <v>1</v>
      </c>
      <c r="I347" s="217">
        <f>(L347*17)+(P347*37)+(CB347*17)+(AH347*29)+(AD347*8)</f>
        <v>451.3000000000003</v>
      </c>
      <c r="J347" s="216">
        <v>75.8</v>
      </c>
      <c r="K347" s="216">
        <v>3.18</v>
      </c>
      <c r="L347" s="216">
        <v>19.899999999999999</v>
      </c>
      <c r="M347" s="216">
        <v>0</v>
      </c>
      <c r="N347" s="27">
        <v>19.899999999999999</v>
      </c>
      <c r="O347" s="27">
        <v>0.28399999999999997</v>
      </c>
      <c r="P347" s="216">
        <v>3.1</v>
      </c>
      <c r="Q347" s="216"/>
      <c r="R347" s="216">
        <v>1.06</v>
      </c>
      <c r="S347" s="216">
        <v>0.8</v>
      </c>
      <c r="T347" s="216">
        <v>0.43</v>
      </c>
      <c r="U347" s="241" t="s">
        <v>501</v>
      </c>
      <c r="V347" s="241">
        <v>0</v>
      </c>
      <c r="W347" s="241"/>
      <c r="X347" s="79"/>
      <c r="Y347" s="241">
        <v>0</v>
      </c>
      <c r="Z347" s="241">
        <v>0</v>
      </c>
      <c r="AD347" s="27">
        <v>0</v>
      </c>
      <c r="AI347" s="27">
        <v>1.3</v>
      </c>
      <c r="AJ347" s="27">
        <v>12</v>
      </c>
      <c r="AK347" s="27">
        <v>4.5999999999999996</v>
      </c>
      <c r="AL347" s="27">
        <v>11</v>
      </c>
      <c r="AM347" s="27">
        <v>188</v>
      </c>
      <c r="AN347" s="27">
        <v>127</v>
      </c>
      <c r="AO347" s="27">
        <v>84</v>
      </c>
      <c r="AP347" s="27">
        <v>1.93</v>
      </c>
      <c r="AQ347" s="27">
        <v>0.23</v>
      </c>
      <c r="AR347" s="27">
        <v>32.299999999999997</v>
      </c>
      <c r="AS347" s="27">
        <v>16</v>
      </c>
      <c r="AU347" s="27">
        <v>32</v>
      </c>
      <c r="AV347" s="27" t="s">
        <v>501</v>
      </c>
      <c r="AW347" s="27" t="s">
        <v>501</v>
      </c>
      <c r="BD347" s="27" t="s">
        <v>501</v>
      </c>
      <c r="BI347" s="27">
        <v>0.03</v>
      </c>
      <c r="BJ347" s="27">
        <v>0.14000000000000001</v>
      </c>
      <c r="BK347" s="27">
        <v>2.4</v>
      </c>
      <c r="BM347" s="27">
        <v>0.06</v>
      </c>
      <c r="BN347" s="27">
        <v>8</v>
      </c>
      <c r="BO347" s="27">
        <v>2.5</v>
      </c>
      <c r="BP347" s="27">
        <v>28</v>
      </c>
      <c r="BS347" s="27">
        <v>6.25</v>
      </c>
      <c r="BV347" s="27" t="s">
        <v>186</v>
      </c>
      <c r="BW347" s="27">
        <v>4337</v>
      </c>
      <c r="CA347" s="27">
        <f>CB347+J347+L347+P347+AD347+AI347</f>
        <v>100.00000000000001</v>
      </c>
      <c r="CB347" s="27">
        <f>100-(J347+L347+P347+AI347+AD347+AH347)</f>
        <v>-9.9999999999980105E-2</v>
      </c>
    </row>
    <row r="348" spans="1:80" x14ac:dyDescent="0.3">
      <c r="A348" s="10"/>
      <c r="C348" s="54"/>
      <c r="J348" s="216"/>
      <c r="K348" s="216"/>
      <c r="L348" s="216"/>
      <c r="M348" s="216" t="s">
        <v>1110</v>
      </c>
      <c r="N348" s="27" t="s">
        <v>1110</v>
      </c>
      <c r="P348" s="216"/>
      <c r="Q348" s="216"/>
      <c r="R348" s="216"/>
      <c r="S348" s="216"/>
      <c r="T348" s="216"/>
      <c r="U348" s="241"/>
      <c r="V348" s="241"/>
      <c r="W348" s="241"/>
      <c r="X348" s="79"/>
      <c r="Y348" s="241"/>
      <c r="Z348" s="241"/>
    </row>
    <row r="349" spans="1:80" x14ac:dyDescent="0.3">
      <c r="A349" s="10" t="s">
        <v>761</v>
      </c>
      <c r="B349" t="s">
        <v>499</v>
      </c>
      <c r="C349" s="54" t="s">
        <v>407</v>
      </c>
      <c r="D349" s="25">
        <v>1</v>
      </c>
      <c r="E349" s="16" t="s">
        <v>194</v>
      </c>
      <c r="H349" s="27">
        <v>1</v>
      </c>
      <c r="I349" s="217">
        <f>(L349*17)+(P349*37)+(CB349*17)+(AH349*29)+(AD349*8)</f>
        <v>562.39999999999964</v>
      </c>
      <c r="J349" s="216">
        <v>71.400000000000006</v>
      </c>
      <c r="K349" s="216">
        <v>3.26</v>
      </c>
      <c r="L349" s="216">
        <v>20.399999999999999</v>
      </c>
      <c r="M349" s="216">
        <v>0</v>
      </c>
      <c r="N349" s="27">
        <v>20.399999999999999</v>
      </c>
      <c r="O349" s="27">
        <v>0.371</v>
      </c>
      <c r="P349" s="216">
        <v>5</v>
      </c>
      <c r="Q349" s="216"/>
      <c r="R349" s="216">
        <v>1.94</v>
      </c>
      <c r="S349" s="216">
        <v>1.05</v>
      </c>
      <c r="T349" s="216">
        <v>0.75</v>
      </c>
      <c r="U349" s="216"/>
      <c r="V349" s="241">
        <v>1.8</v>
      </c>
      <c r="W349" s="241"/>
      <c r="X349" s="79"/>
      <c r="Y349" s="241">
        <v>1.8</v>
      </c>
      <c r="Z349" s="241">
        <v>0</v>
      </c>
      <c r="AD349" s="27">
        <v>0</v>
      </c>
      <c r="AI349" s="27">
        <v>1.4</v>
      </c>
      <c r="AJ349" s="27">
        <v>7</v>
      </c>
      <c r="AK349" s="27">
        <v>7.4</v>
      </c>
      <c r="AL349" s="27">
        <v>19</v>
      </c>
      <c r="AM349" s="27">
        <v>364</v>
      </c>
      <c r="AN349" s="27">
        <v>313</v>
      </c>
      <c r="AO349" s="27">
        <v>70</v>
      </c>
      <c r="AP349" s="27">
        <v>4.66</v>
      </c>
      <c r="AQ349" s="27">
        <v>6.98</v>
      </c>
      <c r="AR349" s="27">
        <v>82.4</v>
      </c>
      <c r="AS349" s="27">
        <v>184</v>
      </c>
      <c r="AU349" s="27">
        <v>7390</v>
      </c>
      <c r="AV349" s="27">
        <v>7802</v>
      </c>
      <c r="AW349" s="27">
        <v>24</v>
      </c>
      <c r="BD349" s="27">
        <v>0.47</v>
      </c>
      <c r="BG349" s="27">
        <v>0.72</v>
      </c>
      <c r="BI349" s="27">
        <v>0.34</v>
      </c>
      <c r="BJ349" s="27">
        <v>3.63</v>
      </c>
      <c r="BK349" s="27">
        <v>16.100000000000001</v>
      </c>
      <c r="BM349" s="27">
        <v>0.9</v>
      </c>
      <c r="BN349" s="27">
        <v>230</v>
      </c>
      <c r="BO349" s="27">
        <v>90.1</v>
      </c>
      <c r="BP349" s="27">
        <v>13</v>
      </c>
      <c r="BS349" s="27">
        <v>6.25</v>
      </c>
      <c r="BV349" s="27" t="s">
        <v>186</v>
      </c>
      <c r="BW349" s="27">
        <v>4295</v>
      </c>
      <c r="CA349" s="27">
        <f>CB349+J349+L349+P349+AD349+AI349</f>
        <v>100</v>
      </c>
      <c r="CB349" s="27">
        <f>100-(J349+L349+P349+AI349+AD349+AH349)</f>
        <v>1.7999999999999829</v>
      </c>
    </row>
    <row r="350" spans="1:80" x14ac:dyDescent="0.3">
      <c r="A350" s="10"/>
      <c r="C350" s="54"/>
      <c r="J350" s="216"/>
      <c r="K350" s="216"/>
      <c r="L350" s="216"/>
      <c r="M350" s="216" t="s">
        <v>1110</v>
      </c>
      <c r="N350" s="27" t="s">
        <v>1110</v>
      </c>
      <c r="P350" s="216"/>
      <c r="Q350" s="216"/>
      <c r="R350" s="216"/>
      <c r="S350" s="216"/>
      <c r="T350" s="216"/>
      <c r="U350" s="216"/>
      <c r="X350" s="79"/>
      <c r="Y350" s="241"/>
      <c r="Z350" s="241"/>
    </row>
    <row r="351" spans="1:80" x14ac:dyDescent="0.3">
      <c r="A351" s="10" t="s">
        <v>263</v>
      </c>
      <c r="C351" s="54" t="s">
        <v>407</v>
      </c>
      <c r="D351" s="107">
        <v>3</v>
      </c>
      <c r="E351" s="16" t="s">
        <v>132</v>
      </c>
      <c r="G351" s="16" t="s">
        <v>1542</v>
      </c>
      <c r="J351" s="216"/>
      <c r="K351" s="216"/>
      <c r="L351" s="216"/>
      <c r="M351" s="216"/>
      <c r="P351" s="216"/>
      <c r="Q351" s="216"/>
      <c r="R351" s="216"/>
      <c r="S351" s="216"/>
      <c r="T351" s="216"/>
      <c r="U351" s="216"/>
      <c r="X351" s="79"/>
      <c r="Y351" s="241"/>
      <c r="Z351" s="241"/>
      <c r="BS351" s="27">
        <v>6.25</v>
      </c>
    </row>
    <row r="352" spans="1:80" x14ac:dyDescent="0.3">
      <c r="J352" s="216"/>
      <c r="K352" s="216"/>
      <c r="L352" s="216"/>
      <c r="M352" s="216"/>
      <c r="P352" s="216"/>
      <c r="Q352" s="216"/>
      <c r="R352" s="216"/>
      <c r="S352" s="216"/>
      <c r="T352" s="216"/>
      <c r="U352" s="216"/>
      <c r="Y352" s="216"/>
      <c r="Z352" s="216"/>
    </row>
    <row r="353" spans="1:80" x14ac:dyDescent="0.3">
      <c r="D353" s="48" t="s">
        <v>1334</v>
      </c>
      <c r="J353" s="216"/>
      <c r="K353" s="216"/>
      <c r="L353" s="216"/>
      <c r="M353" s="216"/>
      <c r="P353" s="216"/>
      <c r="Q353" s="216"/>
      <c r="R353" s="216"/>
      <c r="S353" s="216"/>
    </row>
    <row r="354" spans="1:80" ht="15" x14ac:dyDescent="0.3">
      <c r="A354" s="10" t="s">
        <v>762</v>
      </c>
      <c r="B354" t="s">
        <v>499</v>
      </c>
      <c r="C354" s="54" t="s">
        <v>407</v>
      </c>
      <c r="D354" s="14">
        <v>2</v>
      </c>
      <c r="E354" s="40" t="s">
        <v>133</v>
      </c>
      <c r="F354" s="5" t="s">
        <v>1582</v>
      </c>
      <c r="H354" s="27">
        <v>1</v>
      </c>
      <c r="I354" s="217">
        <f>(L354*17)+(P354*37)+(CB354*17)+(AH354*29)+(AD354*8)</f>
        <v>1211.0999999999999</v>
      </c>
      <c r="J354" s="230">
        <v>47.7</v>
      </c>
      <c r="K354" s="216">
        <v>2.57</v>
      </c>
      <c r="L354" s="216">
        <v>16.399999999999999</v>
      </c>
      <c r="M354" s="216">
        <v>0</v>
      </c>
      <c r="N354" s="27">
        <v>16.399999999999999</v>
      </c>
      <c r="O354" s="27">
        <v>5.5E-2</v>
      </c>
      <c r="P354" s="216">
        <v>21.2</v>
      </c>
      <c r="Q354" s="216"/>
      <c r="R354" s="216">
        <v>13.33</v>
      </c>
      <c r="S354" s="216">
        <v>6.22</v>
      </c>
      <c r="T354" s="216">
        <v>0.62</v>
      </c>
      <c r="U354" s="216"/>
      <c r="V354" s="27">
        <v>8.6999999999999993</v>
      </c>
      <c r="Y354" s="27">
        <v>0</v>
      </c>
      <c r="Z354" s="27">
        <v>8.6999999999999993</v>
      </c>
      <c r="AD354" s="27">
        <v>0</v>
      </c>
      <c r="AI354" s="27">
        <v>6</v>
      </c>
      <c r="AJ354" s="27">
        <v>562</v>
      </c>
      <c r="AK354" s="27">
        <v>0.3</v>
      </c>
      <c r="AL354" s="27">
        <v>29</v>
      </c>
      <c r="AM354" s="27">
        <v>712</v>
      </c>
      <c r="AN354" s="27">
        <v>242</v>
      </c>
      <c r="AO354" s="27">
        <v>1345</v>
      </c>
      <c r="AP354" s="27">
        <v>2.59</v>
      </c>
      <c r="AQ354" s="27">
        <v>0.03</v>
      </c>
      <c r="AR354" s="27">
        <v>11.3</v>
      </c>
      <c r="AS354" s="27">
        <v>20</v>
      </c>
      <c r="AU354" s="112">
        <v>189</v>
      </c>
      <c r="AV354" s="27">
        <v>177</v>
      </c>
      <c r="AW354" s="27">
        <v>68</v>
      </c>
      <c r="BD354" s="27">
        <v>0.19</v>
      </c>
      <c r="BG354" s="27">
        <v>0.71</v>
      </c>
      <c r="BI354" s="112">
        <v>0.05</v>
      </c>
      <c r="BJ354" s="112">
        <v>0.43</v>
      </c>
      <c r="BK354" s="112">
        <v>0.1</v>
      </c>
      <c r="BM354" s="27">
        <v>0.11700000000000001</v>
      </c>
      <c r="BN354" s="112">
        <v>7</v>
      </c>
      <c r="BO354" s="112">
        <v>0.4</v>
      </c>
      <c r="BP354" s="27">
        <v>0</v>
      </c>
      <c r="BS354" s="27">
        <v>6.38</v>
      </c>
      <c r="BV354" s="27" t="s">
        <v>186</v>
      </c>
      <c r="BW354" s="27">
        <v>2730</v>
      </c>
      <c r="CA354" s="27">
        <f>CB354+J354+L354+P354+AD354+AI354</f>
        <v>100.00000000000001</v>
      </c>
      <c r="CB354" s="27">
        <f>100-(J354+L354+P354+AI354+AD354+AH354)</f>
        <v>8.7000000000000028</v>
      </c>
    </row>
    <row r="355" spans="1:80" ht="15" x14ac:dyDescent="0.3">
      <c r="A355" s="10"/>
      <c r="E355" s="40"/>
      <c r="F355" s="5"/>
      <c r="J355" s="216"/>
      <c r="K355" s="216"/>
      <c r="L355" s="216"/>
      <c r="M355" s="216" t="s">
        <v>1110</v>
      </c>
      <c r="N355" s="27" t="s">
        <v>1110</v>
      </c>
      <c r="P355" s="216"/>
      <c r="Q355" s="216"/>
      <c r="R355" s="216"/>
      <c r="S355" s="216"/>
      <c r="T355" s="216"/>
      <c r="U355" s="216"/>
      <c r="BS355"/>
    </row>
    <row r="356" spans="1:80" ht="15" x14ac:dyDescent="0.3">
      <c r="A356" s="10" t="s">
        <v>763</v>
      </c>
      <c r="B356" t="s">
        <v>499</v>
      </c>
      <c r="C356" s="54" t="s">
        <v>407</v>
      </c>
      <c r="D356" s="14">
        <v>2</v>
      </c>
      <c r="E356" s="40" t="s">
        <v>134</v>
      </c>
      <c r="F356" s="17"/>
      <c r="H356" s="27">
        <v>1</v>
      </c>
      <c r="I356" s="217">
        <f>(L356*17)+(P356*37)+(CB356*17)+(AH356*29)+(AD356*8)</f>
        <v>1645.6000000000001</v>
      </c>
      <c r="J356" s="216">
        <v>37.4</v>
      </c>
      <c r="K356" s="216">
        <v>3.87</v>
      </c>
      <c r="L356" s="216">
        <v>24.7</v>
      </c>
      <c r="M356" s="216">
        <v>0</v>
      </c>
      <c r="N356" s="27">
        <v>24.7</v>
      </c>
      <c r="O356" s="50">
        <v>0.115</v>
      </c>
      <c r="P356" s="216">
        <v>32.299999999999997</v>
      </c>
      <c r="Q356" s="216"/>
      <c r="R356" s="216">
        <v>18.43</v>
      </c>
      <c r="S356" s="216">
        <v>8.11</v>
      </c>
      <c r="T356" s="216">
        <v>0.75</v>
      </c>
      <c r="U356" s="216"/>
      <c r="V356" s="27">
        <v>1.8</v>
      </c>
      <c r="Y356" s="27">
        <v>0</v>
      </c>
      <c r="Z356" s="27">
        <v>1.8</v>
      </c>
      <c r="AD356" s="27">
        <v>0</v>
      </c>
      <c r="AI356" s="27">
        <v>3.8</v>
      </c>
      <c r="AJ356" s="27">
        <v>788</v>
      </c>
      <c r="AK356" s="27">
        <v>0.7</v>
      </c>
      <c r="AL356" s="27">
        <v>30</v>
      </c>
      <c r="AM356" s="27">
        <v>532</v>
      </c>
      <c r="AN356" s="27">
        <v>82</v>
      </c>
      <c r="AO356" s="27">
        <v>487</v>
      </c>
      <c r="AP356" s="27">
        <v>3.93</v>
      </c>
      <c r="AQ356" s="27">
        <v>7.0000000000000007E-2</v>
      </c>
      <c r="AR356" s="27">
        <v>13.9</v>
      </c>
      <c r="AS356" s="27">
        <v>70</v>
      </c>
      <c r="AU356" s="27">
        <v>390</v>
      </c>
      <c r="AV356" s="27">
        <v>344</v>
      </c>
      <c r="AW356" s="27">
        <v>277</v>
      </c>
      <c r="BD356" s="27">
        <v>0.25</v>
      </c>
      <c r="BG356" s="27">
        <v>1.1499999999999999</v>
      </c>
      <c r="BI356" s="27">
        <v>0.04</v>
      </c>
      <c r="BJ356" s="27">
        <v>0.36</v>
      </c>
      <c r="BK356" s="27">
        <v>0.1</v>
      </c>
      <c r="BM356" s="27">
        <v>7.3999999999999996E-2</v>
      </c>
      <c r="BN356" s="27">
        <v>18</v>
      </c>
      <c r="BO356" s="27">
        <v>0.8</v>
      </c>
      <c r="BP356" s="27">
        <v>0</v>
      </c>
      <c r="BS356" s="27">
        <v>6.38</v>
      </c>
      <c r="BV356" s="27" t="s">
        <v>186</v>
      </c>
      <c r="BW356" s="27">
        <v>2722</v>
      </c>
      <c r="CA356" s="27">
        <f>CB356+J356+L356+P356+AD356+AI356</f>
        <v>100</v>
      </c>
      <c r="CB356" s="27">
        <f>100-(J356+L356+P356+AI356+AD356+AH356)</f>
        <v>1.8000000000000114</v>
      </c>
    </row>
    <row r="357" spans="1:80" ht="15" x14ac:dyDescent="0.3">
      <c r="A357" s="10"/>
      <c r="E357" s="40"/>
      <c r="F357" s="17"/>
      <c r="J357" s="216"/>
      <c r="K357" s="216"/>
      <c r="L357" s="216"/>
      <c r="M357" s="216" t="s">
        <v>1110</v>
      </c>
      <c r="N357" s="27" t="s">
        <v>1110</v>
      </c>
      <c r="P357" s="216"/>
      <c r="Q357" s="216"/>
      <c r="R357" s="216"/>
      <c r="S357" s="216"/>
      <c r="T357" s="216"/>
      <c r="U357" s="216"/>
      <c r="AI357"/>
    </row>
    <row r="358" spans="1:80" ht="15" x14ac:dyDescent="0.3">
      <c r="A358" s="10" t="s">
        <v>764</v>
      </c>
      <c r="B358" t="s">
        <v>499</v>
      </c>
      <c r="C358" s="54" t="s">
        <v>407</v>
      </c>
      <c r="D358" s="14">
        <v>2</v>
      </c>
      <c r="E358" s="40" t="s">
        <v>135</v>
      </c>
      <c r="F358" s="5" t="s">
        <v>1560</v>
      </c>
      <c r="H358" s="27">
        <v>1</v>
      </c>
      <c r="I358" s="217">
        <f>(L358*17)+(P358*37)+(CB358*17)+(AH358*29)+(AD358*8)</f>
        <v>1576.8999999999999</v>
      </c>
      <c r="J358" s="216">
        <v>40.6</v>
      </c>
      <c r="K358" s="216">
        <v>3.75</v>
      </c>
      <c r="L358" s="216">
        <v>23.9</v>
      </c>
      <c r="M358" s="216">
        <v>0</v>
      </c>
      <c r="N358" s="27">
        <v>23.9</v>
      </c>
      <c r="O358" s="27">
        <v>9.2999999999999999E-2</v>
      </c>
      <c r="P358" s="216">
        <v>31.5</v>
      </c>
      <c r="Q358" s="216"/>
      <c r="R358" s="216">
        <v>18.79</v>
      </c>
      <c r="S358" s="216">
        <v>7.94</v>
      </c>
      <c r="T358" s="216">
        <v>0.75</v>
      </c>
      <c r="U358" s="216">
        <v>1.84</v>
      </c>
      <c r="V358" s="27">
        <v>0.3</v>
      </c>
      <c r="Y358" s="27">
        <v>0</v>
      </c>
      <c r="Z358" s="27">
        <v>0.3</v>
      </c>
      <c r="AD358" s="27">
        <v>0</v>
      </c>
      <c r="AI358" s="27">
        <v>3.7</v>
      </c>
      <c r="AJ358" s="27">
        <v>806</v>
      </c>
      <c r="AK358" s="27">
        <v>0.8</v>
      </c>
      <c r="AL358" s="27">
        <v>31</v>
      </c>
      <c r="AM358" s="27">
        <v>565</v>
      </c>
      <c r="AN358" s="27">
        <v>71</v>
      </c>
      <c r="AO358" s="27">
        <v>511</v>
      </c>
      <c r="AP358" s="27">
        <v>3.74</v>
      </c>
      <c r="AQ358" s="27">
        <v>0.06</v>
      </c>
      <c r="AR358" s="27">
        <v>14.5</v>
      </c>
      <c r="AS358" s="27">
        <v>80</v>
      </c>
      <c r="AU358" s="27">
        <v>423</v>
      </c>
      <c r="AV358" s="27">
        <v>367</v>
      </c>
      <c r="AW358" s="27">
        <v>338</v>
      </c>
      <c r="BD358" s="27">
        <v>0.24</v>
      </c>
      <c r="BG358" s="27">
        <v>1.23</v>
      </c>
      <c r="BI358" s="27">
        <v>0.04</v>
      </c>
      <c r="BJ358" s="27">
        <v>0.34</v>
      </c>
      <c r="BK358" s="27">
        <v>0.1</v>
      </c>
      <c r="BM358" s="27">
        <v>0.08</v>
      </c>
      <c r="BN358" s="27">
        <v>21</v>
      </c>
      <c r="BO358" s="27">
        <v>1.5</v>
      </c>
      <c r="BP358" s="27">
        <v>0</v>
      </c>
      <c r="BS358" s="27">
        <v>6.38</v>
      </c>
      <c r="BV358" s="27" t="s">
        <v>186</v>
      </c>
      <c r="BW358" s="27">
        <v>2723</v>
      </c>
      <c r="CA358" s="27">
        <f>CB358+J358+L358+P358+AD358+AI358</f>
        <v>100</v>
      </c>
      <c r="CB358" s="27">
        <f>100-(J358+L358+P358+AI358+AD358+AH358)</f>
        <v>0.29999999999999716</v>
      </c>
    </row>
    <row r="359" spans="1:80" ht="15" x14ac:dyDescent="0.3">
      <c r="A359" s="10"/>
      <c r="E359" s="40"/>
      <c r="F359" s="5"/>
      <c r="J359" s="216"/>
      <c r="K359" s="216"/>
      <c r="L359" s="216"/>
      <c r="M359" s="216" t="s">
        <v>1110</v>
      </c>
      <c r="N359" s="27" t="s">
        <v>1110</v>
      </c>
      <c r="P359" s="216"/>
      <c r="Q359" s="216"/>
      <c r="R359" s="216"/>
      <c r="S359" s="216"/>
      <c r="T359" s="216"/>
      <c r="U359" s="216"/>
      <c r="AI359"/>
    </row>
    <row r="360" spans="1:80" ht="15" x14ac:dyDescent="0.3">
      <c r="A360" s="10" t="s">
        <v>765</v>
      </c>
      <c r="B360" t="s">
        <v>499</v>
      </c>
      <c r="C360" s="54" t="s">
        <v>407</v>
      </c>
      <c r="D360" s="14">
        <v>2</v>
      </c>
      <c r="E360" s="40" t="s">
        <v>492</v>
      </c>
      <c r="F360" s="5" t="s">
        <v>1583</v>
      </c>
      <c r="H360" s="27">
        <v>1</v>
      </c>
      <c r="I360" s="217">
        <f>(L360*17)+(P360*37)+(CB360*17)+(AH360*29)+(AD360*8)</f>
        <v>1367.9</v>
      </c>
      <c r="J360" s="216">
        <v>45.7</v>
      </c>
      <c r="K360" s="216">
        <v>3.26</v>
      </c>
      <c r="L360" s="216">
        <v>20.8</v>
      </c>
      <c r="M360" s="216">
        <v>0</v>
      </c>
      <c r="N360" s="27">
        <v>20.8</v>
      </c>
      <c r="O360" s="50">
        <v>8.5000000000000006E-2</v>
      </c>
      <c r="P360" s="216">
        <v>27</v>
      </c>
      <c r="Q360" s="216"/>
      <c r="R360" s="216">
        <v>17.02</v>
      </c>
      <c r="S360" s="216">
        <v>7.73</v>
      </c>
      <c r="T360" s="216">
        <v>0.86</v>
      </c>
      <c r="U360" s="216">
        <v>1.82</v>
      </c>
      <c r="V360" s="27">
        <v>0.9</v>
      </c>
      <c r="Y360" s="27">
        <v>0</v>
      </c>
      <c r="Z360" s="27">
        <v>0.9</v>
      </c>
      <c r="AD360" s="27">
        <v>0</v>
      </c>
      <c r="AI360" s="27">
        <v>5.6</v>
      </c>
      <c r="AJ360" s="27">
        <v>600</v>
      </c>
      <c r="AK360" s="27">
        <v>0.5</v>
      </c>
      <c r="AL360" s="27">
        <v>22</v>
      </c>
      <c r="AM360" s="27">
        <v>800</v>
      </c>
      <c r="AN360" s="27">
        <v>130</v>
      </c>
      <c r="AO360" s="27">
        <v>1320</v>
      </c>
      <c r="AP360" s="27">
        <v>3.2</v>
      </c>
      <c r="AQ360" s="27">
        <v>0.17</v>
      </c>
      <c r="AR360" s="27">
        <v>10</v>
      </c>
      <c r="AS360" s="27" t="s">
        <v>501</v>
      </c>
      <c r="AU360" s="27">
        <v>286</v>
      </c>
      <c r="AV360" s="27">
        <v>270</v>
      </c>
      <c r="AW360" s="27">
        <v>95</v>
      </c>
      <c r="BD360" s="27">
        <v>0.21</v>
      </c>
      <c r="BG360" s="27">
        <v>0.55000000000000004</v>
      </c>
      <c r="BI360" s="27">
        <v>0.03</v>
      </c>
      <c r="BJ360" s="27">
        <v>0.28000000000000003</v>
      </c>
      <c r="BK360" s="27">
        <v>0.1</v>
      </c>
      <c r="BM360" s="27">
        <v>0.08</v>
      </c>
      <c r="BN360" s="27">
        <v>18</v>
      </c>
      <c r="BO360" s="27">
        <v>0.9</v>
      </c>
      <c r="BP360" s="27" t="s">
        <v>501</v>
      </c>
      <c r="BS360" s="27">
        <v>6.38</v>
      </c>
      <c r="BV360" s="27" t="s">
        <v>186</v>
      </c>
      <c r="BW360" s="27">
        <v>2728</v>
      </c>
      <c r="CA360" s="27">
        <f>CB360+J360+L360+P360+AD360+AI360</f>
        <v>100</v>
      </c>
      <c r="CB360" s="27">
        <f>100-(J360+L360+P360+AI360+AD360+AH360)</f>
        <v>0.90000000000000568</v>
      </c>
    </row>
    <row r="361" spans="1:80" ht="15" x14ac:dyDescent="0.3">
      <c r="A361" s="10"/>
      <c r="E361" s="40"/>
      <c r="F361" s="5"/>
      <c r="J361" s="216"/>
      <c r="K361" s="216"/>
      <c r="L361" s="216"/>
      <c r="M361" s="27" t="s">
        <v>1110</v>
      </c>
      <c r="N361" s="27" t="s">
        <v>1110</v>
      </c>
      <c r="P361" s="216"/>
      <c r="Q361" s="216"/>
      <c r="R361" s="216"/>
      <c r="S361" s="216"/>
      <c r="T361" s="216"/>
      <c r="U361" s="216"/>
    </row>
    <row r="362" spans="1:80" ht="15" x14ac:dyDescent="0.3">
      <c r="A362" s="10" t="s">
        <v>766</v>
      </c>
      <c r="C362" s="54" t="s">
        <v>407</v>
      </c>
      <c r="D362" s="107">
        <v>3</v>
      </c>
      <c r="E362" s="40" t="s">
        <v>493</v>
      </c>
      <c r="F362" s="5" t="s">
        <v>1565</v>
      </c>
      <c r="J362" s="216"/>
      <c r="K362" s="216"/>
      <c r="L362" s="216"/>
      <c r="P362" s="216"/>
      <c r="Q362" s="216"/>
      <c r="R362" s="216"/>
      <c r="S362" s="216"/>
      <c r="T362" s="216"/>
      <c r="U362" s="216"/>
      <c r="BS362" s="27">
        <v>6.38</v>
      </c>
    </row>
    <row r="363" spans="1:80" ht="15" x14ac:dyDescent="0.3">
      <c r="A363" s="10"/>
      <c r="E363" s="40"/>
      <c r="F363" s="5"/>
      <c r="J363" s="216"/>
      <c r="K363" s="216"/>
      <c r="L363" s="216"/>
      <c r="P363" s="216"/>
      <c r="Q363" s="216"/>
      <c r="R363" s="216"/>
      <c r="S363" s="216"/>
      <c r="T363" s="216"/>
      <c r="U363" s="216"/>
    </row>
    <row r="364" spans="1:80" ht="15" x14ac:dyDescent="0.3">
      <c r="A364" s="10" t="s">
        <v>767</v>
      </c>
      <c r="C364" s="54" t="s">
        <v>407</v>
      </c>
      <c r="D364" s="107">
        <v>3</v>
      </c>
      <c r="E364" s="40" t="s">
        <v>1597</v>
      </c>
      <c r="F364" s="17"/>
      <c r="J364" s="216"/>
      <c r="K364" s="216"/>
      <c r="L364" s="216"/>
      <c r="P364" s="216"/>
      <c r="Q364" s="216"/>
      <c r="R364" s="216"/>
      <c r="S364" s="216"/>
      <c r="T364" s="216"/>
      <c r="U364" s="216"/>
      <c r="BS364" s="27">
        <v>6.38</v>
      </c>
    </row>
    <row r="365" spans="1:80" ht="15" x14ac:dyDescent="0.3">
      <c r="A365" s="10"/>
      <c r="E365" s="40"/>
      <c r="F365" s="17"/>
      <c r="J365" s="216"/>
      <c r="K365" s="216"/>
      <c r="L365" s="216"/>
      <c r="P365" s="216"/>
      <c r="Q365" s="216"/>
      <c r="R365" s="216"/>
      <c r="S365" s="216"/>
      <c r="T365" s="216"/>
      <c r="U365" s="216"/>
    </row>
    <row r="366" spans="1:80" ht="15" x14ac:dyDescent="0.3">
      <c r="A366" s="10" t="s">
        <v>768</v>
      </c>
      <c r="C366" s="54" t="s">
        <v>407</v>
      </c>
      <c r="D366" s="107">
        <v>3</v>
      </c>
      <c r="E366" s="40" t="s">
        <v>1171</v>
      </c>
      <c r="F366" s="17"/>
      <c r="J366" s="216"/>
      <c r="K366" s="216"/>
      <c r="L366" s="216"/>
      <c r="P366" s="216"/>
      <c r="Q366" s="216"/>
      <c r="R366" s="216"/>
      <c r="S366" s="216"/>
      <c r="T366" s="216"/>
      <c r="U366" s="216"/>
      <c r="BS366" s="27">
        <v>6.38</v>
      </c>
    </row>
    <row r="367" spans="1:80" ht="15" x14ac:dyDescent="0.3">
      <c r="A367" s="10"/>
      <c r="E367" s="40"/>
      <c r="F367" s="17"/>
      <c r="J367" s="216"/>
      <c r="K367" s="216"/>
      <c r="L367" s="216"/>
      <c r="P367" s="216"/>
      <c r="Q367" s="216"/>
      <c r="R367" s="216"/>
      <c r="S367" s="216"/>
      <c r="T367" s="216"/>
      <c r="U367" s="216"/>
    </row>
    <row r="368" spans="1:80" ht="15" x14ac:dyDescent="0.3">
      <c r="A368" s="10" t="s">
        <v>769</v>
      </c>
      <c r="B368" t="s">
        <v>499</v>
      </c>
      <c r="C368" s="54" t="s">
        <v>407</v>
      </c>
      <c r="D368" s="14">
        <v>2</v>
      </c>
      <c r="E368" s="40" t="s">
        <v>1172</v>
      </c>
      <c r="F368" s="5" t="s">
        <v>1584</v>
      </c>
      <c r="H368" s="27">
        <v>1</v>
      </c>
      <c r="I368" s="217">
        <f>(L368*17)+(P368*37)+(CB368*17)+(AH368*29)+(AD368*8)</f>
        <v>2328.3999999999996</v>
      </c>
      <c r="J368" s="216">
        <v>2.2000000000000002</v>
      </c>
      <c r="K368" s="216">
        <v>0.75</v>
      </c>
      <c r="L368" s="216">
        <v>4.8</v>
      </c>
      <c r="M368" s="216">
        <v>0</v>
      </c>
      <c r="N368" s="27">
        <v>4.8</v>
      </c>
      <c r="O368" s="27">
        <v>0</v>
      </c>
      <c r="P368" s="216">
        <v>35.5</v>
      </c>
      <c r="Q368" s="216"/>
      <c r="R368" s="216">
        <v>32.53</v>
      </c>
      <c r="S368" s="216">
        <v>0.97</v>
      </c>
      <c r="T368" s="216">
        <v>0.01</v>
      </c>
      <c r="U368" s="216">
        <v>0.33</v>
      </c>
      <c r="V368" s="241">
        <v>54.9</v>
      </c>
      <c r="W368" s="241"/>
      <c r="X368" s="241"/>
      <c r="Y368" s="241" t="s">
        <v>501</v>
      </c>
      <c r="Z368" s="27">
        <v>9.8000000000000007</v>
      </c>
      <c r="AD368" s="27">
        <v>0</v>
      </c>
      <c r="AI368" s="27">
        <v>2.6</v>
      </c>
      <c r="AJ368" s="27">
        <v>22</v>
      </c>
      <c r="AK368" s="27">
        <v>1.2</v>
      </c>
      <c r="AL368" s="27">
        <v>4</v>
      </c>
      <c r="AM368" s="27">
        <v>422</v>
      </c>
      <c r="AN368" s="27">
        <v>812</v>
      </c>
      <c r="AO368" s="27">
        <v>181</v>
      </c>
      <c r="AP368" s="27">
        <v>0.51</v>
      </c>
      <c r="AQ368" s="27">
        <v>0.12</v>
      </c>
      <c r="AR368" s="27">
        <v>0.6</v>
      </c>
      <c r="AS368" s="27">
        <v>220</v>
      </c>
      <c r="AU368" s="27">
        <v>20</v>
      </c>
      <c r="AV368" s="27">
        <v>0</v>
      </c>
      <c r="AW368" s="27">
        <v>120</v>
      </c>
      <c r="BD368" s="27">
        <v>0</v>
      </c>
      <c r="BG368" s="27">
        <v>0.27</v>
      </c>
      <c r="BI368" s="27">
        <v>0</v>
      </c>
      <c r="BJ368" s="27">
        <v>0.17</v>
      </c>
      <c r="BK368" s="27">
        <v>0</v>
      </c>
      <c r="BM368" s="27">
        <v>0</v>
      </c>
      <c r="BN368" s="27">
        <v>0</v>
      </c>
      <c r="BO368" s="27">
        <v>0</v>
      </c>
      <c r="BP368" s="27">
        <v>0</v>
      </c>
      <c r="BS368" s="27">
        <v>6.38</v>
      </c>
      <c r="BV368" s="27" t="s">
        <v>186</v>
      </c>
      <c r="BW368" s="27">
        <v>2751</v>
      </c>
      <c r="CA368" s="27">
        <f>CB368+J368+L368+P368+AD368+AI368</f>
        <v>100</v>
      </c>
      <c r="CB368" s="27">
        <f>100-(J368+L368+P368+AI368+AD368+AH368)</f>
        <v>54.9</v>
      </c>
    </row>
    <row r="369" spans="1:80" ht="15" x14ac:dyDescent="0.3">
      <c r="A369" s="10"/>
      <c r="E369" s="40"/>
      <c r="F369" s="5"/>
      <c r="J369" s="216"/>
      <c r="K369" s="216"/>
      <c r="L369" s="216"/>
      <c r="M369" s="216" t="s">
        <v>1110</v>
      </c>
      <c r="N369" s="27" t="s">
        <v>1110</v>
      </c>
      <c r="P369" s="216"/>
      <c r="T369" s="216"/>
      <c r="U369" s="216"/>
      <c r="V369" s="241"/>
      <c r="W369" s="241"/>
      <c r="X369" s="241"/>
      <c r="Y369" s="241"/>
    </row>
    <row r="370" spans="1:80" ht="15" x14ac:dyDescent="0.3">
      <c r="A370" s="10" t="s">
        <v>770</v>
      </c>
      <c r="B370" t="s">
        <v>499</v>
      </c>
      <c r="C370" s="25" t="s">
        <v>407</v>
      </c>
      <c r="D370" s="25">
        <v>1</v>
      </c>
      <c r="E370" s="40" t="s">
        <v>1556</v>
      </c>
      <c r="F370" s="5" t="s">
        <v>1556</v>
      </c>
      <c r="H370" s="27">
        <v>1</v>
      </c>
      <c r="I370" s="217">
        <f>(L370*17)+(P370*37)+(CB370*17)+(AH370*29)+(AD370*8)</f>
        <v>237.29999999999995</v>
      </c>
      <c r="J370" s="216">
        <v>88.2</v>
      </c>
      <c r="K370" s="216">
        <v>0.31</v>
      </c>
      <c r="L370" s="216">
        <v>2</v>
      </c>
      <c r="M370" s="216">
        <v>0</v>
      </c>
      <c r="N370" s="216">
        <v>2</v>
      </c>
      <c r="O370" s="27">
        <v>3.1E-2</v>
      </c>
      <c r="P370" s="216">
        <v>2.6</v>
      </c>
      <c r="Q370" s="216"/>
      <c r="R370" s="216">
        <v>1.1000000000000001</v>
      </c>
      <c r="S370" s="216">
        <v>1.1000000000000001</v>
      </c>
      <c r="T370" s="216">
        <v>0.3</v>
      </c>
      <c r="U370" s="216"/>
      <c r="V370" s="241">
        <v>6.3</v>
      </c>
      <c r="W370" s="241"/>
      <c r="X370" s="241"/>
      <c r="Y370" s="241">
        <v>0</v>
      </c>
      <c r="Z370" s="27">
        <v>6.3</v>
      </c>
      <c r="AD370" s="27">
        <v>0</v>
      </c>
      <c r="AI370" s="27">
        <v>0.9</v>
      </c>
      <c r="AJ370" s="27">
        <v>28</v>
      </c>
      <c r="AK370" s="27">
        <v>0.1</v>
      </c>
      <c r="AL370" s="27">
        <v>3</v>
      </c>
      <c r="AM370" s="27">
        <v>14</v>
      </c>
      <c r="AN370" s="27">
        <v>70</v>
      </c>
      <c r="AO370" s="27">
        <v>47</v>
      </c>
      <c r="AP370" s="27">
        <v>0.6</v>
      </c>
      <c r="AQ370" s="27">
        <v>0.05</v>
      </c>
      <c r="AS370" s="27" t="s">
        <v>1094</v>
      </c>
      <c r="AU370" s="27">
        <v>178</v>
      </c>
      <c r="AV370" s="27">
        <v>155</v>
      </c>
      <c r="AW370" s="27">
        <v>135</v>
      </c>
      <c r="BG370" s="27">
        <v>1.3</v>
      </c>
      <c r="BI370" s="27" t="s">
        <v>1094</v>
      </c>
      <c r="BJ370" s="27">
        <v>0.03</v>
      </c>
      <c r="BK370" s="27">
        <v>0.1</v>
      </c>
      <c r="BM370" s="27" t="s">
        <v>1094</v>
      </c>
      <c r="BN370" s="27">
        <v>2</v>
      </c>
      <c r="BO370" s="27" t="s">
        <v>1094</v>
      </c>
      <c r="BP370" s="27">
        <v>7</v>
      </c>
      <c r="BS370" s="27">
        <v>6.38</v>
      </c>
      <c r="BV370" s="27" t="s">
        <v>186</v>
      </c>
      <c r="BW370" s="27">
        <v>4322</v>
      </c>
      <c r="CA370" s="27">
        <f>CB370+J370+L370+P370+AD370+AI370</f>
        <v>100</v>
      </c>
      <c r="CB370" s="27">
        <f>100-(J370+L370+P370+AI370+AD370+AH370)</f>
        <v>6.2999999999999972</v>
      </c>
    </row>
    <row r="371" spans="1:80" ht="15" x14ac:dyDescent="0.3">
      <c r="A371" s="10"/>
      <c r="E371" s="40"/>
      <c r="F371" s="5"/>
      <c r="J371" s="216"/>
      <c r="K371" s="216"/>
      <c r="L371" s="216"/>
      <c r="M371" s="216" t="s">
        <v>1110</v>
      </c>
      <c r="N371" s="216" t="s">
        <v>1110</v>
      </c>
      <c r="P371" s="216"/>
      <c r="Q371" s="216"/>
      <c r="R371" s="216"/>
      <c r="S371" s="216"/>
      <c r="V371" s="241"/>
      <c r="W371" s="241"/>
      <c r="X371" s="241"/>
      <c r="Y371" s="241"/>
    </row>
    <row r="372" spans="1:80" ht="15" x14ac:dyDescent="0.3">
      <c r="A372" s="10" t="s">
        <v>771</v>
      </c>
      <c r="B372" t="s">
        <v>499</v>
      </c>
      <c r="C372" s="25" t="s">
        <v>407</v>
      </c>
      <c r="D372" s="25">
        <v>1</v>
      </c>
      <c r="E372" s="40" t="s">
        <v>1555</v>
      </c>
      <c r="F372" s="5" t="s">
        <v>1555</v>
      </c>
      <c r="H372" s="27">
        <v>1</v>
      </c>
      <c r="I372" s="217">
        <f>(L372*17)+(P372*37)+(CB372*17)+(AH372*29)+(AD372*8)</f>
        <v>297.09999999999985</v>
      </c>
      <c r="J372" s="216">
        <v>87.5</v>
      </c>
      <c r="K372" s="216">
        <v>0.16</v>
      </c>
      <c r="L372" s="216">
        <v>1</v>
      </c>
      <c r="M372" s="216">
        <v>0</v>
      </c>
      <c r="N372" s="216">
        <v>1</v>
      </c>
      <c r="O372" s="27">
        <v>1.4E-2</v>
      </c>
      <c r="P372" s="216">
        <v>4.4000000000000004</v>
      </c>
      <c r="Q372" s="216"/>
      <c r="R372" s="216">
        <v>2</v>
      </c>
      <c r="S372" s="216">
        <v>1.66</v>
      </c>
      <c r="T372" s="79">
        <v>0.5</v>
      </c>
      <c r="U372" s="79"/>
      <c r="V372" s="241">
        <v>6.9</v>
      </c>
      <c r="W372" s="241"/>
      <c r="X372" s="241"/>
      <c r="Y372" s="241">
        <v>0</v>
      </c>
      <c r="Z372" s="27">
        <v>6.9</v>
      </c>
      <c r="AD372" s="27">
        <v>0</v>
      </c>
      <c r="AI372" s="27">
        <v>0.2</v>
      </c>
      <c r="AJ372" s="27">
        <v>32</v>
      </c>
      <c r="AK372" s="27" t="s">
        <v>1094</v>
      </c>
      <c r="AL372" s="27">
        <v>3</v>
      </c>
      <c r="AM372" s="27">
        <v>14</v>
      </c>
      <c r="AN372" s="27">
        <v>51</v>
      </c>
      <c r="AO372" s="27">
        <v>17</v>
      </c>
      <c r="AP372" s="27">
        <v>0.17</v>
      </c>
      <c r="AQ372" s="27">
        <v>0.05</v>
      </c>
      <c r="AR372" s="27">
        <v>1.8</v>
      </c>
      <c r="AS372" s="27">
        <v>26</v>
      </c>
      <c r="AU372" s="27">
        <v>64</v>
      </c>
      <c r="AV372" s="27">
        <v>60</v>
      </c>
      <c r="AW372" s="27">
        <v>25</v>
      </c>
      <c r="BD372" s="27">
        <v>0.04</v>
      </c>
      <c r="BG372" s="27">
        <v>0.9</v>
      </c>
      <c r="BI372" s="27">
        <v>0.01</v>
      </c>
      <c r="BJ372" s="27">
        <v>0.04</v>
      </c>
      <c r="BK372" s="27">
        <v>0.2</v>
      </c>
      <c r="BM372" s="27">
        <v>1.0999999999999999E-2</v>
      </c>
      <c r="BN372" s="27">
        <v>5</v>
      </c>
      <c r="BO372" s="27" t="s">
        <v>1094</v>
      </c>
      <c r="BP372" s="27">
        <v>5</v>
      </c>
      <c r="BS372" s="27">
        <v>6.38</v>
      </c>
      <c r="BV372" s="27" t="s">
        <v>186</v>
      </c>
      <c r="BW372" s="27">
        <v>2741</v>
      </c>
      <c r="CA372" s="27">
        <f>CB372+J372+L372+P372+AD372+AI372</f>
        <v>100</v>
      </c>
      <c r="CB372" s="27">
        <f>100-(J372+L372+P372+AI372+AD372+AH372)</f>
        <v>6.8999999999999915</v>
      </c>
    </row>
    <row r="373" spans="1:80" ht="15" x14ac:dyDescent="0.3">
      <c r="A373" s="10"/>
      <c r="E373" s="40"/>
      <c r="F373" s="5"/>
      <c r="J373" s="216"/>
      <c r="K373" s="216"/>
      <c r="L373" s="216"/>
      <c r="M373" s="216" t="s">
        <v>1110</v>
      </c>
      <c r="N373" s="27" t="s">
        <v>1110</v>
      </c>
      <c r="P373" s="216"/>
      <c r="Q373" s="216"/>
      <c r="R373" s="216"/>
      <c r="S373" s="216"/>
      <c r="T373" s="79"/>
      <c r="U373" s="79"/>
      <c r="V373" s="241"/>
      <c r="W373" s="241"/>
      <c r="X373" s="241"/>
      <c r="Y373" s="241"/>
    </row>
    <row r="374" spans="1:80" ht="15" x14ac:dyDescent="0.3">
      <c r="A374" s="10" t="s">
        <v>772</v>
      </c>
      <c r="B374" t="s">
        <v>499</v>
      </c>
      <c r="C374" s="54" t="s">
        <v>407</v>
      </c>
      <c r="D374" s="14">
        <v>2</v>
      </c>
      <c r="E374" s="40" t="s">
        <v>22</v>
      </c>
      <c r="F374" s="5" t="s">
        <v>1557</v>
      </c>
      <c r="H374" s="27">
        <v>1</v>
      </c>
      <c r="I374" s="217">
        <f>(L374*17)+(P374*37)+(CB374*17)+(AH374*29)+(AD374*8)</f>
        <v>289.4000000000002</v>
      </c>
      <c r="J374" s="216">
        <v>87</v>
      </c>
      <c r="K374" s="216">
        <v>0.56000000000000005</v>
      </c>
      <c r="L374" s="216">
        <v>3.6</v>
      </c>
      <c r="M374" s="216">
        <v>0</v>
      </c>
      <c r="N374" s="27">
        <v>3.6</v>
      </c>
      <c r="O374" s="27">
        <v>1.0999999999999999E-2</v>
      </c>
      <c r="P374" s="216">
        <v>4.0999999999999996</v>
      </c>
      <c r="Q374" s="216"/>
      <c r="R374" s="216">
        <v>2.67</v>
      </c>
      <c r="S374" s="216">
        <v>1.1100000000000001</v>
      </c>
      <c r="T374" s="241">
        <v>0.15</v>
      </c>
      <c r="U374" s="79"/>
      <c r="V374" s="241">
        <v>4.4000000000000004</v>
      </c>
      <c r="W374" s="241"/>
      <c r="X374" s="241"/>
      <c r="Y374" s="241">
        <v>0</v>
      </c>
      <c r="Z374" s="27">
        <v>4.4000000000000004</v>
      </c>
      <c r="AD374" s="27">
        <v>0</v>
      </c>
      <c r="AI374" s="27">
        <v>0.8</v>
      </c>
      <c r="AJ374" s="27">
        <v>134</v>
      </c>
      <c r="AK374" s="27">
        <v>0.1</v>
      </c>
      <c r="AL374" s="27">
        <v>14</v>
      </c>
      <c r="AM374" s="27">
        <v>111</v>
      </c>
      <c r="AN374" s="27">
        <v>204</v>
      </c>
      <c r="AO374" s="27">
        <v>50</v>
      </c>
      <c r="AP374" s="27">
        <v>0.3</v>
      </c>
      <c r="AQ374" s="27">
        <v>0.05</v>
      </c>
      <c r="AR374" s="27">
        <v>1.4</v>
      </c>
      <c r="AS374" s="27">
        <v>18</v>
      </c>
      <c r="AU374" s="27">
        <v>56</v>
      </c>
      <c r="AV374" s="27">
        <v>56</v>
      </c>
      <c r="AW374" s="27" t="s">
        <v>501</v>
      </c>
      <c r="BD374" s="27">
        <v>0.13</v>
      </c>
      <c r="BG374" s="27">
        <v>0.09</v>
      </c>
      <c r="BI374" s="27">
        <v>0.05</v>
      </c>
      <c r="BJ374" s="27">
        <v>0.14000000000000001</v>
      </c>
      <c r="BK374" s="27">
        <v>0.3</v>
      </c>
      <c r="BM374" s="27">
        <v>4.5999999999999999E-2</v>
      </c>
      <c r="BN374" s="27">
        <v>1</v>
      </c>
      <c r="BO374" s="27">
        <v>0.1</v>
      </c>
      <c r="BP374" s="27">
        <v>1</v>
      </c>
      <c r="BS374" s="27">
        <v>6.38</v>
      </c>
      <c r="BV374" s="27" t="s">
        <v>186</v>
      </c>
      <c r="BW374" s="27">
        <v>2738</v>
      </c>
      <c r="CA374" s="27">
        <f>CB374+J374+L374+P374+AD374+AI374</f>
        <v>100</v>
      </c>
      <c r="CB374" s="27">
        <f>100-(J374+L374+P374+AI374+AD374+AH374)</f>
        <v>4.5000000000000142</v>
      </c>
    </row>
    <row r="375" spans="1:80" ht="15" x14ac:dyDescent="0.3">
      <c r="A375" s="10"/>
      <c r="E375" s="40"/>
      <c r="F375" s="5"/>
      <c r="J375" s="216"/>
      <c r="K375" s="216"/>
      <c r="L375" s="216"/>
      <c r="M375" s="216" t="s">
        <v>1110</v>
      </c>
      <c r="N375" s="27" t="s">
        <v>1110</v>
      </c>
      <c r="P375" s="216"/>
      <c r="Q375" s="216"/>
      <c r="R375" s="216"/>
      <c r="S375" s="216"/>
      <c r="T375" s="79"/>
      <c r="U375" s="79"/>
      <c r="V375" s="241"/>
      <c r="W375" s="241"/>
      <c r="X375" s="241"/>
      <c r="Y375" s="241"/>
    </row>
    <row r="376" spans="1:80" ht="15" x14ac:dyDescent="0.3">
      <c r="A376" s="10" t="s">
        <v>773</v>
      </c>
      <c r="B376" t="s">
        <v>499</v>
      </c>
      <c r="C376" s="25" t="s">
        <v>407</v>
      </c>
      <c r="D376" s="25">
        <v>1</v>
      </c>
      <c r="E376" s="40" t="s">
        <v>1404</v>
      </c>
      <c r="F376" s="17"/>
      <c r="H376" s="27">
        <v>1</v>
      </c>
      <c r="I376" s="217">
        <f>(L376*17)+(P376*37)+(CB376*17)+(AH376*29)+(AD376*8)</f>
        <v>270.23000000000013</v>
      </c>
      <c r="J376" s="216">
        <v>87.69</v>
      </c>
      <c r="K376" s="223">
        <f>L376/BS376</f>
        <v>0.51410658307210033</v>
      </c>
      <c r="L376" s="216">
        <v>3.28</v>
      </c>
      <c r="M376" s="216">
        <v>0</v>
      </c>
      <c r="N376" s="27">
        <v>3.3</v>
      </c>
      <c r="O376" s="27">
        <v>1.4E-2</v>
      </c>
      <c r="P376" s="216">
        <v>3.66</v>
      </c>
      <c r="Q376" s="216"/>
      <c r="R376" s="216">
        <v>2.278</v>
      </c>
      <c r="S376" s="216">
        <v>1.0569999999999999</v>
      </c>
      <c r="T376" s="241">
        <v>0.13600000000000001</v>
      </c>
      <c r="U376" s="79"/>
      <c r="V376" s="241">
        <f>W376-AD376</f>
        <v>4.6500000000000004</v>
      </c>
      <c r="W376" s="241">
        <v>4.6500000000000004</v>
      </c>
      <c r="X376" s="241"/>
      <c r="Y376" s="241"/>
      <c r="AD376" s="27">
        <v>0</v>
      </c>
      <c r="AI376" s="27">
        <v>0.72</v>
      </c>
      <c r="AJ376" s="27">
        <v>119</v>
      </c>
      <c r="AK376" s="27">
        <v>0.05</v>
      </c>
      <c r="AL376" s="27">
        <v>13</v>
      </c>
      <c r="AM376" s="27">
        <v>93</v>
      </c>
      <c r="AN376" s="27">
        <v>151</v>
      </c>
      <c r="AO376" s="27">
        <v>49</v>
      </c>
      <c r="AP376" s="27">
        <v>0.38</v>
      </c>
      <c r="AQ376" s="27">
        <v>0.01</v>
      </c>
      <c r="AR376" s="27">
        <v>2</v>
      </c>
      <c r="AS376" s="27">
        <v>4.0000000000000001E-3</v>
      </c>
      <c r="AT376" s="27">
        <v>33</v>
      </c>
      <c r="AV376" s="27">
        <v>31</v>
      </c>
      <c r="BI376" s="27">
        <v>3.7999999999999999E-2</v>
      </c>
      <c r="BJ376" s="27">
        <v>0.161</v>
      </c>
      <c r="BK376" s="27">
        <v>8.4000000000000005E-2</v>
      </c>
      <c r="BM376" s="27">
        <v>4.2000000000000003E-2</v>
      </c>
      <c r="BN376" s="27">
        <v>5</v>
      </c>
      <c r="BO376" s="27">
        <v>0.36</v>
      </c>
      <c r="BP376" s="27">
        <v>1.5</v>
      </c>
      <c r="BS376" s="27">
        <v>6.38</v>
      </c>
      <c r="BV376" s="27" t="s">
        <v>7</v>
      </c>
      <c r="BW376" s="79" t="s">
        <v>1202</v>
      </c>
      <c r="CA376" s="27">
        <f>CB376+J376+L376+P376+AD376+AI376</f>
        <v>100</v>
      </c>
      <c r="CB376" s="27">
        <f>100-(J376+L376+P376+AI376+AD376+AH376)</f>
        <v>4.6500000000000057</v>
      </c>
    </row>
    <row r="377" spans="1:80" ht="15" x14ac:dyDescent="0.3">
      <c r="A377" s="10"/>
      <c r="E377" s="40"/>
      <c r="F377" s="17"/>
      <c r="J377" s="216"/>
      <c r="K377" s="216"/>
      <c r="L377" s="216"/>
      <c r="M377" s="216" t="s">
        <v>1110</v>
      </c>
      <c r="N377" s="27" t="s">
        <v>1110</v>
      </c>
      <c r="P377" s="216"/>
      <c r="Q377" s="216"/>
      <c r="R377" s="216"/>
      <c r="S377" s="216"/>
      <c r="T377" s="79"/>
      <c r="U377" s="79"/>
      <c r="V377" s="241"/>
      <c r="W377" s="241"/>
      <c r="X377" s="241"/>
      <c r="Y377" s="241"/>
    </row>
    <row r="378" spans="1:80" ht="15" x14ac:dyDescent="0.3">
      <c r="A378" s="10" t="s">
        <v>774</v>
      </c>
      <c r="B378" t="s">
        <v>499</v>
      </c>
      <c r="C378" s="54" t="s">
        <v>407</v>
      </c>
      <c r="D378" s="14">
        <v>2</v>
      </c>
      <c r="E378" s="40" t="s">
        <v>490</v>
      </c>
      <c r="F378" s="5" t="s">
        <v>1581</v>
      </c>
      <c r="H378" s="27">
        <v>1</v>
      </c>
      <c r="I378" s="217">
        <f>(L378*17)+(P378*37)+(CB378*17)+(AH378*29)+(AD378*8)</f>
        <v>2112.1</v>
      </c>
      <c r="J378" s="216">
        <v>3</v>
      </c>
      <c r="K378" s="216">
        <v>4.03</v>
      </c>
      <c r="L378" s="216">
        <v>25.7</v>
      </c>
      <c r="M378" s="216">
        <v>0</v>
      </c>
      <c r="N378" s="27">
        <v>25.7</v>
      </c>
      <c r="O378" s="27">
        <v>9.7000000000000003E-2</v>
      </c>
      <c r="P378" s="216">
        <v>28</v>
      </c>
      <c r="Q378" s="216"/>
      <c r="R378" s="216">
        <v>17.55</v>
      </c>
      <c r="S378" s="216">
        <v>8.31</v>
      </c>
      <c r="T378" s="79">
        <v>0.7</v>
      </c>
      <c r="U378" s="241">
        <v>1.44</v>
      </c>
      <c r="V378" s="241">
        <v>37.4</v>
      </c>
      <c r="W378" s="241"/>
      <c r="X378" s="241"/>
      <c r="Y378" s="241">
        <v>0</v>
      </c>
      <c r="Z378" s="27">
        <v>37.4</v>
      </c>
      <c r="AD378" s="27">
        <v>0</v>
      </c>
      <c r="AI378" s="27">
        <v>5.7</v>
      </c>
      <c r="AJ378" s="27">
        <v>930</v>
      </c>
      <c r="AK378" s="27">
        <v>6</v>
      </c>
      <c r="AL378" s="27">
        <v>85</v>
      </c>
      <c r="AM378" s="27">
        <v>750</v>
      </c>
      <c r="AN378" s="27">
        <v>1200</v>
      </c>
      <c r="AO378" s="27">
        <v>350</v>
      </c>
      <c r="AP378" s="27">
        <v>3.34</v>
      </c>
      <c r="AQ378" s="27">
        <v>0.08</v>
      </c>
      <c r="AR378" s="27">
        <v>16.3</v>
      </c>
      <c r="AS378" s="27">
        <v>40</v>
      </c>
      <c r="AU378" s="27">
        <v>450</v>
      </c>
      <c r="AV378" s="27">
        <v>410</v>
      </c>
      <c r="AW378" s="27">
        <v>241</v>
      </c>
      <c r="BD378" s="27">
        <v>10</v>
      </c>
      <c r="BG378" s="27">
        <v>1.08</v>
      </c>
      <c r="BI378" s="27">
        <v>0.23</v>
      </c>
      <c r="BJ378" s="27">
        <v>1.4</v>
      </c>
      <c r="BK378" s="27">
        <v>0.6</v>
      </c>
      <c r="BM378" s="27">
        <v>0.30199999999999999</v>
      </c>
      <c r="BN378" s="27">
        <v>37</v>
      </c>
      <c r="BO378" s="27">
        <v>1.8</v>
      </c>
      <c r="BP378" s="27">
        <v>9</v>
      </c>
      <c r="BS378" s="27">
        <v>6.38</v>
      </c>
      <c r="BV378" s="27" t="s">
        <v>186</v>
      </c>
      <c r="BW378" s="27">
        <v>2721</v>
      </c>
      <c r="CA378" s="27">
        <f>CB378+J378+L378+P378+AD378+AI378</f>
        <v>100</v>
      </c>
      <c r="CB378" s="27">
        <f>100-(J378+L378+P378+AI378+AD378+AH378)</f>
        <v>37.599999999999994</v>
      </c>
    </row>
    <row r="379" spans="1:80" ht="15" x14ac:dyDescent="0.3">
      <c r="A379" s="10"/>
      <c r="E379" s="40"/>
      <c r="F379" s="5"/>
      <c r="J379" s="216"/>
      <c r="K379" s="216"/>
      <c r="L379" s="216"/>
      <c r="M379" s="216" t="s">
        <v>1110</v>
      </c>
      <c r="N379" s="27" t="s">
        <v>1110</v>
      </c>
      <c r="P379" s="216"/>
      <c r="Q379" s="216"/>
      <c r="R379" s="216"/>
      <c r="S379" s="216"/>
      <c r="T379" s="79"/>
      <c r="U379" s="241"/>
      <c r="V379" s="241"/>
      <c r="W379" s="241"/>
      <c r="X379" s="241"/>
      <c r="Y379" s="241"/>
    </row>
    <row r="380" spans="1:80" ht="15" x14ac:dyDescent="0.3">
      <c r="A380" s="10" t="s">
        <v>775</v>
      </c>
      <c r="B380" t="s">
        <v>499</v>
      </c>
      <c r="C380" s="54" t="s">
        <v>407</v>
      </c>
      <c r="D380" s="14">
        <v>2</v>
      </c>
      <c r="E380" s="40" t="s">
        <v>491</v>
      </c>
      <c r="F380" s="5" t="s">
        <v>1558</v>
      </c>
      <c r="H380" s="27">
        <v>1</v>
      </c>
      <c r="I380" s="217">
        <f>(L380*17)+(P380*37)+(CB380*17)+(AH380*29)+(AD380*8)</f>
        <v>262.09999999999991</v>
      </c>
      <c r="J380" s="216">
        <v>88</v>
      </c>
      <c r="K380" s="216">
        <v>0.5</v>
      </c>
      <c r="L380" s="216">
        <v>3.2</v>
      </c>
      <c r="M380" s="216">
        <v>0</v>
      </c>
      <c r="N380" s="27">
        <v>3.2</v>
      </c>
      <c r="O380" s="27">
        <v>1.2E-2</v>
      </c>
      <c r="P380" s="216">
        <v>3.5</v>
      </c>
      <c r="Q380" s="216"/>
      <c r="R380" s="216">
        <v>2.17</v>
      </c>
      <c r="S380" s="216">
        <v>1.03</v>
      </c>
      <c r="T380" s="241">
        <v>0.09</v>
      </c>
      <c r="U380" s="241">
        <v>0.24</v>
      </c>
      <c r="V380" s="241">
        <v>4.5999999999999996</v>
      </c>
      <c r="W380" s="241"/>
      <c r="X380" s="241"/>
      <c r="Y380" s="241">
        <v>0</v>
      </c>
      <c r="Z380" s="27">
        <v>4.5999999999999996</v>
      </c>
      <c r="AD380" s="27">
        <v>0</v>
      </c>
      <c r="AI380" s="27">
        <v>0.7</v>
      </c>
      <c r="AJ380" s="27">
        <v>115</v>
      </c>
      <c r="AK380" s="27">
        <v>0.7</v>
      </c>
      <c r="AL380" s="27">
        <v>11</v>
      </c>
      <c r="AM380" s="27">
        <v>93</v>
      </c>
      <c r="AN380" s="27">
        <v>148</v>
      </c>
      <c r="AO380" s="27">
        <v>43</v>
      </c>
      <c r="AP380" s="27">
        <v>0.41</v>
      </c>
      <c r="AQ380" s="27">
        <v>0.01</v>
      </c>
      <c r="AR380" s="27">
        <v>2</v>
      </c>
      <c r="AS380" s="27">
        <v>5</v>
      </c>
      <c r="AU380" s="27">
        <v>56</v>
      </c>
      <c r="AV380" s="27">
        <v>51</v>
      </c>
      <c r="AW380" s="27">
        <v>30</v>
      </c>
      <c r="BD380" s="27">
        <v>1.2</v>
      </c>
      <c r="BG380" s="27">
        <v>0.13</v>
      </c>
      <c r="BI380" s="27">
        <v>0.03</v>
      </c>
      <c r="BJ380" s="27">
        <v>0.17</v>
      </c>
      <c r="BK380" s="27">
        <v>0.1</v>
      </c>
      <c r="BM380" s="27">
        <v>3.6999999999999998E-2</v>
      </c>
      <c r="BN380" s="27">
        <v>5</v>
      </c>
      <c r="BO380" s="27">
        <v>0.2</v>
      </c>
      <c r="BP380" s="27">
        <v>1</v>
      </c>
      <c r="BS380" s="27">
        <v>6.38</v>
      </c>
      <c r="BV380" s="27" t="s">
        <v>186</v>
      </c>
      <c r="BW380" s="27">
        <v>2831</v>
      </c>
      <c r="CA380" s="27">
        <f>CB380+J380+L380+P380+AD380+AI380</f>
        <v>100</v>
      </c>
      <c r="CB380" s="27">
        <f>100-(J380+L380+P380+AI380+AD380+AH380)</f>
        <v>4.5999999999999943</v>
      </c>
    </row>
    <row r="381" spans="1:80" ht="15" x14ac:dyDescent="0.3">
      <c r="A381" s="10"/>
      <c r="E381" s="40"/>
      <c r="F381" s="5"/>
      <c r="J381" s="216"/>
      <c r="K381" s="216"/>
      <c r="L381" s="216"/>
      <c r="M381" s="216" t="s">
        <v>1110</v>
      </c>
      <c r="N381" s="27" t="s">
        <v>1110</v>
      </c>
      <c r="P381" s="216"/>
      <c r="Q381" s="216"/>
      <c r="R381" s="216"/>
      <c r="S381" s="216"/>
      <c r="T381" s="79"/>
      <c r="U381" s="79"/>
      <c r="V381" s="241"/>
      <c r="W381" s="241"/>
      <c r="X381" s="241"/>
      <c r="Y381" s="241"/>
    </row>
    <row r="382" spans="1:80" ht="15" x14ac:dyDescent="0.3">
      <c r="A382" s="10" t="s">
        <v>776</v>
      </c>
      <c r="B382" t="s">
        <v>499</v>
      </c>
      <c r="C382" s="54" t="s">
        <v>407</v>
      </c>
      <c r="D382" s="14">
        <v>2</v>
      </c>
      <c r="E382" s="40" t="s">
        <v>146</v>
      </c>
      <c r="F382" s="17"/>
      <c r="H382" s="27">
        <v>1</v>
      </c>
      <c r="I382" s="27">
        <f>(L382*17)+(P382*37)+(CB382*17)+(AH382*29)+(AD382*8)</f>
        <v>1524.83</v>
      </c>
      <c r="J382" s="216">
        <v>3</v>
      </c>
      <c r="K382" s="216">
        <v>5.7</v>
      </c>
      <c r="L382" s="216">
        <v>36.1</v>
      </c>
      <c r="M382" s="216">
        <v>0</v>
      </c>
      <c r="N382" s="27">
        <v>36.1</v>
      </c>
      <c r="O382" s="27">
        <v>1.2E-2</v>
      </c>
      <c r="P382" s="216">
        <v>0.6</v>
      </c>
      <c r="Q382" s="216"/>
      <c r="R382" s="216">
        <v>0.4</v>
      </c>
      <c r="S382" s="216">
        <v>0.2</v>
      </c>
      <c r="T382" s="79" t="s">
        <v>501</v>
      </c>
      <c r="U382" s="79" t="s">
        <v>501</v>
      </c>
      <c r="V382" s="241">
        <f>X382/1.1</f>
        <v>48.090909090909086</v>
      </c>
      <c r="W382" s="241"/>
      <c r="X382" s="241">
        <v>52.9</v>
      </c>
      <c r="Y382" s="219">
        <f>AA382/1.1</f>
        <v>0</v>
      </c>
      <c r="Z382" s="243">
        <f>AB382/1.05</f>
        <v>50.38095238095238</v>
      </c>
      <c r="AA382" s="27">
        <v>0</v>
      </c>
      <c r="AB382" s="27">
        <v>52.9</v>
      </c>
      <c r="AF382" s="27">
        <v>0</v>
      </c>
      <c r="AI382" s="27">
        <v>8.01</v>
      </c>
      <c r="AJ382" s="27">
        <v>1280</v>
      </c>
      <c r="AK382" s="27">
        <v>0.27</v>
      </c>
      <c r="AL382" s="27">
        <v>130</v>
      </c>
      <c r="AM382" s="27">
        <v>970</v>
      </c>
      <c r="AN382" s="27">
        <v>1590</v>
      </c>
      <c r="AO382" s="27">
        <v>550</v>
      </c>
      <c r="AP382" s="27">
        <v>4</v>
      </c>
      <c r="AQ382" s="27" t="s">
        <v>501</v>
      </c>
      <c r="AR382" s="27">
        <v>11</v>
      </c>
      <c r="AS382" s="27" t="s">
        <v>501</v>
      </c>
      <c r="AV382" s="27">
        <v>350</v>
      </c>
      <c r="AW382" s="27">
        <v>5</v>
      </c>
      <c r="BE382" s="27">
        <v>2.1</v>
      </c>
      <c r="BG382" s="27">
        <v>0.27</v>
      </c>
      <c r="BI382" s="27">
        <v>0.38</v>
      </c>
      <c r="BJ382" s="27">
        <v>1.63</v>
      </c>
      <c r="BK382" s="27">
        <v>1</v>
      </c>
      <c r="BM382" s="27">
        <v>0.6</v>
      </c>
      <c r="BN382" s="27">
        <v>51</v>
      </c>
      <c r="BO382" s="27">
        <v>2.6</v>
      </c>
      <c r="BP382" s="27">
        <v>13</v>
      </c>
      <c r="BS382" s="27">
        <v>6.38</v>
      </c>
      <c r="BV382" s="27" t="s">
        <v>8</v>
      </c>
      <c r="BW382" s="27">
        <v>229</v>
      </c>
      <c r="CA382" s="27">
        <f>CB382+J382+L382+P382+AD382+AI382</f>
        <v>100</v>
      </c>
      <c r="CB382" s="27">
        <f>100-(J382+L382+P382+AI382+AD382+AH382)</f>
        <v>52.29</v>
      </c>
    </row>
    <row r="383" spans="1:80" ht="15" x14ac:dyDescent="0.3">
      <c r="A383" s="10"/>
      <c r="E383" s="40"/>
      <c r="F383" s="17"/>
      <c r="J383" s="216"/>
      <c r="K383" s="216"/>
      <c r="L383" s="216"/>
      <c r="M383" s="216" t="s">
        <v>1110</v>
      </c>
      <c r="N383" s="27" t="s">
        <v>1110</v>
      </c>
      <c r="P383" s="216"/>
      <c r="Q383" s="216"/>
      <c r="R383" s="216"/>
      <c r="S383" s="216"/>
      <c r="T383" s="79"/>
      <c r="U383" s="79"/>
      <c r="AI383" s="27" t="s">
        <v>76</v>
      </c>
    </row>
    <row r="384" spans="1:80" ht="15" x14ac:dyDescent="0.3">
      <c r="A384" s="10" t="s">
        <v>777</v>
      </c>
      <c r="B384" t="s">
        <v>499</v>
      </c>
      <c r="C384" s="54" t="s">
        <v>407</v>
      </c>
      <c r="D384" s="14">
        <v>2</v>
      </c>
      <c r="E384" s="40" t="s">
        <v>147</v>
      </c>
      <c r="F384" s="17"/>
      <c r="H384" s="27">
        <v>1</v>
      </c>
      <c r="I384" s="217">
        <f>(L384*17)+(P384*37)+(CB384*17)+(AH384*29)+(AD384*8)</f>
        <v>107.40000000000005</v>
      </c>
      <c r="J384" s="216">
        <v>90.8</v>
      </c>
      <c r="K384" s="216">
        <v>0.53</v>
      </c>
      <c r="L384" s="216">
        <v>3.4</v>
      </c>
      <c r="M384" s="216">
        <v>0</v>
      </c>
      <c r="N384" s="27">
        <v>3.4</v>
      </c>
      <c r="O384" s="27">
        <v>2E-3</v>
      </c>
      <c r="P384" s="216">
        <v>0.1</v>
      </c>
      <c r="Q384" s="216"/>
      <c r="R384" s="216">
        <v>0.06</v>
      </c>
      <c r="S384" s="216">
        <v>0.02</v>
      </c>
      <c r="T384" s="79" t="s">
        <v>501</v>
      </c>
      <c r="U384" s="241">
        <v>125</v>
      </c>
      <c r="V384" s="241">
        <v>5</v>
      </c>
      <c r="W384" s="241"/>
      <c r="X384" s="241"/>
      <c r="Y384" s="241">
        <v>0</v>
      </c>
      <c r="Z384" s="27">
        <v>5</v>
      </c>
      <c r="AD384" s="27">
        <v>0</v>
      </c>
      <c r="AI384" s="27">
        <v>3</v>
      </c>
      <c r="AJ384" s="27">
        <v>125</v>
      </c>
      <c r="AK384" s="27" t="s">
        <v>501</v>
      </c>
      <c r="AL384" s="27">
        <v>10</v>
      </c>
      <c r="AM384" s="27">
        <v>96</v>
      </c>
      <c r="AN384" s="27">
        <v>170</v>
      </c>
      <c r="AO384" s="27">
        <v>51</v>
      </c>
      <c r="AP384" s="27">
        <v>0.39</v>
      </c>
      <c r="AQ384" s="27">
        <v>2.6</v>
      </c>
      <c r="AR384" s="27">
        <v>2.6</v>
      </c>
      <c r="AS384" s="27">
        <v>2</v>
      </c>
      <c r="AU384" s="27">
        <v>58</v>
      </c>
      <c r="AV384" s="27">
        <v>54</v>
      </c>
      <c r="AW384" s="27">
        <v>20</v>
      </c>
      <c r="BD384" s="27">
        <v>0.72</v>
      </c>
      <c r="BG384" s="27" t="s">
        <v>501</v>
      </c>
      <c r="BI384" s="27">
        <v>0.03</v>
      </c>
      <c r="BJ384" s="27">
        <v>0.17</v>
      </c>
      <c r="BK384" s="27">
        <v>0.1</v>
      </c>
      <c r="BM384" s="27">
        <v>2.4E-2</v>
      </c>
      <c r="BN384" s="27">
        <v>5</v>
      </c>
      <c r="BO384" s="27">
        <v>0.3</v>
      </c>
      <c r="BP384" s="27">
        <v>1</v>
      </c>
      <c r="BS384" s="27">
        <v>6.38</v>
      </c>
      <c r="BV384" s="27" t="s">
        <v>186</v>
      </c>
      <c r="BW384" s="27">
        <v>2719</v>
      </c>
      <c r="CA384" s="27">
        <f>CB384+J384+L384+P384+AD384+AI384</f>
        <v>100</v>
      </c>
      <c r="CB384" s="27">
        <f>100-(J384+L384+P384+AI384+AD384+AH384)</f>
        <v>2.7000000000000028</v>
      </c>
    </row>
    <row r="385" spans="1:80" ht="15" x14ac:dyDescent="0.3">
      <c r="A385" s="10"/>
      <c r="E385" s="40"/>
      <c r="F385" s="17"/>
      <c r="J385" s="216"/>
      <c r="K385" s="216"/>
      <c r="L385" s="216"/>
      <c r="M385" s="216" t="s">
        <v>1110</v>
      </c>
      <c r="N385" s="27" t="s">
        <v>1110</v>
      </c>
      <c r="P385" s="216"/>
      <c r="T385" s="79"/>
      <c r="U385" s="79"/>
      <c r="V385" s="241"/>
      <c r="W385" s="241"/>
      <c r="X385" s="241"/>
      <c r="Y385" s="241"/>
    </row>
    <row r="386" spans="1:80" ht="15" x14ac:dyDescent="0.3">
      <c r="A386" s="10" t="s">
        <v>778</v>
      </c>
      <c r="B386" t="s">
        <v>499</v>
      </c>
      <c r="C386" s="25" t="s">
        <v>407</v>
      </c>
      <c r="D386" s="25">
        <v>1</v>
      </c>
      <c r="E386" s="40" t="s">
        <v>136</v>
      </c>
      <c r="F386" s="17"/>
      <c r="H386" s="27">
        <v>1</v>
      </c>
      <c r="I386" s="217">
        <f>(L386*17)+(P386*37)+(CB386*17)+(AH386*29)+(AD386*8)</f>
        <v>277.07000000000005</v>
      </c>
      <c r="J386" s="216">
        <v>87.6</v>
      </c>
      <c r="K386" s="216">
        <v>0.55000000000000004</v>
      </c>
      <c r="L386" s="216">
        <v>3.5</v>
      </c>
      <c r="M386" s="216">
        <v>0</v>
      </c>
      <c r="N386" s="27">
        <v>3.5</v>
      </c>
      <c r="O386" s="27">
        <v>10</v>
      </c>
      <c r="P386" s="216">
        <v>3.9</v>
      </c>
      <c r="Q386" s="216"/>
      <c r="R386" s="216"/>
      <c r="S386" s="216"/>
      <c r="V386" s="241">
        <f>X386/1.1</f>
        <v>4.0909090909090908</v>
      </c>
      <c r="W386" s="241"/>
      <c r="X386" s="241">
        <v>4.5</v>
      </c>
      <c r="Y386" s="216">
        <f>AA386/1.1</f>
        <v>0</v>
      </c>
      <c r="Z386" s="241">
        <f>AB386/1.05</f>
        <v>4.2857142857142856</v>
      </c>
      <c r="AA386" s="27">
        <v>0</v>
      </c>
      <c r="AB386" s="27">
        <v>4.5</v>
      </c>
      <c r="AF386" s="27">
        <v>0</v>
      </c>
      <c r="AI386" s="112">
        <v>0.69</v>
      </c>
      <c r="AJ386" s="27">
        <v>120</v>
      </c>
      <c r="AK386" s="27">
        <v>0.18</v>
      </c>
      <c r="AL386" s="27">
        <v>13</v>
      </c>
      <c r="AM386" s="27">
        <v>91</v>
      </c>
      <c r="AN386" s="27">
        <v>140</v>
      </c>
      <c r="AO386" s="27">
        <v>57</v>
      </c>
      <c r="AP386" s="27">
        <v>0.3</v>
      </c>
      <c r="AQ386" s="27" t="s">
        <v>501</v>
      </c>
      <c r="AR386" s="27">
        <v>1</v>
      </c>
      <c r="AS386" s="27" t="s">
        <v>501</v>
      </c>
      <c r="AV386" s="27">
        <v>61</v>
      </c>
      <c r="AW386" s="27">
        <v>21</v>
      </c>
      <c r="BE386" s="27" t="s">
        <v>501</v>
      </c>
      <c r="BG386" s="27">
        <v>0.12</v>
      </c>
      <c r="BI386" s="27">
        <v>0.03</v>
      </c>
      <c r="BJ386" s="27">
        <v>0.14000000000000001</v>
      </c>
      <c r="BK386" s="27">
        <v>0.1</v>
      </c>
      <c r="BM386" s="27">
        <v>0.04</v>
      </c>
      <c r="BN386" s="27" t="s">
        <v>1094</v>
      </c>
      <c r="BO386" s="27">
        <v>0.1</v>
      </c>
      <c r="BP386" s="27" t="s">
        <v>1094</v>
      </c>
      <c r="BS386" s="27">
        <v>6.38</v>
      </c>
      <c r="BV386" s="27" t="s">
        <v>8</v>
      </c>
      <c r="BW386" s="27">
        <v>221</v>
      </c>
      <c r="CA386" s="27">
        <f>CB386+J386+L386+P386+AD386+AI386</f>
        <v>100</v>
      </c>
      <c r="CB386" s="27">
        <f>100-(J386+L386+P386+AI386+AD386+AH386)</f>
        <v>4.3100000000000023</v>
      </c>
    </row>
    <row r="387" spans="1:80" ht="15" x14ac:dyDescent="0.3">
      <c r="A387" s="10"/>
      <c r="E387" s="40"/>
      <c r="F387" s="17"/>
      <c r="J387" s="216"/>
      <c r="K387" s="216"/>
      <c r="L387" s="216"/>
      <c r="M387" s="216" t="s">
        <v>1110</v>
      </c>
      <c r="N387" s="27" t="s">
        <v>1110</v>
      </c>
      <c r="O387" s="27" t="s">
        <v>479</v>
      </c>
      <c r="P387" s="216"/>
      <c r="Q387" s="216"/>
      <c r="R387" s="216"/>
      <c r="S387" s="216"/>
      <c r="V387" s="241"/>
      <c r="W387" s="241"/>
      <c r="X387" s="241"/>
      <c r="Y387" s="241"/>
      <c r="AI387" s="27" t="s">
        <v>479</v>
      </c>
    </row>
    <row r="388" spans="1:80" ht="15" x14ac:dyDescent="0.3">
      <c r="A388" s="10" t="s">
        <v>779</v>
      </c>
      <c r="C388" s="54" t="s">
        <v>407</v>
      </c>
      <c r="D388" s="107">
        <v>3</v>
      </c>
      <c r="E388" s="40" t="s">
        <v>137</v>
      </c>
      <c r="F388" s="5" t="s">
        <v>252</v>
      </c>
      <c r="J388" s="216"/>
      <c r="K388" s="216"/>
      <c r="L388" s="216"/>
      <c r="M388" s="216"/>
      <c r="P388" s="216"/>
      <c r="Q388" s="216"/>
      <c r="R388" s="216"/>
      <c r="S388" s="216"/>
      <c r="V388" s="241"/>
      <c r="W388" s="241"/>
      <c r="X388" s="241"/>
      <c r="Y388" s="241"/>
      <c r="BS388" s="27">
        <v>6.38</v>
      </c>
    </row>
    <row r="389" spans="1:80" ht="15" x14ac:dyDescent="0.3">
      <c r="A389" s="10"/>
      <c r="E389" s="40"/>
      <c r="F389" s="5"/>
      <c r="J389" s="216"/>
      <c r="K389" s="216"/>
      <c r="L389" s="216"/>
      <c r="M389" s="216"/>
      <c r="P389" s="216"/>
      <c r="Q389" s="216"/>
      <c r="R389" s="216"/>
      <c r="S389" s="216"/>
      <c r="V389" s="241"/>
      <c r="W389" s="241"/>
      <c r="X389" s="241"/>
      <c r="Y389" s="241"/>
    </row>
    <row r="390" spans="1:80" ht="15" x14ac:dyDescent="0.3">
      <c r="A390" s="10" t="s">
        <v>780</v>
      </c>
      <c r="C390" s="54" t="s">
        <v>407</v>
      </c>
      <c r="D390" s="107">
        <v>3</v>
      </c>
      <c r="E390" s="40" t="s">
        <v>138</v>
      </c>
      <c r="F390" s="5" t="s">
        <v>1568</v>
      </c>
      <c r="J390" s="216"/>
      <c r="K390" s="216"/>
      <c r="L390" s="216"/>
      <c r="M390" s="216"/>
      <c r="P390" s="216"/>
      <c r="Q390" s="216"/>
      <c r="R390" s="216"/>
      <c r="S390" s="216"/>
      <c r="V390" s="241"/>
      <c r="W390" s="241"/>
      <c r="X390" s="241"/>
      <c r="Y390" s="241"/>
      <c r="BS390" s="27">
        <v>6.38</v>
      </c>
    </row>
    <row r="391" spans="1:80" ht="15" x14ac:dyDescent="0.3">
      <c r="A391" s="10"/>
      <c r="E391" s="40"/>
      <c r="F391" s="5"/>
      <c r="J391" s="216"/>
      <c r="K391" s="216"/>
      <c r="L391" s="216"/>
      <c r="M391" s="216"/>
      <c r="P391" s="216"/>
      <c r="Q391" s="216"/>
      <c r="R391" s="216"/>
      <c r="S391" s="216"/>
      <c r="V391" s="241"/>
      <c r="W391" s="241"/>
      <c r="X391" s="241"/>
      <c r="Y391" s="241"/>
    </row>
    <row r="392" spans="1:80" ht="15" x14ac:dyDescent="0.3">
      <c r="A392" s="10" t="s">
        <v>781</v>
      </c>
      <c r="C392" s="54" t="s">
        <v>407</v>
      </c>
      <c r="D392" s="107">
        <v>3</v>
      </c>
      <c r="E392" s="40" t="s">
        <v>1598</v>
      </c>
      <c r="F392" s="17"/>
      <c r="J392" s="216"/>
      <c r="K392" s="216"/>
      <c r="L392" s="216"/>
      <c r="M392" s="216"/>
      <c r="P392" s="216"/>
      <c r="Q392" s="216"/>
      <c r="R392" s="216"/>
      <c r="S392" s="216"/>
      <c r="V392" s="241"/>
      <c r="W392" s="241"/>
      <c r="X392" s="241"/>
      <c r="Y392" s="241"/>
      <c r="BS392" s="27">
        <v>6.38</v>
      </c>
    </row>
    <row r="393" spans="1:80" ht="15" x14ac:dyDescent="0.3">
      <c r="A393" s="10"/>
      <c r="E393" s="40"/>
      <c r="F393" s="17"/>
      <c r="J393" s="216"/>
      <c r="K393" s="216"/>
      <c r="L393" s="216"/>
      <c r="M393" s="216"/>
      <c r="P393" s="216"/>
      <c r="Q393" s="216"/>
      <c r="R393" s="216"/>
      <c r="S393" s="216"/>
      <c r="V393" s="241"/>
      <c r="W393" s="241"/>
      <c r="X393" s="241"/>
      <c r="Y393" s="241"/>
    </row>
    <row r="394" spans="1:80" ht="15" x14ac:dyDescent="0.3">
      <c r="A394" s="10" t="s">
        <v>782</v>
      </c>
      <c r="B394" t="s">
        <v>499</v>
      </c>
      <c r="C394" s="25" t="s">
        <v>407</v>
      </c>
      <c r="D394" s="25">
        <v>1</v>
      </c>
      <c r="E394" s="40" t="s">
        <v>1115</v>
      </c>
      <c r="F394" s="17"/>
      <c r="H394" s="27">
        <v>1</v>
      </c>
      <c r="I394" s="217">
        <f>(L394*17)+(P394*37)+(CB394*17)+(AH394*29)+(AD394*8)</f>
        <v>260.0999999999998</v>
      </c>
      <c r="J394" s="216">
        <v>88</v>
      </c>
      <c r="K394" s="216">
        <v>0.5</v>
      </c>
      <c r="L394" s="216">
        <v>3.2</v>
      </c>
      <c r="M394" s="216">
        <v>0</v>
      </c>
      <c r="N394" s="27">
        <v>3.2</v>
      </c>
      <c r="O394" s="111">
        <v>0.01</v>
      </c>
      <c r="P394" s="216">
        <v>3.4</v>
      </c>
      <c r="Q394" s="216"/>
      <c r="R394" s="216">
        <v>1.94</v>
      </c>
      <c r="S394" s="216">
        <v>0.9</v>
      </c>
      <c r="T394" s="241">
        <v>0.11</v>
      </c>
      <c r="U394" s="241"/>
      <c r="V394" s="241">
        <v>4.8</v>
      </c>
      <c r="W394" s="241"/>
      <c r="X394" s="241"/>
      <c r="Y394" s="241">
        <v>0</v>
      </c>
      <c r="Z394" s="27">
        <v>4.8</v>
      </c>
      <c r="AD394" s="27">
        <v>0</v>
      </c>
      <c r="AI394" s="27">
        <v>0.7</v>
      </c>
      <c r="AJ394" s="27">
        <v>117</v>
      </c>
      <c r="AK394" s="27">
        <v>0.1</v>
      </c>
      <c r="AL394" s="27">
        <v>12</v>
      </c>
      <c r="AM394" s="27">
        <v>87</v>
      </c>
      <c r="AN394" s="27">
        <v>147</v>
      </c>
      <c r="AO394" s="27">
        <v>49</v>
      </c>
      <c r="AP394" s="27">
        <v>0.38</v>
      </c>
      <c r="AQ394" s="27">
        <v>0.01</v>
      </c>
      <c r="AR394" s="27">
        <v>2</v>
      </c>
      <c r="AS394" s="27">
        <v>4</v>
      </c>
      <c r="AU394" s="27">
        <v>40</v>
      </c>
      <c r="AV394" s="27">
        <v>37</v>
      </c>
      <c r="AW394" s="27">
        <v>19</v>
      </c>
      <c r="BD394" s="27">
        <v>0.03</v>
      </c>
      <c r="BG394" s="27">
        <v>0.14000000000000001</v>
      </c>
      <c r="BI394" s="27">
        <v>0.02</v>
      </c>
      <c r="BJ394" s="27">
        <v>0.14000000000000001</v>
      </c>
      <c r="BK394" s="27">
        <v>0.1</v>
      </c>
      <c r="BM394" s="27">
        <v>2.7E-2</v>
      </c>
      <c r="BN394" s="27">
        <v>5</v>
      </c>
      <c r="BO394" s="27">
        <v>0.4</v>
      </c>
      <c r="BP394" s="27">
        <v>1</v>
      </c>
      <c r="BS394" s="27">
        <v>6.38</v>
      </c>
      <c r="BV394" s="27" t="s">
        <v>186</v>
      </c>
      <c r="BW394" s="27">
        <v>4308</v>
      </c>
      <c r="CA394" s="27">
        <f>CB394+J394+L394+P394+AD394+AI394</f>
        <v>100</v>
      </c>
      <c r="CB394" s="27">
        <f>100-(J394+L394+P394+AI394+AD394+AH394)</f>
        <v>4.6999999999999886</v>
      </c>
    </row>
    <row r="395" spans="1:80" ht="15" x14ac:dyDescent="0.3">
      <c r="A395" s="10"/>
      <c r="E395" s="40"/>
      <c r="F395" s="17"/>
      <c r="J395" s="216"/>
      <c r="K395" s="216"/>
      <c r="L395" s="216"/>
      <c r="M395" s="216" t="s">
        <v>1110</v>
      </c>
      <c r="N395" s="27" t="s">
        <v>1110</v>
      </c>
      <c r="P395" s="216"/>
      <c r="Q395" s="216"/>
      <c r="R395" s="216"/>
      <c r="S395" s="216"/>
      <c r="T395" s="241"/>
      <c r="U395" s="241"/>
      <c r="V395" s="241"/>
      <c r="W395" s="241"/>
      <c r="X395" s="241"/>
      <c r="Y395" s="241"/>
    </row>
    <row r="396" spans="1:80" ht="15" x14ac:dyDescent="0.3">
      <c r="A396" s="10" t="s">
        <v>783</v>
      </c>
      <c r="B396" t="s">
        <v>499</v>
      </c>
      <c r="C396" s="54" t="s">
        <v>407</v>
      </c>
      <c r="D396" s="14">
        <v>2</v>
      </c>
      <c r="E396" s="40" t="s">
        <v>1510</v>
      </c>
      <c r="F396" s="17"/>
      <c r="H396" s="27">
        <v>1</v>
      </c>
      <c r="I396" s="27">
        <f>(L396*17)+(P396*37)+(CB396*17)+(AH396*29)+(AD396*8)</f>
        <v>210.00000000000006</v>
      </c>
      <c r="J396" s="216">
        <v>89.3</v>
      </c>
      <c r="K396" s="216">
        <v>0.52</v>
      </c>
      <c r="L396" s="216">
        <v>3.3</v>
      </c>
      <c r="M396" s="216">
        <v>0</v>
      </c>
      <c r="N396" s="27">
        <v>3.3</v>
      </c>
      <c r="O396" s="27">
        <v>7.0000000000000001E-3</v>
      </c>
      <c r="P396" s="216">
        <v>2</v>
      </c>
      <c r="Q396" s="216"/>
      <c r="R396" s="216">
        <v>1.28</v>
      </c>
      <c r="S396" s="216">
        <v>0.59</v>
      </c>
      <c r="T396" s="241">
        <v>0.06</v>
      </c>
      <c r="U396" s="241">
        <v>0.13</v>
      </c>
      <c r="V396" s="241">
        <v>4.9000000000000004</v>
      </c>
      <c r="W396" s="241"/>
      <c r="X396" s="241"/>
      <c r="Y396" s="241">
        <v>0</v>
      </c>
      <c r="Z396" s="27">
        <v>4.9000000000000004</v>
      </c>
      <c r="AD396" s="27">
        <v>0</v>
      </c>
      <c r="AI396" s="27">
        <v>0.7</v>
      </c>
      <c r="AJ396" s="27">
        <v>122</v>
      </c>
      <c r="AK396" s="27">
        <v>0.1</v>
      </c>
      <c r="AL396" s="27">
        <v>12</v>
      </c>
      <c r="AM396" s="27">
        <v>89</v>
      </c>
      <c r="AN396" s="27">
        <v>152</v>
      </c>
      <c r="AO396" s="27">
        <v>46</v>
      </c>
      <c r="AP396" s="27">
        <v>0.39</v>
      </c>
      <c r="AQ396" s="27">
        <v>0.01</v>
      </c>
      <c r="AR396" s="27">
        <v>2.2000000000000002</v>
      </c>
      <c r="AS396" s="27">
        <v>2</v>
      </c>
      <c r="AU396" s="27">
        <v>24</v>
      </c>
      <c r="AV396" s="27">
        <v>21</v>
      </c>
      <c r="AW396" s="27">
        <v>16</v>
      </c>
      <c r="BD396" s="27">
        <v>0.01</v>
      </c>
      <c r="BG396" s="27">
        <v>7.0000000000000007E-2</v>
      </c>
      <c r="BI396" s="27">
        <v>0.02</v>
      </c>
      <c r="BJ396" s="27">
        <v>0.16</v>
      </c>
      <c r="BK396" s="27">
        <v>0.1</v>
      </c>
      <c r="BM396" s="27">
        <v>3.4000000000000002E-2</v>
      </c>
      <c r="BN396" s="27">
        <v>5</v>
      </c>
      <c r="BO396" s="27">
        <v>0.4</v>
      </c>
      <c r="BP396" s="27">
        <v>1</v>
      </c>
      <c r="BS396" s="27">
        <v>6.38</v>
      </c>
      <c r="BV396" s="27" t="s">
        <v>186</v>
      </c>
      <c r="BW396" s="27">
        <v>2772</v>
      </c>
      <c r="CA396" s="27">
        <f>CB396+J396+L396+P396+AD396+AI396</f>
        <v>100</v>
      </c>
      <c r="CB396" s="27">
        <f>100-(J396+L396+P396+AI396+AD396+AH396)</f>
        <v>4.7000000000000028</v>
      </c>
    </row>
    <row r="397" spans="1:80" ht="15" x14ac:dyDescent="0.3">
      <c r="A397" s="10"/>
      <c r="E397" s="40"/>
      <c r="F397" s="17"/>
      <c r="J397" s="216"/>
      <c r="K397" s="216"/>
      <c r="L397" s="216"/>
      <c r="M397" s="216" t="s">
        <v>1110</v>
      </c>
      <c r="N397" s="27" t="s">
        <v>1110</v>
      </c>
      <c r="P397" s="216"/>
      <c r="Q397" s="216"/>
      <c r="R397" s="216"/>
      <c r="S397" s="216"/>
      <c r="T397" s="241"/>
      <c r="U397" s="241"/>
      <c r="V397" s="241"/>
      <c r="W397" s="241"/>
      <c r="X397" s="241"/>
      <c r="Y397" s="241"/>
    </row>
    <row r="398" spans="1:80" ht="15" x14ac:dyDescent="0.3">
      <c r="A398" s="10" t="s">
        <v>784</v>
      </c>
      <c r="B398" t="s">
        <v>499</v>
      </c>
      <c r="C398" s="54" t="s">
        <v>407</v>
      </c>
      <c r="D398" s="107">
        <v>3</v>
      </c>
      <c r="E398" s="40" t="s">
        <v>139</v>
      </c>
      <c r="F398" s="17"/>
      <c r="H398" s="27">
        <v>1</v>
      </c>
      <c r="I398" s="217">
        <f>(L398*17)+(P398*37)+(CB398*17)+(AH398*29)+(AD398*8)</f>
        <v>146.79999999999995</v>
      </c>
      <c r="J398" s="216">
        <v>90.8</v>
      </c>
      <c r="K398" s="216">
        <v>0.53</v>
      </c>
      <c r="L398" s="216">
        <v>3.4</v>
      </c>
      <c r="M398" s="216">
        <v>0</v>
      </c>
      <c r="N398" s="27">
        <v>3.4</v>
      </c>
      <c r="O398" s="27">
        <v>2E-3</v>
      </c>
      <c r="P398" s="216">
        <v>0.2</v>
      </c>
      <c r="Q398" s="216"/>
      <c r="R398" s="216">
        <v>0.11</v>
      </c>
      <c r="S398" s="216">
        <v>0.05</v>
      </c>
      <c r="T398" s="241">
        <v>0.01</v>
      </c>
      <c r="U398" s="241" t="s">
        <v>501</v>
      </c>
      <c r="V398" s="241">
        <v>4.9000000000000004</v>
      </c>
      <c r="W398" s="241"/>
      <c r="X398" s="241"/>
      <c r="Y398" s="241">
        <v>0</v>
      </c>
      <c r="Z398" s="27">
        <v>4.9000000000000004</v>
      </c>
      <c r="AI398" s="27">
        <v>0.8</v>
      </c>
      <c r="AJ398" s="27">
        <v>123</v>
      </c>
      <c r="AK398" s="27" t="s">
        <v>501</v>
      </c>
      <c r="AL398" s="27">
        <v>11</v>
      </c>
      <c r="AM398" s="27">
        <v>101</v>
      </c>
      <c r="AN398" s="27">
        <v>166</v>
      </c>
      <c r="AO398" s="27">
        <v>52</v>
      </c>
      <c r="AP398" s="27">
        <v>0.4</v>
      </c>
      <c r="AQ398" s="27">
        <v>0.01</v>
      </c>
      <c r="AR398" s="27">
        <v>2.1</v>
      </c>
      <c r="AS398" s="27">
        <v>2</v>
      </c>
      <c r="AU398" s="27">
        <v>1</v>
      </c>
      <c r="AV398" s="27">
        <v>1</v>
      </c>
      <c r="AW398" s="27" t="s">
        <v>501</v>
      </c>
      <c r="BD398" s="27" t="s">
        <v>501</v>
      </c>
      <c r="BG398" s="27">
        <v>0.04</v>
      </c>
      <c r="BI398" s="27">
        <v>0.04</v>
      </c>
      <c r="BJ398" s="27">
        <v>0.14000000000000001</v>
      </c>
      <c r="BK398" s="27">
        <v>0.1</v>
      </c>
      <c r="BM398" s="27">
        <v>0.04</v>
      </c>
      <c r="BN398" s="27">
        <v>5</v>
      </c>
      <c r="BO398" s="27">
        <v>0.4</v>
      </c>
      <c r="BP398" s="27">
        <v>1</v>
      </c>
      <c r="BS398" s="27">
        <v>6.38</v>
      </c>
      <c r="BV398" s="27" t="s">
        <v>186</v>
      </c>
      <c r="BW398" s="27">
        <v>2775</v>
      </c>
      <c r="CA398" s="27">
        <f>CB398+J398+L398+P398+AD398+AI398</f>
        <v>100</v>
      </c>
      <c r="CB398" s="27">
        <f>100-(J398+L398+P398+AI398+AD398+AH398)</f>
        <v>4.7999999999999972</v>
      </c>
    </row>
    <row r="399" spans="1:80" ht="15" x14ac:dyDescent="0.3">
      <c r="A399" s="10"/>
      <c r="E399" s="40"/>
      <c r="F399" s="17"/>
      <c r="J399" s="216"/>
      <c r="K399" s="216"/>
      <c r="L399" s="216"/>
      <c r="M399" s="216" t="s">
        <v>1110</v>
      </c>
      <c r="N399" s="27" t="s">
        <v>1110</v>
      </c>
      <c r="P399" s="216"/>
      <c r="Q399" s="216"/>
      <c r="R399" s="216"/>
      <c r="S399" s="216"/>
      <c r="T399" s="241"/>
      <c r="U399" s="241"/>
      <c r="V399" s="241"/>
      <c r="W399" s="241"/>
      <c r="X399" s="241"/>
      <c r="Y399" s="241"/>
    </row>
    <row r="400" spans="1:80" ht="15" x14ac:dyDescent="0.3">
      <c r="A400" s="10" t="s">
        <v>785</v>
      </c>
      <c r="B400" t="s">
        <v>499</v>
      </c>
      <c r="C400" s="54" t="s">
        <v>407</v>
      </c>
      <c r="D400" s="14">
        <v>2</v>
      </c>
      <c r="E400" s="40" t="s">
        <v>140</v>
      </c>
      <c r="F400" s="5" t="s">
        <v>1559</v>
      </c>
      <c r="H400" s="27">
        <v>1</v>
      </c>
      <c r="I400" s="217">
        <f>(L400*17)+(P400*37)+(CB400*17)+(AH400*29)+(AD400*8)</f>
        <v>135.10000000000008</v>
      </c>
      <c r="J400" s="216">
        <v>93.3</v>
      </c>
      <c r="K400" s="216">
        <v>0.49</v>
      </c>
      <c r="L400" s="216">
        <v>2.8</v>
      </c>
      <c r="M400" s="216">
        <v>0</v>
      </c>
      <c r="N400" s="27">
        <v>2.8</v>
      </c>
      <c r="O400" s="27">
        <v>0</v>
      </c>
      <c r="P400" s="216">
        <v>1.9</v>
      </c>
      <c r="Q400" s="216"/>
      <c r="R400" s="216">
        <v>0.21</v>
      </c>
      <c r="S400" s="216">
        <v>0.33</v>
      </c>
      <c r="T400" s="241">
        <v>0.83</v>
      </c>
      <c r="U400" s="241"/>
      <c r="V400" s="241">
        <v>0.5</v>
      </c>
      <c r="W400" s="241"/>
      <c r="X400" s="241"/>
      <c r="Y400" s="241">
        <v>0</v>
      </c>
      <c r="Z400" s="27">
        <v>0.5</v>
      </c>
      <c r="AD400" s="27">
        <v>1.3</v>
      </c>
      <c r="AI400" s="27">
        <v>0.3</v>
      </c>
      <c r="AJ400" s="27">
        <v>4</v>
      </c>
      <c r="AK400" s="27">
        <v>0.6</v>
      </c>
      <c r="AL400" s="27">
        <v>85</v>
      </c>
      <c r="AM400" s="27">
        <v>49</v>
      </c>
      <c r="AN400" s="27">
        <v>141</v>
      </c>
      <c r="AO400" s="27">
        <v>12</v>
      </c>
      <c r="AP400" s="27">
        <v>0.23</v>
      </c>
      <c r="AQ400" s="27">
        <v>0.12</v>
      </c>
      <c r="AR400" s="27">
        <v>1.3</v>
      </c>
      <c r="AS400" s="27">
        <v>170</v>
      </c>
      <c r="AU400" s="27">
        <v>3</v>
      </c>
      <c r="AV400" s="27">
        <v>0</v>
      </c>
      <c r="AW400" s="27" t="s">
        <v>501</v>
      </c>
      <c r="BD400" s="27">
        <v>0</v>
      </c>
      <c r="BG400" s="27">
        <v>0.01</v>
      </c>
      <c r="BI400" s="27">
        <v>0.16</v>
      </c>
      <c r="BJ400" s="27">
        <v>7.0000000000000007E-2</v>
      </c>
      <c r="BK400" s="27">
        <v>0.1</v>
      </c>
      <c r="BM400" s="27">
        <v>4.1000000000000002E-2</v>
      </c>
      <c r="BN400" s="27">
        <v>2</v>
      </c>
      <c r="BO400" s="27">
        <v>0</v>
      </c>
      <c r="BP400" s="27">
        <v>0</v>
      </c>
      <c r="BS400" s="27">
        <v>6.38</v>
      </c>
      <c r="BV400" s="27" t="s">
        <v>186</v>
      </c>
      <c r="BW400" s="27">
        <v>2737</v>
      </c>
      <c r="CA400" s="27">
        <f>CB400+J400+L400+P400+AD400+AI400</f>
        <v>100</v>
      </c>
      <c r="CB400" s="27">
        <f>100-(J400+L400+P400+AI400+AD400+AH400)</f>
        <v>0.40000000000000568</v>
      </c>
    </row>
    <row r="401" spans="1:80" ht="15" x14ac:dyDescent="0.3">
      <c r="A401" s="10"/>
      <c r="E401" s="40"/>
      <c r="F401" s="5"/>
      <c r="J401" s="216"/>
      <c r="K401" s="216"/>
      <c r="L401" s="216"/>
      <c r="M401" s="216" t="s">
        <v>1110</v>
      </c>
      <c r="N401" s="27" t="s">
        <v>1110</v>
      </c>
      <c r="P401" s="216"/>
      <c r="Q401" s="216"/>
      <c r="R401" s="216"/>
      <c r="S401" s="216"/>
      <c r="T401" s="241"/>
      <c r="U401" s="241"/>
    </row>
    <row r="402" spans="1:80" ht="15" x14ac:dyDescent="0.3">
      <c r="A402" s="10" t="s">
        <v>788</v>
      </c>
      <c r="C402" s="54" t="s">
        <v>407</v>
      </c>
      <c r="D402" s="107">
        <v>3</v>
      </c>
      <c r="E402" s="40" t="s">
        <v>1403</v>
      </c>
      <c r="F402" s="5"/>
      <c r="J402" s="216"/>
      <c r="K402" s="216"/>
      <c r="L402" s="216"/>
      <c r="M402" s="216"/>
      <c r="P402" s="216"/>
      <c r="Q402" s="216"/>
      <c r="R402" s="216"/>
      <c r="S402" s="216"/>
      <c r="T402" s="241"/>
      <c r="U402" s="241"/>
      <c r="BS402" s="27">
        <v>6.38</v>
      </c>
    </row>
    <row r="403" spans="1:80" ht="15" x14ac:dyDescent="0.3">
      <c r="A403" s="10"/>
      <c r="E403" s="40"/>
      <c r="F403" s="5"/>
      <c r="J403" s="216"/>
      <c r="K403" s="216"/>
      <c r="L403" s="216"/>
      <c r="M403" s="216"/>
      <c r="P403" s="216"/>
      <c r="T403" s="241"/>
      <c r="U403" s="241"/>
    </row>
    <row r="404" spans="1:80" ht="15" x14ac:dyDescent="0.3">
      <c r="A404" s="10" t="s">
        <v>789</v>
      </c>
      <c r="B404" t="s">
        <v>499</v>
      </c>
      <c r="C404" s="25" t="s">
        <v>407</v>
      </c>
      <c r="D404" s="25">
        <v>1</v>
      </c>
      <c r="E404" s="40" t="s">
        <v>1402</v>
      </c>
      <c r="F404" s="5" t="s">
        <v>400</v>
      </c>
      <c r="H404" s="27">
        <v>1</v>
      </c>
      <c r="I404" s="217">
        <f>(L404*17)+(P404*37)+(CB404*17)+(AH404*29)+(AD404*8)</f>
        <v>269.5</v>
      </c>
      <c r="J404" s="216">
        <v>87.8</v>
      </c>
      <c r="K404" s="216">
        <v>0.52</v>
      </c>
      <c r="L404" s="216">
        <v>3.3</v>
      </c>
      <c r="M404" s="216">
        <v>0</v>
      </c>
      <c r="N404" s="27">
        <v>3.3</v>
      </c>
      <c r="O404" s="27">
        <v>1.0999999999999999E-2</v>
      </c>
      <c r="P404" s="216">
        <v>3.7</v>
      </c>
      <c r="Q404" s="216"/>
      <c r="R404" s="216">
        <v>2.35</v>
      </c>
      <c r="S404" s="216">
        <v>1.0900000000000001</v>
      </c>
      <c r="T404" s="241">
        <v>0.08</v>
      </c>
      <c r="U404" s="241">
        <v>0.21</v>
      </c>
      <c r="V404" s="241">
        <v>4.5</v>
      </c>
      <c r="W404" s="241"/>
      <c r="X404" s="241"/>
      <c r="Y404" s="241">
        <v>0</v>
      </c>
      <c r="Z404" s="27">
        <v>4.5</v>
      </c>
      <c r="AD404" s="27">
        <v>0</v>
      </c>
      <c r="AI404" s="27">
        <v>0.7</v>
      </c>
      <c r="AJ404" s="27">
        <v>162</v>
      </c>
      <c r="AK404" s="27">
        <v>0.1</v>
      </c>
      <c r="AL404" s="27">
        <v>14</v>
      </c>
      <c r="AM404" s="27">
        <v>93</v>
      </c>
      <c r="AN404" s="27">
        <v>190</v>
      </c>
      <c r="AO404" s="27">
        <v>71</v>
      </c>
      <c r="AP404" s="27">
        <v>0.59</v>
      </c>
      <c r="AQ404" s="27">
        <v>0.01</v>
      </c>
      <c r="AR404" s="27">
        <v>2.2000000000000002</v>
      </c>
      <c r="AS404" s="27">
        <v>4</v>
      </c>
      <c r="AU404" s="27">
        <v>40</v>
      </c>
      <c r="AV404" s="27">
        <v>37</v>
      </c>
      <c r="AW404" s="27">
        <v>20</v>
      </c>
      <c r="BD404" s="27">
        <v>0.03</v>
      </c>
      <c r="BG404" s="27">
        <v>0.13</v>
      </c>
      <c r="BI404" s="27">
        <v>0.02</v>
      </c>
      <c r="BJ404" s="27">
        <v>0.15</v>
      </c>
      <c r="BK404" s="27">
        <v>0.1</v>
      </c>
      <c r="BM404" s="27">
        <v>1.6E-2</v>
      </c>
      <c r="BN404" s="27">
        <v>7</v>
      </c>
      <c r="BO404" s="27">
        <v>0.4</v>
      </c>
      <c r="BP404" s="27">
        <v>1</v>
      </c>
      <c r="BS404" s="27">
        <v>6.38</v>
      </c>
      <c r="BV404" s="27" t="s">
        <v>186</v>
      </c>
      <c r="BW404" s="27">
        <v>2787</v>
      </c>
      <c r="CA404" s="27">
        <f>CB404+J404+L404+P404+AD404+AI404</f>
        <v>100</v>
      </c>
      <c r="CB404" s="27">
        <f>100-(J404+L404+P404+AI404+AD404+AH404)</f>
        <v>4.5</v>
      </c>
    </row>
    <row r="405" spans="1:80" ht="15" x14ac:dyDescent="0.3">
      <c r="A405" s="10"/>
      <c r="E405" s="40"/>
      <c r="F405" s="5"/>
      <c r="J405" s="216"/>
      <c r="K405" s="216"/>
      <c r="L405" s="216"/>
      <c r="M405" s="216" t="s">
        <v>1110</v>
      </c>
      <c r="N405" s="27" t="s">
        <v>1110</v>
      </c>
      <c r="P405" s="216"/>
      <c r="Q405" s="216"/>
      <c r="R405" s="216"/>
      <c r="S405" s="216"/>
      <c r="V405" s="241"/>
      <c r="W405" s="241"/>
      <c r="X405" s="241"/>
      <c r="Y405" s="241"/>
    </row>
    <row r="406" spans="1:80" ht="15" x14ac:dyDescent="0.3">
      <c r="A406" s="10" t="s">
        <v>790</v>
      </c>
      <c r="C406" s="54" t="s">
        <v>407</v>
      </c>
      <c r="D406" s="107">
        <v>3</v>
      </c>
      <c r="E406" s="40" t="s">
        <v>142</v>
      </c>
      <c r="F406" s="5" t="s">
        <v>1601</v>
      </c>
      <c r="J406" s="216"/>
      <c r="K406" s="216"/>
      <c r="L406" s="216"/>
      <c r="M406" s="216"/>
      <c r="P406" s="216"/>
      <c r="Q406" s="216"/>
      <c r="R406" s="216"/>
      <c r="S406" s="216"/>
      <c r="V406" s="241"/>
      <c r="W406" s="241"/>
      <c r="X406" s="241"/>
      <c r="Y406" s="241"/>
      <c r="BS406" s="27">
        <v>6.38</v>
      </c>
    </row>
    <row r="407" spans="1:80" ht="15" x14ac:dyDescent="0.3">
      <c r="A407" s="10"/>
      <c r="E407" s="40"/>
      <c r="F407" s="5"/>
      <c r="J407" s="216"/>
      <c r="K407" s="216"/>
      <c r="L407" s="216"/>
      <c r="M407" s="216"/>
      <c r="P407" s="216"/>
      <c r="Q407" s="216"/>
      <c r="R407" s="216"/>
      <c r="S407" s="216"/>
      <c r="V407" s="241"/>
      <c r="W407" s="241"/>
      <c r="X407" s="241"/>
      <c r="Y407" s="241"/>
    </row>
    <row r="408" spans="1:80" ht="15" x14ac:dyDescent="0.3">
      <c r="A408" s="10" t="s">
        <v>791</v>
      </c>
      <c r="C408" s="54" t="s">
        <v>407</v>
      </c>
      <c r="D408" s="107">
        <v>3</v>
      </c>
      <c r="E408" s="40" t="s">
        <v>143</v>
      </c>
      <c r="F408" s="5" t="s">
        <v>1619</v>
      </c>
      <c r="J408" s="216"/>
      <c r="K408" s="216"/>
      <c r="L408" s="216"/>
      <c r="M408" s="216"/>
      <c r="P408" s="216"/>
      <c r="Q408" s="216"/>
      <c r="R408" s="216"/>
      <c r="S408" s="216"/>
      <c r="V408" s="241"/>
      <c r="W408" s="241"/>
      <c r="X408" s="241"/>
      <c r="Y408" s="241"/>
      <c r="BS408" s="27">
        <v>6.38</v>
      </c>
    </row>
    <row r="409" spans="1:80" ht="15" x14ac:dyDescent="0.3">
      <c r="A409" s="10"/>
      <c r="E409" s="40"/>
      <c r="F409" s="5"/>
      <c r="J409" s="216"/>
      <c r="K409" s="216"/>
      <c r="L409" s="216"/>
      <c r="M409" s="216"/>
      <c r="P409" s="216"/>
      <c r="Q409" s="216"/>
      <c r="R409" s="216"/>
      <c r="S409" s="216"/>
      <c r="V409" s="241"/>
      <c r="W409" s="241"/>
      <c r="X409" s="241"/>
      <c r="Y409" s="241"/>
    </row>
    <row r="410" spans="1:80" ht="15" x14ac:dyDescent="0.3">
      <c r="A410" s="10" t="s">
        <v>792</v>
      </c>
      <c r="B410" t="s">
        <v>499</v>
      </c>
      <c r="C410" s="54" t="s">
        <v>407</v>
      </c>
      <c r="D410" s="14">
        <v>2</v>
      </c>
      <c r="E410" s="40" t="s">
        <v>1599</v>
      </c>
      <c r="F410" s="5" t="s">
        <v>1566</v>
      </c>
      <c r="H410" s="27">
        <v>1</v>
      </c>
      <c r="I410" s="217">
        <f>(L410*17)+(P410*37)+(CB410*17)+(AH410*29)+(AD410*8)</f>
        <v>274.20000000000005</v>
      </c>
      <c r="J410" s="216">
        <v>84.4</v>
      </c>
      <c r="K410" s="216">
        <v>0.49</v>
      </c>
      <c r="L410" s="216">
        <v>3.1</v>
      </c>
      <c r="M410" s="216">
        <v>0</v>
      </c>
      <c r="N410" s="27">
        <v>3.1</v>
      </c>
      <c r="O410" s="79" t="s">
        <v>501</v>
      </c>
      <c r="P410" s="216">
        <v>1.3</v>
      </c>
      <c r="Q410" s="216"/>
      <c r="R410" s="216">
        <v>0.81</v>
      </c>
      <c r="S410" s="216">
        <v>0.34</v>
      </c>
      <c r="T410" s="216">
        <v>0.04</v>
      </c>
      <c r="U410" s="216">
        <v>0.08</v>
      </c>
      <c r="V410" s="241">
        <v>12.7</v>
      </c>
      <c r="W410" s="241"/>
      <c r="X410" s="241"/>
      <c r="Y410" s="241">
        <v>0</v>
      </c>
      <c r="Z410" s="27">
        <v>12.7</v>
      </c>
      <c r="AD410" s="27">
        <v>0</v>
      </c>
      <c r="AI410" s="27">
        <v>1</v>
      </c>
      <c r="AJ410" s="27">
        <v>100</v>
      </c>
      <c r="AK410" s="27">
        <v>0.1</v>
      </c>
      <c r="AL410" s="27">
        <v>11</v>
      </c>
      <c r="AM410" s="27">
        <v>81</v>
      </c>
      <c r="AN410" s="27">
        <v>130</v>
      </c>
      <c r="AO410" s="27">
        <v>47</v>
      </c>
      <c r="AP410" s="27">
        <v>0.3</v>
      </c>
      <c r="AQ410" s="27">
        <v>0.01</v>
      </c>
      <c r="AR410" s="27">
        <v>1</v>
      </c>
      <c r="AS410" s="27" t="s">
        <v>501</v>
      </c>
      <c r="AU410" s="27" t="s">
        <v>501</v>
      </c>
      <c r="AV410" s="27" t="s">
        <v>501</v>
      </c>
      <c r="BD410" s="27" t="s">
        <v>501</v>
      </c>
      <c r="BG410" s="27" t="s">
        <v>501</v>
      </c>
      <c r="BI410" s="27">
        <v>0.03</v>
      </c>
      <c r="BJ410" s="27">
        <v>0.16</v>
      </c>
      <c r="BK410" s="27">
        <v>0.1</v>
      </c>
      <c r="BM410" s="27">
        <v>0.05</v>
      </c>
      <c r="BN410" s="27">
        <v>12</v>
      </c>
      <c r="BO410" s="27">
        <v>0.2</v>
      </c>
      <c r="BP410" s="27">
        <v>0</v>
      </c>
      <c r="BS410" s="27">
        <v>6.38</v>
      </c>
      <c r="BV410" s="27" t="s">
        <v>186</v>
      </c>
      <c r="BW410" s="27">
        <v>2756</v>
      </c>
      <c r="CA410" s="27">
        <f>CB410+J410+L410+P410+AD410+AI410</f>
        <v>100</v>
      </c>
      <c r="CB410" s="27">
        <f>100-(J410+L410+P410+AI410+AD410+AH410)</f>
        <v>10.200000000000003</v>
      </c>
    </row>
    <row r="411" spans="1:80" ht="15" x14ac:dyDescent="0.3">
      <c r="A411" s="10"/>
      <c r="E411" s="40"/>
      <c r="F411" s="5"/>
      <c r="J411" s="216"/>
      <c r="K411" s="216"/>
      <c r="L411" s="216" t="s">
        <v>1110</v>
      </c>
      <c r="M411" s="216" t="s">
        <v>1110</v>
      </c>
      <c r="P411" s="216"/>
      <c r="Q411" s="216"/>
      <c r="R411" s="216"/>
      <c r="S411" s="216"/>
      <c r="T411" s="216"/>
      <c r="U411" s="216"/>
      <c r="V411" s="241"/>
      <c r="W411" s="241"/>
      <c r="X411" s="241"/>
      <c r="Y411" s="241"/>
    </row>
    <row r="412" spans="1:80" ht="15" x14ac:dyDescent="0.3">
      <c r="A412" s="10" t="s">
        <v>793</v>
      </c>
      <c r="B412" t="s">
        <v>499</v>
      </c>
      <c r="C412" s="54" t="s">
        <v>407</v>
      </c>
      <c r="D412" s="14">
        <v>2</v>
      </c>
      <c r="E412" s="40" t="s">
        <v>1509</v>
      </c>
      <c r="F412" s="17"/>
      <c r="H412" s="27">
        <v>1</v>
      </c>
      <c r="I412" s="27">
        <f>(L412*17)+(P412*37)+(CB412*17)+(AH412*29)+(AD412*8)</f>
        <v>451</v>
      </c>
      <c r="J412" s="216">
        <v>76</v>
      </c>
      <c r="K412" s="216">
        <v>0.63</v>
      </c>
      <c r="L412" s="216">
        <v>4</v>
      </c>
      <c r="M412" s="216">
        <v>0</v>
      </c>
      <c r="N412" s="216">
        <v>4</v>
      </c>
      <c r="O412" s="27">
        <v>3.0000000000000001E-3</v>
      </c>
      <c r="P412" s="216">
        <v>3</v>
      </c>
      <c r="Q412" s="216"/>
      <c r="R412" s="216">
        <v>2</v>
      </c>
      <c r="S412" s="216">
        <v>0.7</v>
      </c>
      <c r="T412" s="216">
        <v>0.1</v>
      </c>
      <c r="U412" s="216"/>
      <c r="V412" s="241">
        <f>X412/1.1</f>
        <v>16.09090909090909</v>
      </c>
      <c r="W412" s="241"/>
      <c r="X412" s="241">
        <v>17.7</v>
      </c>
      <c r="Y412" s="216">
        <f>AA412/1.1</f>
        <v>1</v>
      </c>
      <c r="Z412" s="241">
        <f>AB412/1.05</f>
        <v>15.80952380952381</v>
      </c>
      <c r="AA412" s="27">
        <v>1.1000000000000001</v>
      </c>
      <c r="AB412" s="27">
        <v>16.600000000000001</v>
      </c>
      <c r="AI412" s="27">
        <v>1</v>
      </c>
      <c r="AJ412" s="27">
        <v>122</v>
      </c>
      <c r="AK412" s="27">
        <v>0.1</v>
      </c>
      <c r="AL412" s="27">
        <v>13</v>
      </c>
      <c r="AM412" s="27">
        <v>96</v>
      </c>
      <c r="AN412" s="27">
        <v>170</v>
      </c>
      <c r="AO412" s="27">
        <v>58</v>
      </c>
      <c r="AP412" s="27">
        <v>0.4</v>
      </c>
      <c r="AQ412" s="27" t="s">
        <v>501</v>
      </c>
      <c r="AR412" s="27">
        <v>2</v>
      </c>
      <c r="AS412" s="27" t="s">
        <v>501</v>
      </c>
      <c r="AV412" s="27">
        <v>36</v>
      </c>
      <c r="AW412" s="27">
        <v>21</v>
      </c>
      <c r="BE412" s="27">
        <v>0</v>
      </c>
      <c r="BG412" s="27">
        <v>0.05</v>
      </c>
      <c r="BI412" s="27">
        <v>0.06</v>
      </c>
      <c r="BJ412" s="27">
        <v>0.27</v>
      </c>
      <c r="BK412" s="27">
        <v>0.2</v>
      </c>
      <c r="BM412" s="27">
        <v>0.1</v>
      </c>
      <c r="BN412" s="27">
        <v>18</v>
      </c>
      <c r="BO412" s="27">
        <v>0.2</v>
      </c>
      <c r="BP412" s="27">
        <v>1</v>
      </c>
      <c r="BS412" s="27">
        <v>6.38</v>
      </c>
      <c r="BV412" s="27" t="s">
        <v>8</v>
      </c>
      <c r="BW412" s="27">
        <v>284</v>
      </c>
      <c r="CA412" s="27">
        <f>CB412+J412+L412+P412+AD412+AI412</f>
        <v>100</v>
      </c>
      <c r="CB412" s="27">
        <f>100-(J412+L412+P412+AI412+AD412+AH412)</f>
        <v>16</v>
      </c>
    </row>
    <row r="413" spans="1:80" ht="15" x14ac:dyDescent="0.3">
      <c r="A413" s="10"/>
      <c r="E413" s="40"/>
      <c r="F413" s="17"/>
      <c r="J413" s="216"/>
      <c r="K413" s="216"/>
      <c r="L413" s="216"/>
      <c r="M413" s="216" t="s">
        <v>1110</v>
      </c>
      <c r="N413" s="27" t="s">
        <v>1110</v>
      </c>
      <c r="P413" s="216"/>
      <c r="Q413" s="216"/>
      <c r="R413" s="216"/>
      <c r="S413" s="216"/>
      <c r="T413" s="216"/>
      <c r="U413" s="216"/>
      <c r="V413" s="241"/>
      <c r="W413" s="241"/>
      <c r="X413" s="241"/>
      <c r="Y413" s="241"/>
      <c r="AI413" s="27" t="s">
        <v>1299</v>
      </c>
    </row>
    <row r="414" spans="1:80" ht="15" x14ac:dyDescent="0.3">
      <c r="A414" s="10" t="s">
        <v>794</v>
      </c>
      <c r="C414" s="54" t="s">
        <v>407</v>
      </c>
      <c r="D414" s="14">
        <v>2</v>
      </c>
      <c r="E414" s="40" t="s">
        <v>1600</v>
      </c>
      <c r="F414" s="5" t="s">
        <v>1602</v>
      </c>
      <c r="J414" s="216"/>
      <c r="K414" s="216"/>
      <c r="L414" s="216"/>
      <c r="M414" s="216"/>
      <c r="P414" s="216"/>
      <c r="Q414" s="216"/>
      <c r="R414" s="216"/>
      <c r="S414" s="216"/>
      <c r="T414" s="216"/>
      <c r="U414" s="216"/>
      <c r="V414" s="241"/>
      <c r="W414" s="241"/>
      <c r="X414" s="241"/>
      <c r="Y414" s="241"/>
      <c r="BS414" s="27">
        <v>6.38</v>
      </c>
    </row>
    <row r="415" spans="1:80" ht="15" x14ac:dyDescent="0.3">
      <c r="A415" s="10"/>
      <c r="E415" s="40"/>
      <c r="F415" s="5"/>
      <c r="J415" s="216"/>
      <c r="K415" s="216"/>
      <c r="L415" s="216"/>
      <c r="M415" s="216"/>
      <c r="P415" s="216"/>
      <c r="Q415" s="216"/>
      <c r="R415" s="216"/>
      <c r="S415" s="216"/>
      <c r="T415" s="216"/>
      <c r="U415" s="216"/>
      <c r="V415" s="241"/>
      <c r="W415" s="241"/>
      <c r="X415" s="241"/>
      <c r="Y415" s="241"/>
    </row>
    <row r="416" spans="1:80" ht="15" x14ac:dyDescent="0.3">
      <c r="A416" s="10" t="s">
        <v>795</v>
      </c>
      <c r="B416" t="s">
        <v>499</v>
      </c>
      <c r="C416" s="54" t="s">
        <v>407</v>
      </c>
      <c r="D416" s="14">
        <v>2</v>
      </c>
      <c r="E416" s="40" t="s">
        <v>141</v>
      </c>
      <c r="F416" s="5" t="s">
        <v>1618</v>
      </c>
      <c r="H416" s="27">
        <v>1</v>
      </c>
      <c r="I416" s="217">
        <f>(L416*17)+(P416*37)+(CB416*17)+(AH416*29)+(AD416*8)</f>
        <v>354.70000000000016</v>
      </c>
      <c r="J416" s="216">
        <v>80.099999999999994</v>
      </c>
      <c r="K416" s="216">
        <v>0.6</v>
      </c>
      <c r="L416" s="216">
        <v>3.8</v>
      </c>
      <c r="M416" s="216"/>
      <c r="O416" s="217">
        <v>7.0000000000000001E-3</v>
      </c>
      <c r="P416" s="216">
        <v>1.5</v>
      </c>
      <c r="Q416" s="216"/>
      <c r="R416" s="216">
        <v>0.94</v>
      </c>
      <c r="S416" s="216">
        <v>0.3</v>
      </c>
      <c r="T416" s="216">
        <v>0.08</v>
      </c>
      <c r="U416" s="216">
        <v>7.0000000000000007E-2</v>
      </c>
      <c r="V416" s="241">
        <v>15</v>
      </c>
      <c r="W416" s="241"/>
      <c r="X416" s="241"/>
      <c r="Y416" s="241">
        <v>0</v>
      </c>
      <c r="Z416" s="27">
        <v>15</v>
      </c>
      <c r="AD416" s="27">
        <v>0</v>
      </c>
      <c r="AI416" s="27">
        <v>0.8</v>
      </c>
      <c r="AJ416" s="27">
        <v>145</v>
      </c>
      <c r="AK416" s="27" t="s">
        <v>501</v>
      </c>
      <c r="AL416" s="27">
        <v>15</v>
      </c>
      <c r="AM416" s="27">
        <v>106</v>
      </c>
      <c r="AN416" s="27">
        <v>197</v>
      </c>
      <c r="AO416" s="27">
        <v>74</v>
      </c>
      <c r="AP416" s="27">
        <v>0.54</v>
      </c>
      <c r="AQ416" s="27">
        <v>0.06</v>
      </c>
      <c r="AR416" s="27">
        <v>2.2999999999999998</v>
      </c>
      <c r="AS416" s="27">
        <v>52</v>
      </c>
      <c r="AU416" s="27">
        <v>25</v>
      </c>
      <c r="AV416" s="27">
        <v>20</v>
      </c>
      <c r="AW416" s="27">
        <v>29</v>
      </c>
      <c r="BD416" s="27">
        <v>0.01</v>
      </c>
      <c r="BE416" s="27">
        <v>0.08</v>
      </c>
      <c r="BI416" s="12">
        <v>0.02</v>
      </c>
      <c r="BJ416" s="27">
        <v>0.15</v>
      </c>
      <c r="BK416" s="27">
        <v>0.1</v>
      </c>
      <c r="BM416" s="27">
        <v>5.5E-2</v>
      </c>
      <c r="BN416" s="27">
        <v>7</v>
      </c>
      <c r="BO416" s="27">
        <v>0.3</v>
      </c>
      <c r="BP416" s="27" t="s">
        <v>501</v>
      </c>
      <c r="BS416" s="27">
        <v>6.38</v>
      </c>
      <c r="BV416" s="27" t="s">
        <v>186</v>
      </c>
      <c r="BW416" s="27">
        <v>2732</v>
      </c>
      <c r="CA416" s="27">
        <f>CB416+J416+L416+P416+AD416+AI416</f>
        <v>100</v>
      </c>
      <c r="CB416" s="27">
        <f>100-(J416+L416+P416+AI416+AD416+AH416)</f>
        <v>13.800000000000011</v>
      </c>
    </row>
    <row r="417" spans="1:119" x14ac:dyDescent="0.3">
      <c r="J417" s="216"/>
      <c r="K417" s="216"/>
      <c r="L417" s="216"/>
      <c r="M417" s="216"/>
      <c r="P417" s="216"/>
      <c r="Q417" s="216"/>
      <c r="R417" s="216"/>
      <c r="S417" s="216"/>
      <c r="T417" s="216"/>
      <c r="U417" s="216"/>
      <c r="V417" s="241"/>
      <c r="W417" s="241"/>
      <c r="X417" s="241"/>
      <c r="Y417" s="241"/>
    </row>
    <row r="418" spans="1:119" s="16" customFormat="1" ht="15.5" x14ac:dyDescent="0.35">
      <c r="A418" s="10"/>
      <c r="C418" s="1"/>
      <c r="D418" s="48" t="s">
        <v>1335</v>
      </c>
      <c r="H418" s="17"/>
      <c r="I418" s="55"/>
      <c r="J418" s="227"/>
      <c r="K418" s="236"/>
      <c r="L418" s="236"/>
      <c r="M418" s="236"/>
      <c r="N418" s="12"/>
      <c r="O418" s="12"/>
      <c r="P418" s="236"/>
      <c r="Q418" s="236"/>
      <c r="R418" s="236"/>
      <c r="S418" s="236"/>
      <c r="T418" s="236"/>
      <c r="U418" s="236"/>
      <c r="V418" s="253"/>
      <c r="W418" s="253"/>
      <c r="X418" s="253"/>
      <c r="Y418" s="253"/>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2"/>
      <c r="AW418" s="12"/>
      <c r="AX418" s="12"/>
      <c r="AY418" s="12"/>
      <c r="AZ418" s="12"/>
      <c r="BA418" s="12"/>
      <c r="BB418" s="12"/>
      <c r="BC418" s="12"/>
      <c r="BD418" s="12"/>
      <c r="BE418" s="12"/>
      <c r="BF418" s="12"/>
      <c r="BG418" s="12"/>
      <c r="BH418" s="12"/>
      <c r="BI418" s="12"/>
      <c r="BJ418" s="27"/>
      <c r="BK418" s="12"/>
      <c r="BL418" s="12"/>
      <c r="BM418" s="12"/>
      <c r="BN418" s="12"/>
      <c r="BO418" s="12"/>
      <c r="BP418" s="12"/>
      <c r="BQ418" s="12"/>
      <c r="BR418" s="12"/>
      <c r="BS418" s="12"/>
      <c r="BT418" s="12"/>
      <c r="BU418" s="12"/>
      <c r="BV418" s="12"/>
      <c r="BW418" s="12"/>
      <c r="BX418" s="12"/>
      <c r="BY418" s="12"/>
      <c r="BZ418" s="12"/>
      <c r="CA418" s="12"/>
      <c r="CB418" s="12"/>
      <c r="CC418" s="12"/>
      <c r="CD418" s="12"/>
      <c r="CE418" s="12"/>
      <c r="CF418" s="12"/>
      <c r="CG418" s="12"/>
      <c r="CH418" s="12"/>
      <c r="CI418" s="12"/>
      <c r="CJ418" s="12"/>
      <c r="CK418" s="12"/>
      <c r="CL418" s="12"/>
      <c r="CM418" s="12"/>
      <c r="CN418" s="12"/>
      <c r="CO418" s="12"/>
      <c r="CP418" s="12"/>
      <c r="CQ418" s="12"/>
      <c r="CR418" s="12"/>
      <c r="CS418" s="12"/>
      <c r="CT418" s="12"/>
      <c r="CU418" s="12"/>
      <c r="CV418" s="12"/>
      <c r="CW418" s="12"/>
      <c r="CX418" s="12"/>
      <c r="CY418" s="12"/>
      <c r="CZ418" s="12"/>
      <c r="DA418" s="12"/>
      <c r="DB418" s="12"/>
      <c r="DC418" s="12"/>
      <c r="DD418" s="12"/>
      <c r="DE418" s="12"/>
      <c r="DF418" s="12"/>
      <c r="DG418" s="12"/>
      <c r="DH418" s="60"/>
      <c r="DI418" s="60"/>
      <c r="DJ418" s="60"/>
      <c r="DK418" s="60"/>
      <c r="DL418" s="60"/>
      <c r="DM418" s="60"/>
      <c r="DN418" s="60"/>
      <c r="DO418" s="60"/>
    </row>
    <row r="419" spans="1:119" ht="15" x14ac:dyDescent="0.3">
      <c r="A419" s="10" t="s">
        <v>796</v>
      </c>
      <c r="B419" t="s">
        <v>499</v>
      </c>
      <c r="C419" s="25" t="s">
        <v>407</v>
      </c>
      <c r="D419" s="25">
        <v>1</v>
      </c>
      <c r="E419" s="40" t="s">
        <v>149</v>
      </c>
      <c r="F419" s="17"/>
      <c r="H419" s="27">
        <v>1</v>
      </c>
      <c r="I419" s="217">
        <f>(L419*17)+(P419*37)+(CB419*17)+(AH419*29)+(AD419*8)</f>
        <v>615.70000000000005</v>
      </c>
      <c r="J419" s="216">
        <v>75</v>
      </c>
      <c r="K419" s="216">
        <v>2.02</v>
      </c>
      <c r="L419" s="216">
        <v>12.6</v>
      </c>
      <c r="M419" s="216">
        <v>0</v>
      </c>
      <c r="N419" s="27">
        <v>12.6</v>
      </c>
      <c r="O419" s="217">
        <v>0.41899999999999998</v>
      </c>
      <c r="P419" s="216">
        <v>10.3</v>
      </c>
      <c r="Q419" s="216"/>
      <c r="R419" s="216">
        <v>3.03</v>
      </c>
      <c r="S419" s="216">
        <v>4.01</v>
      </c>
      <c r="T419" s="216">
        <v>1.36</v>
      </c>
      <c r="U419" s="216"/>
      <c r="V419" s="241">
        <v>1.2</v>
      </c>
      <c r="W419" s="241"/>
      <c r="X419" s="241"/>
      <c r="Y419" s="241">
        <v>0</v>
      </c>
      <c r="Z419" s="27">
        <v>1.2</v>
      </c>
      <c r="AD419" s="27">
        <v>0</v>
      </c>
      <c r="AI419" s="27">
        <v>0.9</v>
      </c>
      <c r="AJ419" s="27">
        <v>39</v>
      </c>
      <c r="AK419" s="27">
        <v>1.8</v>
      </c>
      <c r="AL419" s="27">
        <v>9</v>
      </c>
      <c r="AM419" s="27">
        <v>192</v>
      </c>
      <c r="AN419" s="27">
        <v>98</v>
      </c>
      <c r="AO419" s="27">
        <v>126</v>
      </c>
      <c r="AP419" s="27">
        <v>1.1499999999999999</v>
      </c>
      <c r="AQ419" s="27">
        <v>0.12</v>
      </c>
      <c r="AR419" s="27">
        <v>30.8</v>
      </c>
      <c r="AS419" s="27">
        <v>60</v>
      </c>
      <c r="AU419" s="27">
        <v>66</v>
      </c>
      <c r="AV419" s="27">
        <v>66</v>
      </c>
      <c r="AW419" s="27" t="s">
        <v>1094</v>
      </c>
      <c r="BD419" s="27">
        <v>7.94</v>
      </c>
      <c r="BG419" s="27">
        <v>3.48</v>
      </c>
      <c r="BI419" s="27">
        <v>0.13</v>
      </c>
      <c r="BJ419" s="27">
        <v>0.4</v>
      </c>
      <c r="BK419" s="27">
        <v>0.1</v>
      </c>
      <c r="BM419" s="27">
        <v>4.2000000000000003E-2</v>
      </c>
      <c r="BN419" s="27">
        <v>46</v>
      </c>
      <c r="BO419" s="27">
        <v>1.9</v>
      </c>
      <c r="BP419" s="27">
        <v>0</v>
      </c>
      <c r="BS419" s="27">
        <v>6.25</v>
      </c>
      <c r="BV419" s="27" t="s">
        <v>186</v>
      </c>
      <c r="BW419" s="27">
        <v>2901</v>
      </c>
      <c r="CA419" s="27">
        <f>CB419+J419+L419+P419+AD419+AI419</f>
        <v>100</v>
      </c>
      <c r="CB419" s="27">
        <f>100-(J419+L419+P419+AI419+AD419+AH419)</f>
        <v>1.2000000000000028</v>
      </c>
    </row>
    <row r="420" spans="1:119" ht="15" x14ac:dyDescent="0.3">
      <c r="A420" s="10"/>
      <c r="E420" s="40"/>
      <c r="F420" s="17"/>
      <c r="J420" s="216"/>
      <c r="K420" s="216"/>
      <c r="L420" s="216"/>
      <c r="M420" s="216" t="s">
        <v>1110</v>
      </c>
      <c r="N420" s="27" t="s">
        <v>1110</v>
      </c>
      <c r="P420" s="216"/>
      <c r="Q420" s="216"/>
      <c r="R420" s="216"/>
      <c r="S420" s="216"/>
      <c r="T420" s="216"/>
      <c r="U420" s="216"/>
      <c r="V420" s="241"/>
      <c r="W420" s="241"/>
      <c r="X420" s="241"/>
      <c r="Y420" s="241"/>
    </row>
    <row r="421" spans="1:119" ht="15" x14ac:dyDescent="0.3">
      <c r="A421" s="10" t="s">
        <v>797</v>
      </c>
      <c r="B421" t="s">
        <v>499</v>
      </c>
      <c r="C421" s="54" t="s">
        <v>407</v>
      </c>
      <c r="D421" s="14">
        <v>2</v>
      </c>
      <c r="E421" s="40" t="s">
        <v>1117</v>
      </c>
      <c r="F421" s="17"/>
      <c r="H421" s="27">
        <v>1</v>
      </c>
      <c r="I421" s="217">
        <f>(L421*17)+(P421*37)+(CB421*17)+(AH421*29)+(AD421*8)</f>
        <v>214.50000000000017</v>
      </c>
      <c r="J421" s="216">
        <v>86.8</v>
      </c>
      <c r="K421" s="216">
        <v>1.81</v>
      </c>
      <c r="L421" s="216">
        <v>11.3</v>
      </c>
      <c r="M421" s="216">
        <v>0</v>
      </c>
      <c r="N421" s="27">
        <v>11.3</v>
      </c>
      <c r="O421" s="217">
        <v>0</v>
      </c>
      <c r="P421" s="216">
        <v>0.1</v>
      </c>
      <c r="R421" s="27">
        <v>0</v>
      </c>
      <c r="S421" s="27">
        <v>0</v>
      </c>
      <c r="T421" s="216">
        <v>0</v>
      </c>
      <c r="U421" s="216"/>
      <c r="V421" s="241">
        <v>1.1000000000000001</v>
      </c>
      <c r="W421" s="241"/>
      <c r="X421" s="241"/>
      <c r="Y421" s="241">
        <v>0</v>
      </c>
      <c r="Z421" s="27">
        <v>1.1000000000000001</v>
      </c>
      <c r="AD421" s="27">
        <v>0</v>
      </c>
      <c r="AI421" s="27">
        <v>0.7</v>
      </c>
      <c r="AJ421" s="27">
        <v>4</v>
      </c>
      <c r="AK421" s="27">
        <v>0.1</v>
      </c>
      <c r="AL421" s="27">
        <v>7</v>
      </c>
      <c r="AM421" s="27">
        <v>27</v>
      </c>
      <c r="AN421" s="27">
        <v>79</v>
      </c>
      <c r="AO421" s="27">
        <v>131</v>
      </c>
      <c r="AP421" s="27">
        <v>0.06</v>
      </c>
      <c r="AQ421" s="27">
        <v>0.05</v>
      </c>
      <c r="AR421" s="27">
        <v>19</v>
      </c>
      <c r="AS421" s="27">
        <v>20</v>
      </c>
      <c r="AU421" s="27">
        <v>0</v>
      </c>
      <c r="AV421" s="27">
        <v>0</v>
      </c>
      <c r="AW421" s="27">
        <v>0</v>
      </c>
      <c r="BD421" s="27">
        <v>0</v>
      </c>
      <c r="BG421" s="27">
        <v>0</v>
      </c>
      <c r="BI421" s="27">
        <v>0.06</v>
      </c>
      <c r="BJ421" s="27">
        <v>0.38</v>
      </c>
      <c r="BK421" s="27">
        <v>0.1</v>
      </c>
      <c r="BM421" s="27">
        <v>1E-3</v>
      </c>
      <c r="BN421" s="27" t="s">
        <v>501</v>
      </c>
      <c r="BO421" s="27">
        <v>0.1</v>
      </c>
      <c r="BP421" s="27">
        <v>0</v>
      </c>
      <c r="BS421" s="27">
        <v>6.32</v>
      </c>
      <c r="BV421" s="27" t="s">
        <v>186</v>
      </c>
      <c r="BW421" s="27">
        <v>2904</v>
      </c>
      <c r="CA421" s="27">
        <f>CB421+J421+L421+P421+AD421+AI421</f>
        <v>100</v>
      </c>
      <c r="CB421" s="27">
        <f>100-(J421+L421+P421+AI421+AD421+AH421)</f>
        <v>1.1000000000000085</v>
      </c>
    </row>
    <row r="422" spans="1:119" ht="15" x14ac:dyDescent="0.3">
      <c r="A422" s="10"/>
      <c r="E422" s="40"/>
      <c r="F422" s="17"/>
      <c r="J422" s="216"/>
      <c r="K422" s="216"/>
      <c r="L422" s="216"/>
      <c r="M422" s="216" t="s">
        <v>1110</v>
      </c>
      <c r="N422" s="27" t="s">
        <v>1110</v>
      </c>
      <c r="O422" s="217"/>
      <c r="P422" s="216"/>
      <c r="Q422" s="216"/>
      <c r="R422" s="216"/>
      <c r="S422" s="216"/>
      <c r="V422" s="241"/>
      <c r="W422" s="241"/>
      <c r="X422" s="241"/>
      <c r="Y422" s="241"/>
    </row>
    <row r="423" spans="1:119" ht="15" x14ac:dyDescent="0.3">
      <c r="A423" s="10" t="s">
        <v>798</v>
      </c>
      <c r="B423" t="s">
        <v>499</v>
      </c>
      <c r="C423" s="54" t="s">
        <v>407</v>
      </c>
      <c r="D423" s="14">
        <v>2</v>
      </c>
      <c r="E423" s="40" t="s">
        <v>1118</v>
      </c>
      <c r="F423" s="17"/>
      <c r="H423" s="27">
        <v>1</v>
      </c>
      <c r="I423" s="217">
        <f>(L423*17)+(P423*37)+(CB423*17)+(AH423*29)+(AD423*8)</f>
        <v>1433.5</v>
      </c>
      <c r="J423" s="216">
        <v>49.1</v>
      </c>
      <c r="K423" s="216">
        <v>2.61</v>
      </c>
      <c r="L423" s="216">
        <v>16.3</v>
      </c>
      <c r="M423" s="216">
        <v>0</v>
      </c>
      <c r="N423" s="27">
        <v>16.3</v>
      </c>
      <c r="O423" s="217">
        <v>1.238</v>
      </c>
      <c r="P423" s="216">
        <v>29.6</v>
      </c>
      <c r="Q423" s="216"/>
      <c r="R423" s="216">
        <v>8.6999999999999993</v>
      </c>
      <c r="S423" s="216">
        <v>11.41</v>
      </c>
      <c r="T423" s="241">
        <v>4.0199999999999996</v>
      </c>
      <c r="U423" s="241"/>
      <c r="V423" s="241">
        <v>3.6</v>
      </c>
      <c r="W423" s="241"/>
      <c r="X423" s="241"/>
      <c r="Y423" s="241">
        <v>0</v>
      </c>
      <c r="Z423" s="27">
        <v>3.6</v>
      </c>
      <c r="AD423" s="27">
        <v>0</v>
      </c>
      <c r="AI423" s="27">
        <v>1.4</v>
      </c>
      <c r="AJ423" s="27">
        <v>104</v>
      </c>
      <c r="AK423" s="27">
        <v>4.8</v>
      </c>
      <c r="AL423" s="27">
        <v>10</v>
      </c>
      <c r="AM423" s="27">
        <v>388</v>
      </c>
      <c r="AN423" s="27">
        <v>81</v>
      </c>
      <c r="AO423" s="27">
        <v>45</v>
      </c>
      <c r="AP423" s="27">
        <v>2.76</v>
      </c>
      <c r="AQ423" s="27">
        <v>0.19</v>
      </c>
      <c r="AR423" s="27">
        <v>45.2</v>
      </c>
      <c r="AS423" s="27">
        <v>140</v>
      </c>
      <c r="AU423" s="27">
        <v>255</v>
      </c>
      <c r="AV423" s="27">
        <v>255</v>
      </c>
      <c r="AW423" s="27" t="s">
        <v>501</v>
      </c>
      <c r="BD423" s="27">
        <v>18.71</v>
      </c>
      <c r="BG423" s="27">
        <v>8.15</v>
      </c>
      <c r="BI423" s="27">
        <v>0.28999999999999998</v>
      </c>
      <c r="BJ423" s="27">
        <v>0.44</v>
      </c>
      <c r="BK423" s="27" t="s">
        <v>501</v>
      </c>
      <c r="BM423" s="27">
        <v>0.157</v>
      </c>
      <c r="BN423" s="27">
        <v>152</v>
      </c>
      <c r="BO423" s="27">
        <v>5.0999999999999996</v>
      </c>
      <c r="BP423" s="27">
        <v>0</v>
      </c>
      <c r="BS423" s="27">
        <v>6.12</v>
      </c>
      <c r="BV423" s="27" t="s">
        <v>186</v>
      </c>
      <c r="BW423" s="27">
        <v>2903</v>
      </c>
      <c r="CA423" s="27">
        <f>CB423+J423+L423+P423+AD423+AI423</f>
        <v>100</v>
      </c>
      <c r="CB423" s="27">
        <f>100-(J423+L423+P423+AI423+AD423+AH423)</f>
        <v>3.5999999999999943</v>
      </c>
    </row>
    <row r="424" spans="1:119" ht="15" x14ac:dyDescent="0.3">
      <c r="A424" s="10"/>
      <c r="E424" s="40"/>
      <c r="F424" s="17"/>
      <c r="J424" s="216"/>
      <c r="K424" s="216"/>
      <c r="L424" s="216"/>
      <c r="M424" s="216" t="s">
        <v>1110</v>
      </c>
      <c r="N424" s="27" t="s">
        <v>1110</v>
      </c>
      <c r="O424" s="217"/>
      <c r="P424" s="216"/>
      <c r="Q424" s="216"/>
      <c r="R424" s="216"/>
      <c r="S424" s="216"/>
      <c r="T424" s="241"/>
      <c r="U424" s="241"/>
      <c r="V424" s="241"/>
      <c r="W424" s="241"/>
      <c r="X424" s="241"/>
      <c r="Y424" s="241"/>
    </row>
    <row r="425" spans="1:119" ht="15" x14ac:dyDescent="0.3">
      <c r="A425" s="10" t="s">
        <v>799</v>
      </c>
      <c r="B425" t="s">
        <v>499</v>
      </c>
      <c r="C425" s="54" t="s">
        <v>409</v>
      </c>
      <c r="D425" s="14">
        <v>2</v>
      </c>
      <c r="E425" s="40" t="s">
        <v>1550</v>
      </c>
      <c r="F425" s="5" t="s">
        <v>1204</v>
      </c>
      <c r="H425">
        <v>1</v>
      </c>
      <c r="I425" s="217">
        <f>(L425*17)+(P425*37)+(CB425*17)+(AH425*29)+(AD425*8)</f>
        <v>993.30173775671426</v>
      </c>
      <c r="J425" s="222">
        <v>63.617693522906791</v>
      </c>
      <c r="K425" s="222">
        <v>1.6571879936808847</v>
      </c>
      <c r="L425" s="222">
        <v>10.390995260663507</v>
      </c>
      <c r="M425" s="222">
        <v>0</v>
      </c>
      <c r="N425" s="222">
        <v>10.390995260663507</v>
      </c>
      <c r="O425" s="238">
        <v>0.33179304897314377</v>
      </c>
      <c r="P425" s="222">
        <v>21.358609794628755</v>
      </c>
      <c r="Q425" s="222"/>
      <c r="R425" s="222">
        <v>5.5339652448657191</v>
      </c>
      <c r="S425" s="222">
        <v>9.8724328593996837</v>
      </c>
      <c r="T425" s="247">
        <v>3.8206951026856242</v>
      </c>
      <c r="U425" s="247">
        <v>1.5402843601895739E-2</v>
      </c>
      <c r="V425" s="247">
        <v>1.5916271721958926</v>
      </c>
      <c r="W425" s="247">
        <v>0</v>
      </c>
      <c r="X425" s="247">
        <v>0</v>
      </c>
      <c r="Y425" s="247">
        <v>0</v>
      </c>
      <c r="Z425" s="247">
        <v>1.528436018957346</v>
      </c>
      <c r="AA425" s="247">
        <v>0</v>
      </c>
      <c r="AB425" s="247">
        <v>0</v>
      </c>
      <c r="AC425" s="150">
        <v>0</v>
      </c>
      <c r="AD425" s="150">
        <v>0</v>
      </c>
      <c r="AE425" s="150">
        <v>0</v>
      </c>
      <c r="AF425" s="150">
        <v>0</v>
      </c>
      <c r="AG425" s="150">
        <v>0</v>
      </c>
      <c r="AH425" s="150">
        <v>0</v>
      </c>
      <c r="AI425" s="150">
        <v>3.0805687203791474</v>
      </c>
      <c r="AJ425" s="150">
        <v>46.406003159557663</v>
      </c>
      <c r="AK425" s="150">
        <v>1.43957345971564</v>
      </c>
      <c r="AL425" s="150">
        <v>10.189573459715641</v>
      </c>
      <c r="AM425" s="150">
        <v>162.22353870458136</v>
      </c>
      <c r="AN425" s="150">
        <v>98.597946287519747</v>
      </c>
      <c r="AO425" s="150">
        <v>1122.7488151658767</v>
      </c>
      <c r="AP425" s="150">
        <v>0.95655608214849919</v>
      </c>
      <c r="AQ425" s="150">
        <v>9.7551342812006323E-2</v>
      </c>
      <c r="AR425" s="150">
        <v>24.589257503949447</v>
      </c>
      <c r="AS425" s="150">
        <v>47.630331753554501</v>
      </c>
      <c r="AT425" s="150">
        <v>0</v>
      </c>
      <c r="AU425" s="150">
        <v>173.45971563981041</v>
      </c>
      <c r="AV425" s="150">
        <v>54.620853080568729</v>
      </c>
      <c r="AW425" s="150">
        <v>1.8957345971563981</v>
      </c>
      <c r="AX425" s="150">
        <v>0</v>
      </c>
      <c r="AY425" s="150">
        <v>0</v>
      </c>
      <c r="AZ425" s="150">
        <v>0</v>
      </c>
      <c r="BA425" s="150">
        <v>0</v>
      </c>
      <c r="BB425" s="150">
        <v>0</v>
      </c>
      <c r="BC425" s="150">
        <v>0</v>
      </c>
      <c r="BD425" s="150">
        <v>7.0627962085308065</v>
      </c>
      <c r="BE425" s="150">
        <v>0</v>
      </c>
      <c r="BF425" s="150">
        <v>0</v>
      </c>
      <c r="BG425" s="150">
        <v>5.1267772511848344</v>
      </c>
      <c r="BH425" s="150">
        <v>0</v>
      </c>
      <c r="BI425" s="150">
        <v>9.9802527646129555E-2</v>
      </c>
      <c r="BJ425" s="150">
        <v>0.28372827804107431</v>
      </c>
      <c r="BK425" s="150">
        <v>8.6295418641390217E-2</v>
      </c>
      <c r="BL425" s="150"/>
      <c r="BM425" s="150">
        <v>3.1623222748815169E-2</v>
      </c>
      <c r="BN425" s="150">
        <v>25.849131121642969</v>
      </c>
      <c r="BO425" s="150">
        <v>1.5481832543443919</v>
      </c>
      <c r="BP425" s="150">
        <v>0.11848341232227488</v>
      </c>
      <c r="BQ425" s="150"/>
      <c r="BR425" s="150"/>
      <c r="BS425" s="27">
        <v>6.25</v>
      </c>
      <c r="BT425" s="150"/>
      <c r="BU425" s="150"/>
      <c r="BV425" s="27" t="s">
        <v>496</v>
      </c>
      <c r="BW425" s="150"/>
      <c r="BX425" s="150"/>
      <c r="BY425" s="150"/>
      <c r="BZ425" s="150"/>
      <c r="CA425" s="27">
        <f>CB425+J425+L425+P425+AD425+AI425</f>
        <v>100</v>
      </c>
      <c r="CB425" s="216">
        <f>100-(J425+L425+P425+AI425+AD425+AH425)</f>
        <v>1.5521327014218116</v>
      </c>
      <c r="CC425" s="25"/>
    </row>
    <row r="426" spans="1:119" ht="15" x14ac:dyDescent="0.3">
      <c r="A426" s="10"/>
      <c r="E426" s="40"/>
      <c r="F426" s="5"/>
      <c r="J426" s="216"/>
      <c r="K426" s="216"/>
      <c r="L426" s="216"/>
      <c r="M426" s="216"/>
      <c r="O426" s="217"/>
      <c r="P426" s="216"/>
      <c r="Q426" s="216"/>
      <c r="R426" s="216"/>
      <c r="S426" s="216"/>
      <c r="T426" s="241"/>
      <c r="U426" s="241"/>
      <c r="V426" s="241"/>
      <c r="W426" s="241"/>
      <c r="X426" s="241"/>
      <c r="Y426" s="241"/>
      <c r="Z426" s="241"/>
      <c r="AA426" s="241"/>
      <c r="AB426" s="241"/>
    </row>
    <row r="427" spans="1:119" ht="15" x14ac:dyDescent="0.3">
      <c r="A427" s="10" t="s">
        <v>800</v>
      </c>
      <c r="B427" t="s">
        <v>499</v>
      </c>
      <c r="C427" s="25" t="s">
        <v>407</v>
      </c>
      <c r="D427" s="25">
        <v>1</v>
      </c>
      <c r="E427" s="40" t="s">
        <v>148</v>
      </c>
      <c r="F427" s="17"/>
      <c r="H427" s="27">
        <v>1</v>
      </c>
      <c r="I427" s="217">
        <f>(L427*17)+(P427*37)+(CB427*17)+(AH427*29)+(AD427*8)</f>
        <v>615.70000000000005</v>
      </c>
      <c r="J427" s="216">
        <v>75</v>
      </c>
      <c r="K427" s="216">
        <v>2.02</v>
      </c>
      <c r="L427" s="216">
        <v>12.6</v>
      </c>
      <c r="M427" s="216">
        <v>0</v>
      </c>
      <c r="N427" s="27">
        <v>12.6</v>
      </c>
      <c r="O427" s="217">
        <v>0.41899999999999998</v>
      </c>
      <c r="P427" s="216">
        <v>10.3</v>
      </c>
      <c r="Q427" s="216"/>
      <c r="R427" s="216">
        <v>3.01</v>
      </c>
      <c r="S427" s="216">
        <v>4</v>
      </c>
      <c r="T427" s="241">
        <v>1.36</v>
      </c>
      <c r="U427" s="241" t="s">
        <v>501</v>
      </c>
      <c r="V427" s="241">
        <v>1.2</v>
      </c>
      <c r="W427" s="241"/>
      <c r="X427" s="241"/>
      <c r="Y427" s="241">
        <v>0</v>
      </c>
      <c r="Z427" s="241">
        <v>1.2</v>
      </c>
      <c r="AA427" s="241"/>
      <c r="AB427" s="241"/>
      <c r="AD427" s="27">
        <v>0</v>
      </c>
      <c r="AI427" s="27">
        <v>0.9</v>
      </c>
      <c r="AJ427" s="27">
        <v>39</v>
      </c>
      <c r="AK427" s="27">
        <v>1.8</v>
      </c>
      <c r="AL427" s="27">
        <v>9</v>
      </c>
      <c r="AM427" s="27">
        <v>192</v>
      </c>
      <c r="AN427" s="27">
        <v>98</v>
      </c>
      <c r="AO427" s="27">
        <v>126</v>
      </c>
      <c r="AP427" s="27">
        <v>1.1499999999999999</v>
      </c>
      <c r="AQ427" s="27">
        <v>0.12</v>
      </c>
      <c r="AR427" s="27">
        <v>30.8</v>
      </c>
      <c r="AS427" s="27">
        <v>60</v>
      </c>
      <c r="AU427" s="27">
        <v>66</v>
      </c>
      <c r="AV427" s="27">
        <v>66</v>
      </c>
      <c r="AW427" s="27" t="s">
        <v>1094</v>
      </c>
      <c r="BD427" s="27">
        <v>7.94</v>
      </c>
      <c r="BG427" s="27">
        <v>3.48</v>
      </c>
      <c r="BI427" s="27">
        <v>0.11</v>
      </c>
      <c r="BJ427" s="27">
        <v>0.38</v>
      </c>
      <c r="BK427" s="27">
        <v>0.1</v>
      </c>
      <c r="BM427" s="27">
        <v>0.04</v>
      </c>
      <c r="BN427" s="27">
        <v>35</v>
      </c>
      <c r="BO427" s="27">
        <v>1.6</v>
      </c>
      <c r="BP427" s="27">
        <v>0</v>
      </c>
      <c r="BS427" s="27">
        <v>6.25</v>
      </c>
      <c r="BV427" s="27" t="s">
        <v>186</v>
      </c>
      <c r="BW427" s="27">
        <v>2867</v>
      </c>
      <c r="CA427" s="27">
        <f>CB427+J427+L427+P427+AD427+AI427</f>
        <v>100</v>
      </c>
      <c r="CB427" s="27">
        <f>100-(J427+L427+P427+AI427+AD427+AH427)</f>
        <v>1.2000000000000028</v>
      </c>
    </row>
    <row r="428" spans="1:119" ht="15" x14ac:dyDescent="0.3">
      <c r="A428" s="10"/>
      <c r="E428" s="40"/>
      <c r="F428" s="17"/>
      <c r="J428" s="216"/>
      <c r="K428" s="216"/>
      <c r="L428" s="216"/>
      <c r="M428" s="216" t="s">
        <v>1110</v>
      </c>
      <c r="N428" s="27" t="s">
        <v>1110</v>
      </c>
      <c r="O428" s="217"/>
      <c r="P428" s="216"/>
      <c r="Q428" s="216"/>
      <c r="R428" s="216"/>
      <c r="S428" s="216"/>
      <c r="T428" s="241"/>
      <c r="U428" s="241"/>
      <c r="V428" s="241"/>
      <c r="W428" s="241"/>
      <c r="X428" s="241"/>
      <c r="Y428" s="241"/>
      <c r="Z428" s="241"/>
      <c r="AA428" s="241"/>
      <c r="AB428" s="241"/>
    </row>
    <row r="429" spans="1:119" ht="15" x14ac:dyDescent="0.3">
      <c r="A429" s="10" t="s">
        <v>801</v>
      </c>
      <c r="B429" t="s">
        <v>499</v>
      </c>
      <c r="C429" s="54" t="s">
        <v>407</v>
      </c>
      <c r="D429" s="14">
        <v>2</v>
      </c>
      <c r="E429" s="40" t="s">
        <v>210</v>
      </c>
      <c r="F429" s="17"/>
      <c r="H429" s="27">
        <v>1</v>
      </c>
      <c r="I429" s="217">
        <f>(L429*17)+(P429*37)+(CB429*17)+(AH429*29)+(AD429*8)</f>
        <v>753.70000000000027</v>
      </c>
      <c r="J429" s="216">
        <v>70.8</v>
      </c>
      <c r="K429" s="216">
        <v>2.0499999999999998</v>
      </c>
      <c r="L429" s="216">
        <v>12.8</v>
      </c>
      <c r="M429" s="216">
        <v>0</v>
      </c>
      <c r="N429" s="27">
        <v>12.8</v>
      </c>
      <c r="O429" s="217">
        <v>0.88400000000000001</v>
      </c>
      <c r="P429" s="216">
        <v>13.8</v>
      </c>
      <c r="Q429" s="216"/>
      <c r="R429" s="216">
        <v>3.68</v>
      </c>
      <c r="S429" s="216">
        <v>6.53</v>
      </c>
      <c r="T429" s="241">
        <v>1.22</v>
      </c>
      <c r="U429" s="241"/>
      <c r="V429" s="241">
        <v>1.5</v>
      </c>
      <c r="W429" s="241"/>
      <c r="X429" s="241"/>
      <c r="Y429" s="241">
        <v>0</v>
      </c>
      <c r="Z429" s="241">
        <v>1.5</v>
      </c>
      <c r="AA429" s="241"/>
      <c r="AB429" s="241"/>
      <c r="AD429" s="27">
        <v>0</v>
      </c>
      <c r="AI429" s="27">
        <v>1.1000000000000001</v>
      </c>
      <c r="AJ429" s="27">
        <v>64</v>
      </c>
      <c r="AK429" s="27">
        <v>3.9</v>
      </c>
      <c r="AL429" s="27">
        <v>17</v>
      </c>
      <c r="AM429" s="27">
        <v>220</v>
      </c>
      <c r="AN429" s="27">
        <v>222</v>
      </c>
      <c r="AO429" s="27">
        <v>146</v>
      </c>
      <c r="AP429" s="27">
        <v>1.41</v>
      </c>
      <c r="AQ429" s="27">
        <v>0.06</v>
      </c>
      <c r="AR429" s="27">
        <v>36.4</v>
      </c>
      <c r="AS429" s="27">
        <v>80</v>
      </c>
      <c r="AU429" s="27">
        <v>399</v>
      </c>
      <c r="AV429" s="27">
        <v>385</v>
      </c>
      <c r="AW429" s="27">
        <v>86</v>
      </c>
      <c r="BD429" s="27">
        <v>5</v>
      </c>
      <c r="BG429" s="27">
        <v>0.74</v>
      </c>
      <c r="BI429" s="27">
        <v>0.16</v>
      </c>
      <c r="BJ429" s="27">
        <v>0.4</v>
      </c>
      <c r="BK429" s="27">
        <v>0.2</v>
      </c>
      <c r="BM429" s="27">
        <v>0.25</v>
      </c>
      <c r="BN429" s="27">
        <v>80</v>
      </c>
      <c r="BO429" s="27">
        <v>5.4</v>
      </c>
      <c r="BP429" s="27">
        <v>0</v>
      </c>
      <c r="BS429" s="27">
        <v>6.25</v>
      </c>
      <c r="BV429" s="27" t="s">
        <v>186</v>
      </c>
      <c r="BW429" s="27">
        <v>4313</v>
      </c>
      <c r="CA429" s="27">
        <f>CB429+J429+L429+P429+AD429+AI429</f>
        <v>100</v>
      </c>
      <c r="CB429" s="27">
        <f>100-(J429+L429+P429+AI429+AD429+AH429)</f>
        <v>1.5000000000000142</v>
      </c>
    </row>
    <row r="430" spans="1:119" ht="15" x14ac:dyDescent="0.3">
      <c r="A430" s="10"/>
      <c r="E430" s="40"/>
      <c r="F430" s="17"/>
      <c r="J430" s="216"/>
      <c r="K430" s="216"/>
      <c r="L430" s="216"/>
      <c r="M430" s="216" t="s">
        <v>1110</v>
      </c>
      <c r="N430" s="27" t="s">
        <v>1110</v>
      </c>
      <c r="O430" s="217"/>
      <c r="P430" s="216"/>
      <c r="Q430" s="216"/>
      <c r="R430" s="216"/>
      <c r="S430" s="216"/>
      <c r="T430" s="241"/>
      <c r="U430" s="241"/>
      <c r="V430" s="241"/>
      <c r="W430" s="241"/>
      <c r="X430" s="241"/>
      <c r="Y430" s="241"/>
      <c r="Z430" s="241"/>
      <c r="AA430" s="241"/>
      <c r="AB430" s="241"/>
    </row>
    <row r="431" spans="1:119" ht="15" x14ac:dyDescent="0.3">
      <c r="A431" s="10" t="s">
        <v>802</v>
      </c>
      <c r="B431" t="s">
        <v>499</v>
      </c>
      <c r="C431" s="25" t="s">
        <v>407</v>
      </c>
      <c r="D431" s="25">
        <v>1</v>
      </c>
      <c r="E431" s="40" t="s">
        <v>152</v>
      </c>
      <c r="F431" s="5"/>
      <c r="H431" s="27">
        <v>1</v>
      </c>
      <c r="I431" s="217">
        <f>(L431*17)+(P431*37)+(CB431*17)+(AH431*29)+(AD431*8)</f>
        <v>762.89999999999986</v>
      </c>
      <c r="J431" s="216">
        <v>71.400000000000006</v>
      </c>
      <c r="K431" s="216">
        <v>1.92</v>
      </c>
      <c r="L431" s="216">
        <v>12</v>
      </c>
      <c r="M431" s="216">
        <v>0</v>
      </c>
      <c r="N431" s="216">
        <v>12</v>
      </c>
      <c r="O431" s="217">
        <v>0.39900000000000002</v>
      </c>
      <c r="P431" s="216">
        <v>14.6</v>
      </c>
      <c r="Q431" s="216"/>
      <c r="R431" s="216">
        <v>3.47</v>
      </c>
      <c r="S431" s="216">
        <v>4.7</v>
      </c>
      <c r="T431" s="241">
        <v>4.38</v>
      </c>
      <c r="U431" s="241"/>
      <c r="V431" s="241">
        <v>1.1000000000000001</v>
      </c>
      <c r="W431" s="241"/>
      <c r="X431" s="241"/>
      <c r="Y431" s="241">
        <v>0</v>
      </c>
      <c r="Z431" s="241">
        <v>1.1000000000000001</v>
      </c>
      <c r="AA431" s="241"/>
      <c r="AB431" s="241"/>
      <c r="AD431" s="27">
        <v>0</v>
      </c>
      <c r="AI431" s="27">
        <v>0.9</v>
      </c>
      <c r="AJ431" s="27">
        <v>37</v>
      </c>
      <c r="AK431" s="27">
        <v>1.7</v>
      </c>
      <c r="AL431" s="27">
        <v>9</v>
      </c>
      <c r="AM431" s="27">
        <v>183</v>
      </c>
      <c r="AN431" s="27">
        <v>93</v>
      </c>
      <c r="AO431" s="27">
        <v>120</v>
      </c>
      <c r="AP431" s="27">
        <v>1.0900000000000001</v>
      </c>
      <c r="AQ431" s="27">
        <v>0.11</v>
      </c>
      <c r="AR431" s="27">
        <v>29.3</v>
      </c>
      <c r="AS431" s="27">
        <v>57</v>
      </c>
      <c r="AU431" s="27">
        <v>63</v>
      </c>
      <c r="AV431" s="27">
        <v>63</v>
      </c>
      <c r="AW431" s="27">
        <v>1</v>
      </c>
      <c r="BD431" s="27">
        <v>7.56</v>
      </c>
      <c r="BG431" s="27">
        <v>6.08</v>
      </c>
      <c r="BI431" s="27">
        <v>0.1</v>
      </c>
      <c r="BJ431" s="27">
        <v>0.36</v>
      </c>
      <c r="BK431" s="27">
        <v>0.1</v>
      </c>
      <c r="BM431" s="27">
        <v>3.7999999999999999E-2</v>
      </c>
      <c r="BN431" s="27">
        <v>33</v>
      </c>
      <c r="BO431" s="27">
        <v>1.5</v>
      </c>
      <c r="BP431" s="27">
        <v>0</v>
      </c>
      <c r="BS431" s="27">
        <v>6.25</v>
      </c>
      <c r="BV431" s="27" t="s">
        <v>186</v>
      </c>
      <c r="BW431" s="27">
        <v>2869</v>
      </c>
      <c r="CA431" s="27">
        <f>CB431+J431+L431+P431+AD431+AI431</f>
        <v>100</v>
      </c>
      <c r="CB431" s="27">
        <f>100-(J431+L431+P431+AI431+AD431+AH431)</f>
        <v>1.0999999999999943</v>
      </c>
    </row>
    <row r="432" spans="1:119" ht="15" x14ac:dyDescent="0.3">
      <c r="A432" s="10"/>
      <c r="E432" s="40"/>
      <c r="F432" s="5"/>
      <c r="J432" s="216"/>
      <c r="K432" s="216"/>
      <c r="L432" s="216"/>
      <c r="M432" s="216" t="s">
        <v>1110</v>
      </c>
      <c r="N432" s="27" t="s">
        <v>1110</v>
      </c>
      <c r="O432" s="217"/>
      <c r="P432" s="216"/>
      <c r="Q432" s="216"/>
      <c r="R432" s="216"/>
      <c r="S432" s="216"/>
      <c r="T432" s="241"/>
      <c r="U432" s="241"/>
      <c r="V432" s="241"/>
      <c r="W432" s="241"/>
      <c r="X432" s="241"/>
      <c r="Y432" s="241"/>
      <c r="Z432" s="241"/>
      <c r="AA432" s="241"/>
      <c r="AB432" s="241"/>
    </row>
    <row r="433" spans="1:123" ht="15" x14ac:dyDescent="0.3">
      <c r="A433" s="10" t="s">
        <v>803</v>
      </c>
      <c r="B433" t="s">
        <v>499</v>
      </c>
      <c r="C433" s="54" t="s">
        <v>407</v>
      </c>
      <c r="D433" s="14">
        <v>2</v>
      </c>
      <c r="E433" s="40" t="s">
        <v>211</v>
      </c>
      <c r="F433" s="17"/>
      <c r="H433" s="27">
        <v>1</v>
      </c>
      <c r="I433" s="217">
        <f>(L433*17)+(P433*37)+(CB433*17)+(AH433*29)+(AD433*8)</f>
        <v>691.9</v>
      </c>
      <c r="J433" s="216">
        <v>72.5</v>
      </c>
      <c r="K433" s="216">
        <v>2.19</v>
      </c>
      <c r="L433" s="216">
        <v>13.7</v>
      </c>
      <c r="M433" s="216">
        <v>0</v>
      </c>
      <c r="N433" s="27">
        <v>13.7</v>
      </c>
      <c r="O433" s="217">
        <v>0.93300000000000005</v>
      </c>
      <c r="P433" s="216">
        <v>11.9</v>
      </c>
      <c r="Q433" s="216"/>
      <c r="R433" s="216">
        <v>3.63</v>
      </c>
      <c r="S433" s="216">
        <v>4.57</v>
      </c>
      <c r="T433" s="241">
        <v>1.66</v>
      </c>
      <c r="U433" s="241"/>
      <c r="V433" s="241">
        <v>1.2</v>
      </c>
      <c r="W433" s="241"/>
      <c r="X433" s="241"/>
      <c r="Y433" s="241">
        <v>0</v>
      </c>
      <c r="Z433" s="241">
        <v>1.2</v>
      </c>
      <c r="AA433" s="241"/>
      <c r="AB433" s="241"/>
      <c r="AD433" s="27">
        <v>0</v>
      </c>
      <c r="AI433" s="27">
        <v>0.8</v>
      </c>
      <c r="AJ433" s="27">
        <v>99</v>
      </c>
      <c r="AK433" s="27">
        <v>4.0999999999999996</v>
      </c>
      <c r="AL433" s="27">
        <v>13</v>
      </c>
      <c r="AM433" s="27">
        <v>170</v>
      </c>
      <c r="AN433" s="27">
        <v>142</v>
      </c>
      <c r="AO433" s="27">
        <v>151</v>
      </c>
      <c r="AP433" s="27">
        <v>1.58</v>
      </c>
      <c r="AQ433" s="27">
        <v>0.06</v>
      </c>
      <c r="AR433" s="27">
        <v>34</v>
      </c>
      <c r="AS433" s="27">
        <v>38</v>
      </c>
      <c r="AU433" s="27">
        <v>166</v>
      </c>
      <c r="BI433" s="27">
        <v>0.11</v>
      </c>
      <c r="BJ433" s="27">
        <v>0.47</v>
      </c>
      <c r="BK433" s="27" t="s">
        <v>501</v>
      </c>
      <c r="BM433" s="27">
        <v>0.13100000000000001</v>
      </c>
      <c r="BN433" s="27">
        <v>71</v>
      </c>
      <c r="BO433" s="27">
        <v>1.7</v>
      </c>
      <c r="BP433" s="27">
        <v>0</v>
      </c>
      <c r="BS433" s="27">
        <v>6.25</v>
      </c>
      <c r="BV433" s="27" t="s">
        <v>186</v>
      </c>
      <c r="BW433" s="27">
        <v>4316</v>
      </c>
      <c r="CA433" s="27">
        <f>CB433+J433+L433+P433+AD433+AI433</f>
        <v>100</v>
      </c>
      <c r="CB433" s="27">
        <f>100-(J433+L433+P433+AI433+AD433+AH433)</f>
        <v>1.0999999999999943</v>
      </c>
    </row>
    <row r="434" spans="1:123" ht="15" x14ac:dyDescent="0.3">
      <c r="A434" s="10"/>
      <c r="E434" s="40"/>
      <c r="F434" s="17"/>
      <c r="J434" s="216"/>
      <c r="K434" s="216"/>
      <c r="L434" s="216"/>
      <c r="M434" s="216" t="s">
        <v>1110</v>
      </c>
      <c r="N434" s="27" t="s">
        <v>1110</v>
      </c>
      <c r="O434" s="217"/>
      <c r="P434" s="216"/>
      <c r="Q434" s="216"/>
      <c r="R434" s="216"/>
      <c r="S434" s="216"/>
      <c r="T434" s="241"/>
      <c r="U434" s="241"/>
      <c r="V434" s="241"/>
      <c r="W434" s="241"/>
      <c r="X434" s="241"/>
      <c r="Y434" s="241"/>
      <c r="Z434" s="241"/>
      <c r="AA434" s="241"/>
      <c r="AB434" s="241"/>
    </row>
    <row r="435" spans="1:123" ht="15" x14ac:dyDescent="0.3">
      <c r="A435" s="10" t="s">
        <v>804</v>
      </c>
      <c r="C435" s="25" t="s">
        <v>409</v>
      </c>
      <c r="D435" s="107">
        <v>3</v>
      </c>
      <c r="E435" s="40" t="s">
        <v>212</v>
      </c>
      <c r="F435" s="5" t="s">
        <v>485</v>
      </c>
      <c r="J435" s="216"/>
      <c r="K435" s="216"/>
      <c r="L435" s="216"/>
      <c r="M435" s="216"/>
      <c r="O435" s="217"/>
      <c r="P435" s="216"/>
      <c r="Q435" s="216"/>
      <c r="R435" s="216"/>
      <c r="S435" s="216"/>
      <c r="T435" s="241"/>
      <c r="U435" s="241"/>
      <c r="V435" s="241"/>
      <c r="W435" s="241"/>
      <c r="X435" s="241"/>
      <c r="Y435" s="241"/>
      <c r="Z435" s="241"/>
      <c r="AA435" s="241"/>
      <c r="AB435" s="241"/>
      <c r="BS435" s="27">
        <v>6.25</v>
      </c>
      <c r="BV435" s="27" t="s">
        <v>496</v>
      </c>
    </row>
    <row r="436" spans="1:123" ht="15" x14ac:dyDescent="0.3">
      <c r="A436" s="10"/>
      <c r="E436" s="40"/>
      <c r="F436" s="5"/>
      <c r="J436" s="216"/>
      <c r="K436" s="216"/>
      <c r="L436" s="216"/>
      <c r="M436" s="216"/>
      <c r="O436" s="217"/>
      <c r="P436" s="216"/>
      <c r="Q436" s="216"/>
      <c r="R436" s="216"/>
      <c r="S436" s="216"/>
      <c r="T436" s="241"/>
      <c r="U436" s="241"/>
      <c r="V436" s="241"/>
      <c r="W436" s="241"/>
      <c r="X436" s="241"/>
      <c r="Y436" s="241"/>
      <c r="Z436" s="241"/>
      <c r="AA436" s="241"/>
      <c r="AB436" s="241"/>
    </row>
    <row r="437" spans="1:123" ht="15" x14ac:dyDescent="0.3">
      <c r="A437" s="10" t="s">
        <v>805</v>
      </c>
      <c r="B437" t="s">
        <v>499</v>
      </c>
      <c r="C437" s="25" t="s">
        <v>407</v>
      </c>
      <c r="D437" s="25">
        <v>1</v>
      </c>
      <c r="E437" s="40" t="s">
        <v>213</v>
      </c>
      <c r="F437" s="40" t="s">
        <v>153</v>
      </c>
      <c r="H437" s="27">
        <v>1</v>
      </c>
      <c r="I437" s="217">
        <f>(L437*17)+(P437*37)+(CB437*17)+(AH437*29)+(AD437*8)</f>
        <v>633.20000000000005</v>
      </c>
      <c r="J437" s="216">
        <v>75.5</v>
      </c>
      <c r="K437" s="216">
        <v>1.61</v>
      </c>
      <c r="L437" s="216">
        <v>10</v>
      </c>
      <c r="M437" s="216">
        <v>0</v>
      </c>
      <c r="N437" s="216">
        <v>10</v>
      </c>
      <c r="O437" s="217">
        <v>0.312</v>
      </c>
      <c r="P437" s="216">
        <v>11.6</v>
      </c>
      <c r="Q437" s="216"/>
      <c r="R437" s="216">
        <v>2.98</v>
      </c>
      <c r="S437" s="216">
        <v>4.57</v>
      </c>
      <c r="T437" s="241">
        <v>2.08</v>
      </c>
      <c r="U437" s="241"/>
      <c r="V437" s="241">
        <v>2</v>
      </c>
      <c r="W437" s="241"/>
      <c r="X437" s="241"/>
      <c r="Y437" s="241">
        <v>0</v>
      </c>
      <c r="Z437" s="241">
        <v>2</v>
      </c>
      <c r="AA437" s="241"/>
      <c r="AB437" s="241"/>
      <c r="AD437" s="27">
        <v>0</v>
      </c>
      <c r="AI437" s="27">
        <v>0.9</v>
      </c>
      <c r="AJ437" s="27">
        <v>56</v>
      </c>
      <c r="AK437" s="27">
        <v>1.4</v>
      </c>
      <c r="AL437" s="27">
        <v>9</v>
      </c>
      <c r="AM437" s="27">
        <v>162</v>
      </c>
      <c r="AN437" s="27">
        <v>107</v>
      </c>
      <c r="AO437" s="27">
        <v>136</v>
      </c>
      <c r="AP437" s="27">
        <v>0.93</v>
      </c>
      <c r="AQ437" s="27">
        <v>0.09</v>
      </c>
      <c r="AR437" s="27">
        <v>23.2</v>
      </c>
      <c r="AS437" s="27">
        <v>45</v>
      </c>
      <c r="AU437" s="27">
        <v>87</v>
      </c>
      <c r="AV437" s="27">
        <v>58</v>
      </c>
      <c r="AW437" s="27">
        <v>170</v>
      </c>
      <c r="BD437" s="27">
        <v>6.12</v>
      </c>
      <c r="BG437" s="27">
        <v>2.8</v>
      </c>
      <c r="BI437" s="27">
        <v>0.09</v>
      </c>
      <c r="BJ437" s="27">
        <v>0.32</v>
      </c>
      <c r="BK437" s="27">
        <v>0.1</v>
      </c>
      <c r="BM437" s="27">
        <v>0.04</v>
      </c>
      <c r="BN437" s="27">
        <v>27</v>
      </c>
      <c r="BO437" s="27">
        <v>1.3</v>
      </c>
      <c r="BP437" s="27" t="s">
        <v>1094</v>
      </c>
      <c r="BS437" s="27">
        <v>6.25</v>
      </c>
      <c r="BV437" s="27" t="s">
        <v>186</v>
      </c>
      <c r="BW437" s="27">
        <v>2883</v>
      </c>
      <c r="CA437" s="27">
        <f>CB437+J437+L437+P437+AD437+AI437</f>
        <v>100</v>
      </c>
      <c r="CB437" s="27">
        <f>100-(J437+L437+P437+AI437+AD437+AH437)</f>
        <v>2</v>
      </c>
    </row>
    <row r="438" spans="1:123" x14ac:dyDescent="0.3">
      <c r="J438" s="216"/>
      <c r="K438" s="216"/>
      <c r="L438" s="216"/>
      <c r="M438" s="216" t="s">
        <v>1110</v>
      </c>
      <c r="N438" s="27" t="s">
        <v>1110</v>
      </c>
      <c r="P438" s="216"/>
      <c r="Q438" s="216"/>
      <c r="R438" s="216"/>
      <c r="S438" s="216"/>
      <c r="T438" s="241"/>
      <c r="U438" s="241"/>
      <c r="V438" s="241"/>
      <c r="W438" s="241"/>
      <c r="X438" s="241"/>
      <c r="Y438" s="241"/>
      <c r="Z438" s="241"/>
      <c r="AA438" s="241"/>
      <c r="AB438" s="241"/>
    </row>
    <row r="439" spans="1:123" ht="15.5" x14ac:dyDescent="0.35">
      <c r="A439" s="10"/>
      <c r="C439" s="1"/>
      <c r="D439" s="48" t="s">
        <v>1336</v>
      </c>
      <c r="E439" s="50"/>
      <c r="H439" s="4"/>
      <c r="I439" s="81"/>
      <c r="J439" s="232"/>
      <c r="K439" s="216"/>
      <c r="L439" s="216"/>
      <c r="M439" s="216"/>
      <c r="P439" s="216"/>
      <c r="Q439" s="216"/>
      <c r="R439" s="216"/>
      <c r="S439" s="216"/>
      <c r="T439" s="241"/>
      <c r="U439" s="241"/>
      <c r="V439" s="241"/>
      <c r="W439" s="241"/>
      <c r="X439" s="241"/>
      <c r="Y439" s="241"/>
      <c r="Z439" s="241"/>
      <c r="AA439" s="241"/>
      <c r="AB439" s="241"/>
      <c r="DH439" s="19"/>
      <c r="DI439" s="19"/>
      <c r="DJ439" s="19"/>
      <c r="DK439" s="19"/>
      <c r="DL439" s="19"/>
      <c r="DM439" s="19"/>
      <c r="DN439" s="19"/>
      <c r="DO439" s="19"/>
      <c r="DP439"/>
      <c r="DQ439"/>
      <c r="DR439"/>
      <c r="DS439"/>
    </row>
    <row r="440" spans="1:123" ht="15" x14ac:dyDescent="0.25">
      <c r="A440" s="10" t="s">
        <v>806</v>
      </c>
      <c r="B440" t="s">
        <v>498</v>
      </c>
      <c r="C440" s="25" t="s">
        <v>407</v>
      </c>
      <c r="D440" s="14">
        <v>2</v>
      </c>
      <c r="E440" s="40" t="s">
        <v>224</v>
      </c>
      <c r="F440" s="5" t="s">
        <v>255</v>
      </c>
      <c r="G440" s="101" t="s">
        <v>379</v>
      </c>
      <c r="H440" s="27">
        <v>0.75</v>
      </c>
      <c r="I440" s="217">
        <f>(L440*17)+(P440*37)+(CB440*17)+(AH440*29)+(AD440*8)</f>
        <v>148.33999999999992</v>
      </c>
      <c r="J440" s="216">
        <v>91.4</v>
      </c>
      <c r="K440" s="216">
        <v>0.47</v>
      </c>
      <c r="L440" s="216">
        <v>2.9</v>
      </c>
      <c r="M440" s="216" t="s">
        <v>508</v>
      </c>
      <c r="N440" s="216">
        <v>0</v>
      </c>
      <c r="O440" s="27">
        <v>0</v>
      </c>
      <c r="P440" s="216">
        <v>0.6</v>
      </c>
      <c r="Q440" s="216"/>
      <c r="R440" s="216">
        <v>0.1</v>
      </c>
      <c r="S440" s="216">
        <v>0.1</v>
      </c>
      <c r="T440" s="241">
        <v>0.2</v>
      </c>
      <c r="U440" s="241"/>
      <c r="V440" s="241">
        <f>X440/1.1</f>
        <v>1.8181818181818181</v>
      </c>
      <c r="W440" s="241"/>
      <c r="X440" s="241">
        <v>2</v>
      </c>
      <c r="Y440" s="241">
        <f>AA440/1.1</f>
        <v>9.0909090909090912E-2</v>
      </c>
      <c r="Z440" s="241">
        <f>AB440/1.05</f>
        <v>1.8095238095238093</v>
      </c>
      <c r="AA440" s="241">
        <v>0.1</v>
      </c>
      <c r="AB440" s="241">
        <v>1.9</v>
      </c>
      <c r="AF440" s="27">
        <v>1.7</v>
      </c>
      <c r="AI440" s="112">
        <v>0.57999999999999996</v>
      </c>
      <c r="AJ440" s="27">
        <v>27</v>
      </c>
      <c r="AK440" s="27">
        <v>0.7</v>
      </c>
      <c r="AL440" s="27">
        <v>13</v>
      </c>
      <c r="AM440" s="27">
        <v>72</v>
      </c>
      <c r="AN440" s="27">
        <v>260</v>
      </c>
      <c r="AO440" s="27">
        <v>1</v>
      </c>
      <c r="AP440" s="27">
        <v>0.7</v>
      </c>
      <c r="AQ440" s="27">
        <v>0.08</v>
      </c>
      <c r="AR440" s="27">
        <v>1</v>
      </c>
      <c r="AS440" s="27">
        <v>0.2</v>
      </c>
      <c r="AV440" s="27">
        <v>0</v>
      </c>
      <c r="AW440" s="27">
        <v>315</v>
      </c>
      <c r="BE440" s="27">
        <v>0</v>
      </c>
      <c r="BG440" s="27">
        <v>1.1599999999999999</v>
      </c>
      <c r="BI440" s="27">
        <v>0.16</v>
      </c>
      <c r="BJ440" s="27">
        <v>0.06</v>
      </c>
      <c r="BK440" s="27">
        <v>1</v>
      </c>
      <c r="BM440" s="27">
        <v>0.09</v>
      </c>
      <c r="BN440" s="27">
        <v>175</v>
      </c>
      <c r="BO440" s="27">
        <v>0</v>
      </c>
      <c r="BP440" s="27">
        <v>12</v>
      </c>
      <c r="BS440" s="27">
        <v>6.25</v>
      </c>
      <c r="BV440" s="27" t="s">
        <v>8</v>
      </c>
      <c r="BW440" s="27">
        <v>777</v>
      </c>
      <c r="CA440" s="27">
        <f>CB440+J440+L440+P440+AD440+AI440</f>
        <v>100</v>
      </c>
      <c r="CB440" s="27">
        <f>100-(J440+L440+P440+AI440+AD440+AH440)</f>
        <v>4.519999999999996</v>
      </c>
    </row>
    <row r="441" spans="1:123" ht="15" x14ac:dyDescent="0.25">
      <c r="A441" s="10"/>
      <c r="E441" s="40"/>
      <c r="F441" s="5"/>
      <c r="G441" s="101"/>
      <c r="J441" s="216"/>
      <c r="K441" s="216"/>
      <c r="L441" s="216"/>
      <c r="M441" s="216" t="s">
        <v>1110</v>
      </c>
      <c r="N441" s="216" t="s">
        <v>1110</v>
      </c>
      <c r="P441" s="216"/>
      <c r="Q441" s="216"/>
      <c r="R441" s="216"/>
      <c r="S441" s="216"/>
      <c r="V441" s="79" t="s">
        <v>408</v>
      </c>
      <c r="W441" s="79"/>
      <c r="X441" s="79"/>
      <c r="Y441" s="79" t="s">
        <v>1110</v>
      </c>
      <c r="Z441" s="27" t="s">
        <v>408</v>
      </c>
      <c r="AI441" s="27" t="s">
        <v>1300</v>
      </c>
    </row>
    <row r="442" spans="1:123" s="366" customFormat="1" ht="15" x14ac:dyDescent="0.25">
      <c r="A442" s="365" t="s">
        <v>807</v>
      </c>
      <c r="C442" s="367" t="s">
        <v>409</v>
      </c>
      <c r="D442" s="368">
        <v>2</v>
      </c>
      <c r="E442" s="369" t="s">
        <v>223</v>
      </c>
      <c r="F442" s="370" t="s">
        <v>254</v>
      </c>
      <c r="G442" s="371" t="s">
        <v>379</v>
      </c>
      <c r="H442" s="372"/>
      <c r="I442" s="372"/>
      <c r="J442" s="373"/>
      <c r="K442" s="373"/>
      <c r="L442" s="373"/>
      <c r="M442" s="373"/>
      <c r="N442" s="373"/>
      <c r="O442" s="372"/>
      <c r="P442" s="373"/>
      <c r="Q442" s="373"/>
      <c r="R442" s="373"/>
      <c r="S442" s="373"/>
      <c r="T442" s="372"/>
      <c r="U442" s="372"/>
      <c r="V442" s="374"/>
      <c r="W442" s="374"/>
      <c r="X442" s="374"/>
      <c r="Y442" s="374"/>
      <c r="Z442" s="372"/>
      <c r="AA442" s="372"/>
      <c r="AB442" s="372"/>
      <c r="AC442" s="372"/>
      <c r="AD442" s="372"/>
      <c r="AE442" s="372"/>
      <c r="AF442" s="372"/>
      <c r="AG442" s="372"/>
      <c r="AH442" s="372"/>
      <c r="AI442" s="372"/>
      <c r="AJ442" s="372"/>
      <c r="AK442" s="372"/>
      <c r="AL442" s="372"/>
      <c r="AM442" s="372"/>
      <c r="AN442" s="372"/>
      <c r="AO442" s="372"/>
      <c r="AP442" s="372"/>
      <c r="AQ442" s="372"/>
      <c r="AR442" s="372"/>
      <c r="AS442" s="372"/>
      <c r="AT442" s="372"/>
      <c r="AU442" s="372"/>
      <c r="AV442" s="372"/>
      <c r="AW442" s="372"/>
      <c r="AX442" s="372"/>
      <c r="AY442" s="372"/>
      <c r="AZ442" s="372"/>
      <c r="BA442" s="372"/>
      <c r="BB442" s="372"/>
      <c r="BC442" s="372"/>
      <c r="BD442" s="372"/>
      <c r="BE442" s="372"/>
      <c r="BF442" s="372"/>
      <c r="BG442" s="372"/>
      <c r="BH442" s="372"/>
      <c r="BI442" s="372"/>
      <c r="BJ442" s="372"/>
      <c r="BK442" s="372"/>
      <c r="BL442" s="372"/>
      <c r="BM442" s="372"/>
      <c r="BN442" s="372"/>
      <c r="BO442" s="372"/>
      <c r="BP442" s="372"/>
      <c r="BQ442" s="372"/>
      <c r="BR442" s="372"/>
      <c r="BS442" s="372">
        <v>6.25</v>
      </c>
      <c r="BT442" s="372"/>
      <c r="BU442" s="372"/>
      <c r="BV442" s="372" t="s">
        <v>496</v>
      </c>
      <c r="BW442" s="372"/>
      <c r="BX442" s="372"/>
      <c r="BY442" s="372"/>
      <c r="BZ442" s="372"/>
      <c r="CA442" s="372"/>
      <c r="CB442" s="372"/>
      <c r="CC442" s="372"/>
      <c r="CD442" s="372"/>
      <c r="CE442" s="372"/>
      <c r="CF442" s="372"/>
      <c r="CG442" s="372"/>
      <c r="CH442" s="372"/>
      <c r="CI442" s="372"/>
      <c r="CJ442" s="372"/>
      <c r="CK442" s="372"/>
      <c r="CL442" s="372"/>
      <c r="CM442" s="372"/>
      <c r="CN442" s="372"/>
      <c r="CO442" s="372"/>
      <c r="CP442" s="372"/>
      <c r="CQ442" s="372"/>
      <c r="CR442" s="372"/>
      <c r="CS442" s="372"/>
      <c r="CT442" s="372"/>
      <c r="CU442" s="372"/>
      <c r="CV442" s="372"/>
      <c r="CW442" s="372"/>
      <c r="CX442" s="372"/>
      <c r="CY442" s="372"/>
      <c r="CZ442" s="372"/>
      <c r="DA442" s="372"/>
      <c r="DB442" s="372"/>
      <c r="DC442" s="372"/>
      <c r="DD442" s="372"/>
      <c r="DE442" s="372"/>
      <c r="DF442" s="372"/>
      <c r="DG442" s="372"/>
      <c r="DH442" s="372"/>
      <c r="DI442" s="372"/>
      <c r="DJ442" s="372"/>
      <c r="DK442" s="372"/>
      <c r="DL442" s="372"/>
      <c r="DM442" s="372"/>
      <c r="DN442" s="372"/>
      <c r="DO442" s="372"/>
      <c r="DP442" s="372"/>
      <c r="DQ442" s="372"/>
      <c r="DR442" s="372"/>
      <c r="DS442" s="372"/>
    </row>
    <row r="443" spans="1:123" ht="15" x14ac:dyDescent="0.25">
      <c r="A443" s="10"/>
      <c r="E443" s="40"/>
      <c r="F443" s="5"/>
      <c r="G443" s="101"/>
      <c r="J443" s="216"/>
      <c r="K443" s="216"/>
      <c r="L443" s="216"/>
      <c r="M443" s="216"/>
      <c r="N443" s="216"/>
      <c r="P443" s="216"/>
      <c r="Q443" s="216"/>
      <c r="R443" s="216"/>
      <c r="S443" s="216"/>
      <c r="V443" s="79"/>
      <c r="W443" s="79"/>
      <c r="X443" s="79"/>
      <c r="Y443" s="79"/>
    </row>
    <row r="444" spans="1:123" ht="15" x14ac:dyDescent="0.25">
      <c r="A444" s="10" t="s">
        <v>808</v>
      </c>
      <c r="B444" t="s">
        <v>499</v>
      </c>
      <c r="C444" s="25" t="s">
        <v>407</v>
      </c>
      <c r="D444" s="14">
        <v>2</v>
      </c>
      <c r="E444" s="40" t="s">
        <v>225</v>
      </c>
      <c r="F444" s="5" t="s">
        <v>380</v>
      </c>
      <c r="G444" s="101" t="s">
        <v>379</v>
      </c>
      <c r="H444" s="27">
        <v>1</v>
      </c>
      <c r="I444" s="217">
        <f>(L444*17)+(P444*37)+(CB444*17)+(AH444*29)+(AD444*8)</f>
        <v>118.29999999999986</v>
      </c>
      <c r="J444" s="216">
        <v>90</v>
      </c>
      <c r="K444" s="216">
        <v>0.35</v>
      </c>
      <c r="L444" s="216">
        <v>2.2000000000000002</v>
      </c>
      <c r="M444" s="216">
        <v>2.2000000000000002</v>
      </c>
      <c r="N444" s="216">
        <v>0</v>
      </c>
      <c r="O444" s="27">
        <v>0</v>
      </c>
      <c r="P444" s="216">
        <v>0.4</v>
      </c>
      <c r="Q444" s="216"/>
      <c r="R444" s="216">
        <v>0.1</v>
      </c>
      <c r="S444" s="216">
        <v>0.01</v>
      </c>
      <c r="T444" s="216">
        <v>0.19</v>
      </c>
      <c r="V444" s="79">
        <v>2.9</v>
      </c>
      <c r="W444" s="79"/>
      <c r="X444" s="79"/>
      <c r="Y444" s="79">
        <v>0.8</v>
      </c>
      <c r="Z444" s="27">
        <v>2.1</v>
      </c>
      <c r="AD444" s="27">
        <v>2.1</v>
      </c>
      <c r="AI444" s="27">
        <v>2.4</v>
      </c>
      <c r="AJ444" s="27">
        <v>26</v>
      </c>
      <c r="AK444" s="27">
        <v>0.2</v>
      </c>
      <c r="AL444" s="27">
        <v>16</v>
      </c>
      <c r="AM444" s="27">
        <v>67</v>
      </c>
      <c r="AN444" s="27">
        <v>302</v>
      </c>
      <c r="AO444" s="27">
        <v>601</v>
      </c>
      <c r="AP444" s="27">
        <v>0.82</v>
      </c>
      <c r="AQ444" s="27">
        <v>0.19</v>
      </c>
      <c r="AR444" s="27">
        <v>2.8</v>
      </c>
      <c r="AS444" s="27">
        <v>267</v>
      </c>
      <c r="AU444" s="27">
        <v>53</v>
      </c>
      <c r="AV444" s="27">
        <v>0</v>
      </c>
      <c r="AW444" s="27">
        <v>320</v>
      </c>
      <c r="BD444" s="27">
        <v>0</v>
      </c>
      <c r="BG444" s="27">
        <v>3.78</v>
      </c>
      <c r="BI444" s="27">
        <v>0.09</v>
      </c>
      <c r="BJ444" s="27">
        <v>0.16</v>
      </c>
      <c r="BK444" s="27">
        <v>1.5</v>
      </c>
      <c r="BM444" s="27">
        <v>0.17199999999999999</v>
      </c>
      <c r="BN444" s="27">
        <v>150</v>
      </c>
      <c r="BO444" s="27">
        <v>0</v>
      </c>
      <c r="BP444" s="27">
        <v>29</v>
      </c>
      <c r="BS444" s="27">
        <v>6.25</v>
      </c>
      <c r="BV444" s="27" t="s">
        <v>1420</v>
      </c>
      <c r="BW444" s="27">
        <v>4094</v>
      </c>
      <c r="CA444" s="27">
        <f>CB444+J444+L444+P444+AD444+AI444</f>
        <v>100</v>
      </c>
      <c r="CB444" s="27">
        <f>100-(J444+L444+P444+AI444+AD444+AH444)</f>
        <v>2.8999999999999915</v>
      </c>
    </row>
    <row r="445" spans="1:123" ht="15" x14ac:dyDescent="0.25">
      <c r="A445" s="10"/>
      <c r="E445" s="40"/>
      <c r="F445" s="5"/>
      <c r="G445" s="17"/>
      <c r="J445" s="216"/>
      <c r="K445" s="216"/>
      <c r="L445" s="216"/>
      <c r="M445" s="216" t="s">
        <v>1110</v>
      </c>
      <c r="N445" s="216" t="s">
        <v>1110</v>
      </c>
      <c r="P445" s="216"/>
      <c r="Q445" s="216"/>
      <c r="R445" s="216"/>
      <c r="S445" s="216"/>
      <c r="T445" s="216"/>
      <c r="V445" s="79"/>
      <c r="W445" s="79"/>
      <c r="X445" s="79"/>
      <c r="Y445" s="79"/>
    </row>
    <row r="446" spans="1:123" ht="15.5" x14ac:dyDescent="0.25">
      <c r="A446" s="10" t="s">
        <v>809</v>
      </c>
      <c r="B446" t="s">
        <v>499</v>
      </c>
      <c r="C446" s="25" t="s">
        <v>407</v>
      </c>
      <c r="D446" s="25">
        <v>1</v>
      </c>
      <c r="E446" s="40" t="s">
        <v>155</v>
      </c>
      <c r="F446" s="17"/>
      <c r="G446" s="6" t="s">
        <v>45</v>
      </c>
      <c r="H446" s="27">
        <v>1</v>
      </c>
      <c r="I446" s="217">
        <f>(L446*17)+(P446*37)+(CB446*17)+(AH446*29)+(AD446*8)</f>
        <v>84.1</v>
      </c>
      <c r="J446" s="216">
        <v>93.6</v>
      </c>
      <c r="K446" s="216">
        <v>0.3</v>
      </c>
      <c r="L446" s="216">
        <v>1.9</v>
      </c>
      <c r="M446" s="216">
        <v>1.9</v>
      </c>
      <c r="N446" s="216">
        <v>0</v>
      </c>
      <c r="O446" s="27">
        <v>0</v>
      </c>
      <c r="P446" s="216">
        <v>0.2</v>
      </c>
      <c r="Q446" s="216"/>
      <c r="R446" s="216">
        <v>0.04</v>
      </c>
      <c r="S446" s="216">
        <v>0.02</v>
      </c>
      <c r="T446" s="216">
        <v>0.08</v>
      </c>
      <c r="V446" s="79">
        <v>2.2000000000000002</v>
      </c>
      <c r="W446" s="79"/>
      <c r="X446" s="79"/>
      <c r="Y446" s="79">
        <v>0.1</v>
      </c>
      <c r="Z446" s="27">
        <v>2.1</v>
      </c>
      <c r="AC446" s="27">
        <v>0</v>
      </c>
      <c r="AD446" s="27">
        <v>1.3</v>
      </c>
      <c r="AI446" s="27">
        <v>1</v>
      </c>
      <c r="AJ446" s="27">
        <v>16</v>
      </c>
      <c r="AK446" s="27">
        <v>0.8</v>
      </c>
      <c r="AL446" s="27">
        <v>28</v>
      </c>
      <c r="AM446" s="27">
        <v>63</v>
      </c>
      <c r="AN446" s="27">
        <v>389</v>
      </c>
      <c r="AO446" s="27">
        <v>3</v>
      </c>
      <c r="AP446" s="27">
        <v>0.55000000000000004</v>
      </c>
      <c r="AQ446" s="27">
        <v>0.12</v>
      </c>
      <c r="AR446" s="27">
        <v>1</v>
      </c>
      <c r="AS446" s="27">
        <v>190</v>
      </c>
      <c r="AU446" s="27">
        <v>22</v>
      </c>
      <c r="AV446" s="27">
        <v>0</v>
      </c>
      <c r="AW446" s="27">
        <v>133</v>
      </c>
      <c r="BD446" s="27">
        <v>0</v>
      </c>
      <c r="BG446" s="27">
        <v>0.27</v>
      </c>
      <c r="BI446" s="27">
        <v>0.09</v>
      </c>
      <c r="BJ446" s="27">
        <v>0.05</v>
      </c>
      <c r="BK446" s="27">
        <v>0.1</v>
      </c>
      <c r="BM446" s="27">
        <v>0.12</v>
      </c>
      <c r="BN446" s="27">
        <v>16</v>
      </c>
      <c r="BO446" s="27">
        <v>0</v>
      </c>
      <c r="BP446" s="27">
        <v>17</v>
      </c>
      <c r="BS446" s="27">
        <v>6.25</v>
      </c>
      <c r="BV446" s="27" t="s">
        <v>1420</v>
      </c>
      <c r="BW446" s="27">
        <v>3769</v>
      </c>
      <c r="CA446" s="27">
        <f>CB446+J446+L446+P446+AD446+AI446</f>
        <v>100</v>
      </c>
      <c r="CB446" s="27">
        <f>100-(J446+L446+P446+AI446+AD446+AH446)</f>
        <v>2</v>
      </c>
    </row>
    <row r="447" spans="1:123" ht="15.5" x14ac:dyDescent="0.25">
      <c r="A447" s="10"/>
      <c r="E447" s="40"/>
      <c r="F447" s="17"/>
      <c r="G447" s="6"/>
      <c r="J447" s="216"/>
      <c r="K447" s="216"/>
      <c r="L447" s="216"/>
      <c r="M447" s="216"/>
      <c r="N447" s="216"/>
      <c r="P447" s="216"/>
      <c r="Q447" s="216"/>
      <c r="R447" s="216"/>
      <c r="S447" s="216"/>
      <c r="T447" s="216"/>
      <c r="V447" s="79"/>
      <c r="W447" s="79"/>
      <c r="X447" s="79"/>
      <c r="Y447" s="79"/>
    </row>
    <row r="448" spans="1:123" ht="15.5" x14ac:dyDescent="0.25">
      <c r="A448" s="10" t="s">
        <v>810</v>
      </c>
      <c r="B448" t="s">
        <v>499</v>
      </c>
      <c r="C448" s="25" t="s">
        <v>407</v>
      </c>
      <c r="D448" s="25">
        <v>1</v>
      </c>
      <c r="E448" s="40" t="s">
        <v>154</v>
      </c>
      <c r="F448" s="17"/>
      <c r="G448" s="6" t="s">
        <v>45</v>
      </c>
      <c r="H448" s="27">
        <v>1</v>
      </c>
      <c r="I448" s="27">
        <f>(L448*17)+(P448*37)+(CB448*17)+(AH448*29)+(AD448*8)</f>
        <v>53.999999999999957</v>
      </c>
      <c r="J448" s="216">
        <v>95.4</v>
      </c>
      <c r="K448" s="216">
        <v>0.24</v>
      </c>
      <c r="L448" s="216">
        <v>1.5</v>
      </c>
      <c r="M448" s="216">
        <v>1.5</v>
      </c>
      <c r="N448" s="216">
        <v>0</v>
      </c>
      <c r="O448" s="27">
        <v>0</v>
      </c>
      <c r="P448" s="216">
        <v>0.1</v>
      </c>
      <c r="Q448" s="216"/>
      <c r="R448" s="216">
        <v>0.02</v>
      </c>
      <c r="S448" s="216">
        <v>0.01</v>
      </c>
      <c r="T448" s="216">
        <v>0.04</v>
      </c>
      <c r="V448" s="79">
        <v>1.2</v>
      </c>
      <c r="W448" s="79"/>
      <c r="X448" s="79"/>
      <c r="Y448" s="79">
        <v>0.1</v>
      </c>
      <c r="Z448" s="27">
        <v>1.1000000000000001</v>
      </c>
      <c r="AC448" s="27">
        <v>0</v>
      </c>
      <c r="AD448" s="27">
        <v>1.4</v>
      </c>
      <c r="AI448" s="27">
        <v>0.8</v>
      </c>
      <c r="AJ448" s="27">
        <v>18</v>
      </c>
      <c r="AK448" s="27">
        <v>0.8</v>
      </c>
      <c r="AL448" s="27">
        <v>24</v>
      </c>
      <c r="AM448" s="27">
        <v>47</v>
      </c>
      <c r="AN448" s="27">
        <v>272</v>
      </c>
      <c r="AO448" s="27">
        <v>1</v>
      </c>
      <c r="AP448" s="27">
        <v>0.48</v>
      </c>
      <c r="AQ448" s="27">
        <v>0.13</v>
      </c>
      <c r="AR448" s="27">
        <v>1</v>
      </c>
      <c r="AS448" s="27">
        <v>210</v>
      </c>
      <c r="AU448" s="27">
        <v>14</v>
      </c>
      <c r="AV448" s="27">
        <v>0</v>
      </c>
      <c r="AW448" s="27">
        <v>87</v>
      </c>
      <c r="BD448" s="27">
        <v>0</v>
      </c>
      <c r="BG448" s="27">
        <v>0.25</v>
      </c>
      <c r="BI448" s="27">
        <v>0.05</v>
      </c>
      <c r="BJ448" s="27">
        <v>0.04</v>
      </c>
      <c r="BK448" s="27">
        <v>0.6</v>
      </c>
      <c r="BM448" s="27">
        <v>0.09</v>
      </c>
      <c r="BN448" s="27">
        <v>3</v>
      </c>
      <c r="BO448" s="27">
        <v>0</v>
      </c>
      <c r="BP448" s="27">
        <v>12</v>
      </c>
      <c r="BS448" s="27">
        <v>6.25</v>
      </c>
      <c r="BV448" s="27" t="s">
        <v>1420</v>
      </c>
      <c r="BW448" s="27">
        <v>4171</v>
      </c>
      <c r="CA448" s="27">
        <f>CB448+J448+L448+P448+AD448+AI448</f>
        <v>100</v>
      </c>
      <c r="CB448" s="27">
        <f>100-(J448+L448+P448+AI448+AD448+AH448)</f>
        <v>0.79999999999999716</v>
      </c>
    </row>
    <row r="449" spans="1:123" ht="15.5" x14ac:dyDescent="0.25">
      <c r="A449" s="10"/>
      <c r="E449" s="40"/>
      <c r="F449" s="17"/>
      <c r="G449" s="6"/>
      <c r="J449" s="216"/>
      <c r="K449" s="216"/>
      <c r="L449" s="216"/>
      <c r="M449" s="216"/>
      <c r="N449" s="216"/>
      <c r="P449" s="216"/>
      <c r="Q449" s="216"/>
      <c r="R449" s="216"/>
      <c r="S449" s="216"/>
      <c r="T449" s="216"/>
      <c r="V449" s="79"/>
      <c r="W449" s="79"/>
      <c r="X449" s="79"/>
      <c r="Y449" s="79"/>
    </row>
    <row r="450" spans="1:123" ht="15.5" x14ac:dyDescent="0.25">
      <c r="A450" s="10" t="s">
        <v>811</v>
      </c>
      <c r="B450" t="s">
        <v>499</v>
      </c>
      <c r="C450" s="25" t="s">
        <v>407</v>
      </c>
      <c r="D450" s="25">
        <v>1</v>
      </c>
      <c r="E450" s="40" t="s">
        <v>156</v>
      </c>
      <c r="F450" s="5" t="s">
        <v>54</v>
      </c>
      <c r="G450" s="6" t="s">
        <v>43</v>
      </c>
      <c r="H450" s="27">
        <v>1</v>
      </c>
      <c r="I450" s="217">
        <f>(L450*17)+(P450*37)+(CB450*17)+(AH450*29)+(AD450*8)</f>
        <v>145.30000000000015</v>
      </c>
      <c r="J450" s="216">
        <v>89.2</v>
      </c>
      <c r="K450" s="216">
        <v>0.26</v>
      </c>
      <c r="L450" s="216">
        <v>1.6</v>
      </c>
      <c r="M450" s="216">
        <v>1.6</v>
      </c>
      <c r="N450" s="216">
        <v>0</v>
      </c>
      <c r="O450" s="27">
        <v>0</v>
      </c>
      <c r="P450" s="216">
        <v>0.1</v>
      </c>
      <c r="Q450" s="216"/>
      <c r="R450" s="216">
        <v>0.02</v>
      </c>
      <c r="S450" s="216">
        <v>0.02</v>
      </c>
      <c r="T450" s="216">
        <v>0.04</v>
      </c>
      <c r="V450" s="79">
        <v>5.8</v>
      </c>
      <c r="W450" s="79"/>
      <c r="X450" s="79"/>
      <c r="Y450" s="79">
        <v>0.4</v>
      </c>
      <c r="Z450" s="27">
        <v>5.4</v>
      </c>
      <c r="AC450" s="27">
        <v>0</v>
      </c>
      <c r="AD450" s="27">
        <v>2.4</v>
      </c>
      <c r="AI450" s="27">
        <v>1.1000000000000001</v>
      </c>
      <c r="AJ450" s="27">
        <v>17</v>
      </c>
      <c r="AK450" s="27">
        <v>0.8</v>
      </c>
      <c r="AL450" s="27">
        <v>26</v>
      </c>
      <c r="AM450" s="27">
        <v>29</v>
      </c>
      <c r="AN450" s="27">
        <v>381</v>
      </c>
      <c r="AO450" s="27">
        <v>105</v>
      </c>
      <c r="AP450" s="27">
        <v>0.28999999999999998</v>
      </c>
      <c r="AQ450" s="27">
        <v>0.08</v>
      </c>
      <c r="AR450" s="27" t="s">
        <v>501</v>
      </c>
      <c r="AS450" s="27">
        <v>410</v>
      </c>
      <c r="AU450" s="27">
        <v>3</v>
      </c>
      <c r="AV450" s="27">
        <v>0</v>
      </c>
      <c r="AW450" s="27">
        <v>17</v>
      </c>
      <c r="BD450" s="27">
        <v>0</v>
      </c>
      <c r="BG450" s="27" t="s">
        <v>501</v>
      </c>
      <c r="BI450" s="27">
        <v>0.01</v>
      </c>
      <c r="BJ450" s="27">
        <v>0.02</v>
      </c>
      <c r="BK450" s="27">
        <v>0.4</v>
      </c>
      <c r="BM450" s="27">
        <v>0.03</v>
      </c>
      <c r="BN450" s="27">
        <v>20</v>
      </c>
      <c r="BO450" s="27">
        <v>0</v>
      </c>
      <c r="BP450" s="27">
        <v>3</v>
      </c>
      <c r="BS450" s="27">
        <v>6.25</v>
      </c>
      <c r="BV450" s="27" t="s">
        <v>1420</v>
      </c>
      <c r="BW450" s="27">
        <v>4096</v>
      </c>
      <c r="CA450" s="27">
        <f>CB450+J450+L450+P450+AD450+AI450</f>
        <v>100</v>
      </c>
      <c r="CB450" s="27">
        <f>100-(J450+L450+P450+AI450+AD450+AH450)</f>
        <v>5.6000000000000085</v>
      </c>
    </row>
    <row r="451" spans="1:123" ht="15.5" x14ac:dyDescent="0.25">
      <c r="A451" s="10"/>
      <c r="E451" s="40"/>
      <c r="F451" s="5"/>
      <c r="G451" s="6"/>
      <c r="J451" s="216"/>
      <c r="K451" s="216"/>
      <c r="L451" s="216"/>
      <c r="M451" s="216"/>
      <c r="N451" s="216"/>
      <c r="P451" s="216"/>
      <c r="Q451" s="216"/>
      <c r="R451" s="216"/>
      <c r="S451" s="216"/>
      <c r="T451" s="216"/>
      <c r="V451" s="79"/>
      <c r="W451" s="79"/>
      <c r="X451" s="79"/>
      <c r="Y451" s="79"/>
    </row>
    <row r="452" spans="1:123" ht="15.5" x14ac:dyDescent="0.25">
      <c r="A452" s="10" t="s">
        <v>814</v>
      </c>
      <c r="B452" t="s">
        <v>499</v>
      </c>
      <c r="C452" s="25" t="s">
        <v>407</v>
      </c>
      <c r="D452" s="14">
        <v>2</v>
      </c>
      <c r="E452" s="40" t="s">
        <v>157</v>
      </c>
      <c r="F452" s="5" t="s">
        <v>55</v>
      </c>
      <c r="G452" s="6" t="s">
        <v>43</v>
      </c>
      <c r="H452" s="27">
        <v>1</v>
      </c>
      <c r="I452" s="27">
        <f>(L452*17)+(P452*37)+(CB452*17)+(AH452*29)+(AD452*8)</f>
        <v>187.29999999999998</v>
      </c>
      <c r="J452" s="216">
        <v>86.5</v>
      </c>
      <c r="K452" s="216">
        <v>0.3</v>
      </c>
      <c r="L452" s="216">
        <v>1.9</v>
      </c>
      <c r="M452" s="216">
        <v>1.9</v>
      </c>
      <c r="N452" s="216">
        <v>0</v>
      </c>
      <c r="O452" s="27">
        <v>0</v>
      </c>
      <c r="P452" s="216">
        <v>0</v>
      </c>
      <c r="Q452" s="216"/>
      <c r="R452" s="241" t="s">
        <v>501</v>
      </c>
      <c r="S452" s="241">
        <v>0.01</v>
      </c>
      <c r="T452" s="216">
        <v>0.01</v>
      </c>
      <c r="V452" s="79">
        <v>8</v>
      </c>
      <c r="W452" s="79"/>
      <c r="X452" s="79"/>
      <c r="Y452" s="79">
        <v>0.6</v>
      </c>
      <c r="Z452" s="27">
        <v>7.4</v>
      </c>
      <c r="AC452" s="27">
        <v>0</v>
      </c>
      <c r="AD452" s="27">
        <v>2.8</v>
      </c>
      <c r="AI452" s="27">
        <v>1</v>
      </c>
      <c r="AJ452" s="27">
        <v>15</v>
      </c>
      <c r="AK452" s="27">
        <v>0.8</v>
      </c>
      <c r="AL452" s="27">
        <v>35</v>
      </c>
      <c r="AM452" s="27">
        <v>36</v>
      </c>
      <c r="AN452" s="27">
        <v>290</v>
      </c>
      <c r="AO452" s="27">
        <v>60</v>
      </c>
      <c r="AP452" s="27">
        <v>0.42</v>
      </c>
      <c r="AQ452" s="27">
        <v>0.15</v>
      </c>
      <c r="AR452" s="27" t="s">
        <v>501</v>
      </c>
      <c r="AS452" s="27">
        <v>385</v>
      </c>
      <c r="AU452" s="27">
        <v>5</v>
      </c>
      <c r="AV452" s="27">
        <v>0</v>
      </c>
      <c r="AW452" s="27">
        <v>27</v>
      </c>
      <c r="BD452" s="27">
        <v>0</v>
      </c>
      <c r="BG452" s="27" t="s">
        <v>501</v>
      </c>
      <c r="BI452" s="27">
        <v>0.01</v>
      </c>
      <c r="BJ452" s="27">
        <v>0.01</v>
      </c>
      <c r="BK452" s="27">
        <v>0.2</v>
      </c>
      <c r="BM452" s="27">
        <v>0.02</v>
      </c>
      <c r="BN452" s="27">
        <v>17</v>
      </c>
      <c r="BO452" s="27">
        <v>0</v>
      </c>
      <c r="BP452" s="27">
        <v>3</v>
      </c>
      <c r="BS452" s="27">
        <v>6.25</v>
      </c>
      <c r="BV452" s="27" t="s">
        <v>1420</v>
      </c>
      <c r="BW452" s="27">
        <v>3698</v>
      </c>
      <c r="CA452" s="27">
        <f>CB452+J452+L452+P452+AD452+AI452</f>
        <v>100</v>
      </c>
      <c r="CB452" s="27">
        <f>100-(J452+L452+P452+AI452+AD452+AH452)</f>
        <v>7.7999999999999972</v>
      </c>
    </row>
    <row r="453" spans="1:123" ht="15.5" x14ac:dyDescent="0.25">
      <c r="A453" s="10"/>
      <c r="D453" s="14"/>
      <c r="E453" s="40"/>
      <c r="F453" s="5"/>
      <c r="G453" s="6"/>
      <c r="J453" s="216"/>
      <c r="K453" s="216"/>
      <c r="L453" s="216"/>
      <c r="M453" s="216"/>
      <c r="N453" s="216"/>
      <c r="P453" s="216"/>
      <c r="Q453" s="216"/>
      <c r="R453" s="241"/>
      <c r="S453" s="241"/>
      <c r="T453" s="216"/>
      <c r="V453" s="79"/>
      <c r="W453" s="79"/>
      <c r="X453" s="79"/>
      <c r="Y453" s="79"/>
    </row>
    <row r="454" spans="1:123" ht="15.5" x14ac:dyDescent="0.25">
      <c r="A454" s="10" t="s">
        <v>1250</v>
      </c>
      <c r="B454" t="s">
        <v>499</v>
      </c>
      <c r="C454" s="25" t="s">
        <v>407</v>
      </c>
      <c r="D454" s="25">
        <v>1</v>
      </c>
      <c r="E454" s="5" t="s">
        <v>1251</v>
      </c>
      <c r="F454" s="5"/>
      <c r="G454" s="6"/>
      <c r="H454" s="27">
        <v>0.8</v>
      </c>
      <c r="I454" s="26">
        <f>(L454*17)+(P454*37)+(CB454*17)+(AH454*29)+(AD454*8)</f>
        <v>181.00000000000014</v>
      </c>
      <c r="J454" s="216">
        <v>87.1</v>
      </c>
      <c r="K454" s="216">
        <v>0.27</v>
      </c>
      <c r="L454" s="216">
        <v>1.7</v>
      </c>
      <c r="M454" s="216">
        <v>1.7</v>
      </c>
      <c r="N454" s="216">
        <v>0</v>
      </c>
      <c r="O454" s="27">
        <v>0</v>
      </c>
      <c r="P454" s="216">
        <v>0.1</v>
      </c>
      <c r="Q454" s="216"/>
      <c r="R454" s="241" t="s">
        <v>501</v>
      </c>
      <c r="S454" s="241" t="s">
        <v>501</v>
      </c>
      <c r="T454" s="216">
        <v>0.1</v>
      </c>
      <c r="V454" s="241">
        <f>X454/1.1</f>
        <v>6.9090909090909083</v>
      </c>
      <c r="W454" s="241"/>
      <c r="X454" s="241">
        <v>7.6</v>
      </c>
      <c r="Y454" s="241">
        <f>AA454/1.1</f>
        <v>0.54545454545454541</v>
      </c>
      <c r="Z454" s="27">
        <f>AB454/1.05</f>
        <v>6.6666666666666661</v>
      </c>
      <c r="AA454" s="27">
        <v>0.6</v>
      </c>
      <c r="AB454" s="27">
        <v>7</v>
      </c>
      <c r="AD454" s="27">
        <v>2.4</v>
      </c>
      <c r="AF454" s="27">
        <v>1.7</v>
      </c>
      <c r="AI454" s="27">
        <v>1.1000000000000001</v>
      </c>
      <c r="AJ454" s="27">
        <v>20</v>
      </c>
      <c r="AK454" s="27">
        <v>1</v>
      </c>
      <c r="AL454" s="27">
        <v>11</v>
      </c>
      <c r="AM454" s="27">
        <v>51</v>
      </c>
      <c r="AN454" s="27">
        <v>380</v>
      </c>
      <c r="AO454" s="27">
        <v>66</v>
      </c>
      <c r="AP454" s="27">
        <v>0.4</v>
      </c>
      <c r="AQ454" s="27">
        <v>0.03</v>
      </c>
      <c r="AR454" s="27" t="s">
        <v>501</v>
      </c>
      <c r="AS454" s="27">
        <v>700</v>
      </c>
      <c r="AV454" s="27">
        <v>0</v>
      </c>
      <c r="AW454" s="27">
        <v>20</v>
      </c>
      <c r="BE454" s="27">
        <v>0</v>
      </c>
      <c r="BG454" s="27" t="s">
        <v>501</v>
      </c>
      <c r="BI454" s="27">
        <v>0.01</v>
      </c>
      <c r="BJ454" s="27">
        <v>0.01</v>
      </c>
      <c r="BK454" s="27">
        <v>0.1</v>
      </c>
      <c r="BM454" s="27">
        <v>0.03</v>
      </c>
      <c r="BN454" s="27">
        <v>150</v>
      </c>
      <c r="BO454" s="27">
        <v>0.12</v>
      </c>
      <c r="BP454" s="27">
        <v>5</v>
      </c>
      <c r="BS454" s="27">
        <v>6.25</v>
      </c>
      <c r="BV454" s="27" t="s">
        <v>8</v>
      </c>
      <c r="BW454" s="27">
        <v>781</v>
      </c>
      <c r="CA454" s="27">
        <f>CB454+J454+L454+P454+AD454+AI454</f>
        <v>100</v>
      </c>
      <c r="CB454" s="26">
        <f>100-(J454+L454+P454+AI454+AD454+AH454)</f>
        <v>7.6000000000000085</v>
      </c>
    </row>
    <row r="455" spans="1:123" ht="15.5" x14ac:dyDescent="0.25">
      <c r="A455" s="10"/>
      <c r="E455" s="40"/>
      <c r="F455" s="5"/>
      <c r="G455" s="6"/>
      <c r="H455"/>
      <c r="I455"/>
      <c r="J455" s="220"/>
      <c r="K455" s="220"/>
      <c r="L455" s="220"/>
      <c r="M455" s="220" t="s">
        <v>1110</v>
      </c>
      <c r="N455" s="220" t="s">
        <v>1110</v>
      </c>
      <c r="O455"/>
      <c r="P455"/>
      <c r="Q455"/>
      <c r="R455"/>
      <c r="S455"/>
      <c r="T455" s="220"/>
      <c r="U455"/>
      <c r="V455" s="254" t="s">
        <v>408</v>
      </c>
      <c r="W455" s="254"/>
      <c r="X455" s="254"/>
      <c r="Y455" s="254" t="s">
        <v>408</v>
      </c>
      <c r="Z455" t="s">
        <v>408</v>
      </c>
      <c r="AA455"/>
      <c r="AB455"/>
      <c r="AC455"/>
      <c r="AD455" s="27" t="s">
        <v>1252</v>
      </c>
      <c r="AF455"/>
      <c r="AG455"/>
      <c r="AH455"/>
      <c r="AI455" s="27" t="s">
        <v>1252</v>
      </c>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row>
    <row r="456" spans="1:123" ht="15.5" x14ac:dyDescent="0.25">
      <c r="A456" s="54" t="s">
        <v>815</v>
      </c>
      <c r="B456" s="25" t="s">
        <v>499</v>
      </c>
      <c r="C456" s="25" t="s">
        <v>407</v>
      </c>
      <c r="D456" s="25">
        <v>1</v>
      </c>
      <c r="E456" s="5" t="s">
        <v>1254</v>
      </c>
      <c r="F456" s="5" t="s">
        <v>55</v>
      </c>
      <c r="G456" s="6" t="s">
        <v>43</v>
      </c>
      <c r="H456" s="27">
        <v>0.8</v>
      </c>
      <c r="I456" s="26">
        <f>(L456*17)+(P456*37)+(CB456*17)+(AH456*29)+(AD456*8)</f>
        <v>259.00000000000006</v>
      </c>
      <c r="J456" s="216">
        <v>82.4</v>
      </c>
      <c r="K456" s="216">
        <v>0.37</v>
      </c>
      <c r="L456" s="216">
        <v>2.2999999999999998</v>
      </c>
      <c r="M456" s="216">
        <v>2.2999999999999998</v>
      </c>
      <c r="N456" s="216">
        <v>0</v>
      </c>
      <c r="O456" s="27">
        <v>0</v>
      </c>
      <c r="P456" s="27">
        <v>0.1</v>
      </c>
      <c r="R456" s="79" t="s">
        <v>501</v>
      </c>
      <c r="S456" s="79" t="s">
        <v>501</v>
      </c>
      <c r="T456" s="216">
        <v>0.1</v>
      </c>
      <c r="V456" s="241">
        <f>X456/1.1</f>
        <v>8.6363636363636349</v>
      </c>
      <c r="W456" s="241"/>
      <c r="X456" s="241">
        <v>9.5</v>
      </c>
      <c r="Y456" s="241">
        <f>AA456/1.1</f>
        <v>0.63636363636363624</v>
      </c>
      <c r="Z456" s="27">
        <f>AB456/1.05</f>
        <v>8.3809523809523814</v>
      </c>
      <c r="AA456" s="27">
        <v>0.7</v>
      </c>
      <c r="AB456" s="27">
        <v>8.8000000000000007</v>
      </c>
      <c r="AD456" s="27">
        <v>2.8</v>
      </c>
      <c r="AF456" s="27">
        <v>1.4</v>
      </c>
      <c r="AI456" s="27">
        <v>1</v>
      </c>
      <c r="AJ456" s="27">
        <v>29</v>
      </c>
      <c r="AK456" s="27">
        <v>0.8</v>
      </c>
      <c r="AL456" s="27">
        <v>16</v>
      </c>
      <c r="AM456" s="27">
        <v>87</v>
      </c>
      <c r="AN456" s="27">
        <v>510</v>
      </c>
      <c r="AO456" s="27">
        <v>110</v>
      </c>
      <c r="AP456" s="27">
        <v>0.5</v>
      </c>
      <c r="AQ456" s="27">
        <v>0.04</v>
      </c>
      <c r="AR456" s="27" t="s">
        <v>501</v>
      </c>
      <c r="AS456" s="27">
        <v>900</v>
      </c>
      <c r="AV456" s="27">
        <v>0</v>
      </c>
      <c r="AW456" s="27">
        <v>27</v>
      </c>
      <c r="BE456" s="27">
        <v>0</v>
      </c>
      <c r="BG456" s="27" t="s">
        <v>501</v>
      </c>
      <c r="BI456" s="27">
        <v>0.01</v>
      </c>
      <c r="BJ456" s="27">
        <v>0.01</v>
      </c>
      <c r="BK456" s="27">
        <v>0.1</v>
      </c>
      <c r="BM456" s="27">
        <v>0.04</v>
      </c>
      <c r="BN456" s="27">
        <v>110</v>
      </c>
      <c r="BO456" s="27">
        <v>0.1</v>
      </c>
      <c r="BP456" s="27">
        <v>5</v>
      </c>
      <c r="BS456" s="27">
        <v>6.25</v>
      </c>
      <c r="BV456" s="27" t="s">
        <v>8</v>
      </c>
      <c r="BW456" s="27">
        <v>782</v>
      </c>
      <c r="CA456" s="27">
        <f>CB456+J456+L456+P456+AD456+AI456</f>
        <v>100</v>
      </c>
      <c r="CB456" s="26">
        <f>100-(J456+L456+P456+AI456+AD456+AH456)</f>
        <v>11.400000000000006</v>
      </c>
    </row>
    <row r="457" spans="1:123" ht="15.5" x14ac:dyDescent="0.25">
      <c r="A457" s="54"/>
      <c r="B457" s="25"/>
      <c r="E457" s="5"/>
      <c r="F457" s="5"/>
      <c r="G457" s="6"/>
      <c r="J457" s="216"/>
      <c r="K457" s="216"/>
      <c r="L457" s="216"/>
      <c r="M457" s="216" t="s">
        <v>1110</v>
      </c>
      <c r="N457" s="216" t="s">
        <v>1110</v>
      </c>
      <c r="T457" s="216"/>
      <c r="V457" s="216" t="s">
        <v>408</v>
      </c>
      <c r="W457" s="216"/>
      <c r="X457" s="216"/>
      <c r="Y457" s="216" t="s">
        <v>408</v>
      </c>
      <c r="Z457" s="27" t="s">
        <v>408</v>
      </c>
      <c r="AD457" s="27" t="s">
        <v>1253</v>
      </c>
      <c r="AF457"/>
      <c r="AI457" s="27" t="s">
        <v>1253</v>
      </c>
    </row>
    <row r="458" spans="1:123" s="366" customFormat="1" ht="15" x14ac:dyDescent="0.25">
      <c r="A458" s="365" t="s">
        <v>816</v>
      </c>
      <c r="C458" s="367" t="s">
        <v>409</v>
      </c>
      <c r="D458" s="368">
        <v>2</v>
      </c>
      <c r="E458" s="369" t="s">
        <v>222</v>
      </c>
      <c r="F458" s="370" t="s">
        <v>1366</v>
      </c>
      <c r="G458" s="375"/>
      <c r="H458" s="372"/>
      <c r="I458" s="372"/>
      <c r="J458" s="373"/>
      <c r="K458" s="373"/>
      <c r="L458" s="373"/>
      <c r="M458" s="373"/>
      <c r="N458" s="373"/>
      <c r="O458" s="372"/>
      <c r="P458" s="372"/>
      <c r="Q458" s="372"/>
      <c r="R458" s="372"/>
      <c r="S458" s="372"/>
      <c r="T458" s="373"/>
      <c r="U458" s="372"/>
      <c r="V458" s="372"/>
      <c r="W458" s="372"/>
      <c r="X458" s="372"/>
      <c r="Y458" s="372"/>
      <c r="Z458" s="372"/>
      <c r="AA458" s="372"/>
      <c r="AB458" s="372"/>
      <c r="AC458" s="372"/>
      <c r="AD458" s="372"/>
      <c r="AE458" s="372"/>
      <c r="AF458" s="372"/>
      <c r="AG458" s="372"/>
      <c r="AH458" s="372"/>
      <c r="AI458" s="372"/>
      <c r="AJ458" s="372"/>
      <c r="AK458" s="372"/>
      <c r="AL458" s="372"/>
      <c r="AM458" s="372"/>
      <c r="AN458" s="372"/>
      <c r="AO458" s="372"/>
      <c r="AP458" s="372"/>
      <c r="AQ458" s="372"/>
      <c r="AR458" s="372"/>
      <c r="AS458" s="372"/>
      <c r="AT458" s="372"/>
      <c r="AU458" s="372"/>
      <c r="AV458" s="372"/>
      <c r="AW458" s="372"/>
      <c r="AX458" s="372"/>
      <c r="AY458" s="372"/>
      <c r="AZ458" s="372"/>
      <c r="BA458" s="372"/>
      <c r="BB458" s="372"/>
      <c r="BC458" s="372"/>
      <c r="BD458" s="372"/>
      <c r="BE458" s="372"/>
      <c r="BF458" s="372"/>
      <c r="BG458" s="372"/>
      <c r="BH458" s="372"/>
      <c r="BI458" s="372"/>
      <c r="BJ458" s="372"/>
      <c r="BK458" s="372"/>
      <c r="BL458" s="372"/>
      <c r="BM458" s="372"/>
      <c r="BN458" s="372"/>
      <c r="BO458" s="372"/>
      <c r="BP458" s="372"/>
      <c r="BQ458" s="372"/>
      <c r="BR458" s="372"/>
      <c r="BS458" s="372">
        <v>6.25</v>
      </c>
      <c r="BT458" s="372"/>
      <c r="BU458" s="372"/>
      <c r="BV458" s="372" t="s">
        <v>496</v>
      </c>
      <c r="BW458" s="372"/>
      <c r="BX458" s="372"/>
      <c r="BY458" s="372"/>
      <c r="BZ458" s="372"/>
      <c r="CA458" s="372"/>
      <c r="CB458" s="372"/>
      <c r="CC458" s="372"/>
      <c r="CD458" s="372"/>
      <c r="CE458" s="372"/>
      <c r="CF458" s="372"/>
      <c r="CG458" s="372"/>
      <c r="CH458" s="372"/>
      <c r="CI458" s="372"/>
      <c r="CJ458" s="372"/>
      <c r="CK458" s="372"/>
      <c r="CL458" s="372"/>
      <c r="CM458" s="372"/>
      <c r="CN458" s="372"/>
      <c r="CO458" s="372"/>
      <c r="CP458" s="372"/>
      <c r="CQ458" s="372"/>
      <c r="CR458" s="372"/>
      <c r="CS458" s="372"/>
      <c r="CT458" s="372"/>
      <c r="CU458" s="372"/>
      <c r="CV458" s="372"/>
      <c r="CW458" s="372"/>
      <c r="CX458" s="372"/>
      <c r="CY458" s="372"/>
      <c r="CZ458" s="372"/>
      <c r="DA458" s="372"/>
      <c r="DB458" s="372"/>
      <c r="DC458" s="372"/>
      <c r="DD458" s="372"/>
      <c r="DE458" s="372"/>
      <c r="DF458" s="372"/>
      <c r="DG458" s="372"/>
      <c r="DH458" s="372"/>
      <c r="DI458" s="372"/>
      <c r="DJ458" s="372"/>
      <c r="DK458" s="372"/>
      <c r="DL458" s="372"/>
      <c r="DM458" s="372"/>
      <c r="DN458" s="372"/>
      <c r="DO458" s="372"/>
      <c r="DP458" s="372"/>
      <c r="DQ458" s="372"/>
      <c r="DR458" s="372"/>
      <c r="DS458" s="372"/>
    </row>
    <row r="459" spans="1:123" ht="15" x14ac:dyDescent="0.25">
      <c r="A459" s="10"/>
      <c r="E459" s="40"/>
      <c r="F459" s="5"/>
      <c r="G459" s="17"/>
      <c r="J459" s="216"/>
      <c r="K459" s="216"/>
      <c r="L459" s="216"/>
      <c r="M459" s="216"/>
      <c r="N459" s="216"/>
      <c r="T459" s="216"/>
    </row>
    <row r="460" spans="1:123" ht="15.5" x14ac:dyDescent="0.25">
      <c r="A460" s="10" t="s">
        <v>817</v>
      </c>
      <c r="B460" t="s">
        <v>499</v>
      </c>
      <c r="C460" s="25" t="s">
        <v>407</v>
      </c>
      <c r="D460" s="25">
        <v>1</v>
      </c>
      <c r="E460" s="40" t="s">
        <v>228</v>
      </c>
      <c r="F460" s="5" t="s">
        <v>19</v>
      </c>
      <c r="G460" s="6" t="s">
        <v>20</v>
      </c>
      <c r="H460" s="27">
        <v>1</v>
      </c>
      <c r="I460" s="217">
        <f>(L460*17)+(P460*37)+(CB460*17)+(AH460*29)+(AD460*8)</f>
        <v>111.5000000000001</v>
      </c>
      <c r="J460" s="216">
        <v>91.9</v>
      </c>
      <c r="K460" s="216">
        <v>0.24</v>
      </c>
      <c r="L460" s="216">
        <v>1.5</v>
      </c>
      <c r="M460" s="216">
        <v>1.5</v>
      </c>
      <c r="N460" s="216">
        <v>0</v>
      </c>
      <c r="O460" s="27">
        <v>0</v>
      </c>
      <c r="P460" s="216">
        <v>0.1</v>
      </c>
      <c r="Q460" s="216"/>
      <c r="R460" s="216">
        <v>0.01</v>
      </c>
      <c r="S460" s="216">
        <v>0.01</v>
      </c>
      <c r="T460" s="216">
        <v>0.05</v>
      </c>
      <c r="V460" s="27">
        <v>4.3</v>
      </c>
      <c r="Y460" s="27">
        <v>0.1</v>
      </c>
      <c r="Z460" s="27">
        <v>4.2</v>
      </c>
      <c r="AC460" s="27">
        <v>0</v>
      </c>
      <c r="AD460" s="27">
        <v>2</v>
      </c>
      <c r="AI460" s="27">
        <v>0.6</v>
      </c>
      <c r="AJ460" s="27">
        <v>31</v>
      </c>
      <c r="AK460" s="27">
        <v>0.3</v>
      </c>
      <c r="AL460" s="27">
        <v>13</v>
      </c>
      <c r="AM460" s="27">
        <v>32</v>
      </c>
      <c r="AN460" s="27">
        <v>173</v>
      </c>
      <c r="AO460" s="27">
        <v>29</v>
      </c>
      <c r="AP460" s="27">
        <v>0.15</v>
      </c>
      <c r="AQ460" s="27">
        <v>0.02</v>
      </c>
      <c r="AR460" s="27">
        <v>0.9</v>
      </c>
      <c r="AS460" s="27">
        <v>150</v>
      </c>
      <c r="AU460" s="27">
        <v>7</v>
      </c>
      <c r="AV460" s="27">
        <v>0</v>
      </c>
      <c r="AW460" s="27">
        <v>40</v>
      </c>
      <c r="BD460" s="27">
        <v>0</v>
      </c>
      <c r="BG460" s="27">
        <v>0.25</v>
      </c>
      <c r="BI460" s="27">
        <v>0.04</v>
      </c>
      <c r="BJ460" s="27">
        <v>0.02</v>
      </c>
      <c r="BK460" s="27">
        <v>0.3</v>
      </c>
      <c r="BM460" s="27">
        <v>0.08</v>
      </c>
      <c r="BN460" s="27">
        <v>16</v>
      </c>
      <c r="BO460" s="27">
        <v>0</v>
      </c>
      <c r="BP460" s="27">
        <v>30</v>
      </c>
      <c r="BS460" s="27">
        <v>6.25</v>
      </c>
      <c r="BV460" s="27" t="s">
        <v>1419</v>
      </c>
      <c r="BW460" s="27">
        <v>3704</v>
      </c>
      <c r="CA460" s="27">
        <f>CB460+J460+L460+P460+AD460+AI460</f>
        <v>100</v>
      </c>
      <c r="CB460" s="27">
        <f>100-(J460+L460+P460+AI460+AD460+AH460)</f>
        <v>3.9000000000000057</v>
      </c>
    </row>
    <row r="461" spans="1:123" ht="15.5" x14ac:dyDescent="0.25">
      <c r="A461" s="10"/>
      <c r="E461" s="40"/>
      <c r="F461" s="5"/>
      <c r="G461" s="6"/>
      <c r="J461" s="216"/>
      <c r="K461" s="216"/>
      <c r="L461" s="216"/>
      <c r="M461" s="216"/>
      <c r="N461" s="216"/>
      <c r="P461" s="216"/>
      <c r="Q461" s="216"/>
      <c r="R461" s="216"/>
      <c r="S461" s="216"/>
      <c r="T461" s="216"/>
    </row>
    <row r="462" spans="1:123" ht="15.5" x14ac:dyDescent="0.25">
      <c r="A462" s="10" t="s">
        <v>818</v>
      </c>
      <c r="B462" t="s">
        <v>499</v>
      </c>
      <c r="C462" s="25" t="s">
        <v>407</v>
      </c>
      <c r="D462" s="25">
        <v>1</v>
      </c>
      <c r="E462" s="40" t="s">
        <v>227</v>
      </c>
      <c r="F462" s="5" t="s">
        <v>391</v>
      </c>
      <c r="G462" s="6" t="s">
        <v>20</v>
      </c>
      <c r="H462" s="27">
        <v>1</v>
      </c>
      <c r="I462" s="217">
        <f>(L462*17)+(P462*37)+(CB462*17)+(AH462*29)+(AD462*8)</f>
        <v>96.299999999999613</v>
      </c>
      <c r="J462" s="216">
        <v>93.4</v>
      </c>
      <c r="K462" s="216">
        <v>0.16</v>
      </c>
      <c r="L462" s="216">
        <v>1</v>
      </c>
      <c r="M462" s="216">
        <v>1</v>
      </c>
      <c r="N462" s="216">
        <v>0</v>
      </c>
      <c r="O462" s="27">
        <v>0</v>
      </c>
      <c r="P462" s="216">
        <v>0.4</v>
      </c>
      <c r="Q462" s="216"/>
      <c r="R462" s="216">
        <v>0.01</v>
      </c>
      <c r="S462" s="241" t="s">
        <v>501</v>
      </c>
      <c r="T462" s="216">
        <v>0.02</v>
      </c>
      <c r="V462" s="27">
        <v>3.2</v>
      </c>
      <c r="Y462" s="27">
        <v>0.2</v>
      </c>
      <c r="Z462" s="27">
        <v>3</v>
      </c>
      <c r="AC462" s="27">
        <v>0</v>
      </c>
      <c r="AD462" s="27">
        <v>1.9</v>
      </c>
      <c r="AI462" s="27">
        <v>0.4</v>
      </c>
      <c r="AJ462" s="27">
        <v>29</v>
      </c>
      <c r="AK462" s="27">
        <v>0.4</v>
      </c>
      <c r="AL462" s="27">
        <v>9</v>
      </c>
      <c r="AM462" s="27">
        <v>24</v>
      </c>
      <c r="AN462" s="27">
        <v>115</v>
      </c>
      <c r="AO462" s="27">
        <v>20</v>
      </c>
      <c r="AP462" s="27">
        <v>0.17</v>
      </c>
      <c r="AQ462" s="27">
        <v>0.01</v>
      </c>
      <c r="AR462" s="27">
        <v>0.6</v>
      </c>
      <c r="AS462" s="27">
        <v>120</v>
      </c>
      <c r="AU462" s="27">
        <v>2</v>
      </c>
      <c r="AV462" s="27">
        <v>0</v>
      </c>
      <c r="AW462" s="27">
        <v>10</v>
      </c>
      <c r="BD462" s="27">
        <v>0</v>
      </c>
      <c r="BG462" s="27">
        <v>0.2</v>
      </c>
      <c r="BI462" s="27">
        <v>0.02</v>
      </c>
      <c r="BJ462" s="27">
        <v>0.01</v>
      </c>
      <c r="BK462" s="27">
        <v>0.2</v>
      </c>
      <c r="BM462" s="27">
        <v>0.05</v>
      </c>
      <c r="BN462" s="27">
        <v>11</v>
      </c>
      <c r="BO462" s="27">
        <v>0</v>
      </c>
      <c r="BP462" s="27">
        <v>20</v>
      </c>
      <c r="BS462" s="27">
        <v>6.25</v>
      </c>
      <c r="BV462" s="27" t="s">
        <v>1419</v>
      </c>
      <c r="BW462" s="27">
        <v>3756</v>
      </c>
      <c r="CA462" s="27">
        <f>CB462+J462+L462+P462+AD462+AI462</f>
        <v>100</v>
      </c>
      <c r="CB462" s="27">
        <f>100-(J462+L462+P462+AI462+AD462+AH462)</f>
        <v>2.8999999999999773</v>
      </c>
    </row>
    <row r="463" spans="1:123" ht="15.5" x14ac:dyDescent="0.25">
      <c r="A463" s="10"/>
      <c r="E463" s="40"/>
      <c r="F463" s="5"/>
      <c r="G463" s="6"/>
      <c r="J463" s="216"/>
      <c r="K463" s="216"/>
      <c r="L463" s="216"/>
      <c r="M463" s="216"/>
      <c r="N463" s="216"/>
      <c r="P463" s="216" t="s">
        <v>480</v>
      </c>
      <c r="Q463" s="216"/>
      <c r="R463" s="216"/>
      <c r="S463" s="216"/>
      <c r="T463" s="216"/>
    </row>
    <row r="464" spans="1:123" ht="15" x14ac:dyDescent="0.25">
      <c r="A464" s="10" t="s">
        <v>819</v>
      </c>
      <c r="C464" s="25" t="s">
        <v>409</v>
      </c>
      <c r="D464" s="107">
        <v>3</v>
      </c>
      <c r="E464" s="40" t="s">
        <v>1365</v>
      </c>
      <c r="F464" s="5" t="s">
        <v>256</v>
      </c>
      <c r="G464" s="17"/>
      <c r="J464" s="216"/>
      <c r="K464" s="216"/>
      <c r="L464" s="216"/>
      <c r="M464" s="216"/>
      <c r="N464" s="216"/>
      <c r="P464" s="216"/>
      <c r="Q464" s="216"/>
      <c r="R464" s="216"/>
      <c r="S464" s="216"/>
      <c r="T464" s="216"/>
      <c r="BS464" s="27">
        <v>6.25</v>
      </c>
      <c r="BV464" s="27" t="s">
        <v>496</v>
      </c>
    </row>
    <row r="465" spans="1:80" ht="15" x14ac:dyDescent="0.25">
      <c r="A465" s="10"/>
      <c r="E465" s="40"/>
      <c r="F465" s="5"/>
      <c r="G465" s="17"/>
      <c r="J465" s="216"/>
      <c r="K465" s="216"/>
      <c r="L465" s="216"/>
      <c r="M465" s="216"/>
      <c r="N465" s="216"/>
      <c r="P465" s="216"/>
      <c r="Q465" s="216"/>
      <c r="R465" s="216"/>
      <c r="S465" s="216"/>
      <c r="T465" s="216"/>
    </row>
    <row r="466" spans="1:80" ht="15.5" x14ac:dyDescent="0.25">
      <c r="A466" s="10" t="s">
        <v>820</v>
      </c>
      <c r="B466" t="s">
        <v>499</v>
      </c>
      <c r="C466" s="25" t="s">
        <v>407</v>
      </c>
      <c r="D466" s="25">
        <v>1</v>
      </c>
      <c r="E466" s="40" t="s">
        <v>226</v>
      </c>
      <c r="F466" s="17"/>
      <c r="G466" s="6" t="s">
        <v>25</v>
      </c>
      <c r="H466" s="27">
        <v>1</v>
      </c>
      <c r="I466" s="217">
        <f>(L466*17)+(P466*37)+(CB466*17)+(AH466*29)+(AD466*8)</f>
        <v>1213.0999999999999</v>
      </c>
      <c r="J466" s="216">
        <v>5</v>
      </c>
      <c r="K466" s="216">
        <v>2.1</v>
      </c>
      <c r="L466" s="216">
        <v>13.1</v>
      </c>
      <c r="M466" s="216">
        <v>13.1</v>
      </c>
      <c r="N466" s="216">
        <v>0</v>
      </c>
      <c r="O466" s="27">
        <v>0</v>
      </c>
      <c r="P466" s="216">
        <v>1.7</v>
      </c>
      <c r="Q466" s="216"/>
      <c r="R466" s="216">
        <v>0.21</v>
      </c>
      <c r="S466" s="216">
        <v>0.12</v>
      </c>
      <c r="T466" s="216">
        <v>0.77</v>
      </c>
      <c r="V466" s="241">
        <v>38.9</v>
      </c>
      <c r="W466" s="241"/>
      <c r="X466" s="241"/>
      <c r="Y466" s="241">
        <v>0.9</v>
      </c>
      <c r="Z466" s="27">
        <v>38</v>
      </c>
      <c r="AC466" s="27">
        <v>0</v>
      </c>
      <c r="AD466" s="27">
        <v>28.6</v>
      </c>
      <c r="AI466" s="27">
        <v>10.5</v>
      </c>
      <c r="AJ466" s="27">
        <v>422</v>
      </c>
      <c r="AK466" s="27">
        <v>3.7</v>
      </c>
      <c r="AL466" s="27">
        <v>182</v>
      </c>
      <c r="AM466" s="27">
        <v>335</v>
      </c>
      <c r="AN466" s="27">
        <v>2312</v>
      </c>
      <c r="AO466" s="27">
        <v>202</v>
      </c>
      <c r="AP466" s="27">
        <v>2.1800000000000002</v>
      </c>
      <c r="AQ466" s="27">
        <v>0.78</v>
      </c>
      <c r="AR466" s="27">
        <v>10.9</v>
      </c>
      <c r="AS466" s="27">
        <v>1924</v>
      </c>
      <c r="AU466" s="27">
        <v>136</v>
      </c>
      <c r="AV466" s="27">
        <v>0</v>
      </c>
      <c r="AW466" s="27">
        <v>815</v>
      </c>
      <c r="BD466" s="27">
        <v>0</v>
      </c>
      <c r="BG466" s="27">
        <v>1.27</v>
      </c>
      <c r="BI466" s="27">
        <v>0.51</v>
      </c>
      <c r="BJ466" s="27">
        <v>0.37</v>
      </c>
      <c r="BK466" s="27">
        <v>2.8</v>
      </c>
      <c r="BM466" s="27">
        <v>1.046</v>
      </c>
      <c r="BN466" s="27">
        <v>364</v>
      </c>
      <c r="BO466" s="27">
        <v>0</v>
      </c>
      <c r="BP466" s="27">
        <v>261</v>
      </c>
      <c r="BS466" s="27">
        <v>6.25</v>
      </c>
      <c r="BV466" s="27" t="s">
        <v>1419</v>
      </c>
      <c r="BW466" s="27">
        <v>4106</v>
      </c>
      <c r="CA466" s="27">
        <f>CB466+J466+L466+P466+AD466+AI466</f>
        <v>100</v>
      </c>
      <c r="CB466" s="27">
        <f>100-(J466+L466+P466+AI466+AD466+AH466)</f>
        <v>41.099999999999994</v>
      </c>
    </row>
    <row r="467" spans="1:80" ht="15.5" x14ac:dyDescent="0.25">
      <c r="A467" s="10"/>
      <c r="E467" s="40"/>
      <c r="F467" s="17"/>
      <c r="G467" s="6"/>
      <c r="J467" s="216"/>
      <c r="K467" s="216"/>
      <c r="L467" s="216"/>
      <c r="M467" s="216"/>
      <c r="N467" s="216"/>
      <c r="P467" s="216"/>
      <c r="Q467" s="216"/>
      <c r="R467" s="216"/>
      <c r="S467" s="216"/>
      <c r="T467" s="216"/>
      <c r="V467" s="241"/>
      <c r="W467" s="241"/>
      <c r="X467" s="241"/>
      <c r="Y467" s="241"/>
    </row>
    <row r="468" spans="1:80" ht="15.5" x14ac:dyDescent="0.25">
      <c r="A468" s="10" t="s">
        <v>821</v>
      </c>
      <c r="C468" s="25" t="s">
        <v>409</v>
      </c>
      <c r="D468" s="107">
        <v>3</v>
      </c>
      <c r="E468" s="40" t="s">
        <v>1364</v>
      </c>
      <c r="F468" s="17"/>
      <c r="G468" s="6" t="s">
        <v>20</v>
      </c>
      <c r="J468" s="216"/>
      <c r="K468" s="216"/>
      <c r="L468" s="216"/>
      <c r="M468" s="216"/>
      <c r="N468" s="216"/>
      <c r="P468" s="216"/>
      <c r="Q468" s="216"/>
      <c r="R468" s="216"/>
      <c r="S468" s="216"/>
      <c r="T468" s="216"/>
      <c r="V468" s="241"/>
      <c r="W468" s="241"/>
      <c r="X468" s="241"/>
      <c r="Y468" s="241"/>
      <c r="BS468" s="27">
        <v>6.25</v>
      </c>
      <c r="BV468" s="27" t="s">
        <v>496</v>
      </c>
    </row>
    <row r="469" spans="1:80" ht="15.5" x14ac:dyDescent="0.25">
      <c r="A469" s="10"/>
      <c r="E469" s="40"/>
      <c r="F469" s="17"/>
      <c r="G469" s="6"/>
      <c r="J469" s="216"/>
      <c r="K469" s="216"/>
      <c r="L469" s="216"/>
      <c r="M469" s="216"/>
      <c r="N469" s="216"/>
      <c r="P469" s="216"/>
      <c r="Q469" s="216"/>
      <c r="R469" s="216"/>
      <c r="S469" s="216"/>
      <c r="T469" s="216"/>
      <c r="V469" s="241"/>
      <c r="W469" s="241"/>
      <c r="X469" s="241"/>
      <c r="Y469" s="241"/>
    </row>
    <row r="470" spans="1:80" ht="15.5" x14ac:dyDescent="0.25">
      <c r="A470" s="10" t="s">
        <v>822</v>
      </c>
      <c r="B470" t="s">
        <v>499</v>
      </c>
      <c r="C470" s="25" t="s">
        <v>407</v>
      </c>
      <c r="D470" s="14">
        <v>2</v>
      </c>
      <c r="E470" s="40" t="s">
        <v>230</v>
      </c>
      <c r="F470" s="5" t="s">
        <v>1417</v>
      </c>
      <c r="G470" s="6" t="s">
        <v>23</v>
      </c>
      <c r="H470" s="27">
        <v>1</v>
      </c>
      <c r="I470" s="217">
        <f>(L470*17)+(P470*37)+(CB470*17)+(AH470*29)+(AD470*8)</f>
        <v>70.800000000000054</v>
      </c>
      <c r="J470" s="216">
        <v>94.5</v>
      </c>
      <c r="K470" s="216">
        <v>0.14000000000000001</v>
      </c>
      <c r="L470" s="216">
        <v>0.9</v>
      </c>
      <c r="M470" s="216">
        <v>0.9</v>
      </c>
      <c r="N470" s="216">
        <v>0</v>
      </c>
      <c r="O470" s="27">
        <v>0</v>
      </c>
      <c r="P470" s="216">
        <v>0.1</v>
      </c>
      <c r="Q470" s="216"/>
      <c r="R470" s="216">
        <v>0.02</v>
      </c>
      <c r="S470" s="216">
        <v>0.01</v>
      </c>
      <c r="T470" s="216">
        <v>0.04</v>
      </c>
      <c r="V470" s="241">
        <v>2.2000000000000002</v>
      </c>
      <c r="W470" s="241"/>
      <c r="X470" s="241"/>
      <c r="Y470" s="241" t="s">
        <v>501</v>
      </c>
      <c r="Z470" s="27">
        <v>2.2000000000000002</v>
      </c>
      <c r="AC470" s="27">
        <v>0</v>
      </c>
      <c r="AD470" s="27">
        <v>1.8</v>
      </c>
      <c r="AI470" s="27">
        <v>0.5</v>
      </c>
      <c r="AJ470" s="27">
        <v>40</v>
      </c>
      <c r="AK470" s="27">
        <v>0.4</v>
      </c>
      <c r="AL470" s="27">
        <v>7</v>
      </c>
      <c r="AM470" s="27">
        <v>30</v>
      </c>
      <c r="AN470" s="27">
        <v>193</v>
      </c>
      <c r="AO470" s="27">
        <v>13</v>
      </c>
      <c r="AP470" s="27">
        <v>0.14000000000000001</v>
      </c>
      <c r="AQ470" s="27" t="s">
        <v>501</v>
      </c>
      <c r="AR470" s="27">
        <v>0.6</v>
      </c>
      <c r="AS470" s="27">
        <v>160</v>
      </c>
      <c r="AU470" s="27">
        <v>9</v>
      </c>
      <c r="AV470" s="27">
        <v>0</v>
      </c>
      <c r="AW470" s="27">
        <v>51</v>
      </c>
      <c r="BD470" s="27">
        <v>0</v>
      </c>
      <c r="BG470" s="27">
        <v>0</v>
      </c>
      <c r="BI470" s="27">
        <v>0.03</v>
      </c>
      <c r="BJ470" s="27">
        <v>0.02</v>
      </c>
      <c r="BK470" s="27">
        <v>0.6</v>
      </c>
      <c r="BM470" s="27">
        <v>0.06</v>
      </c>
      <c r="BN470" s="27">
        <v>22</v>
      </c>
      <c r="BO470" s="27">
        <v>0</v>
      </c>
      <c r="BP470" s="27">
        <v>68</v>
      </c>
      <c r="BS470" s="27">
        <v>6.25</v>
      </c>
      <c r="BV470" s="27" t="s">
        <v>1420</v>
      </c>
      <c r="BW470" s="27">
        <v>4108</v>
      </c>
      <c r="CA470" s="27">
        <f>CB470+J470+L470+P470+AD470+AI470</f>
        <v>100</v>
      </c>
      <c r="CB470" s="27">
        <f>100-(J470+L470+P470+AI470+AD470+AH470)</f>
        <v>2.2000000000000028</v>
      </c>
    </row>
    <row r="471" spans="1:80" ht="15.5" x14ac:dyDescent="0.25">
      <c r="A471" s="10"/>
      <c r="E471" s="40"/>
      <c r="F471" s="5"/>
      <c r="G471" s="6"/>
      <c r="J471" s="216"/>
      <c r="K471" s="216"/>
      <c r="L471" s="216"/>
      <c r="M471" s="216"/>
      <c r="N471" s="216"/>
      <c r="P471" s="216"/>
      <c r="Q471" s="216"/>
      <c r="R471" s="216"/>
      <c r="S471" s="216"/>
      <c r="T471" s="216"/>
      <c r="V471" s="241"/>
      <c r="W471" s="241"/>
      <c r="X471" s="241"/>
      <c r="Y471" s="241"/>
    </row>
    <row r="472" spans="1:80" ht="15.5" x14ac:dyDescent="0.25">
      <c r="A472" s="10" t="s">
        <v>823</v>
      </c>
      <c r="B472" t="s">
        <v>499</v>
      </c>
      <c r="C472" s="25" t="s">
        <v>407</v>
      </c>
      <c r="D472" s="14">
        <v>2</v>
      </c>
      <c r="E472" s="40" t="s">
        <v>229</v>
      </c>
      <c r="F472" s="5" t="s">
        <v>392</v>
      </c>
      <c r="G472" s="6" t="s">
        <v>21</v>
      </c>
      <c r="H472" s="27">
        <v>1</v>
      </c>
      <c r="I472" s="217">
        <f>(L472*17)+(P472*37)+(CB472*17)+(AH472*29)+(AD472*8)</f>
        <v>57.399999999999949</v>
      </c>
      <c r="J472" s="216">
        <v>95.6</v>
      </c>
      <c r="K472" s="216">
        <v>0.11</v>
      </c>
      <c r="L472" s="216">
        <v>0.7</v>
      </c>
      <c r="M472" s="216">
        <v>0.7</v>
      </c>
      <c r="N472" s="216">
        <v>0</v>
      </c>
      <c r="O472" s="27">
        <v>0</v>
      </c>
      <c r="P472" s="216">
        <v>0.1</v>
      </c>
      <c r="Q472" s="216"/>
      <c r="R472" s="216">
        <v>0.01</v>
      </c>
      <c r="S472" s="216">
        <v>0.01</v>
      </c>
      <c r="T472" s="216">
        <v>0.05</v>
      </c>
      <c r="V472" s="241">
        <v>1.8</v>
      </c>
      <c r="W472" s="241"/>
      <c r="X472" s="241"/>
      <c r="Y472" s="241" t="s">
        <v>501</v>
      </c>
      <c r="Z472" s="27">
        <v>1.8</v>
      </c>
      <c r="AC472" s="27">
        <v>0</v>
      </c>
      <c r="AD472" s="27">
        <v>1.4</v>
      </c>
      <c r="AI472" s="27">
        <v>0.4</v>
      </c>
      <c r="AJ472" s="27">
        <v>30</v>
      </c>
      <c r="AK472" s="27">
        <v>0.3</v>
      </c>
      <c r="AL472" s="27">
        <v>5</v>
      </c>
      <c r="AM472" s="27">
        <v>22</v>
      </c>
      <c r="AN472" s="27">
        <v>139</v>
      </c>
      <c r="AO472" s="27">
        <v>10</v>
      </c>
      <c r="AP472" s="27">
        <v>0.11</v>
      </c>
      <c r="AQ472" s="27" t="s">
        <v>501</v>
      </c>
      <c r="AR472" s="27">
        <v>0.4</v>
      </c>
      <c r="AS472" s="27">
        <v>122</v>
      </c>
      <c r="AU472" s="27">
        <v>7</v>
      </c>
      <c r="AV472" s="27">
        <v>0</v>
      </c>
      <c r="AW472" s="27">
        <v>39</v>
      </c>
      <c r="BD472" s="27">
        <v>0</v>
      </c>
      <c r="BG472" s="27">
        <v>0</v>
      </c>
      <c r="BI472" s="27">
        <v>0.02</v>
      </c>
      <c r="BJ472" s="27">
        <v>0.02</v>
      </c>
      <c r="BK472" s="27">
        <v>0.4</v>
      </c>
      <c r="BM472" s="27">
        <v>4.2999999999999997E-2</v>
      </c>
      <c r="BN472" s="27">
        <v>11</v>
      </c>
      <c r="BO472" s="27">
        <v>0</v>
      </c>
      <c r="BP472" s="27">
        <v>33</v>
      </c>
      <c r="BS472" s="27">
        <v>6.25</v>
      </c>
      <c r="BV472" s="27" t="s">
        <v>1420</v>
      </c>
      <c r="BW472" s="27">
        <v>4109</v>
      </c>
      <c r="CA472" s="27">
        <f>CB472+J472+L472+P472+AD472+AI472</f>
        <v>100</v>
      </c>
      <c r="CB472" s="27">
        <f>100-(J472+L472+P472+AI472+AD472+AH472)</f>
        <v>1.7999999999999972</v>
      </c>
    </row>
    <row r="473" spans="1:80" ht="15.5" x14ac:dyDescent="0.25">
      <c r="A473" s="10"/>
      <c r="E473" s="40"/>
      <c r="F473" s="5"/>
      <c r="G473" s="6"/>
      <c r="J473" s="216"/>
      <c r="K473" s="216"/>
      <c r="L473" s="216"/>
      <c r="M473" s="216"/>
      <c r="N473" s="216"/>
      <c r="P473" s="216"/>
      <c r="Q473" s="216"/>
      <c r="R473" s="216"/>
      <c r="S473" s="216"/>
      <c r="T473" s="216"/>
      <c r="V473" s="241"/>
      <c r="W473" s="241"/>
      <c r="X473" s="241"/>
      <c r="Y473" s="241"/>
    </row>
    <row r="474" spans="1:80" ht="15" x14ac:dyDescent="0.25">
      <c r="A474" s="10" t="s">
        <v>825</v>
      </c>
      <c r="B474" t="s">
        <v>499</v>
      </c>
      <c r="C474" s="25" t="s">
        <v>407</v>
      </c>
      <c r="D474" s="25">
        <v>1</v>
      </c>
      <c r="E474" s="40" t="s">
        <v>1363</v>
      </c>
      <c r="F474" s="5"/>
      <c r="G474" s="17"/>
      <c r="H474" s="27">
        <v>1</v>
      </c>
      <c r="I474" s="217">
        <f>(L474*17)+(P474*37)+(CB474*17)+(AH474*29)+(AD474*8)</f>
        <v>145.69999999999985</v>
      </c>
      <c r="J474" s="216">
        <v>89.2</v>
      </c>
      <c r="K474" s="216">
        <v>0.14000000000000001</v>
      </c>
      <c r="L474" s="216">
        <v>0.9</v>
      </c>
      <c r="M474" s="216">
        <v>0.9</v>
      </c>
      <c r="N474" s="216">
        <v>0</v>
      </c>
      <c r="O474" s="27">
        <v>0</v>
      </c>
      <c r="P474" s="216">
        <v>0</v>
      </c>
      <c r="R474" s="79" t="s">
        <v>501</v>
      </c>
      <c r="S474" s="79" t="s">
        <v>501</v>
      </c>
      <c r="T474" s="241" t="s">
        <v>501</v>
      </c>
      <c r="U474" s="79"/>
      <c r="V474" s="241">
        <v>6.4</v>
      </c>
      <c r="W474" s="241"/>
      <c r="X474" s="241"/>
      <c r="Y474" s="241">
        <v>0.2</v>
      </c>
      <c r="Z474" s="27">
        <v>6</v>
      </c>
      <c r="AC474" s="27">
        <v>0</v>
      </c>
      <c r="AD474" s="27">
        <v>2.7</v>
      </c>
      <c r="AI474" s="27">
        <v>0.8</v>
      </c>
      <c r="AJ474" s="27">
        <v>24</v>
      </c>
      <c r="AK474" s="27">
        <v>0.6</v>
      </c>
      <c r="AL474" s="27">
        <v>10</v>
      </c>
      <c r="AM474" s="27">
        <v>23</v>
      </c>
      <c r="AN474" s="27">
        <v>242</v>
      </c>
      <c r="AO474" s="27">
        <v>24</v>
      </c>
      <c r="AP474" s="27">
        <v>0.35</v>
      </c>
      <c r="AQ474" s="27">
        <v>0.02</v>
      </c>
      <c r="AR474" s="27">
        <v>1</v>
      </c>
      <c r="AS474" s="27">
        <v>110</v>
      </c>
      <c r="AU474" s="27">
        <v>3250</v>
      </c>
      <c r="AV474" s="27">
        <v>0</v>
      </c>
      <c r="AW474" s="27">
        <v>19500</v>
      </c>
      <c r="BD474" s="27">
        <v>0</v>
      </c>
      <c r="BG474" s="27">
        <v>0.39</v>
      </c>
      <c r="BI474" s="27">
        <v>0.03</v>
      </c>
      <c r="BJ474" s="27">
        <v>0.12</v>
      </c>
      <c r="BK474" s="27">
        <v>0.6</v>
      </c>
      <c r="BM474" s="27">
        <v>0.06</v>
      </c>
      <c r="BN474" s="27">
        <v>10</v>
      </c>
      <c r="BO474" s="27">
        <v>0</v>
      </c>
      <c r="BP474" s="27">
        <v>4</v>
      </c>
      <c r="BS474" s="27">
        <v>6.25</v>
      </c>
      <c r="BV474" s="27" t="s">
        <v>1420</v>
      </c>
      <c r="BW474" s="27">
        <v>3709</v>
      </c>
      <c r="CA474" s="27">
        <f>CB474+J474+L474+P474+AD474+AI474</f>
        <v>100</v>
      </c>
      <c r="CB474" s="27">
        <f>100-(J474+L474+P474+AI474+AD474+AH474)</f>
        <v>6.3999999999999915</v>
      </c>
    </row>
    <row r="475" spans="1:80" ht="15" x14ac:dyDescent="0.25">
      <c r="A475" s="10"/>
      <c r="E475" s="40"/>
      <c r="F475" s="5"/>
      <c r="G475" s="17"/>
      <c r="J475" s="216"/>
      <c r="K475" s="216"/>
      <c r="L475" s="216"/>
      <c r="M475" s="216"/>
      <c r="N475" s="216"/>
      <c r="T475" s="216"/>
      <c r="V475" s="241"/>
      <c r="W475" s="241"/>
      <c r="X475" s="241"/>
      <c r="Y475" s="241"/>
    </row>
    <row r="476" spans="1:80" ht="15" x14ac:dyDescent="0.25">
      <c r="A476" s="198" t="s">
        <v>301</v>
      </c>
      <c r="B476" t="s">
        <v>499</v>
      </c>
      <c r="C476" s="50" t="s">
        <v>407</v>
      </c>
      <c r="D476" s="25">
        <v>1</v>
      </c>
      <c r="E476" s="40" t="s">
        <v>302</v>
      </c>
      <c r="F476" s="5"/>
      <c r="G476" s="17"/>
      <c r="H476" s="27">
        <v>0.7</v>
      </c>
      <c r="I476" s="216">
        <f>(L476*17)+(P476*37)+(CB476*17)+(AH476*29)+(AD476*8)</f>
        <v>137.71000000000026</v>
      </c>
      <c r="J476" s="216">
        <v>89.8</v>
      </c>
      <c r="K476" s="216">
        <v>0.1</v>
      </c>
      <c r="L476" s="216">
        <v>0.6</v>
      </c>
      <c r="M476" s="216">
        <v>0.6</v>
      </c>
      <c r="N476" s="216">
        <v>0</v>
      </c>
      <c r="O476" s="27">
        <v>0</v>
      </c>
      <c r="P476" s="27">
        <v>0.3</v>
      </c>
      <c r="R476" s="241">
        <v>0.1</v>
      </c>
      <c r="S476" s="241" t="s">
        <v>501</v>
      </c>
      <c r="T476" s="241">
        <v>0.2</v>
      </c>
      <c r="U476" s="241"/>
      <c r="V476" s="241">
        <f>X476/1.1</f>
        <v>7.1818181818181817</v>
      </c>
      <c r="W476" s="241"/>
      <c r="X476" s="241">
        <v>7.9</v>
      </c>
      <c r="Y476" s="241">
        <f>AA476/1.1</f>
        <v>0.27272727272727271</v>
      </c>
      <c r="Z476" s="27">
        <f>AB476/1.05</f>
        <v>7.0476190476190474</v>
      </c>
      <c r="AA476" s="27">
        <v>0.3</v>
      </c>
      <c r="AB476" s="27">
        <v>7.4</v>
      </c>
      <c r="AD476">
        <v>2.8</v>
      </c>
      <c r="AF476" s="27">
        <v>2.4</v>
      </c>
      <c r="AI476" s="27">
        <v>0.97</v>
      </c>
      <c r="AJ476" s="27">
        <v>25</v>
      </c>
      <c r="AK476" s="27">
        <v>0.3</v>
      </c>
      <c r="AL476" s="27">
        <v>3</v>
      </c>
      <c r="AM476" s="27">
        <v>15</v>
      </c>
      <c r="AN476" s="27">
        <v>170</v>
      </c>
      <c r="AO476" s="27">
        <v>25</v>
      </c>
      <c r="AP476" s="27">
        <v>0.1</v>
      </c>
      <c r="AQ476" s="27">
        <v>0.02</v>
      </c>
      <c r="AR476" s="27">
        <v>1</v>
      </c>
      <c r="AS476" s="27">
        <v>100</v>
      </c>
      <c r="AT476" s="27">
        <v>841</v>
      </c>
      <c r="AV476" s="27">
        <v>0</v>
      </c>
      <c r="AW476" s="27">
        <v>12472</v>
      </c>
      <c r="AX476" s="112"/>
      <c r="BB476" s="112"/>
      <c r="BD476" s="27">
        <v>0</v>
      </c>
      <c r="BE476" s="27">
        <v>0</v>
      </c>
      <c r="BG476" s="27">
        <v>0.56000000000000005</v>
      </c>
      <c r="BI476" s="27">
        <v>0.1</v>
      </c>
      <c r="BJ476" s="27">
        <v>0.01</v>
      </c>
      <c r="BK476" s="27">
        <v>0.2</v>
      </c>
      <c r="BM476" s="27">
        <v>0.14000000000000001</v>
      </c>
      <c r="BN476" s="27">
        <v>12</v>
      </c>
      <c r="BO476" s="27">
        <v>0</v>
      </c>
      <c r="BP476" s="27">
        <v>6</v>
      </c>
      <c r="BS476" s="27">
        <v>6.25</v>
      </c>
      <c r="BV476" s="27" t="s">
        <v>8</v>
      </c>
      <c r="BW476" s="27">
        <v>792</v>
      </c>
      <c r="CA476" s="27">
        <f>CB476+J476+L476+P476+AD476+AI476</f>
        <v>100</v>
      </c>
      <c r="CB476" s="27">
        <f>100-(J476+L476+P476+AI476+AD476+AH476)</f>
        <v>5.5300000000000153</v>
      </c>
    </row>
    <row r="477" spans="1:80" ht="15" x14ac:dyDescent="0.25">
      <c r="A477" s="10"/>
      <c r="E477" s="40"/>
      <c r="F477" s="5"/>
      <c r="G477" s="17"/>
      <c r="J477" s="216"/>
      <c r="K477" s="216"/>
      <c r="L477" s="216"/>
      <c r="M477" s="216" t="s">
        <v>1110</v>
      </c>
      <c r="N477" s="216" t="s">
        <v>1110</v>
      </c>
      <c r="R477" s="241"/>
      <c r="S477" s="241"/>
      <c r="T477" s="241"/>
      <c r="U477" s="241"/>
      <c r="V477" s="241" t="s">
        <v>408</v>
      </c>
      <c r="W477" s="241"/>
      <c r="X477" s="241"/>
      <c r="Y477" s="241" t="s">
        <v>408</v>
      </c>
      <c r="Z477" s="27" t="s">
        <v>408</v>
      </c>
      <c r="AD477" s="27" t="s">
        <v>303</v>
      </c>
      <c r="AI477" s="27" t="s">
        <v>303</v>
      </c>
      <c r="BD477" s="27" t="s">
        <v>1110</v>
      </c>
    </row>
    <row r="478" spans="1:80" ht="15.5" x14ac:dyDescent="0.3">
      <c r="A478" s="10" t="s">
        <v>824</v>
      </c>
      <c r="B478" t="s">
        <v>499</v>
      </c>
      <c r="C478" s="25" t="s">
        <v>407</v>
      </c>
      <c r="D478" s="25">
        <v>1</v>
      </c>
      <c r="E478" s="40" t="s">
        <v>1362</v>
      </c>
      <c r="F478" s="17"/>
      <c r="G478" s="6" t="s">
        <v>40</v>
      </c>
      <c r="H478" s="27">
        <v>1</v>
      </c>
      <c r="I478" s="217">
        <f>(L478*17)+(P478*37)+(CB478*17)+(AH478*29)+(AD478*8)</f>
        <v>131.10999999999996</v>
      </c>
      <c r="J478" s="216">
        <v>90.5</v>
      </c>
      <c r="K478" s="216">
        <v>0.1</v>
      </c>
      <c r="L478" s="216">
        <v>0.6</v>
      </c>
      <c r="M478" s="216">
        <v>0.6</v>
      </c>
      <c r="N478" s="216">
        <v>0</v>
      </c>
      <c r="O478" s="27">
        <v>0</v>
      </c>
      <c r="P478" s="27">
        <v>0.4</v>
      </c>
      <c r="R478" s="241">
        <v>0.1</v>
      </c>
      <c r="S478" s="241" t="s">
        <v>501</v>
      </c>
      <c r="T478" s="241">
        <v>0.2</v>
      </c>
      <c r="U478" s="241"/>
      <c r="V478" s="241">
        <f>X478/1.1</f>
        <v>4.4545454545454541</v>
      </c>
      <c r="W478" s="241"/>
      <c r="X478" s="241">
        <v>4.9000000000000004</v>
      </c>
      <c r="Y478" s="241">
        <f>AA478/1.1</f>
        <v>0.18181818181818182</v>
      </c>
      <c r="Z478" s="27">
        <f>AB478/1.05</f>
        <v>4.3809523809523805</v>
      </c>
      <c r="AA478" s="27">
        <v>0.2</v>
      </c>
      <c r="AB478" s="27">
        <v>4.5999999999999996</v>
      </c>
      <c r="AD478" s="113">
        <v>3</v>
      </c>
      <c r="AF478" s="27">
        <v>2.5</v>
      </c>
      <c r="AI478" s="113">
        <v>0.67</v>
      </c>
      <c r="AJ478" s="27">
        <v>24</v>
      </c>
      <c r="AK478" s="27">
        <v>0.4</v>
      </c>
      <c r="AL478" s="27">
        <v>3</v>
      </c>
      <c r="AM478" s="27">
        <v>17</v>
      </c>
      <c r="AN478" s="27">
        <v>120</v>
      </c>
      <c r="AO478" s="27">
        <v>50</v>
      </c>
      <c r="AP478" s="27">
        <v>0.1</v>
      </c>
      <c r="AQ478" s="27">
        <v>0.01</v>
      </c>
      <c r="AR478" s="27">
        <v>1</v>
      </c>
      <c r="AS478" s="27">
        <v>100</v>
      </c>
      <c r="AT478" s="113">
        <v>860</v>
      </c>
      <c r="AV478" s="27">
        <v>0</v>
      </c>
      <c r="AW478" s="27">
        <v>13402</v>
      </c>
      <c r="BE478" s="27">
        <v>0</v>
      </c>
      <c r="BG478" s="27">
        <v>0.56000000000000005</v>
      </c>
      <c r="BI478" s="27">
        <v>0.09</v>
      </c>
      <c r="BJ478" s="27" t="s">
        <v>501</v>
      </c>
      <c r="BK478" s="27" t="s">
        <v>501</v>
      </c>
      <c r="BM478" s="27">
        <v>0.1</v>
      </c>
      <c r="BN478" s="27">
        <v>16</v>
      </c>
      <c r="BO478" s="27">
        <v>0</v>
      </c>
      <c r="BP478" s="27">
        <v>2</v>
      </c>
      <c r="BS478" s="27">
        <v>6.25</v>
      </c>
      <c r="BV478" s="27" t="s">
        <v>8</v>
      </c>
      <c r="BW478" s="27">
        <v>793</v>
      </c>
      <c r="CA478" s="27">
        <f>CB478+J478+L478+P478+AD478+AI478</f>
        <v>100</v>
      </c>
      <c r="CB478" s="27">
        <f>100-(J478+L478+P478+AI478+AD478+AH478)</f>
        <v>4.8299999999999983</v>
      </c>
    </row>
    <row r="479" spans="1:80" ht="15.5" x14ac:dyDescent="0.25">
      <c r="A479" s="10"/>
      <c r="E479" s="40"/>
      <c r="F479" s="17"/>
      <c r="G479" s="6"/>
      <c r="J479" s="216"/>
      <c r="K479" s="216"/>
      <c r="L479" s="216"/>
      <c r="M479" s="216" t="s">
        <v>1110</v>
      </c>
      <c r="N479" s="216" t="s">
        <v>1110</v>
      </c>
      <c r="R479" s="241"/>
      <c r="S479" s="241"/>
      <c r="T479" s="241"/>
      <c r="U479" s="241"/>
      <c r="V479" s="241" t="s">
        <v>408</v>
      </c>
      <c r="W479" s="220"/>
      <c r="X479" s="241"/>
      <c r="Y479" s="241" t="s">
        <v>408</v>
      </c>
      <c r="Z479" s="27" t="s">
        <v>408</v>
      </c>
      <c r="AD479" s="27" t="s">
        <v>618</v>
      </c>
      <c r="AI479" s="27" t="s">
        <v>618</v>
      </c>
      <c r="AT479" s="27" t="s">
        <v>619</v>
      </c>
    </row>
    <row r="480" spans="1:80" ht="15.5" x14ac:dyDescent="0.25">
      <c r="A480" s="10" t="s">
        <v>826</v>
      </c>
      <c r="C480" s="25" t="s">
        <v>407</v>
      </c>
      <c r="D480" s="107">
        <v>3</v>
      </c>
      <c r="E480" s="40" t="s">
        <v>1481</v>
      </c>
      <c r="F480" s="17"/>
      <c r="G480" s="6" t="s">
        <v>40</v>
      </c>
      <c r="J480" s="216"/>
      <c r="K480" s="216"/>
      <c r="L480" s="216"/>
      <c r="M480" s="216"/>
      <c r="N480" s="216"/>
      <c r="R480" s="241"/>
      <c r="S480" s="241"/>
      <c r="T480" s="241"/>
      <c r="U480" s="241"/>
      <c r="V480" s="241"/>
      <c r="W480" s="241"/>
      <c r="X480" s="241"/>
      <c r="Y480" s="241"/>
      <c r="BS480" s="27">
        <v>6.25</v>
      </c>
    </row>
    <row r="481" spans="1:80" ht="15.5" x14ac:dyDescent="0.25">
      <c r="A481" s="10"/>
      <c r="E481" s="40"/>
      <c r="F481" s="17"/>
      <c r="G481" s="6"/>
      <c r="J481" s="216"/>
      <c r="K481" s="216"/>
      <c r="L481" s="216"/>
      <c r="M481" s="216"/>
      <c r="N481" s="216"/>
      <c r="R481" s="241"/>
      <c r="S481" s="241"/>
      <c r="T481" s="241"/>
      <c r="U481" s="241"/>
      <c r="V481" s="241"/>
      <c r="W481" s="241"/>
      <c r="X481" s="241"/>
      <c r="Y481" s="241"/>
    </row>
    <row r="482" spans="1:80" ht="15.5" x14ac:dyDescent="0.25">
      <c r="A482" s="10" t="s">
        <v>827</v>
      </c>
      <c r="B482" t="s">
        <v>499</v>
      </c>
      <c r="C482" s="25" t="s">
        <v>407</v>
      </c>
      <c r="D482" s="25">
        <v>1</v>
      </c>
      <c r="E482" s="40" t="s">
        <v>1361</v>
      </c>
      <c r="F482" s="5" t="s">
        <v>41</v>
      </c>
      <c r="G482" s="6" t="s">
        <v>40</v>
      </c>
      <c r="H482" s="27">
        <v>1</v>
      </c>
      <c r="I482" s="217">
        <f>(L482*17)+(P482*37)+(CB482*17)+(AH482*29)+(AD482*8)</f>
        <v>140.70000000000005</v>
      </c>
      <c r="J482" s="216">
        <v>89.7</v>
      </c>
      <c r="K482" s="216">
        <v>0.14000000000000001</v>
      </c>
      <c r="L482" s="216">
        <v>0.9</v>
      </c>
      <c r="M482" s="216">
        <v>0.9</v>
      </c>
      <c r="N482" s="216">
        <v>0</v>
      </c>
      <c r="O482" s="27">
        <v>0</v>
      </c>
      <c r="P482" s="27">
        <v>0.1</v>
      </c>
      <c r="R482" s="241">
        <v>0.02</v>
      </c>
      <c r="S482" s="241" t="s">
        <v>501</v>
      </c>
      <c r="T482" s="241">
        <v>0.05</v>
      </c>
      <c r="U482" s="241"/>
      <c r="V482" s="241">
        <v>5.3</v>
      </c>
      <c r="W482" s="241"/>
      <c r="X482" s="241"/>
      <c r="Y482" s="241">
        <v>0.2</v>
      </c>
      <c r="Z482" s="27">
        <v>5</v>
      </c>
      <c r="AC482" s="27">
        <v>0</v>
      </c>
      <c r="AD482" s="27">
        <v>3.1</v>
      </c>
      <c r="AI482" s="27">
        <v>0.5</v>
      </c>
      <c r="AJ482" s="27">
        <v>31</v>
      </c>
      <c r="AK482" s="27">
        <v>0.6</v>
      </c>
      <c r="AL482" s="27">
        <v>11</v>
      </c>
      <c r="AM482" s="27">
        <v>29</v>
      </c>
      <c r="AN482" s="27">
        <v>156</v>
      </c>
      <c r="AO482" s="27">
        <v>29</v>
      </c>
      <c r="AP482" s="27">
        <v>0.39</v>
      </c>
      <c r="AQ482" s="27">
        <v>0.03</v>
      </c>
      <c r="AR482" s="27">
        <v>0.7</v>
      </c>
      <c r="AS482" s="27">
        <v>150</v>
      </c>
      <c r="AU482" s="27">
        <v>2880</v>
      </c>
      <c r="AV482" s="27">
        <v>0</v>
      </c>
      <c r="AW482" s="27">
        <v>17280</v>
      </c>
      <c r="BD482" s="27">
        <v>0</v>
      </c>
      <c r="BG482" s="27">
        <v>0.42</v>
      </c>
      <c r="BI482" s="27">
        <v>0.03</v>
      </c>
      <c r="BJ482" s="27">
        <v>0.02</v>
      </c>
      <c r="BK482" s="27">
        <v>0.4</v>
      </c>
      <c r="BM482" s="27">
        <v>0.05</v>
      </c>
      <c r="BN482" s="27">
        <v>6</v>
      </c>
      <c r="BO482" s="27">
        <v>0</v>
      </c>
      <c r="BP482" s="27">
        <v>4</v>
      </c>
      <c r="BS482" s="27">
        <v>6.25</v>
      </c>
      <c r="BV482" s="27" t="s">
        <v>1420</v>
      </c>
      <c r="BW482" s="27">
        <v>3757</v>
      </c>
      <c r="CA482" s="27">
        <f>CB482+J482+L482+P482+AD482+AI482</f>
        <v>100</v>
      </c>
      <c r="CB482" s="27">
        <f>100-(J482+L482+P482+AI482+AD482+AH482)</f>
        <v>5.7000000000000028</v>
      </c>
    </row>
    <row r="483" spans="1:80" ht="15.5" x14ac:dyDescent="0.25">
      <c r="A483" s="10"/>
      <c r="E483" s="40"/>
      <c r="F483" s="5"/>
      <c r="G483" s="6"/>
      <c r="J483" s="216"/>
      <c r="K483" s="216"/>
      <c r="L483" s="216"/>
      <c r="M483" s="216"/>
      <c r="N483" s="216"/>
      <c r="R483" s="241"/>
      <c r="S483" s="241"/>
      <c r="T483" s="241"/>
      <c r="U483" s="241"/>
      <c r="V483" s="241"/>
      <c r="W483" s="241"/>
      <c r="X483" s="241"/>
      <c r="Y483" s="241"/>
    </row>
    <row r="484" spans="1:80" ht="15.5" x14ac:dyDescent="0.25">
      <c r="A484" s="10" t="s">
        <v>828</v>
      </c>
      <c r="C484" s="54" t="s">
        <v>407</v>
      </c>
      <c r="D484" s="107">
        <v>3</v>
      </c>
      <c r="E484" s="40" t="s">
        <v>1480</v>
      </c>
      <c r="F484" s="5" t="s">
        <v>42</v>
      </c>
      <c r="G484" s="6" t="s">
        <v>40</v>
      </c>
      <c r="J484" s="216"/>
      <c r="K484" s="216"/>
      <c r="L484" s="216"/>
      <c r="M484" s="216"/>
      <c r="N484" s="216"/>
      <c r="R484" s="241"/>
      <c r="S484" s="241"/>
      <c r="T484" s="241"/>
      <c r="U484" s="241"/>
      <c r="V484" s="241"/>
      <c r="W484" s="241"/>
      <c r="X484" s="241"/>
      <c r="Y484" s="241"/>
      <c r="BS484" s="27">
        <v>6.25</v>
      </c>
      <c r="BV484" s="27" t="s">
        <v>1420</v>
      </c>
      <c r="BW484" s="27">
        <v>3818</v>
      </c>
    </row>
    <row r="485" spans="1:80" ht="15.5" x14ac:dyDescent="0.25">
      <c r="A485" s="10"/>
      <c r="E485" s="40"/>
      <c r="F485" s="5"/>
      <c r="G485" s="6"/>
      <c r="J485" s="216"/>
      <c r="K485" s="216"/>
      <c r="L485" s="216"/>
      <c r="M485" s="216"/>
      <c r="N485" s="216"/>
      <c r="R485" s="241"/>
      <c r="S485" s="241"/>
      <c r="T485" s="241"/>
      <c r="U485" s="241"/>
      <c r="V485" s="241"/>
      <c r="W485" s="241"/>
      <c r="X485" s="241"/>
      <c r="Y485" s="241"/>
    </row>
    <row r="486" spans="1:80" ht="15" x14ac:dyDescent="0.25">
      <c r="A486" s="10" t="s">
        <v>829</v>
      </c>
      <c r="B486" s="10"/>
      <c r="C486" s="54" t="s">
        <v>407</v>
      </c>
      <c r="D486" s="107">
        <v>3</v>
      </c>
      <c r="E486" s="40" t="s">
        <v>160</v>
      </c>
      <c r="F486" s="17"/>
      <c r="G486" s="17"/>
      <c r="J486" s="216"/>
      <c r="K486" s="216"/>
      <c r="L486" s="216"/>
      <c r="M486" s="216"/>
      <c r="N486" s="216"/>
      <c r="R486" s="241"/>
      <c r="S486" s="241"/>
      <c r="T486" s="241"/>
      <c r="U486" s="241"/>
      <c r="V486" s="241"/>
      <c r="W486" s="241"/>
      <c r="X486" s="241"/>
      <c r="Y486" s="241"/>
      <c r="BS486" s="27">
        <v>6.25</v>
      </c>
      <c r="BV486" s="27" t="s">
        <v>1420</v>
      </c>
      <c r="BW486" s="27">
        <v>4110</v>
      </c>
    </row>
    <row r="487" spans="1:80" ht="15" x14ac:dyDescent="0.25">
      <c r="A487" s="10"/>
      <c r="B487" s="10"/>
      <c r="E487" s="40"/>
      <c r="F487" s="17"/>
      <c r="G487" s="17"/>
      <c r="J487" s="216"/>
      <c r="K487" s="216"/>
      <c r="L487" s="216"/>
      <c r="M487" s="216"/>
      <c r="N487" s="216"/>
      <c r="R487" s="241"/>
      <c r="S487" s="241"/>
      <c r="T487" s="241"/>
      <c r="U487" s="241"/>
      <c r="V487" s="241"/>
      <c r="W487" s="241"/>
      <c r="X487" s="241"/>
      <c r="Y487" s="241"/>
    </row>
    <row r="488" spans="1:80" ht="15.5" x14ac:dyDescent="0.25">
      <c r="A488" s="10" t="s">
        <v>830</v>
      </c>
      <c r="C488" s="54" t="s">
        <v>407</v>
      </c>
      <c r="D488" s="107">
        <v>3</v>
      </c>
      <c r="E488" s="40" t="s">
        <v>159</v>
      </c>
      <c r="F488" s="5"/>
      <c r="G488" s="6" t="s">
        <v>40</v>
      </c>
      <c r="J488" s="216"/>
      <c r="K488" s="216"/>
      <c r="L488" s="216"/>
      <c r="M488" s="216"/>
      <c r="N488" s="216"/>
      <c r="R488" s="241"/>
      <c r="S488" s="241"/>
      <c r="T488" s="241"/>
      <c r="U488" s="241"/>
      <c r="V488" s="241"/>
      <c r="W488" s="241"/>
      <c r="X488" s="241"/>
      <c r="Y488" s="241"/>
      <c r="BS488" s="27">
        <v>6.25</v>
      </c>
      <c r="BV488" s="27" t="s">
        <v>1420</v>
      </c>
      <c r="BW488" s="27">
        <v>4111</v>
      </c>
    </row>
    <row r="489" spans="1:80" ht="15.5" x14ac:dyDescent="0.25">
      <c r="A489" s="10"/>
      <c r="E489" s="40"/>
      <c r="F489" s="5"/>
      <c r="G489" s="6"/>
      <c r="J489" s="216"/>
      <c r="K489" s="216"/>
      <c r="L489" s="216"/>
      <c r="M489" s="216"/>
      <c r="N489" s="216"/>
      <c r="R489" s="241"/>
      <c r="S489" s="241"/>
      <c r="T489" s="241"/>
      <c r="U489" s="241"/>
      <c r="V489" s="241"/>
      <c r="W489" s="241"/>
      <c r="X489" s="241"/>
      <c r="Y489" s="241"/>
    </row>
    <row r="490" spans="1:80" ht="15.5" x14ac:dyDescent="0.25">
      <c r="A490" s="10" t="s">
        <v>831</v>
      </c>
      <c r="B490" t="s">
        <v>499</v>
      </c>
      <c r="C490" s="54" t="s">
        <v>407</v>
      </c>
      <c r="D490" s="14">
        <v>2</v>
      </c>
      <c r="E490" s="40" t="s">
        <v>1519</v>
      </c>
      <c r="F490" s="17"/>
      <c r="G490" s="6" t="s">
        <v>40</v>
      </c>
      <c r="H490" s="27">
        <v>1</v>
      </c>
      <c r="I490" s="217">
        <f>(L490*17)+(P490*37)+(CB490*17)+(AH490*29)+(AD490*8)</f>
        <v>182.40000000000018</v>
      </c>
      <c r="J490" s="216">
        <v>86.6</v>
      </c>
      <c r="K490" s="216">
        <v>0.16</v>
      </c>
      <c r="L490" s="216">
        <v>1</v>
      </c>
      <c r="M490" s="216">
        <v>1</v>
      </c>
      <c r="N490" s="216">
        <v>0</v>
      </c>
      <c r="O490" s="27">
        <v>0</v>
      </c>
      <c r="P490" s="27">
        <v>0.2</v>
      </c>
      <c r="R490" s="241">
        <v>0.04</v>
      </c>
      <c r="S490" s="241">
        <v>0.01</v>
      </c>
      <c r="T490" s="241">
        <v>0.1</v>
      </c>
      <c r="U490" s="241"/>
      <c r="V490" s="241">
        <v>7.9</v>
      </c>
      <c r="W490" s="241"/>
      <c r="X490" s="241"/>
      <c r="Y490" s="241">
        <v>0.3</v>
      </c>
      <c r="Z490" s="27">
        <v>7.5</v>
      </c>
      <c r="AC490" s="27">
        <v>0</v>
      </c>
      <c r="AD490" s="27">
        <v>3.6</v>
      </c>
      <c r="AI490" s="27">
        <v>1</v>
      </c>
      <c r="AJ490" s="27">
        <v>36</v>
      </c>
      <c r="AK490" s="27">
        <v>0.8</v>
      </c>
      <c r="AL490" s="27">
        <v>13</v>
      </c>
      <c r="AM490" s="27">
        <v>33</v>
      </c>
      <c r="AN490" s="27">
        <v>274</v>
      </c>
      <c r="AO490" s="27">
        <v>38</v>
      </c>
      <c r="AP490" s="27">
        <v>0.3</v>
      </c>
      <c r="AQ490" s="27">
        <v>0.13</v>
      </c>
      <c r="AR490" s="27">
        <v>0.8</v>
      </c>
      <c r="AS490" s="27">
        <v>752</v>
      </c>
      <c r="AU490" s="27">
        <v>1410</v>
      </c>
      <c r="AV490" s="27">
        <v>0</v>
      </c>
      <c r="AW490" s="27">
        <v>8460</v>
      </c>
      <c r="BD490" s="27">
        <v>0</v>
      </c>
      <c r="BG490" s="27">
        <v>0.42</v>
      </c>
      <c r="BI490" s="27">
        <v>0.04</v>
      </c>
      <c r="BJ490" s="27">
        <v>0.04</v>
      </c>
      <c r="BK490" s="27">
        <v>0.4</v>
      </c>
      <c r="BM490" s="27">
        <v>0.246</v>
      </c>
      <c r="BN490" s="27">
        <v>14</v>
      </c>
      <c r="BO490" s="27">
        <v>0</v>
      </c>
      <c r="BP490" s="27">
        <v>2</v>
      </c>
      <c r="BS490" s="27">
        <v>6.25</v>
      </c>
      <c r="BV490" s="27" t="s">
        <v>1420</v>
      </c>
      <c r="BW490" s="27">
        <v>4114</v>
      </c>
      <c r="CA490" s="27">
        <f>CB490+J490+L490+P490+AD490+AI490</f>
        <v>100</v>
      </c>
      <c r="CB490" s="27">
        <f>100-(J490+L490+P490+AI490+AD490+AH490)</f>
        <v>7.6000000000000085</v>
      </c>
    </row>
    <row r="491" spans="1:80" ht="15.5" x14ac:dyDescent="0.25">
      <c r="A491" s="10"/>
      <c r="E491" s="40"/>
      <c r="F491" s="17"/>
      <c r="G491" s="6"/>
      <c r="J491" s="216"/>
      <c r="K491" s="216"/>
      <c r="L491" s="216"/>
      <c r="M491" s="216"/>
      <c r="N491" s="216"/>
      <c r="R491" s="241"/>
      <c r="S491" s="241"/>
      <c r="T491" s="241"/>
      <c r="U491" s="241"/>
      <c r="V491" s="79"/>
      <c r="W491" s="79"/>
      <c r="X491" s="79"/>
      <c r="Y491" s="79"/>
    </row>
    <row r="492" spans="1:80" ht="15" x14ac:dyDescent="0.25">
      <c r="A492" s="10" t="s">
        <v>832</v>
      </c>
      <c r="B492" t="s">
        <v>499</v>
      </c>
      <c r="C492" s="25" t="s">
        <v>409</v>
      </c>
      <c r="D492" s="25">
        <v>1</v>
      </c>
      <c r="E492" s="40" t="s">
        <v>1278</v>
      </c>
      <c r="F492" s="5" t="s">
        <v>304</v>
      </c>
      <c r="G492" s="17"/>
      <c r="H492" s="27">
        <v>1</v>
      </c>
      <c r="I492" s="217">
        <f>(L492*17)+(P492*37)+(CB492*17)+(AH492*29)+(AD492*8)</f>
        <v>526.14400000000012</v>
      </c>
      <c r="J492" s="216">
        <v>79.92</v>
      </c>
      <c r="K492" s="216">
        <v>0.17200000000000001</v>
      </c>
      <c r="L492" s="216">
        <v>1.06</v>
      </c>
      <c r="M492" s="216">
        <v>0.84</v>
      </c>
      <c r="N492" s="216">
        <v>0.22</v>
      </c>
      <c r="O492" s="217">
        <v>1.18E-2</v>
      </c>
      <c r="P492" s="216">
        <v>10.96</v>
      </c>
      <c r="R492" s="241">
        <v>1.41</v>
      </c>
      <c r="S492" s="241">
        <v>2.0099999999999998</v>
      </c>
      <c r="T492" s="241">
        <v>7.0359999999999996</v>
      </c>
      <c r="U492" s="241">
        <v>0</v>
      </c>
      <c r="V492" s="241">
        <v>6.332727272727273</v>
      </c>
      <c r="W492" s="241">
        <v>0</v>
      </c>
      <c r="X492" s="241">
        <v>3.16</v>
      </c>
      <c r="Y492" s="241">
        <v>0.14909090909090908</v>
      </c>
      <c r="Z492" s="27">
        <v>5.9590476190476194</v>
      </c>
      <c r="AA492" s="27">
        <v>0.12</v>
      </c>
      <c r="AB492" s="27">
        <v>2.96</v>
      </c>
      <c r="AC492" s="27">
        <v>0</v>
      </c>
      <c r="AD492" s="27">
        <v>1.92</v>
      </c>
      <c r="AE492" s="27">
        <v>0</v>
      </c>
      <c r="AF492" s="27">
        <v>0.96</v>
      </c>
      <c r="AG492" s="27">
        <v>0</v>
      </c>
      <c r="AH492" s="27">
        <v>0</v>
      </c>
      <c r="AI492" s="27">
        <v>1.008</v>
      </c>
      <c r="AJ492" s="27">
        <v>23.6</v>
      </c>
      <c r="AK492" s="27">
        <v>0.28000000000000003</v>
      </c>
      <c r="AL492" s="27">
        <v>6.6</v>
      </c>
      <c r="AM492" s="27">
        <v>23</v>
      </c>
      <c r="AN492" s="27">
        <v>139.80000000000001</v>
      </c>
      <c r="AO492" s="27">
        <v>92.4</v>
      </c>
      <c r="AP492" s="27">
        <v>0.11600000000000001</v>
      </c>
      <c r="AQ492" s="27">
        <v>0.02</v>
      </c>
      <c r="AR492" s="27">
        <v>0.76</v>
      </c>
      <c r="AS492" s="27">
        <v>100</v>
      </c>
      <c r="AT492" s="27">
        <v>336.4</v>
      </c>
      <c r="AU492" s="27">
        <v>19</v>
      </c>
      <c r="AV492" s="27">
        <v>0</v>
      </c>
      <c r="AW492" s="27">
        <v>5004.8</v>
      </c>
      <c r="AX492" s="27">
        <v>0</v>
      </c>
      <c r="AY492" s="27">
        <v>0</v>
      </c>
      <c r="AZ492" s="27">
        <v>0</v>
      </c>
      <c r="BA492" s="27">
        <v>0</v>
      </c>
      <c r="BB492" s="27">
        <v>0</v>
      </c>
      <c r="BC492" s="27">
        <v>0</v>
      </c>
      <c r="BD492" s="27">
        <v>5.2000000000000005E-2</v>
      </c>
      <c r="BE492" s="27">
        <v>0</v>
      </c>
      <c r="BF492" s="27">
        <v>0</v>
      </c>
      <c r="BG492" s="27">
        <v>3.3</v>
      </c>
      <c r="BH492" s="27">
        <v>0</v>
      </c>
      <c r="BI492" s="27">
        <v>0.06</v>
      </c>
      <c r="BJ492" s="27">
        <v>2.4E-2</v>
      </c>
      <c r="BK492" s="27">
        <v>0.2</v>
      </c>
      <c r="BM492" s="27">
        <v>8.9600000000000013E-2</v>
      </c>
      <c r="BN492" s="27">
        <v>11.8</v>
      </c>
      <c r="BO492" s="27">
        <v>0.08</v>
      </c>
      <c r="BP492" s="27">
        <v>14.4</v>
      </c>
      <c r="BS492" s="27">
        <v>6.25</v>
      </c>
      <c r="BV492" s="27" t="s">
        <v>496</v>
      </c>
      <c r="CA492" s="27">
        <f>CB492+J492+L492+P492+AD492+AI492</f>
        <v>100</v>
      </c>
      <c r="CB492" s="27">
        <f>100-(J492+L492+P492+AI492+AD492+AH492)</f>
        <v>5.132000000000005</v>
      </c>
    </row>
    <row r="493" spans="1:80" ht="15" x14ac:dyDescent="0.25">
      <c r="A493" s="10"/>
      <c r="E493" s="40"/>
      <c r="F493" s="5"/>
      <c r="G493" s="17"/>
      <c r="J493" s="216"/>
      <c r="K493" s="216"/>
      <c r="L493" s="216"/>
      <c r="M493" s="216"/>
      <c r="N493" s="216"/>
      <c r="R493" s="241"/>
      <c r="S493" s="241"/>
      <c r="T493" s="241"/>
      <c r="U493" s="241"/>
      <c r="V493" s="216"/>
      <c r="W493" s="216"/>
      <c r="X493" s="216"/>
      <c r="Y493" s="216"/>
    </row>
    <row r="494" spans="1:80" ht="15.5" x14ac:dyDescent="0.25">
      <c r="A494" s="10" t="s">
        <v>833</v>
      </c>
      <c r="C494" s="54" t="s">
        <v>407</v>
      </c>
      <c r="D494" s="107">
        <v>3</v>
      </c>
      <c r="E494" s="40" t="s">
        <v>2</v>
      </c>
      <c r="F494" s="17"/>
      <c r="G494" s="6" t="s">
        <v>40</v>
      </c>
      <c r="J494" s="216"/>
      <c r="K494" s="216"/>
      <c r="L494" s="216"/>
      <c r="M494" s="216"/>
      <c r="N494" s="216"/>
      <c r="R494" s="241"/>
      <c r="S494" s="241"/>
      <c r="T494" s="241"/>
      <c r="U494" s="241"/>
      <c r="V494" s="216"/>
      <c r="W494" s="216"/>
      <c r="X494" s="216"/>
      <c r="Y494" s="216"/>
      <c r="BS494" s="27">
        <v>6.25</v>
      </c>
    </row>
    <row r="495" spans="1:80" ht="15.5" x14ac:dyDescent="0.25">
      <c r="A495" s="10"/>
      <c r="E495" s="40"/>
      <c r="F495" s="17"/>
      <c r="G495" s="6"/>
      <c r="J495" s="216"/>
      <c r="K495" s="216"/>
      <c r="L495" s="216"/>
      <c r="M495" s="216"/>
      <c r="N495" s="216"/>
      <c r="R495" s="241"/>
      <c r="S495" s="241"/>
      <c r="T495" s="241"/>
      <c r="U495" s="241"/>
      <c r="V495" s="216"/>
      <c r="W495" s="216"/>
      <c r="X495" s="216"/>
      <c r="Y495" s="216"/>
    </row>
    <row r="496" spans="1:80" ht="15" x14ac:dyDescent="0.25">
      <c r="A496" s="10" t="s">
        <v>834</v>
      </c>
      <c r="C496" s="54" t="s">
        <v>407</v>
      </c>
      <c r="D496" s="107">
        <v>3</v>
      </c>
      <c r="E496" s="40" t="s">
        <v>161</v>
      </c>
      <c r="F496" s="5" t="s">
        <v>52</v>
      </c>
      <c r="G496" s="17"/>
      <c r="J496" s="216"/>
      <c r="K496" s="216"/>
      <c r="L496" s="216"/>
      <c r="N496" s="216"/>
      <c r="R496" s="241"/>
      <c r="S496" s="241"/>
      <c r="T496" s="241"/>
      <c r="U496" s="241"/>
      <c r="V496" s="216"/>
      <c r="W496" s="216"/>
      <c r="X496" s="216"/>
      <c r="Y496" s="216"/>
      <c r="BS496" s="27">
        <v>6.25</v>
      </c>
    </row>
    <row r="497" spans="1:80" ht="15" x14ac:dyDescent="0.25">
      <c r="A497" s="10"/>
      <c r="E497" s="40"/>
      <c r="F497" s="5"/>
      <c r="G497" s="17"/>
      <c r="J497" s="216"/>
      <c r="K497" s="216"/>
      <c r="L497" s="216"/>
      <c r="N497" s="216"/>
      <c r="R497" s="241"/>
      <c r="S497" s="241"/>
      <c r="T497" s="241"/>
      <c r="U497" s="241"/>
      <c r="V497" s="216"/>
      <c r="W497" s="216"/>
      <c r="X497" s="216"/>
      <c r="Y497" s="216"/>
    </row>
    <row r="498" spans="1:80" ht="15.5" x14ac:dyDescent="0.25">
      <c r="A498" s="10" t="s">
        <v>835</v>
      </c>
      <c r="B498" t="s">
        <v>498</v>
      </c>
      <c r="C498" s="25" t="s">
        <v>407</v>
      </c>
      <c r="D498" s="25">
        <v>1</v>
      </c>
      <c r="E498" s="40" t="s">
        <v>162</v>
      </c>
      <c r="F498" s="40" t="s">
        <v>1501</v>
      </c>
      <c r="G498" s="6" t="s">
        <v>390</v>
      </c>
      <c r="H498" s="27">
        <v>0.79</v>
      </c>
      <c r="I498" s="217">
        <f>(L498*17)+(P498*37)+(CB498*17)+(AH498*29)+(AD498*8)</f>
        <v>574.50000000000011</v>
      </c>
      <c r="J498" s="216">
        <v>64.3</v>
      </c>
      <c r="K498" s="216">
        <v>1.27</v>
      </c>
      <c r="L498" s="216">
        <v>7.9</v>
      </c>
      <c r="M498" s="27">
        <v>7.9</v>
      </c>
      <c r="N498" s="216">
        <v>0</v>
      </c>
      <c r="O498" s="216">
        <v>0</v>
      </c>
      <c r="P498" s="27">
        <v>0.6</v>
      </c>
      <c r="R498" s="241"/>
      <c r="S498" s="241"/>
      <c r="T498" s="241"/>
      <c r="U498" s="241"/>
      <c r="V498" s="216">
        <f>X498/1.1</f>
        <v>14.818181818181818</v>
      </c>
      <c r="W498" s="216"/>
      <c r="X498" s="216">
        <v>16.3</v>
      </c>
      <c r="Y498" s="216">
        <f>AA498/1.1</f>
        <v>13.363636363636362</v>
      </c>
      <c r="Z498" s="27">
        <f>AB498/1.05</f>
        <v>1.5238095238095237</v>
      </c>
      <c r="AA498" s="27">
        <v>14.7</v>
      </c>
      <c r="AB498" s="27">
        <v>1.6</v>
      </c>
      <c r="AD498" s="112">
        <v>2.1</v>
      </c>
      <c r="AF498" s="27">
        <v>4.0999999999999996</v>
      </c>
      <c r="AI498" s="27">
        <v>1.5</v>
      </c>
      <c r="AJ498" s="27">
        <v>19</v>
      </c>
      <c r="AK498" s="27">
        <v>1.9</v>
      </c>
      <c r="AL498" s="27">
        <v>25</v>
      </c>
      <c r="AM498" s="27">
        <v>170</v>
      </c>
      <c r="AN498" s="27">
        <v>300</v>
      </c>
      <c r="AO498" s="27">
        <v>4</v>
      </c>
      <c r="AP498" s="27">
        <v>1</v>
      </c>
      <c r="AQ498" s="27">
        <v>0.06</v>
      </c>
      <c r="AR498" s="27">
        <v>2</v>
      </c>
      <c r="AS498" s="27">
        <v>500</v>
      </c>
      <c r="AV498" s="27">
        <v>0</v>
      </c>
      <c r="AW498" s="27" t="s">
        <v>1617</v>
      </c>
      <c r="BE498" s="27">
        <v>0</v>
      </c>
      <c r="BG498" s="27">
        <v>0.01</v>
      </c>
      <c r="BI498" s="27">
        <v>0.13</v>
      </c>
      <c r="BJ498" s="27">
        <v>0.03</v>
      </c>
      <c r="BK498" s="27">
        <v>0.3</v>
      </c>
      <c r="BM498" s="27">
        <v>0.38</v>
      </c>
      <c r="BN498" s="27">
        <v>5</v>
      </c>
      <c r="BO498" s="27">
        <v>0</v>
      </c>
      <c r="BP498" s="27">
        <v>17</v>
      </c>
      <c r="BS498" s="27">
        <v>6.25</v>
      </c>
      <c r="BV498" s="27" t="s">
        <v>8</v>
      </c>
      <c r="BW498" s="27">
        <v>810</v>
      </c>
      <c r="CA498" s="27">
        <f>CB498+J498+L498+P498+AD498+AI498</f>
        <v>100</v>
      </c>
      <c r="CB498" s="27">
        <f>100-(J498+L498+P498+AI498+AD498+AH498)</f>
        <v>23.600000000000009</v>
      </c>
    </row>
    <row r="499" spans="1:80" ht="15.5" x14ac:dyDescent="0.25">
      <c r="A499" s="10"/>
      <c r="E499" s="40"/>
      <c r="F499" s="17"/>
      <c r="G499" s="6"/>
      <c r="J499" s="216"/>
      <c r="K499" s="216"/>
      <c r="L499" s="216"/>
      <c r="N499" s="216"/>
      <c r="R499" s="241"/>
      <c r="S499" s="241"/>
      <c r="T499" s="241"/>
      <c r="U499" s="241"/>
      <c r="V499" s="216"/>
      <c r="W499" s="216"/>
      <c r="X499" s="216"/>
      <c r="Y499" s="216"/>
      <c r="AD499" s="27" t="s">
        <v>481</v>
      </c>
      <c r="AI499" s="27" t="s">
        <v>481</v>
      </c>
    </row>
    <row r="500" spans="1:80" ht="15.5" x14ac:dyDescent="0.25">
      <c r="A500" s="10" t="s">
        <v>836</v>
      </c>
      <c r="B500" t="s">
        <v>499</v>
      </c>
      <c r="C500" s="25" t="s">
        <v>407</v>
      </c>
      <c r="D500" s="25">
        <v>1</v>
      </c>
      <c r="E500" s="40" t="s">
        <v>163</v>
      </c>
      <c r="F500" s="40" t="s">
        <v>1502</v>
      </c>
      <c r="G500" s="6" t="s">
        <v>36</v>
      </c>
      <c r="H500" s="27">
        <v>1</v>
      </c>
      <c r="I500" s="217">
        <f>(L500*17)+(P500*37)+(CB500*17)+(AH500*29)+(AD500*8)</f>
        <v>132.90000000000009</v>
      </c>
      <c r="J500" s="216">
        <v>89.7</v>
      </c>
      <c r="K500" s="216">
        <v>0.34</v>
      </c>
      <c r="L500" s="216">
        <v>2.1</v>
      </c>
      <c r="M500" s="27">
        <v>2.1</v>
      </c>
      <c r="N500" s="216">
        <v>0</v>
      </c>
      <c r="O500" s="27">
        <v>0</v>
      </c>
      <c r="P500" s="27">
        <v>0.1</v>
      </c>
      <c r="R500" s="241">
        <v>0.02</v>
      </c>
      <c r="S500" s="241" t="s">
        <v>501</v>
      </c>
      <c r="T500" s="241">
        <v>0.05</v>
      </c>
      <c r="U500" s="241"/>
      <c r="V500" s="216">
        <v>3.8</v>
      </c>
      <c r="W500" s="216"/>
      <c r="X500" s="216"/>
      <c r="Y500" s="216">
        <v>1</v>
      </c>
      <c r="Z500" s="216">
        <v>2.8</v>
      </c>
      <c r="AC500" s="27">
        <v>0</v>
      </c>
      <c r="AD500" s="27">
        <v>3.4</v>
      </c>
      <c r="AI500" s="27">
        <v>0.8</v>
      </c>
      <c r="AJ500" s="27">
        <v>51</v>
      </c>
      <c r="AK500" s="27">
        <v>1.3</v>
      </c>
      <c r="AL500" s="27">
        <v>24</v>
      </c>
      <c r="AM500" s="27">
        <v>45</v>
      </c>
      <c r="AN500" s="27">
        <v>265</v>
      </c>
      <c r="AO500" s="27">
        <v>5</v>
      </c>
      <c r="AP500" s="27">
        <v>0.36</v>
      </c>
      <c r="AQ500" s="27">
        <v>0.11</v>
      </c>
      <c r="AR500" s="27">
        <v>0.6</v>
      </c>
      <c r="AS500" s="27">
        <v>250</v>
      </c>
      <c r="AU500" s="27">
        <v>36</v>
      </c>
      <c r="AV500" s="27">
        <v>0</v>
      </c>
      <c r="AW500" s="27">
        <v>213</v>
      </c>
      <c r="BD500" s="27">
        <v>0</v>
      </c>
      <c r="BG500" s="27" t="s">
        <v>501</v>
      </c>
      <c r="BI500" s="27">
        <v>7.0000000000000007E-2</v>
      </c>
      <c r="BJ500" s="27">
        <v>0.06</v>
      </c>
      <c r="BK500" s="27">
        <v>0.8</v>
      </c>
      <c r="BM500" s="27">
        <v>7.0000000000000007E-2</v>
      </c>
      <c r="BN500" s="27">
        <v>23</v>
      </c>
      <c r="BO500" s="27">
        <v>0</v>
      </c>
      <c r="BP500" s="27">
        <v>9</v>
      </c>
      <c r="BS500" s="27">
        <v>6.25</v>
      </c>
      <c r="BV500" s="27" t="s">
        <v>1420</v>
      </c>
      <c r="BW500" s="27">
        <v>4120</v>
      </c>
      <c r="CA500" s="27">
        <f>CB500+J500+L500+P500+AD500+AI500</f>
        <v>100</v>
      </c>
      <c r="CB500" s="27">
        <f>100-(J500+L500+P500+AI500+AD500+AH500)</f>
        <v>3.9000000000000057</v>
      </c>
    </row>
    <row r="501" spans="1:80" ht="15.5" x14ac:dyDescent="0.25">
      <c r="A501" s="10"/>
      <c r="E501" s="40"/>
      <c r="F501" s="17"/>
      <c r="G501" s="6"/>
      <c r="J501" s="216"/>
      <c r="K501" s="216"/>
      <c r="L501" s="216"/>
      <c r="N501" s="216"/>
      <c r="R501" s="241"/>
      <c r="S501" s="241"/>
      <c r="T501" s="241"/>
      <c r="U501" s="241"/>
      <c r="V501" s="216"/>
      <c r="W501" s="216"/>
      <c r="X501" s="216"/>
      <c r="Y501" s="216"/>
      <c r="Z501" s="216"/>
    </row>
    <row r="502" spans="1:80" ht="15" x14ac:dyDescent="0.25">
      <c r="A502" s="10" t="s">
        <v>837</v>
      </c>
      <c r="B502" t="s">
        <v>499</v>
      </c>
      <c r="C502" s="25" t="s">
        <v>407</v>
      </c>
      <c r="D502" s="25">
        <v>1</v>
      </c>
      <c r="E502" s="40" t="s">
        <v>167</v>
      </c>
      <c r="F502" s="55" t="s">
        <v>1503</v>
      </c>
      <c r="G502" s="17"/>
      <c r="H502" s="27">
        <v>1</v>
      </c>
      <c r="I502" s="217">
        <f>(L502*17)+(P502*37)+(CB502*17)+(AH502*29)+(AD502*8)</f>
        <v>102.69999999999996</v>
      </c>
      <c r="J502" s="216">
        <v>91.8</v>
      </c>
      <c r="K502" s="216">
        <v>0.28999999999999998</v>
      </c>
      <c r="L502" s="216">
        <v>1.8</v>
      </c>
      <c r="M502" s="27">
        <v>1.8</v>
      </c>
      <c r="N502" s="216">
        <v>0</v>
      </c>
      <c r="O502" s="27">
        <v>0</v>
      </c>
      <c r="P502" s="27">
        <v>0.2</v>
      </c>
      <c r="R502" s="241">
        <v>0.05</v>
      </c>
      <c r="S502" s="241">
        <v>0.01</v>
      </c>
      <c r="T502" s="241">
        <v>0.1</v>
      </c>
      <c r="U502" s="241"/>
      <c r="V502" s="216">
        <v>2.6</v>
      </c>
      <c r="W502" s="216"/>
      <c r="X502" s="216"/>
      <c r="Y502" s="216">
        <v>0.7</v>
      </c>
      <c r="Z502" s="216">
        <v>1.9</v>
      </c>
      <c r="AC502" s="27">
        <v>0</v>
      </c>
      <c r="AD502" s="27">
        <v>3.2</v>
      </c>
      <c r="AI502" s="27">
        <v>0.7</v>
      </c>
      <c r="AJ502" s="27">
        <v>49</v>
      </c>
      <c r="AK502" s="27">
        <v>0.9</v>
      </c>
      <c r="AL502" s="27">
        <v>23</v>
      </c>
      <c r="AM502" s="27">
        <v>37</v>
      </c>
      <c r="AN502" s="27">
        <v>259</v>
      </c>
      <c r="AO502" s="27">
        <v>4</v>
      </c>
      <c r="AP502" s="27">
        <v>0.3</v>
      </c>
      <c r="AQ502" s="27">
        <v>0.1</v>
      </c>
      <c r="AR502" s="27">
        <v>0.3</v>
      </c>
      <c r="AS502" s="27">
        <v>230</v>
      </c>
      <c r="AU502" s="27">
        <v>25</v>
      </c>
      <c r="AV502" s="27">
        <v>0</v>
      </c>
      <c r="AW502" s="27">
        <v>150</v>
      </c>
      <c r="BD502" s="27">
        <v>0</v>
      </c>
      <c r="BG502" s="27">
        <v>0.08</v>
      </c>
      <c r="BI502" s="27">
        <v>0.05</v>
      </c>
      <c r="BJ502" s="27">
        <v>0.04</v>
      </c>
      <c r="BK502" s="27">
        <v>0.5</v>
      </c>
      <c r="BM502" s="27">
        <v>0.05</v>
      </c>
      <c r="BN502" s="27">
        <v>6</v>
      </c>
      <c r="BO502" s="27">
        <v>0</v>
      </c>
      <c r="BP502" s="27">
        <v>5</v>
      </c>
      <c r="BS502" s="27">
        <v>6.25</v>
      </c>
      <c r="BV502" s="27" t="s">
        <v>1420</v>
      </c>
      <c r="BW502" s="27">
        <v>3696</v>
      </c>
      <c r="CA502" s="27">
        <f>CB502+J502+L502+P502+AD502+AI502</f>
        <v>100</v>
      </c>
      <c r="CB502" s="27">
        <f>100-(J502+L502+P502+AI502+AD502+AH502)</f>
        <v>2.2999999999999972</v>
      </c>
    </row>
    <row r="503" spans="1:80" ht="15" x14ac:dyDescent="0.25">
      <c r="A503" s="10"/>
      <c r="E503" s="40"/>
      <c r="F503" s="55"/>
      <c r="G503" s="17"/>
      <c r="I503" s="217"/>
      <c r="J503" s="216"/>
      <c r="K503" s="216"/>
      <c r="L503" s="216"/>
      <c r="N503" s="216"/>
      <c r="R503" s="241"/>
      <c r="S503" s="241"/>
      <c r="T503" s="241"/>
      <c r="U503" s="241"/>
      <c r="V503" s="216"/>
      <c r="W503" s="216"/>
      <c r="X503" s="216"/>
      <c r="Y503" s="216"/>
      <c r="Z503" s="216"/>
    </row>
    <row r="504" spans="1:80" ht="15.5" x14ac:dyDescent="0.25">
      <c r="A504" s="10" t="s">
        <v>838</v>
      </c>
      <c r="B504" t="s">
        <v>499</v>
      </c>
      <c r="C504" s="54" t="s">
        <v>407</v>
      </c>
      <c r="D504" s="14">
        <v>2</v>
      </c>
      <c r="E504" s="40" t="s">
        <v>165</v>
      </c>
      <c r="F504" s="17"/>
      <c r="G504" s="6" t="s">
        <v>37</v>
      </c>
      <c r="H504" s="27">
        <v>1</v>
      </c>
      <c r="I504" s="217">
        <f>(L504*17)+(P504*37)+(CB504*17)+(AH504*29)+(AD504*8)</f>
        <v>183.8</v>
      </c>
      <c r="J504" s="216">
        <v>86.4</v>
      </c>
      <c r="K504" s="216">
        <v>0.3</v>
      </c>
      <c r="L504" s="216">
        <v>1.9</v>
      </c>
      <c r="M504" s="27">
        <v>1.9</v>
      </c>
      <c r="N504" s="216">
        <v>0</v>
      </c>
      <c r="O504" s="27">
        <v>0</v>
      </c>
      <c r="P504" s="27">
        <v>0.1</v>
      </c>
      <c r="R504" s="241">
        <v>0.02</v>
      </c>
      <c r="S504" s="241" t="s">
        <v>501</v>
      </c>
      <c r="T504" s="241">
        <v>0.05</v>
      </c>
      <c r="U504" s="241"/>
      <c r="V504" s="216">
        <v>5.2</v>
      </c>
      <c r="W504" s="216"/>
      <c r="X504" s="216"/>
      <c r="Y504" s="216">
        <v>1.3</v>
      </c>
      <c r="Z504" s="216">
        <v>3.9</v>
      </c>
      <c r="AC504" s="27">
        <v>0</v>
      </c>
      <c r="AD504" s="27">
        <v>3.6</v>
      </c>
      <c r="AI504" s="27">
        <v>1</v>
      </c>
      <c r="AJ504" s="27">
        <v>58</v>
      </c>
      <c r="AK504" s="27">
        <v>0.9</v>
      </c>
      <c r="AL504" s="27">
        <v>31</v>
      </c>
      <c r="AM504" s="27">
        <v>39</v>
      </c>
      <c r="AN504" s="27">
        <v>205</v>
      </c>
      <c r="AO504" s="27">
        <v>38</v>
      </c>
      <c r="AP504" s="27">
        <v>0.45</v>
      </c>
      <c r="AQ504" s="27">
        <v>0.13</v>
      </c>
      <c r="AR504" s="27">
        <v>0.5</v>
      </c>
      <c r="AS504" s="27">
        <v>370</v>
      </c>
      <c r="AU504" s="27">
        <v>29</v>
      </c>
      <c r="AV504" s="27">
        <v>0</v>
      </c>
      <c r="AW504" s="27">
        <v>175</v>
      </c>
      <c r="BD504" s="27">
        <v>0</v>
      </c>
      <c r="BG504" s="27">
        <v>0.18</v>
      </c>
      <c r="BI504" s="27">
        <v>0.16</v>
      </c>
      <c r="BJ504" s="27">
        <v>0.1</v>
      </c>
      <c r="BK504" s="27">
        <v>1</v>
      </c>
      <c r="BM504" s="27">
        <v>7.0999999999999994E-2</v>
      </c>
      <c r="BN504" s="27">
        <v>42</v>
      </c>
      <c r="BO504" s="27">
        <v>0</v>
      </c>
      <c r="BP504" s="27">
        <v>5</v>
      </c>
      <c r="BS504" s="27">
        <v>6.25</v>
      </c>
      <c r="BV504" s="27" t="s">
        <v>1420</v>
      </c>
      <c r="BW504" s="27">
        <v>4125</v>
      </c>
      <c r="CA504" s="27">
        <f>CB504+J504+L504+P504+AD504+AI504</f>
        <v>100</v>
      </c>
      <c r="CB504" s="27">
        <f>100-(J504+L504+P504+AI504+AD504+AH504)</f>
        <v>7</v>
      </c>
    </row>
    <row r="505" spans="1:80" ht="15.5" x14ac:dyDescent="0.25">
      <c r="A505" s="10"/>
      <c r="E505" s="40"/>
      <c r="F505" s="17"/>
      <c r="G505" s="6"/>
      <c r="J505" s="216"/>
      <c r="K505" s="216"/>
      <c r="L505" s="216"/>
      <c r="N505" s="216"/>
      <c r="R505" s="241"/>
      <c r="S505" s="241"/>
      <c r="T505" s="241"/>
      <c r="U505" s="241"/>
      <c r="V505" s="216"/>
      <c r="W505" s="216"/>
      <c r="X505" s="216"/>
      <c r="Y505" s="216"/>
      <c r="Z505" s="216"/>
    </row>
    <row r="506" spans="1:80" ht="15.5" x14ac:dyDescent="0.25">
      <c r="A506" s="10" t="s">
        <v>839</v>
      </c>
      <c r="C506" s="54" t="s">
        <v>407</v>
      </c>
      <c r="D506" s="107">
        <v>3</v>
      </c>
      <c r="E506" s="40" t="s">
        <v>166</v>
      </c>
      <c r="F506" s="17"/>
      <c r="G506" s="6" t="s">
        <v>37</v>
      </c>
      <c r="J506" s="216"/>
      <c r="K506" s="216"/>
      <c r="L506" s="216"/>
      <c r="N506" s="216"/>
      <c r="R506" s="241"/>
      <c r="S506" s="241"/>
      <c r="T506" s="241"/>
      <c r="U506" s="241"/>
      <c r="V506" s="216"/>
      <c r="W506" s="216"/>
      <c r="X506" s="216"/>
      <c r="Y506" s="216"/>
      <c r="Z506" s="216"/>
      <c r="BS506" s="27">
        <v>6.25</v>
      </c>
      <c r="BV506" s="27" t="s">
        <v>1420</v>
      </c>
      <c r="BW506" s="27">
        <v>4122</v>
      </c>
    </row>
    <row r="507" spans="1:80" ht="15.5" x14ac:dyDescent="0.25">
      <c r="A507" s="10"/>
      <c r="E507" s="40"/>
      <c r="F507" s="17"/>
      <c r="G507" s="6"/>
      <c r="J507" s="216"/>
      <c r="K507" s="216"/>
      <c r="L507" s="216"/>
      <c r="N507" s="216"/>
      <c r="R507" s="241"/>
      <c r="S507" s="241"/>
      <c r="T507" s="241"/>
      <c r="U507" s="241"/>
      <c r="V507" s="216"/>
      <c r="W507" s="216"/>
      <c r="X507" s="216"/>
      <c r="Y507" s="216"/>
      <c r="Z507" s="216"/>
    </row>
    <row r="508" spans="1:80" ht="15" customHeight="1" x14ac:dyDescent="0.25">
      <c r="A508" s="10" t="s">
        <v>840</v>
      </c>
      <c r="B508" t="s">
        <v>499</v>
      </c>
      <c r="C508" s="54" t="s">
        <v>407</v>
      </c>
      <c r="D508" s="14">
        <v>2</v>
      </c>
      <c r="E508" s="40" t="s">
        <v>1279</v>
      </c>
      <c r="F508" s="5" t="s">
        <v>1520</v>
      </c>
      <c r="G508" s="6" t="s">
        <v>36</v>
      </c>
      <c r="H508" s="27">
        <v>1</v>
      </c>
      <c r="I508" s="217">
        <f>(L508*17)+(P508*37)+(CB508*17)+(AH508*29)+(AD508*8)</f>
        <v>183.8</v>
      </c>
      <c r="J508" s="216">
        <v>86.4</v>
      </c>
      <c r="K508" s="216">
        <v>0.3</v>
      </c>
      <c r="L508" s="216">
        <v>1.9</v>
      </c>
      <c r="M508" s="27">
        <v>1.9</v>
      </c>
      <c r="N508" s="216">
        <v>0</v>
      </c>
      <c r="O508" s="27">
        <v>0</v>
      </c>
      <c r="P508" s="27">
        <v>0.1</v>
      </c>
      <c r="R508" s="241">
        <v>0.02</v>
      </c>
      <c r="S508" s="241" t="s">
        <v>501</v>
      </c>
      <c r="T508" s="241">
        <v>0.05</v>
      </c>
      <c r="U508" s="241"/>
      <c r="V508" s="216">
        <v>5.2</v>
      </c>
      <c r="W508" s="216"/>
      <c r="X508" s="216"/>
      <c r="Y508" s="216">
        <v>1.3</v>
      </c>
      <c r="Z508" s="216">
        <v>3.9</v>
      </c>
      <c r="AC508" s="27">
        <v>0</v>
      </c>
      <c r="AD508" s="27">
        <v>3.6</v>
      </c>
      <c r="AI508" s="27">
        <v>1</v>
      </c>
      <c r="AJ508" s="27">
        <v>58</v>
      </c>
      <c r="AK508" s="27">
        <v>0.9</v>
      </c>
      <c r="AL508" s="27">
        <v>31</v>
      </c>
      <c r="AM508" s="27">
        <v>39</v>
      </c>
      <c r="AN508" s="27">
        <v>205</v>
      </c>
      <c r="AO508" s="27">
        <v>38</v>
      </c>
      <c r="AP508" s="27">
        <v>0.45</v>
      </c>
      <c r="AQ508" s="27">
        <v>0.13</v>
      </c>
      <c r="AR508" s="27">
        <v>0.5</v>
      </c>
      <c r="AS508" s="27">
        <v>370</v>
      </c>
      <c r="AU508" s="27">
        <v>29</v>
      </c>
      <c r="AV508" s="27">
        <v>0</v>
      </c>
      <c r="AW508" s="27">
        <v>175</v>
      </c>
      <c r="BD508" s="27">
        <v>0</v>
      </c>
      <c r="BG508" s="27">
        <v>0.18</v>
      </c>
      <c r="BI508" s="27">
        <v>0.16</v>
      </c>
      <c r="BJ508" s="27">
        <v>0.1</v>
      </c>
      <c r="BK508" s="27">
        <v>1</v>
      </c>
      <c r="BM508" s="27">
        <v>7.0999999999999994E-2</v>
      </c>
      <c r="BN508" s="27">
        <v>42</v>
      </c>
      <c r="BO508" s="27">
        <v>0</v>
      </c>
      <c r="BP508" s="27">
        <v>5</v>
      </c>
      <c r="BS508" s="27">
        <v>6.25</v>
      </c>
      <c r="BV508" s="27" t="s">
        <v>1420</v>
      </c>
      <c r="BW508" s="27">
        <v>4125</v>
      </c>
      <c r="CA508" s="27">
        <f>CB508+J508+L508+P508+AD508+AI508</f>
        <v>100</v>
      </c>
      <c r="CB508" s="27">
        <f>100-(J508+L508+P508+AI508+AD508+AH508)</f>
        <v>7</v>
      </c>
    </row>
    <row r="509" spans="1:80" ht="15" customHeight="1" x14ac:dyDescent="0.25">
      <c r="A509" s="10"/>
      <c r="E509" s="40"/>
      <c r="F509" s="5"/>
      <c r="G509" s="6"/>
      <c r="J509" s="216"/>
      <c r="K509" s="216"/>
      <c r="L509" s="216"/>
      <c r="N509" s="216"/>
      <c r="T509" s="216"/>
      <c r="V509" s="216"/>
      <c r="W509" s="216"/>
      <c r="X509" s="216"/>
      <c r="Y509" s="216"/>
      <c r="Z509" s="216"/>
    </row>
    <row r="510" spans="1:80" ht="15" customHeight="1" x14ac:dyDescent="0.25">
      <c r="A510" s="10" t="s">
        <v>841</v>
      </c>
      <c r="B510" t="s">
        <v>499</v>
      </c>
      <c r="C510" s="25" t="s">
        <v>407</v>
      </c>
      <c r="D510" s="25">
        <v>1</v>
      </c>
      <c r="E510" s="40" t="s">
        <v>232</v>
      </c>
      <c r="F510" s="17"/>
      <c r="G510" s="6" t="s">
        <v>377</v>
      </c>
      <c r="H510" s="27">
        <v>1</v>
      </c>
      <c r="I510" s="27">
        <f>(L510*17)+(P510*37)+(CB510*17)+(AH510*29)+(AD510*8)</f>
        <v>318</v>
      </c>
      <c r="J510" s="216">
        <v>78.2</v>
      </c>
      <c r="K510" s="216">
        <v>0.88</v>
      </c>
      <c r="L510" s="216">
        <v>5.5</v>
      </c>
      <c r="M510" s="27">
        <v>5.5</v>
      </c>
      <c r="N510" s="216">
        <v>0</v>
      </c>
      <c r="O510" s="27">
        <v>0</v>
      </c>
      <c r="P510" s="27">
        <v>0.8</v>
      </c>
      <c r="R510" s="27">
        <v>0.14000000000000001</v>
      </c>
      <c r="S510" s="27">
        <v>7.0000000000000007E-2</v>
      </c>
      <c r="T510" s="216">
        <v>0.38</v>
      </c>
      <c r="V510" s="216">
        <v>8.3000000000000007</v>
      </c>
      <c r="W510" s="216"/>
      <c r="X510" s="216"/>
      <c r="Y510" s="216">
        <v>5.0999999999999996</v>
      </c>
      <c r="Z510" s="216">
        <v>1.8</v>
      </c>
      <c r="AC510" s="27">
        <v>0</v>
      </c>
      <c r="AD510" s="27">
        <v>6.3</v>
      </c>
      <c r="AI510" s="27">
        <v>0.7</v>
      </c>
      <c r="AJ510" s="27">
        <v>20</v>
      </c>
      <c r="AK510" s="27">
        <v>1.7</v>
      </c>
      <c r="AL510" s="27">
        <v>28</v>
      </c>
      <c r="AM510" s="27">
        <v>83</v>
      </c>
      <c r="AN510" s="27">
        <v>265</v>
      </c>
      <c r="AO510" s="27">
        <v>14</v>
      </c>
      <c r="AP510" s="27">
        <v>0.87</v>
      </c>
      <c r="AQ510" s="27">
        <v>0.17</v>
      </c>
      <c r="AR510" s="27">
        <v>0.8</v>
      </c>
      <c r="AS510" s="27">
        <v>330</v>
      </c>
      <c r="AU510" s="27">
        <v>26</v>
      </c>
      <c r="AV510" s="27">
        <v>0</v>
      </c>
      <c r="AW510" s="27">
        <v>153</v>
      </c>
      <c r="BD510" s="27">
        <v>0</v>
      </c>
      <c r="BG510" s="27">
        <v>0.04</v>
      </c>
      <c r="BI510" s="27">
        <v>0.28000000000000003</v>
      </c>
      <c r="BJ510" s="27">
        <v>0.08</v>
      </c>
      <c r="BK510" s="27">
        <v>2.5</v>
      </c>
      <c r="BM510" s="27">
        <v>0.1</v>
      </c>
      <c r="BN510" s="27">
        <v>82</v>
      </c>
      <c r="BO510" s="27">
        <v>0</v>
      </c>
      <c r="BP510" s="27">
        <v>27</v>
      </c>
      <c r="BS510" s="27">
        <v>6.25</v>
      </c>
      <c r="BV510" s="27" t="s">
        <v>1420</v>
      </c>
      <c r="BW510" s="27">
        <v>4144</v>
      </c>
      <c r="CA510" s="27">
        <f>CB510+J510+L510+P510+AD510+AI510</f>
        <v>100</v>
      </c>
      <c r="CB510" s="27">
        <f>100-(J510+L510+P510+AI510+AD510+AH510)</f>
        <v>8.5</v>
      </c>
    </row>
    <row r="511" spans="1:80" ht="15" customHeight="1" x14ac:dyDescent="0.25">
      <c r="A511" s="10"/>
      <c r="E511" s="40"/>
      <c r="F511" s="17"/>
      <c r="G511" s="6"/>
      <c r="J511" s="216"/>
      <c r="K511" s="216"/>
      <c r="L511" s="216"/>
      <c r="N511" s="216"/>
      <c r="V511" s="216"/>
      <c r="W511" s="216"/>
      <c r="X511" s="216"/>
      <c r="Y511" s="216"/>
      <c r="Z511" s="216"/>
    </row>
    <row r="512" spans="1:80" ht="15" customHeight="1" x14ac:dyDescent="0.25">
      <c r="A512" s="10" t="s">
        <v>842</v>
      </c>
      <c r="B512" t="s">
        <v>499</v>
      </c>
      <c r="C512" s="25" t="s">
        <v>407</v>
      </c>
      <c r="D512" s="25">
        <v>1</v>
      </c>
      <c r="E512" s="40" t="s">
        <v>231</v>
      </c>
      <c r="F512" s="5"/>
      <c r="G512" s="6" t="s">
        <v>377</v>
      </c>
      <c r="H512" s="27">
        <v>1</v>
      </c>
      <c r="I512" s="217">
        <f>(L512*17)+(P512*37)+(CB512*17)+(AH512*29)+(AD512*8)</f>
        <v>311.59999999999997</v>
      </c>
      <c r="J512" s="216">
        <v>78.400000000000006</v>
      </c>
      <c r="K512" s="216">
        <v>0.86</v>
      </c>
      <c r="L512" s="216">
        <v>5.4</v>
      </c>
      <c r="M512" s="27">
        <v>5.4</v>
      </c>
      <c r="N512" s="216">
        <v>0</v>
      </c>
      <c r="O512" s="27">
        <v>0</v>
      </c>
      <c r="P512" s="27">
        <v>0.7</v>
      </c>
      <c r="R512" s="241">
        <v>0.13</v>
      </c>
      <c r="S512" s="241">
        <v>0.06</v>
      </c>
      <c r="T512" s="241">
        <v>0.33</v>
      </c>
      <c r="U512" s="241"/>
      <c r="V512" s="216">
        <v>7.9</v>
      </c>
      <c r="W512" s="216"/>
      <c r="X512" s="216"/>
      <c r="Y512" s="216">
        <v>5.9</v>
      </c>
      <c r="Z512" s="216">
        <v>1</v>
      </c>
      <c r="AC512" s="27">
        <v>0</v>
      </c>
      <c r="AD512" s="27">
        <v>6.6</v>
      </c>
      <c r="AI512" s="27">
        <v>0.6</v>
      </c>
      <c r="AJ512" s="27">
        <v>17</v>
      </c>
      <c r="AK512" s="27">
        <v>1.5</v>
      </c>
      <c r="AL512" s="27">
        <v>19</v>
      </c>
      <c r="AM512" s="27">
        <v>62</v>
      </c>
      <c r="AN512" s="27">
        <v>207</v>
      </c>
      <c r="AO512" s="27">
        <v>13</v>
      </c>
      <c r="AP512" s="27">
        <v>0.69</v>
      </c>
      <c r="AQ512" s="27">
        <v>0.11899999999999999</v>
      </c>
      <c r="AR512" s="27">
        <v>0.9</v>
      </c>
      <c r="AS512" s="27">
        <v>250</v>
      </c>
      <c r="AU512" s="27">
        <v>23</v>
      </c>
      <c r="AV512" s="27">
        <v>0</v>
      </c>
      <c r="AW512" s="27">
        <v>135</v>
      </c>
      <c r="BD512" s="27">
        <v>0</v>
      </c>
      <c r="BG512" s="27">
        <v>0.12</v>
      </c>
      <c r="BI512" s="27">
        <v>0.2</v>
      </c>
      <c r="BJ512" s="27">
        <v>0.04</v>
      </c>
      <c r="BK512" s="27">
        <v>1.6</v>
      </c>
      <c r="BM512" s="27">
        <v>0.04</v>
      </c>
      <c r="BN512" s="27">
        <v>44</v>
      </c>
      <c r="BO512" s="27">
        <v>0</v>
      </c>
      <c r="BP512" s="27">
        <v>13</v>
      </c>
      <c r="BS512" s="27">
        <v>6.25</v>
      </c>
      <c r="BV512" s="27" t="s">
        <v>1420</v>
      </c>
      <c r="BW512" s="27">
        <v>3719</v>
      </c>
      <c r="CA512" s="27">
        <f>CB512+J512+L512+P512+AD512+AI512</f>
        <v>100</v>
      </c>
      <c r="CB512" s="27">
        <f>100-(J512+L512+P512+AI512+AD512+AH512)</f>
        <v>8.2999999999999972</v>
      </c>
    </row>
    <row r="513" spans="1:80" ht="15" customHeight="1" x14ac:dyDescent="0.25">
      <c r="A513" s="10"/>
      <c r="E513" s="40"/>
      <c r="F513" s="5"/>
      <c r="G513" s="6"/>
      <c r="J513" s="216"/>
      <c r="K513" s="216"/>
      <c r="L513" s="216"/>
      <c r="N513" s="216"/>
      <c r="R513" s="241"/>
      <c r="S513" s="241"/>
      <c r="T513" s="241"/>
      <c r="U513" s="241"/>
      <c r="V513" s="216"/>
      <c r="W513" s="216"/>
      <c r="X513" s="216"/>
      <c r="Y513" s="216"/>
      <c r="Z513" s="216"/>
    </row>
    <row r="514" spans="1:80" ht="15" customHeight="1" x14ac:dyDescent="0.25">
      <c r="A514" s="10" t="s">
        <v>844</v>
      </c>
      <c r="B514" t="s">
        <v>499</v>
      </c>
      <c r="C514" s="54" t="s">
        <v>407</v>
      </c>
      <c r="D514" s="14">
        <v>2</v>
      </c>
      <c r="E514" s="40" t="s">
        <v>1280</v>
      </c>
      <c r="F514" s="17"/>
      <c r="G514" s="6" t="s">
        <v>39</v>
      </c>
      <c r="H514" s="27">
        <v>1</v>
      </c>
      <c r="I514" s="27">
        <f>(L514*17)+(P514*37)+(CB514*17)+(AH514*29)+(AD514*8)</f>
        <v>234</v>
      </c>
      <c r="J514" s="216">
        <v>84.5</v>
      </c>
      <c r="K514" s="216">
        <v>0.53</v>
      </c>
      <c r="L514" s="216">
        <v>3.3</v>
      </c>
      <c r="M514" s="27">
        <v>3.3</v>
      </c>
      <c r="N514" s="216">
        <v>0</v>
      </c>
      <c r="O514" s="27">
        <v>0</v>
      </c>
      <c r="P514" s="27">
        <v>0.7</v>
      </c>
      <c r="R514" s="241">
        <v>0.09</v>
      </c>
      <c r="S514" s="241">
        <v>0.05</v>
      </c>
      <c r="T514" s="241">
        <v>0.34</v>
      </c>
      <c r="U514" s="241"/>
      <c r="V514" s="216">
        <v>8</v>
      </c>
      <c r="W514" s="216"/>
      <c r="X514" s="216"/>
      <c r="Y514" s="216">
        <v>0.5</v>
      </c>
      <c r="Z514" s="216">
        <v>7.4</v>
      </c>
      <c r="AC514" s="27">
        <v>0</v>
      </c>
      <c r="AD514" s="27">
        <v>2</v>
      </c>
      <c r="AI514" s="27">
        <v>1.5</v>
      </c>
      <c r="AJ514" s="27">
        <v>135</v>
      </c>
      <c r="AK514" s="27">
        <v>1.7</v>
      </c>
      <c r="AL514" s="27">
        <v>34</v>
      </c>
      <c r="AM514" s="27">
        <v>56</v>
      </c>
      <c r="AN514" s="27">
        <v>447</v>
      </c>
      <c r="AO514" s="27">
        <v>43</v>
      </c>
      <c r="AP514" s="27">
        <v>0.44</v>
      </c>
      <c r="AQ514" s="27">
        <v>0.28999999999999998</v>
      </c>
      <c r="AR514" s="27">
        <v>3</v>
      </c>
      <c r="AS514" s="27">
        <v>774</v>
      </c>
      <c r="AU514" s="27">
        <v>890</v>
      </c>
      <c r="AV514" s="27">
        <v>0</v>
      </c>
      <c r="AW514" s="27">
        <v>5340</v>
      </c>
      <c r="BD514" s="27">
        <v>0</v>
      </c>
      <c r="BG514" s="27">
        <v>0.8</v>
      </c>
      <c r="BI514" s="27">
        <v>0.11</v>
      </c>
      <c r="BJ514" s="27">
        <v>0.13</v>
      </c>
      <c r="BK514" s="27">
        <v>1</v>
      </c>
      <c r="BM514" s="27">
        <v>0.27100000000000002</v>
      </c>
      <c r="BN514" s="27">
        <v>29</v>
      </c>
      <c r="BO514" s="27">
        <v>0</v>
      </c>
      <c r="BP514" s="27">
        <v>120</v>
      </c>
      <c r="BS514" s="27">
        <v>6.25</v>
      </c>
      <c r="BV514" s="27" t="s">
        <v>1420</v>
      </c>
      <c r="BW514" s="27">
        <v>4127</v>
      </c>
      <c r="CA514" s="27">
        <f>CB514+J514+L514+P514+AD514+AI514</f>
        <v>100</v>
      </c>
      <c r="CB514" s="27">
        <f>100-(J514+L514+P514+AI514+AD514+AH514)</f>
        <v>8</v>
      </c>
    </row>
    <row r="515" spans="1:80" ht="15" customHeight="1" x14ac:dyDescent="0.25">
      <c r="A515" s="10"/>
      <c r="E515" s="40"/>
      <c r="F515" s="17"/>
      <c r="G515" s="6"/>
      <c r="J515" s="216"/>
      <c r="K515" s="216"/>
      <c r="L515" s="216"/>
      <c r="N515" s="216"/>
      <c r="R515" s="241"/>
      <c r="S515" s="241"/>
      <c r="T515" s="241"/>
      <c r="U515" s="241"/>
      <c r="V515" s="216"/>
      <c r="W515" s="216"/>
      <c r="X515" s="216"/>
      <c r="Y515" s="216"/>
      <c r="Z515" s="216"/>
    </row>
    <row r="516" spans="1:80" ht="15" customHeight="1" x14ac:dyDescent="0.25">
      <c r="A516" s="10" t="s">
        <v>843</v>
      </c>
      <c r="B516" t="s">
        <v>499</v>
      </c>
      <c r="C516" s="54" t="s">
        <v>407</v>
      </c>
      <c r="D516" s="14">
        <v>2</v>
      </c>
      <c r="E516" s="40" t="s">
        <v>1173</v>
      </c>
      <c r="F516" s="17"/>
      <c r="G516" s="6" t="s">
        <v>38</v>
      </c>
      <c r="H516" s="27">
        <v>1</v>
      </c>
      <c r="I516" s="217">
        <f>(L516*17)+(P516*37)+(CB516*17)+(AH516*29)+(AD516*8)</f>
        <v>124.29999999999966</v>
      </c>
      <c r="J516" s="216">
        <v>91.2</v>
      </c>
      <c r="K516" s="216">
        <v>0.3</v>
      </c>
      <c r="L516" s="216">
        <v>1.9</v>
      </c>
      <c r="M516" s="27">
        <v>1.9</v>
      </c>
      <c r="N516" s="216">
        <v>0</v>
      </c>
      <c r="O516" s="27">
        <v>0</v>
      </c>
      <c r="P516" s="27">
        <v>0.4</v>
      </c>
      <c r="R516" s="241">
        <v>0.05</v>
      </c>
      <c r="S516" s="241">
        <v>0.03</v>
      </c>
      <c r="T516" s="241" t="s">
        <v>501</v>
      </c>
      <c r="U516" s="241"/>
      <c r="V516" s="216">
        <v>3.6</v>
      </c>
      <c r="W516" s="216"/>
      <c r="X516" s="216"/>
      <c r="Y516" s="216">
        <v>0.3</v>
      </c>
      <c r="Z516" s="216">
        <v>3.3</v>
      </c>
      <c r="AA516" s="216"/>
      <c r="AB516" s="216"/>
      <c r="AC516" s="27">
        <v>0</v>
      </c>
      <c r="AD516" s="27">
        <v>2</v>
      </c>
      <c r="AI516" s="27">
        <v>0.9</v>
      </c>
      <c r="AJ516" s="27">
        <v>72</v>
      </c>
      <c r="AK516" s="27">
        <v>0.9</v>
      </c>
      <c r="AL516" s="27">
        <v>18</v>
      </c>
      <c r="AM516" s="27">
        <v>28</v>
      </c>
      <c r="AN516" s="27">
        <v>228</v>
      </c>
      <c r="AO516" s="27">
        <v>23</v>
      </c>
      <c r="AP516" s="27">
        <v>0.24</v>
      </c>
      <c r="AQ516" s="27">
        <v>0.16</v>
      </c>
      <c r="AR516" s="27">
        <v>2</v>
      </c>
      <c r="AS516" s="27">
        <v>416</v>
      </c>
      <c r="AU516" s="27">
        <v>740</v>
      </c>
      <c r="AV516" s="27">
        <v>0</v>
      </c>
      <c r="AW516" s="27">
        <v>4446</v>
      </c>
      <c r="BD516" s="27">
        <v>0</v>
      </c>
      <c r="BG516" s="27">
        <v>0.85</v>
      </c>
      <c r="BI516" s="27">
        <v>0.05</v>
      </c>
      <c r="BJ516" s="27">
        <v>7.0000000000000007E-2</v>
      </c>
      <c r="BK516" s="27">
        <v>0.5</v>
      </c>
      <c r="BM516" s="27">
        <v>0.13800000000000001</v>
      </c>
      <c r="BN516" s="27">
        <v>13</v>
      </c>
      <c r="BO516" s="27">
        <v>0</v>
      </c>
      <c r="BP516" s="27">
        <v>41</v>
      </c>
      <c r="BS516" s="27">
        <v>6.25</v>
      </c>
      <c r="BV516" s="27" t="s">
        <v>1420</v>
      </c>
      <c r="BW516" s="27">
        <v>3912</v>
      </c>
      <c r="CA516" s="27">
        <f>CB516+J516+L516+P516+AD516+AI516</f>
        <v>100</v>
      </c>
      <c r="CB516" s="27">
        <f>100-(J516+L516+P516+AI516+AD516+AH516)</f>
        <v>3.5999999999999801</v>
      </c>
    </row>
    <row r="517" spans="1:80" ht="15.5" x14ac:dyDescent="0.25">
      <c r="A517" s="10"/>
      <c r="E517" s="40"/>
      <c r="F517" s="17"/>
      <c r="G517" s="6"/>
      <c r="J517" s="216"/>
      <c r="K517" s="216"/>
      <c r="L517" s="216"/>
      <c r="N517" s="216"/>
      <c r="R517" s="241"/>
      <c r="S517" s="241"/>
      <c r="T517" s="241"/>
      <c r="U517" s="241"/>
      <c r="V517" s="216"/>
      <c r="W517" s="216"/>
      <c r="X517" s="216"/>
      <c r="Y517" s="216"/>
      <c r="Z517" s="216"/>
      <c r="AA517" s="216"/>
      <c r="AB517" s="216"/>
    </row>
    <row r="518" spans="1:80" ht="15.5" x14ac:dyDescent="0.3">
      <c r="A518" s="10" t="s">
        <v>846</v>
      </c>
      <c r="B518" t="s">
        <v>499</v>
      </c>
      <c r="C518" s="25" t="s">
        <v>407</v>
      </c>
      <c r="D518" s="25">
        <v>1</v>
      </c>
      <c r="E518" s="40" t="s">
        <v>1569</v>
      </c>
      <c r="F518" s="5"/>
      <c r="G518" s="6" t="s">
        <v>383</v>
      </c>
      <c r="H518" s="27">
        <v>0.9</v>
      </c>
      <c r="I518" s="217">
        <f>(L518*17)+(P518*37)+(CB518*17)+(AH518*29)+(AD518*8)</f>
        <v>185.6999999999997</v>
      </c>
      <c r="J518" s="216">
        <v>85.4</v>
      </c>
      <c r="K518" s="216">
        <v>0.63</v>
      </c>
      <c r="L518" s="216">
        <v>3.9</v>
      </c>
      <c r="M518" s="27">
        <v>3.9</v>
      </c>
      <c r="N518" s="216">
        <v>0</v>
      </c>
      <c r="O518" s="27">
        <v>0</v>
      </c>
      <c r="P518" s="27">
        <v>0.3</v>
      </c>
      <c r="R518" s="255">
        <v>0.06</v>
      </c>
      <c r="S518" s="255">
        <v>0.05</v>
      </c>
      <c r="T518" s="255">
        <v>0.09</v>
      </c>
      <c r="U518" s="241"/>
      <c r="V518" s="216">
        <v>4.4000000000000004</v>
      </c>
      <c r="W518" s="216"/>
      <c r="X518" s="216"/>
      <c r="Y518" s="216">
        <v>0.5</v>
      </c>
      <c r="Z518" s="216">
        <v>1.1000000000000001</v>
      </c>
      <c r="AA518" s="216"/>
      <c r="AB518" s="216"/>
      <c r="AC518" s="27">
        <v>0</v>
      </c>
      <c r="AD518" s="27">
        <v>4.4000000000000004</v>
      </c>
      <c r="AI518" s="27">
        <v>1.7</v>
      </c>
      <c r="AJ518" s="27">
        <v>255</v>
      </c>
      <c r="AK518" s="27">
        <v>5.3</v>
      </c>
      <c r="AL518" s="27">
        <v>52</v>
      </c>
      <c r="AM518" s="27">
        <v>74</v>
      </c>
      <c r="AN518" s="27">
        <v>381</v>
      </c>
      <c r="AO518" s="27">
        <v>9</v>
      </c>
      <c r="AP518" s="27">
        <v>0.8</v>
      </c>
      <c r="AQ518" s="27">
        <v>0.2</v>
      </c>
      <c r="AR518" s="27">
        <v>0.5</v>
      </c>
      <c r="AS518" s="27">
        <v>107</v>
      </c>
      <c r="AU518" s="27">
        <v>326</v>
      </c>
      <c r="AV518" s="27">
        <v>0</v>
      </c>
      <c r="AW518" s="27">
        <v>1956</v>
      </c>
      <c r="BD518" s="27">
        <v>0</v>
      </c>
      <c r="BG518" s="27">
        <v>0.17</v>
      </c>
      <c r="BI518" s="27">
        <v>0.01</v>
      </c>
      <c r="BJ518" s="27">
        <v>0.1</v>
      </c>
      <c r="BK518" s="27">
        <v>1</v>
      </c>
      <c r="BM518" s="27">
        <v>0.18</v>
      </c>
      <c r="BN518" s="27">
        <v>64</v>
      </c>
      <c r="BO518" s="27">
        <v>0</v>
      </c>
      <c r="BP518" s="27">
        <v>46</v>
      </c>
      <c r="BS518" s="27">
        <v>6.25</v>
      </c>
      <c r="BV518" s="27" t="s">
        <v>1367</v>
      </c>
      <c r="CA518" s="27">
        <f>CB518+J518+L518+P518+AD518+AI518</f>
        <v>100</v>
      </c>
      <c r="CB518" s="27">
        <f>100-(J518+L518+P518+AI518+AD518+AH518)</f>
        <v>4.2999999999999829</v>
      </c>
    </row>
    <row r="519" spans="1:80" ht="15.5" x14ac:dyDescent="0.25">
      <c r="A519" s="10"/>
      <c r="E519" s="40"/>
      <c r="F519" s="5"/>
      <c r="G519" s="6"/>
      <c r="J519" s="216"/>
      <c r="K519" s="216"/>
      <c r="L519" s="216"/>
      <c r="M519" s="27" t="s">
        <v>1110</v>
      </c>
      <c r="N519" s="216" t="s">
        <v>1110</v>
      </c>
      <c r="O519" s="27" t="s">
        <v>1325</v>
      </c>
      <c r="R519" s="241" t="s">
        <v>1325</v>
      </c>
      <c r="S519" s="241" t="s">
        <v>1325</v>
      </c>
      <c r="T519" s="241" t="s">
        <v>1325</v>
      </c>
      <c r="U519" s="241"/>
      <c r="V519" s="216"/>
      <c r="W519" s="216"/>
      <c r="X519" s="216"/>
      <c r="Y519" s="216" t="s">
        <v>1325</v>
      </c>
      <c r="Z519" s="216" t="s">
        <v>1325</v>
      </c>
      <c r="AA519" s="216"/>
      <c r="AB519" s="216"/>
      <c r="AC519" s="27" t="s">
        <v>1325</v>
      </c>
      <c r="AQ519" s="27" t="s">
        <v>1325</v>
      </c>
      <c r="AR519" s="27" t="s">
        <v>1325</v>
      </c>
      <c r="AU519" s="27" t="s">
        <v>1325</v>
      </c>
      <c r="AV519" s="27" t="s">
        <v>1325</v>
      </c>
      <c r="AW519" s="27" t="s">
        <v>1325</v>
      </c>
      <c r="BD519" s="27" t="s">
        <v>1325</v>
      </c>
      <c r="BG519" s="27" t="s">
        <v>1325</v>
      </c>
      <c r="BI519" s="27" t="s">
        <v>1325</v>
      </c>
      <c r="BJ519" s="27" t="s">
        <v>1325</v>
      </c>
      <c r="BK519" s="27" t="s">
        <v>1325</v>
      </c>
      <c r="BM519" s="27" t="s">
        <v>1325</v>
      </c>
      <c r="BN519" s="27" t="s">
        <v>1325</v>
      </c>
      <c r="BO519" s="27" t="s">
        <v>1325</v>
      </c>
      <c r="BP519" s="27" t="s">
        <v>1325</v>
      </c>
    </row>
    <row r="520" spans="1:80" ht="15.5" x14ac:dyDescent="0.25">
      <c r="A520" s="10" t="s">
        <v>845</v>
      </c>
      <c r="C520" s="25" t="s">
        <v>407</v>
      </c>
      <c r="D520" s="25">
        <v>1</v>
      </c>
      <c r="E520" s="40" t="s">
        <v>1570</v>
      </c>
      <c r="F520" s="5"/>
      <c r="G520" s="6" t="s">
        <v>383</v>
      </c>
      <c r="H520" s="27">
        <v>1</v>
      </c>
      <c r="I520" s="217">
        <f>(L520*17)+(P520*37)+(CB520*17)+(AH520*29)+(AD520*8)</f>
        <v>82.399999999999892</v>
      </c>
      <c r="J520" s="216">
        <v>92.6</v>
      </c>
      <c r="K520" s="216">
        <v>0.3</v>
      </c>
      <c r="L520" s="216">
        <v>1.9</v>
      </c>
      <c r="M520" s="27">
        <v>1.9</v>
      </c>
      <c r="N520" s="216">
        <v>0</v>
      </c>
      <c r="O520" s="27">
        <v>0</v>
      </c>
      <c r="P520" s="27">
        <v>0.2</v>
      </c>
      <c r="R520" s="241">
        <v>0.06</v>
      </c>
      <c r="S520" s="241">
        <v>0.05</v>
      </c>
      <c r="T520" s="241">
        <v>0.09</v>
      </c>
      <c r="U520" s="241"/>
      <c r="V520" s="216">
        <v>1.2</v>
      </c>
      <c r="W520" s="216"/>
      <c r="X520" s="216"/>
      <c r="Y520" s="216">
        <v>0.4</v>
      </c>
      <c r="Z520" s="216">
        <v>0.8</v>
      </c>
      <c r="AA520" s="216"/>
      <c r="AB520" s="216"/>
      <c r="AC520" s="27">
        <v>0</v>
      </c>
      <c r="AD520" s="27">
        <v>3</v>
      </c>
      <c r="AI520" s="27">
        <v>1.2</v>
      </c>
      <c r="AJ520" s="27">
        <v>187</v>
      </c>
      <c r="AK520" s="27">
        <v>4.5999999999999996</v>
      </c>
      <c r="AL520" s="27">
        <v>37</v>
      </c>
      <c r="AM520" s="27">
        <v>38</v>
      </c>
      <c r="AN520" s="27">
        <v>246</v>
      </c>
      <c r="AO520" s="27">
        <v>3</v>
      </c>
      <c r="AP520" s="27">
        <v>0.81</v>
      </c>
      <c r="AQ520" s="27">
        <v>0.15</v>
      </c>
      <c r="AR520" s="27">
        <v>0.3</v>
      </c>
      <c r="AS520" s="27">
        <v>2480</v>
      </c>
      <c r="AU520" s="27">
        <v>399</v>
      </c>
      <c r="AV520" s="27">
        <v>0</v>
      </c>
      <c r="AW520" s="27">
        <v>2394</v>
      </c>
      <c r="BD520" s="27">
        <v>0</v>
      </c>
      <c r="BG520" s="27">
        <v>0.26</v>
      </c>
      <c r="BI520" s="27" t="s">
        <v>501</v>
      </c>
      <c r="BJ520" s="27">
        <v>0.04</v>
      </c>
      <c r="BK520" s="27">
        <v>0.3</v>
      </c>
      <c r="BM520" s="27">
        <v>0.05</v>
      </c>
      <c r="BN520" s="27">
        <v>5</v>
      </c>
      <c r="BO520" s="27">
        <v>0</v>
      </c>
      <c r="BP520" s="27">
        <v>1</v>
      </c>
      <c r="BS520" s="27">
        <v>6.25</v>
      </c>
      <c r="BV520" s="27" t="s">
        <v>1420</v>
      </c>
      <c r="BW520" s="27">
        <v>3980</v>
      </c>
      <c r="CA520" s="27">
        <f>CB520+J520+L520+P520+AD520+AI520</f>
        <v>100</v>
      </c>
      <c r="CB520" s="27">
        <f>100-(J520+L520+P520+AI520+AD520+AH520)</f>
        <v>1.0999999999999943</v>
      </c>
    </row>
    <row r="521" spans="1:80" ht="15.5" x14ac:dyDescent="0.25">
      <c r="A521" s="10"/>
      <c r="E521" s="40"/>
      <c r="F521" s="5"/>
      <c r="G521" s="6"/>
      <c r="J521" s="216"/>
      <c r="K521" s="216"/>
      <c r="L521" s="216"/>
      <c r="N521" s="216"/>
      <c r="R521" s="241"/>
      <c r="S521" s="241"/>
      <c r="T521" s="241"/>
      <c r="U521" s="241"/>
      <c r="V521" s="216"/>
      <c r="W521" s="216"/>
      <c r="X521" s="216"/>
      <c r="Y521" s="216"/>
      <c r="Z521" s="216"/>
      <c r="AA521" s="216"/>
      <c r="AB521" s="216"/>
    </row>
    <row r="522" spans="1:80" ht="15.5" x14ac:dyDescent="0.25">
      <c r="A522" s="10" t="s">
        <v>847</v>
      </c>
      <c r="B522" t="s">
        <v>498</v>
      </c>
      <c r="C522" s="25" t="s">
        <v>407</v>
      </c>
      <c r="D522" s="25">
        <v>1</v>
      </c>
      <c r="E522" s="40" t="s">
        <v>1571</v>
      </c>
      <c r="F522" s="5"/>
      <c r="G522" s="6" t="s">
        <v>384</v>
      </c>
      <c r="H522" s="27">
        <v>0.9</v>
      </c>
      <c r="I522" s="217">
        <f>(L522*17)+(P522*37)+(CB522*17)+(AH522*29)+(AD522*8)</f>
        <v>182.89999999999992</v>
      </c>
      <c r="J522" s="216">
        <v>85.7</v>
      </c>
      <c r="K522" s="216">
        <v>0.67</v>
      </c>
      <c r="L522" s="216">
        <v>4.2</v>
      </c>
      <c r="M522" s="27">
        <v>4.2</v>
      </c>
      <c r="N522" s="216">
        <v>0</v>
      </c>
      <c r="P522" s="27">
        <v>0.2</v>
      </c>
      <c r="R522" s="241"/>
      <c r="S522" s="241"/>
      <c r="T522" s="241"/>
      <c r="U522" s="241"/>
      <c r="V522" s="216">
        <v>4.0999999999999996</v>
      </c>
      <c r="W522" s="216"/>
      <c r="X522" s="216"/>
      <c r="Y522" s="216"/>
      <c r="Z522" s="216"/>
      <c r="AA522" s="216"/>
      <c r="AB522" s="216"/>
      <c r="AD522" s="27">
        <v>4.3</v>
      </c>
      <c r="AI522" s="27">
        <v>1.5</v>
      </c>
      <c r="AJ522" s="27">
        <v>234</v>
      </c>
      <c r="AK522" s="27">
        <v>5.0999999999999996</v>
      </c>
      <c r="AL522" s="27">
        <v>71</v>
      </c>
      <c r="AM522" s="27">
        <v>75</v>
      </c>
      <c r="AN522" s="27">
        <v>390</v>
      </c>
      <c r="AO522" s="27">
        <v>8</v>
      </c>
      <c r="AP522" s="27">
        <v>1.1000000000000001</v>
      </c>
      <c r="AS522" s="27">
        <v>121</v>
      </c>
      <c r="BS522" s="27">
        <v>6.25</v>
      </c>
      <c r="BV522" s="27" t="s">
        <v>1367</v>
      </c>
      <c r="CA522" s="27">
        <f>CB522+J522+L522+P522+AD522+AI522</f>
        <v>100</v>
      </c>
      <c r="CB522" s="27">
        <f>100-(J522+L522+P522+AI522+AD522+AH522)</f>
        <v>4.0999999999999943</v>
      </c>
    </row>
    <row r="523" spans="1:80" ht="15.5" x14ac:dyDescent="0.25">
      <c r="A523" s="10"/>
      <c r="E523" s="40"/>
      <c r="F523" s="5"/>
      <c r="G523" s="6"/>
      <c r="I523" s="217"/>
      <c r="J523" s="216"/>
      <c r="K523" s="216"/>
      <c r="L523" s="216"/>
      <c r="M523" s="27" t="s">
        <v>1110</v>
      </c>
      <c r="N523" s="216" t="s">
        <v>1110</v>
      </c>
      <c r="R523" s="241"/>
      <c r="S523" s="241"/>
      <c r="T523" s="241"/>
      <c r="U523" s="241"/>
      <c r="V523" s="216"/>
      <c r="W523" s="216"/>
      <c r="X523" s="216"/>
      <c r="Y523" s="216"/>
      <c r="Z523" s="216"/>
      <c r="AA523" s="216"/>
      <c r="AB523" s="216"/>
    </row>
    <row r="524" spans="1:80" ht="15.5" x14ac:dyDescent="0.25">
      <c r="A524" s="10" t="s">
        <v>848</v>
      </c>
      <c r="B524" t="s">
        <v>499</v>
      </c>
      <c r="C524" s="25" t="s">
        <v>409</v>
      </c>
      <c r="D524" s="25">
        <v>1</v>
      </c>
      <c r="E524" s="40" t="s">
        <v>1576</v>
      </c>
      <c r="F524" s="5"/>
      <c r="G524" s="6" t="s">
        <v>384</v>
      </c>
      <c r="H524" s="27">
        <v>1</v>
      </c>
      <c r="I524" s="217">
        <f>(L524*17)+(P524*37)+(CB524*17)+(AH524*29)+(AD524*8)</f>
        <v>216.10075187969906</v>
      </c>
      <c r="J524" s="216">
        <v>85.15875776397516</v>
      </c>
      <c r="K524" s="216">
        <v>0.57384766263484799</v>
      </c>
      <c r="L524" s="216">
        <v>3.597254004576659</v>
      </c>
      <c r="M524" s="27">
        <v>3.597254004576659</v>
      </c>
      <c r="N524" s="216">
        <v>0</v>
      </c>
      <c r="O524" s="27">
        <v>0</v>
      </c>
      <c r="P524" s="216">
        <v>1.8842759071592026</v>
      </c>
      <c r="R524" s="241">
        <v>0.21669172932330827</v>
      </c>
      <c r="S524" s="241">
        <v>0.3181000326904217</v>
      </c>
      <c r="T524" s="241">
        <v>1.1000745341614908</v>
      </c>
      <c r="U524" s="241">
        <v>0</v>
      </c>
      <c r="V524" s="216">
        <v>3.5116050997057862</v>
      </c>
      <c r="W524" s="216">
        <v>0</v>
      </c>
      <c r="X524" s="216">
        <v>0</v>
      </c>
      <c r="Y524" s="216">
        <v>0</v>
      </c>
      <c r="Z524" s="216">
        <v>0</v>
      </c>
      <c r="AA524" s="216">
        <v>0</v>
      </c>
      <c r="AB524" s="216">
        <v>0</v>
      </c>
      <c r="AC524" s="27">
        <v>0</v>
      </c>
      <c r="AD524" s="27">
        <v>3.6829029094475323</v>
      </c>
      <c r="AE524" s="27">
        <v>0</v>
      </c>
      <c r="AF524" s="27">
        <v>0</v>
      </c>
      <c r="AG524" s="27">
        <v>0</v>
      </c>
      <c r="AH524" s="27">
        <v>0</v>
      </c>
      <c r="AI524" s="27">
        <v>2.3964563582870224</v>
      </c>
      <c r="AJ524" s="27">
        <v>205.64302059496566</v>
      </c>
      <c r="AK524" s="27">
        <v>4.3706636155606411</v>
      </c>
      <c r="AL524" s="27">
        <v>64.031121281464536</v>
      </c>
      <c r="AM524" s="27">
        <v>64.24524354364172</v>
      </c>
      <c r="AN524" s="27">
        <v>334.79300424975486</v>
      </c>
      <c r="AO524" s="27">
        <v>348.59104282445242</v>
      </c>
      <c r="AP524" s="27">
        <v>0.94299444262831</v>
      </c>
      <c r="AQ524" s="27">
        <v>1.8671461261850285E-2</v>
      </c>
      <c r="AR524" s="27">
        <v>0</v>
      </c>
      <c r="AS524" s="27">
        <v>103.63517489375613</v>
      </c>
      <c r="AT524" s="27">
        <v>0</v>
      </c>
      <c r="AU524" s="27">
        <v>5.1389342922523701E-2</v>
      </c>
      <c r="AV524" s="27">
        <v>0</v>
      </c>
      <c r="AW524" s="27">
        <v>0</v>
      </c>
      <c r="AX524" s="27">
        <v>0</v>
      </c>
      <c r="AY524" s="27">
        <v>0</v>
      </c>
      <c r="AZ524" s="27">
        <v>0</v>
      </c>
      <c r="BA524" s="27">
        <v>0</v>
      </c>
      <c r="BB524" s="27">
        <v>0</v>
      </c>
      <c r="BC524" s="27">
        <v>0</v>
      </c>
      <c r="BD524" s="27">
        <v>0</v>
      </c>
      <c r="BE524" s="27">
        <v>0</v>
      </c>
      <c r="BF524" s="27">
        <v>0</v>
      </c>
      <c r="BG524" s="27">
        <v>0.67183000980712648</v>
      </c>
      <c r="BH524" s="27">
        <v>0</v>
      </c>
      <c r="BI524" s="27">
        <v>0</v>
      </c>
      <c r="BJ524" s="27">
        <v>6.8519123896698276E-3</v>
      </c>
      <c r="BK524" s="27">
        <v>0</v>
      </c>
      <c r="BM524" s="27">
        <v>0</v>
      </c>
      <c r="BN524" s="27">
        <v>0</v>
      </c>
      <c r="BO524" s="27">
        <v>0</v>
      </c>
      <c r="BP524" s="27">
        <v>0</v>
      </c>
      <c r="BS524" s="27">
        <v>6.25</v>
      </c>
      <c r="BV524" s="27" t="s">
        <v>496</v>
      </c>
      <c r="CA524" s="27">
        <f>CB524+J524+L524+P524+AD524+AI524</f>
        <v>100</v>
      </c>
      <c r="CB524" s="27">
        <f>100-(J524+L524+P524+AI524+AD524+AH524)</f>
        <v>3.2803530565544179</v>
      </c>
    </row>
    <row r="525" spans="1:80" ht="15.5" x14ac:dyDescent="0.25">
      <c r="A525" s="10"/>
      <c r="E525" s="40"/>
      <c r="F525" s="5"/>
      <c r="G525" s="6"/>
      <c r="I525" s="217"/>
      <c r="J525" s="216"/>
      <c r="K525" s="216"/>
      <c r="L525" s="216"/>
      <c r="N525" s="216"/>
      <c r="P525" s="216"/>
      <c r="R525" s="241"/>
      <c r="S525" s="241"/>
      <c r="T525" s="241"/>
      <c r="U525" s="241"/>
      <c r="V525" s="216"/>
      <c r="W525" s="216"/>
      <c r="X525" s="216"/>
      <c r="Y525" s="216"/>
      <c r="Z525" s="216"/>
      <c r="AA525" s="216"/>
      <c r="AB525" s="216"/>
    </row>
    <row r="526" spans="1:80" ht="15.5" x14ac:dyDescent="0.25">
      <c r="A526" s="10" t="s">
        <v>849</v>
      </c>
      <c r="B526" t="s">
        <v>498</v>
      </c>
      <c r="C526" s="25" t="s">
        <v>407</v>
      </c>
      <c r="D526" s="25">
        <v>1</v>
      </c>
      <c r="E526" s="40" t="s">
        <v>1572</v>
      </c>
      <c r="F526" s="5"/>
      <c r="G526" s="6" t="s">
        <v>388</v>
      </c>
      <c r="H526" s="27">
        <v>0.72</v>
      </c>
      <c r="I526" s="217">
        <f>(L526*17)+(P526*37)+(CB526*17)+(AH526*29)+(AD526*8)</f>
        <v>137.10000000000002</v>
      </c>
      <c r="J526" s="216">
        <v>88.9</v>
      </c>
      <c r="K526" s="216">
        <v>0.52</v>
      </c>
      <c r="L526" s="216">
        <v>3.2</v>
      </c>
      <c r="M526" s="27">
        <v>3.2</v>
      </c>
      <c r="N526" s="216">
        <v>0</v>
      </c>
      <c r="P526" s="216">
        <v>0.1</v>
      </c>
      <c r="R526" s="241"/>
      <c r="S526" s="241"/>
      <c r="T526" s="241"/>
      <c r="U526" s="241"/>
      <c r="V526" s="216">
        <v>3</v>
      </c>
      <c r="W526" s="216"/>
      <c r="X526" s="216"/>
      <c r="Y526" s="216"/>
      <c r="Z526" s="216"/>
      <c r="AA526" s="216"/>
      <c r="AB526" s="216"/>
      <c r="AD526" s="27">
        <v>3.5</v>
      </c>
      <c r="AI526" s="27">
        <v>1.3</v>
      </c>
      <c r="AJ526" s="27">
        <v>204</v>
      </c>
      <c r="AK526" s="27">
        <v>3</v>
      </c>
      <c r="AL526" s="27">
        <v>46</v>
      </c>
      <c r="AM526" s="27">
        <v>57</v>
      </c>
      <c r="AN526" s="27">
        <v>314</v>
      </c>
      <c r="AO526" s="27">
        <v>4</v>
      </c>
      <c r="AP526" s="27">
        <v>0.51</v>
      </c>
      <c r="AS526" s="27">
        <v>121</v>
      </c>
      <c r="BS526" s="27">
        <v>6.25</v>
      </c>
      <c r="BV526" s="27" t="s">
        <v>1367</v>
      </c>
      <c r="CA526" s="27">
        <f>CB526+J526+L526+P526+AD526+AI526</f>
        <v>100</v>
      </c>
      <c r="CB526" s="27">
        <f>100-(J526+L526+P526+AI526+AD526+AH526)</f>
        <v>3</v>
      </c>
    </row>
    <row r="527" spans="1:80" ht="15.5" x14ac:dyDescent="0.25">
      <c r="A527" s="10"/>
      <c r="E527" s="40"/>
      <c r="F527" s="5"/>
      <c r="G527" s="6"/>
      <c r="I527" s="217"/>
      <c r="J527" s="216"/>
      <c r="K527" s="216"/>
      <c r="L527" s="216"/>
      <c r="M527" s="27" t="s">
        <v>1110</v>
      </c>
      <c r="N527" s="216" t="s">
        <v>1110</v>
      </c>
      <c r="P527" s="216"/>
      <c r="R527" s="241"/>
      <c r="S527" s="241"/>
      <c r="T527" s="241"/>
      <c r="U527" s="241"/>
      <c r="V527" s="216"/>
      <c r="W527" s="216"/>
      <c r="X527" s="216"/>
      <c r="Y527" s="216"/>
      <c r="Z527" s="216"/>
      <c r="AA527" s="216"/>
      <c r="AB527" s="216"/>
    </row>
    <row r="528" spans="1:80" ht="15.5" x14ac:dyDescent="0.25">
      <c r="A528" s="10" t="s">
        <v>850</v>
      </c>
      <c r="B528" t="s">
        <v>499</v>
      </c>
      <c r="C528" s="25" t="s">
        <v>409</v>
      </c>
      <c r="D528" s="25">
        <v>1</v>
      </c>
      <c r="E528" s="40" t="s">
        <v>1577</v>
      </c>
      <c r="F528" s="5"/>
      <c r="G528" s="6" t="s">
        <v>388</v>
      </c>
      <c r="H528" s="27">
        <v>1</v>
      </c>
      <c r="I528" s="217">
        <f>(L528*17)+(P528*37)+(CB528*17)+(AH528*29)+(AD528*8)</f>
        <v>170.38778877887796</v>
      </c>
      <c r="J528" s="216">
        <v>88.343234323432341</v>
      </c>
      <c r="K528" s="216">
        <v>0.42904290429042907</v>
      </c>
      <c r="L528" s="216">
        <v>2.6402640264026402</v>
      </c>
      <c r="M528" s="27">
        <v>2.6402640264026402</v>
      </c>
      <c r="N528" s="216">
        <v>0</v>
      </c>
      <c r="O528" s="27">
        <v>0</v>
      </c>
      <c r="P528" s="216">
        <v>1.7326732673267329</v>
      </c>
      <c r="R528" s="241">
        <v>0.20874587458745872</v>
      </c>
      <c r="S528" s="241">
        <v>0.30643564356435643</v>
      </c>
      <c r="T528" s="241">
        <v>1.0597359735973599</v>
      </c>
      <c r="U528" s="241">
        <v>0</v>
      </c>
      <c r="V528" s="216">
        <v>2.4752475247524752</v>
      </c>
      <c r="W528" s="216">
        <v>0</v>
      </c>
      <c r="X528" s="216">
        <v>0</v>
      </c>
      <c r="Y528" s="216">
        <v>0</v>
      </c>
      <c r="Z528" s="216">
        <v>0</v>
      </c>
      <c r="AA528" s="216">
        <v>0</v>
      </c>
      <c r="AB528" s="216">
        <v>0</v>
      </c>
      <c r="AC528" s="27">
        <v>0</v>
      </c>
      <c r="AD528" s="27">
        <v>2.8877887788778875</v>
      </c>
      <c r="AE528" s="27">
        <v>0</v>
      </c>
      <c r="AF528" s="27">
        <v>0</v>
      </c>
      <c r="AG528" s="27">
        <v>0</v>
      </c>
      <c r="AH528" s="27">
        <v>0</v>
      </c>
      <c r="AI528" s="27">
        <v>2.1435643564356437</v>
      </c>
      <c r="AJ528" s="27">
        <v>173.34983498349834</v>
      </c>
      <c r="AK528" s="27">
        <v>2.4777227722772279</v>
      </c>
      <c r="AL528" s="27">
        <v>41.056105610561055</v>
      </c>
      <c r="AM528" s="27">
        <v>47.037953795379536</v>
      </c>
      <c r="AN528" s="27">
        <v>259.81023102310229</v>
      </c>
      <c r="AO528" s="27">
        <v>332.50825082508248</v>
      </c>
      <c r="AP528" s="27">
        <v>0.42161716171617153</v>
      </c>
      <c r="AQ528" s="27">
        <v>1.798679867986799E-2</v>
      </c>
      <c r="AR528" s="27">
        <v>0</v>
      </c>
      <c r="AS528" s="27">
        <v>99.834983498349843</v>
      </c>
      <c r="AT528" s="27">
        <v>0</v>
      </c>
      <c r="AU528" s="27">
        <v>4.9504950495049507E-2</v>
      </c>
      <c r="AV528" s="27">
        <v>0</v>
      </c>
      <c r="AW528" s="27">
        <v>0</v>
      </c>
      <c r="AX528" s="27">
        <v>0</v>
      </c>
      <c r="AY528" s="27">
        <v>0</v>
      </c>
      <c r="AZ528" s="27">
        <v>0</v>
      </c>
      <c r="BA528" s="27">
        <v>0</v>
      </c>
      <c r="BB528" s="27">
        <v>0</v>
      </c>
      <c r="BC528" s="27">
        <v>0</v>
      </c>
      <c r="BD528" s="27">
        <v>0</v>
      </c>
      <c r="BE528" s="27">
        <v>0</v>
      </c>
      <c r="BF528" s="27">
        <v>0</v>
      </c>
      <c r="BG528" s="27">
        <v>0.64719471947194707</v>
      </c>
      <c r="BH528" s="27">
        <v>0</v>
      </c>
      <c r="BI528" s="27">
        <v>0</v>
      </c>
      <c r="BJ528" s="27">
        <v>6.6006600660066007E-3</v>
      </c>
      <c r="BK528" s="27">
        <v>0</v>
      </c>
      <c r="BM528" s="27">
        <v>0</v>
      </c>
      <c r="BN528" s="27">
        <v>0</v>
      </c>
      <c r="BO528" s="27">
        <v>0</v>
      </c>
      <c r="BP528" s="27">
        <v>0</v>
      </c>
      <c r="BS528" s="27">
        <v>6.25</v>
      </c>
      <c r="BV528" s="27" t="s">
        <v>496</v>
      </c>
      <c r="CA528" s="27">
        <f>CB528+J528+L528+P528+AD528+AI528</f>
        <v>100</v>
      </c>
      <c r="CB528" s="27">
        <f>100-(J528+L528+P528+AI528+AD528+AH528)</f>
        <v>2.2524752475247567</v>
      </c>
    </row>
    <row r="529" spans="1:160" ht="15.5" x14ac:dyDescent="0.25">
      <c r="A529" s="10"/>
      <c r="E529" s="40"/>
      <c r="F529" s="5"/>
      <c r="G529" s="6"/>
      <c r="I529" s="217"/>
      <c r="J529" s="216"/>
      <c r="K529" s="216"/>
      <c r="L529" s="216"/>
      <c r="N529" s="216"/>
      <c r="P529" s="216"/>
      <c r="V529" s="216"/>
      <c r="W529" s="216"/>
      <c r="X529" s="216"/>
      <c r="Y529" s="216"/>
      <c r="Z529" s="216"/>
      <c r="AA529" s="216"/>
      <c r="AB529" s="216"/>
    </row>
    <row r="530" spans="1:160" ht="15.5" x14ac:dyDescent="0.25">
      <c r="A530" s="10" t="s">
        <v>851</v>
      </c>
      <c r="B530" t="s">
        <v>498</v>
      </c>
      <c r="C530" s="25" t="s">
        <v>407</v>
      </c>
      <c r="D530" s="25">
        <v>1</v>
      </c>
      <c r="E530" s="40" t="s">
        <v>1573</v>
      </c>
      <c r="F530" s="5"/>
      <c r="G530" s="6" t="s">
        <v>387</v>
      </c>
      <c r="H530" s="27">
        <v>0.72</v>
      </c>
      <c r="I530" s="217">
        <f>(L530*17)+(P530*37)+(CB530*17)+(AH530*29)+(AD530*8)</f>
        <v>164.19999999999996</v>
      </c>
      <c r="J530" s="216">
        <v>86.7</v>
      </c>
      <c r="K530" s="216">
        <v>0.47</v>
      </c>
      <c r="L530" s="216">
        <v>2.9</v>
      </c>
      <c r="M530" s="27">
        <v>2.9</v>
      </c>
      <c r="N530" s="216">
        <v>0</v>
      </c>
      <c r="P530" s="216">
        <v>0.2</v>
      </c>
      <c r="Q530" s="216"/>
      <c r="R530" s="216"/>
      <c r="S530" s="216"/>
      <c r="T530" s="216"/>
      <c r="V530" s="216">
        <v>4.4000000000000004</v>
      </c>
      <c r="W530" s="216"/>
      <c r="X530" s="216"/>
      <c r="Y530" s="216"/>
      <c r="Z530" s="216"/>
      <c r="AA530" s="216"/>
      <c r="AB530" s="216"/>
      <c r="AD530" s="27">
        <v>4.3</v>
      </c>
      <c r="AI530" s="27">
        <v>1.6</v>
      </c>
      <c r="AJ530" s="27">
        <v>254</v>
      </c>
      <c r="AK530" s="27">
        <v>4.7</v>
      </c>
      <c r="AL530" s="27">
        <v>72</v>
      </c>
      <c r="AM530" s="27">
        <v>58</v>
      </c>
      <c r="AN530" s="27">
        <v>398</v>
      </c>
      <c r="AO530" s="27">
        <v>8</v>
      </c>
      <c r="AP530" s="27">
        <v>0.91</v>
      </c>
      <c r="AS530" s="27">
        <v>104</v>
      </c>
      <c r="BS530" s="27">
        <v>6.25</v>
      </c>
      <c r="BV530" s="27" t="s">
        <v>1367</v>
      </c>
      <c r="CA530" s="27">
        <f>CB530+J530+L530+P530+AD530+AI530</f>
        <v>100</v>
      </c>
      <c r="CB530" s="27">
        <f>100-(J530+L530+P530+AI530+AD530+AH530)</f>
        <v>4.2999999999999972</v>
      </c>
    </row>
    <row r="531" spans="1:160" ht="15.5" x14ac:dyDescent="0.25">
      <c r="A531" s="10"/>
      <c r="E531" s="40"/>
      <c r="F531" s="5"/>
      <c r="G531" s="6"/>
      <c r="I531" s="217"/>
      <c r="J531" s="216"/>
      <c r="K531" s="216"/>
      <c r="L531" s="216"/>
      <c r="M531" s="27" t="s">
        <v>1110</v>
      </c>
      <c r="N531" s="216"/>
      <c r="O531" s="27" t="s">
        <v>1110</v>
      </c>
      <c r="P531" s="216"/>
      <c r="Q531" s="216"/>
      <c r="R531" s="216"/>
      <c r="S531" s="216"/>
      <c r="T531" s="216"/>
      <c r="V531" s="216"/>
      <c r="W531" s="216"/>
      <c r="X531" s="216"/>
      <c r="Y531" s="216"/>
      <c r="Z531" s="216"/>
      <c r="AA531" s="216"/>
      <c r="AB531" s="216"/>
    </row>
    <row r="532" spans="1:160" ht="15.5" x14ac:dyDescent="0.25">
      <c r="A532" s="10" t="s">
        <v>852</v>
      </c>
      <c r="B532" t="s">
        <v>499</v>
      </c>
      <c r="C532" s="25" t="s">
        <v>409</v>
      </c>
      <c r="D532" s="25">
        <v>1</v>
      </c>
      <c r="E532" s="40" t="s">
        <v>1578</v>
      </c>
      <c r="F532" s="5"/>
      <c r="G532" s="6" t="s">
        <v>387</v>
      </c>
      <c r="H532" s="27">
        <v>1</v>
      </c>
      <c r="I532" s="217">
        <f>(L532*17)+(P532*37)+(CB532*17)+(AH532*29)+(AD532*8)</f>
        <v>213.33538053053411</v>
      </c>
      <c r="J532" s="216">
        <v>85.430358073401322</v>
      </c>
      <c r="K532" s="216">
        <v>0.48760515149259293</v>
      </c>
      <c r="L532" s="216">
        <v>3.0881659594530881</v>
      </c>
      <c r="M532" s="27">
        <v>3.0881659594530881</v>
      </c>
      <c r="N532" s="216">
        <v>0</v>
      </c>
      <c r="O532" s="27">
        <v>0</v>
      </c>
      <c r="P532" s="216">
        <v>1.7878855554728406</v>
      </c>
      <c r="Q532" s="216"/>
      <c r="R532" s="216">
        <v>0.20560683887937667</v>
      </c>
      <c r="S532" s="216">
        <v>0.30182758877391497</v>
      </c>
      <c r="T532" s="216">
        <v>1.043800094295144</v>
      </c>
      <c r="U532" s="27">
        <v>0</v>
      </c>
      <c r="V532" s="216">
        <v>4.1446437876870394</v>
      </c>
      <c r="W532" s="216">
        <v>0</v>
      </c>
      <c r="X532" s="216">
        <v>0</v>
      </c>
      <c r="Y532" s="216">
        <v>0</v>
      </c>
      <c r="Z532" s="216">
        <v>0</v>
      </c>
      <c r="AA532" s="216">
        <v>0</v>
      </c>
      <c r="AB532" s="216">
        <v>0</v>
      </c>
      <c r="AC532" s="27">
        <v>0</v>
      </c>
      <c r="AD532" s="27">
        <v>3.4945035856969153</v>
      </c>
      <c r="AE532" s="27">
        <v>0</v>
      </c>
      <c r="AF532" s="27">
        <v>0</v>
      </c>
      <c r="AG532" s="27">
        <v>0</v>
      </c>
      <c r="AH532" s="27">
        <v>0</v>
      </c>
      <c r="AI532" s="27">
        <v>2.2738653564604583</v>
      </c>
      <c r="AJ532" s="27">
        <v>213.81485892950201</v>
      </c>
      <c r="AK532" s="27">
        <v>4.3908843891907985</v>
      </c>
      <c r="AL532" s="27">
        <v>64.006302885927695</v>
      </c>
      <c r="AM532" s="27">
        <v>56.082719174173057</v>
      </c>
      <c r="AN532" s="27">
        <v>345.29758802947958</v>
      </c>
      <c r="AO532" s="27">
        <v>329.1334772575002</v>
      </c>
      <c r="AP532" s="27">
        <v>0.70784014491674729</v>
      </c>
      <c r="AQ532" s="27">
        <v>1.771632050423088E-2</v>
      </c>
      <c r="AR532" s="27">
        <v>0</v>
      </c>
      <c r="AS532" s="27">
        <v>100.77173130846919</v>
      </c>
      <c r="AT532" s="27">
        <v>0</v>
      </c>
      <c r="AU532" s="27">
        <v>4.876051514925929E-2</v>
      </c>
      <c r="AV532" s="27">
        <v>0</v>
      </c>
      <c r="AW532" s="27">
        <v>0</v>
      </c>
      <c r="AX532" s="27">
        <v>0</v>
      </c>
      <c r="AY532" s="27">
        <v>0</v>
      </c>
      <c r="AZ532" s="27">
        <v>0</v>
      </c>
      <c r="BA532" s="27">
        <v>0</v>
      </c>
      <c r="BB532" s="27">
        <v>0</v>
      </c>
      <c r="BC532" s="27">
        <v>0</v>
      </c>
      <c r="BD532" s="27">
        <v>0</v>
      </c>
      <c r="BE532" s="27">
        <v>0</v>
      </c>
      <c r="BF532" s="27">
        <v>0</v>
      </c>
      <c r="BG532" s="27">
        <v>0.63746246805131634</v>
      </c>
      <c r="BH532" s="27">
        <v>0</v>
      </c>
      <c r="BI532" s="27">
        <v>0</v>
      </c>
      <c r="BJ532" s="27">
        <v>6.5014020199012385E-3</v>
      </c>
      <c r="BK532" s="27">
        <v>0</v>
      </c>
      <c r="BM532" s="27">
        <v>0</v>
      </c>
      <c r="BN532" s="27">
        <v>0</v>
      </c>
      <c r="BO532" s="27">
        <v>0</v>
      </c>
      <c r="BP532" s="27">
        <v>0</v>
      </c>
      <c r="BS532" s="27">
        <v>6.25</v>
      </c>
      <c r="BV532" s="27" t="s">
        <v>496</v>
      </c>
      <c r="CA532" s="27">
        <f>CB532+J532+L532+P532+AD532+AI532</f>
        <v>100</v>
      </c>
      <c r="CB532" s="27">
        <f>100-(J532+L532+P532+AI532+AD532+AH532)</f>
        <v>3.925221469515364</v>
      </c>
    </row>
    <row r="533" spans="1:160" ht="15.5" x14ac:dyDescent="0.25">
      <c r="A533" s="10"/>
      <c r="E533" s="40"/>
      <c r="F533" s="5"/>
      <c r="G533" s="6"/>
      <c r="I533" s="217"/>
      <c r="J533" s="216"/>
      <c r="K533" s="216"/>
      <c r="L533" s="216"/>
      <c r="N533" s="216"/>
      <c r="P533" s="216"/>
      <c r="Q533" s="216"/>
      <c r="R533" s="216"/>
      <c r="S533" s="216"/>
      <c r="T533" s="216"/>
      <c r="V533" s="216"/>
      <c r="W533" s="216"/>
      <c r="X533" s="216"/>
      <c r="Y533" s="216"/>
      <c r="Z533" s="216"/>
      <c r="AA533" s="216"/>
      <c r="AB533" s="216"/>
    </row>
    <row r="534" spans="1:160" ht="15.5" x14ac:dyDescent="0.25">
      <c r="A534" s="10" t="s">
        <v>853</v>
      </c>
      <c r="B534" t="s">
        <v>498</v>
      </c>
      <c r="C534" s="25" t="s">
        <v>407</v>
      </c>
      <c r="D534" s="25">
        <v>1</v>
      </c>
      <c r="E534" s="40" t="s">
        <v>1574</v>
      </c>
      <c r="F534" s="5"/>
      <c r="G534" s="6" t="s">
        <v>386</v>
      </c>
      <c r="H534" s="27">
        <v>0.9</v>
      </c>
      <c r="I534" s="217">
        <f>(L534*17)+(P534*37)+(CB534*17)+(AH534*29)+(AD534*8)</f>
        <v>157.0999999999996</v>
      </c>
      <c r="J534" s="216">
        <v>87.9</v>
      </c>
      <c r="K534" s="216">
        <v>0.54</v>
      </c>
      <c r="L534" s="216">
        <v>3.4</v>
      </c>
      <c r="M534" s="27">
        <v>3.4</v>
      </c>
      <c r="N534" s="216">
        <v>0</v>
      </c>
      <c r="P534" s="216">
        <v>0.2</v>
      </c>
      <c r="Q534" s="216"/>
      <c r="R534" s="216"/>
      <c r="S534" s="216"/>
      <c r="T534" s="216"/>
      <c r="V534" s="216">
        <v>4</v>
      </c>
      <c r="W534" s="216"/>
      <c r="X534" s="216"/>
      <c r="Y534" s="216"/>
      <c r="Z534" s="216"/>
      <c r="AA534" s="216"/>
      <c r="AB534" s="216"/>
      <c r="AD534" s="27">
        <v>3.2</v>
      </c>
      <c r="AI534" s="27">
        <v>1.4</v>
      </c>
      <c r="AJ534" s="27">
        <v>228</v>
      </c>
      <c r="AK534" s="27">
        <v>3.8</v>
      </c>
      <c r="AL534" s="27">
        <v>57</v>
      </c>
      <c r="AM534" s="27">
        <v>68</v>
      </c>
      <c r="AN534" s="27">
        <v>322</v>
      </c>
      <c r="AO534" s="27">
        <v>5</v>
      </c>
      <c r="AP534" s="27">
        <v>0.78</v>
      </c>
      <c r="AS534" s="27">
        <v>109</v>
      </c>
      <c r="BS534" s="27">
        <v>6.25</v>
      </c>
      <c r="BV534" s="27" t="s">
        <v>1367</v>
      </c>
      <c r="CA534" s="27">
        <f>CB534+J534+L534+P534+AD534+AI534</f>
        <v>100</v>
      </c>
      <c r="CB534" s="27">
        <f>100-(J534+L534+P534+AI534+AD534+AH534)</f>
        <v>3.8999999999999773</v>
      </c>
    </row>
    <row r="535" spans="1:160" ht="15.5" x14ac:dyDescent="0.25">
      <c r="A535" s="10"/>
      <c r="E535" s="40"/>
      <c r="F535" s="5"/>
      <c r="G535" s="6"/>
      <c r="J535" s="216"/>
      <c r="K535" s="216"/>
      <c r="L535" s="216"/>
      <c r="M535" s="27" t="s">
        <v>1110</v>
      </c>
      <c r="N535" s="216" t="s">
        <v>1110</v>
      </c>
      <c r="P535" s="216"/>
      <c r="Q535" s="216"/>
      <c r="R535" s="216"/>
      <c r="S535" s="216"/>
      <c r="T535" s="216"/>
      <c r="V535" s="216"/>
      <c r="W535" s="216"/>
      <c r="X535" s="216"/>
      <c r="Y535" s="216"/>
      <c r="Z535" s="216"/>
      <c r="AA535" s="216"/>
      <c r="AB535" s="216"/>
    </row>
    <row r="536" spans="1:160" ht="15.5" x14ac:dyDescent="0.25">
      <c r="A536" s="10" t="s">
        <v>854</v>
      </c>
      <c r="B536" t="s">
        <v>499</v>
      </c>
      <c r="C536" s="25" t="s">
        <v>409</v>
      </c>
      <c r="D536" s="25">
        <v>1</v>
      </c>
      <c r="E536" s="40" t="s">
        <v>1579</v>
      </c>
      <c r="F536" s="5"/>
      <c r="G536" s="6" t="s">
        <v>386</v>
      </c>
      <c r="H536" s="27">
        <v>1</v>
      </c>
      <c r="I536" s="217">
        <f>(L536*17)+(P536*37)+(CB536*17)+(AH536*29)+(AD536*8)</f>
        <v>194.00333442301388</v>
      </c>
      <c r="J536" s="216">
        <v>87.043033671134367</v>
      </c>
      <c r="K536" s="216">
        <v>0.46250408630271339</v>
      </c>
      <c r="L536" s="216">
        <v>2.9120627656096763</v>
      </c>
      <c r="M536" s="27">
        <v>2.9120627656096763</v>
      </c>
      <c r="N536" s="216">
        <v>0</v>
      </c>
      <c r="O536" s="27">
        <v>0</v>
      </c>
      <c r="P536" s="216">
        <v>1.8842759071592026</v>
      </c>
      <c r="Q536" s="216"/>
      <c r="R536" s="216">
        <v>0.21669172932330827</v>
      </c>
      <c r="S536" s="216">
        <v>0.3181000326904217</v>
      </c>
      <c r="T536" s="216">
        <v>1.1000745341614908</v>
      </c>
      <c r="U536" s="27">
        <v>0</v>
      </c>
      <c r="V536" s="216">
        <v>3.4259561948349138</v>
      </c>
      <c r="W536" s="216">
        <v>0</v>
      </c>
      <c r="X536" s="216">
        <v>0</v>
      </c>
      <c r="Y536" s="216">
        <v>0</v>
      </c>
      <c r="Z536" s="216">
        <v>0</v>
      </c>
      <c r="AA536" s="216">
        <v>0</v>
      </c>
      <c r="AB536" s="216">
        <v>0</v>
      </c>
      <c r="AC536" s="27">
        <v>0</v>
      </c>
      <c r="AD536" s="27">
        <v>2.7407649558679306</v>
      </c>
      <c r="AE536" s="27">
        <v>0</v>
      </c>
      <c r="AF536" s="27">
        <v>0</v>
      </c>
      <c r="AG536" s="27">
        <v>0</v>
      </c>
      <c r="AH536" s="27">
        <v>0</v>
      </c>
      <c r="AI536" s="27">
        <v>2.3108074534161491</v>
      </c>
      <c r="AJ536" s="27">
        <v>200.50408630271329</v>
      </c>
      <c r="AK536" s="27">
        <v>3.2572278522392946</v>
      </c>
      <c r="AL536" s="27">
        <v>52.040274599542336</v>
      </c>
      <c r="AM536" s="27">
        <v>58.249820202680624</v>
      </c>
      <c r="AN536" s="27">
        <v>276.55174893756134</v>
      </c>
      <c r="AO536" s="27">
        <v>346.02157567832626</v>
      </c>
      <c r="AP536" s="27">
        <v>0.66891794704151686</v>
      </c>
      <c r="AQ536" s="27">
        <v>1.8671461261850285E-2</v>
      </c>
      <c r="AR536" s="27">
        <v>0</v>
      </c>
      <c r="AS536" s="27">
        <v>93.357306309251399</v>
      </c>
      <c r="AT536" s="27">
        <v>0</v>
      </c>
      <c r="AU536" s="27">
        <v>5.1389342922523701E-2</v>
      </c>
      <c r="AV536" s="27">
        <v>0</v>
      </c>
      <c r="AW536" s="27">
        <v>0</v>
      </c>
      <c r="AX536" s="27">
        <v>0</v>
      </c>
      <c r="AY536" s="27">
        <v>0</v>
      </c>
      <c r="AZ536" s="27">
        <v>0</v>
      </c>
      <c r="BA536" s="27">
        <v>0</v>
      </c>
      <c r="BB536" s="27">
        <v>0</v>
      </c>
      <c r="BC536" s="27">
        <v>0</v>
      </c>
      <c r="BD536" s="27">
        <v>0</v>
      </c>
      <c r="BE536" s="27">
        <v>0</v>
      </c>
      <c r="BF536" s="27">
        <v>0</v>
      </c>
      <c r="BG536" s="27">
        <v>0.67183000980712648</v>
      </c>
      <c r="BH536" s="27">
        <v>0</v>
      </c>
      <c r="BI536" s="27">
        <v>0</v>
      </c>
      <c r="BJ536" s="27">
        <v>6.8519123896698276E-3</v>
      </c>
      <c r="BK536" s="27">
        <v>0</v>
      </c>
      <c r="BM536" s="27">
        <v>0</v>
      </c>
      <c r="BN536" s="27">
        <v>0</v>
      </c>
      <c r="BO536" s="27">
        <v>0</v>
      </c>
      <c r="BP536" s="27">
        <v>0</v>
      </c>
      <c r="BS536" s="27">
        <v>6.25</v>
      </c>
      <c r="BV536" s="27" t="s">
        <v>496</v>
      </c>
      <c r="CA536" s="27">
        <f>CB536+J536+L536+P536+AD536+AI536</f>
        <v>100</v>
      </c>
      <c r="CB536" s="27">
        <f>100-(J536+L536+P536+AI536+AD536+AH536)</f>
        <v>3.1090552468126731</v>
      </c>
    </row>
    <row r="537" spans="1:160" ht="15.5" x14ac:dyDescent="0.25">
      <c r="A537" s="10"/>
      <c r="E537" s="40"/>
      <c r="F537" s="5"/>
      <c r="G537" s="6"/>
      <c r="I537" s="217"/>
      <c r="J537" s="216"/>
      <c r="K537" s="216"/>
      <c r="L537" s="216"/>
      <c r="N537" s="216"/>
      <c r="P537" s="216"/>
      <c r="Q537" s="216"/>
      <c r="R537" s="216"/>
      <c r="S537" s="216"/>
      <c r="T537" s="216"/>
      <c r="V537" s="216"/>
      <c r="W537" s="216"/>
      <c r="X537" s="216"/>
      <c r="Y537" s="216"/>
      <c r="Z537" s="216"/>
      <c r="AA537" s="216"/>
      <c r="AB537" s="216"/>
    </row>
    <row r="538" spans="1:160" ht="15.5" x14ac:dyDescent="0.25">
      <c r="A538" s="10" t="s">
        <v>855</v>
      </c>
      <c r="B538" t="s">
        <v>498</v>
      </c>
      <c r="C538" s="25" t="s">
        <v>407</v>
      </c>
      <c r="D538" s="25">
        <v>1</v>
      </c>
      <c r="E538" s="40" t="s">
        <v>1575</v>
      </c>
      <c r="F538" s="5"/>
      <c r="G538" s="6" t="s">
        <v>385</v>
      </c>
      <c r="H538" s="27">
        <v>0.9</v>
      </c>
      <c r="I538" s="217">
        <f>(L538*17)+(P538*37)+(CB538*17)+(AH538*29)+(AD538*8)</f>
        <v>193.10000000000016</v>
      </c>
      <c r="J538" s="216">
        <v>85.1</v>
      </c>
      <c r="K538" s="216">
        <v>0.6</v>
      </c>
      <c r="L538" s="216">
        <v>3.8</v>
      </c>
      <c r="M538" s="27">
        <v>3.8</v>
      </c>
      <c r="N538" s="216">
        <v>0</v>
      </c>
      <c r="P538" s="216">
        <v>0.2</v>
      </c>
      <c r="Q538" s="216"/>
      <c r="R538" s="216"/>
      <c r="S538" s="216"/>
      <c r="T538" s="216"/>
      <c r="V538" s="241">
        <v>5.0999999999999996</v>
      </c>
      <c r="W538" s="241"/>
      <c r="X538" s="241"/>
      <c r="Y538" s="241"/>
      <c r="Z538" s="241"/>
      <c r="AA538" s="241"/>
      <c r="AB538" s="241"/>
      <c r="AC538" s="241"/>
      <c r="AD538" s="27">
        <v>4.3</v>
      </c>
      <c r="AI538" s="27">
        <v>1.5</v>
      </c>
      <c r="AJ538" s="27">
        <v>257</v>
      </c>
      <c r="AK538" s="27">
        <v>5.4</v>
      </c>
      <c r="AL538" s="27">
        <v>75</v>
      </c>
      <c r="AM538" s="27">
        <v>69</v>
      </c>
      <c r="AN538" s="27">
        <v>424</v>
      </c>
      <c r="AO538" s="27">
        <v>6</v>
      </c>
      <c r="AP538" s="27">
        <v>0.87</v>
      </c>
      <c r="AS538" s="27">
        <v>124</v>
      </c>
      <c r="BS538" s="27">
        <v>6.25</v>
      </c>
      <c r="BV538" s="27" t="s">
        <v>1367</v>
      </c>
      <c r="CA538" s="27">
        <f>CB538+J538+L538+P538+AD538+AI538</f>
        <v>100</v>
      </c>
      <c r="CB538" s="27">
        <f>100-(J538+L538+P538+AI538+AD538+AH538)</f>
        <v>5.1000000000000085</v>
      </c>
    </row>
    <row r="539" spans="1:160" ht="15.5" x14ac:dyDescent="0.25">
      <c r="A539" s="10"/>
      <c r="E539" s="40"/>
      <c r="F539" s="5"/>
      <c r="G539" s="6"/>
      <c r="I539" s="217"/>
      <c r="J539" s="216"/>
      <c r="K539" s="216"/>
      <c r="L539" s="216"/>
      <c r="M539" s="27" t="s">
        <v>1110</v>
      </c>
      <c r="N539" s="216" t="s">
        <v>1110</v>
      </c>
      <c r="P539" s="216"/>
      <c r="Q539" s="216"/>
      <c r="R539" s="216"/>
      <c r="S539" s="216"/>
      <c r="T539" s="216"/>
      <c r="V539" s="241"/>
      <c r="W539" s="241"/>
      <c r="X539" s="241"/>
      <c r="Y539" s="241"/>
      <c r="Z539" s="241"/>
      <c r="AA539" s="241"/>
      <c r="AB539" s="241"/>
      <c r="AC539" s="241"/>
    </row>
    <row r="540" spans="1:160" ht="15.5" x14ac:dyDescent="0.25">
      <c r="A540" s="10" t="s">
        <v>856</v>
      </c>
      <c r="B540" t="s">
        <v>499</v>
      </c>
      <c r="C540" s="25" t="s">
        <v>409</v>
      </c>
      <c r="D540" s="25">
        <v>1</v>
      </c>
      <c r="E540" s="40" t="s">
        <v>1580</v>
      </c>
      <c r="F540" s="5"/>
      <c r="G540" s="6" t="s">
        <v>385</v>
      </c>
      <c r="H540" s="27">
        <v>1</v>
      </c>
      <c r="I540" s="217">
        <f>(L540*17)+(P540*37)+(CB540*17)+(AH540*29)+(AD540*8)</f>
        <v>224.83694017652797</v>
      </c>
      <c r="J540" s="216">
        <v>84.644864334749926</v>
      </c>
      <c r="K540" s="216">
        <v>0.51389342922523706</v>
      </c>
      <c r="L540" s="216">
        <v>3.2546583850931676</v>
      </c>
      <c r="M540" s="27">
        <v>3.2546583850931676</v>
      </c>
      <c r="N540" s="216">
        <v>0</v>
      </c>
      <c r="O540" s="27">
        <v>0</v>
      </c>
      <c r="P540" s="216">
        <v>1.8842759071592026</v>
      </c>
      <c r="Q540" s="216"/>
      <c r="R540" s="216">
        <v>0.21669172932330827</v>
      </c>
      <c r="S540" s="216">
        <v>0.3181000326904217</v>
      </c>
      <c r="T540" s="216">
        <v>1.1000745341614908</v>
      </c>
      <c r="U540" s="27">
        <v>0</v>
      </c>
      <c r="V540" s="241">
        <v>4.3680941484145146</v>
      </c>
      <c r="W540" s="241">
        <v>0</v>
      </c>
      <c r="X540" s="241">
        <v>0</v>
      </c>
      <c r="Y540" s="241">
        <v>0</v>
      </c>
      <c r="Z540" s="241">
        <v>0</v>
      </c>
      <c r="AA540" s="241">
        <v>0</v>
      </c>
      <c r="AB540" s="241">
        <v>0</v>
      </c>
      <c r="AC540" s="241">
        <v>0</v>
      </c>
      <c r="AD540" s="27">
        <v>3.6829029094475323</v>
      </c>
      <c r="AE540" s="27">
        <v>0</v>
      </c>
      <c r="AF540" s="27">
        <v>0</v>
      </c>
      <c r="AG540" s="27">
        <v>0</v>
      </c>
      <c r="AH540" s="27">
        <v>0</v>
      </c>
      <c r="AI540" s="27">
        <v>2.3964563582870224</v>
      </c>
      <c r="AJ540" s="27">
        <v>225.34226871526647</v>
      </c>
      <c r="AK540" s="27">
        <v>4.6276103301732601</v>
      </c>
      <c r="AL540" s="27">
        <v>67.45707747629946</v>
      </c>
      <c r="AM540" s="27">
        <v>59.106309251389341</v>
      </c>
      <c r="AN540" s="27">
        <v>363.91363190585156</v>
      </c>
      <c r="AO540" s="27">
        <v>346.878064727035</v>
      </c>
      <c r="AP540" s="27">
        <v>0.7460019614253024</v>
      </c>
      <c r="AQ540" s="27">
        <v>1.8671461261850285E-2</v>
      </c>
      <c r="AR540" s="27">
        <v>0</v>
      </c>
      <c r="AS540" s="27">
        <v>106.20464203988232</v>
      </c>
      <c r="AT540" s="27">
        <v>0</v>
      </c>
      <c r="AU540" s="27">
        <v>5.1389342922523701E-2</v>
      </c>
      <c r="AV540" s="27">
        <v>0</v>
      </c>
      <c r="AW540" s="27">
        <v>0</v>
      </c>
      <c r="AX540" s="27">
        <v>0</v>
      </c>
      <c r="AY540" s="27">
        <v>0</v>
      </c>
      <c r="AZ540" s="27">
        <v>0</v>
      </c>
      <c r="BA540" s="27">
        <v>0</v>
      </c>
      <c r="BB540" s="27">
        <v>0</v>
      </c>
      <c r="BC540" s="27">
        <v>0</v>
      </c>
      <c r="BD540" s="27">
        <v>0</v>
      </c>
      <c r="BE540" s="27">
        <v>0</v>
      </c>
      <c r="BF540" s="27">
        <v>0</v>
      </c>
      <c r="BG540" s="27">
        <v>0.67183000980712648</v>
      </c>
      <c r="BH540" s="27">
        <v>0</v>
      </c>
      <c r="BI540" s="27">
        <v>0</v>
      </c>
      <c r="BJ540" s="27">
        <v>6.8519123896698276E-3</v>
      </c>
      <c r="BK540" s="27">
        <v>0</v>
      </c>
      <c r="BM540" s="27">
        <v>0</v>
      </c>
      <c r="BN540" s="27">
        <v>0</v>
      </c>
      <c r="BO540" s="27">
        <v>0</v>
      </c>
      <c r="BP540" s="27">
        <v>0</v>
      </c>
      <c r="BS540" s="27">
        <v>6.25</v>
      </c>
      <c r="BV540" s="27" t="s">
        <v>496</v>
      </c>
      <c r="CA540" s="27">
        <f>CB540+J540+L540+P540+AD540+AI540</f>
        <v>100</v>
      </c>
      <c r="CB540" s="27">
        <f>100-(J540+L540+P540+AI540+AD540+AH540)</f>
        <v>4.1368421052631419</v>
      </c>
    </row>
    <row r="541" spans="1:160" ht="15.5" x14ac:dyDescent="0.25">
      <c r="A541" s="10"/>
      <c r="E541" s="40"/>
      <c r="F541" s="5"/>
      <c r="G541" s="6"/>
      <c r="J541" s="216"/>
      <c r="K541" s="216"/>
      <c r="L541" s="216"/>
      <c r="N541" s="216"/>
      <c r="P541" s="216"/>
      <c r="Q541" s="216"/>
      <c r="R541" s="216"/>
      <c r="S541" s="216"/>
      <c r="T541" s="216"/>
      <c r="V541" s="241"/>
      <c r="W541" s="241"/>
      <c r="X541" s="241"/>
      <c r="Y541" s="241"/>
      <c r="Z541" s="241"/>
      <c r="AA541" s="241"/>
      <c r="AB541" s="241"/>
      <c r="AC541" s="241"/>
    </row>
    <row r="542" spans="1:160" ht="15.5" x14ac:dyDescent="0.25">
      <c r="A542" s="10" t="s">
        <v>301</v>
      </c>
      <c r="B542" t="s">
        <v>499</v>
      </c>
      <c r="C542" s="25" t="s">
        <v>407</v>
      </c>
      <c r="D542" s="25">
        <v>1</v>
      </c>
      <c r="E542" s="40" t="s">
        <v>646</v>
      </c>
      <c r="F542" s="5"/>
      <c r="G542" s="6" t="s">
        <v>645</v>
      </c>
      <c r="H542" s="27">
        <v>0.9</v>
      </c>
      <c r="I542" s="217">
        <f>(L542*17)+(P542*37)+(CB542*17)+(AH542*29)+(AD542*8)</f>
        <v>224.6</v>
      </c>
      <c r="J542" s="216">
        <v>85.7</v>
      </c>
      <c r="K542" s="216">
        <v>0.71</v>
      </c>
      <c r="L542" s="216">
        <v>4.45</v>
      </c>
      <c r="M542" s="27">
        <v>4.45</v>
      </c>
      <c r="N542" s="216">
        <v>0</v>
      </c>
      <c r="P542" s="216">
        <v>0.8</v>
      </c>
      <c r="Q542" s="216"/>
      <c r="R542" s="216"/>
      <c r="S542" s="216"/>
      <c r="T542" s="216"/>
      <c r="V542" s="241">
        <v>5.75</v>
      </c>
      <c r="W542" s="241"/>
      <c r="X542" s="241"/>
      <c r="Y542" s="241"/>
      <c r="Z542" s="241"/>
      <c r="AA542" s="241"/>
      <c r="AB542" s="241"/>
      <c r="AC542" s="241"/>
      <c r="AD542" s="27">
        <v>2.7</v>
      </c>
      <c r="AI542" s="27">
        <v>0.6</v>
      </c>
      <c r="AJ542" s="27">
        <v>160</v>
      </c>
      <c r="AK542" s="27">
        <v>3.5</v>
      </c>
      <c r="AL542" s="27">
        <v>28</v>
      </c>
      <c r="AN542" s="27">
        <v>235</v>
      </c>
      <c r="AO542" s="27">
        <v>67.8</v>
      </c>
      <c r="AP542" s="27">
        <v>6.23</v>
      </c>
      <c r="AW542" s="27">
        <v>100</v>
      </c>
      <c r="BP542" s="27">
        <v>38.11</v>
      </c>
      <c r="BS542" s="27">
        <v>6.25</v>
      </c>
      <c r="CA542" s="27">
        <f>CB542+J542+L542+P542+AD542+AI542</f>
        <v>100</v>
      </c>
      <c r="CB542" s="27">
        <f>100-(J542+L542+P542+AI542+AD542+AH542)</f>
        <v>5.75</v>
      </c>
      <c r="DT542" s="10"/>
      <c r="DU542" s="10"/>
      <c r="DV542" s="10"/>
      <c r="DW542" s="10"/>
      <c r="DX542" s="10"/>
      <c r="DY542" s="10"/>
      <c r="DZ542" s="10"/>
      <c r="EA542" s="10"/>
      <c r="EB542" s="10"/>
      <c r="EC542" s="10"/>
      <c r="ED542" s="10"/>
      <c r="EE542" s="10"/>
      <c r="EF542" s="10"/>
      <c r="EG542" s="10"/>
      <c r="EH542" s="10"/>
      <c r="EI542" s="10"/>
      <c r="EJ542" s="10"/>
      <c r="EK542" s="10"/>
      <c r="EL542" s="10"/>
      <c r="EM542" s="10"/>
      <c r="EN542" s="10"/>
      <c r="EO542" s="10"/>
      <c r="EP542" s="10"/>
      <c r="EQ542" s="10"/>
      <c r="ER542" s="10"/>
      <c r="ES542" s="10"/>
      <c r="ET542" s="10"/>
      <c r="EU542" s="10"/>
      <c r="EV542" s="10"/>
      <c r="EW542" s="10"/>
      <c r="EX542" s="10"/>
      <c r="EY542" s="10"/>
      <c r="EZ542" s="10"/>
      <c r="FA542" s="10"/>
      <c r="FB542" s="10"/>
      <c r="FC542" s="10"/>
      <c r="FD542" s="10"/>
    </row>
    <row r="543" spans="1:160" ht="15.5" x14ac:dyDescent="0.25">
      <c r="E543" s="40"/>
      <c r="F543" s="5"/>
      <c r="G543" s="6"/>
      <c r="J543" s="216"/>
      <c r="K543" s="216"/>
      <c r="L543" s="216"/>
      <c r="M543" s="27" t="s">
        <v>1110</v>
      </c>
      <c r="N543" s="216" t="s">
        <v>1110</v>
      </c>
      <c r="V543" s="241"/>
      <c r="W543" s="241"/>
      <c r="X543" s="241"/>
      <c r="Y543" s="241"/>
      <c r="Z543" s="241"/>
      <c r="AA543" s="241"/>
      <c r="AB543" s="241"/>
      <c r="AC543" s="241"/>
      <c r="DT543" s="10"/>
      <c r="DU543" s="10"/>
      <c r="DV543" s="10"/>
      <c r="DW543" s="10"/>
      <c r="DX543" s="10"/>
      <c r="DY543" s="10"/>
      <c r="DZ543" s="10"/>
      <c r="EA543" s="10"/>
      <c r="EB543" s="10"/>
      <c r="EC543" s="10"/>
      <c r="ED543" s="10"/>
      <c r="EE543" s="10"/>
      <c r="EF543" s="10"/>
      <c r="EG543" s="10"/>
      <c r="EH543" s="10"/>
      <c r="EI543" s="10"/>
      <c r="EJ543" s="10"/>
      <c r="EK543" s="10"/>
      <c r="EL543" s="10"/>
      <c r="EM543" s="10"/>
      <c r="EN543" s="10"/>
      <c r="EO543" s="10"/>
      <c r="EP543" s="10"/>
      <c r="EQ543" s="10"/>
      <c r="ER543" s="10"/>
      <c r="ES543" s="10"/>
      <c r="ET543" s="10"/>
      <c r="EU543" s="10"/>
      <c r="EV543" s="10"/>
      <c r="EW543" s="10"/>
      <c r="EX543" s="10"/>
      <c r="EY543" s="10"/>
      <c r="EZ543" s="10"/>
      <c r="FA543" s="10"/>
      <c r="FB543" s="10"/>
      <c r="FC543" s="10"/>
      <c r="FD543" s="10"/>
    </row>
    <row r="544" spans="1:160" ht="15.5" x14ac:dyDescent="0.25">
      <c r="A544" s="10" t="s">
        <v>1250</v>
      </c>
      <c r="B544" t="s">
        <v>499</v>
      </c>
      <c r="C544" s="25" t="s">
        <v>407</v>
      </c>
      <c r="D544">
        <v>1</v>
      </c>
      <c r="E544" s="40" t="s">
        <v>352</v>
      </c>
      <c r="F544" s="5"/>
      <c r="G544" s="6"/>
      <c r="H544" s="50">
        <v>0.9</v>
      </c>
      <c r="I544" s="217">
        <f>(L544*17)+(P544*37)+(CB544*17)+(AH544*29)+(AD544*8)</f>
        <v>142.86000000000007</v>
      </c>
      <c r="J544" s="225">
        <v>88.89</v>
      </c>
      <c r="K544" s="50">
        <v>0.53</v>
      </c>
      <c r="L544" s="50">
        <v>3.31</v>
      </c>
      <c r="M544" s="50">
        <v>3.31</v>
      </c>
      <c r="N544" s="50">
        <v>0</v>
      </c>
      <c r="O544" s="50"/>
      <c r="P544" s="50">
        <v>0.5</v>
      </c>
      <c r="Q544" s="216"/>
      <c r="R544" s="50"/>
      <c r="S544" s="50"/>
      <c r="T544" s="50"/>
      <c r="V544" s="225">
        <v>1.37</v>
      </c>
      <c r="W544" s="241"/>
      <c r="X544" s="241"/>
      <c r="Y544" s="225"/>
      <c r="Z544" s="225"/>
      <c r="AD544" s="225">
        <v>5.6</v>
      </c>
      <c r="AH544" s="50"/>
      <c r="AI544" s="191">
        <v>0.33</v>
      </c>
      <c r="AJ544" s="239">
        <v>162</v>
      </c>
      <c r="AK544" s="191">
        <v>2.4700000000000002</v>
      </c>
      <c r="AL544" s="239">
        <v>45</v>
      </c>
      <c r="AM544" s="239"/>
      <c r="AN544" s="239">
        <v>246</v>
      </c>
      <c r="AO544" s="239">
        <v>42</v>
      </c>
      <c r="AP544" s="191">
        <v>3.9</v>
      </c>
      <c r="AQ544" s="191"/>
      <c r="AR544" s="50"/>
      <c r="AS544" s="50"/>
      <c r="AU544" s="50"/>
      <c r="AV544" s="50"/>
      <c r="AW544" s="50">
        <v>1400</v>
      </c>
      <c r="BD544" s="50">
        <v>0</v>
      </c>
      <c r="BG544" s="50"/>
      <c r="BI544" s="50"/>
      <c r="BJ544" s="50"/>
      <c r="BK544" s="50"/>
      <c r="BM544" s="50"/>
      <c r="BN544" s="50"/>
      <c r="BO544" s="50"/>
      <c r="BP544" s="50">
        <v>40</v>
      </c>
      <c r="BR544" s="50"/>
      <c r="BS544" s="27">
        <v>6.25</v>
      </c>
      <c r="BT544" s="50"/>
      <c r="BU544" s="50"/>
      <c r="BV544" s="50"/>
      <c r="BW544" s="50"/>
      <c r="BX544" s="50"/>
      <c r="BY544" s="50"/>
      <c r="BZ544" s="50"/>
      <c r="CA544" s="27">
        <f>CB544+J544+L544+P544+AD544+AI544</f>
        <v>100</v>
      </c>
      <c r="CB544" s="27">
        <f>100-(J544+L544+P544+AI544+AD544+AH544)</f>
        <v>1.3700000000000045</v>
      </c>
      <c r="CC544" s="50"/>
      <c r="CD544" s="50"/>
      <c r="CE544" s="50"/>
      <c r="CF544" s="50"/>
      <c r="CG544" s="50"/>
      <c r="CH544" s="50"/>
      <c r="CI544" s="50"/>
      <c r="CJ544" s="50"/>
      <c r="CK544" s="50"/>
      <c r="CL544" s="50"/>
      <c r="CM544" s="50"/>
      <c r="CN544" s="50"/>
      <c r="CO544" s="50"/>
      <c r="CP544" s="50"/>
      <c r="CQ544" s="50"/>
      <c r="CR544" s="50"/>
      <c r="CS544" s="50"/>
      <c r="CT544" s="50"/>
      <c r="CU544" s="50"/>
      <c r="CV544" s="50"/>
      <c r="CW544" s="50"/>
      <c r="CX544" s="50"/>
      <c r="CY544" s="50"/>
      <c r="CZ544" s="50"/>
      <c r="DA544" s="50"/>
      <c r="DB544" s="50"/>
      <c r="DT544" s="10"/>
      <c r="DU544" s="10"/>
      <c r="DV544" s="10"/>
      <c r="DW544" s="10"/>
      <c r="DX544" s="10"/>
      <c r="DY544" s="10"/>
      <c r="DZ544" s="10"/>
      <c r="EA544" s="10"/>
      <c r="EB544" s="10"/>
      <c r="EC544" s="10"/>
      <c r="ED544" s="10"/>
      <c r="EE544" s="10"/>
      <c r="EF544" s="10"/>
      <c r="EG544" s="10"/>
      <c r="EH544" s="10"/>
      <c r="EI544" s="10"/>
      <c r="EJ544" s="10"/>
      <c r="EK544" s="10"/>
      <c r="EL544" s="10"/>
      <c r="EM544" s="10"/>
      <c r="EN544" s="10"/>
      <c r="EO544" s="10"/>
      <c r="EP544" s="10"/>
      <c r="EQ544" s="10"/>
      <c r="ER544" s="10"/>
      <c r="ES544" s="10"/>
      <c r="ET544" s="10"/>
      <c r="EU544" s="10"/>
      <c r="EV544" s="10"/>
      <c r="EW544" s="10"/>
      <c r="EX544" s="10"/>
      <c r="EY544" s="10"/>
      <c r="EZ544" s="10"/>
      <c r="FA544" s="10"/>
      <c r="FB544" s="10"/>
      <c r="FC544" s="10"/>
      <c r="FD544" s="10"/>
    </row>
    <row r="545" spans="1:160" ht="15.5" x14ac:dyDescent="0.25">
      <c r="E545" s="40"/>
      <c r="F545" s="5"/>
      <c r="G545" s="6"/>
      <c r="H545" s="50"/>
      <c r="I545" s="50"/>
      <c r="J545" s="50"/>
      <c r="K545" s="50"/>
      <c r="L545" s="50"/>
      <c r="M545" s="50" t="s">
        <v>1110</v>
      </c>
      <c r="N545" s="50" t="s">
        <v>1110</v>
      </c>
      <c r="O545" s="50"/>
      <c r="P545" s="50"/>
      <c r="Q545" s="216"/>
      <c r="R545" s="50"/>
      <c r="S545" s="50"/>
      <c r="T545" s="50"/>
      <c r="V545" s="225"/>
      <c r="W545" s="241"/>
      <c r="X545" s="241"/>
      <c r="Y545" s="225"/>
      <c r="Z545" s="225"/>
      <c r="AD545" s="225"/>
      <c r="AH545" s="50"/>
      <c r="AI545" s="191"/>
      <c r="AJ545" s="239"/>
      <c r="AK545" s="191"/>
      <c r="AL545" s="239"/>
      <c r="AM545" s="239"/>
      <c r="AN545" s="239"/>
      <c r="AO545" s="239"/>
      <c r="AP545" s="191"/>
      <c r="AQ545" s="191"/>
      <c r="AR545" s="50"/>
      <c r="AS545" s="50"/>
      <c r="AU545" s="50"/>
      <c r="AV545" s="50"/>
      <c r="AW545" s="50"/>
      <c r="BD545" s="50" t="s">
        <v>1110</v>
      </c>
      <c r="BG545" s="50"/>
      <c r="BI545" s="50"/>
      <c r="BJ545" s="50"/>
      <c r="BK545" s="50"/>
      <c r="BM545" s="50"/>
      <c r="BN545" s="50"/>
      <c r="BO545" s="50"/>
      <c r="BP545" s="50"/>
      <c r="BR545" s="50"/>
      <c r="BT545" s="50"/>
      <c r="BU545" s="50"/>
      <c r="BV545" s="50"/>
      <c r="BW545" s="50"/>
      <c r="BX545" s="50"/>
      <c r="BY545" s="50"/>
      <c r="BZ545" s="50"/>
      <c r="CA545" s="50"/>
      <c r="CB545" s="50"/>
      <c r="CC545" s="50"/>
      <c r="CD545" s="50"/>
      <c r="CE545" s="50"/>
      <c r="CF545" s="50"/>
      <c r="CG545" s="50"/>
      <c r="CH545" s="50"/>
      <c r="CI545" s="50"/>
      <c r="CJ545" s="50"/>
      <c r="CK545" s="50"/>
      <c r="CL545" s="50"/>
      <c r="CM545" s="50"/>
      <c r="CN545" s="50"/>
      <c r="CO545" s="50"/>
      <c r="CP545" s="50"/>
      <c r="CQ545" s="50"/>
      <c r="CR545" s="50"/>
      <c r="CS545" s="50"/>
      <c r="CT545" s="50"/>
      <c r="CU545" s="50"/>
      <c r="CV545" s="50"/>
      <c r="CW545" s="50"/>
      <c r="CX545" s="50"/>
      <c r="CY545" s="50"/>
      <c r="CZ545" s="50"/>
      <c r="DA545" s="50"/>
      <c r="DB545" s="50"/>
      <c r="DT545" s="10"/>
      <c r="DU545" s="10"/>
      <c r="DV545" s="10"/>
      <c r="DW545" s="10"/>
      <c r="DX545" s="10"/>
      <c r="DY545" s="10"/>
      <c r="DZ545" s="10"/>
      <c r="EA545" s="10"/>
      <c r="EB545" s="10"/>
      <c r="EC545" s="10"/>
      <c r="ED545" s="10"/>
      <c r="EE545" s="10"/>
      <c r="EF545" s="10"/>
      <c r="EG545" s="10"/>
      <c r="EH545" s="10"/>
      <c r="EI545" s="10"/>
      <c r="EJ545" s="10"/>
      <c r="EK545" s="10"/>
      <c r="EL545" s="10"/>
      <c r="EM545" s="10"/>
      <c r="EN545" s="10"/>
      <c r="EO545" s="10"/>
      <c r="EP545" s="10"/>
      <c r="EQ545" s="10"/>
      <c r="ER545" s="10"/>
      <c r="ES545" s="10"/>
      <c r="ET545" s="10"/>
      <c r="EU545" s="10"/>
      <c r="EV545" s="10"/>
      <c r="EW545" s="10"/>
      <c r="EX545" s="10"/>
      <c r="EY545" s="10"/>
      <c r="EZ545" s="10"/>
      <c r="FA545" s="10"/>
      <c r="FB545" s="10"/>
      <c r="FC545" s="10"/>
      <c r="FD545" s="10"/>
    </row>
    <row r="546" spans="1:160" ht="15.5" x14ac:dyDescent="0.25">
      <c r="A546" s="10" t="s">
        <v>637</v>
      </c>
      <c r="B546" t="s">
        <v>499</v>
      </c>
      <c r="C546" s="25" t="s">
        <v>407</v>
      </c>
      <c r="D546">
        <v>1</v>
      </c>
      <c r="E546" s="40" t="s">
        <v>353</v>
      </c>
      <c r="F546" s="5"/>
      <c r="G546" s="6" t="s">
        <v>647</v>
      </c>
      <c r="H546" s="27">
        <v>0.72</v>
      </c>
      <c r="I546" s="217">
        <f>(L546*17)+(P546*37)+(CB546*17)+(AH546*29)+(AD546*8)</f>
        <v>179.00000000000009</v>
      </c>
      <c r="J546" s="216">
        <v>88.9</v>
      </c>
      <c r="K546" s="216">
        <v>0.4</v>
      </c>
      <c r="L546" s="216">
        <v>2.38</v>
      </c>
      <c r="M546" s="27">
        <v>2.38</v>
      </c>
      <c r="N546" s="216">
        <v>0</v>
      </c>
      <c r="P546" s="27">
        <v>2</v>
      </c>
      <c r="V546" s="241">
        <v>2.62</v>
      </c>
      <c r="W546" s="241"/>
      <c r="X546" s="241"/>
      <c r="Y546" s="241"/>
      <c r="Z546" s="241"/>
      <c r="AA546" s="241"/>
      <c r="AB546" s="241"/>
      <c r="AC546" s="241"/>
      <c r="AD546" s="27">
        <v>2.5</v>
      </c>
      <c r="AI546" s="27">
        <v>1.6</v>
      </c>
      <c r="AJ546" s="27">
        <v>149</v>
      </c>
      <c r="AK546" s="27">
        <v>4.7</v>
      </c>
      <c r="AL546" s="27">
        <v>34</v>
      </c>
      <c r="AN546" s="27">
        <v>290</v>
      </c>
      <c r="AO546" s="27">
        <v>45</v>
      </c>
      <c r="AP546" s="27">
        <v>6.8</v>
      </c>
      <c r="AW546" s="27">
        <v>106</v>
      </c>
      <c r="BD546" s="27">
        <v>0</v>
      </c>
      <c r="BP546" s="27">
        <v>46</v>
      </c>
      <c r="BS546" s="27">
        <v>6.25</v>
      </c>
      <c r="CA546" s="27">
        <f>CB546+J546+L546+P546+AD546+AI546</f>
        <v>100</v>
      </c>
      <c r="CB546" s="27">
        <f>100-(J546+L546+P546+AI546+AD546+AH546)</f>
        <v>2.6200000000000045</v>
      </c>
      <c r="DT546" s="10"/>
      <c r="DU546" s="10"/>
      <c r="DV546" s="10"/>
      <c r="DW546" s="10"/>
      <c r="DX546" s="10"/>
      <c r="DY546" s="10"/>
      <c r="DZ546" s="10"/>
      <c r="EA546" s="10"/>
      <c r="EB546" s="10"/>
      <c r="EC546" s="10"/>
      <c r="ED546" s="10"/>
      <c r="EE546" s="10"/>
      <c r="EF546" s="10"/>
      <c r="EG546" s="10"/>
      <c r="EH546" s="10"/>
      <c r="EI546" s="10"/>
      <c r="EJ546" s="10"/>
      <c r="EK546" s="10"/>
      <c r="EL546" s="10"/>
      <c r="EM546" s="10"/>
      <c r="EN546" s="10"/>
      <c r="EO546" s="10"/>
      <c r="EP546" s="10"/>
      <c r="EQ546" s="10"/>
      <c r="ER546" s="10"/>
      <c r="ES546" s="10"/>
      <c r="ET546" s="10"/>
      <c r="EU546" s="10"/>
      <c r="EV546" s="10"/>
      <c r="EW546" s="10"/>
      <c r="EX546" s="10"/>
      <c r="EY546" s="10"/>
      <c r="EZ546" s="10"/>
      <c r="FA546" s="10"/>
      <c r="FB546" s="10"/>
      <c r="FC546" s="10"/>
      <c r="FD546" s="10"/>
    </row>
    <row r="547" spans="1:160" ht="15.5" x14ac:dyDescent="0.25">
      <c r="E547" s="40"/>
      <c r="F547" s="5"/>
      <c r="G547" s="6"/>
      <c r="J547" s="216"/>
      <c r="K547" s="216"/>
      <c r="L547" s="216"/>
      <c r="M547" s="27" t="s">
        <v>1110</v>
      </c>
      <c r="N547" s="216" t="s">
        <v>1110</v>
      </c>
      <c r="V547" s="241"/>
      <c r="W547" s="241"/>
      <c r="X547" s="241"/>
      <c r="Y547" s="241"/>
      <c r="Z547" s="241"/>
      <c r="AA547" s="241"/>
      <c r="AB547" s="241"/>
      <c r="AC547" s="241"/>
      <c r="BD547" s="27" t="s">
        <v>1110</v>
      </c>
      <c r="DT547" s="10"/>
      <c r="DU547" s="10"/>
      <c r="DV547" s="10"/>
      <c r="DW547" s="10"/>
      <c r="DX547" s="10"/>
      <c r="DY547" s="10"/>
      <c r="DZ547" s="10"/>
      <c r="EA547" s="10"/>
      <c r="EB547" s="10"/>
      <c r="EC547" s="10"/>
      <c r="ED547" s="10"/>
      <c r="EE547" s="10"/>
      <c r="EF547" s="10"/>
      <c r="EG547" s="10"/>
      <c r="EH547" s="10"/>
      <c r="EI547" s="10"/>
      <c r="EJ547" s="10"/>
      <c r="EK547" s="10"/>
      <c r="EL547" s="10"/>
      <c r="EM547" s="10"/>
      <c r="EN547" s="10"/>
      <c r="EO547" s="10"/>
      <c r="EP547" s="10"/>
      <c r="EQ547" s="10"/>
      <c r="ER547" s="10"/>
      <c r="ES547" s="10"/>
      <c r="ET547" s="10"/>
      <c r="EU547" s="10"/>
      <c r="EV547" s="10"/>
      <c r="EW547" s="10"/>
      <c r="EX547" s="10"/>
      <c r="EY547" s="10"/>
      <c r="EZ547" s="10"/>
      <c r="FA547" s="10"/>
      <c r="FB547" s="10"/>
      <c r="FC547" s="10"/>
      <c r="FD547" s="10"/>
    </row>
    <row r="548" spans="1:160" ht="15.5" x14ac:dyDescent="0.25">
      <c r="A548" s="10" t="s">
        <v>638</v>
      </c>
      <c r="B548" t="s">
        <v>499</v>
      </c>
      <c r="C548" s="25" t="s">
        <v>407</v>
      </c>
      <c r="D548">
        <v>1</v>
      </c>
      <c r="E548" s="40" t="s">
        <v>354</v>
      </c>
      <c r="F548" s="5"/>
      <c r="G548" s="6" t="s">
        <v>641</v>
      </c>
      <c r="H548" s="50">
        <v>0.72</v>
      </c>
      <c r="I548" s="217">
        <f>(L548*17)+(P548*37)+(CB548*17)+(AH548*29)+(AD548*8)</f>
        <v>165.89999999999966</v>
      </c>
      <c r="J548" s="50">
        <v>88.9</v>
      </c>
      <c r="K548" s="191">
        <v>0.4</v>
      </c>
      <c r="L548" s="50">
        <v>2.31</v>
      </c>
      <c r="M548" s="50">
        <v>2.31</v>
      </c>
      <c r="N548" s="50">
        <v>0</v>
      </c>
      <c r="O548" s="50"/>
      <c r="P548" s="50">
        <v>1.4</v>
      </c>
      <c r="Q548" s="216"/>
      <c r="R548" s="50"/>
      <c r="S548" s="50"/>
      <c r="T548" s="50"/>
      <c r="U548" s="241"/>
      <c r="V548" s="225"/>
      <c r="W548" s="241"/>
      <c r="X548" s="241"/>
      <c r="Y548" s="225"/>
      <c r="Z548" s="225"/>
      <c r="AD548" s="225">
        <v>3</v>
      </c>
      <c r="AH548" s="50"/>
      <c r="AI548" s="191">
        <v>1.4</v>
      </c>
      <c r="AJ548" s="239">
        <v>166</v>
      </c>
      <c r="AK548" s="191">
        <v>4.24</v>
      </c>
      <c r="AL548" s="239">
        <v>56</v>
      </c>
      <c r="AM548" s="239"/>
      <c r="AN548" s="239">
        <v>291</v>
      </c>
      <c r="AO548" s="239">
        <v>38</v>
      </c>
      <c r="AP548" s="191">
        <v>7.03</v>
      </c>
      <c r="AQ548" s="191"/>
      <c r="AR548" s="50"/>
      <c r="AS548" s="50"/>
      <c r="AU548" s="50"/>
      <c r="AV548" s="50"/>
      <c r="AW548" s="50">
        <v>112</v>
      </c>
      <c r="BD548" s="50"/>
      <c r="BG548" s="50"/>
      <c r="BI548" s="50"/>
      <c r="BJ548" s="50"/>
      <c r="BK548" s="50"/>
      <c r="BM548" s="50"/>
      <c r="BN548" s="50"/>
      <c r="BO548" s="50"/>
      <c r="BP548" s="50">
        <v>64</v>
      </c>
      <c r="BR548" s="50"/>
      <c r="BS548" s="27">
        <v>6.25</v>
      </c>
      <c r="BT548" s="50"/>
      <c r="BU548" s="50"/>
      <c r="BV548" s="50"/>
      <c r="BW548" s="50"/>
      <c r="BX548" s="50"/>
      <c r="BY548" s="50"/>
      <c r="BZ548" s="50"/>
      <c r="CA548" s="27">
        <f>CB548+J548+L548+P548+AD548+AI548</f>
        <v>100</v>
      </c>
      <c r="CB548" s="27">
        <f>100-(J548+L548+P548+AI548+AD548+AH548)</f>
        <v>2.9899999999999807</v>
      </c>
      <c r="CC548" s="50"/>
      <c r="CD548" s="50"/>
      <c r="CE548" s="50"/>
      <c r="CF548" s="50"/>
      <c r="CG548" s="50"/>
      <c r="CH548" s="50"/>
      <c r="CI548" s="50"/>
      <c r="CJ548" s="50"/>
      <c r="CK548" s="50"/>
      <c r="CL548" s="50"/>
      <c r="CM548" s="50"/>
      <c r="CN548" s="50"/>
      <c r="CO548" s="50"/>
      <c r="CP548" s="50"/>
      <c r="CQ548" s="50"/>
      <c r="CR548" s="50"/>
      <c r="CS548" s="50"/>
      <c r="CT548" s="50"/>
      <c r="CU548" s="50"/>
      <c r="CV548" s="50"/>
      <c r="CW548" s="50"/>
      <c r="CX548" s="50"/>
      <c r="DT548" s="10"/>
      <c r="DU548" s="10"/>
      <c r="DV548" s="10"/>
      <c r="DW548" s="10"/>
      <c r="DX548" s="10"/>
      <c r="DY548" s="10"/>
      <c r="DZ548" s="10"/>
      <c r="EA548" s="10"/>
      <c r="EB548" s="10"/>
      <c r="EC548" s="10"/>
      <c r="ED548" s="10"/>
      <c r="EE548" s="10"/>
      <c r="EF548" s="10"/>
      <c r="EG548" s="10"/>
      <c r="EH548" s="10"/>
      <c r="EI548" s="10"/>
      <c r="EJ548" s="10"/>
      <c r="EK548" s="10"/>
      <c r="EL548" s="10"/>
      <c r="EM548" s="10"/>
      <c r="EN548" s="10"/>
      <c r="EO548" s="10"/>
      <c r="EP548" s="10"/>
      <c r="EQ548" s="10"/>
      <c r="ER548" s="10"/>
      <c r="ES548" s="10"/>
      <c r="ET548" s="10"/>
      <c r="EU548" s="10"/>
      <c r="EV548" s="10"/>
      <c r="EW548" s="10"/>
      <c r="EX548" s="10"/>
      <c r="EY548" s="10"/>
      <c r="EZ548" s="10"/>
      <c r="FA548" s="10"/>
      <c r="FB548" s="10"/>
      <c r="FC548" s="10"/>
      <c r="FD548" s="10"/>
    </row>
    <row r="549" spans="1:160" ht="15.5" x14ac:dyDescent="0.25">
      <c r="E549" s="40"/>
      <c r="F549" s="5"/>
      <c r="G549" s="6"/>
      <c r="H549" s="50"/>
      <c r="I549" s="50"/>
      <c r="J549" s="50"/>
      <c r="K549" s="50"/>
      <c r="L549" s="50"/>
      <c r="M549" s="50" t="s">
        <v>1110</v>
      </c>
      <c r="N549" s="50" t="s">
        <v>1110</v>
      </c>
      <c r="O549" s="50"/>
      <c r="P549" s="50"/>
      <c r="Q549" s="216"/>
      <c r="R549" s="50"/>
      <c r="S549" s="50"/>
      <c r="T549" s="50"/>
      <c r="U549" s="241"/>
      <c r="V549" s="225">
        <v>2.9899999999999807</v>
      </c>
      <c r="W549" s="241"/>
      <c r="X549" s="241"/>
      <c r="Y549" s="225"/>
      <c r="Z549" s="225"/>
      <c r="AD549" s="225"/>
      <c r="AH549" s="50"/>
      <c r="AI549" s="191"/>
      <c r="AJ549" s="239"/>
      <c r="AK549" s="191"/>
      <c r="AL549" s="239"/>
      <c r="AM549" s="239"/>
      <c r="AN549" s="239"/>
      <c r="AO549" s="239"/>
      <c r="AP549" s="191"/>
      <c r="AQ549" s="191"/>
      <c r="AR549" s="50"/>
      <c r="AS549" s="50"/>
      <c r="AU549" s="50"/>
      <c r="AV549" s="50"/>
      <c r="AW549" s="50"/>
      <c r="BD549" s="50"/>
      <c r="BG549" s="50"/>
      <c r="BI549" s="50"/>
      <c r="BJ549" s="50"/>
      <c r="BK549" s="50"/>
      <c r="BM549" s="50"/>
      <c r="BN549" s="50"/>
      <c r="BO549" s="50"/>
      <c r="BP549" s="50"/>
      <c r="BR549" s="50"/>
      <c r="BT549" s="50"/>
      <c r="BU549" s="50"/>
      <c r="BV549" s="50"/>
      <c r="BW549" s="50"/>
      <c r="BX549" s="50"/>
      <c r="BY549" s="50"/>
      <c r="BZ549" s="50"/>
      <c r="CA549" s="50"/>
      <c r="CB549" s="50"/>
      <c r="CC549" s="50"/>
      <c r="CD549" s="50"/>
      <c r="CE549" s="50"/>
      <c r="CF549" s="50"/>
      <c r="CG549" s="50"/>
      <c r="CH549" s="50"/>
      <c r="CI549" s="50"/>
      <c r="CJ549" s="50"/>
      <c r="CK549" s="50"/>
      <c r="CL549" s="50"/>
      <c r="CM549" s="50"/>
      <c r="CN549" s="50"/>
      <c r="CO549" s="50"/>
      <c r="CP549" s="50"/>
      <c r="CQ549" s="50"/>
      <c r="CR549" s="50"/>
      <c r="CS549" s="50"/>
      <c r="CT549" s="50"/>
      <c r="CU549" s="50"/>
      <c r="CV549" s="50"/>
      <c r="CW549" s="50"/>
      <c r="CX549" s="50"/>
      <c r="DT549" s="10"/>
      <c r="DU549" s="10"/>
      <c r="DV549" s="10"/>
      <c r="DW549" s="10"/>
      <c r="DX549" s="10"/>
      <c r="DY549" s="10"/>
      <c r="DZ549" s="10"/>
      <c r="EA549" s="10"/>
      <c r="EB549" s="10"/>
      <c r="EC549" s="10"/>
      <c r="ED549" s="10"/>
      <c r="EE549" s="10"/>
      <c r="EF549" s="10"/>
      <c r="EG549" s="10"/>
      <c r="EH549" s="10"/>
      <c r="EI549" s="10"/>
      <c r="EJ549" s="10"/>
      <c r="EK549" s="10"/>
      <c r="EL549" s="10"/>
      <c r="EM549" s="10"/>
      <c r="EN549" s="10"/>
      <c r="EO549" s="10"/>
      <c r="EP549" s="10"/>
      <c r="EQ549" s="10"/>
      <c r="ER549" s="10"/>
      <c r="ES549" s="10"/>
      <c r="ET549" s="10"/>
      <c r="EU549" s="10"/>
      <c r="EV549" s="10"/>
      <c r="EW549" s="10"/>
      <c r="EX549" s="10"/>
      <c r="EY549" s="10"/>
      <c r="EZ549" s="10"/>
      <c r="FA549" s="10"/>
      <c r="FB549" s="10"/>
      <c r="FC549" s="10"/>
      <c r="FD549" s="10"/>
    </row>
    <row r="550" spans="1:160" ht="15.5" x14ac:dyDescent="0.25">
      <c r="A550" s="10" t="s">
        <v>639</v>
      </c>
      <c r="B550" t="s">
        <v>499</v>
      </c>
      <c r="C550" s="25" t="s">
        <v>407</v>
      </c>
      <c r="D550">
        <v>1</v>
      </c>
      <c r="E550" s="40" t="s">
        <v>355</v>
      </c>
      <c r="F550" s="5"/>
      <c r="G550" s="6" t="s">
        <v>648</v>
      </c>
      <c r="H550" s="27">
        <v>0.72</v>
      </c>
      <c r="I550" s="217">
        <f>(L550*17)+(P550*37)+(CB550*17)+(AH550*29)+(AD550*8)</f>
        <v>169.97000000000023</v>
      </c>
      <c r="J550" s="216">
        <v>88.8</v>
      </c>
      <c r="K550" s="216">
        <v>0.64</v>
      </c>
      <c r="L550" s="216">
        <v>4.03</v>
      </c>
      <c r="M550" s="27">
        <v>4.03</v>
      </c>
      <c r="N550" s="216">
        <v>0</v>
      </c>
      <c r="P550" s="27">
        <v>0.6</v>
      </c>
      <c r="V550" s="241"/>
      <c r="W550" s="241"/>
      <c r="X550" s="241"/>
      <c r="Y550" s="241"/>
      <c r="Z550" s="241"/>
      <c r="AA550" s="241"/>
      <c r="AB550" s="241"/>
      <c r="AC550" s="241"/>
      <c r="AD550" s="27">
        <v>2.2999999999999998</v>
      </c>
      <c r="AI550" s="27">
        <v>0.69</v>
      </c>
      <c r="AJ550" s="27">
        <v>186</v>
      </c>
      <c r="AK550" s="27">
        <v>3.1</v>
      </c>
      <c r="AL550" s="27">
        <v>48</v>
      </c>
      <c r="AN550" s="27">
        <v>378</v>
      </c>
      <c r="AO550" s="27">
        <v>56</v>
      </c>
      <c r="AP550" s="27">
        <v>8.4700000000000006</v>
      </c>
      <c r="AW550" s="27">
        <v>115</v>
      </c>
      <c r="BD550" s="27">
        <v>0</v>
      </c>
      <c r="BP550" s="27">
        <v>22</v>
      </c>
      <c r="BS550" s="27">
        <v>6.25</v>
      </c>
      <c r="CA550" s="27">
        <f>CB550+J550+L550+P550+AD550+AI550</f>
        <v>100</v>
      </c>
      <c r="CB550" s="27">
        <f>100-(J550+L550+P550+AI550+AD550+AH550)</f>
        <v>3.5800000000000125</v>
      </c>
      <c r="DT550" s="10"/>
      <c r="DU550" s="10"/>
      <c r="DV550" s="10"/>
      <c r="DW550" s="10"/>
      <c r="DX550" s="10"/>
      <c r="DY550" s="10"/>
      <c r="DZ550" s="10"/>
      <c r="EA550" s="10"/>
      <c r="EB550" s="10"/>
      <c r="EC550" s="10"/>
      <c r="ED550" s="10"/>
      <c r="EE550" s="10"/>
      <c r="EF550" s="10"/>
      <c r="EG550" s="10"/>
      <c r="EH550" s="10"/>
      <c r="EI550" s="10"/>
      <c r="EJ550" s="10"/>
      <c r="EK550" s="10"/>
      <c r="EL550" s="10"/>
      <c r="EM550" s="10"/>
      <c r="EN550" s="10"/>
      <c r="EO550" s="10"/>
      <c r="EP550" s="10"/>
      <c r="EQ550" s="10"/>
      <c r="ER550" s="10"/>
      <c r="ES550" s="10"/>
      <c r="ET550" s="10"/>
      <c r="EU550" s="10"/>
      <c r="EV550" s="10"/>
      <c r="EW550" s="10"/>
      <c r="EX550" s="10"/>
      <c r="EY550" s="10"/>
      <c r="EZ550" s="10"/>
      <c r="FA550" s="10"/>
      <c r="FB550" s="10"/>
      <c r="FC550" s="10"/>
      <c r="FD550" s="10"/>
    </row>
    <row r="551" spans="1:160" ht="15.5" x14ac:dyDescent="0.25">
      <c r="A551" s="10"/>
      <c r="E551" s="40"/>
      <c r="F551" s="5"/>
      <c r="G551" s="6"/>
      <c r="J551" s="216"/>
      <c r="K551" s="216"/>
      <c r="L551" s="216"/>
      <c r="M551" s="27" t="s">
        <v>1110</v>
      </c>
      <c r="N551" s="216" t="s">
        <v>1110</v>
      </c>
      <c r="V551" s="241"/>
      <c r="W551" s="241"/>
      <c r="X551" s="241"/>
      <c r="Y551" s="241"/>
      <c r="Z551" s="241"/>
      <c r="AA551" s="241"/>
      <c r="AB551" s="241"/>
      <c r="AC551" s="241"/>
      <c r="BD551" s="27" t="s">
        <v>1110</v>
      </c>
      <c r="DT551" s="10"/>
      <c r="DU551" s="10"/>
      <c r="DV551" s="10"/>
      <c r="DW551" s="10"/>
      <c r="DX551" s="10"/>
      <c r="DY551" s="10"/>
      <c r="DZ551" s="10"/>
      <c r="EA551" s="10"/>
      <c r="EB551" s="10"/>
      <c r="EC551" s="10"/>
      <c r="ED551" s="10"/>
      <c r="EE551" s="10"/>
      <c r="EF551" s="10"/>
      <c r="EG551" s="10"/>
      <c r="EH551" s="10"/>
      <c r="EI551" s="10"/>
      <c r="EJ551" s="10"/>
      <c r="EK551" s="10"/>
      <c r="EL551" s="10"/>
      <c r="EM551" s="10"/>
      <c r="EN551" s="10"/>
      <c r="EO551" s="10"/>
      <c r="EP551" s="10"/>
      <c r="EQ551" s="10"/>
      <c r="ER551" s="10"/>
      <c r="ES551" s="10"/>
      <c r="ET551" s="10"/>
      <c r="EU551" s="10"/>
      <c r="EV551" s="10"/>
      <c r="EW551" s="10"/>
      <c r="EX551" s="10"/>
      <c r="EY551" s="10"/>
      <c r="EZ551" s="10"/>
      <c r="FA551" s="10"/>
      <c r="FB551" s="10"/>
      <c r="FC551" s="10"/>
      <c r="FD551" s="10"/>
    </row>
    <row r="552" spans="1:160" ht="15.5" x14ac:dyDescent="0.25">
      <c r="A552" s="10" t="s">
        <v>857</v>
      </c>
      <c r="C552" s="54" t="s">
        <v>407</v>
      </c>
      <c r="D552" s="107">
        <v>3</v>
      </c>
      <c r="E552" s="40" t="s">
        <v>1466</v>
      </c>
      <c r="F552" s="5"/>
      <c r="G552" s="6" t="s">
        <v>43</v>
      </c>
      <c r="J552" s="216"/>
      <c r="K552" s="216"/>
      <c r="L552" s="216"/>
      <c r="N552" s="216"/>
      <c r="V552" s="241"/>
      <c r="W552" s="241"/>
      <c r="X552" s="241"/>
      <c r="Y552" s="241"/>
      <c r="Z552" s="241"/>
      <c r="AA552" s="241"/>
      <c r="AB552" s="241"/>
      <c r="AC552" s="241"/>
      <c r="BS552" s="27">
        <v>6.25</v>
      </c>
    </row>
    <row r="553" spans="1:160" ht="15.5" x14ac:dyDescent="0.25">
      <c r="A553" s="10"/>
      <c r="E553" s="40"/>
      <c r="F553" s="5"/>
      <c r="G553" s="6"/>
      <c r="J553" s="216"/>
      <c r="K553" s="216"/>
      <c r="L553" s="216"/>
      <c r="N553" s="216"/>
      <c r="V553" s="241"/>
      <c r="W553" s="241"/>
      <c r="X553" s="241"/>
      <c r="Y553" s="241"/>
      <c r="Z553" s="241"/>
      <c r="AA553" s="241"/>
      <c r="AB553" s="241"/>
      <c r="AC553" s="241"/>
    </row>
    <row r="554" spans="1:160" ht="15.5" x14ac:dyDescent="0.25">
      <c r="A554" s="10" t="s">
        <v>858</v>
      </c>
      <c r="C554" s="54" t="s">
        <v>407</v>
      </c>
      <c r="D554" s="107">
        <v>3</v>
      </c>
      <c r="E554" s="40" t="s">
        <v>1471</v>
      </c>
      <c r="F554" s="5"/>
      <c r="G554" s="6" t="s">
        <v>43</v>
      </c>
      <c r="J554" s="216"/>
      <c r="K554" s="216"/>
      <c r="L554" s="216"/>
      <c r="N554" s="216"/>
      <c r="V554" s="241"/>
      <c r="W554" s="241"/>
      <c r="X554" s="241"/>
      <c r="Y554" s="241"/>
      <c r="Z554" s="241"/>
      <c r="AA554" s="241"/>
      <c r="AB554" s="241"/>
      <c r="AC554" s="241"/>
      <c r="BS554" s="27">
        <v>6.25</v>
      </c>
    </row>
    <row r="555" spans="1:160" ht="15.5" x14ac:dyDescent="0.25">
      <c r="A555" s="10"/>
      <c r="E555" s="40"/>
      <c r="F555" s="5"/>
      <c r="G555" s="6"/>
      <c r="J555" s="216"/>
      <c r="K555" s="216"/>
      <c r="L555" s="216"/>
      <c r="N555" s="216"/>
      <c r="V555" s="241"/>
      <c r="W555" s="241"/>
      <c r="X555" s="241"/>
      <c r="Y555" s="241"/>
      <c r="Z555" s="241"/>
      <c r="AA555" s="241"/>
      <c r="AB555" s="241"/>
      <c r="AC555" s="241"/>
    </row>
    <row r="556" spans="1:160" s="50" customFormat="1" ht="15.5" x14ac:dyDescent="0.25">
      <c r="A556" s="54" t="s">
        <v>535</v>
      </c>
      <c r="B556" s="25" t="s">
        <v>499</v>
      </c>
      <c r="C556" s="25" t="s">
        <v>407</v>
      </c>
      <c r="D556" s="25">
        <v>1</v>
      </c>
      <c r="E556" s="5" t="s">
        <v>1472</v>
      </c>
      <c r="F556" s="5" t="s">
        <v>56</v>
      </c>
      <c r="G556" s="6" t="s">
        <v>44</v>
      </c>
      <c r="H556" s="27">
        <v>1</v>
      </c>
      <c r="I556" s="217">
        <f>(L556*17)+(P556*37)+(CB556*17)+(AH556*29)+(AD556*8)</f>
        <v>91.199999999999619</v>
      </c>
      <c r="J556" s="216">
        <v>92.9</v>
      </c>
      <c r="K556" s="216">
        <v>0.51</v>
      </c>
      <c r="L556" s="216">
        <v>3.2</v>
      </c>
      <c r="M556" s="216">
        <v>3.2</v>
      </c>
      <c r="N556" s="216">
        <v>0</v>
      </c>
      <c r="O556" s="27">
        <v>0</v>
      </c>
      <c r="P556" s="241">
        <v>0.4</v>
      </c>
      <c r="Q556" s="241"/>
      <c r="R556" s="241">
        <v>0.21</v>
      </c>
      <c r="S556" s="241">
        <v>0.05</v>
      </c>
      <c r="T556" s="241">
        <v>0.02</v>
      </c>
      <c r="U556" s="241"/>
      <c r="V556" s="241">
        <v>0.4</v>
      </c>
      <c r="W556" s="241"/>
      <c r="X556" s="241"/>
      <c r="Y556" s="241" t="s">
        <v>501</v>
      </c>
      <c r="Z556" s="241">
        <v>0.4</v>
      </c>
      <c r="AA556" s="241"/>
      <c r="AB556" s="241"/>
      <c r="AC556" s="241">
        <v>0</v>
      </c>
      <c r="AD556" s="27">
        <v>1.9</v>
      </c>
      <c r="AE556" s="27"/>
      <c r="AF556" s="27"/>
      <c r="AG556" s="27"/>
      <c r="AH556" s="27"/>
      <c r="AI556" s="27">
        <v>1.2</v>
      </c>
      <c r="AJ556" s="27">
        <v>39</v>
      </c>
      <c r="AK556" s="27">
        <v>2.2000000000000002</v>
      </c>
      <c r="AL556" s="27">
        <v>38</v>
      </c>
      <c r="AM556" s="27">
        <v>104</v>
      </c>
      <c r="AN556" s="27">
        <v>436</v>
      </c>
      <c r="AO556" s="27">
        <v>11</v>
      </c>
      <c r="AP556" s="27">
        <v>0.2</v>
      </c>
      <c r="AQ556" s="27">
        <v>0.13</v>
      </c>
      <c r="AR556" s="27">
        <v>0</v>
      </c>
      <c r="AS556" s="27">
        <v>355</v>
      </c>
      <c r="AT556" s="27"/>
      <c r="AU556" s="27">
        <v>194</v>
      </c>
      <c r="AV556" s="27">
        <v>0</v>
      </c>
      <c r="AW556" s="27">
        <v>1164</v>
      </c>
      <c r="AX556" s="27"/>
      <c r="AY556" s="27"/>
      <c r="AZ556" s="27"/>
      <c r="BA556" s="27"/>
      <c r="BB556" s="27"/>
      <c r="BC556" s="27"/>
      <c r="BD556" s="27">
        <v>0</v>
      </c>
      <c r="BE556" s="27"/>
      <c r="BF556" s="27"/>
      <c r="BG556" s="27">
        <v>0.96</v>
      </c>
      <c r="BH556" s="27"/>
      <c r="BI556" s="27">
        <v>0.09</v>
      </c>
      <c r="BJ556" s="27">
        <v>0.13</v>
      </c>
      <c r="BK556" s="27">
        <v>0.9</v>
      </c>
      <c r="BL556" s="27"/>
      <c r="BM556" s="27">
        <v>0.20699999999999999</v>
      </c>
      <c r="BN556" s="27">
        <v>36</v>
      </c>
      <c r="BO556" s="27">
        <v>0</v>
      </c>
      <c r="BP556" s="27">
        <v>11</v>
      </c>
      <c r="BQ556" s="27"/>
      <c r="BR556" s="27"/>
      <c r="BS556" s="27">
        <v>6.25</v>
      </c>
      <c r="BT556" s="27"/>
      <c r="BU556" s="27"/>
      <c r="BV556" s="27" t="s">
        <v>1420</v>
      </c>
      <c r="BW556" s="27">
        <v>4204</v>
      </c>
      <c r="BX556" s="27"/>
      <c r="BY556" s="27"/>
      <c r="BZ556" s="27"/>
      <c r="CA556" s="27">
        <f>CB556+J556+L556+P556+AD556+AI556</f>
        <v>100</v>
      </c>
      <c r="CB556" s="27">
        <f>100-(J556+L556+P556+AI556+AD556+AH556)</f>
        <v>0.39999999999997726</v>
      </c>
      <c r="CC556" s="27"/>
      <c r="CD556" s="27"/>
      <c r="CE556" s="27"/>
      <c r="CF556" s="27"/>
      <c r="CG556" s="27"/>
      <c r="CH556" s="27"/>
      <c r="CI556" s="27"/>
      <c r="CJ556" s="27"/>
      <c r="CK556" s="27"/>
      <c r="CL556" s="27"/>
      <c r="CM556" s="27"/>
      <c r="CN556" s="27"/>
      <c r="CO556" s="27"/>
      <c r="CP556" s="27"/>
      <c r="CQ556" s="27"/>
      <c r="CR556" s="27"/>
      <c r="CS556" s="27"/>
      <c r="CT556" s="27"/>
      <c r="CU556" s="27"/>
      <c r="CV556" s="27"/>
      <c r="CW556" s="27"/>
      <c r="CX556" s="27"/>
      <c r="CY556" s="27"/>
      <c r="CZ556" s="27"/>
      <c r="DA556" s="27"/>
      <c r="DB556" s="27"/>
      <c r="DC556" s="27"/>
      <c r="DD556" s="27"/>
      <c r="DE556" s="27"/>
      <c r="DF556" s="27"/>
      <c r="DG556" s="27"/>
      <c r="DH556" s="27"/>
      <c r="DI556" s="27"/>
      <c r="DJ556" s="27"/>
      <c r="DK556" s="27"/>
      <c r="DL556" s="27"/>
      <c r="DM556" s="27"/>
      <c r="DN556" s="27"/>
      <c r="DO556" s="27"/>
      <c r="DP556" s="27"/>
      <c r="DQ556" s="27"/>
      <c r="DR556" s="27"/>
      <c r="DS556" s="27"/>
    </row>
    <row r="557" spans="1:160" ht="15.5" x14ac:dyDescent="0.25">
      <c r="A557" s="10"/>
      <c r="E557" s="40"/>
      <c r="F557" s="5"/>
      <c r="G557" s="6"/>
      <c r="I557" s="217"/>
      <c r="J557" s="216"/>
      <c r="K557" s="216"/>
      <c r="L557" s="216"/>
      <c r="M557" s="216"/>
      <c r="N557" s="216"/>
      <c r="P557" s="241"/>
      <c r="Q557" s="241"/>
      <c r="R557" s="241"/>
      <c r="S557" s="241"/>
      <c r="T557" s="241"/>
      <c r="U557" s="241"/>
      <c r="V557" s="241"/>
      <c r="W557" s="241"/>
      <c r="X557" s="241"/>
      <c r="Y557" s="241"/>
      <c r="Z557" s="241"/>
      <c r="AA557" s="241"/>
      <c r="AB557" s="241"/>
      <c r="AC557" s="241"/>
    </row>
    <row r="558" spans="1:160" ht="15.5" x14ac:dyDescent="0.25">
      <c r="A558" s="10" t="s">
        <v>859</v>
      </c>
      <c r="B558" t="s">
        <v>499</v>
      </c>
      <c r="C558" s="25" t="s">
        <v>407</v>
      </c>
      <c r="D558" s="25">
        <v>1</v>
      </c>
      <c r="E558" s="40" t="s">
        <v>233</v>
      </c>
      <c r="F558" s="5" t="s">
        <v>60</v>
      </c>
      <c r="G558" s="6" t="s">
        <v>44</v>
      </c>
      <c r="H558" s="27">
        <v>1</v>
      </c>
      <c r="I558" s="217">
        <f>(L558*17)+(P558*37)+(CB558*17)+(AH558*29)+(AD558*8)</f>
        <v>86.799999999999812</v>
      </c>
      <c r="J558" s="216">
        <v>92.5</v>
      </c>
      <c r="K558" s="216">
        <v>0.43</v>
      </c>
      <c r="L558" s="216">
        <v>2.7</v>
      </c>
      <c r="M558" s="216">
        <v>2.7</v>
      </c>
      <c r="N558" s="216">
        <v>0</v>
      </c>
      <c r="O558" s="27">
        <v>0</v>
      </c>
      <c r="P558" s="241">
        <v>0.2</v>
      </c>
      <c r="Q558" s="241"/>
      <c r="R558" s="241">
        <v>0.11</v>
      </c>
      <c r="S558" s="241">
        <v>0.03</v>
      </c>
      <c r="T558" s="241">
        <v>0.01</v>
      </c>
      <c r="U558" s="241"/>
      <c r="V558" s="241">
        <v>0.7</v>
      </c>
      <c r="W558" s="241"/>
      <c r="X558" s="241"/>
      <c r="Y558" s="241" t="s">
        <v>501</v>
      </c>
      <c r="Z558" s="241">
        <v>0.7</v>
      </c>
      <c r="AA558" s="241"/>
      <c r="AB558" s="241"/>
      <c r="AC558" s="241">
        <v>0</v>
      </c>
      <c r="AD558" s="27">
        <v>2.7</v>
      </c>
      <c r="AI558" s="27">
        <v>1.2</v>
      </c>
      <c r="AJ558" s="27">
        <v>43</v>
      </c>
      <c r="AK558" s="27">
        <v>3.2</v>
      </c>
      <c r="AL558" s="27">
        <v>38</v>
      </c>
      <c r="AM558" s="27">
        <v>79</v>
      </c>
      <c r="AN558" s="27">
        <v>438</v>
      </c>
      <c r="AO558" s="27">
        <v>8</v>
      </c>
      <c r="AP558" s="27">
        <v>0.2</v>
      </c>
      <c r="AQ558" s="27">
        <v>0.13</v>
      </c>
      <c r="AR558" s="27">
        <v>0</v>
      </c>
      <c r="AS558" s="27">
        <v>355</v>
      </c>
      <c r="AU558" s="27">
        <v>249</v>
      </c>
      <c r="AV558" s="27">
        <v>0</v>
      </c>
      <c r="AW558" s="27">
        <v>1494</v>
      </c>
      <c r="BD558" s="27">
        <v>0</v>
      </c>
      <c r="BG558" s="27">
        <v>0.96</v>
      </c>
      <c r="BI558" s="27">
        <v>7.0000000000000007E-2</v>
      </c>
      <c r="BJ558" s="27">
        <v>0.14000000000000001</v>
      </c>
      <c r="BK558" s="27">
        <v>0.9</v>
      </c>
      <c r="BM558" s="27">
        <v>0.19600000000000001</v>
      </c>
      <c r="BN558" s="27">
        <v>25</v>
      </c>
      <c r="BO558" s="27">
        <v>0</v>
      </c>
      <c r="BP558" s="27">
        <v>1</v>
      </c>
      <c r="BS558" s="27">
        <v>6.25</v>
      </c>
      <c r="BV558" s="27" t="s">
        <v>1420</v>
      </c>
      <c r="BW558" s="27">
        <v>4205</v>
      </c>
      <c r="CA558" s="27">
        <f>CB558+J558+L558+P558+AD558+AI558</f>
        <v>100</v>
      </c>
      <c r="CB558" s="27">
        <f>100-(J558+L558+P558+AI558+AD558+AH558)</f>
        <v>0.69999999999998863</v>
      </c>
    </row>
    <row r="559" spans="1:160" ht="15.5" x14ac:dyDescent="0.25">
      <c r="A559" s="10"/>
      <c r="E559" s="40"/>
      <c r="F559" s="5"/>
      <c r="G559" s="6"/>
      <c r="I559" s="217"/>
      <c r="J559" s="216"/>
      <c r="K559" s="216"/>
      <c r="L559" s="216"/>
      <c r="M559" s="216"/>
      <c r="N559" s="216"/>
      <c r="P559" s="241"/>
      <c r="Q559" s="241"/>
      <c r="R559" s="241"/>
      <c r="S559" s="241"/>
      <c r="T559" s="241"/>
      <c r="U559" s="241"/>
      <c r="V559" s="241"/>
      <c r="W559" s="241"/>
      <c r="X559" s="241"/>
      <c r="Y559" s="241"/>
      <c r="Z559" s="241"/>
      <c r="AA559" s="241"/>
      <c r="AB559" s="241"/>
      <c r="AC559" s="241"/>
    </row>
    <row r="560" spans="1:160" ht="15" x14ac:dyDescent="0.25">
      <c r="A560" s="10" t="s">
        <v>860</v>
      </c>
      <c r="B560" t="s">
        <v>499</v>
      </c>
      <c r="C560" s="25" t="s">
        <v>409</v>
      </c>
      <c r="D560" s="25">
        <v>1</v>
      </c>
      <c r="E560" s="40" t="s">
        <v>1281</v>
      </c>
      <c r="F560" s="5" t="s">
        <v>46</v>
      </c>
      <c r="G560" s="17"/>
      <c r="H560" s="27">
        <v>1</v>
      </c>
      <c r="I560" s="217">
        <f>(L560*17)+(P560*37)+(CB560*17)+(AH560*29)+(AD560*8)</f>
        <v>140.88388362209898</v>
      </c>
      <c r="J560" s="216">
        <v>91.385433148087586</v>
      </c>
      <c r="K560" s="216">
        <v>0.41882314481856819</v>
      </c>
      <c r="L560" s="216">
        <v>2.6294213795357959</v>
      </c>
      <c r="M560" s="216">
        <v>2.6294213795357959</v>
      </c>
      <c r="N560" s="216">
        <v>0</v>
      </c>
      <c r="O560" s="27">
        <v>0</v>
      </c>
      <c r="P560" s="241">
        <v>2.0384439359267739</v>
      </c>
      <c r="Q560" s="241"/>
      <c r="R560" s="241">
        <v>0.38199411572409286</v>
      </c>
      <c r="S560" s="241">
        <v>0.35835501797973196</v>
      </c>
      <c r="T560" s="241">
        <v>1.1223432494279177</v>
      </c>
      <c r="U560" s="241">
        <v>0</v>
      </c>
      <c r="V560" s="241">
        <v>0.49676364825106251</v>
      </c>
      <c r="W560" s="241">
        <v>0</v>
      </c>
      <c r="X560" s="241">
        <v>0</v>
      </c>
      <c r="Y560" s="241">
        <v>8.5648904870872841E-3</v>
      </c>
      <c r="Z560" s="241">
        <v>0.4881987577639752</v>
      </c>
      <c r="AA560" s="241">
        <v>0</v>
      </c>
      <c r="AB560" s="241">
        <v>0</v>
      </c>
      <c r="AC560" s="241">
        <v>0</v>
      </c>
      <c r="AD560" s="27">
        <v>1.5759398496240604</v>
      </c>
      <c r="AE560" s="27">
        <v>0</v>
      </c>
      <c r="AF560" s="27">
        <v>0</v>
      </c>
      <c r="AG560" s="27">
        <v>0</v>
      </c>
      <c r="AH560" s="27">
        <v>0</v>
      </c>
      <c r="AI560" s="27">
        <v>1.8911278195488723</v>
      </c>
      <c r="AJ560" s="27">
        <v>32.032690421706441</v>
      </c>
      <c r="AK560" s="27">
        <v>1.766936907486107</v>
      </c>
      <c r="AL560" s="27">
        <v>32.597973193854202</v>
      </c>
      <c r="AM560" s="27">
        <v>85.571820856489055</v>
      </c>
      <c r="AN560" s="27">
        <v>370.16600196142531</v>
      </c>
      <c r="AO560" s="27">
        <v>345.85027786858456</v>
      </c>
      <c r="AP560" s="27">
        <v>0.20213141549525987</v>
      </c>
      <c r="AQ560" s="27">
        <v>0.11297090552468128</v>
      </c>
      <c r="AR560" s="27">
        <v>8.564890487087283E-2</v>
      </c>
      <c r="AS560" s="27">
        <v>289.92154298790456</v>
      </c>
      <c r="AT560" s="27">
        <v>0</v>
      </c>
      <c r="AU560" s="27">
        <v>151.4786531546257</v>
      </c>
      <c r="AV560" s="27">
        <v>0</v>
      </c>
      <c r="AW560" s="27">
        <v>908.6492317750899</v>
      </c>
      <c r="AX560" s="27">
        <v>0</v>
      </c>
      <c r="AY560" s="27">
        <v>0</v>
      </c>
      <c r="AZ560" s="27">
        <v>0</v>
      </c>
      <c r="BA560" s="27">
        <v>0</v>
      </c>
      <c r="BB560" s="27">
        <v>0</v>
      </c>
      <c r="BC560" s="27">
        <v>0</v>
      </c>
      <c r="BD560" s="27">
        <v>0</v>
      </c>
      <c r="BE560" s="27">
        <v>0</v>
      </c>
      <c r="BF560" s="27">
        <v>0</v>
      </c>
      <c r="BG560" s="27">
        <v>1.4349617522066034</v>
      </c>
      <c r="BH560" s="27">
        <v>0</v>
      </c>
      <c r="BI560" s="27">
        <v>5.0104609349460608E-2</v>
      </c>
      <c r="BJ560" s="27">
        <v>9.0445243543641723E-2</v>
      </c>
      <c r="BK560" s="27">
        <v>0.49162471395881002</v>
      </c>
      <c r="BM560" s="27">
        <v>0.10190506701536448</v>
      </c>
      <c r="BN560" s="27">
        <v>17.472376593658058</v>
      </c>
      <c r="BO560" s="27">
        <v>0</v>
      </c>
      <c r="BP560" s="27">
        <v>5.4644001307616881</v>
      </c>
      <c r="BS560" s="27">
        <v>6.25</v>
      </c>
      <c r="BV560" s="27" t="s">
        <v>496</v>
      </c>
      <c r="CA560" s="27">
        <f>CB560+J560+L560+P560+AD560+AI560</f>
        <v>100</v>
      </c>
      <c r="CB560" s="27">
        <f>100-(J560+L560+P560+AI560+AD560+AH560)</f>
        <v>0.47963386727690249</v>
      </c>
    </row>
    <row r="561" spans="1:123" ht="15" x14ac:dyDescent="0.25">
      <c r="A561" s="10"/>
      <c r="E561" s="40"/>
      <c r="F561" s="5"/>
      <c r="G561" s="17"/>
      <c r="I561" s="217"/>
      <c r="J561" s="216"/>
      <c r="K561" s="216"/>
      <c r="L561" s="216"/>
      <c r="M561" s="216"/>
      <c r="N561" s="216"/>
      <c r="P561" s="241"/>
      <c r="Q561" s="241"/>
      <c r="R561" s="241"/>
      <c r="S561" s="241"/>
      <c r="T561" s="241"/>
      <c r="U561" s="241"/>
      <c r="V561" s="241"/>
      <c r="W561" s="241"/>
      <c r="X561" s="241"/>
      <c r="Y561" s="241"/>
      <c r="Z561" s="241"/>
      <c r="AA561" s="241"/>
      <c r="AB561" s="241"/>
      <c r="AC561" s="241"/>
    </row>
    <row r="562" spans="1:123" ht="15" x14ac:dyDescent="0.25">
      <c r="A562" s="10" t="s">
        <v>861</v>
      </c>
      <c r="B562" t="s">
        <v>499</v>
      </c>
      <c r="C562" s="25" t="s">
        <v>407</v>
      </c>
      <c r="D562" s="14">
        <v>2</v>
      </c>
      <c r="E562" s="40" t="s">
        <v>1477</v>
      </c>
      <c r="F562" s="5" t="s">
        <v>1504</v>
      </c>
      <c r="G562" s="101" t="s">
        <v>382</v>
      </c>
      <c r="H562" s="27">
        <v>1</v>
      </c>
      <c r="I562" s="217">
        <f>(L562*17)+(P562*37)+(CB562*17)+(AH562*29)+(AD562*8)</f>
        <v>51.600000000000094</v>
      </c>
      <c r="J562" s="216">
        <v>96</v>
      </c>
      <c r="K562" s="216">
        <v>0.14000000000000001</v>
      </c>
      <c r="L562" s="216">
        <v>0.9</v>
      </c>
      <c r="M562" s="216">
        <v>0.9</v>
      </c>
      <c r="N562" s="216">
        <v>0</v>
      </c>
      <c r="O562" s="27">
        <v>0</v>
      </c>
      <c r="P562" s="241">
        <v>0.1</v>
      </c>
      <c r="Q562" s="241"/>
      <c r="R562" s="241">
        <v>0.01</v>
      </c>
      <c r="S562" s="241" t="s">
        <v>501</v>
      </c>
      <c r="T562" s="241">
        <v>0.06</v>
      </c>
      <c r="U562" s="241"/>
      <c r="V562" s="241">
        <v>1.7</v>
      </c>
      <c r="W562" s="241"/>
      <c r="X562" s="241"/>
      <c r="Y562" s="241" t="s">
        <v>501</v>
      </c>
      <c r="Z562" s="241">
        <v>1.6</v>
      </c>
      <c r="AA562" s="241"/>
      <c r="AB562" s="241"/>
      <c r="AC562" s="241">
        <v>0</v>
      </c>
      <c r="AD562" s="27">
        <v>1.1000000000000001</v>
      </c>
      <c r="AI562" s="27">
        <v>0.5</v>
      </c>
      <c r="AJ562" s="27">
        <v>16</v>
      </c>
      <c r="AK562" s="27">
        <v>0.5</v>
      </c>
      <c r="AL562" s="27">
        <v>8</v>
      </c>
      <c r="AM562" s="27">
        <v>28</v>
      </c>
      <c r="AN562" s="27">
        <v>169</v>
      </c>
      <c r="AO562" s="27">
        <v>8</v>
      </c>
      <c r="AP562" s="27">
        <v>0.28000000000000003</v>
      </c>
      <c r="AQ562" s="27">
        <v>0.06</v>
      </c>
      <c r="AR562" s="27">
        <v>0.2</v>
      </c>
      <c r="AS562" s="27">
        <v>230</v>
      </c>
      <c r="AU562" s="27">
        <v>15</v>
      </c>
      <c r="AV562" s="27">
        <v>0</v>
      </c>
      <c r="AW562" s="27">
        <v>90</v>
      </c>
      <c r="BD562" s="27">
        <v>0</v>
      </c>
      <c r="BG562" s="27">
        <v>0.05</v>
      </c>
      <c r="BI562" s="27">
        <v>0.05</v>
      </c>
      <c r="BJ562" s="27">
        <v>0.02</v>
      </c>
      <c r="BK562" s="27">
        <v>0.3</v>
      </c>
      <c r="BM562" s="27">
        <v>0.04</v>
      </c>
      <c r="BN562" s="27">
        <v>19</v>
      </c>
      <c r="BO562" s="27">
        <v>0</v>
      </c>
      <c r="BP562" s="27">
        <v>3</v>
      </c>
      <c r="BS562" s="27">
        <v>6.25</v>
      </c>
      <c r="BV562" s="27" t="s">
        <v>1420</v>
      </c>
      <c r="BW562" s="27">
        <v>3723</v>
      </c>
      <c r="CA562" s="27">
        <f>CB562+J562+L562+P562+AD562+AI562</f>
        <v>100</v>
      </c>
      <c r="CB562" s="27">
        <f>100-(J562+L562+P562+AI562+AD562+AH562)</f>
        <v>1.4000000000000057</v>
      </c>
    </row>
    <row r="563" spans="1:123" ht="15" x14ac:dyDescent="0.25">
      <c r="A563" s="10"/>
      <c r="E563" s="40"/>
      <c r="F563" s="5"/>
      <c r="G563" s="17"/>
      <c r="I563" s="217"/>
      <c r="J563" s="216"/>
      <c r="K563" s="216"/>
      <c r="L563" s="216"/>
      <c r="M563" s="216"/>
      <c r="N563" s="216"/>
      <c r="P563" s="241"/>
      <c r="Q563" s="241"/>
      <c r="R563" s="241"/>
      <c r="S563" s="241"/>
      <c r="T563" s="241"/>
      <c r="U563" s="241"/>
      <c r="V563" s="79"/>
      <c r="W563" s="79"/>
      <c r="X563" s="79"/>
      <c r="Y563" s="79"/>
    </row>
    <row r="564" spans="1:123" ht="15.5" x14ac:dyDescent="0.25">
      <c r="A564" s="10" t="s">
        <v>862</v>
      </c>
      <c r="B564" s="10" t="s">
        <v>499</v>
      </c>
      <c r="C564" s="54" t="s">
        <v>407</v>
      </c>
      <c r="D564" s="25">
        <v>1</v>
      </c>
      <c r="E564" s="40" t="s">
        <v>451</v>
      </c>
      <c r="F564" s="5"/>
      <c r="G564" s="6" t="s">
        <v>1432</v>
      </c>
      <c r="H564" s="27">
        <v>0.55000000000000004</v>
      </c>
      <c r="I564" s="217">
        <f>(L564*17)+(P564*37)+(CB564*17)+(AH564*29)+(AD564*8)</f>
        <v>434.65999999999997</v>
      </c>
      <c r="J564" s="216">
        <v>73.2</v>
      </c>
      <c r="K564" s="220">
        <f>L564/BS564</f>
        <v>0.49759999999999999</v>
      </c>
      <c r="L564" s="216">
        <v>3.11</v>
      </c>
      <c r="M564" s="216">
        <v>3.11</v>
      </c>
      <c r="N564" s="216">
        <v>0</v>
      </c>
      <c r="O564" s="27">
        <v>0</v>
      </c>
      <c r="P564" s="241">
        <v>0.74</v>
      </c>
      <c r="Q564" s="241"/>
      <c r="R564" s="241">
        <v>0.114</v>
      </c>
      <c r="S564" s="241">
        <v>0.216</v>
      </c>
      <c r="T564" s="241">
        <v>0.34799999999999998</v>
      </c>
      <c r="U564" s="241"/>
      <c r="V564" s="241">
        <f>W564-AD564</f>
        <v>19.529999999999998</v>
      </c>
      <c r="W564" s="241">
        <v>22.33</v>
      </c>
      <c r="X564" s="79"/>
      <c r="Y564" s="79"/>
      <c r="AD564" s="27">
        <v>2.8</v>
      </c>
      <c r="AI564" s="27">
        <v>0.62</v>
      </c>
      <c r="AJ564" s="27">
        <v>3</v>
      </c>
      <c r="AK564" s="27">
        <v>0.61</v>
      </c>
      <c r="AL564" s="27">
        <v>29</v>
      </c>
      <c r="AM564" s="27">
        <v>75</v>
      </c>
      <c r="AN564" s="27">
        <v>251</v>
      </c>
      <c r="AO564" s="27">
        <v>240</v>
      </c>
      <c r="AP564" s="27">
        <v>0.63</v>
      </c>
      <c r="AQ564" s="27">
        <v>4.5999999999999999E-2</v>
      </c>
      <c r="AR564" s="27">
        <v>0.7</v>
      </c>
      <c r="AS564" s="27">
        <v>0.14199999999999999</v>
      </c>
      <c r="AT564" s="27">
        <v>0</v>
      </c>
      <c r="AV564" s="27">
        <v>0</v>
      </c>
      <c r="AX564" s="27">
        <v>0</v>
      </c>
      <c r="AY564" s="27">
        <v>2</v>
      </c>
      <c r="AZ564" s="27">
        <v>1</v>
      </c>
      <c r="BB564" s="27">
        <v>0</v>
      </c>
      <c r="BC564" s="27">
        <v>58</v>
      </c>
      <c r="BD564" s="27">
        <v>0</v>
      </c>
      <c r="BG564" s="27">
        <v>0.09</v>
      </c>
      <c r="BI564" s="27">
        <v>0.5</v>
      </c>
      <c r="BJ564" s="27">
        <v>6.9000000000000006E-2</v>
      </c>
      <c r="BK564" s="27">
        <v>1.5169999999999999</v>
      </c>
      <c r="BM564" s="27">
        <v>0.224</v>
      </c>
      <c r="BN564" s="27">
        <v>31</v>
      </c>
      <c r="BO564" s="27">
        <v>0</v>
      </c>
      <c r="BP564" s="27">
        <v>4.8</v>
      </c>
      <c r="BS564" s="27">
        <v>6.25</v>
      </c>
      <c r="BV564" s="27" t="s">
        <v>7</v>
      </c>
      <c r="BW564" s="27">
        <v>11915</v>
      </c>
      <c r="CA564" s="27">
        <f>CB564+J564+L564+P564+AD564+AI564</f>
        <v>100</v>
      </c>
      <c r="CB564" s="27">
        <f>100-(J564+L564+P564+AI564+AD564+AH564)</f>
        <v>19.53</v>
      </c>
    </row>
    <row r="565" spans="1:123" ht="15.5" x14ac:dyDescent="0.25">
      <c r="A565" s="10"/>
      <c r="B565" s="10"/>
      <c r="C565" s="54"/>
      <c r="E565" s="40"/>
      <c r="F565" s="5"/>
      <c r="G565" s="6"/>
      <c r="I565" s="217"/>
      <c r="J565" s="216"/>
      <c r="K565" s="216"/>
      <c r="L565" s="216"/>
      <c r="M565" s="216" t="s">
        <v>1110</v>
      </c>
      <c r="N565" s="216" t="s">
        <v>1110</v>
      </c>
      <c r="P565" s="241"/>
      <c r="Q565" s="241"/>
      <c r="R565" s="241"/>
      <c r="S565" s="241"/>
      <c r="T565" s="241"/>
      <c r="U565" s="241"/>
      <c r="V565" s="241" t="s">
        <v>1110</v>
      </c>
      <c r="W565" s="241"/>
      <c r="X565" s="79"/>
      <c r="Y565" s="79"/>
      <c r="BD565" s="27" t="s">
        <v>1505</v>
      </c>
      <c r="BG565" s="27" t="s">
        <v>1505</v>
      </c>
    </row>
    <row r="566" spans="1:123" s="366" customFormat="1" ht="15.5" x14ac:dyDescent="0.25">
      <c r="A566" s="365" t="s">
        <v>863</v>
      </c>
      <c r="B566" s="365"/>
      <c r="C566" s="376" t="s">
        <v>407</v>
      </c>
      <c r="D566" s="367">
        <v>2</v>
      </c>
      <c r="E566" s="369" t="s">
        <v>453</v>
      </c>
      <c r="F566" s="370"/>
      <c r="G566" s="377" t="s">
        <v>1432</v>
      </c>
      <c r="H566" s="372"/>
      <c r="I566" s="349"/>
      <c r="J566" s="373"/>
      <c r="K566" s="373"/>
      <c r="L566" s="373"/>
      <c r="M566" s="372"/>
      <c r="N566" s="373"/>
      <c r="O566" s="372"/>
      <c r="P566" s="378"/>
      <c r="Q566" s="378"/>
      <c r="R566" s="378"/>
      <c r="S566" s="378"/>
      <c r="T566" s="378"/>
      <c r="U566" s="378"/>
      <c r="V566" s="378"/>
      <c r="W566" s="378"/>
      <c r="X566" s="374"/>
      <c r="Y566" s="374"/>
      <c r="Z566" s="372"/>
      <c r="AA566" s="372"/>
      <c r="AB566" s="372"/>
      <c r="AC566" s="372"/>
      <c r="AD566" s="372"/>
      <c r="AE566" s="372"/>
      <c r="AF566" s="372"/>
      <c r="AG566" s="372"/>
      <c r="AH566" s="372"/>
      <c r="AI566" s="372"/>
      <c r="AJ566" s="372"/>
      <c r="AK566" s="372"/>
      <c r="AL566" s="372"/>
      <c r="AM566" s="372"/>
      <c r="AN566" s="372"/>
      <c r="AO566" s="372"/>
      <c r="AP566" s="372"/>
      <c r="AQ566" s="372"/>
      <c r="AR566" s="372"/>
      <c r="AS566" s="372"/>
      <c r="AT566" s="372"/>
      <c r="AU566" s="372"/>
      <c r="AV566" s="372"/>
      <c r="AW566" s="372"/>
      <c r="AX566" s="372"/>
      <c r="AY566" s="372"/>
      <c r="AZ566" s="372"/>
      <c r="BA566" s="372"/>
      <c r="BB566" s="372"/>
      <c r="BC566" s="372"/>
      <c r="BD566" s="372"/>
      <c r="BE566" s="372"/>
      <c r="BF566" s="372"/>
      <c r="BG566" s="372"/>
      <c r="BH566" s="372"/>
      <c r="BI566" s="372"/>
      <c r="BJ566" s="372"/>
      <c r="BK566" s="372"/>
      <c r="BL566" s="372"/>
      <c r="BM566" s="372"/>
      <c r="BN566" s="372"/>
      <c r="BO566" s="372"/>
      <c r="BP566" s="372"/>
      <c r="BQ566" s="372"/>
      <c r="BR566" s="372"/>
      <c r="BS566" s="372">
        <v>6.25</v>
      </c>
      <c r="BT566" s="372"/>
      <c r="BU566" s="372"/>
      <c r="BV566" s="372"/>
      <c r="BW566" s="372"/>
      <c r="BX566" s="372"/>
      <c r="BY566" s="372"/>
      <c r="BZ566" s="372"/>
      <c r="CA566" s="372"/>
      <c r="CB566" s="372"/>
      <c r="CC566" s="372"/>
      <c r="CD566" s="372"/>
      <c r="CE566" s="372"/>
      <c r="CF566" s="372"/>
      <c r="CG566" s="372"/>
      <c r="CH566" s="372"/>
      <c r="CI566" s="372"/>
      <c r="CJ566" s="372"/>
      <c r="CK566" s="372"/>
      <c r="CL566" s="372"/>
      <c r="CM566" s="372"/>
      <c r="CN566" s="372"/>
      <c r="CO566" s="372"/>
      <c r="CP566" s="372"/>
      <c r="CQ566" s="372"/>
      <c r="CR566" s="372"/>
      <c r="CS566" s="372"/>
      <c r="CT566" s="372"/>
      <c r="CU566" s="372"/>
      <c r="CV566" s="372"/>
      <c r="CW566" s="372"/>
      <c r="CX566" s="372"/>
      <c r="CY566" s="372"/>
      <c r="CZ566" s="372"/>
      <c r="DA566" s="372"/>
      <c r="DB566" s="372"/>
      <c r="DC566" s="372"/>
      <c r="DD566" s="372"/>
      <c r="DE566" s="372"/>
      <c r="DF566" s="372"/>
      <c r="DG566" s="372"/>
      <c r="DH566" s="372"/>
      <c r="DI566" s="372"/>
      <c r="DJ566" s="372"/>
      <c r="DK566" s="372"/>
      <c r="DL566" s="372"/>
      <c r="DM566" s="372"/>
      <c r="DN566" s="372"/>
      <c r="DO566" s="372"/>
      <c r="DP566" s="372"/>
      <c r="DQ566" s="372"/>
      <c r="DR566" s="372"/>
      <c r="DS566" s="372"/>
    </row>
    <row r="567" spans="1:123" ht="15.5" x14ac:dyDescent="0.25">
      <c r="A567" s="10"/>
      <c r="B567" s="10"/>
      <c r="C567" s="54"/>
      <c r="E567" s="40"/>
      <c r="F567" s="5"/>
      <c r="G567" s="6"/>
      <c r="I567" s="217"/>
      <c r="J567" s="216"/>
      <c r="K567" s="216"/>
      <c r="L567" s="216"/>
      <c r="N567" s="216"/>
      <c r="P567" s="241"/>
      <c r="Q567" s="241"/>
      <c r="R567" s="241"/>
      <c r="S567" s="241"/>
      <c r="T567" s="241"/>
      <c r="U567" s="241"/>
      <c r="V567" s="241"/>
      <c r="W567" s="241"/>
      <c r="X567" s="79"/>
      <c r="Y567" s="79"/>
    </row>
    <row r="568" spans="1:123" ht="15.5" x14ac:dyDescent="0.25">
      <c r="A568" s="10" t="s">
        <v>864</v>
      </c>
      <c r="B568" s="10" t="s">
        <v>499</v>
      </c>
      <c r="C568" s="54" t="s">
        <v>407</v>
      </c>
      <c r="D568" s="25">
        <v>1</v>
      </c>
      <c r="E568" s="40" t="s">
        <v>445</v>
      </c>
      <c r="F568" s="5"/>
      <c r="G568" s="6" t="s">
        <v>1432</v>
      </c>
      <c r="H568" s="27">
        <v>0.55000000000000004</v>
      </c>
      <c r="I568" s="217">
        <f>(L568*17)+(P568*37)+(CB568*17)+(AH568*29)+(AD568*8)</f>
        <v>458.91999999999979</v>
      </c>
      <c r="J568" s="216">
        <v>71.790000000000006</v>
      </c>
      <c r="K568" s="216">
        <v>0.51</v>
      </c>
      <c r="L568" s="216">
        <v>3.28</v>
      </c>
      <c r="M568" s="216">
        <v>3.28</v>
      </c>
      <c r="N568" s="216">
        <v>0</v>
      </c>
      <c r="O568" s="27">
        <v>0</v>
      </c>
      <c r="P568" s="241">
        <v>0.78</v>
      </c>
      <c r="Q568" s="241"/>
      <c r="R568" s="241">
        <v>0.12</v>
      </c>
      <c r="S568" s="241">
        <v>0.22800000000000001</v>
      </c>
      <c r="T568" s="241">
        <v>0.36699999999999999</v>
      </c>
      <c r="U568" s="241"/>
      <c r="V568" s="241">
        <f>W568-AD568</f>
        <v>20.7</v>
      </c>
      <c r="W568" s="241">
        <v>23.5</v>
      </c>
      <c r="X568" s="79"/>
      <c r="Y568" s="79">
        <v>3.78</v>
      </c>
      <c r="AC568" s="27">
        <v>0</v>
      </c>
      <c r="AD568" s="27">
        <v>2.8</v>
      </c>
      <c r="AI568" s="27">
        <v>0.65</v>
      </c>
      <c r="AJ568" s="27">
        <v>4</v>
      </c>
      <c r="AK568" s="27">
        <v>0.68</v>
      </c>
      <c r="AL568" s="27">
        <v>32</v>
      </c>
      <c r="AM568" s="27">
        <v>87</v>
      </c>
      <c r="AN568" s="27">
        <v>294</v>
      </c>
      <c r="AO568" s="27">
        <v>5</v>
      </c>
      <c r="AP568" s="27">
        <v>0.7</v>
      </c>
      <c r="AQ568" s="27">
        <v>5.0999999999999997E-2</v>
      </c>
      <c r="AR568" s="27">
        <v>0.8</v>
      </c>
      <c r="AS568" s="27">
        <v>0.158</v>
      </c>
      <c r="AT568" s="27">
        <v>12</v>
      </c>
      <c r="AV568" s="27">
        <v>0</v>
      </c>
      <c r="AX568" s="27">
        <v>21</v>
      </c>
      <c r="AY568" s="27">
        <v>61</v>
      </c>
      <c r="AZ568" s="27">
        <v>149</v>
      </c>
      <c r="BB568" s="27">
        <v>0</v>
      </c>
      <c r="BC568" s="27">
        <v>897</v>
      </c>
      <c r="BG568" s="27">
        <v>9.0000003576278687E-2</v>
      </c>
      <c r="BI568" s="27">
        <v>0.17399999999999999</v>
      </c>
      <c r="BJ568" s="27">
        <v>8.7999999999999995E-2</v>
      </c>
      <c r="BK568" s="27">
        <v>1.681</v>
      </c>
      <c r="BM568" s="27">
        <v>0.17899999999999999</v>
      </c>
      <c r="BN568" s="27">
        <v>40</v>
      </c>
      <c r="BO568" s="27">
        <v>0</v>
      </c>
      <c r="BP568" s="27">
        <v>7.2</v>
      </c>
      <c r="BS568" s="27">
        <v>6.25</v>
      </c>
      <c r="BV568" s="27" t="s">
        <v>7</v>
      </c>
      <c r="BW568" s="27" t="s">
        <v>1256</v>
      </c>
      <c r="CA568" s="27">
        <f>CB568+J568+L568+P568+AD568+AI568</f>
        <v>100</v>
      </c>
      <c r="CB568" s="27">
        <f>100-(J568+L568+P568+AI568+AD568+AH568)</f>
        <v>20.699999999999989</v>
      </c>
    </row>
    <row r="569" spans="1:123" ht="15.5" x14ac:dyDescent="0.25">
      <c r="A569" s="10"/>
      <c r="B569" s="10"/>
      <c r="C569" s="54"/>
      <c r="E569" s="40"/>
      <c r="F569" s="5"/>
      <c r="G569" s="6"/>
      <c r="I569" s="217"/>
      <c r="J569" s="216"/>
      <c r="K569" s="216" t="s">
        <v>482</v>
      </c>
      <c r="L569" s="216"/>
      <c r="M569" s="216" t="s">
        <v>1110</v>
      </c>
      <c r="N569" s="216" t="s">
        <v>1110</v>
      </c>
      <c r="P569" s="241"/>
      <c r="Q569" s="241"/>
      <c r="R569" s="241"/>
      <c r="S569" s="241"/>
      <c r="T569" s="241"/>
      <c r="U569" s="241"/>
      <c r="V569" s="241" t="s">
        <v>1110</v>
      </c>
      <c r="W569" s="241"/>
      <c r="X569" s="79"/>
      <c r="Y569" s="79"/>
      <c r="AC569" s="27" t="s">
        <v>483</v>
      </c>
    </row>
    <row r="570" spans="1:123" ht="15.5" x14ac:dyDescent="0.3">
      <c r="A570" s="10" t="s">
        <v>865</v>
      </c>
      <c r="B570" s="10" t="s">
        <v>499</v>
      </c>
      <c r="C570" s="54" t="s">
        <v>407</v>
      </c>
      <c r="D570" s="14">
        <v>2</v>
      </c>
      <c r="E570" s="40" t="s">
        <v>452</v>
      </c>
      <c r="F570" s="5"/>
      <c r="G570" s="6" t="s">
        <v>1432</v>
      </c>
      <c r="H570" s="27">
        <v>0.55000000000000004</v>
      </c>
      <c r="I570" s="217">
        <f>(L570*17)+(P570*37)+(CB570*17)+(AH570*29)+(AD570*8)</f>
        <v>434.65999999999997</v>
      </c>
      <c r="J570" s="216">
        <v>73.2</v>
      </c>
      <c r="K570" s="216">
        <v>0.51</v>
      </c>
      <c r="L570" s="216">
        <v>3.11</v>
      </c>
      <c r="M570" s="216">
        <v>3.11</v>
      </c>
      <c r="N570" s="216">
        <v>0</v>
      </c>
      <c r="O570" s="27">
        <v>0</v>
      </c>
      <c r="P570" s="241">
        <v>0.74</v>
      </c>
      <c r="Q570" s="241"/>
      <c r="R570" s="241">
        <v>0.114</v>
      </c>
      <c r="S570" s="241">
        <v>0.216</v>
      </c>
      <c r="T570" s="241">
        <v>0.34799999999999998</v>
      </c>
      <c r="U570" s="241"/>
      <c r="V570" s="241">
        <f>W570-AD570</f>
        <v>19.529999999999998</v>
      </c>
      <c r="W570" s="241">
        <v>22.33</v>
      </c>
      <c r="X570" s="79"/>
      <c r="Y570" s="79">
        <f>V570-Z570</f>
        <v>15.939999999999998</v>
      </c>
      <c r="Z570" s="27" t="s">
        <v>1257</v>
      </c>
      <c r="AC570" s="27">
        <v>0</v>
      </c>
      <c r="AD570" s="27">
        <v>2.8</v>
      </c>
      <c r="AI570" s="27">
        <v>0.62</v>
      </c>
      <c r="AJ570" s="27">
        <v>3</v>
      </c>
      <c r="AK570" s="27">
        <v>0.61</v>
      </c>
      <c r="AL570" s="27">
        <v>29</v>
      </c>
      <c r="AM570" s="27">
        <v>75</v>
      </c>
      <c r="AN570" s="27">
        <v>251</v>
      </c>
      <c r="AO570" s="27">
        <v>4</v>
      </c>
      <c r="AP570" s="27">
        <v>0.63</v>
      </c>
      <c r="AQ570" s="27">
        <v>4.5999999999999999E-2</v>
      </c>
      <c r="AR570" s="27">
        <v>0.7</v>
      </c>
      <c r="AS570" s="27">
        <v>0.14199999999999999</v>
      </c>
      <c r="AT570" s="27">
        <v>12</v>
      </c>
      <c r="AV570" s="27">
        <v>0</v>
      </c>
      <c r="AX570" s="27">
        <v>20</v>
      </c>
      <c r="AY570" s="27">
        <v>58</v>
      </c>
      <c r="AZ570" s="27">
        <v>142</v>
      </c>
      <c r="BB570" s="27">
        <v>0</v>
      </c>
      <c r="BC570" s="27">
        <v>852</v>
      </c>
      <c r="BG570" s="27">
        <v>7.9999998211860657E-2</v>
      </c>
      <c r="BI570" s="113">
        <v>0.17399999999999999</v>
      </c>
      <c r="BJ570" s="27">
        <v>6.9000000000000006E-2</v>
      </c>
      <c r="BK570" s="27">
        <v>1.5169999999999999</v>
      </c>
      <c r="BM570" s="27">
        <v>0.224</v>
      </c>
      <c r="BN570" s="27">
        <v>31</v>
      </c>
      <c r="BO570" s="27">
        <v>0</v>
      </c>
      <c r="BP570" s="27">
        <v>4.8</v>
      </c>
      <c r="BS570" s="27">
        <v>6.25</v>
      </c>
      <c r="BV570" s="27" t="s">
        <v>7</v>
      </c>
      <c r="BW570" s="27" t="s">
        <v>1412</v>
      </c>
      <c r="CA570" s="27">
        <f>CB570+J570+L570+P570+AD570+AI570</f>
        <v>100</v>
      </c>
      <c r="CB570" s="27">
        <f>100-(J570+L570+P570+AI570+AD570+AH570)</f>
        <v>19.53</v>
      </c>
    </row>
    <row r="571" spans="1:123" ht="15.5" x14ac:dyDescent="0.25">
      <c r="A571" s="10"/>
      <c r="B571" s="10"/>
      <c r="C571" s="54"/>
      <c r="E571" s="40"/>
      <c r="F571" s="5"/>
      <c r="G571" s="6"/>
      <c r="J571" s="216"/>
      <c r="K571" s="216" t="s">
        <v>483</v>
      </c>
      <c r="L571" s="216"/>
      <c r="M571" s="216" t="s">
        <v>1110</v>
      </c>
      <c r="N571" s="216" t="s">
        <v>1110</v>
      </c>
      <c r="P571" s="241"/>
      <c r="Q571" s="241"/>
      <c r="R571" s="241"/>
      <c r="S571" s="241"/>
      <c r="T571" s="241"/>
      <c r="U571" s="241"/>
      <c r="V571" s="241" t="s">
        <v>1110</v>
      </c>
      <c r="W571" s="241"/>
      <c r="X571" s="241"/>
      <c r="Y571" s="241" t="s">
        <v>1110</v>
      </c>
      <c r="AC571" s="27" t="s">
        <v>483</v>
      </c>
    </row>
    <row r="572" spans="1:123" ht="15.5" x14ac:dyDescent="0.25">
      <c r="A572" s="10" t="s">
        <v>866</v>
      </c>
      <c r="B572" s="10" t="s">
        <v>499</v>
      </c>
      <c r="C572" s="54" t="s">
        <v>409</v>
      </c>
      <c r="D572">
        <v>1</v>
      </c>
      <c r="E572" s="40" t="s">
        <v>454</v>
      </c>
      <c r="F572" s="5"/>
      <c r="G572" s="6" t="s">
        <v>1432</v>
      </c>
      <c r="H572" s="27">
        <v>0.55000000000000004</v>
      </c>
      <c r="I572" s="217">
        <f>(L572*17)+(P572*37)+(CB572*17)+(AH572*29)+(AD572*8)</f>
        <v>836.85411764705884</v>
      </c>
      <c r="J572" s="216">
        <v>47.384117647058822</v>
      </c>
      <c r="K572" s="216">
        <v>0.93</v>
      </c>
      <c r="L572" s="216">
        <v>5.9811764705882347</v>
      </c>
      <c r="M572" s="216">
        <v>5.9811764705882347</v>
      </c>
      <c r="N572" s="216">
        <v>0</v>
      </c>
      <c r="O572" s="27">
        <v>0</v>
      </c>
      <c r="P572" s="241">
        <v>1.4223529411764706</v>
      </c>
      <c r="Q572" s="241"/>
      <c r="R572" s="241">
        <v>0.21882352941176467</v>
      </c>
      <c r="S572" s="241">
        <v>0.41576470588235298</v>
      </c>
      <c r="T572" s="241">
        <v>0.66923529411764704</v>
      </c>
      <c r="U572" s="241">
        <v>0</v>
      </c>
      <c r="V572" s="241">
        <v>37.747058823529414</v>
      </c>
      <c r="W572" s="241">
        <v>42.85294117647058</v>
      </c>
      <c r="X572" s="241">
        <v>0</v>
      </c>
      <c r="Y572" s="241">
        <v>6.8929411764705879</v>
      </c>
      <c r="Z572" s="27">
        <v>0</v>
      </c>
      <c r="AA572" s="27">
        <v>0</v>
      </c>
      <c r="AB572" s="27">
        <v>0</v>
      </c>
      <c r="AC572" s="27">
        <v>0</v>
      </c>
      <c r="AD572" s="27">
        <v>5.1058823529411761</v>
      </c>
      <c r="AE572" s="27">
        <v>0</v>
      </c>
      <c r="AF572" s="27">
        <v>0</v>
      </c>
      <c r="AG572" s="27">
        <v>0</v>
      </c>
      <c r="AH572" s="27">
        <v>0</v>
      </c>
      <c r="AI572" s="27">
        <v>2.3594117647058823</v>
      </c>
      <c r="AJ572" s="27">
        <v>7.4117647058823524</v>
      </c>
      <c r="AK572" s="27">
        <v>1.2435294117647058</v>
      </c>
      <c r="AL572" s="27">
        <v>59.247058823529407</v>
      </c>
      <c r="AM572" s="27">
        <v>158.65882352941173</v>
      </c>
      <c r="AN572" s="27">
        <v>537.16470588235291</v>
      </c>
      <c r="AO572" s="27">
        <v>471.47058823529414</v>
      </c>
      <c r="AP572" s="27">
        <v>1.2776470588235291</v>
      </c>
      <c r="AQ572" s="27">
        <v>9.3941176470588222E-2</v>
      </c>
      <c r="AR572" s="27">
        <v>1.4588235294117646</v>
      </c>
      <c r="AS572" s="27">
        <v>0.28811764705882353</v>
      </c>
      <c r="AT572" s="27">
        <v>21.882352941176471</v>
      </c>
      <c r="AU572" s="27">
        <v>0</v>
      </c>
      <c r="AV572" s="27">
        <v>0</v>
      </c>
      <c r="AW572" s="27">
        <v>0</v>
      </c>
      <c r="AX572" s="27">
        <v>38.294117647058826</v>
      </c>
      <c r="AY572" s="27">
        <v>111.23529411764706</v>
      </c>
      <c r="AZ572" s="27">
        <v>271.70588235294116</v>
      </c>
      <c r="BA572" s="27">
        <v>0</v>
      </c>
      <c r="BB572" s="27">
        <v>0</v>
      </c>
      <c r="BC572" s="27">
        <v>1635.705882352941</v>
      </c>
      <c r="BD572" s="27">
        <v>0</v>
      </c>
      <c r="BE572" s="27">
        <v>0</v>
      </c>
      <c r="BF572" s="27">
        <v>0</v>
      </c>
      <c r="BG572" s="27">
        <v>0.16411765358027292</v>
      </c>
      <c r="BH572" s="27">
        <v>0</v>
      </c>
      <c r="BI572" s="27">
        <v>0.2379705882352941</v>
      </c>
      <c r="BJ572" s="27">
        <v>0.12917647058823531</v>
      </c>
      <c r="BK572" s="27">
        <v>2.9120852941176469</v>
      </c>
      <c r="BM572" s="27">
        <v>0.24480882352941172</v>
      </c>
      <c r="BN572" s="27">
        <v>36.470588235294116</v>
      </c>
      <c r="BO572" s="27">
        <v>0</v>
      </c>
      <c r="BP572" s="27">
        <v>13.129411764705884</v>
      </c>
      <c r="BS572" s="27">
        <v>6.25</v>
      </c>
      <c r="BV572" s="27" t="s">
        <v>496</v>
      </c>
      <c r="CA572" s="27">
        <f>CB572+J572+L572+P572+AD572+AI572</f>
        <v>100</v>
      </c>
      <c r="CB572" s="27">
        <f>100-(J572+L572+P572+AI572+AD572+AH572)</f>
        <v>37.747058823529414</v>
      </c>
    </row>
    <row r="573" spans="1:123" ht="15.5" x14ac:dyDescent="0.25">
      <c r="A573" s="10"/>
      <c r="B573" s="10"/>
      <c r="E573" s="40"/>
      <c r="F573" s="5"/>
      <c r="G573" s="6"/>
      <c r="I573" s="217"/>
      <c r="J573" s="216"/>
      <c r="K573" s="216"/>
      <c r="L573" s="216"/>
      <c r="M573" s="216"/>
      <c r="N573" s="216"/>
      <c r="V573" s="79"/>
      <c r="W573" s="79"/>
      <c r="X573" s="79"/>
      <c r="Y573" s="79"/>
    </row>
    <row r="574" spans="1:123" ht="15" x14ac:dyDescent="0.25">
      <c r="A574" s="10" t="s">
        <v>867</v>
      </c>
      <c r="C574" s="54" t="s">
        <v>407</v>
      </c>
      <c r="D574" s="107">
        <v>3</v>
      </c>
      <c r="E574" s="40" t="s">
        <v>1479</v>
      </c>
      <c r="F574" s="5" t="s">
        <v>389</v>
      </c>
      <c r="G574" s="17"/>
      <c r="I574" s="217"/>
      <c r="J574" s="216"/>
      <c r="K574" s="216"/>
      <c r="L574" s="216"/>
      <c r="M574" s="216"/>
      <c r="N574" s="216"/>
      <c r="V574" s="79"/>
      <c r="W574" s="79"/>
      <c r="X574" s="79"/>
      <c r="Y574" s="79"/>
      <c r="BS574" s="27">
        <v>6.25</v>
      </c>
    </row>
    <row r="575" spans="1:123" ht="15" x14ac:dyDescent="0.25">
      <c r="A575" s="10"/>
      <c r="E575" s="40"/>
      <c r="F575" s="5"/>
      <c r="G575" s="17"/>
      <c r="I575" s="217"/>
      <c r="J575" s="216"/>
      <c r="K575" s="216"/>
      <c r="L575" s="216"/>
      <c r="M575" s="216"/>
      <c r="N575" s="216"/>
      <c r="V575" s="79"/>
      <c r="W575" s="79"/>
      <c r="X575" s="79"/>
      <c r="Y575" s="79"/>
    </row>
    <row r="576" spans="1:123" ht="15" x14ac:dyDescent="0.25">
      <c r="A576" s="10" t="s">
        <v>868</v>
      </c>
      <c r="C576" s="54" t="s">
        <v>409</v>
      </c>
      <c r="D576" s="107">
        <v>3</v>
      </c>
      <c r="E576" s="40" t="s">
        <v>1478</v>
      </c>
      <c r="F576" s="5" t="s">
        <v>381</v>
      </c>
      <c r="G576" s="17"/>
      <c r="I576" s="217"/>
      <c r="J576" s="216"/>
      <c r="K576" s="216"/>
      <c r="L576" s="216"/>
      <c r="M576" s="216"/>
      <c r="N576" s="216"/>
      <c r="V576" s="79"/>
      <c r="W576" s="79"/>
      <c r="X576" s="79"/>
      <c r="Y576" s="79"/>
      <c r="BS576" s="27">
        <v>6.25</v>
      </c>
      <c r="BV576" s="27" t="s">
        <v>496</v>
      </c>
    </row>
    <row r="577" spans="1:80" ht="15" x14ac:dyDescent="0.25">
      <c r="A577" s="10"/>
      <c r="E577" s="40"/>
      <c r="F577" s="5"/>
      <c r="G577" s="17"/>
      <c r="I577" s="217"/>
      <c r="J577" s="216"/>
      <c r="K577" s="216"/>
      <c r="L577" s="216"/>
      <c r="M577" s="216"/>
      <c r="N577" s="216"/>
      <c r="V577" s="79"/>
      <c r="W577" s="79"/>
      <c r="X577" s="79"/>
      <c r="Y577" s="79"/>
    </row>
    <row r="578" spans="1:80" ht="15.5" x14ac:dyDescent="0.25">
      <c r="A578" s="10" t="s">
        <v>869</v>
      </c>
      <c r="B578" t="s">
        <v>499</v>
      </c>
      <c r="C578" s="25" t="s">
        <v>407</v>
      </c>
      <c r="D578" s="25">
        <v>1</v>
      </c>
      <c r="E578" s="40" t="s">
        <v>1489</v>
      </c>
      <c r="F578" s="17"/>
      <c r="G578" s="6" t="s">
        <v>26</v>
      </c>
      <c r="H578" s="27">
        <v>1</v>
      </c>
      <c r="I578" s="217">
        <f>(L578*17)+(P578*37)+(CB578*17)+(AH578*29)+(AD578*8)</f>
        <v>175.5</v>
      </c>
      <c r="J578" s="216">
        <v>88.6</v>
      </c>
      <c r="K578" s="216">
        <v>0.14000000000000001</v>
      </c>
      <c r="L578" s="216">
        <v>0.9</v>
      </c>
      <c r="M578" s="216">
        <v>0.9</v>
      </c>
      <c r="N578" s="216">
        <v>0</v>
      </c>
      <c r="O578" s="27">
        <v>0</v>
      </c>
      <c r="P578" s="27">
        <v>0.1</v>
      </c>
      <c r="R578" s="27">
        <v>0.02</v>
      </c>
      <c r="S578" s="27">
        <v>0.01</v>
      </c>
      <c r="T578" s="27">
        <v>0.04</v>
      </c>
      <c r="V578" s="79">
        <v>8.6999999999999993</v>
      </c>
      <c r="W578" s="79"/>
      <c r="X578" s="79"/>
      <c r="Y578" s="79" t="s">
        <v>501</v>
      </c>
      <c r="Z578" s="27">
        <v>6.1</v>
      </c>
      <c r="AC578" s="27">
        <v>0</v>
      </c>
      <c r="AD578" s="27">
        <v>1.5</v>
      </c>
      <c r="AF578" s="27">
        <v>1.6</v>
      </c>
      <c r="AI578" s="27">
        <v>0.4</v>
      </c>
      <c r="AJ578" s="27">
        <v>30</v>
      </c>
      <c r="AK578" s="27">
        <v>0.5</v>
      </c>
      <c r="AL578" s="27">
        <v>12</v>
      </c>
      <c r="AM578" s="27">
        <v>33</v>
      </c>
      <c r="AN578" s="27">
        <v>180</v>
      </c>
      <c r="AO578" s="27">
        <v>15</v>
      </c>
      <c r="AP578" s="27">
        <v>0.31</v>
      </c>
      <c r="AQ578" s="27">
        <v>0.14000000000000001</v>
      </c>
      <c r="AR578" s="27">
        <v>0.6</v>
      </c>
      <c r="AS578" s="27">
        <v>220</v>
      </c>
      <c r="AU578" s="27">
        <v>0</v>
      </c>
      <c r="AV578" s="27">
        <v>0</v>
      </c>
      <c r="AW578" s="27">
        <v>0</v>
      </c>
      <c r="BD578" s="27">
        <v>0</v>
      </c>
      <c r="BG578" s="27">
        <v>0</v>
      </c>
      <c r="BI578" s="27">
        <v>0.03</v>
      </c>
      <c r="BJ578" s="27">
        <v>0.01</v>
      </c>
      <c r="BK578" s="27">
        <v>0.1</v>
      </c>
      <c r="BM578" s="27">
        <v>0.12</v>
      </c>
      <c r="BN578" s="27">
        <v>2</v>
      </c>
      <c r="BO578" s="27">
        <v>0</v>
      </c>
      <c r="BP578" s="27">
        <v>6</v>
      </c>
      <c r="BS578" s="27">
        <v>6.25</v>
      </c>
      <c r="BV578" s="27" t="s">
        <v>1419</v>
      </c>
      <c r="BW578" s="27">
        <v>3755</v>
      </c>
      <c r="CA578" s="27">
        <f>CB578+J578+L578+P578+AD578+AI578</f>
        <v>100</v>
      </c>
      <c r="CB578" s="27">
        <f>100-(J578+L578+P578+AI578+AD578+AH578)</f>
        <v>8.5</v>
      </c>
    </row>
    <row r="579" spans="1:80" ht="15.5" x14ac:dyDescent="0.25">
      <c r="A579" s="10"/>
      <c r="E579" s="40"/>
      <c r="F579" s="17"/>
      <c r="G579" s="6"/>
      <c r="I579" s="217"/>
      <c r="J579" s="216"/>
      <c r="K579" s="216"/>
      <c r="L579" s="216"/>
      <c r="M579" s="216"/>
      <c r="N579" s="216"/>
      <c r="V579" s="79"/>
      <c r="W579" s="79"/>
      <c r="X579" s="79"/>
      <c r="Y579" s="79"/>
    </row>
    <row r="580" spans="1:80" ht="15.5" x14ac:dyDescent="0.25">
      <c r="A580" s="10" t="s">
        <v>870</v>
      </c>
      <c r="B580" t="s">
        <v>499</v>
      </c>
      <c r="C580" s="25" t="s">
        <v>407</v>
      </c>
      <c r="D580" s="25">
        <v>1</v>
      </c>
      <c r="E580" s="40" t="s">
        <v>1482</v>
      </c>
      <c r="F580" s="17" t="s">
        <v>1483</v>
      </c>
      <c r="G580" s="6" t="s">
        <v>26</v>
      </c>
      <c r="H580" s="27">
        <v>1</v>
      </c>
      <c r="I580" s="217">
        <f>(L580*17)+(P580*37)+(CB580*17)+(AH580*29)+(AD580*8)</f>
        <v>187.39999999999981</v>
      </c>
      <c r="J580" s="216">
        <v>87.9</v>
      </c>
      <c r="K580" s="216">
        <v>0.14000000000000001</v>
      </c>
      <c r="L580" s="216">
        <v>0.9</v>
      </c>
      <c r="M580" s="216">
        <v>0.9</v>
      </c>
      <c r="N580" s="216">
        <v>0</v>
      </c>
      <c r="O580" s="27">
        <v>0</v>
      </c>
      <c r="P580" s="241">
        <v>0.1</v>
      </c>
      <c r="Q580" s="241"/>
      <c r="R580" s="241">
        <v>0.02</v>
      </c>
      <c r="S580" s="241">
        <v>0.02</v>
      </c>
      <c r="T580" s="241">
        <v>0.04</v>
      </c>
      <c r="V580" s="216">
        <v>8.6999999999999993</v>
      </c>
      <c r="W580" s="216"/>
      <c r="X580" s="216"/>
      <c r="Y580" s="216" t="s">
        <v>501</v>
      </c>
      <c r="Z580" s="216">
        <v>6.2</v>
      </c>
      <c r="AA580" s="216"/>
      <c r="AC580" s="27">
        <v>0</v>
      </c>
      <c r="AD580" s="27">
        <v>1.5</v>
      </c>
      <c r="AF580" s="27">
        <v>1.5</v>
      </c>
      <c r="AI580" s="27">
        <v>0.4</v>
      </c>
      <c r="AJ580" s="27">
        <v>29</v>
      </c>
      <c r="AK580" s="27">
        <v>0.5</v>
      </c>
      <c r="AL580" s="27">
        <v>11</v>
      </c>
      <c r="AM580" s="27">
        <v>30</v>
      </c>
      <c r="AN580" s="27">
        <v>162</v>
      </c>
      <c r="AO580" s="27">
        <v>14</v>
      </c>
      <c r="AP580" s="27">
        <v>0.3</v>
      </c>
      <c r="AQ580" s="27">
        <v>0.13</v>
      </c>
      <c r="AR580" s="27">
        <v>0.6</v>
      </c>
      <c r="AS580" s="27">
        <v>209</v>
      </c>
      <c r="AU580" s="27">
        <v>0</v>
      </c>
      <c r="AV580" s="27">
        <v>0</v>
      </c>
      <c r="AW580" s="27">
        <v>0</v>
      </c>
      <c r="BD580" s="27">
        <v>0</v>
      </c>
      <c r="BG580" s="27">
        <v>0</v>
      </c>
      <c r="BI580" s="27">
        <v>0.04</v>
      </c>
      <c r="BJ580" s="27">
        <v>0.02</v>
      </c>
      <c r="BK580" s="27">
        <v>0.1</v>
      </c>
      <c r="BM580" s="27">
        <v>0.11600000000000001</v>
      </c>
      <c r="BN580" s="27">
        <v>11</v>
      </c>
      <c r="BO580" s="27">
        <v>0</v>
      </c>
      <c r="BP580" s="27">
        <v>9</v>
      </c>
      <c r="BS580" s="27">
        <v>6.25</v>
      </c>
      <c r="BV580" s="27" t="s">
        <v>1419</v>
      </c>
      <c r="BW580" s="27">
        <v>3773</v>
      </c>
      <c r="CA580" s="27">
        <f>CB580+J580+L580+P580+AD580+AI580</f>
        <v>100</v>
      </c>
      <c r="CB580" s="27">
        <f>100-(J580+L580+P580+AI580+AD580+AH580)</f>
        <v>9.1999999999999886</v>
      </c>
    </row>
    <row r="581" spans="1:80" ht="15.5" x14ac:dyDescent="0.25">
      <c r="A581" s="10"/>
      <c r="E581" s="40"/>
      <c r="F581" s="17"/>
      <c r="G581" s="6"/>
      <c r="I581" s="217"/>
      <c r="J581" s="216"/>
      <c r="K581" s="216"/>
      <c r="L581" s="216"/>
      <c r="M581" s="216"/>
      <c r="N581" s="216"/>
      <c r="P581" s="241"/>
      <c r="Q581" s="241"/>
      <c r="R581" s="241"/>
      <c r="S581" s="241"/>
      <c r="T581" s="241"/>
      <c r="V581" s="216"/>
      <c r="W581" s="216"/>
      <c r="X581" s="216"/>
      <c r="Y581" s="216"/>
      <c r="Z581" s="216"/>
      <c r="AA581" s="216"/>
    </row>
    <row r="582" spans="1:80" ht="15.5" x14ac:dyDescent="0.25">
      <c r="A582" s="10" t="s">
        <v>871</v>
      </c>
      <c r="B582" t="s">
        <v>499</v>
      </c>
      <c r="C582" s="25" t="s">
        <v>407</v>
      </c>
      <c r="D582" s="25">
        <v>1</v>
      </c>
      <c r="E582" s="40" t="s">
        <v>1174</v>
      </c>
      <c r="F582" s="17"/>
      <c r="G582" s="6" t="s">
        <v>27</v>
      </c>
      <c r="H582" s="27">
        <v>1</v>
      </c>
      <c r="I582" s="217">
        <f>(L582*17)+(P582*37)+(CB582*17)+(AH582*29)+(AD582*8)</f>
        <v>885.10000000000025</v>
      </c>
      <c r="J582" s="216">
        <v>65.7</v>
      </c>
      <c r="K582" s="216">
        <v>0.21</v>
      </c>
      <c r="L582" s="216">
        <v>1.3</v>
      </c>
      <c r="M582" s="216">
        <v>1.3</v>
      </c>
      <c r="N582" s="216">
        <v>0</v>
      </c>
      <c r="O582" s="27">
        <v>0</v>
      </c>
      <c r="P582" s="241">
        <v>16.600000000000001</v>
      </c>
      <c r="Q582" s="241"/>
      <c r="R582" s="241">
        <v>2.11</v>
      </c>
      <c r="S582" s="241">
        <v>3.08</v>
      </c>
      <c r="T582" s="241">
        <v>10.6</v>
      </c>
      <c r="V582" s="216">
        <v>12.9</v>
      </c>
      <c r="W582" s="216"/>
      <c r="X582" s="216"/>
      <c r="Y582" s="216" t="s">
        <v>501</v>
      </c>
      <c r="Z582" s="216">
        <v>9.1999999999999993</v>
      </c>
      <c r="AA582" s="216"/>
      <c r="AC582" s="27">
        <v>0</v>
      </c>
      <c r="AD582" s="27">
        <v>2.2000000000000002</v>
      </c>
      <c r="AF582" s="27">
        <v>2.2000000000000002</v>
      </c>
      <c r="AI582" s="27">
        <v>0.6</v>
      </c>
      <c r="AJ582" s="27">
        <v>43</v>
      </c>
      <c r="AK582" s="27">
        <v>0.7</v>
      </c>
      <c r="AL582" s="27">
        <v>16</v>
      </c>
      <c r="AM582" s="27">
        <v>44</v>
      </c>
      <c r="AN582" s="27">
        <v>239</v>
      </c>
      <c r="AO582" s="27">
        <v>21</v>
      </c>
      <c r="AP582" s="27">
        <v>0.44</v>
      </c>
      <c r="AQ582" s="27">
        <v>0.19</v>
      </c>
      <c r="AR582" s="27">
        <v>0.9</v>
      </c>
      <c r="AS582" s="27">
        <v>309</v>
      </c>
      <c r="AU582" s="27" t="s">
        <v>501</v>
      </c>
      <c r="AV582" s="27">
        <v>0</v>
      </c>
      <c r="AW582" s="27">
        <v>3</v>
      </c>
      <c r="BD582" s="27">
        <v>0</v>
      </c>
      <c r="BG582" s="27">
        <v>9.59</v>
      </c>
      <c r="BI582" s="27">
        <v>0.06</v>
      </c>
      <c r="BJ582" s="27">
        <v>0.03</v>
      </c>
      <c r="BK582" s="27">
        <v>0.1</v>
      </c>
      <c r="BM582" s="27">
        <v>0.17100000000000001</v>
      </c>
      <c r="BN582" s="27">
        <v>16</v>
      </c>
      <c r="BO582" s="27">
        <v>0</v>
      </c>
      <c r="BP582" s="27">
        <v>13</v>
      </c>
      <c r="BS582" s="27">
        <v>6.25</v>
      </c>
      <c r="BV582" s="27" t="s">
        <v>1419</v>
      </c>
      <c r="BW582" s="27">
        <v>3730</v>
      </c>
      <c r="CA582" s="27">
        <f>CB582+J582+L582+P582+AD582+AI582</f>
        <v>100.00000000000001</v>
      </c>
      <c r="CB582" s="27">
        <f>100-(J582+L582+P582+AI582+AD582+AH582)</f>
        <v>13.600000000000009</v>
      </c>
    </row>
    <row r="583" spans="1:80" ht="15.5" x14ac:dyDescent="0.25">
      <c r="A583" s="10"/>
      <c r="E583" s="40"/>
      <c r="F583" s="17"/>
      <c r="G583" s="6"/>
      <c r="I583" s="217"/>
      <c r="J583" s="216"/>
      <c r="K583" s="216"/>
      <c r="L583" s="216"/>
      <c r="M583" s="216"/>
      <c r="N583" s="216"/>
      <c r="P583" s="241"/>
      <c r="Q583" s="241"/>
      <c r="R583" s="241"/>
      <c r="S583" s="241"/>
      <c r="T583" s="241"/>
      <c r="V583" s="216"/>
      <c r="W583" s="216"/>
      <c r="X583" s="216"/>
      <c r="Y583" s="216"/>
      <c r="Z583" s="216"/>
      <c r="AA583" s="216"/>
    </row>
    <row r="584" spans="1:80" ht="15" x14ac:dyDescent="0.25">
      <c r="A584" s="10" t="s">
        <v>872</v>
      </c>
      <c r="B584" t="s">
        <v>499</v>
      </c>
      <c r="C584" s="25" t="s">
        <v>407</v>
      </c>
      <c r="D584" s="14">
        <v>2</v>
      </c>
      <c r="E584" s="40" t="s">
        <v>1493</v>
      </c>
      <c r="F584" s="17"/>
      <c r="G584" s="17" t="s">
        <v>378</v>
      </c>
      <c r="H584" s="27">
        <v>1</v>
      </c>
      <c r="I584" s="217">
        <f>(L584*17)+(P584*37)+(CB584*17)+(AH584*29)+(AD584*8)</f>
        <v>318</v>
      </c>
      <c r="J584" s="216">
        <v>78.2</v>
      </c>
      <c r="K584" s="216">
        <v>0.88</v>
      </c>
      <c r="L584" s="216">
        <v>5.5</v>
      </c>
      <c r="M584" s="216">
        <v>5.5</v>
      </c>
      <c r="N584" s="216">
        <v>0</v>
      </c>
      <c r="O584" s="27">
        <v>0</v>
      </c>
      <c r="P584" s="241">
        <v>0.8</v>
      </c>
      <c r="Q584" s="241"/>
      <c r="R584" s="241">
        <v>0.14000000000000001</v>
      </c>
      <c r="S584" s="241">
        <v>7.0000000000000007E-2</v>
      </c>
      <c r="T584" s="241">
        <v>0.38</v>
      </c>
      <c r="V584" s="216">
        <v>8.3000000000000007</v>
      </c>
      <c r="W584" s="216"/>
      <c r="X584" s="216"/>
      <c r="Y584" s="216">
        <v>5.0999999999999996</v>
      </c>
      <c r="Z584" s="216">
        <v>1.8</v>
      </c>
      <c r="AA584" s="216"/>
      <c r="AC584" s="27">
        <v>0</v>
      </c>
      <c r="AD584" s="27">
        <v>6.3</v>
      </c>
      <c r="AI584" s="27">
        <v>0.7</v>
      </c>
      <c r="AJ584" s="27">
        <v>20</v>
      </c>
      <c r="AK584" s="27">
        <v>1.7</v>
      </c>
      <c r="AL584" s="27">
        <v>28</v>
      </c>
      <c r="AM584" s="27">
        <v>83</v>
      </c>
      <c r="AN584" s="27">
        <v>265</v>
      </c>
      <c r="AO584" s="27">
        <v>14</v>
      </c>
      <c r="AP584" s="27">
        <v>0.87</v>
      </c>
      <c r="AQ584" s="27">
        <v>0.17</v>
      </c>
      <c r="AR584" s="27">
        <v>0.8</v>
      </c>
      <c r="AS584" s="27">
        <v>330</v>
      </c>
      <c r="AU584" s="27">
        <v>26</v>
      </c>
      <c r="AV584" s="27">
        <v>0</v>
      </c>
      <c r="AW584" s="27">
        <v>153</v>
      </c>
      <c r="BD584" s="27">
        <v>0</v>
      </c>
      <c r="BG584" s="27">
        <v>0.04</v>
      </c>
      <c r="BI584" s="27">
        <v>0.28000000000000003</v>
      </c>
      <c r="BJ584" s="27">
        <v>0.08</v>
      </c>
      <c r="BK584" s="27">
        <v>2.5</v>
      </c>
      <c r="BM584" s="27">
        <v>0.1</v>
      </c>
      <c r="BN584" s="27">
        <v>82</v>
      </c>
      <c r="BO584" s="27">
        <v>0</v>
      </c>
      <c r="BP584" s="27">
        <v>27</v>
      </c>
      <c r="BS584" s="27">
        <v>6.25</v>
      </c>
      <c r="BV584" s="27" t="s">
        <v>1419</v>
      </c>
      <c r="BW584" s="27">
        <v>4144</v>
      </c>
      <c r="CA584" s="27">
        <f>CB584+J584+L584+P584+AD584+AI584</f>
        <v>100</v>
      </c>
      <c r="CB584" s="27">
        <f>100-(J584+L584+P584+AI584+AD584+AH584)</f>
        <v>8.5</v>
      </c>
    </row>
    <row r="585" spans="1:80" ht="15" x14ac:dyDescent="0.25">
      <c r="A585" s="10"/>
      <c r="E585" s="40"/>
      <c r="F585" s="17"/>
      <c r="G585" s="17"/>
      <c r="I585" s="217"/>
      <c r="J585" s="216"/>
      <c r="K585" s="216"/>
      <c r="L585" s="216"/>
      <c r="M585" s="216"/>
      <c r="N585" s="216"/>
      <c r="P585" s="241"/>
      <c r="Q585" s="241"/>
      <c r="R585" s="241"/>
      <c r="S585" s="241"/>
      <c r="T585" s="241"/>
      <c r="V585" s="216"/>
      <c r="W585" s="216"/>
      <c r="X585" s="216"/>
      <c r="Y585" s="216"/>
      <c r="Z585" s="216"/>
      <c r="AA585" s="216"/>
    </row>
    <row r="586" spans="1:80" ht="15" x14ac:dyDescent="0.25">
      <c r="A586" s="10" t="s">
        <v>873</v>
      </c>
      <c r="B586" t="s">
        <v>499</v>
      </c>
      <c r="C586" s="25" t="s">
        <v>407</v>
      </c>
      <c r="D586" s="14">
        <v>2</v>
      </c>
      <c r="E586" s="40" t="s">
        <v>1494</v>
      </c>
      <c r="F586" s="17"/>
      <c r="G586" s="17"/>
      <c r="H586" s="27">
        <v>1</v>
      </c>
      <c r="I586" s="217">
        <f>(L586*17)+(P586*37)+(CB586*17)+(AH586*29)+(AD586*8)</f>
        <v>311.59999999999997</v>
      </c>
      <c r="J586" s="216">
        <v>78.400000000000006</v>
      </c>
      <c r="K586" s="216">
        <v>0.86</v>
      </c>
      <c r="L586" s="216">
        <v>5.4</v>
      </c>
      <c r="M586" s="216">
        <v>5.4</v>
      </c>
      <c r="N586" s="216">
        <v>0</v>
      </c>
      <c r="O586" s="27">
        <v>0</v>
      </c>
      <c r="P586" s="241">
        <v>0.7</v>
      </c>
      <c r="Q586" s="241"/>
      <c r="R586" s="241">
        <v>0.13</v>
      </c>
      <c r="S586" s="241">
        <v>0.06</v>
      </c>
      <c r="T586" s="241">
        <v>0.33</v>
      </c>
      <c r="V586" s="216">
        <v>7.9</v>
      </c>
      <c r="W586" s="216"/>
      <c r="X586" s="216"/>
      <c r="Y586" s="216">
        <v>5.9</v>
      </c>
      <c r="Z586" s="216">
        <v>1</v>
      </c>
      <c r="AA586" s="216">
        <v>0</v>
      </c>
      <c r="AC586" s="27">
        <v>0</v>
      </c>
      <c r="AD586" s="27">
        <v>6.6</v>
      </c>
      <c r="AI586" s="27">
        <v>0.6</v>
      </c>
      <c r="AJ586" s="27">
        <v>17</v>
      </c>
      <c r="AK586" s="27">
        <v>1.5</v>
      </c>
      <c r="AL586" s="27">
        <v>19</v>
      </c>
      <c r="AM586" s="27">
        <v>62</v>
      </c>
      <c r="AN586" s="27">
        <v>207</v>
      </c>
      <c r="AO586" s="27">
        <v>13</v>
      </c>
      <c r="AP586" s="27">
        <v>0.69</v>
      </c>
      <c r="AQ586" s="27">
        <v>0.11899999999999999</v>
      </c>
      <c r="AR586" s="27">
        <v>0.9</v>
      </c>
      <c r="AS586" s="27">
        <v>250</v>
      </c>
      <c r="AU586" s="27">
        <v>23</v>
      </c>
      <c r="AV586" s="27">
        <v>0</v>
      </c>
      <c r="AW586" s="27">
        <v>135</v>
      </c>
      <c r="BD586" s="27">
        <v>0</v>
      </c>
      <c r="BG586" s="27">
        <v>0.12</v>
      </c>
      <c r="BI586" s="27">
        <v>0.2</v>
      </c>
      <c r="BJ586" s="27">
        <v>0.04</v>
      </c>
      <c r="BK586" s="27">
        <v>1.6</v>
      </c>
      <c r="BM586" s="27">
        <v>0.04</v>
      </c>
      <c r="BN586" s="27">
        <v>44</v>
      </c>
      <c r="BO586" s="27">
        <v>0</v>
      </c>
      <c r="BP586" s="27">
        <v>13</v>
      </c>
      <c r="BS586" s="27">
        <v>6.25</v>
      </c>
      <c r="BV586" s="27" t="s">
        <v>1419</v>
      </c>
      <c r="BW586" s="27">
        <v>3719</v>
      </c>
      <c r="CA586" s="27">
        <f>CB586+J586+L586+P586+AD586+AI586</f>
        <v>100</v>
      </c>
      <c r="CB586" s="27">
        <f>100-(J586+L586+P586+AI586+AD586+AH586)</f>
        <v>8.2999999999999972</v>
      </c>
    </row>
    <row r="587" spans="1:80" ht="15" x14ac:dyDescent="0.25">
      <c r="A587" s="10"/>
      <c r="E587" s="40"/>
      <c r="F587" s="17"/>
      <c r="G587" s="17"/>
      <c r="I587" s="217"/>
      <c r="J587" s="216"/>
      <c r="K587" s="216"/>
      <c r="L587" s="216"/>
      <c r="M587" s="216"/>
      <c r="N587" s="216"/>
      <c r="P587" s="241"/>
      <c r="Q587" s="241"/>
      <c r="R587" s="241"/>
      <c r="S587" s="241"/>
      <c r="T587" s="241"/>
      <c r="V587" s="216"/>
      <c r="W587" s="216"/>
      <c r="X587" s="216"/>
      <c r="Y587" s="216"/>
      <c r="Z587" s="216"/>
      <c r="AA587" s="216"/>
    </row>
    <row r="588" spans="1:80" ht="15" x14ac:dyDescent="0.25">
      <c r="A588" s="10" t="s">
        <v>874</v>
      </c>
      <c r="C588" s="25" t="s">
        <v>407</v>
      </c>
      <c r="D588" s="107">
        <v>3</v>
      </c>
      <c r="E588" s="40" t="s">
        <v>1490</v>
      </c>
      <c r="F588" s="5" t="s">
        <v>373</v>
      </c>
      <c r="G588" s="17" t="s">
        <v>61</v>
      </c>
      <c r="I588" s="217"/>
      <c r="J588" s="216"/>
      <c r="K588" s="216"/>
      <c r="L588" s="216"/>
      <c r="M588" s="216"/>
      <c r="N588" s="216"/>
      <c r="P588" s="241"/>
      <c r="Q588" s="241"/>
      <c r="R588" s="241"/>
      <c r="S588" s="241"/>
      <c r="T588" s="241"/>
      <c r="V588" s="216"/>
      <c r="W588" s="216"/>
      <c r="X588" s="216"/>
      <c r="Y588" s="216"/>
      <c r="Z588" s="216"/>
      <c r="AA588" s="216"/>
      <c r="BS588" s="27">
        <v>6.25</v>
      </c>
      <c r="BV588" s="27" t="s">
        <v>1419</v>
      </c>
      <c r="BW588" s="27">
        <v>4149</v>
      </c>
    </row>
    <row r="589" spans="1:80" ht="15" x14ac:dyDescent="0.25">
      <c r="A589" s="10"/>
      <c r="E589" s="40"/>
      <c r="F589" s="5"/>
      <c r="G589" s="17"/>
      <c r="I589" s="217"/>
      <c r="J589" s="216"/>
      <c r="K589" s="216"/>
      <c r="L589" s="216"/>
      <c r="M589" s="216"/>
      <c r="N589" s="216"/>
      <c r="P589" s="241"/>
      <c r="Q589" s="241"/>
      <c r="R589" s="241"/>
      <c r="S589" s="241"/>
      <c r="T589" s="241"/>
      <c r="V589" s="216"/>
      <c r="W589" s="216"/>
      <c r="X589" s="216"/>
      <c r="Y589" s="216"/>
      <c r="Z589" s="216"/>
      <c r="AA589" s="216"/>
    </row>
    <row r="590" spans="1:80" ht="15.5" x14ac:dyDescent="0.25">
      <c r="A590" s="10" t="s">
        <v>875</v>
      </c>
      <c r="C590" s="25" t="s">
        <v>407</v>
      </c>
      <c r="D590" s="107">
        <v>3</v>
      </c>
      <c r="E590" s="40" t="s">
        <v>1492</v>
      </c>
      <c r="F590" s="17" t="s">
        <v>1491</v>
      </c>
      <c r="G590" s="6" t="s">
        <v>34</v>
      </c>
      <c r="I590" s="217"/>
      <c r="J590" s="216"/>
      <c r="K590" s="216"/>
      <c r="L590" s="216"/>
      <c r="M590" s="216"/>
      <c r="N590" s="216"/>
      <c r="P590" s="241"/>
      <c r="Q590" s="241"/>
      <c r="R590" s="241"/>
      <c r="S590" s="241"/>
      <c r="T590" s="241"/>
      <c r="V590" s="216"/>
      <c r="W590" s="216"/>
      <c r="X590" s="216"/>
      <c r="Y590" s="216"/>
      <c r="Z590" s="216"/>
      <c r="AA590" s="216"/>
      <c r="BS590" s="27">
        <v>6.25</v>
      </c>
    </row>
    <row r="591" spans="1:80" ht="15.5" x14ac:dyDescent="0.25">
      <c r="A591" s="10"/>
      <c r="E591" s="40"/>
      <c r="F591" s="17"/>
      <c r="G591" s="6"/>
      <c r="I591" s="217"/>
      <c r="J591" s="216"/>
      <c r="K591" s="216"/>
      <c r="L591" s="216"/>
      <c r="M591" s="216"/>
      <c r="N591" s="216"/>
      <c r="P591" s="241"/>
      <c r="Q591" s="241"/>
      <c r="R591" s="241"/>
      <c r="S591" s="241"/>
      <c r="T591" s="241"/>
      <c r="V591" s="216"/>
      <c r="W591" s="216"/>
      <c r="X591" s="216"/>
      <c r="Y591" s="216"/>
      <c r="Z591" s="216"/>
      <c r="AA591" s="216"/>
    </row>
    <row r="592" spans="1:80" ht="15.5" x14ac:dyDescent="0.25">
      <c r="A592" s="10" t="s">
        <v>876</v>
      </c>
      <c r="B592" t="s">
        <v>499</v>
      </c>
      <c r="C592" s="25" t="s">
        <v>407</v>
      </c>
      <c r="D592" s="25">
        <v>1</v>
      </c>
      <c r="E592" s="40" t="s">
        <v>1513</v>
      </c>
      <c r="F592" s="5" t="s">
        <v>1512</v>
      </c>
      <c r="G592" s="6" t="s">
        <v>44</v>
      </c>
      <c r="H592" s="27">
        <v>1</v>
      </c>
      <c r="I592" s="217">
        <f>(L592*17)+(P592*37)+(CB592*17)+(AH592*29)+(AD592*8)</f>
        <v>112.49999999999994</v>
      </c>
      <c r="J592" s="216">
        <v>91.9</v>
      </c>
      <c r="K592" s="216">
        <v>0.13</v>
      </c>
      <c r="L592" s="216">
        <v>0.8</v>
      </c>
      <c r="M592" s="216">
        <v>0.8</v>
      </c>
      <c r="N592" s="216">
        <v>0</v>
      </c>
      <c r="O592" s="27">
        <v>0</v>
      </c>
      <c r="P592" s="241">
        <v>0.1</v>
      </c>
      <c r="Q592" s="241"/>
      <c r="R592" s="241">
        <v>0.05</v>
      </c>
      <c r="S592" s="241">
        <v>0.01</v>
      </c>
      <c r="T592" s="241">
        <v>0.01</v>
      </c>
      <c r="V592" s="241">
        <v>4.7</v>
      </c>
      <c r="W592" s="241"/>
      <c r="X592" s="241"/>
      <c r="Y592" s="241">
        <v>0.7</v>
      </c>
      <c r="Z592" s="27">
        <v>4.0999999999999996</v>
      </c>
      <c r="AC592" s="27">
        <v>0</v>
      </c>
      <c r="AD592" s="27">
        <v>1.7</v>
      </c>
      <c r="AF592" s="27">
        <v>1.7</v>
      </c>
      <c r="AI592" s="27">
        <v>0.7</v>
      </c>
      <c r="AJ592" s="27">
        <v>18</v>
      </c>
      <c r="AK592" s="27">
        <v>0.4</v>
      </c>
      <c r="AL592" s="27">
        <v>12</v>
      </c>
      <c r="AM592" s="27">
        <v>19</v>
      </c>
      <c r="AN592" s="27">
        <v>237</v>
      </c>
      <c r="AO592" s="27">
        <v>6</v>
      </c>
      <c r="AP592" s="27">
        <v>0.24</v>
      </c>
      <c r="AQ592" s="27">
        <v>0.09</v>
      </c>
      <c r="AR592" s="27">
        <v>0.1</v>
      </c>
      <c r="AS592" s="27">
        <v>110</v>
      </c>
      <c r="AU592" s="27">
        <v>156</v>
      </c>
      <c r="AV592" s="27">
        <v>0</v>
      </c>
      <c r="AW592" s="27">
        <v>934</v>
      </c>
      <c r="BD592" s="27">
        <v>0</v>
      </c>
      <c r="BG592" s="27">
        <v>0.08</v>
      </c>
      <c r="BI592" s="27">
        <v>0.02</v>
      </c>
      <c r="BJ592" s="27">
        <v>0.02</v>
      </c>
      <c r="BK592" s="27">
        <v>0.6</v>
      </c>
      <c r="BM592" s="27">
        <v>0.1</v>
      </c>
      <c r="BN592" s="27">
        <v>4</v>
      </c>
      <c r="BO592" s="27">
        <v>0</v>
      </c>
      <c r="BP592" s="27">
        <v>8</v>
      </c>
      <c r="BS592" s="27">
        <v>6.25</v>
      </c>
      <c r="BV592" s="27" t="s">
        <v>1420</v>
      </c>
      <c r="BW592" s="27">
        <v>4163</v>
      </c>
      <c r="CA592" s="27">
        <f>CB592+J592+L592+P592+AD592+AI592</f>
        <v>100</v>
      </c>
      <c r="CB592" s="27">
        <f>100-(J592+L592+P592+AI592+AD592+AH592)</f>
        <v>4.7999999999999972</v>
      </c>
    </row>
    <row r="593" spans="1:123" ht="15.5" x14ac:dyDescent="0.25">
      <c r="A593" s="10"/>
      <c r="E593" s="40"/>
      <c r="F593" s="5"/>
      <c r="G593" s="6"/>
      <c r="I593" s="217"/>
      <c r="J593" s="216"/>
      <c r="K593" s="216"/>
      <c r="L593" s="216"/>
      <c r="M593" s="216"/>
      <c r="N593" s="216"/>
      <c r="P593" s="241"/>
      <c r="Q593" s="241"/>
      <c r="R593" s="241"/>
      <c r="S593" s="241"/>
      <c r="T593" s="241"/>
      <c r="V593" s="241"/>
      <c r="W593" s="241"/>
      <c r="X593" s="241"/>
      <c r="Y593" s="241"/>
    </row>
    <row r="594" spans="1:123" ht="15.5" x14ac:dyDescent="0.25">
      <c r="A594" s="10" t="s">
        <v>877</v>
      </c>
      <c r="B594" t="s">
        <v>499</v>
      </c>
      <c r="C594" s="25" t="s">
        <v>407</v>
      </c>
      <c r="D594" s="25">
        <v>1</v>
      </c>
      <c r="E594" s="40" t="s">
        <v>1277</v>
      </c>
      <c r="F594" s="5" t="s">
        <v>395</v>
      </c>
      <c r="G594" s="6" t="s">
        <v>44</v>
      </c>
      <c r="H594" s="27">
        <v>1</v>
      </c>
      <c r="I594" s="217">
        <f>(L594*17)+(P594*37)+(CB594*17)+(AH594*29)+(AD594*8)</f>
        <v>74.30000000000004</v>
      </c>
      <c r="J594" s="216">
        <v>94.5</v>
      </c>
      <c r="K594" s="216">
        <v>0.11</v>
      </c>
      <c r="L594" s="216">
        <v>0.7</v>
      </c>
      <c r="M594" s="216">
        <v>0.7</v>
      </c>
      <c r="N594" s="216">
        <v>0</v>
      </c>
      <c r="O594" s="27">
        <v>0</v>
      </c>
      <c r="P594" s="241">
        <v>0.1</v>
      </c>
      <c r="Q594" s="241"/>
      <c r="R594" s="241">
        <v>0.05</v>
      </c>
      <c r="S594" s="241">
        <v>0.01</v>
      </c>
      <c r="T594" s="241">
        <v>0.01</v>
      </c>
      <c r="V594" s="241">
        <v>2.9</v>
      </c>
      <c r="W594" s="241"/>
      <c r="X594" s="241"/>
      <c r="Y594" s="241">
        <v>0.1</v>
      </c>
      <c r="Z594" s="27">
        <v>2.5</v>
      </c>
      <c r="AC594" s="27">
        <v>0</v>
      </c>
      <c r="AD594" s="27">
        <v>1.6</v>
      </c>
      <c r="AF594" s="27">
        <v>1.6</v>
      </c>
      <c r="AI594" s="27">
        <v>0.4</v>
      </c>
      <c r="AJ594" s="27">
        <v>11</v>
      </c>
      <c r="AK594" s="27">
        <v>0.3</v>
      </c>
      <c r="AL594" s="27">
        <v>8</v>
      </c>
      <c r="AM594" s="27">
        <v>17</v>
      </c>
      <c r="AN594" s="27">
        <v>157</v>
      </c>
      <c r="AO594" s="27">
        <v>2</v>
      </c>
      <c r="AP594" s="27">
        <v>0.12</v>
      </c>
      <c r="AQ594" s="27">
        <v>0.08</v>
      </c>
      <c r="AR594" s="27">
        <v>0.1</v>
      </c>
      <c r="AS594" s="27">
        <v>50</v>
      </c>
      <c r="AU594" s="27">
        <v>213</v>
      </c>
      <c r="AV594" s="27">
        <v>0</v>
      </c>
      <c r="AW594" s="27">
        <v>1279</v>
      </c>
      <c r="BD594" s="27">
        <v>0</v>
      </c>
      <c r="BG594" s="27">
        <v>0.7</v>
      </c>
      <c r="BI594" s="27">
        <v>0.02</v>
      </c>
      <c r="BJ594" s="27">
        <v>0.01</v>
      </c>
      <c r="BK594" s="27">
        <v>0.4</v>
      </c>
      <c r="BM594" s="27">
        <v>0.06</v>
      </c>
      <c r="BN594" s="27">
        <v>3</v>
      </c>
      <c r="BO594" s="27">
        <v>0</v>
      </c>
      <c r="BP594" s="27">
        <v>5</v>
      </c>
      <c r="BS594" s="27">
        <v>6.25</v>
      </c>
      <c r="BV594" s="27" t="s">
        <v>1420</v>
      </c>
      <c r="BW594" s="27">
        <v>4164</v>
      </c>
      <c r="CA594" s="27">
        <f>CB594+J594+L594+P594+AD594+AI594</f>
        <v>100</v>
      </c>
      <c r="CB594" s="27">
        <f>100-(J594+L594+P594+AI594+AD594+AH594)</f>
        <v>2.7000000000000028</v>
      </c>
    </row>
    <row r="595" spans="1:123" ht="15.5" x14ac:dyDescent="0.25">
      <c r="A595" s="10"/>
      <c r="E595" s="40"/>
      <c r="F595" s="5"/>
      <c r="G595" s="6"/>
      <c r="I595" s="217"/>
      <c r="J595" s="216"/>
      <c r="K595" s="216"/>
      <c r="L595" s="216"/>
      <c r="M595" s="216"/>
      <c r="N595" s="216"/>
      <c r="V595" s="241"/>
      <c r="W595" s="241"/>
      <c r="X595" s="241"/>
      <c r="Y595" s="241"/>
    </row>
    <row r="596" spans="1:123" s="366" customFormat="1" ht="15.5" x14ac:dyDescent="0.25">
      <c r="A596" s="365" t="s">
        <v>878</v>
      </c>
      <c r="C596" s="367" t="s">
        <v>409</v>
      </c>
      <c r="D596" s="367">
        <v>2</v>
      </c>
      <c r="E596" s="369" t="s">
        <v>1282</v>
      </c>
      <c r="F596" s="370" t="s">
        <v>57</v>
      </c>
      <c r="G596" s="377" t="s">
        <v>44</v>
      </c>
      <c r="H596" s="372"/>
      <c r="I596" s="349"/>
      <c r="J596" s="373"/>
      <c r="K596" s="373"/>
      <c r="L596" s="373"/>
      <c r="M596" s="373"/>
      <c r="N596" s="373"/>
      <c r="O596" s="372"/>
      <c r="P596" s="372"/>
      <c r="Q596" s="372"/>
      <c r="R596" s="372"/>
      <c r="S596" s="372"/>
      <c r="T596" s="372"/>
      <c r="U596" s="372"/>
      <c r="V596" s="378"/>
      <c r="W596" s="378"/>
      <c r="X596" s="378"/>
      <c r="Y596" s="378"/>
      <c r="Z596" s="372"/>
      <c r="AA596" s="372"/>
      <c r="AB596" s="372"/>
      <c r="AC596" s="372"/>
      <c r="AD596" s="372"/>
      <c r="AE596" s="372"/>
      <c r="AF596" s="372"/>
      <c r="AG596" s="372"/>
      <c r="AH596" s="372"/>
      <c r="AI596" s="372"/>
      <c r="AJ596" s="372"/>
      <c r="AK596" s="372"/>
      <c r="AL596" s="372"/>
      <c r="AM596" s="372"/>
      <c r="AN596" s="372"/>
      <c r="AO596" s="372"/>
      <c r="AP596" s="372"/>
      <c r="AQ596" s="372"/>
      <c r="AR596" s="372"/>
      <c r="AS596" s="372"/>
      <c r="AT596" s="372"/>
      <c r="AU596" s="372"/>
      <c r="AV596" s="372"/>
      <c r="AW596" s="372"/>
      <c r="AX596" s="372"/>
      <c r="AY596" s="372"/>
      <c r="AZ596" s="372"/>
      <c r="BA596" s="372"/>
      <c r="BB596" s="372"/>
      <c r="BC596" s="372"/>
      <c r="BD596" s="372"/>
      <c r="BE596" s="372"/>
      <c r="BF596" s="372"/>
      <c r="BG596" s="372"/>
      <c r="BH596" s="372"/>
      <c r="BI596" s="372"/>
      <c r="BJ596" s="372"/>
      <c r="BK596" s="372"/>
      <c r="BL596" s="372"/>
      <c r="BM596" s="372"/>
      <c r="BN596" s="372"/>
      <c r="BO596" s="372"/>
      <c r="BP596" s="372"/>
      <c r="BQ596" s="372"/>
      <c r="BR596" s="372"/>
      <c r="BS596" s="372">
        <v>6.25</v>
      </c>
      <c r="BT596" s="372"/>
      <c r="BU596" s="372"/>
      <c r="BV596" s="372" t="s">
        <v>496</v>
      </c>
      <c r="BW596" s="372"/>
      <c r="BX596" s="372"/>
      <c r="BY596" s="372"/>
      <c r="BZ596" s="372"/>
      <c r="CA596" s="372"/>
      <c r="CB596" s="372"/>
      <c r="CC596" s="372"/>
      <c r="CD596" s="372"/>
      <c r="CE596" s="372"/>
      <c r="CF596" s="372"/>
      <c r="CG596" s="372"/>
      <c r="CH596" s="372"/>
      <c r="CI596" s="372"/>
      <c r="CJ596" s="372"/>
      <c r="CK596" s="372"/>
      <c r="CL596" s="372"/>
      <c r="CM596" s="372"/>
      <c r="CN596" s="372"/>
      <c r="CO596" s="372"/>
      <c r="CP596" s="372"/>
      <c r="CQ596" s="372"/>
      <c r="CR596" s="372"/>
      <c r="CS596" s="372"/>
      <c r="CT596" s="372"/>
      <c r="CU596" s="372"/>
      <c r="CV596" s="372"/>
      <c r="CW596" s="372"/>
      <c r="CX596" s="372"/>
      <c r="CY596" s="372"/>
      <c r="CZ596" s="372"/>
      <c r="DA596" s="372"/>
      <c r="DB596" s="372"/>
      <c r="DC596" s="372"/>
      <c r="DD596" s="372"/>
      <c r="DE596" s="372"/>
      <c r="DF596" s="372"/>
      <c r="DG596" s="372"/>
      <c r="DH596" s="372"/>
      <c r="DI596" s="372"/>
      <c r="DJ596" s="372"/>
      <c r="DK596" s="372"/>
      <c r="DL596" s="372"/>
      <c r="DM596" s="372"/>
      <c r="DN596" s="372"/>
      <c r="DO596" s="372"/>
      <c r="DP596" s="372"/>
      <c r="DQ596" s="372"/>
      <c r="DR596" s="372"/>
      <c r="DS596" s="372"/>
    </row>
    <row r="597" spans="1:123" ht="15.5" x14ac:dyDescent="0.25">
      <c r="A597" s="10"/>
      <c r="E597" s="40"/>
      <c r="F597" s="5"/>
      <c r="G597" s="6"/>
      <c r="I597" s="217"/>
      <c r="J597" s="216"/>
      <c r="K597" s="216"/>
      <c r="L597" s="216"/>
      <c r="M597" s="216"/>
      <c r="N597" s="216"/>
      <c r="V597" s="241"/>
      <c r="W597" s="241"/>
      <c r="X597" s="241"/>
      <c r="Y597" s="241"/>
    </row>
    <row r="598" spans="1:123" ht="15.5" x14ac:dyDescent="0.25">
      <c r="A598" s="10" t="s">
        <v>879</v>
      </c>
      <c r="C598" s="25" t="s">
        <v>407</v>
      </c>
      <c r="D598" s="107">
        <v>3</v>
      </c>
      <c r="E598" s="40" t="s">
        <v>1283</v>
      </c>
      <c r="F598" s="5" t="s">
        <v>47</v>
      </c>
      <c r="G598" s="6" t="s">
        <v>44</v>
      </c>
      <c r="I598" s="217"/>
      <c r="J598" s="216"/>
      <c r="K598" s="216"/>
      <c r="L598" s="216"/>
      <c r="M598" s="216"/>
      <c r="N598" s="216"/>
      <c r="V598" s="241"/>
      <c r="W598" s="241"/>
      <c r="X598" s="241"/>
      <c r="Y598" s="241"/>
      <c r="BS598" s="27">
        <v>6.25</v>
      </c>
    </row>
    <row r="599" spans="1:123" ht="15.5" x14ac:dyDescent="0.25">
      <c r="A599" s="10"/>
      <c r="E599" s="40"/>
      <c r="F599" s="5"/>
      <c r="G599" s="6"/>
      <c r="J599" s="216"/>
      <c r="K599" s="216"/>
      <c r="L599" s="216"/>
      <c r="M599" s="216"/>
      <c r="N599" s="216"/>
      <c r="P599" s="79"/>
      <c r="Q599" s="79"/>
      <c r="R599" s="79"/>
      <c r="S599" s="79"/>
      <c r="V599" s="241"/>
      <c r="W599" s="241"/>
      <c r="X599" s="241"/>
      <c r="Y599" s="241"/>
    </row>
    <row r="600" spans="1:123" ht="15.5" x14ac:dyDescent="0.3">
      <c r="A600" s="10" t="s">
        <v>880</v>
      </c>
      <c r="B600" t="s">
        <v>499</v>
      </c>
      <c r="C600" s="25" t="s">
        <v>407</v>
      </c>
      <c r="D600" s="25">
        <v>1</v>
      </c>
      <c r="E600" s="40" t="s">
        <v>1285</v>
      </c>
      <c r="F600" s="17"/>
      <c r="G600" s="6" t="s">
        <v>53</v>
      </c>
      <c r="H600" s="27">
        <v>0.86</v>
      </c>
      <c r="I600" s="217">
        <f>(L600*17)+(P600*37)+(CB600*17)+(AH600*29)+(AD600*8)</f>
        <v>115.77999999999992</v>
      </c>
      <c r="J600" s="216">
        <v>91.2</v>
      </c>
      <c r="K600" s="216">
        <v>0.26</v>
      </c>
      <c r="L600" s="216">
        <v>1.6</v>
      </c>
      <c r="M600" s="216">
        <v>1.6</v>
      </c>
      <c r="N600" s="216">
        <v>0</v>
      </c>
      <c r="O600" s="27">
        <v>0</v>
      </c>
      <c r="P600" s="79">
        <v>0.4</v>
      </c>
      <c r="Q600" s="79"/>
      <c r="R600" s="79">
        <v>0.1</v>
      </c>
      <c r="S600" s="79" t="s">
        <v>501</v>
      </c>
      <c r="T600" s="27">
        <v>0.2</v>
      </c>
      <c r="V600" s="241">
        <f>X600/1.1</f>
        <v>2.9090909090909092</v>
      </c>
      <c r="W600" s="255">
        <v>7.13</v>
      </c>
      <c r="X600" s="241">
        <v>3.2</v>
      </c>
      <c r="Y600" s="241">
        <f>AA600/1.1</f>
        <v>0.36363636363636365</v>
      </c>
      <c r="Z600" s="27">
        <f>AB600/1.05</f>
        <v>2.6666666666666665</v>
      </c>
      <c r="AA600" s="27">
        <v>0.4</v>
      </c>
      <c r="AB600" s="27">
        <v>2.8</v>
      </c>
      <c r="AD600" s="113">
        <v>3.4</v>
      </c>
      <c r="AF600" s="27">
        <v>2</v>
      </c>
      <c r="AI600" s="27">
        <v>0.66</v>
      </c>
      <c r="AJ600" s="27">
        <v>33</v>
      </c>
      <c r="AK600" s="27">
        <v>1.2</v>
      </c>
      <c r="AL600" s="27">
        <v>19</v>
      </c>
      <c r="AM600" s="27">
        <v>34</v>
      </c>
      <c r="AN600" s="27">
        <v>220</v>
      </c>
      <c r="AO600" s="27" t="s">
        <v>501</v>
      </c>
      <c r="AP600" s="27">
        <v>0.2</v>
      </c>
      <c r="AQ600" s="27">
        <v>0.02</v>
      </c>
      <c r="AS600" s="27">
        <v>200</v>
      </c>
      <c r="AT600" s="27">
        <v>0</v>
      </c>
      <c r="AV600" s="27">
        <v>0</v>
      </c>
      <c r="AW600" s="27">
        <v>145</v>
      </c>
      <c r="BD600" s="27">
        <v>0</v>
      </c>
      <c r="BE600" s="27">
        <v>0</v>
      </c>
      <c r="BG600" s="27">
        <v>0.23</v>
      </c>
      <c r="BI600" s="27">
        <v>0.06</v>
      </c>
      <c r="BJ600" s="27">
        <v>0.03</v>
      </c>
      <c r="BK600" s="27" t="s">
        <v>501</v>
      </c>
      <c r="BM600" s="27">
        <v>0.08</v>
      </c>
      <c r="BN600" s="27">
        <v>60</v>
      </c>
      <c r="BO600" s="27">
        <v>0</v>
      </c>
      <c r="BP600" s="27">
        <v>18</v>
      </c>
      <c r="BS600" s="27">
        <v>6.25</v>
      </c>
      <c r="BV600" s="27" t="s">
        <v>8</v>
      </c>
      <c r="BW600" s="27">
        <v>760</v>
      </c>
      <c r="CA600" s="27">
        <f>CB600+J600+L600+P600+AD600+AI600</f>
        <v>100</v>
      </c>
      <c r="CB600" s="27">
        <f>100-(J600+L600+P600+AI600+AD600+AH600)</f>
        <v>2.7399999999999949</v>
      </c>
    </row>
    <row r="601" spans="1:123" ht="15.5" x14ac:dyDescent="0.25">
      <c r="A601" s="10"/>
      <c r="E601" s="40"/>
      <c r="F601" s="17"/>
      <c r="G601" s="6"/>
      <c r="I601" s="217"/>
      <c r="J601" s="216"/>
      <c r="K601" s="216"/>
      <c r="L601" s="216"/>
      <c r="M601" s="216" t="s">
        <v>1110</v>
      </c>
      <c r="N601" s="216" t="s">
        <v>1110</v>
      </c>
      <c r="P601" s="79"/>
      <c r="Q601" s="79"/>
      <c r="R601" s="79"/>
      <c r="S601" s="79"/>
      <c r="V601" s="241" t="s">
        <v>1110</v>
      </c>
      <c r="W601" s="241" t="s">
        <v>1152</v>
      </c>
      <c r="X601" s="241"/>
      <c r="Y601" s="241" t="s">
        <v>1110</v>
      </c>
      <c r="Z601" s="27" t="s">
        <v>1110</v>
      </c>
      <c r="AD601" s="27" t="s">
        <v>1152</v>
      </c>
      <c r="AI601" s="27" t="s">
        <v>1152</v>
      </c>
      <c r="AT601" s="27" t="s">
        <v>1152</v>
      </c>
      <c r="BD601" s="27" t="s">
        <v>1110</v>
      </c>
    </row>
    <row r="602" spans="1:123" ht="15.5" x14ac:dyDescent="0.3">
      <c r="A602" s="10" t="s">
        <v>881</v>
      </c>
      <c r="B602" t="s">
        <v>499</v>
      </c>
      <c r="C602" s="25" t="s">
        <v>407</v>
      </c>
      <c r="D602" s="25">
        <v>1</v>
      </c>
      <c r="E602" s="40" t="s">
        <v>1284</v>
      </c>
      <c r="F602" s="17"/>
      <c r="G602" s="6" t="s">
        <v>53</v>
      </c>
      <c r="H602" s="27">
        <v>1</v>
      </c>
      <c r="I602" s="217">
        <f>(L602*17)+(P602*37)+(CB602*17)+(AH602*29)+(AD602*8)</f>
        <v>91.189999999999884</v>
      </c>
      <c r="J602" s="216">
        <v>92.8</v>
      </c>
      <c r="K602" s="216">
        <v>0.19</v>
      </c>
      <c r="L602" s="216">
        <v>1.2</v>
      </c>
      <c r="M602" s="216">
        <v>1.2</v>
      </c>
      <c r="N602" s="216">
        <v>0</v>
      </c>
      <c r="O602" s="27">
        <v>0</v>
      </c>
      <c r="P602" s="79">
        <v>0.5</v>
      </c>
      <c r="Q602" s="79"/>
      <c r="R602" s="79">
        <v>0.1</v>
      </c>
      <c r="S602" s="79" t="s">
        <v>501</v>
      </c>
      <c r="T602" s="27">
        <v>0.3</v>
      </c>
      <c r="V602" s="241">
        <f>X602/1.1</f>
        <v>2.0909090909090904</v>
      </c>
      <c r="W602" s="241">
        <v>7.88</v>
      </c>
      <c r="X602" s="241">
        <v>2.2999999999999998</v>
      </c>
      <c r="Y602" s="241">
        <f>AA602/1.1</f>
        <v>0.27272727272727271</v>
      </c>
      <c r="Z602" s="27">
        <f>AB602/1.05</f>
        <v>1.9047619047619047</v>
      </c>
      <c r="AA602" s="27">
        <v>0.3</v>
      </c>
      <c r="AB602" s="27">
        <v>2</v>
      </c>
      <c r="AD602" s="113">
        <v>3.2</v>
      </c>
      <c r="AE602"/>
      <c r="AF602" s="27">
        <v>1.9</v>
      </c>
      <c r="AI602" s="113">
        <v>0.73</v>
      </c>
      <c r="AJ602" s="27">
        <v>22</v>
      </c>
      <c r="AK602" s="27">
        <v>1</v>
      </c>
      <c r="AL602" s="27">
        <v>14</v>
      </c>
      <c r="AM602" s="27">
        <v>21</v>
      </c>
      <c r="AN602" s="27">
        <v>130</v>
      </c>
      <c r="AO602" s="27">
        <v>1</v>
      </c>
      <c r="AP602" s="27">
        <v>0.2</v>
      </c>
      <c r="AQ602" s="27">
        <v>0.01</v>
      </c>
      <c r="AS602" s="27">
        <v>200</v>
      </c>
      <c r="AT602" s="113">
        <v>35</v>
      </c>
      <c r="AV602" s="27">
        <v>0</v>
      </c>
      <c r="AW602" s="27">
        <v>120</v>
      </c>
      <c r="BE602" s="27">
        <v>0</v>
      </c>
      <c r="BG602" s="27">
        <v>0.23</v>
      </c>
      <c r="BI602" s="27">
        <v>0.05</v>
      </c>
      <c r="BJ602" s="27">
        <v>0.02</v>
      </c>
      <c r="BK602" s="27" t="s">
        <v>501</v>
      </c>
      <c r="BM602" s="27">
        <v>0.04</v>
      </c>
      <c r="BN602" s="27">
        <v>42</v>
      </c>
      <c r="BO602" s="27">
        <v>0</v>
      </c>
      <c r="BP602" s="27">
        <v>10</v>
      </c>
      <c r="BS602" s="27">
        <v>6.25</v>
      </c>
      <c r="BV602" s="27" t="s">
        <v>8</v>
      </c>
      <c r="BW602" s="27">
        <v>761</v>
      </c>
      <c r="CA602" s="27">
        <f>CB602+J602+L602+P602+AD602+AI602</f>
        <v>100</v>
      </c>
      <c r="CB602" s="27">
        <f>100-(J602+L602+P602+AI602+AD602+AH602)</f>
        <v>1.5699999999999932</v>
      </c>
    </row>
    <row r="603" spans="1:123" ht="15.5" x14ac:dyDescent="0.25">
      <c r="A603" s="10"/>
      <c r="E603" s="40"/>
      <c r="F603" s="17"/>
      <c r="G603" s="6"/>
      <c r="I603" s="217"/>
      <c r="J603" s="216"/>
      <c r="K603" s="216"/>
      <c r="L603" s="216"/>
      <c r="M603" s="216" t="s">
        <v>1110</v>
      </c>
      <c r="N603" s="216" t="s">
        <v>1110</v>
      </c>
      <c r="O603" s="27" t="s">
        <v>1153</v>
      </c>
      <c r="P603" s="79"/>
      <c r="Q603" s="79"/>
      <c r="R603" s="79"/>
      <c r="S603" s="79"/>
      <c r="V603" s="241" t="s">
        <v>1110</v>
      </c>
      <c r="W603" s="241" t="s">
        <v>1153</v>
      </c>
      <c r="X603" s="241"/>
      <c r="Y603" s="241" t="s">
        <v>1110</v>
      </c>
      <c r="AD603" s="27" t="s">
        <v>1153</v>
      </c>
      <c r="AI603" s="27" t="s">
        <v>1153</v>
      </c>
      <c r="AT603" s="27" t="s">
        <v>1153</v>
      </c>
    </row>
    <row r="604" spans="1:123" ht="15.5" x14ac:dyDescent="0.25">
      <c r="A604" s="10" t="s">
        <v>882</v>
      </c>
      <c r="B604" t="s">
        <v>499</v>
      </c>
      <c r="C604" s="25" t="s">
        <v>407</v>
      </c>
      <c r="D604" s="14">
        <v>2</v>
      </c>
      <c r="E604" s="40" t="s">
        <v>1286</v>
      </c>
      <c r="F604" s="40" t="s">
        <v>305</v>
      </c>
      <c r="G604" s="6" t="s">
        <v>18</v>
      </c>
      <c r="H604" s="27">
        <v>1</v>
      </c>
      <c r="I604" s="217">
        <f>(L604*17)+(P604*37)+(CB604*17)+(AH604*29)+(AD604*8)</f>
        <v>115.59999999999972</v>
      </c>
      <c r="J604" s="216">
        <v>89.9</v>
      </c>
      <c r="K604" s="216">
        <v>0.43</v>
      </c>
      <c r="L604" s="216">
        <v>2.7</v>
      </c>
      <c r="M604" s="216">
        <v>2.7</v>
      </c>
      <c r="N604" s="216">
        <v>0</v>
      </c>
      <c r="O604" s="27">
        <v>0</v>
      </c>
      <c r="P604" s="79">
        <v>0.2</v>
      </c>
      <c r="Q604" s="79"/>
      <c r="R604" s="79">
        <v>0.03</v>
      </c>
      <c r="S604" s="79">
        <v>0.04</v>
      </c>
      <c r="T604" s="27">
        <v>7.0000000000000007E-2</v>
      </c>
      <c r="V604" s="241">
        <v>1.6</v>
      </c>
      <c r="W604" s="241"/>
      <c r="X604" s="241"/>
      <c r="Y604" s="241">
        <v>1.2</v>
      </c>
      <c r="Z604" s="27">
        <v>0.4</v>
      </c>
      <c r="AC604" s="27">
        <v>0</v>
      </c>
      <c r="AD604" s="27">
        <v>2.9</v>
      </c>
      <c r="AI604" s="27">
        <v>2</v>
      </c>
      <c r="AJ604" s="27">
        <v>117</v>
      </c>
      <c r="AK604" s="27">
        <v>4.4000000000000004</v>
      </c>
      <c r="AL604" s="27">
        <v>78</v>
      </c>
      <c r="AM604" s="27">
        <v>50</v>
      </c>
      <c r="AN604" s="27">
        <v>348</v>
      </c>
      <c r="AO604" s="27">
        <v>892</v>
      </c>
      <c r="AP604" s="27">
        <v>0.73</v>
      </c>
      <c r="AQ604" s="27">
        <v>0.17</v>
      </c>
      <c r="AR604" s="27">
        <v>1.2</v>
      </c>
      <c r="AS604" s="27">
        <v>1680</v>
      </c>
      <c r="AU604" s="27">
        <v>468</v>
      </c>
      <c r="AV604" s="27">
        <v>0</v>
      </c>
      <c r="AW604" s="27">
        <v>2807</v>
      </c>
      <c r="BD604" s="27">
        <v>0</v>
      </c>
      <c r="BG604" s="27">
        <v>0.3</v>
      </c>
      <c r="BI604" s="27">
        <v>0.03</v>
      </c>
      <c r="BJ604" s="27">
        <v>0.1</v>
      </c>
      <c r="BK604" s="27">
        <v>0.6</v>
      </c>
      <c r="BM604" s="27">
        <v>0.08</v>
      </c>
      <c r="BN604" s="27">
        <v>52</v>
      </c>
      <c r="BO604" s="27">
        <v>0</v>
      </c>
      <c r="BP604" s="27">
        <v>24</v>
      </c>
      <c r="BS604" s="27">
        <v>6.25</v>
      </c>
      <c r="BV604" s="27" t="s">
        <v>1420</v>
      </c>
      <c r="BW604" s="27">
        <v>4168</v>
      </c>
      <c r="CA604" s="27">
        <f>CB604+J604+L604+P604+AD604+AI604</f>
        <v>100</v>
      </c>
      <c r="CB604" s="27">
        <f>100-(J604+L604+P604+AI604+AD604+AH604)</f>
        <v>2.2999999999999829</v>
      </c>
    </row>
    <row r="605" spans="1:123" ht="15.5" x14ac:dyDescent="0.25">
      <c r="A605" s="10"/>
      <c r="E605" s="40"/>
      <c r="F605" s="40"/>
      <c r="G605" s="6"/>
      <c r="I605" s="217"/>
      <c r="J605" s="216"/>
      <c r="K605" s="216"/>
      <c r="L605" s="216"/>
      <c r="M605" s="216"/>
      <c r="N605" s="216"/>
      <c r="V605" s="241"/>
      <c r="W605" s="241"/>
      <c r="X605" s="241"/>
      <c r="Y605" s="241"/>
    </row>
    <row r="606" spans="1:123" ht="15.5" x14ac:dyDescent="0.25">
      <c r="A606" s="10" t="s">
        <v>883</v>
      </c>
      <c r="B606" t="s">
        <v>499</v>
      </c>
      <c r="C606" s="25" t="s">
        <v>409</v>
      </c>
      <c r="D606" s="14">
        <v>2</v>
      </c>
      <c r="E606" s="40" t="s">
        <v>1511</v>
      </c>
      <c r="F606" s="5" t="s">
        <v>17</v>
      </c>
      <c r="G606" s="6" t="s">
        <v>18</v>
      </c>
      <c r="H606" s="27">
        <v>1</v>
      </c>
      <c r="I606" s="217">
        <f>(L606*17)+(P606*37)+(CB606*17)+(AH606*29)+(AD606*8)</f>
        <v>215.82521448305971</v>
      </c>
      <c r="J606" s="216">
        <v>86.937336047695197</v>
      </c>
      <c r="K606" s="216">
        <v>0.4095535844118075</v>
      </c>
      <c r="L606" s="216">
        <v>2.5716155300276284</v>
      </c>
      <c r="M606" s="216">
        <v>2.5716155300276284</v>
      </c>
      <c r="N606" s="216">
        <v>0</v>
      </c>
      <c r="O606" s="27">
        <v>0</v>
      </c>
      <c r="P606" s="216">
        <v>3.047840628180893</v>
      </c>
      <c r="Q606" s="216"/>
      <c r="R606" s="216">
        <v>0.39002835538752367</v>
      </c>
      <c r="S606" s="216">
        <v>0.56870801221462863</v>
      </c>
      <c r="T606" s="27">
        <v>1.9016620619456157</v>
      </c>
      <c r="U606" s="27">
        <v>0</v>
      </c>
      <c r="V606" s="241">
        <v>1.5239203140904465</v>
      </c>
      <c r="W606" s="241">
        <v>0</v>
      </c>
      <c r="X606" s="241">
        <v>0</v>
      </c>
      <c r="Y606" s="241">
        <v>1.1429402355678349</v>
      </c>
      <c r="Z606" s="27">
        <v>0.38098007852261162</v>
      </c>
      <c r="AA606" s="27">
        <v>0</v>
      </c>
      <c r="AB606" s="27">
        <v>0</v>
      </c>
      <c r="AC606" s="27">
        <v>0</v>
      </c>
      <c r="AD606" s="27">
        <v>2.7621055692889342</v>
      </c>
      <c r="AE606" s="27">
        <v>0</v>
      </c>
      <c r="AF606" s="27">
        <v>0</v>
      </c>
      <c r="AG606" s="27">
        <v>0</v>
      </c>
      <c r="AH606" s="27">
        <v>0</v>
      </c>
      <c r="AI606" s="27">
        <v>2.4904667733023125</v>
      </c>
      <c r="AJ606" s="27">
        <v>111.79860404246038</v>
      </c>
      <c r="AK606" s="27">
        <v>4.1924952741020798</v>
      </c>
      <c r="AL606" s="27">
        <v>74.877824632834091</v>
      </c>
      <c r="AM606" s="27">
        <v>47.628224516504289</v>
      </c>
      <c r="AN606" s="27">
        <v>331.96127671949984</v>
      </c>
      <c r="AO606" s="27">
        <v>1074.4781154573216</v>
      </c>
      <c r="AP606" s="27">
        <v>0.69586011342155019</v>
      </c>
      <c r="AQ606" s="27">
        <v>0.16344045368620039</v>
      </c>
      <c r="AR606" s="27">
        <v>1.1429402355678349</v>
      </c>
      <c r="AS606" s="27">
        <v>1600.1163297949688</v>
      </c>
      <c r="AT606" s="27">
        <v>0</v>
      </c>
      <c r="AU606" s="27">
        <v>445.83241238912319</v>
      </c>
      <c r="AV606" s="27">
        <v>0</v>
      </c>
      <c r="AW606" s="27">
        <v>2673.5277010324271</v>
      </c>
      <c r="AX606" s="27">
        <v>0</v>
      </c>
      <c r="AY606" s="27">
        <v>0</v>
      </c>
      <c r="AZ606" s="27">
        <v>0</v>
      </c>
      <c r="BA606" s="27">
        <v>0</v>
      </c>
      <c r="BB606" s="27">
        <v>0</v>
      </c>
      <c r="BC606" s="27">
        <v>0</v>
      </c>
      <c r="BD606" s="27">
        <v>0</v>
      </c>
      <c r="BE606" s="27">
        <v>0</v>
      </c>
      <c r="BF606" s="27">
        <v>0</v>
      </c>
      <c r="BG606" s="27">
        <v>1.4063879598662206</v>
      </c>
      <c r="BH606" s="27">
        <v>0</v>
      </c>
      <c r="BI606" s="27">
        <v>1.8572778827977317E-2</v>
      </c>
      <c r="BJ606" s="27">
        <v>8.0767776646793688E-2</v>
      </c>
      <c r="BK606" s="27">
        <v>0.40002908244874219</v>
      </c>
      <c r="BM606" s="27">
        <v>4.5717609422713398E-2</v>
      </c>
      <c r="BN606" s="27">
        <v>29.716446124763706</v>
      </c>
      <c r="BO606" s="27">
        <v>0</v>
      </c>
      <c r="BP606" s="27">
        <v>12.572342591246185</v>
      </c>
      <c r="BS606" s="27">
        <v>6.25</v>
      </c>
      <c r="BV606" s="27" t="s">
        <v>496</v>
      </c>
      <c r="CA606" s="27">
        <f>CB606+J606+L606+P606+AD606+AI606</f>
        <v>100</v>
      </c>
      <c r="CB606" s="27">
        <f>100-(J606+L606+P606+AI606+AD606+AH606)</f>
        <v>2.190635451505031</v>
      </c>
    </row>
    <row r="607" spans="1:123" ht="15.5" x14ac:dyDescent="0.25">
      <c r="A607" s="10"/>
      <c r="E607" s="40"/>
      <c r="F607" s="5"/>
      <c r="G607" s="6"/>
      <c r="I607" s="217"/>
      <c r="J607" s="216"/>
      <c r="K607" s="216"/>
      <c r="L607" s="216"/>
      <c r="M607" s="216"/>
      <c r="N607" s="216"/>
      <c r="V607" s="241"/>
      <c r="W607" s="241"/>
      <c r="X607" s="241"/>
      <c r="Y607" s="241"/>
    </row>
    <row r="608" spans="1:123" ht="15.5" x14ac:dyDescent="0.25">
      <c r="A608" s="10" t="s">
        <v>884</v>
      </c>
      <c r="B608" t="s">
        <v>499</v>
      </c>
      <c r="C608" s="25" t="s">
        <v>407</v>
      </c>
      <c r="D608" s="25">
        <v>1</v>
      </c>
      <c r="E608" s="40" t="s">
        <v>1287</v>
      </c>
      <c r="F608" s="17"/>
      <c r="G608" s="6" t="s">
        <v>15</v>
      </c>
      <c r="H608" s="27">
        <v>1</v>
      </c>
      <c r="I608" s="217">
        <f>(L608*17)+(P608*37)+(CB608*17)+(AH608*29)+(AD608*8)</f>
        <v>97.599999999999795</v>
      </c>
      <c r="J608" s="216">
        <v>91.6</v>
      </c>
      <c r="K608" s="216">
        <v>0.46</v>
      </c>
      <c r="L608" s="216">
        <v>2.9</v>
      </c>
      <c r="M608" s="216">
        <v>2.9</v>
      </c>
      <c r="N608" s="216">
        <v>0</v>
      </c>
      <c r="O608" s="27">
        <v>0</v>
      </c>
      <c r="P608" s="216">
        <v>0.4</v>
      </c>
      <c r="Q608" s="216"/>
      <c r="R608" s="216">
        <v>0.06</v>
      </c>
      <c r="S608" s="216">
        <v>0.01</v>
      </c>
      <c r="T608" s="216">
        <v>0.15</v>
      </c>
      <c r="V608" s="241">
        <v>0.8</v>
      </c>
      <c r="W608" s="241"/>
      <c r="X608" s="241"/>
      <c r="Y608" s="241" t="s">
        <v>501</v>
      </c>
      <c r="Z608" s="27">
        <v>0.7</v>
      </c>
      <c r="AC608" s="27">
        <v>0</v>
      </c>
      <c r="AD608" s="27">
        <v>2.7</v>
      </c>
      <c r="AI608" s="27">
        <v>1.7</v>
      </c>
      <c r="AJ608" s="27">
        <v>99</v>
      </c>
      <c r="AK608" s="27">
        <v>2.7</v>
      </c>
      <c r="AL608" s="27">
        <v>79</v>
      </c>
      <c r="AM608" s="27">
        <v>49</v>
      </c>
      <c r="AN608" s="27">
        <v>558</v>
      </c>
      <c r="AO608" s="27">
        <v>79</v>
      </c>
      <c r="AP608" s="27">
        <v>0.53</v>
      </c>
      <c r="AQ608" s="27">
        <v>0.13</v>
      </c>
      <c r="AR608" s="27">
        <v>1</v>
      </c>
      <c r="AS608" s="27">
        <v>897</v>
      </c>
      <c r="AU608" s="27">
        <v>672</v>
      </c>
      <c r="AV608" s="27">
        <v>0</v>
      </c>
      <c r="AW608" s="27">
        <v>4032</v>
      </c>
      <c r="BD608" s="27">
        <v>0</v>
      </c>
      <c r="BG608" s="27">
        <v>1.89</v>
      </c>
      <c r="BI608" s="27">
        <v>0.08</v>
      </c>
      <c r="BJ608" s="27">
        <v>0.19</v>
      </c>
      <c r="BK608" s="27">
        <v>0.7</v>
      </c>
      <c r="BM608" s="27">
        <v>0.19500000000000001</v>
      </c>
      <c r="BN608" s="27">
        <v>194</v>
      </c>
      <c r="BO608" s="27">
        <v>0</v>
      </c>
      <c r="BP608" s="27">
        <v>28</v>
      </c>
      <c r="BS608" s="27">
        <v>6.25</v>
      </c>
      <c r="BV608" s="27" t="s">
        <v>1420</v>
      </c>
      <c r="BW608" s="27">
        <v>4167</v>
      </c>
      <c r="CA608" s="27">
        <f>CB608+J608+L608+P608+AD608+AI608</f>
        <v>100</v>
      </c>
      <c r="CB608" s="27">
        <f>100-(J608+L608+P608+AI608+AD608+AH608)</f>
        <v>0.69999999999998863</v>
      </c>
    </row>
    <row r="609" spans="1:80" ht="15.5" x14ac:dyDescent="0.25">
      <c r="A609" s="10"/>
      <c r="E609" s="40"/>
      <c r="F609" s="17"/>
      <c r="G609" s="6"/>
      <c r="I609" s="217"/>
      <c r="J609" s="216"/>
      <c r="K609" s="216"/>
      <c r="L609" s="216"/>
      <c r="M609" s="216"/>
      <c r="N609" s="216"/>
      <c r="P609" s="216"/>
      <c r="Q609" s="216"/>
      <c r="R609" s="216"/>
      <c r="S609" s="216"/>
      <c r="T609" s="216"/>
    </row>
    <row r="610" spans="1:80" ht="15.5" x14ac:dyDescent="0.25">
      <c r="A610" s="10" t="s">
        <v>885</v>
      </c>
      <c r="B610" t="s">
        <v>499</v>
      </c>
      <c r="C610" s="25" t="s">
        <v>407</v>
      </c>
      <c r="D610" s="25">
        <v>1</v>
      </c>
      <c r="E610" s="40" t="s">
        <v>1276</v>
      </c>
      <c r="F610" s="17"/>
      <c r="G610" s="6" t="s">
        <v>16</v>
      </c>
      <c r="H610" s="27">
        <v>1</v>
      </c>
      <c r="I610" s="217">
        <f>(L610*17)+(P610*37)+(CB610*17)+(AH610*29)+(AD610*8)</f>
        <v>103.39999999999996</v>
      </c>
      <c r="J610" s="216">
        <v>91.2</v>
      </c>
      <c r="K610" s="216">
        <v>0.48</v>
      </c>
      <c r="L610" s="216">
        <v>3</v>
      </c>
      <c r="M610" s="216">
        <v>3</v>
      </c>
      <c r="N610" s="216">
        <v>0</v>
      </c>
      <c r="O610" s="27">
        <v>0</v>
      </c>
      <c r="P610" s="216">
        <v>0.3</v>
      </c>
      <c r="Q610" s="216"/>
      <c r="R610" s="216">
        <v>0.04</v>
      </c>
      <c r="S610" s="216">
        <v>0.01</v>
      </c>
      <c r="T610" s="216">
        <v>0.11</v>
      </c>
      <c r="V610" s="241">
        <v>1.4</v>
      </c>
      <c r="W610" s="241"/>
      <c r="X610" s="241"/>
      <c r="Y610" s="241" t="s">
        <v>501</v>
      </c>
      <c r="Z610" s="27">
        <v>1.4</v>
      </c>
      <c r="AC610" s="27">
        <v>0</v>
      </c>
      <c r="AD610" s="27">
        <v>2.4</v>
      </c>
      <c r="AI610" s="27">
        <v>1.8</v>
      </c>
      <c r="AJ610" s="27">
        <v>136</v>
      </c>
      <c r="AK610" s="27">
        <v>3.6</v>
      </c>
      <c r="AL610" s="27">
        <v>87</v>
      </c>
      <c r="AM610" s="27">
        <v>56</v>
      </c>
      <c r="AN610" s="27">
        <v>466</v>
      </c>
      <c r="AO610" s="27">
        <v>70</v>
      </c>
      <c r="AP610" s="27">
        <v>0.76</v>
      </c>
      <c r="AQ610" s="27">
        <v>0.17</v>
      </c>
      <c r="AR610" s="27">
        <v>15</v>
      </c>
      <c r="AS610" s="27">
        <v>935</v>
      </c>
      <c r="AU610" s="27">
        <v>819</v>
      </c>
      <c r="AV610" s="27">
        <v>0</v>
      </c>
      <c r="AW610" s="27">
        <v>4914</v>
      </c>
      <c r="BD610" s="27">
        <v>0</v>
      </c>
      <c r="BG610" s="27">
        <v>0.96</v>
      </c>
      <c r="BI610" s="27">
        <v>0.1</v>
      </c>
      <c r="BJ610" s="27">
        <v>0.24</v>
      </c>
      <c r="BK610" s="27">
        <v>0.5</v>
      </c>
      <c r="BM610" s="27">
        <v>0.24199999999999999</v>
      </c>
      <c r="BN610" s="27">
        <v>146</v>
      </c>
      <c r="BO610" s="27">
        <v>0</v>
      </c>
      <c r="BP610" s="27">
        <v>10</v>
      </c>
      <c r="BS610" s="27">
        <v>6.25</v>
      </c>
      <c r="BV610" s="27" t="s">
        <v>1420</v>
      </c>
      <c r="BW610" s="27">
        <v>3761</v>
      </c>
      <c r="CA610" s="27">
        <f>CB610+J610+L610+P610+AD610+AI610</f>
        <v>100</v>
      </c>
      <c r="CB610" s="27">
        <f>100-(J610+L610+P610+AI610+AD610+AH610)</f>
        <v>1.2999999999999972</v>
      </c>
    </row>
    <row r="611" spans="1:80" ht="15.5" x14ac:dyDescent="0.25">
      <c r="A611" s="10"/>
      <c r="E611" s="40"/>
      <c r="F611" s="17"/>
      <c r="G611" s="6"/>
      <c r="I611" s="217"/>
      <c r="J611" s="216"/>
      <c r="K611" s="216"/>
      <c r="L611" s="216"/>
      <c r="M611" s="216"/>
      <c r="N611" s="216"/>
      <c r="P611" s="216"/>
      <c r="Q611" s="216"/>
      <c r="R611" s="216"/>
      <c r="S611" s="216"/>
      <c r="T611" s="216"/>
      <c r="V611" s="241"/>
      <c r="W611" s="241"/>
      <c r="X611" s="241"/>
      <c r="Y611" s="241"/>
    </row>
    <row r="612" spans="1:80" ht="15.5" x14ac:dyDescent="0.25">
      <c r="A612" s="10" t="s">
        <v>886</v>
      </c>
      <c r="C612" s="25" t="s">
        <v>409</v>
      </c>
      <c r="D612" s="107">
        <v>3</v>
      </c>
      <c r="E612" s="40" t="s">
        <v>1288</v>
      </c>
      <c r="F612" s="17"/>
      <c r="G612" s="6" t="s">
        <v>16</v>
      </c>
      <c r="J612" s="216"/>
      <c r="K612" s="216"/>
      <c r="L612" s="216"/>
      <c r="M612" s="216"/>
      <c r="N612" s="216"/>
      <c r="P612" s="216"/>
      <c r="Q612" s="216"/>
      <c r="R612" s="216"/>
      <c r="S612" s="216"/>
      <c r="T612" s="216"/>
      <c r="V612" s="241"/>
      <c r="W612" s="241"/>
      <c r="X612" s="241"/>
      <c r="Y612" s="241"/>
      <c r="BS612" s="27">
        <v>6.25</v>
      </c>
      <c r="BV612" s="27" t="s">
        <v>496</v>
      </c>
    </row>
    <row r="613" spans="1:80" ht="15.5" x14ac:dyDescent="0.25">
      <c r="A613" s="10"/>
      <c r="E613" s="40"/>
      <c r="F613" s="17"/>
      <c r="G613" s="6"/>
      <c r="J613" s="216"/>
      <c r="K613" s="216"/>
      <c r="L613" s="216"/>
      <c r="M613" s="216"/>
      <c r="N613" s="216"/>
      <c r="P613" s="216"/>
      <c r="Q613" s="216"/>
      <c r="R613" s="216"/>
      <c r="S613" s="216"/>
      <c r="T613" s="216"/>
      <c r="V613" s="241"/>
      <c r="W613" s="241"/>
      <c r="X613" s="241"/>
      <c r="Y613" s="241"/>
    </row>
    <row r="614" spans="1:80" ht="15.5" x14ac:dyDescent="0.25">
      <c r="A614" s="10" t="s">
        <v>887</v>
      </c>
      <c r="B614" t="s">
        <v>499</v>
      </c>
      <c r="C614" s="25" t="s">
        <v>407</v>
      </c>
      <c r="D614" s="14">
        <v>2</v>
      </c>
      <c r="E614" s="40" t="s">
        <v>1289</v>
      </c>
      <c r="F614" s="17"/>
      <c r="G614" s="131" t="s">
        <v>1418</v>
      </c>
      <c r="H614" s="27">
        <v>0.69</v>
      </c>
      <c r="I614" s="217">
        <f>(L614*17)+(P614*37)+(CB614*17)+(AH614*29)+(AD614*8)</f>
        <v>128.82999999999993</v>
      </c>
      <c r="J614" s="216">
        <v>92.2</v>
      </c>
      <c r="K614" s="216">
        <v>0.32</v>
      </c>
      <c r="L614" s="216">
        <v>2</v>
      </c>
      <c r="M614" s="216">
        <v>2</v>
      </c>
      <c r="N614" s="216">
        <v>0</v>
      </c>
      <c r="O614" s="27">
        <v>0</v>
      </c>
      <c r="P614" s="216">
        <v>0.5</v>
      </c>
      <c r="Q614" s="216"/>
      <c r="R614" s="216">
        <v>0.1</v>
      </c>
      <c r="S614" s="216">
        <v>0.1</v>
      </c>
      <c r="T614" s="216">
        <v>0.2</v>
      </c>
      <c r="V614" s="241">
        <f>X614/1.1</f>
        <v>2.7272727272727271</v>
      </c>
      <c r="W614" s="241"/>
      <c r="X614" s="241">
        <v>3</v>
      </c>
      <c r="Y614" s="241">
        <f>AA614/1.1</f>
        <v>0.18181818181818182</v>
      </c>
      <c r="Z614" s="27">
        <f>AB614/1.05</f>
        <v>2.6666666666666665</v>
      </c>
      <c r="AA614" s="27">
        <v>0.2</v>
      </c>
      <c r="AB614" s="27">
        <v>2.8</v>
      </c>
      <c r="AF614" s="27">
        <v>1.5</v>
      </c>
      <c r="AI614" s="112">
        <v>0.81</v>
      </c>
      <c r="AJ614" s="27">
        <v>39</v>
      </c>
      <c r="AK614" s="27">
        <v>1.9</v>
      </c>
      <c r="AL614" s="27">
        <v>12</v>
      </c>
      <c r="AM614" s="27">
        <v>29</v>
      </c>
      <c r="AN614" s="27">
        <v>260</v>
      </c>
      <c r="AO614" s="27">
        <v>7</v>
      </c>
      <c r="AP614" s="27">
        <v>0.4</v>
      </c>
      <c r="AQ614" s="27">
        <v>0.06</v>
      </c>
      <c r="AS614" s="27">
        <v>0.2</v>
      </c>
      <c r="AV614" s="27">
        <v>0</v>
      </c>
      <c r="AW614" s="27">
        <v>620</v>
      </c>
      <c r="BD614" s="27">
        <v>0</v>
      </c>
      <c r="BI614" s="27">
        <v>0.05</v>
      </c>
      <c r="BJ614" s="27">
        <v>0.03</v>
      </c>
      <c r="BK614" s="27">
        <v>0.5</v>
      </c>
      <c r="BM614" s="27">
        <v>0.13</v>
      </c>
      <c r="BN614" s="27">
        <v>54</v>
      </c>
      <c r="BO614" s="27">
        <v>0</v>
      </c>
      <c r="BP614" s="27">
        <v>26</v>
      </c>
      <c r="BS614" s="27">
        <v>6.25</v>
      </c>
      <c r="BV614" s="27" t="s">
        <v>8</v>
      </c>
      <c r="BW614" s="27">
        <v>850</v>
      </c>
      <c r="CA614" s="27">
        <f>CB614+J614+L614+P614+AD614+AI614</f>
        <v>100</v>
      </c>
      <c r="CB614" s="27">
        <f>100-(J614+L614+P614+AI614+AD614+AH614)</f>
        <v>4.4899999999999949</v>
      </c>
    </row>
    <row r="615" spans="1:80" ht="15.5" x14ac:dyDescent="0.25">
      <c r="A615" s="10"/>
      <c r="E615" s="40"/>
      <c r="F615" s="17"/>
      <c r="G615" s="131"/>
      <c r="I615" s="217"/>
      <c r="J615" s="216"/>
      <c r="K615" s="216"/>
      <c r="L615" s="216"/>
      <c r="M615" s="216" t="s">
        <v>1110</v>
      </c>
      <c r="N615" s="216" t="s">
        <v>1110</v>
      </c>
      <c r="P615" s="216"/>
      <c r="Q615" s="216"/>
      <c r="R615" s="216"/>
      <c r="S615" s="216"/>
      <c r="T615" s="216"/>
      <c r="V615" s="241" t="s">
        <v>408</v>
      </c>
      <c r="W615" s="241"/>
      <c r="X615" s="241"/>
      <c r="Y615" s="241" t="s">
        <v>499</v>
      </c>
      <c r="AI615" s="27" t="s">
        <v>1301</v>
      </c>
    </row>
    <row r="616" spans="1:80" ht="15.5" x14ac:dyDescent="0.25">
      <c r="A616" s="10" t="s">
        <v>888</v>
      </c>
      <c r="B616" t="s">
        <v>499</v>
      </c>
      <c r="C616" s="25" t="s">
        <v>407</v>
      </c>
      <c r="D616" s="25">
        <v>1</v>
      </c>
      <c r="E616" s="40" t="s">
        <v>1516</v>
      </c>
      <c r="F616" s="40" t="s">
        <v>164</v>
      </c>
      <c r="G616" s="6" t="s">
        <v>28</v>
      </c>
      <c r="H616" s="27">
        <v>1</v>
      </c>
      <c r="I616" s="217">
        <f>(L616*17)+(P616*37)+(CB616*17)+(AH616*29)+(AD616*8)</f>
        <v>70.800000000000054</v>
      </c>
      <c r="J616" s="216">
        <v>94.6</v>
      </c>
      <c r="K616" s="216">
        <v>0.14000000000000001</v>
      </c>
      <c r="L616" s="216">
        <v>0.9</v>
      </c>
      <c r="M616" s="216">
        <v>0.9</v>
      </c>
      <c r="N616" s="216">
        <v>0</v>
      </c>
      <c r="O616" s="27">
        <v>0</v>
      </c>
      <c r="P616" s="216">
        <v>0.1</v>
      </c>
      <c r="Q616" s="216"/>
      <c r="R616" s="216">
        <v>0.01</v>
      </c>
      <c r="S616" s="216">
        <v>0.01</v>
      </c>
      <c r="T616" s="216">
        <v>0.05</v>
      </c>
      <c r="V616" s="241">
        <v>3.1</v>
      </c>
      <c r="W616" s="241"/>
      <c r="X616" s="241"/>
      <c r="Y616" s="241">
        <v>0.1</v>
      </c>
      <c r="Z616" s="27">
        <v>2.9</v>
      </c>
      <c r="AC616" s="27">
        <v>0</v>
      </c>
      <c r="AD616" s="27">
        <v>1.8</v>
      </c>
      <c r="AI616" s="27">
        <v>0.4</v>
      </c>
      <c r="AJ616" s="27">
        <v>7</v>
      </c>
      <c r="AK616" s="27">
        <v>0.9</v>
      </c>
      <c r="AL616" s="27">
        <v>10</v>
      </c>
      <c r="AM616" s="27">
        <v>23</v>
      </c>
      <c r="AN616" s="27">
        <v>177</v>
      </c>
      <c r="AO616" s="27">
        <v>6</v>
      </c>
      <c r="AP616" s="27">
        <v>0.24</v>
      </c>
      <c r="AQ616" s="27">
        <v>0.17</v>
      </c>
      <c r="AR616" s="27" t="s">
        <v>501</v>
      </c>
      <c r="AS616" s="27">
        <v>120</v>
      </c>
      <c r="AU616" s="27">
        <v>36</v>
      </c>
      <c r="AV616" s="27">
        <v>0</v>
      </c>
      <c r="AW616" s="27">
        <v>214</v>
      </c>
      <c r="BD616" s="27">
        <v>0</v>
      </c>
      <c r="BG616" s="27">
        <v>0.04</v>
      </c>
      <c r="BI616" s="27">
        <v>0.04</v>
      </c>
      <c r="BJ616" s="27">
        <v>0.02</v>
      </c>
      <c r="BK616" s="27">
        <v>0.6</v>
      </c>
      <c r="BM616" s="27">
        <v>0.17100000000000001</v>
      </c>
      <c r="BN616" s="27">
        <v>5</v>
      </c>
      <c r="BO616" s="27">
        <v>0</v>
      </c>
      <c r="BP616" s="27">
        <v>77</v>
      </c>
      <c r="BS616" s="27">
        <v>6.25</v>
      </c>
      <c r="BV616" s="27" t="s">
        <v>1420</v>
      </c>
      <c r="BW616" s="27">
        <v>3733</v>
      </c>
      <c r="CA616" s="27">
        <f>CB616+J616+L616+P616+AD616+AI616</f>
        <v>100</v>
      </c>
      <c r="CB616" s="27">
        <f>100-(J616+L616+P616+AI616+AD616+AH616)</f>
        <v>2.2000000000000028</v>
      </c>
    </row>
    <row r="617" spans="1:80" ht="15.5" x14ac:dyDescent="0.25">
      <c r="A617" s="10"/>
      <c r="E617" s="40"/>
      <c r="F617" s="40"/>
      <c r="G617" s="6"/>
      <c r="I617" s="217"/>
      <c r="J617" s="216"/>
      <c r="K617" s="216"/>
      <c r="L617" s="216"/>
      <c r="M617" s="216"/>
      <c r="N617" s="216"/>
      <c r="P617" s="216"/>
      <c r="Q617" s="216"/>
      <c r="R617" s="216"/>
      <c r="S617" s="216"/>
      <c r="T617" s="216"/>
      <c r="V617" s="241"/>
      <c r="W617" s="241"/>
      <c r="X617" s="241"/>
      <c r="Y617" s="241"/>
    </row>
    <row r="618" spans="1:80" ht="15" x14ac:dyDescent="0.25">
      <c r="A618" s="10" t="s">
        <v>889</v>
      </c>
      <c r="C618" s="25" t="s">
        <v>409</v>
      </c>
      <c r="D618" s="107">
        <v>3</v>
      </c>
      <c r="E618" s="40" t="s">
        <v>1275</v>
      </c>
      <c r="F618" s="5" t="s">
        <v>1514</v>
      </c>
      <c r="G618" s="17"/>
      <c r="I618" s="217"/>
      <c r="J618" s="216"/>
      <c r="K618" s="216"/>
      <c r="L618" s="216"/>
      <c r="M618" s="216"/>
      <c r="N618" s="216"/>
      <c r="P618" s="216"/>
      <c r="Q618" s="216"/>
      <c r="R618" s="216"/>
      <c r="S618" s="216"/>
      <c r="T618" s="216"/>
      <c r="V618" s="241"/>
      <c r="W618" s="241"/>
      <c r="X618" s="241"/>
      <c r="Y618" s="241"/>
      <c r="BS618" s="27">
        <v>6.25</v>
      </c>
      <c r="BV618" s="27" t="s">
        <v>496</v>
      </c>
    </row>
    <row r="619" spans="1:80" ht="15" x14ac:dyDescent="0.25">
      <c r="A619" s="10"/>
      <c r="E619" s="40"/>
      <c r="F619" s="5"/>
      <c r="G619" s="17"/>
      <c r="I619" s="217"/>
      <c r="J619" s="216"/>
      <c r="K619" s="216"/>
      <c r="L619" s="216"/>
      <c r="M619" s="216"/>
      <c r="N619" s="216"/>
      <c r="P619" s="216"/>
      <c r="Q619" s="216"/>
      <c r="R619" s="216"/>
      <c r="S619" s="216"/>
      <c r="T619" s="216"/>
      <c r="V619" s="241"/>
      <c r="W619" s="241"/>
      <c r="X619" s="241"/>
      <c r="Y619" s="241"/>
    </row>
    <row r="620" spans="1:80" ht="15" x14ac:dyDescent="0.25">
      <c r="A620" s="10" t="s">
        <v>890</v>
      </c>
      <c r="C620" s="25" t="s">
        <v>409</v>
      </c>
      <c r="D620" s="107">
        <v>3</v>
      </c>
      <c r="E620" s="40" t="s">
        <v>1176</v>
      </c>
      <c r="F620" s="5" t="s">
        <v>306</v>
      </c>
      <c r="G620" s="17"/>
      <c r="I620" s="217"/>
      <c r="J620" s="216"/>
      <c r="K620" s="216"/>
      <c r="L620" s="216"/>
      <c r="M620" s="216"/>
      <c r="N620" s="216"/>
      <c r="V620" s="241"/>
      <c r="W620" s="241"/>
      <c r="X620" s="241"/>
      <c r="Y620" s="241"/>
      <c r="BS620" s="27">
        <v>6.25</v>
      </c>
      <c r="BV620" s="27" t="s">
        <v>496</v>
      </c>
    </row>
    <row r="621" spans="1:80" ht="15" x14ac:dyDescent="0.25">
      <c r="A621" s="10"/>
      <c r="E621" s="40"/>
      <c r="F621" s="5"/>
      <c r="G621" s="17"/>
      <c r="I621" s="217"/>
      <c r="J621" s="216"/>
      <c r="K621" s="216"/>
      <c r="L621" s="216"/>
      <c r="M621" s="216"/>
      <c r="N621" s="216"/>
      <c r="V621" s="241"/>
      <c r="W621" s="241"/>
      <c r="X621" s="241"/>
      <c r="Y621" s="241"/>
    </row>
    <row r="622" spans="1:80" ht="15.5" x14ac:dyDescent="0.25">
      <c r="A622" s="10" t="s">
        <v>891</v>
      </c>
      <c r="B622" t="s">
        <v>499</v>
      </c>
      <c r="C622" s="25" t="s">
        <v>407</v>
      </c>
      <c r="D622" s="25">
        <v>1</v>
      </c>
      <c r="E622" s="40" t="s">
        <v>1274</v>
      </c>
      <c r="F622" s="17"/>
      <c r="G622" s="6" t="s">
        <v>28</v>
      </c>
      <c r="H622" s="27">
        <v>1</v>
      </c>
      <c r="I622" s="217">
        <f>(L622*17)+(P622*37)+(CB622*17)+(AH622*29)+(AD622*8)</f>
        <v>107.19999999999979</v>
      </c>
      <c r="J622" s="216">
        <v>91.9</v>
      </c>
      <c r="K622" s="216">
        <v>0.22</v>
      </c>
      <c r="L622" s="216">
        <v>1.4</v>
      </c>
      <c r="M622" s="216">
        <v>1.4</v>
      </c>
      <c r="N622" s="216">
        <v>0</v>
      </c>
      <c r="O622" s="27">
        <v>0</v>
      </c>
      <c r="P622" s="216">
        <v>0.2</v>
      </c>
      <c r="Q622" s="216"/>
      <c r="R622" s="216">
        <v>0.03</v>
      </c>
      <c r="S622" s="216">
        <v>0.01</v>
      </c>
      <c r="T622" s="27">
        <v>0.11</v>
      </c>
      <c r="V622" s="241">
        <v>4.7</v>
      </c>
      <c r="W622" s="241"/>
      <c r="X622" s="241"/>
      <c r="Y622" s="241">
        <v>0.3</v>
      </c>
      <c r="Z622" s="27">
        <v>4.2</v>
      </c>
      <c r="AC622" s="27">
        <v>0</v>
      </c>
      <c r="AD622" s="27">
        <v>2.7</v>
      </c>
      <c r="AI622" s="27">
        <v>0.6</v>
      </c>
      <c r="AJ622" s="27">
        <v>10</v>
      </c>
      <c r="AK622" s="27">
        <v>1.3</v>
      </c>
      <c r="AL622" s="27">
        <v>14</v>
      </c>
      <c r="AM622" s="27">
        <v>31</v>
      </c>
      <c r="AN622" s="27">
        <v>239</v>
      </c>
      <c r="AO622" s="27">
        <v>9</v>
      </c>
      <c r="AP622" s="27">
        <v>0.34</v>
      </c>
      <c r="AQ622" s="27">
        <v>0.24</v>
      </c>
      <c r="AR622" s="27" t="s">
        <v>501</v>
      </c>
      <c r="AS622" s="27">
        <v>171</v>
      </c>
      <c r="AU622" s="27">
        <v>40</v>
      </c>
      <c r="AV622" s="27">
        <v>0</v>
      </c>
      <c r="AW622" s="27">
        <v>240</v>
      </c>
      <c r="BD622" s="27">
        <v>0</v>
      </c>
      <c r="BG622" s="27">
        <v>0.06</v>
      </c>
      <c r="BI622" s="27">
        <v>0.08</v>
      </c>
      <c r="BJ622" s="27">
        <v>0.04</v>
      </c>
      <c r="BK622" s="27">
        <v>0.6</v>
      </c>
      <c r="BM622" s="27">
        <v>0.23300000000000001</v>
      </c>
      <c r="BN622" s="27">
        <v>17</v>
      </c>
      <c r="BO622" s="27">
        <v>0</v>
      </c>
      <c r="BP622" s="27">
        <v>89</v>
      </c>
      <c r="BS622" s="27">
        <v>6.25</v>
      </c>
      <c r="BV622" s="27" t="s">
        <v>1420</v>
      </c>
      <c r="BW622" s="27">
        <v>3775</v>
      </c>
      <c r="CA622" s="27">
        <f>CB622+J622+L622+P622+AD622+AI622</f>
        <v>100</v>
      </c>
      <c r="CB622" s="26">
        <f>100-(J622+L622+P622+AI622+AD622+AH622)</f>
        <v>3.1999999999999886</v>
      </c>
    </row>
    <row r="623" spans="1:80" ht="15.5" x14ac:dyDescent="0.25">
      <c r="A623" s="10"/>
      <c r="E623" s="40"/>
      <c r="F623" s="17"/>
      <c r="G623" s="6"/>
      <c r="J623" s="216"/>
      <c r="K623" s="216"/>
      <c r="L623" s="216"/>
      <c r="M623" s="216"/>
      <c r="N623" s="216"/>
      <c r="P623" s="216"/>
      <c r="Q623" s="216"/>
      <c r="R623" s="216"/>
      <c r="S623" s="216"/>
      <c r="V623" s="241"/>
      <c r="W623" s="241"/>
      <c r="X623" s="241"/>
      <c r="Y623" s="241"/>
    </row>
    <row r="624" spans="1:80" ht="15.5" x14ac:dyDescent="0.25">
      <c r="A624" s="10" t="s">
        <v>892</v>
      </c>
      <c r="C624" s="25" t="s">
        <v>407</v>
      </c>
      <c r="D624" s="107">
        <v>3</v>
      </c>
      <c r="E624" s="40" t="s">
        <v>1515</v>
      </c>
      <c r="F624" s="17"/>
      <c r="G624" s="6" t="s">
        <v>35</v>
      </c>
      <c r="J624" s="216"/>
      <c r="K624" s="216"/>
      <c r="L624" s="216"/>
      <c r="M624" s="216"/>
      <c r="N624" s="216"/>
      <c r="P624" s="216"/>
      <c r="Q624" s="216"/>
      <c r="R624" s="216"/>
      <c r="S624" s="216"/>
      <c r="V624" s="241"/>
      <c r="W624" s="241"/>
      <c r="X624" s="241"/>
      <c r="Y624" s="241"/>
      <c r="BS624" s="27">
        <v>6.25</v>
      </c>
    </row>
    <row r="625" spans="1:80" ht="15.5" x14ac:dyDescent="0.25">
      <c r="A625" s="10"/>
      <c r="E625" s="40"/>
      <c r="F625" s="17"/>
      <c r="G625" s="6"/>
      <c r="J625" s="216"/>
      <c r="K625" s="216"/>
      <c r="L625" s="216"/>
      <c r="M625" s="216"/>
      <c r="N625" s="216"/>
      <c r="P625" s="216"/>
      <c r="Q625" s="216"/>
      <c r="R625" s="216"/>
      <c r="S625" s="216"/>
      <c r="V625" s="241"/>
      <c r="W625" s="241"/>
      <c r="X625" s="241"/>
      <c r="Y625" s="241"/>
    </row>
    <row r="626" spans="1:80" ht="15.5" x14ac:dyDescent="0.25">
      <c r="A626" s="10" t="s">
        <v>893</v>
      </c>
      <c r="C626" s="25" t="s">
        <v>407</v>
      </c>
      <c r="D626" s="107">
        <v>3</v>
      </c>
      <c r="E626" s="40" t="s">
        <v>1521</v>
      </c>
      <c r="F626" s="17"/>
      <c r="G626" s="6" t="s">
        <v>28</v>
      </c>
      <c r="J626" s="216"/>
      <c r="K626" s="216"/>
      <c r="L626" s="216"/>
      <c r="M626" s="216"/>
      <c r="N626" s="216"/>
      <c r="P626" s="216"/>
      <c r="Q626" s="216"/>
      <c r="R626" s="216"/>
      <c r="S626" s="216"/>
      <c r="BS626" s="27">
        <v>6.25</v>
      </c>
    </row>
    <row r="627" spans="1:80" ht="15.5" x14ac:dyDescent="0.25">
      <c r="A627" s="10"/>
      <c r="E627" s="40"/>
      <c r="F627" s="17"/>
      <c r="G627" s="6"/>
      <c r="J627" s="216"/>
      <c r="K627" s="216"/>
      <c r="L627" s="216"/>
      <c r="M627" s="216"/>
      <c r="N627" s="216"/>
      <c r="P627" s="216"/>
      <c r="Q627" s="216"/>
      <c r="R627" s="216"/>
      <c r="S627" s="216"/>
      <c r="V627" s="79"/>
      <c r="W627" s="79"/>
      <c r="X627" s="79"/>
      <c r="Y627" s="79"/>
    </row>
    <row r="628" spans="1:80" ht="15" x14ac:dyDescent="0.25">
      <c r="A628" s="10" t="s">
        <v>894</v>
      </c>
      <c r="B628" t="s">
        <v>499</v>
      </c>
      <c r="C628" s="25" t="s">
        <v>407</v>
      </c>
      <c r="D628" s="25">
        <v>1</v>
      </c>
      <c r="E628" s="40" t="s">
        <v>1273</v>
      </c>
      <c r="F628" s="17"/>
      <c r="G628" s="101" t="s">
        <v>59</v>
      </c>
      <c r="H628" s="27">
        <v>1</v>
      </c>
      <c r="I628" s="217">
        <f>(L628*17)+(P628*37)+(CB628*17)+(AH628*29)+(AD628*8)</f>
        <v>80.800000000000097</v>
      </c>
      <c r="J628" s="216">
        <v>94.3</v>
      </c>
      <c r="K628" s="216">
        <v>0.14000000000000001</v>
      </c>
      <c r="L628" s="216">
        <v>0.9</v>
      </c>
      <c r="M628" s="216">
        <v>0.9</v>
      </c>
      <c r="N628" s="216">
        <v>0</v>
      </c>
      <c r="O628" s="27">
        <v>0</v>
      </c>
      <c r="P628" s="216">
        <v>0.2</v>
      </c>
      <c r="Q628" s="216"/>
      <c r="R628" s="216">
        <v>0.03</v>
      </c>
      <c r="S628" s="216">
        <v>0.03</v>
      </c>
      <c r="T628" s="27">
        <v>0.08</v>
      </c>
      <c r="V628" s="79">
        <v>2.9</v>
      </c>
      <c r="W628" s="79"/>
      <c r="X628" s="79"/>
      <c r="Y628" s="79" t="s">
        <v>501</v>
      </c>
      <c r="Z628" s="27">
        <v>2.9</v>
      </c>
      <c r="AC628" s="27">
        <v>0</v>
      </c>
      <c r="AD628" s="27">
        <v>1.1000000000000001</v>
      </c>
      <c r="AI628" s="27">
        <v>0.6</v>
      </c>
      <c r="AJ628" s="27">
        <v>8</v>
      </c>
      <c r="AK628" s="27">
        <v>0.2</v>
      </c>
      <c r="AL628" s="27">
        <v>11</v>
      </c>
      <c r="AM628" s="27">
        <v>25</v>
      </c>
      <c r="AN628" s="27">
        <v>231</v>
      </c>
      <c r="AO628" s="27">
        <v>5</v>
      </c>
      <c r="AP628" s="27">
        <v>0.16</v>
      </c>
      <c r="AQ628" s="27">
        <v>7.0000000000000007E-2</v>
      </c>
      <c r="AR628" s="27">
        <v>0.4</v>
      </c>
      <c r="AS628" s="27">
        <v>60</v>
      </c>
      <c r="AU628" s="27">
        <v>39</v>
      </c>
      <c r="AV628" s="27">
        <v>0</v>
      </c>
      <c r="AW628" s="27">
        <v>231</v>
      </c>
      <c r="BD628" s="27">
        <v>0</v>
      </c>
      <c r="BG628" s="27">
        <v>0.84</v>
      </c>
      <c r="BI628" s="27">
        <v>0.04</v>
      </c>
      <c r="BJ628" s="27">
        <v>0.01</v>
      </c>
      <c r="BK628" s="27">
        <v>0.9</v>
      </c>
      <c r="BM628" s="27">
        <v>0.09</v>
      </c>
      <c r="BN628" s="27">
        <v>18</v>
      </c>
      <c r="BO628" s="27">
        <v>0</v>
      </c>
      <c r="BP628" s="27">
        <v>20</v>
      </c>
      <c r="BS628" s="27">
        <v>6.25</v>
      </c>
      <c r="BV628" s="27" t="s">
        <v>1420</v>
      </c>
      <c r="BW628" s="27">
        <v>3750</v>
      </c>
      <c r="CA628" s="27">
        <f>CB628+J628+L628+P628+AD628+AI628</f>
        <v>100</v>
      </c>
      <c r="CB628" s="27">
        <f>100-(J628+L628+P628+AI628+AD628+AH628)</f>
        <v>2.9000000000000057</v>
      </c>
    </row>
    <row r="629" spans="1:80" ht="15" x14ac:dyDescent="0.25">
      <c r="A629" s="10"/>
      <c r="E629" s="40"/>
      <c r="F629" s="17"/>
      <c r="G629" s="17"/>
      <c r="I629" s="217"/>
      <c r="J629" s="216"/>
      <c r="K629" s="216"/>
      <c r="L629" s="216"/>
      <c r="M629" s="216"/>
      <c r="N629" s="216"/>
      <c r="P629" s="216"/>
      <c r="Q629" s="216"/>
      <c r="R629" s="216"/>
      <c r="S629" s="216"/>
      <c r="V629" s="79"/>
      <c r="W629" s="79"/>
      <c r="X629" s="79"/>
      <c r="Y629" s="79"/>
    </row>
    <row r="630" spans="1:80" ht="15" x14ac:dyDescent="0.25">
      <c r="A630" s="10" t="s">
        <v>895</v>
      </c>
      <c r="B630" t="s">
        <v>499</v>
      </c>
      <c r="C630" s="25" t="s">
        <v>407</v>
      </c>
      <c r="D630" s="25">
        <v>1</v>
      </c>
      <c r="E630" s="40" t="s">
        <v>1290</v>
      </c>
      <c r="F630" s="5" t="s">
        <v>48</v>
      </c>
      <c r="G630" s="101" t="s">
        <v>59</v>
      </c>
      <c r="H630" s="27">
        <v>1</v>
      </c>
      <c r="I630" s="217">
        <f>(L630*17)+(P630*37)+(CB630*17)+(AH630*29)+(AD630*8)</f>
        <v>111.5</v>
      </c>
      <c r="J630" s="216">
        <v>92.2</v>
      </c>
      <c r="K630" s="216">
        <v>0.19</v>
      </c>
      <c r="L630" s="216">
        <v>1.2</v>
      </c>
      <c r="M630" s="216">
        <v>1.2</v>
      </c>
      <c r="N630" s="216">
        <v>0</v>
      </c>
      <c r="O630" s="27">
        <v>0</v>
      </c>
      <c r="P630" s="216">
        <v>0.3</v>
      </c>
      <c r="Q630" s="216"/>
      <c r="R630" s="216">
        <v>0.04</v>
      </c>
      <c r="S630" s="216">
        <v>0.05</v>
      </c>
      <c r="T630" s="27">
        <v>0.12</v>
      </c>
      <c r="V630" s="79">
        <v>4</v>
      </c>
      <c r="W630" s="79"/>
      <c r="X630" s="79"/>
      <c r="Y630" s="79" t="s">
        <v>501</v>
      </c>
      <c r="Z630" s="27">
        <v>4</v>
      </c>
      <c r="AC630" s="27">
        <v>0</v>
      </c>
      <c r="AD630" s="27">
        <v>1.5</v>
      </c>
      <c r="AI630" s="27">
        <v>0.8</v>
      </c>
      <c r="AJ630" s="27">
        <v>11</v>
      </c>
      <c r="AK630" s="27">
        <v>0.3</v>
      </c>
      <c r="AL630" s="27">
        <v>15</v>
      </c>
      <c r="AM630" s="27">
        <v>34</v>
      </c>
      <c r="AN630" s="27">
        <v>316</v>
      </c>
      <c r="AO630" s="27">
        <v>7</v>
      </c>
      <c r="AP630" s="27">
        <v>0.22</v>
      </c>
      <c r="AQ630" s="27">
        <v>0.1</v>
      </c>
      <c r="AR630" s="27">
        <v>0.5</v>
      </c>
      <c r="AS630" s="27">
        <v>82</v>
      </c>
      <c r="AU630" s="27">
        <v>50</v>
      </c>
      <c r="AV630" s="27">
        <v>0</v>
      </c>
      <c r="AW630" s="27">
        <v>301</v>
      </c>
      <c r="BD630" s="27">
        <v>0</v>
      </c>
      <c r="BG630" s="27">
        <v>1.1399999999999999</v>
      </c>
      <c r="BI630" s="27">
        <v>0.05</v>
      </c>
      <c r="BJ630" s="27">
        <v>0.01</v>
      </c>
      <c r="BK630" s="27">
        <v>1.2</v>
      </c>
      <c r="BM630" s="27">
        <v>0.11700000000000001</v>
      </c>
      <c r="BN630" s="27">
        <v>17</v>
      </c>
      <c r="BO630" s="27">
        <v>0</v>
      </c>
      <c r="BP630" s="27">
        <v>26</v>
      </c>
      <c r="BS630" s="27">
        <v>6.25</v>
      </c>
      <c r="BV630" s="27" t="s">
        <v>1420</v>
      </c>
      <c r="BW630" s="27">
        <v>3752</v>
      </c>
      <c r="CA630" s="27">
        <f>CB630+J630+L630+P630+AD630+AI630</f>
        <v>100</v>
      </c>
      <c r="CB630" s="27">
        <f>100-(J630+L630+P630+AI630+AD630+AH630)</f>
        <v>4</v>
      </c>
    </row>
    <row r="631" spans="1:80" ht="15" x14ac:dyDescent="0.25">
      <c r="A631" s="10"/>
      <c r="E631" s="40"/>
      <c r="F631" s="5"/>
      <c r="G631" s="101"/>
      <c r="I631" s="217"/>
      <c r="J631" s="216"/>
      <c r="K631" s="216"/>
      <c r="L631" s="216"/>
      <c r="M631" s="216"/>
      <c r="N631" s="216"/>
      <c r="P631" s="216"/>
      <c r="Q631" s="216"/>
      <c r="R631" s="216"/>
      <c r="S631" s="216"/>
      <c r="V631" s="79"/>
      <c r="W631" s="79"/>
      <c r="X631" s="79"/>
      <c r="Y631" s="79"/>
    </row>
    <row r="632" spans="1:80" ht="15" x14ac:dyDescent="0.25">
      <c r="A632" s="10" t="s">
        <v>896</v>
      </c>
      <c r="B632" t="s">
        <v>499</v>
      </c>
      <c r="C632" s="25" t="s">
        <v>407</v>
      </c>
      <c r="D632" s="14">
        <v>2</v>
      </c>
      <c r="E632" s="40" t="s">
        <v>1522</v>
      </c>
      <c r="F632" s="5" t="s">
        <v>58</v>
      </c>
      <c r="G632" s="101" t="s">
        <v>59</v>
      </c>
      <c r="H632" s="27">
        <v>1</v>
      </c>
      <c r="I632" s="217">
        <f>(L632*17)+(P632*37)+(CB632*17)+(AH632*29)+(AD632*8)</f>
        <v>1186.9000000000001</v>
      </c>
      <c r="J632" s="216">
        <v>14.6</v>
      </c>
      <c r="K632" s="216">
        <v>2.2599999999999998</v>
      </c>
      <c r="L632" s="216">
        <v>14.1</v>
      </c>
      <c r="M632" s="216">
        <v>14.1</v>
      </c>
      <c r="N632" s="216">
        <v>0</v>
      </c>
      <c r="O632" s="27">
        <v>0</v>
      </c>
      <c r="P632" s="216">
        <v>3</v>
      </c>
      <c r="Q632" s="216"/>
      <c r="R632" s="216">
        <v>0.43</v>
      </c>
      <c r="S632" s="216">
        <v>0.49</v>
      </c>
      <c r="T632" s="27">
        <v>1.115</v>
      </c>
      <c r="V632" s="79">
        <v>43.5</v>
      </c>
      <c r="W632" s="79"/>
      <c r="X632" s="79"/>
      <c r="Y632" s="79" t="s">
        <v>501</v>
      </c>
      <c r="Z632" s="27">
        <v>43.5</v>
      </c>
      <c r="AC632" s="27">
        <v>0</v>
      </c>
      <c r="AD632" s="27">
        <v>12.3</v>
      </c>
      <c r="AI632" s="27">
        <v>12.6</v>
      </c>
      <c r="AJ632" s="27">
        <v>110</v>
      </c>
      <c r="AK632" s="27">
        <v>9.1</v>
      </c>
      <c r="AL632" s="27">
        <v>194</v>
      </c>
      <c r="AM632" s="27">
        <v>356</v>
      </c>
      <c r="AN632" s="27">
        <v>3427</v>
      </c>
      <c r="AO632" s="27">
        <v>2095</v>
      </c>
      <c r="AP632" s="27">
        <v>1.99</v>
      </c>
      <c r="AQ632" s="27">
        <v>1.42</v>
      </c>
      <c r="AR632" s="27">
        <v>5.5</v>
      </c>
      <c r="AS632" s="27">
        <v>1846</v>
      </c>
      <c r="AU632" s="27">
        <v>87</v>
      </c>
      <c r="AV632" s="27">
        <v>0</v>
      </c>
      <c r="AW632" s="27">
        <v>522</v>
      </c>
      <c r="BD632" s="27">
        <v>0</v>
      </c>
      <c r="BG632" s="27">
        <v>0.01</v>
      </c>
      <c r="BI632" s="27">
        <v>0.53</v>
      </c>
      <c r="BJ632" s="27">
        <v>0.49</v>
      </c>
      <c r="BK632" s="27">
        <v>9.1</v>
      </c>
      <c r="BM632" s="27">
        <v>0.33200000000000002</v>
      </c>
      <c r="BN632" s="27">
        <v>68</v>
      </c>
      <c r="BO632" s="27">
        <v>0</v>
      </c>
      <c r="BP632" s="27">
        <v>39</v>
      </c>
      <c r="BS632" s="27">
        <v>6.25</v>
      </c>
      <c r="BV632" s="27" t="s">
        <v>1420</v>
      </c>
      <c r="BW632" s="27">
        <v>4189</v>
      </c>
      <c r="CA632" s="27">
        <f>CB632+J632+L632+P632+AD632+AI632</f>
        <v>100</v>
      </c>
      <c r="CB632" s="27">
        <f>100-(J632+L632+P632+AI632+AD632+AH632)</f>
        <v>43.400000000000006</v>
      </c>
    </row>
    <row r="633" spans="1:80" ht="15" x14ac:dyDescent="0.25">
      <c r="A633" s="10"/>
      <c r="E633" s="40"/>
      <c r="F633" s="5"/>
      <c r="G633" s="101"/>
      <c r="I633" s="217"/>
      <c r="J633" s="216"/>
      <c r="K633" s="216"/>
      <c r="L633" s="216"/>
      <c r="M633" s="216"/>
      <c r="N633" s="216"/>
      <c r="P633" s="216"/>
      <c r="Q633" s="216"/>
      <c r="R633" s="216"/>
      <c r="S633" s="216"/>
      <c r="V633" s="79"/>
      <c r="W633" s="79"/>
      <c r="X633" s="79"/>
      <c r="Y633" s="79"/>
    </row>
    <row r="634" spans="1:80" ht="15" x14ac:dyDescent="0.25">
      <c r="A634" s="10" t="s">
        <v>897</v>
      </c>
      <c r="B634" t="s">
        <v>499</v>
      </c>
      <c r="C634" s="25" t="s">
        <v>409</v>
      </c>
      <c r="D634" s="14">
        <v>2</v>
      </c>
      <c r="E634" s="40" t="s">
        <v>1183</v>
      </c>
      <c r="F634" s="5" t="s">
        <v>486</v>
      </c>
      <c r="G634" s="101" t="s">
        <v>59</v>
      </c>
      <c r="H634">
        <v>1</v>
      </c>
      <c r="I634" s="217">
        <f>(L634*17)+(P634*37)+(CB634*17)+(AH634*29)+(AD634*8)</f>
        <v>685.29193520886611</v>
      </c>
      <c r="J634" s="222">
        <v>72.28562659846547</v>
      </c>
      <c r="K634" s="222">
        <v>0.13133503836317137</v>
      </c>
      <c r="L634" s="222">
        <v>0.84429667519181595</v>
      </c>
      <c r="M634" s="222">
        <v>0.84429667519181595</v>
      </c>
      <c r="N634" s="222">
        <v>0</v>
      </c>
      <c r="O634" s="238">
        <v>0</v>
      </c>
      <c r="P634" s="222">
        <v>13.548951406649614</v>
      </c>
      <c r="Q634" s="222"/>
      <c r="R634" s="222">
        <v>1.7194168797953964</v>
      </c>
      <c r="S634" s="222">
        <v>2.5087672634271101</v>
      </c>
      <c r="T634" s="150">
        <v>8.6654322250639382</v>
      </c>
      <c r="U634" s="150">
        <v>0</v>
      </c>
      <c r="V634" s="247">
        <v>9.4972208013640227</v>
      </c>
      <c r="W634" s="247">
        <v>0</v>
      </c>
      <c r="X634" s="247">
        <v>0</v>
      </c>
      <c r="Y634" s="247">
        <v>0</v>
      </c>
      <c r="Z634" s="150">
        <v>8.4519011082693947</v>
      </c>
      <c r="AA634" s="150">
        <v>0</v>
      </c>
      <c r="AB634" s="150">
        <v>0</v>
      </c>
      <c r="AC634" s="150">
        <v>0</v>
      </c>
      <c r="AD634" s="150">
        <v>1.1927365728900254</v>
      </c>
      <c r="AE634" s="150">
        <v>0</v>
      </c>
      <c r="AF634" s="150">
        <v>0.64327365728900254</v>
      </c>
      <c r="AG634" s="150">
        <v>0</v>
      </c>
      <c r="AH634" s="150">
        <v>0</v>
      </c>
      <c r="AI634" s="150">
        <v>2.7115771526001708</v>
      </c>
      <c r="AJ634" s="150">
        <v>16.573231031543052</v>
      </c>
      <c r="AK634" s="150">
        <v>0.31940323955669225</v>
      </c>
      <c r="AL634" s="150">
        <v>12.418755328218245</v>
      </c>
      <c r="AM634" s="150">
        <v>26.69138959931799</v>
      </c>
      <c r="AN634" s="150">
        <v>198.32037510656437</v>
      </c>
      <c r="AO634" s="150">
        <v>886.55618073316282</v>
      </c>
      <c r="AP634" s="150">
        <v>0.21263768115942031</v>
      </c>
      <c r="AQ634" s="150">
        <v>9.6491048593350393E-2</v>
      </c>
      <c r="AR634" s="150">
        <v>0.45565217391304347</v>
      </c>
      <c r="AS634" s="150">
        <v>120.61381074168797</v>
      </c>
      <c r="AT634" s="150">
        <v>0</v>
      </c>
      <c r="AU634" s="150">
        <v>21.308439897698207</v>
      </c>
      <c r="AV634" s="150">
        <v>0</v>
      </c>
      <c r="AW634" s="150">
        <v>123.83017902813297</v>
      </c>
      <c r="AX634" s="150">
        <v>0</v>
      </c>
      <c r="AY634" s="150">
        <v>0</v>
      </c>
      <c r="AZ634" s="150">
        <v>0</v>
      </c>
      <c r="BA634" s="150">
        <v>0</v>
      </c>
      <c r="BB634" s="150">
        <v>0</v>
      </c>
      <c r="BC634" s="150">
        <v>0</v>
      </c>
      <c r="BD634" s="150">
        <v>0</v>
      </c>
      <c r="BE634" s="150">
        <v>0</v>
      </c>
      <c r="BF634" s="150">
        <v>0</v>
      </c>
      <c r="BG634" s="150">
        <v>5.7063734015345258</v>
      </c>
      <c r="BH634" s="150">
        <v>0</v>
      </c>
      <c r="BI634" s="150">
        <v>2.1777493606138107E-2</v>
      </c>
      <c r="BJ634" s="150">
        <v>2.5373572037510662E-2</v>
      </c>
      <c r="BK634" s="150">
        <v>0.36586189258312024</v>
      </c>
      <c r="BL634" s="150"/>
      <c r="BM634" s="150">
        <v>5.7894629156010222E-2</v>
      </c>
      <c r="BN634" s="150">
        <v>6.2719181585677752</v>
      </c>
      <c r="BO634" s="150">
        <v>0</v>
      </c>
      <c r="BP634" s="150">
        <v>7.2234271099744243</v>
      </c>
      <c r="BQ634" s="150"/>
      <c r="BR634" s="150"/>
      <c r="BS634" s="27">
        <v>6.25</v>
      </c>
      <c r="BT634" s="150"/>
      <c r="BU634" s="150"/>
      <c r="BV634" s="27" t="s">
        <v>496</v>
      </c>
      <c r="BW634" s="150"/>
      <c r="BX634" s="150"/>
      <c r="BY634" s="150"/>
      <c r="BZ634" s="150"/>
      <c r="CA634" s="27">
        <f>CB634+J634+L634+P634+AD634+AI634</f>
        <v>100</v>
      </c>
      <c r="CB634" s="27">
        <f>100-(J634+L634+P634+AI634+AD634+AH634)</f>
        <v>9.4168115942028976</v>
      </c>
    </row>
    <row r="635" spans="1:80" ht="15" x14ac:dyDescent="0.25">
      <c r="A635" s="10"/>
      <c r="E635" s="40"/>
      <c r="F635" s="5"/>
      <c r="G635" s="101"/>
      <c r="I635" s="217"/>
      <c r="J635" s="216"/>
      <c r="K635" s="216"/>
      <c r="L635" s="216"/>
      <c r="M635" s="216"/>
      <c r="N635" s="216"/>
      <c r="P635" s="216"/>
      <c r="Q635" s="216"/>
      <c r="R635" s="216"/>
      <c r="S635" s="216"/>
      <c r="V635" s="79"/>
      <c r="W635" s="79"/>
      <c r="X635" s="79"/>
      <c r="Y635" s="79"/>
    </row>
    <row r="636" spans="1:80" ht="15" x14ac:dyDescent="0.25">
      <c r="A636" s="10" t="s">
        <v>898</v>
      </c>
      <c r="C636" s="25" t="s">
        <v>407</v>
      </c>
      <c r="D636" s="107">
        <v>3</v>
      </c>
      <c r="E636" s="40" t="s">
        <v>1291</v>
      </c>
      <c r="F636" s="5" t="s">
        <v>49</v>
      </c>
      <c r="G636" s="101" t="s">
        <v>59</v>
      </c>
      <c r="I636" s="217"/>
      <c r="J636" s="216"/>
      <c r="K636" s="216"/>
      <c r="L636" s="216"/>
      <c r="N636" s="216"/>
      <c r="V636" s="79"/>
      <c r="W636" s="79"/>
      <c r="X636" s="79"/>
      <c r="Y636" s="79"/>
      <c r="BS636" s="27">
        <v>6.25</v>
      </c>
    </row>
    <row r="637" spans="1:80" ht="15" x14ac:dyDescent="0.25">
      <c r="A637" s="10"/>
      <c r="E637" s="40"/>
      <c r="F637" s="5"/>
      <c r="G637" s="101"/>
      <c r="I637" s="217"/>
      <c r="J637" s="216"/>
      <c r="K637" s="216"/>
      <c r="L637" s="216"/>
      <c r="N637" s="216"/>
      <c r="V637" s="79"/>
      <c r="W637" s="79"/>
      <c r="X637" s="79"/>
      <c r="Y637" s="79"/>
    </row>
    <row r="638" spans="1:80" ht="15" x14ac:dyDescent="0.25">
      <c r="A638" s="10" t="s">
        <v>899</v>
      </c>
      <c r="C638" s="25" t="s">
        <v>407</v>
      </c>
      <c r="D638" s="107">
        <v>3</v>
      </c>
      <c r="E638" s="40" t="s">
        <v>1523</v>
      </c>
      <c r="F638" s="5" t="s">
        <v>50</v>
      </c>
      <c r="G638" s="101" t="s">
        <v>59</v>
      </c>
      <c r="I638" s="217"/>
      <c r="J638" s="216"/>
      <c r="K638" s="216"/>
      <c r="L638" s="216"/>
      <c r="N638" s="216"/>
      <c r="V638" s="79"/>
      <c r="W638" s="79"/>
      <c r="X638" s="79"/>
      <c r="Y638" s="79"/>
      <c r="BS638" s="27">
        <v>6.25</v>
      </c>
    </row>
    <row r="639" spans="1:80" ht="15" x14ac:dyDescent="0.25">
      <c r="A639" s="10"/>
      <c r="E639" s="40"/>
      <c r="F639" s="5"/>
      <c r="G639" s="101"/>
      <c r="I639" s="217"/>
      <c r="J639" s="216"/>
      <c r="K639" s="216"/>
      <c r="L639" s="216"/>
      <c r="N639" s="216"/>
      <c r="V639" s="79"/>
      <c r="W639" s="79"/>
      <c r="X639" s="79"/>
      <c r="Y639" s="79"/>
    </row>
    <row r="640" spans="1:80" ht="15" x14ac:dyDescent="0.25">
      <c r="A640" s="10" t="s">
        <v>900</v>
      </c>
      <c r="C640" s="25" t="s">
        <v>407</v>
      </c>
      <c r="D640" s="107">
        <v>3</v>
      </c>
      <c r="E640" s="40" t="s">
        <v>1524</v>
      </c>
      <c r="F640" s="5" t="s">
        <v>51</v>
      </c>
      <c r="G640" s="101" t="s">
        <v>59</v>
      </c>
      <c r="I640" s="217"/>
      <c r="J640" s="216"/>
      <c r="K640" s="216"/>
      <c r="L640" s="216"/>
      <c r="N640" s="216"/>
      <c r="V640" s="79"/>
      <c r="W640" s="79"/>
      <c r="X640" s="79"/>
      <c r="Y640" s="79"/>
      <c r="BS640" s="27">
        <v>6.25</v>
      </c>
    </row>
    <row r="641" spans="1:80" ht="15" x14ac:dyDescent="0.25">
      <c r="A641" s="10"/>
      <c r="E641" s="40"/>
      <c r="F641" s="5"/>
      <c r="G641" s="101"/>
      <c r="I641" s="217"/>
      <c r="J641" s="216"/>
      <c r="K641" s="216"/>
      <c r="L641" s="216"/>
      <c r="N641" s="216"/>
    </row>
    <row r="642" spans="1:80" ht="15" x14ac:dyDescent="0.25">
      <c r="A642" s="10" t="s">
        <v>264</v>
      </c>
      <c r="C642" s="25" t="s">
        <v>409</v>
      </c>
      <c r="D642" s="107">
        <v>3</v>
      </c>
      <c r="E642" s="40" t="s">
        <v>1184</v>
      </c>
      <c r="F642" s="5" t="s">
        <v>1525</v>
      </c>
      <c r="G642" s="101" t="s">
        <v>59</v>
      </c>
      <c r="I642" s="217"/>
      <c r="J642" s="216"/>
      <c r="K642" s="216"/>
      <c r="L642" s="216"/>
      <c r="N642" s="216"/>
      <c r="BS642" s="27">
        <v>6.25</v>
      </c>
      <c r="BV642" s="27" t="s">
        <v>496</v>
      </c>
    </row>
    <row r="643" spans="1:80" x14ac:dyDescent="0.3">
      <c r="I643" s="217"/>
      <c r="J643" s="216"/>
      <c r="K643" s="216"/>
      <c r="L643" s="216"/>
      <c r="N643" s="216"/>
    </row>
    <row r="644" spans="1:80" x14ac:dyDescent="0.3">
      <c r="D644" s="12" t="s">
        <v>1337</v>
      </c>
      <c r="I644" s="217"/>
      <c r="J644" s="216"/>
      <c r="K644" s="216"/>
      <c r="L644" s="216"/>
      <c r="N644" s="216"/>
    </row>
    <row r="645" spans="1:80" ht="15" x14ac:dyDescent="0.3">
      <c r="A645" s="10" t="s">
        <v>901</v>
      </c>
      <c r="B645" t="s">
        <v>499</v>
      </c>
      <c r="C645" s="25" t="s">
        <v>407</v>
      </c>
      <c r="D645" s="14">
        <v>2</v>
      </c>
      <c r="E645" s="40" t="s">
        <v>1185</v>
      </c>
      <c r="H645" s="27">
        <v>1</v>
      </c>
      <c r="I645" s="217">
        <f>(L645*17)+(P645*37)+(CB645*17)+(AH645*29)+(AD645*8)</f>
        <v>67.339999999999918</v>
      </c>
      <c r="J645" s="216">
        <v>94.3</v>
      </c>
      <c r="K645" s="223">
        <f>L645/BS645</f>
        <v>0.1328</v>
      </c>
      <c r="L645" s="216">
        <v>0.83</v>
      </c>
      <c r="M645" s="216">
        <v>0.83</v>
      </c>
      <c r="N645" s="216">
        <v>0</v>
      </c>
      <c r="O645" s="27">
        <v>0</v>
      </c>
      <c r="P645" s="241">
        <v>0.2</v>
      </c>
      <c r="Q645" s="241"/>
      <c r="R645" s="241">
        <v>4.4999999999999998E-2</v>
      </c>
      <c r="S645" s="241">
        <v>8.0000000000000002E-3</v>
      </c>
      <c r="T645" s="241">
        <v>0.10199999999999999</v>
      </c>
      <c r="V645" s="216">
        <v>1.99</v>
      </c>
      <c r="W645" s="216">
        <v>3.49</v>
      </c>
      <c r="X645" s="216"/>
      <c r="Y645" s="216"/>
      <c r="AD645" s="27">
        <v>1.5</v>
      </c>
      <c r="AI645" s="27">
        <v>1.18</v>
      </c>
      <c r="AJ645" s="27">
        <v>22</v>
      </c>
      <c r="AK645" s="27">
        <v>0.47</v>
      </c>
      <c r="AL645" s="27">
        <v>13</v>
      </c>
      <c r="AM645" s="27">
        <v>16</v>
      </c>
      <c r="AN645" s="27">
        <v>93</v>
      </c>
      <c r="AO645" s="27">
        <v>373</v>
      </c>
      <c r="AP645" s="27">
        <v>0.14000000000000001</v>
      </c>
      <c r="AQ645" s="27">
        <v>0.06</v>
      </c>
      <c r="AR645" s="27">
        <v>0.312</v>
      </c>
      <c r="AS645" s="27">
        <v>0.2</v>
      </c>
      <c r="AT645" s="27">
        <v>525</v>
      </c>
      <c r="BI645" s="27">
        <v>2.5000000000000001E-2</v>
      </c>
      <c r="BJ645" s="27">
        <v>4.9000000000000002E-2</v>
      </c>
      <c r="BK645" s="27">
        <v>0.23300000000000001</v>
      </c>
      <c r="BM645" s="27">
        <v>4.3999999999999997E-2</v>
      </c>
      <c r="BN645" s="27">
        <v>18</v>
      </c>
      <c r="BP645" s="27">
        <v>3.1</v>
      </c>
      <c r="BS645" s="27">
        <v>6.25</v>
      </c>
      <c r="BV645" s="27" t="s">
        <v>7</v>
      </c>
      <c r="BW645" s="27" t="s">
        <v>736</v>
      </c>
      <c r="CA645" s="27">
        <f>CB645+J645+L645+P645+AD645+AI645</f>
        <v>100</v>
      </c>
      <c r="CB645" s="27">
        <f>100-(J645+L645+P645+AI645+AD645+AH645)</f>
        <v>1.9899999999999949</v>
      </c>
    </row>
    <row r="646" spans="1:80" x14ac:dyDescent="0.3">
      <c r="A646" s="10"/>
      <c r="I646" s="217"/>
      <c r="J646" s="216"/>
      <c r="K646" s="216"/>
      <c r="L646" s="216"/>
      <c r="M646" s="216" t="s">
        <v>1110</v>
      </c>
      <c r="N646" s="216" t="s">
        <v>1110</v>
      </c>
      <c r="P646" s="241"/>
      <c r="Q646" s="241"/>
      <c r="R646" s="241"/>
      <c r="S646" s="241"/>
      <c r="T646" s="241"/>
      <c r="V646" s="216"/>
      <c r="W646" s="216"/>
      <c r="X646" s="216"/>
      <c r="Y646" s="216"/>
    </row>
    <row r="647" spans="1:80" x14ac:dyDescent="0.3">
      <c r="A647" s="10" t="s">
        <v>902</v>
      </c>
      <c r="C647" s="25" t="s">
        <v>407</v>
      </c>
      <c r="D647" s="107">
        <v>3</v>
      </c>
      <c r="E647" s="16" t="s">
        <v>1368</v>
      </c>
      <c r="G647" s="100" t="s">
        <v>10</v>
      </c>
      <c r="I647" s="217"/>
      <c r="J647" s="216"/>
      <c r="K647" s="216"/>
      <c r="L647" s="216"/>
      <c r="M647" s="216"/>
      <c r="N647" s="216"/>
      <c r="P647" s="241"/>
      <c r="Q647" s="241"/>
      <c r="R647" s="241"/>
      <c r="S647" s="241"/>
      <c r="T647" s="241"/>
      <c r="V647" s="216"/>
      <c r="W647" s="216"/>
      <c r="X647" s="216"/>
      <c r="Y647" s="216"/>
      <c r="BS647" s="27">
        <v>6.25</v>
      </c>
    </row>
    <row r="648" spans="1:80" x14ac:dyDescent="0.3">
      <c r="A648" s="10"/>
      <c r="C648"/>
      <c r="G648" s="100"/>
      <c r="I648" s="217"/>
      <c r="J648" s="216"/>
      <c r="K648" s="216"/>
      <c r="L648" s="216"/>
      <c r="M648" s="216"/>
      <c r="N648" s="216"/>
      <c r="P648" s="241"/>
      <c r="Q648" s="241"/>
      <c r="R648" s="241"/>
      <c r="S648" s="241"/>
      <c r="T648" s="241"/>
      <c r="V648" s="216"/>
      <c r="W648" s="216"/>
      <c r="X648" s="216"/>
      <c r="Y648" s="216"/>
    </row>
    <row r="649" spans="1:80" s="115" customFormat="1" x14ac:dyDescent="0.3">
      <c r="A649" s="54" t="s">
        <v>903</v>
      </c>
      <c r="B649" s="25" t="s">
        <v>499</v>
      </c>
      <c r="C649" s="25" t="s">
        <v>407</v>
      </c>
      <c r="D649" s="25">
        <v>1</v>
      </c>
      <c r="E649" s="16" t="s">
        <v>446</v>
      </c>
      <c r="F649" s="16"/>
      <c r="G649" s="114" t="s">
        <v>414</v>
      </c>
      <c r="H649" s="115">
        <v>1</v>
      </c>
      <c r="I649" s="217">
        <f>(L649*17)+(P649*37)+(CB649*17)+(AH649*29)+(AD649*8)</f>
        <v>1308.47</v>
      </c>
      <c r="J649" s="233">
        <v>12.4</v>
      </c>
      <c r="K649" s="223">
        <f>L649/BS649</f>
        <v>2.7039999999999997</v>
      </c>
      <c r="L649" s="233">
        <v>16.899999999999999</v>
      </c>
      <c r="M649" s="233">
        <v>16.899999999999999</v>
      </c>
      <c r="N649" s="233">
        <v>0</v>
      </c>
      <c r="O649" s="115">
        <v>0</v>
      </c>
      <c r="P649" s="246">
        <v>1.3</v>
      </c>
      <c r="Q649" s="246"/>
      <c r="R649" s="246">
        <v>0.19</v>
      </c>
      <c r="S649" s="246">
        <v>0.14000000000000001</v>
      </c>
      <c r="T649" s="246">
        <v>0.98</v>
      </c>
      <c r="V649" s="233">
        <v>46.2</v>
      </c>
      <c r="W649" s="233"/>
      <c r="X649" s="233"/>
      <c r="Y649" s="233"/>
      <c r="Z649" s="115">
        <v>0</v>
      </c>
      <c r="AD649" s="115">
        <v>19.399999999999999</v>
      </c>
      <c r="AI649" s="25">
        <v>1.89</v>
      </c>
      <c r="AJ649" s="115">
        <v>85</v>
      </c>
      <c r="AK649" s="115">
        <v>5.9</v>
      </c>
      <c r="AL649" s="115">
        <v>16.899999999999999</v>
      </c>
      <c r="AM649" s="115">
        <v>164</v>
      </c>
      <c r="AN649" s="115">
        <v>1140</v>
      </c>
      <c r="AO649" s="115">
        <v>35</v>
      </c>
      <c r="AP649" s="115">
        <v>2.54</v>
      </c>
      <c r="AQ649" s="115">
        <v>0.88</v>
      </c>
      <c r="AS649" s="115">
        <v>1310</v>
      </c>
      <c r="AU649" s="115">
        <v>0</v>
      </c>
      <c r="BD649" s="115">
        <v>0</v>
      </c>
      <c r="BG649" s="115">
        <v>0.34</v>
      </c>
      <c r="BI649" s="115">
        <v>0.45</v>
      </c>
      <c r="BJ649" s="115">
        <v>0.13</v>
      </c>
      <c r="BK649" s="115">
        <v>2.5</v>
      </c>
      <c r="BM649" s="115">
        <v>0.437</v>
      </c>
      <c r="BN649" s="115">
        <v>370</v>
      </c>
      <c r="BO649" s="115">
        <v>0</v>
      </c>
      <c r="BP649" s="115">
        <v>3</v>
      </c>
      <c r="BS649" s="27">
        <v>6.25</v>
      </c>
      <c r="BV649" s="115" t="s">
        <v>4</v>
      </c>
      <c r="BW649" s="115">
        <v>3543</v>
      </c>
      <c r="CA649" s="27">
        <f>CB649+J649+L649+P649+AD649+AI649</f>
        <v>99.999999999999986</v>
      </c>
      <c r="CB649" s="27">
        <f>100-(J649+L649+P649+AI649+AD649+AH649)</f>
        <v>48.110000000000007</v>
      </c>
    </row>
    <row r="650" spans="1:80" x14ac:dyDescent="0.3">
      <c r="A650" s="54"/>
      <c r="B650" s="25"/>
      <c r="G650" s="100"/>
      <c r="I650" s="217"/>
      <c r="J650" s="216"/>
      <c r="K650" s="216"/>
      <c r="L650" s="216"/>
      <c r="M650" s="216"/>
      <c r="N650" s="216"/>
      <c r="P650" s="241"/>
      <c r="Q650" s="241"/>
      <c r="R650" s="241"/>
      <c r="S650" s="241"/>
      <c r="T650" s="241"/>
      <c r="V650" s="216"/>
      <c r="W650" s="216"/>
      <c r="X650" s="216"/>
      <c r="Y650" s="216"/>
      <c r="AI650" s="27" t="s">
        <v>459</v>
      </c>
    </row>
    <row r="651" spans="1:80" x14ac:dyDescent="0.3">
      <c r="A651" s="10" t="s">
        <v>904</v>
      </c>
      <c r="B651" t="s">
        <v>499</v>
      </c>
      <c r="C651" t="s">
        <v>407</v>
      </c>
      <c r="D651" s="25">
        <v>1</v>
      </c>
      <c r="E651" s="16" t="s">
        <v>1272</v>
      </c>
      <c r="G651" s="100" t="s">
        <v>414</v>
      </c>
      <c r="H651" s="27">
        <v>1</v>
      </c>
      <c r="I651" s="217">
        <f>(L651*17)+(P651*37)+(CB651*17)+(AH651*29)+(AD651*8)</f>
        <v>532.18000000000006</v>
      </c>
      <c r="J651" s="216">
        <v>63</v>
      </c>
      <c r="K651" s="223">
        <f>L651/BS651</f>
        <v>1.1359999999999999</v>
      </c>
      <c r="L651" s="216">
        <v>7.1</v>
      </c>
      <c r="M651" s="216">
        <v>7.1</v>
      </c>
      <c r="N651" s="216">
        <v>0</v>
      </c>
      <c r="O651" s="27">
        <v>0</v>
      </c>
      <c r="P651" s="241">
        <v>0.6</v>
      </c>
      <c r="Q651" s="241"/>
      <c r="R651" s="241">
        <v>0.08</v>
      </c>
      <c r="S651" s="241">
        <v>0.06</v>
      </c>
      <c r="T651" s="241">
        <v>0.41</v>
      </c>
      <c r="V651" s="216">
        <v>19.5</v>
      </c>
      <c r="W651" s="216"/>
      <c r="X651" s="216"/>
      <c r="Y651" s="216"/>
      <c r="Z651" s="27">
        <v>0</v>
      </c>
      <c r="AD651" s="27">
        <v>8.1999999999999993</v>
      </c>
      <c r="AI651" s="27">
        <v>2.06</v>
      </c>
      <c r="AJ651" s="27">
        <v>32</v>
      </c>
      <c r="AK651" s="27">
        <v>2.1</v>
      </c>
      <c r="AL651" s="27">
        <v>55</v>
      </c>
      <c r="AM651" s="27">
        <v>122</v>
      </c>
      <c r="AN651" s="27">
        <v>368</v>
      </c>
      <c r="AO651" s="27">
        <v>14</v>
      </c>
      <c r="AP651" s="27">
        <v>1.06</v>
      </c>
      <c r="AQ651" s="27">
        <v>0.3</v>
      </c>
      <c r="AS651" s="27">
        <v>560</v>
      </c>
      <c r="AU651" s="27">
        <v>0</v>
      </c>
      <c r="BG651" s="27">
        <v>0.14000000000000001</v>
      </c>
      <c r="BI651" s="27">
        <v>0.12</v>
      </c>
      <c r="BJ651" s="27">
        <v>0.04</v>
      </c>
      <c r="BK651" s="27">
        <v>0.7</v>
      </c>
      <c r="BM651" s="27">
        <v>0.16400000000000001</v>
      </c>
      <c r="BN651" s="27">
        <v>140</v>
      </c>
      <c r="BO651" s="27">
        <v>0</v>
      </c>
      <c r="BP651" s="27">
        <v>1</v>
      </c>
      <c r="BS651" s="27">
        <v>6.25</v>
      </c>
      <c r="BV651" s="27" t="s">
        <v>4</v>
      </c>
      <c r="BW651" s="27">
        <v>3542</v>
      </c>
      <c r="CA651" s="27">
        <f>CB651+J651+L651+P651+AD651+AI651</f>
        <v>100</v>
      </c>
      <c r="CB651" s="27">
        <f>100-(J651+L651+P651+AI651+AD651+AH651)</f>
        <v>19.040000000000006</v>
      </c>
    </row>
    <row r="652" spans="1:80" x14ac:dyDescent="0.3">
      <c r="A652" s="10"/>
      <c r="C652"/>
      <c r="G652" s="100"/>
      <c r="I652" s="217"/>
      <c r="J652" s="216"/>
      <c r="K652" s="216"/>
      <c r="L652" s="216"/>
      <c r="M652" s="216"/>
      <c r="N652" s="216"/>
      <c r="P652" s="241"/>
      <c r="Q652" s="241"/>
      <c r="R652" s="241"/>
      <c r="S652" s="241"/>
      <c r="T652" s="241"/>
      <c r="V652" s="216"/>
      <c r="W652" s="216"/>
      <c r="X652" s="216"/>
      <c r="Y652" s="216"/>
      <c r="AI652" s="27" t="s">
        <v>460</v>
      </c>
    </row>
    <row r="653" spans="1:80" x14ac:dyDescent="0.3">
      <c r="A653" s="10" t="s">
        <v>905</v>
      </c>
      <c r="B653" t="s">
        <v>499</v>
      </c>
      <c r="C653" s="25" t="s">
        <v>409</v>
      </c>
      <c r="D653">
        <v>1</v>
      </c>
      <c r="E653" s="16" t="s">
        <v>1271</v>
      </c>
      <c r="G653" s="100" t="s">
        <v>215</v>
      </c>
      <c r="H653">
        <v>1</v>
      </c>
      <c r="I653" s="217">
        <f>(L653*17)+(P653*37)+(CB653*17)+(AH653*29)+(AD653*8)</f>
        <v>408.1846635367765</v>
      </c>
      <c r="J653" s="225">
        <v>73.962180490349496</v>
      </c>
      <c r="K653" s="225"/>
      <c r="L653" s="225">
        <v>4.4100156494522693</v>
      </c>
      <c r="M653" s="225">
        <v>4.4100156494522693</v>
      </c>
      <c r="N653" s="225">
        <v>0</v>
      </c>
      <c r="O653" s="239">
        <v>0</v>
      </c>
      <c r="P653" s="245">
        <v>1.9040166927490869</v>
      </c>
      <c r="Q653" s="245"/>
      <c r="R653" s="245">
        <v>0.24752217005738134</v>
      </c>
      <c r="S653" s="245">
        <v>0.32712571726656237</v>
      </c>
      <c r="T653" s="245">
        <v>1.2606155451225871</v>
      </c>
      <c r="U653" s="225">
        <v>0</v>
      </c>
      <c r="V653" s="225">
        <v>12.572248304642669</v>
      </c>
      <c r="W653" s="225">
        <v>0</v>
      </c>
      <c r="X653" s="225">
        <v>0</v>
      </c>
      <c r="Y653" s="225">
        <v>0</v>
      </c>
      <c r="Z653" s="191">
        <v>0.51904016692749078</v>
      </c>
      <c r="AA653" s="191">
        <v>0</v>
      </c>
      <c r="AB653" s="191">
        <v>0</v>
      </c>
      <c r="AC653" s="191">
        <v>0</v>
      </c>
      <c r="AD653" s="191">
        <v>5.0599895670318205</v>
      </c>
      <c r="AE653" s="191">
        <v>0</v>
      </c>
      <c r="AF653" s="191">
        <v>0</v>
      </c>
      <c r="AG653" s="191">
        <v>0</v>
      </c>
      <c r="AH653" s="191">
        <v>0</v>
      </c>
      <c r="AI653" s="191">
        <v>1.5881585811163275</v>
      </c>
      <c r="AJ653" s="191">
        <v>23.432446531038078</v>
      </c>
      <c r="AK653" s="191">
        <v>1.5451225873761085</v>
      </c>
      <c r="AL653" s="191">
        <v>5.8555033907146585</v>
      </c>
      <c r="AM653" s="191">
        <v>42.952529994783525</v>
      </c>
      <c r="AN653" s="191">
        <v>298.74804381846633</v>
      </c>
      <c r="AO653" s="191">
        <v>420.33385498174232</v>
      </c>
      <c r="AP653" s="191">
        <v>0.66405842462180487</v>
      </c>
      <c r="AQ653" s="191">
        <v>0.23445226917057901</v>
      </c>
      <c r="AR653" s="191">
        <v>0</v>
      </c>
      <c r="AS653" s="191">
        <v>341.67970787689097</v>
      </c>
      <c r="AT653" s="191">
        <v>0</v>
      </c>
      <c r="AU653" s="191">
        <v>4.6948356807511735E-2</v>
      </c>
      <c r="AV653" s="191">
        <v>0</v>
      </c>
      <c r="AW653" s="191">
        <v>0</v>
      </c>
      <c r="AX653" s="191">
        <v>0</v>
      </c>
      <c r="AY653" s="191">
        <v>0</v>
      </c>
      <c r="AZ653" s="191">
        <v>0</v>
      </c>
      <c r="BA653" s="191">
        <v>0</v>
      </c>
      <c r="BB653" s="191">
        <v>0</v>
      </c>
      <c r="BC653" s="191">
        <v>0</v>
      </c>
      <c r="BD653" s="191">
        <v>0</v>
      </c>
      <c r="BE653" s="191">
        <v>0</v>
      </c>
      <c r="BF653" s="191">
        <v>0</v>
      </c>
      <c r="BG653" s="191">
        <v>0.70245174752216988</v>
      </c>
      <c r="BH653" s="191">
        <v>0</v>
      </c>
      <c r="BI653" s="191">
        <v>7.6291079812206578E-2</v>
      </c>
      <c r="BJ653" s="191">
        <v>3.5472091810119982E-2</v>
      </c>
      <c r="BK653" s="191">
        <v>0.4564423578508085</v>
      </c>
      <c r="BL653" s="191"/>
      <c r="BM653" s="191">
        <v>6.8388106416275435E-2</v>
      </c>
      <c r="BN653" s="191">
        <v>57.902973395931141</v>
      </c>
      <c r="BO653" s="191">
        <v>0</v>
      </c>
      <c r="BP653" s="191">
        <v>0.43035993740219092</v>
      </c>
      <c r="BQ653" s="191"/>
      <c r="BR653" s="191"/>
      <c r="BS653" s="27">
        <v>6.25</v>
      </c>
      <c r="BT653" s="191"/>
      <c r="BU653" s="191"/>
      <c r="BV653" s="27" t="s">
        <v>496</v>
      </c>
      <c r="BW653" s="191"/>
      <c r="BX653" s="191"/>
      <c r="BY653" s="191"/>
      <c r="BZ653" s="191"/>
      <c r="CA653" s="27">
        <f>CB653+J653+L653+P653+AD653+AI653</f>
        <v>100</v>
      </c>
      <c r="CB653" s="27">
        <f>100-(J653+L653+P653+AI653+AD653+AH653)</f>
        <v>13.075639019301008</v>
      </c>
    </row>
    <row r="654" spans="1:80" x14ac:dyDescent="0.3">
      <c r="A654" s="10"/>
      <c r="C654"/>
      <c r="G654" s="100"/>
      <c r="I654" s="217"/>
      <c r="J654" s="216"/>
      <c r="K654" s="216"/>
      <c r="L654" s="216"/>
      <c r="M654" s="216"/>
      <c r="N654" s="216"/>
      <c r="P654" s="241"/>
      <c r="Q654" s="241"/>
      <c r="R654" s="241"/>
      <c r="S654" s="241"/>
      <c r="T654" s="241"/>
      <c r="U654" s="216"/>
      <c r="V654" s="216"/>
      <c r="W654" s="216"/>
      <c r="X654" s="216"/>
      <c r="Y654" s="216"/>
    </row>
    <row r="655" spans="1:80" x14ac:dyDescent="0.3">
      <c r="A655" s="10" t="s">
        <v>906</v>
      </c>
      <c r="C655" s="25" t="s">
        <v>407</v>
      </c>
      <c r="D655" s="107">
        <v>3</v>
      </c>
      <c r="E655" s="16" t="s">
        <v>1266</v>
      </c>
      <c r="G655" s="100" t="s">
        <v>14</v>
      </c>
      <c r="I655" s="217"/>
      <c r="J655" s="216"/>
      <c r="K655" s="216"/>
      <c r="L655" s="216"/>
      <c r="M655" s="216"/>
      <c r="N655" s="216"/>
      <c r="P655" s="241"/>
      <c r="Q655" s="241"/>
      <c r="R655" s="241"/>
      <c r="S655" s="241"/>
      <c r="T655" s="241"/>
      <c r="U655" s="216"/>
      <c r="V655" s="216"/>
      <c r="W655" s="216"/>
      <c r="X655" s="216"/>
      <c r="Y655" s="216"/>
      <c r="BS655" s="27">
        <v>6.25</v>
      </c>
      <c r="BV655" s="27" t="s">
        <v>4</v>
      </c>
      <c r="BW655" s="27">
        <v>8268</v>
      </c>
    </row>
    <row r="656" spans="1:80" x14ac:dyDescent="0.3">
      <c r="A656" s="10"/>
      <c r="G656" s="100"/>
      <c r="I656" s="217"/>
      <c r="J656" s="216"/>
      <c r="K656" s="216"/>
      <c r="L656" s="216"/>
      <c r="M656" s="216"/>
      <c r="N656" s="216"/>
      <c r="P656" s="241"/>
      <c r="Q656" s="241"/>
      <c r="R656" s="241"/>
      <c r="S656" s="241"/>
      <c r="T656" s="241"/>
      <c r="U656" s="216"/>
      <c r="V656" s="216"/>
      <c r="W656" s="216"/>
      <c r="X656" s="216"/>
      <c r="Y656" s="216"/>
    </row>
    <row r="657" spans="1:81" x14ac:dyDescent="0.3">
      <c r="A657" s="10" t="s">
        <v>907</v>
      </c>
      <c r="C657" s="25" t="s">
        <v>407</v>
      </c>
      <c r="D657" s="107">
        <v>3</v>
      </c>
      <c r="E657" s="16" t="s">
        <v>1265</v>
      </c>
      <c r="G657" s="100" t="s">
        <v>14</v>
      </c>
      <c r="I657" s="217"/>
      <c r="J657" s="216"/>
      <c r="K657" s="216"/>
      <c r="L657" s="216"/>
      <c r="M657" s="216"/>
      <c r="N657" s="216"/>
      <c r="P657" s="241"/>
      <c r="Q657" s="241"/>
      <c r="R657" s="241"/>
      <c r="S657" s="241"/>
      <c r="T657" s="241"/>
      <c r="U657" s="216"/>
      <c r="V657" s="216"/>
      <c r="W657" s="216"/>
      <c r="X657" s="216"/>
      <c r="Y657" s="216"/>
      <c r="BS657" s="27">
        <v>6.25</v>
      </c>
    </row>
    <row r="658" spans="1:81" x14ac:dyDescent="0.3">
      <c r="A658" s="10"/>
      <c r="C658"/>
      <c r="G658" s="100"/>
      <c r="I658" s="217"/>
      <c r="J658" s="216"/>
      <c r="K658" s="216"/>
      <c r="L658" s="216"/>
      <c r="M658" s="216"/>
      <c r="N658" s="216"/>
      <c r="P658" s="241"/>
      <c r="Q658" s="241"/>
      <c r="R658" s="241"/>
      <c r="S658" s="241"/>
      <c r="T658" s="241"/>
      <c r="U658" s="216"/>
      <c r="V658" s="216"/>
      <c r="W658" s="216"/>
      <c r="X658" s="216"/>
      <c r="Y658" s="216"/>
    </row>
    <row r="659" spans="1:81" x14ac:dyDescent="0.3">
      <c r="A659" s="10" t="s">
        <v>908</v>
      </c>
      <c r="B659" t="s">
        <v>499</v>
      </c>
      <c r="C659" t="s">
        <v>407</v>
      </c>
      <c r="D659" s="25">
        <v>1</v>
      </c>
      <c r="E659" s="16" t="s">
        <v>1369</v>
      </c>
      <c r="G659" s="100" t="s">
        <v>13</v>
      </c>
      <c r="H659" s="27">
        <v>1</v>
      </c>
      <c r="I659" s="217">
        <f>(L659*17)+(P659*37)+(CB659*17)+(AH659*29)+(AD659*8)</f>
        <v>1358.6199999999997</v>
      </c>
      <c r="J659" s="216">
        <v>11.3</v>
      </c>
      <c r="K659" s="223">
        <f>L659/BS659</f>
        <v>3.9360000000000004</v>
      </c>
      <c r="L659" s="216">
        <v>24.6</v>
      </c>
      <c r="M659" s="216">
        <v>24.6</v>
      </c>
      <c r="N659" s="216">
        <v>0</v>
      </c>
      <c r="O659" s="27">
        <v>0</v>
      </c>
      <c r="P659" s="241">
        <v>1.2</v>
      </c>
      <c r="Q659" s="241"/>
      <c r="R659" s="241">
        <v>0.16</v>
      </c>
      <c r="S659" s="241">
        <v>0.24</v>
      </c>
      <c r="T659" s="241">
        <v>0.5</v>
      </c>
      <c r="U659" s="216"/>
      <c r="V659" s="216">
        <v>43.3</v>
      </c>
      <c r="W659" s="216"/>
      <c r="X659" s="216"/>
      <c r="Y659" s="216"/>
      <c r="Z659" s="27">
        <v>0</v>
      </c>
      <c r="AD659" s="27">
        <v>17.100000000000001</v>
      </c>
      <c r="AI659" s="27">
        <v>1.1399999999999999</v>
      </c>
      <c r="AJ659" s="27">
        <v>55</v>
      </c>
      <c r="AK659" s="27">
        <v>4.4000000000000004</v>
      </c>
      <c r="AL659" s="27">
        <v>115</v>
      </c>
      <c r="AM659" s="27">
        <v>366</v>
      </c>
      <c r="AN659" s="27">
        <v>981</v>
      </c>
      <c r="AO659" s="27">
        <v>15</v>
      </c>
      <c r="AP659" s="27">
        <v>3.01</v>
      </c>
      <c r="AQ659" s="27">
        <v>0.87</v>
      </c>
      <c r="AS659" s="27">
        <v>1390</v>
      </c>
      <c r="AU659" s="27">
        <v>15</v>
      </c>
      <c r="BD659" s="27">
        <v>0</v>
      </c>
      <c r="BG659" s="27">
        <v>0.09</v>
      </c>
      <c r="BI659" s="27">
        <v>0.73</v>
      </c>
      <c r="BJ659" s="27">
        <v>0.22</v>
      </c>
      <c r="BK659" s="27">
        <v>2.9</v>
      </c>
      <c r="BM659" s="27">
        <v>0.17399999999999999</v>
      </c>
      <c r="BN659" s="27">
        <v>274</v>
      </c>
      <c r="BO659" s="27">
        <v>0</v>
      </c>
      <c r="BP659" s="27">
        <v>2</v>
      </c>
      <c r="BS659" s="27">
        <v>6.25</v>
      </c>
      <c r="BV659" s="27" t="s">
        <v>4</v>
      </c>
      <c r="BW659" s="27">
        <v>3511</v>
      </c>
      <c r="CA659" s="27">
        <f>CB659+J659+L659+P659+AD659+AI659</f>
        <v>100.00000000000001</v>
      </c>
      <c r="CB659" s="27">
        <f>100-(J659+L659+P659+AI659+AD659+AH659)</f>
        <v>44.659999999999989</v>
      </c>
    </row>
    <row r="660" spans="1:81" x14ac:dyDescent="0.3">
      <c r="A660" s="10"/>
      <c r="C660"/>
      <c r="G660" s="100"/>
      <c r="I660" s="217"/>
      <c r="J660" s="216"/>
      <c r="K660" s="216"/>
      <c r="L660" s="216"/>
      <c r="M660" s="216"/>
      <c r="N660" s="216"/>
      <c r="T660" s="216"/>
      <c r="U660" s="216"/>
      <c r="V660" s="216"/>
      <c r="W660" s="216"/>
      <c r="X660" s="216"/>
      <c r="Y660" s="216"/>
      <c r="AI660" s="27" t="s">
        <v>461</v>
      </c>
    </row>
    <row r="661" spans="1:81" x14ac:dyDescent="0.3">
      <c r="A661" s="10" t="s">
        <v>909</v>
      </c>
      <c r="B661" t="s">
        <v>499</v>
      </c>
      <c r="C661" t="s">
        <v>407</v>
      </c>
      <c r="D661" s="25">
        <v>1</v>
      </c>
      <c r="E661" s="16" t="s">
        <v>1270</v>
      </c>
      <c r="G661" s="100" t="s">
        <v>13</v>
      </c>
      <c r="H661" s="27">
        <v>1</v>
      </c>
      <c r="I661" s="217">
        <f>(L661*17)+(P661*37)+(CB661*17)+(AH661*29)+(AD661*8)</f>
        <v>456.57</v>
      </c>
      <c r="J661" s="216">
        <v>69.5</v>
      </c>
      <c r="K661" s="223">
        <f>L661/BS661</f>
        <v>1.3280000000000001</v>
      </c>
      <c r="L661" s="216">
        <v>8.3000000000000007</v>
      </c>
      <c r="M661" s="216">
        <v>8.3000000000000007</v>
      </c>
      <c r="N661" s="216">
        <v>0</v>
      </c>
      <c r="O661" s="27">
        <v>0</v>
      </c>
      <c r="P661" s="241">
        <v>0.4</v>
      </c>
      <c r="Q661" s="241"/>
      <c r="R661" s="241">
        <v>0.05</v>
      </c>
      <c r="S661" s="241">
        <v>0.08</v>
      </c>
      <c r="T661" s="216">
        <v>0.17</v>
      </c>
      <c r="U661" s="216"/>
      <c r="V661" s="216">
        <v>15.2</v>
      </c>
      <c r="W661" s="216"/>
      <c r="X661" s="216"/>
      <c r="Y661" s="216"/>
      <c r="Z661" s="27">
        <v>0</v>
      </c>
      <c r="AD661" s="27">
        <v>5.9</v>
      </c>
      <c r="AI661" s="27">
        <v>0.99</v>
      </c>
      <c r="AJ661" s="27">
        <v>14</v>
      </c>
      <c r="AK661" s="27">
        <v>1.3</v>
      </c>
      <c r="AL661" s="27">
        <v>36</v>
      </c>
      <c r="AM661" s="27">
        <v>99</v>
      </c>
      <c r="AN661" s="27">
        <v>362</v>
      </c>
      <c r="AO661" s="27">
        <v>2</v>
      </c>
      <c r="AP661" s="27">
        <v>1</v>
      </c>
      <c r="AQ661" s="27">
        <v>0.18</v>
      </c>
      <c r="AS661" s="27">
        <v>400</v>
      </c>
      <c r="AU661" s="27">
        <v>1</v>
      </c>
      <c r="BD661" s="27">
        <v>0</v>
      </c>
      <c r="BG661" s="27">
        <v>0</v>
      </c>
      <c r="BI661" s="27">
        <v>0.19</v>
      </c>
      <c r="BJ661" s="27">
        <v>0.06</v>
      </c>
      <c r="BK661" s="27">
        <v>0.9</v>
      </c>
      <c r="BM661" s="27">
        <v>4.8000000000000001E-2</v>
      </c>
      <c r="BN661" s="27">
        <v>65</v>
      </c>
      <c r="BO661" s="27">
        <v>0</v>
      </c>
      <c r="BP661" s="27">
        <v>0</v>
      </c>
      <c r="BS661" s="27">
        <v>6.25</v>
      </c>
      <c r="BV661" s="27" t="s">
        <v>4</v>
      </c>
      <c r="BW661" s="27">
        <v>3506</v>
      </c>
      <c r="CA661" s="27">
        <f>CB661+J661+L661+P661+AD661+AI661</f>
        <v>100</v>
      </c>
      <c r="CB661" s="27">
        <f>100-(J661+L661+P661+AI661+AD661+AH661)</f>
        <v>14.909999999999997</v>
      </c>
    </row>
    <row r="662" spans="1:81" x14ac:dyDescent="0.3">
      <c r="A662" s="10"/>
      <c r="C662"/>
      <c r="G662" s="100"/>
      <c r="I662" s="217"/>
      <c r="J662" s="216"/>
      <c r="K662" s="216"/>
      <c r="L662" s="216"/>
      <c r="M662" s="216"/>
      <c r="N662" s="216"/>
      <c r="P662" s="241"/>
      <c r="Q662" s="241"/>
      <c r="R662" s="241"/>
      <c r="S662" s="241"/>
      <c r="T662" s="216"/>
      <c r="U662" s="216"/>
      <c r="V662" s="216"/>
      <c r="W662" s="216"/>
      <c r="X662" s="216"/>
      <c r="Y662" s="216"/>
      <c r="AI662" s="27" t="s">
        <v>462</v>
      </c>
    </row>
    <row r="663" spans="1:81" x14ac:dyDescent="0.3">
      <c r="A663" s="10" t="s">
        <v>910</v>
      </c>
      <c r="B663" t="s">
        <v>499</v>
      </c>
      <c r="C663" s="25" t="s">
        <v>409</v>
      </c>
      <c r="D663" s="14">
        <v>2</v>
      </c>
      <c r="E663" s="16" t="s">
        <v>1186</v>
      </c>
      <c r="G663" s="100" t="s">
        <v>13</v>
      </c>
      <c r="H663">
        <v>1</v>
      </c>
      <c r="I663" s="217">
        <f>(L663*17)+(P663*37)+(CB663*17)+(AH663*29)+(AD663*8)</f>
        <v>152.18469809760128</v>
      </c>
      <c r="J663" s="222">
        <v>90.447063688999179</v>
      </c>
      <c r="K663" s="223">
        <f>L663/BS663</f>
        <v>0.37439205955334987</v>
      </c>
      <c r="L663" s="222">
        <v>2.3399503722084365</v>
      </c>
      <c r="M663" s="222">
        <v>2.3399503722084365</v>
      </c>
      <c r="N663" s="222">
        <v>0</v>
      </c>
      <c r="O663" s="238">
        <v>0</v>
      </c>
      <c r="P663" s="247">
        <v>0.73449131513647636</v>
      </c>
      <c r="Q663" s="247"/>
      <c r="R663" s="247">
        <v>9.3693134822167068E-2</v>
      </c>
      <c r="S663" s="247">
        <v>0.13802729528535981</v>
      </c>
      <c r="T663" s="222">
        <v>0.44594706368899911</v>
      </c>
      <c r="U663" s="222">
        <v>0</v>
      </c>
      <c r="V663" s="222">
        <v>4.1186931348221671</v>
      </c>
      <c r="W663" s="222">
        <v>0</v>
      </c>
      <c r="X663" s="222">
        <v>0</v>
      </c>
      <c r="Y663" s="222">
        <v>0</v>
      </c>
      <c r="Z663" s="150">
        <v>0</v>
      </c>
      <c r="AA663" s="150">
        <v>0</v>
      </c>
      <c r="AB663" s="150">
        <v>0</v>
      </c>
      <c r="AC663" s="150">
        <v>0</v>
      </c>
      <c r="AD663" s="150">
        <v>1.6265508684863526</v>
      </c>
      <c r="AE663" s="150">
        <v>0</v>
      </c>
      <c r="AF663" s="150">
        <v>0</v>
      </c>
      <c r="AG663" s="150">
        <v>0</v>
      </c>
      <c r="AH663" s="150">
        <v>0</v>
      </c>
      <c r="AI663" s="150">
        <v>0.60388751033912325</v>
      </c>
      <c r="AJ663" s="150">
        <v>6.9272125723738629</v>
      </c>
      <c r="AK663" s="150">
        <v>0.41976840363937135</v>
      </c>
      <c r="AL663" s="150">
        <v>12.08023159636063</v>
      </c>
      <c r="AM663" s="150">
        <v>34.818031430934653</v>
      </c>
      <c r="AN663" s="150">
        <v>93.680727874276272</v>
      </c>
      <c r="AO663" s="150">
        <v>165.61207609594706</v>
      </c>
      <c r="AP663" s="150">
        <v>0.28672456575682376</v>
      </c>
      <c r="AQ663" s="150">
        <v>8.8875103391232418E-2</v>
      </c>
      <c r="AR663" s="150">
        <v>0</v>
      </c>
      <c r="AS663" s="150">
        <v>132.21670802315964</v>
      </c>
      <c r="AT663" s="150">
        <v>0</v>
      </c>
      <c r="AU663" s="150">
        <v>1.4454094292803972</v>
      </c>
      <c r="AV663" s="150">
        <v>0</v>
      </c>
      <c r="AW663" s="150">
        <v>0</v>
      </c>
      <c r="AX663" s="150">
        <v>0</v>
      </c>
      <c r="AY663" s="150">
        <v>0</v>
      </c>
      <c r="AZ663" s="150">
        <v>0</v>
      </c>
      <c r="BA663" s="150">
        <v>0</v>
      </c>
      <c r="BB663" s="150">
        <v>0</v>
      </c>
      <c r="BC663" s="150">
        <v>0</v>
      </c>
      <c r="BD663" s="150">
        <v>0</v>
      </c>
      <c r="BE663" s="150">
        <v>0</v>
      </c>
      <c r="BF663" s="150">
        <v>0</v>
      </c>
      <c r="BG663" s="150">
        <v>0.25186104218362282</v>
      </c>
      <c r="BH663" s="150">
        <v>0</v>
      </c>
      <c r="BI663" s="150">
        <v>4.1662531017369726E-2</v>
      </c>
      <c r="BJ663" s="150">
        <v>1.5037220843672455E-2</v>
      </c>
      <c r="BK663" s="150">
        <v>0.16550868486352358</v>
      </c>
      <c r="BL663" s="150"/>
      <c r="BM663" s="150">
        <v>9.9305210918114138E-3</v>
      </c>
      <c r="BN663" s="150">
        <v>13.031430934656743</v>
      </c>
      <c r="BO663" s="150">
        <v>0</v>
      </c>
      <c r="BP663" s="150">
        <v>0.19023986765922249</v>
      </c>
      <c r="BQ663" s="150"/>
      <c r="BR663" s="150"/>
      <c r="BS663" s="27">
        <v>6.25</v>
      </c>
      <c r="BT663" s="150"/>
      <c r="BU663" s="150"/>
      <c r="BV663" s="27" t="s">
        <v>496</v>
      </c>
      <c r="BW663" s="150"/>
      <c r="BX663" s="150"/>
      <c r="BY663" s="150"/>
      <c r="BZ663" s="150"/>
      <c r="CA663" s="27">
        <f>CB663+J663+L663+P663+AD663+AI663</f>
        <v>100</v>
      </c>
      <c r="CB663" s="27">
        <f>100-(J663+L663+P663+AI663+AD663+AH663)</f>
        <v>4.2480562448304369</v>
      </c>
      <c r="CC663" s="150"/>
    </row>
    <row r="664" spans="1:81" x14ac:dyDescent="0.3">
      <c r="I664" s="217"/>
      <c r="J664" s="216"/>
      <c r="K664" s="216"/>
      <c r="L664" s="216"/>
      <c r="M664" s="216"/>
      <c r="N664" s="216"/>
      <c r="P664" s="241"/>
      <c r="Q664" s="241"/>
      <c r="R664" s="241"/>
      <c r="S664" s="241"/>
      <c r="V664" s="216"/>
      <c r="W664" s="216"/>
      <c r="X664" s="216"/>
      <c r="Y664" s="216"/>
    </row>
    <row r="665" spans="1:81" ht="15" x14ac:dyDescent="0.3">
      <c r="A665" s="10" t="s">
        <v>363</v>
      </c>
      <c r="B665" t="s">
        <v>499</v>
      </c>
      <c r="C665" t="s">
        <v>407</v>
      </c>
      <c r="D665" s="25">
        <v>1</v>
      </c>
      <c r="E665" s="40" t="s">
        <v>362</v>
      </c>
      <c r="G665" s="100" t="s">
        <v>364</v>
      </c>
      <c r="H665" s="27">
        <v>1</v>
      </c>
      <c r="I665" s="217">
        <f>(L665*17)+(P665*37)+(V665*17)+(AH665*29)+(AD665*8)</f>
        <v>1542.6818181818182</v>
      </c>
      <c r="J665" s="216">
        <v>8.5</v>
      </c>
      <c r="K665" s="216">
        <v>5.74</v>
      </c>
      <c r="L665" s="216">
        <v>35.9</v>
      </c>
      <c r="M665" s="216">
        <v>36.5</v>
      </c>
      <c r="N665" s="216">
        <v>0</v>
      </c>
      <c r="O665" s="27">
        <v>0</v>
      </c>
      <c r="P665" s="241">
        <v>18.600000000000001</v>
      </c>
      <c r="Q665" s="241"/>
      <c r="R665" s="241">
        <v>2.2999999999999998</v>
      </c>
      <c r="S665" s="241">
        <v>3.5</v>
      </c>
      <c r="T665" s="27">
        <v>9.1</v>
      </c>
      <c r="V665" s="216">
        <f>X665/1.1</f>
        <v>14.363636363636363</v>
      </c>
      <c r="W665" s="216"/>
      <c r="X665" s="216">
        <v>15.8</v>
      </c>
      <c r="Y665" s="216">
        <f>AA665/1.1</f>
        <v>4.3636363636363633</v>
      </c>
      <c r="Z665" s="216">
        <f>AB665/1.05</f>
        <v>5.2380952380952381</v>
      </c>
      <c r="AA665" s="216">
        <v>4.8</v>
      </c>
      <c r="AB665" s="27">
        <v>5.5</v>
      </c>
      <c r="AF665" s="27">
        <v>15.7</v>
      </c>
      <c r="AI665" s="27">
        <v>1.59</v>
      </c>
      <c r="AJ665" s="27">
        <v>5</v>
      </c>
      <c r="AK665" s="27">
        <v>9.6999999999999993</v>
      </c>
      <c r="AL665" s="27">
        <v>250</v>
      </c>
      <c r="AM665" s="27">
        <v>660</v>
      </c>
      <c r="AN665" s="27">
        <v>1730</v>
      </c>
      <c r="AO665" s="27">
        <v>5</v>
      </c>
      <c r="AP665" s="27">
        <v>4.3</v>
      </c>
      <c r="AQ665" s="27">
        <v>1.55</v>
      </c>
      <c r="AR665" s="27">
        <v>14</v>
      </c>
      <c r="AS665" s="27">
        <v>2600</v>
      </c>
      <c r="AV665" s="27">
        <v>0</v>
      </c>
      <c r="AW665" s="27">
        <v>12</v>
      </c>
      <c r="BE665" s="27">
        <v>0</v>
      </c>
      <c r="BG665" s="27">
        <v>2.9</v>
      </c>
      <c r="BI665" s="27">
        <v>0.16</v>
      </c>
      <c r="BJ665" s="27">
        <v>0.27</v>
      </c>
      <c r="BK665" s="27">
        <v>2.2000000000000002</v>
      </c>
      <c r="BM665" s="27">
        <v>0.38</v>
      </c>
      <c r="BN665" s="27">
        <v>370</v>
      </c>
      <c r="BO665" s="27">
        <v>0</v>
      </c>
      <c r="BP665" s="27" t="s">
        <v>501</v>
      </c>
      <c r="BS665" s="27">
        <v>6.25</v>
      </c>
      <c r="BV665" s="27" t="s">
        <v>8</v>
      </c>
      <c r="BW665" s="27">
        <v>762</v>
      </c>
      <c r="CA665" s="27">
        <f>CB665+J665+L665+P665+AD665+AI665</f>
        <v>100</v>
      </c>
      <c r="CB665" s="27">
        <f>100-(J665+L665+P665+AI665+AD665+AH665)</f>
        <v>35.409999999999997</v>
      </c>
    </row>
    <row r="666" spans="1:81" x14ac:dyDescent="0.3">
      <c r="I666" s="217"/>
      <c r="J666" s="216"/>
      <c r="K666" s="216"/>
      <c r="L666" s="216"/>
      <c r="M666" s="216" t="s">
        <v>1110</v>
      </c>
      <c r="N666" s="216" t="s">
        <v>1110</v>
      </c>
      <c r="P666" s="241"/>
      <c r="Q666" s="241"/>
      <c r="R666" s="241"/>
      <c r="S666" s="241"/>
      <c r="V666" s="216" t="s">
        <v>408</v>
      </c>
      <c r="W666" s="216"/>
      <c r="X666" s="216"/>
      <c r="Y666" s="216" t="s">
        <v>408</v>
      </c>
      <c r="Z666" s="216" t="s">
        <v>408</v>
      </c>
      <c r="AA666" s="216"/>
      <c r="AI666" s="27" t="s">
        <v>463</v>
      </c>
    </row>
    <row r="667" spans="1:81" ht="15" x14ac:dyDescent="0.3">
      <c r="A667" s="10"/>
      <c r="C667" s="2"/>
      <c r="D667" s="12" t="s">
        <v>1338</v>
      </c>
      <c r="I667" s="217"/>
      <c r="J667" s="216"/>
      <c r="K667" s="216"/>
      <c r="L667" s="216"/>
      <c r="M667" s="216"/>
      <c r="N667" s="216"/>
      <c r="P667" s="241"/>
      <c r="Q667" s="241"/>
      <c r="R667" s="241"/>
      <c r="S667" s="241"/>
      <c r="V667" s="216"/>
      <c r="W667" s="216"/>
      <c r="X667" s="216"/>
      <c r="Y667" s="216"/>
      <c r="Z667" s="216"/>
      <c r="AA667" s="216"/>
    </row>
    <row r="668" spans="1:81" x14ac:dyDescent="0.3">
      <c r="A668" s="10" t="s">
        <v>911</v>
      </c>
      <c r="B668" t="s">
        <v>499</v>
      </c>
      <c r="C668" t="s">
        <v>407</v>
      </c>
      <c r="D668" s="25">
        <v>1</v>
      </c>
      <c r="E668" s="16" t="s">
        <v>607</v>
      </c>
      <c r="H668" s="27">
        <v>1</v>
      </c>
      <c r="I668" s="217">
        <f>(L668*17)+(P668*37)+(CB668*17)+(AH668*29)+(AD668*8)</f>
        <v>309.79999999999995</v>
      </c>
      <c r="J668" s="216">
        <v>80.2</v>
      </c>
      <c r="K668" s="216">
        <v>0.24</v>
      </c>
      <c r="L668" s="216">
        <v>1.5</v>
      </c>
      <c r="M668" s="216">
        <v>1.5</v>
      </c>
      <c r="N668" s="216">
        <v>0</v>
      </c>
      <c r="O668" s="27">
        <v>0</v>
      </c>
      <c r="P668" s="241">
        <v>0.1</v>
      </c>
      <c r="Q668" s="241"/>
      <c r="R668" s="241">
        <v>0.03</v>
      </c>
      <c r="S668" s="241" t="s">
        <v>501</v>
      </c>
      <c r="T668" s="154">
        <v>0.04</v>
      </c>
      <c r="V668" s="216">
        <v>15.9</v>
      </c>
      <c r="W668" s="216"/>
      <c r="X668" s="216"/>
      <c r="Y668" s="216">
        <v>15.3</v>
      </c>
      <c r="Z668" s="216">
        <v>0.7</v>
      </c>
      <c r="AA668" s="216"/>
      <c r="AC668" s="27">
        <v>0</v>
      </c>
      <c r="AD668" s="27">
        <v>1.5</v>
      </c>
      <c r="AI668" s="27">
        <v>0.9</v>
      </c>
      <c r="AJ668" s="27">
        <v>6</v>
      </c>
      <c r="AK668" s="27">
        <v>1.2</v>
      </c>
      <c r="AL668" s="27">
        <v>15</v>
      </c>
      <c r="AM668" s="27">
        <v>45</v>
      </c>
      <c r="AN668" s="27">
        <v>398</v>
      </c>
      <c r="AO668" s="27">
        <v>2</v>
      </c>
      <c r="AP668" s="27">
        <v>0.28999999999999998</v>
      </c>
      <c r="AQ668" s="27">
        <v>0.09</v>
      </c>
      <c r="AR668" s="27">
        <v>0.6</v>
      </c>
      <c r="AS668" s="27">
        <v>140</v>
      </c>
      <c r="AU668" s="27">
        <v>0</v>
      </c>
      <c r="AV668" s="27">
        <v>0</v>
      </c>
      <c r="AW668" s="27">
        <v>0</v>
      </c>
      <c r="BD668" s="27">
        <v>0</v>
      </c>
      <c r="BG668" s="27">
        <v>0.06</v>
      </c>
      <c r="BI668" s="27">
        <v>0.14000000000000001</v>
      </c>
      <c r="BJ668" s="27">
        <v>0.02</v>
      </c>
      <c r="BK668" s="27">
        <v>1.8</v>
      </c>
      <c r="BM668" s="27">
        <v>0.21</v>
      </c>
      <c r="BN668" s="27">
        <v>10</v>
      </c>
      <c r="BO668" s="27">
        <v>0</v>
      </c>
      <c r="BP668" s="27">
        <v>27</v>
      </c>
      <c r="BS668" s="27">
        <v>6.25</v>
      </c>
      <c r="BV668" s="27" t="s">
        <v>1420</v>
      </c>
      <c r="BW668" s="27">
        <v>4121</v>
      </c>
      <c r="CA668" s="27">
        <f>CB668+J668+L668+P668+AD668+AI668</f>
        <v>100</v>
      </c>
      <c r="CB668" s="27">
        <f>100-(J668+L668+P668+AI668+AD668+AH668)</f>
        <v>15.799999999999997</v>
      </c>
    </row>
    <row r="669" spans="1:81" x14ac:dyDescent="0.3">
      <c r="A669" s="10"/>
      <c r="C669"/>
      <c r="I669" s="217"/>
      <c r="J669" s="216"/>
      <c r="K669" s="216"/>
      <c r="L669" s="216"/>
      <c r="M669" s="216"/>
      <c r="N669" s="216"/>
      <c r="P669" s="241"/>
      <c r="Q669" s="241"/>
      <c r="R669" s="241"/>
      <c r="S669" s="241"/>
      <c r="T669" s="154"/>
      <c r="V669" s="216"/>
      <c r="W669" s="216"/>
      <c r="X669" s="216"/>
      <c r="Y669" s="216"/>
      <c r="Z669" s="216"/>
      <c r="AA669" s="216"/>
    </row>
    <row r="670" spans="1:81" x14ac:dyDescent="0.3">
      <c r="A670" s="10" t="s">
        <v>912</v>
      </c>
      <c r="C670" s="25" t="s">
        <v>407</v>
      </c>
      <c r="D670" s="107">
        <v>3</v>
      </c>
      <c r="E670" s="16" t="s">
        <v>1360</v>
      </c>
      <c r="G670" s="100" t="s">
        <v>1439</v>
      </c>
      <c r="I670" s="217"/>
      <c r="J670" s="216"/>
      <c r="K670" s="216"/>
      <c r="L670" s="216"/>
      <c r="M670" s="216"/>
      <c r="N670" s="216"/>
      <c r="P670" s="241"/>
      <c r="Q670" s="241"/>
      <c r="R670" s="241"/>
      <c r="S670" s="241"/>
      <c r="T670" s="154"/>
      <c r="V670" s="216"/>
      <c r="W670" s="216"/>
      <c r="X670" s="216"/>
      <c r="Y670" s="216"/>
      <c r="Z670" s="216"/>
      <c r="AA670" s="216"/>
      <c r="BS670" s="27">
        <v>6.25</v>
      </c>
    </row>
    <row r="671" spans="1:81" x14ac:dyDescent="0.3">
      <c r="A671" s="10"/>
      <c r="C671"/>
      <c r="G671" s="100"/>
      <c r="I671" s="217"/>
      <c r="J671" s="216"/>
      <c r="K671" s="216"/>
      <c r="L671" s="216"/>
      <c r="M671" s="216"/>
      <c r="N671" s="216"/>
      <c r="P671" s="241"/>
      <c r="Q671" s="241"/>
      <c r="R671" s="241"/>
      <c r="S671" s="241"/>
      <c r="T671" s="154"/>
      <c r="V671" s="216"/>
      <c r="W671" s="216"/>
      <c r="X671" s="216"/>
      <c r="Y671" s="216"/>
      <c r="Z671" s="216"/>
      <c r="AA671" s="216"/>
    </row>
    <row r="672" spans="1:81" x14ac:dyDescent="0.3">
      <c r="A672" s="10" t="s">
        <v>913</v>
      </c>
      <c r="B672" t="s">
        <v>499</v>
      </c>
      <c r="C672" t="s">
        <v>407</v>
      </c>
      <c r="D672" s="25">
        <v>1</v>
      </c>
      <c r="E672" s="16" t="s">
        <v>1293</v>
      </c>
      <c r="G672" s="100" t="s">
        <v>1439</v>
      </c>
      <c r="H672" s="27">
        <v>1</v>
      </c>
      <c r="I672" s="217">
        <f>(L672*17)+(P672*37)+(CB672*17)+(AH672*29)+(AD672*8)</f>
        <v>334.40000000000038</v>
      </c>
      <c r="J672" s="216" t="s">
        <v>1095</v>
      </c>
      <c r="K672" s="216">
        <v>0.26</v>
      </c>
      <c r="L672" s="216">
        <v>1.6</v>
      </c>
      <c r="M672" s="216">
        <v>1.6</v>
      </c>
      <c r="N672" s="216">
        <v>0</v>
      </c>
      <c r="O672" s="27">
        <v>0</v>
      </c>
      <c r="P672" s="241">
        <v>0.1</v>
      </c>
      <c r="Q672" s="241"/>
      <c r="R672" s="241">
        <v>0.03</v>
      </c>
      <c r="S672" s="241" t="s">
        <v>501</v>
      </c>
      <c r="T672" s="154">
        <v>0.04</v>
      </c>
      <c r="V672" s="216">
        <v>16.600000000000001</v>
      </c>
      <c r="W672" s="216"/>
      <c r="X672" s="216"/>
      <c r="Y672" s="216">
        <v>16</v>
      </c>
      <c r="Z672" s="216">
        <v>0.6</v>
      </c>
      <c r="AA672" s="216"/>
      <c r="AD672" s="27">
        <v>1.6</v>
      </c>
      <c r="AH672" s="27">
        <v>0</v>
      </c>
      <c r="AI672" s="27">
        <v>0.6</v>
      </c>
      <c r="AJ672" s="27">
        <v>6</v>
      </c>
      <c r="AK672" s="27">
        <v>0.7</v>
      </c>
      <c r="AL672" s="27">
        <v>14</v>
      </c>
      <c r="AM672" s="27">
        <v>43</v>
      </c>
      <c r="AN672" s="27">
        <v>332</v>
      </c>
      <c r="AO672" s="27">
        <v>2</v>
      </c>
      <c r="AP672" s="27">
        <v>0.28999999999999998</v>
      </c>
      <c r="AQ672" s="27">
        <v>0.12</v>
      </c>
      <c r="AR672" s="27">
        <v>0.3</v>
      </c>
      <c r="AS672" s="27">
        <v>147</v>
      </c>
      <c r="AU672" s="27" t="s">
        <v>501</v>
      </c>
      <c r="AV672" s="27">
        <v>0</v>
      </c>
      <c r="AW672" s="27" t="s">
        <v>501</v>
      </c>
      <c r="BD672" s="27">
        <v>0</v>
      </c>
      <c r="BG672" s="27">
        <v>0.06</v>
      </c>
      <c r="BI672" s="27">
        <v>0.16</v>
      </c>
      <c r="BJ672" s="27">
        <v>0.01</v>
      </c>
      <c r="BK672" s="27">
        <v>1.4</v>
      </c>
      <c r="BM672" s="27">
        <v>0.214</v>
      </c>
      <c r="BN672" s="27">
        <v>3</v>
      </c>
      <c r="BO672" s="27">
        <v>0</v>
      </c>
      <c r="BP672" s="27">
        <v>29</v>
      </c>
      <c r="BS672" s="27">
        <v>6.25</v>
      </c>
      <c r="BV672" s="27" t="s">
        <v>1420</v>
      </c>
      <c r="BW672" s="27">
        <v>4154</v>
      </c>
      <c r="CA672" s="27">
        <f>CB672+J672+L672+P672+AD672+AI672</f>
        <v>100</v>
      </c>
      <c r="CB672" s="27">
        <f>100-(J672+L672+P672+AI672+AD672+AH672)</f>
        <v>17.100000000000023</v>
      </c>
    </row>
    <row r="673" spans="1:123" x14ac:dyDescent="0.3">
      <c r="A673" s="10"/>
      <c r="C673"/>
      <c r="G673" s="100"/>
      <c r="I673" s="217"/>
      <c r="J673" s="216"/>
      <c r="K673" s="216"/>
      <c r="L673" s="216"/>
      <c r="M673" s="216"/>
      <c r="N673" s="216"/>
      <c r="P673" s="241"/>
      <c r="Q673" s="241"/>
      <c r="R673" s="241"/>
      <c r="S673" s="241"/>
      <c r="T673" s="154"/>
      <c r="V673" s="216"/>
      <c r="W673" s="216"/>
      <c r="X673" s="216"/>
      <c r="Y673" s="216"/>
      <c r="Z673" s="216"/>
      <c r="AA673" s="216"/>
    </row>
    <row r="674" spans="1:123" x14ac:dyDescent="0.3">
      <c r="A674" s="10" t="s">
        <v>914</v>
      </c>
      <c r="B674" t="s">
        <v>499</v>
      </c>
      <c r="C674" s="25" t="s">
        <v>407</v>
      </c>
      <c r="D674" s="14">
        <v>2</v>
      </c>
      <c r="E674" s="16" t="s">
        <v>600</v>
      </c>
      <c r="G674" s="100" t="s">
        <v>1439</v>
      </c>
      <c r="H674" s="27">
        <v>1</v>
      </c>
      <c r="I674" s="217">
        <f>(L674*17)+(P674*37)+(CB674*17)+(AH674*29)+(AD674*8)</f>
        <v>311.50000000000006</v>
      </c>
      <c r="J674" s="216">
        <v>80.400000000000006</v>
      </c>
      <c r="K674" s="216">
        <v>0.24</v>
      </c>
      <c r="L674" s="216">
        <v>1.5</v>
      </c>
      <c r="M674" s="216">
        <v>1.5</v>
      </c>
      <c r="N674" s="216">
        <v>0</v>
      </c>
      <c r="O674" s="27">
        <v>0</v>
      </c>
      <c r="P674" s="241">
        <v>0.1</v>
      </c>
      <c r="Q674" s="241"/>
      <c r="R674" s="241">
        <v>0.03</v>
      </c>
      <c r="S674" s="241" t="s">
        <v>501</v>
      </c>
      <c r="T674" s="154">
        <v>0.04</v>
      </c>
      <c r="V674" s="216">
        <v>15.5</v>
      </c>
      <c r="W674" s="216"/>
      <c r="X674" s="216"/>
      <c r="Y674" s="216">
        <v>14.8</v>
      </c>
      <c r="Z674" s="216">
        <v>0.7</v>
      </c>
      <c r="AA674" s="216"/>
      <c r="AC674" s="27">
        <v>0</v>
      </c>
      <c r="AD674" s="27">
        <v>1.5</v>
      </c>
      <c r="AI674" s="27">
        <v>0.6</v>
      </c>
      <c r="AJ674" s="27">
        <v>6</v>
      </c>
      <c r="AK674" s="27">
        <v>0.6</v>
      </c>
      <c r="AL674" s="27">
        <v>12</v>
      </c>
      <c r="AM674" s="27">
        <v>38</v>
      </c>
      <c r="AN674" s="27">
        <v>279</v>
      </c>
      <c r="AO674" s="27">
        <v>2</v>
      </c>
      <c r="AP674" s="27">
        <v>0.26</v>
      </c>
      <c r="AQ674" s="27">
        <v>0.11</v>
      </c>
      <c r="AR674" s="27">
        <v>0.3</v>
      </c>
      <c r="AS674" s="27">
        <v>130</v>
      </c>
      <c r="AU674" s="27" t="s">
        <v>501</v>
      </c>
      <c r="AV674" s="27">
        <v>0</v>
      </c>
      <c r="AW674" s="27" t="s">
        <v>501</v>
      </c>
      <c r="BD674" s="27">
        <v>0</v>
      </c>
      <c r="BG674" s="27">
        <v>0.06</v>
      </c>
      <c r="BI674" s="27">
        <v>0.12</v>
      </c>
      <c r="BJ674" s="27">
        <v>0.01</v>
      </c>
      <c r="BK674" s="27">
        <v>1.2</v>
      </c>
      <c r="BM674" s="27">
        <v>0.19</v>
      </c>
      <c r="BN674" s="27">
        <v>2</v>
      </c>
      <c r="BO674" s="27">
        <v>0</v>
      </c>
      <c r="BP674" s="27">
        <v>20</v>
      </c>
      <c r="BS674" s="27">
        <v>6.25</v>
      </c>
      <c r="BV674" s="27" t="s">
        <v>1420</v>
      </c>
      <c r="BW674" s="27">
        <v>3737</v>
      </c>
      <c r="CA674" s="27">
        <f>CB674+J674+L674+P674+AD674+AI674</f>
        <v>100</v>
      </c>
      <c r="CB674" s="27">
        <f>100-(J674+L674+P674+AI674+AD674+AH674)</f>
        <v>15.900000000000006</v>
      </c>
    </row>
    <row r="675" spans="1:123" x14ac:dyDescent="0.3">
      <c r="A675" s="10"/>
      <c r="C675"/>
      <c r="G675" s="100"/>
      <c r="I675" s="217"/>
      <c r="J675" s="216"/>
      <c r="K675" s="216"/>
      <c r="L675" s="216"/>
      <c r="M675" s="216"/>
      <c r="N675" s="216"/>
      <c r="P675" s="241"/>
      <c r="Q675" s="241"/>
      <c r="R675" s="241"/>
      <c r="S675" s="241"/>
      <c r="V675" s="216"/>
      <c r="W675" s="216"/>
      <c r="X675" s="216"/>
      <c r="Y675" s="216"/>
      <c r="Z675" s="216"/>
      <c r="AA675" s="216"/>
    </row>
    <row r="676" spans="1:123" x14ac:dyDescent="0.3">
      <c r="A676" s="10" t="s">
        <v>915</v>
      </c>
      <c r="B676" t="s">
        <v>499</v>
      </c>
      <c r="C676" t="s">
        <v>407</v>
      </c>
      <c r="D676" s="25">
        <v>1</v>
      </c>
      <c r="E676" s="16" t="s">
        <v>1187</v>
      </c>
      <c r="F676" s="16" t="s">
        <v>605</v>
      </c>
      <c r="G676" s="100" t="s">
        <v>1439</v>
      </c>
      <c r="H676" s="27">
        <v>1</v>
      </c>
      <c r="I676" s="217">
        <f>(L676*17)+(P676*37)+(CB676*17)+(AH676*29)+(AD676*8)</f>
        <v>827.69999999999982</v>
      </c>
      <c r="J676" s="216">
        <v>56.6</v>
      </c>
      <c r="K676" s="216">
        <v>0.63</v>
      </c>
      <c r="L676" s="216">
        <v>3.9</v>
      </c>
      <c r="M676" s="216">
        <v>3.2</v>
      </c>
      <c r="N676" s="216">
        <v>0</v>
      </c>
      <c r="O676" s="27">
        <v>0</v>
      </c>
      <c r="P676" s="241">
        <v>6.7</v>
      </c>
      <c r="Q676" s="241"/>
      <c r="R676" s="241">
        <v>0.6</v>
      </c>
      <c r="S676" s="241">
        <v>3.3</v>
      </c>
      <c r="T676" s="27">
        <v>2.4</v>
      </c>
      <c r="V676" s="216">
        <f>X676/1.1</f>
        <v>27.363636363636363</v>
      </c>
      <c r="W676" s="216"/>
      <c r="X676" s="216">
        <v>30.1</v>
      </c>
      <c r="Y676" s="216">
        <f>AA676/1.1</f>
        <v>26.818181818181817</v>
      </c>
      <c r="Z676" s="216">
        <f>AB676/1.05</f>
        <v>0.5714285714285714</v>
      </c>
      <c r="AA676" s="216">
        <v>29.5</v>
      </c>
      <c r="AB676" s="27">
        <v>0.6</v>
      </c>
      <c r="AC676" s="27">
        <v>0</v>
      </c>
      <c r="AD676" s="27">
        <v>3.2</v>
      </c>
      <c r="AF676" s="27">
        <v>2.2000000000000002</v>
      </c>
      <c r="AI676" s="27">
        <v>0.9</v>
      </c>
      <c r="AJ676" s="27">
        <v>11</v>
      </c>
      <c r="AK676" s="27">
        <v>0.8</v>
      </c>
      <c r="AL676" s="27">
        <v>31</v>
      </c>
      <c r="AM676" s="27">
        <v>62</v>
      </c>
      <c r="AN676" s="27">
        <v>660</v>
      </c>
      <c r="AO676" s="27">
        <v>12</v>
      </c>
      <c r="AP676" s="27">
        <v>0.6</v>
      </c>
      <c r="AQ676" s="27">
        <v>0.14000000000000001</v>
      </c>
      <c r="AR676" s="27">
        <v>2</v>
      </c>
      <c r="AS676" s="27">
        <v>200</v>
      </c>
      <c r="AU676" s="27">
        <v>0</v>
      </c>
      <c r="AV676" s="27">
        <v>0</v>
      </c>
      <c r="AW676" s="27" t="s">
        <v>501</v>
      </c>
      <c r="BD676" s="27">
        <v>0</v>
      </c>
      <c r="BE676" s="27">
        <v>0</v>
      </c>
      <c r="BG676" s="27">
        <v>0.19</v>
      </c>
      <c r="BI676" s="27">
        <v>0.24</v>
      </c>
      <c r="BJ676" s="27">
        <v>0.02</v>
      </c>
      <c r="BK676" s="27">
        <v>0.7</v>
      </c>
      <c r="BM676" s="27">
        <v>0.32</v>
      </c>
      <c r="BN676" s="27">
        <v>43</v>
      </c>
      <c r="BO676" s="27">
        <v>0</v>
      </c>
      <c r="BP676" s="27">
        <v>9</v>
      </c>
      <c r="BS676" s="27">
        <v>6.25</v>
      </c>
      <c r="BV676" s="27" t="s">
        <v>8</v>
      </c>
      <c r="BW676" s="27">
        <v>713</v>
      </c>
      <c r="CA676" s="27">
        <f>CB676+J676+L676+P676+AD676+AI676</f>
        <v>100</v>
      </c>
      <c r="CB676" s="27">
        <f>100-(J676+L676+P676+AI676+AD676+AH676)</f>
        <v>28.699999999999989</v>
      </c>
    </row>
    <row r="677" spans="1:123" x14ac:dyDescent="0.3">
      <c r="A677" s="10"/>
      <c r="C677"/>
      <c r="G677" s="100"/>
      <c r="I677" s="217"/>
      <c r="J677" s="216"/>
      <c r="K677" s="216"/>
      <c r="L677" s="216"/>
      <c r="M677" s="216" t="s">
        <v>1154</v>
      </c>
      <c r="N677" s="27" t="s">
        <v>1154</v>
      </c>
      <c r="P677" s="241"/>
      <c r="Q677" s="241"/>
      <c r="R677" s="241"/>
      <c r="S677" s="241"/>
      <c r="V677" s="216" t="s">
        <v>1110</v>
      </c>
      <c r="W677" s="216"/>
      <c r="X677" s="216"/>
      <c r="Y677" s="216" t="s">
        <v>1110</v>
      </c>
      <c r="Z677" s="216" t="s">
        <v>1110</v>
      </c>
      <c r="AA677" s="216"/>
      <c r="AC677" s="27" t="s">
        <v>1154</v>
      </c>
      <c r="AD677" s="27" t="s">
        <v>1154</v>
      </c>
      <c r="AI677" s="27" t="s">
        <v>1154</v>
      </c>
      <c r="AU677" s="27" t="s">
        <v>1154</v>
      </c>
      <c r="BD677" s="27" t="s">
        <v>1110</v>
      </c>
      <c r="BG677" s="27" t="s">
        <v>1154</v>
      </c>
    </row>
    <row r="678" spans="1:123" x14ac:dyDescent="0.3">
      <c r="A678" s="10" t="s">
        <v>916</v>
      </c>
      <c r="C678" s="25" t="s">
        <v>407</v>
      </c>
      <c r="D678" s="107">
        <v>3</v>
      </c>
      <c r="E678" s="16" t="s">
        <v>1292</v>
      </c>
      <c r="G678" s="100" t="s">
        <v>1439</v>
      </c>
      <c r="I678" s="217"/>
      <c r="J678" s="216"/>
      <c r="K678" s="216"/>
      <c r="L678" s="216"/>
      <c r="M678" s="216"/>
      <c r="P678" s="241"/>
      <c r="Q678" s="241"/>
      <c r="R678" s="241"/>
      <c r="S678" s="241"/>
      <c r="V678" s="216"/>
      <c r="W678" s="216"/>
      <c r="X678" s="216"/>
      <c r="Y678" s="216"/>
      <c r="Z678" s="216"/>
      <c r="AA678" s="216"/>
      <c r="BS678" s="27">
        <v>6.25</v>
      </c>
    </row>
    <row r="679" spans="1:123" x14ac:dyDescent="0.3">
      <c r="A679" s="10"/>
      <c r="G679" s="100"/>
      <c r="I679" s="217"/>
      <c r="J679" s="216"/>
      <c r="K679" s="216"/>
      <c r="L679" s="216"/>
      <c r="M679" s="216"/>
      <c r="P679" s="241"/>
      <c r="Q679" s="241"/>
      <c r="R679" s="241"/>
      <c r="S679" s="241"/>
      <c r="V679" s="216"/>
      <c r="W679" s="216"/>
      <c r="X679" s="216"/>
      <c r="Y679" s="216"/>
      <c r="Z679" s="216"/>
      <c r="AA679" s="216"/>
    </row>
    <row r="680" spans="1:123" x14ac:dyDescent="0.3">
      <c r="A680" s="10" t="s">
        <v>917</v>
      </c>
      <c r="C680" s="25" t="s">
        <v>409</v>
      </c>
      <c r="D680" s="107">
        <v>3</v>
      </c>
      <c r="E680" s="16" t="s">
        <v>606</v>
      </c>
      <c r="F680" s="16" t="s">
        <v>1440</v>
      </c>
      <c r="G680" s="100"/>
      <c r="I680" s="217"/>
      <c r="J680" s="216"/>
      <c r="K680" s="216"/>
      <c r="L680" s="216"/>
      <c r="M680" s="216"/>
      <c r="P680" s="241"/>
      <c r="Q680" s="241"/>
      <c r="R680" s="241"/>
      <c r="S680" s="241"/>
      <c r="V680" s="216"/>
      <c r="W680" s="216"/>
      <c r="X680" s="216"/>
      <c r="Y680" s="216"/>
      <c r="Z680" s="216"/>
      <c r="AA680" s="216"/>
      <c r="BS680" s="27">
        <v>6.25</v>
      </c>
      <c r="BV680" s="27" t="s">
        <v>496</v>
      </c>
    </row>
    <row r="681" spans="1:123" x14ac:dyDescent="0.3">
      <c r="A681" s="10"/>
      <c r="C681"/>
      <c r="G681" s="100"/>
      <c r="I681" s="217"/>
      <c r="J681" s="216"/>
      <c r="K681" s="216"/>
      <c r="L681" s="216"/>
      <c r="M681" s="216"/>
      <c r="P681" s="241"/>
      <c r="Q681" s="241"/>
      <c r="R681" s="241"/>
      <c r="S681" s="241"/>
      <c r="V681" s="216"/>
      <c r="W681" s="216"/>
      <c r="X681" s="216"/>
      <c r="Y681" s="216"/>
      <c r="Z681" s="216"/>
      <c r="AA681" s="216"/>
    </row>
    <row r="682" spans="1:123" x14ac:dyDescent="0.3">
      <c r="A682" s="10" t="s">
        <v>918</v>
      </c>
      <c r="C682" s="25" t="s">
        <v>409</v>
      </c>
      <c r="D682" s="107">
        <v>3</v>
      </c>
      <c r="E682" s="16" t="s">
        <v>1188</v>
      </c>
      <c r="G682" s="100" t="s">
        <v>1439</v>
      </c>
      <c r="I682" s="217"/>
      <c r="J682" s="216"/>
      <c r="K682" s="216"/>
      <c r="L682" s="216"/>
      <c r="M682" s="216"/>
      <c r="P682" s="241"/>
      <c r="Q682" s="241"/>
      <c r="R682" s="241"/>
      <c r="S682" s="241"/>
      <c r="V682" s="216"/>
      <c r="W682" s="216"/>
      <c r="X682" s="216"/>
      <c r="Y682" s="216"/>
      <c r="Z682" s="216"/>
      <c r="AA682" s="216"/>
      <c r="BS682" s="27">
        <v>6.25</v>
      </c>
    </row>
    <row r="683" spans="1:123" x14ac:dyDescent="0.3">
      <c r="A683" s="10"/>
      <c r="C683"/>
      <c r="G683" s="100"/>
      <c r="I683" s="217"/>
      <c r="J683" s="216"/>
      <c r="K683" s="216"/>
      <c r="L683" s="216"/>
      <c r="M683" s="216"/>
      <c r="P683" s="241"/>
      <c r="Q683" s="241"/>
      <c r="R683" s="241"/>
      <c r="S683" s="241"/>
    </row>
    <row r="684" spans="1:123" x14ac:dyDescent="0.3">
      <c r="A684" s="10" t="s">
        <v>919</v>
      </c>
      <c r="B684" t="s">
        <v>499</v>
      </c>
      <c r="C684" s="25" t="s">
        <v>407</v>
      </c>
      <c r="D684" s="14">
        <v>2</v>
      </c>
      <c r="E684" s="16" t="s">
        <v>601</v>
      </c>
      <c r="F684" s="16" t="s">
        <v>234</v>
      </c>
      <c r="G684" s="100" t="s">
        <v>1438</v>
      </c>
      <c r="H684" s="27">
        <v>1</v>
      </c>
      <c r="I684" s="217">
        <f>(L684*17)+(P684*37)+(CB684*17)+(AH684*29)+(AD684*8)</f>
        <v>302.70000000000022</v>
      </c>
      <c r="J684" s="216">
        <v>80.400000000000006</v>
      </c>
      <c r="K684" s="216">
        <v>0.18</v>
      </c>
      <c r="L684" s="216">
        <v>1.1000000000000001</v>
      </c>
      <c r="M684" s="216">
        <v>1.1000000000000001</v>
      </c>
      <c r="N684" s="216">
        <v>0</v>
      </c>
      <c r="O684" s="27">
        <v>0</v>
      </c>
      <c r="P684" s="241">
        <v>0.1</v>
      </c>
      <c r="Q684" s="241"/>
      <c r="R684" s="241">
        <v>0.02</v>
      </c>
      <c r="S684" s="241" t="s">
        <v>501</v>
      </c>
      <c r="T684" s="27">
        <v>0.04</v>
      </c>
      <c r="V684" s="27">
        <v>15.6</v>
      </c>
      <c r="Y684" s="27">
        <v>11.2</v>
      </c>
      <c r="Z684" s="27">
        <v>4.4000000000000004</v>
      </c>
      <c r="AC684" s="27">
        <v>0</v>
      </c>
      <c r="AD684" s="27">
        <v>2.1</v>
      </c>
      <c r="AI684" s="27">
        <v>0.8</v>
      </c>
      <c r="AJ684" s="27">
        <v>12</v>
      </c>
      <c r="AK684" s="27">
        <v>0.3</v>
      </c>
      <c r="AL684" s="27">
        <v>13</v>
      </c>
      <c r="AM684" s="27">
        <v>34</v>
      </c>
      <c r="AN684" s="27">
        <v>285</v>
      </c>
      <c r="AO684" s="27">
        <v>12</v>
      </c>
      <c r="AP684" s="27">
        <v>0.18</v>
      </c>
      <c r="AQ684" s="27">
        <v>0.11</v>
      </c>
      <c r="AR684" s="27">
        <v>0.4</v>
      </c>
      <c r="AS684" s="27">
        <v>100</v>
      </c>
      <c r="AU684" s="27">
        <v>3</v>
      </c>
      <c r="AV684" s="27">
        <v>0</v>
      </c>
      <c r="AW684" s="27">
        <v>20</v>
      </c>
      <c r="BD684" s="27">
        <v>0</v>
      </c>
      <c r="BG684" s="27">
        <v>0.14000000000000001</v>
      </c>
      <c r="BI684" s="27">
        <v>7.0000000000000007E-2</v>
      </c>
      <c r="BJ684" s="27">
        <v>0.01</v>
      </c>
      <c r="BK684" s="27">
        <v>0.6</v>
      </c>
      <c r="BM684" s="27">
        <v>0.08</v>
      </c>
      <c r="BN684" s="27">
        <v>8</v>
      </c>
      <c r="BO684" s="27">
        <v>0</v>
      </c>
      <c r="BP684" s="27">
        <v>22</v>
      </c>
      <c r="BS684" s="27">
        <v>6.25</v>
      </c>
      <c r="BV684" s="27" t="s">
        <v>1420</v>
      </c>
      <c r="BW684" s="27">
        <v>4184</v>
      </c>
      <c r="CA684" s="27">
        <f>CB684+J684+L684+P684+AD684+AI684</f>
        <v>100</v>
      </c>
      <c r="CB684" s="27">
        <f>100-(J684+L684+P684+AI684+AD684+AH684)</f>
        <v>15.500000000000014</v>
      </c>
    </row>
    <row r="685" spans="1:123" x14ac:dyDescent="0.3">
      <c r="A685" s="10"/>
      <c r="G685" s="100"/>
      <c r="I685" s="217"/>
      <c r="J685" s="216"/>
      <c r="K685" s="216"/>
      <c r="L685" s="216"/>
      <c r="M685" s="216"/>
      <c r="N685" s="216"/>
      <c r="P685" s="241"/>
      <c r="Q685" s="241"/>
      <c r="R685" s="241"/>
      <c r="S685" s="241"/>
      <c r="V685" s="79"/>
      <c r="W685" s="79"/>
      <c r="X685" s="79"/>
      <c r="Y685" s="79"/>
      <c r="Z685" s="79"/>
    </row>
    <row r="686" spans="1:123" x14ac:dyDescent="0.3">
      <c r="A686" s="10" t="s">
        <v>920</v>
      </c>
      <c r="B686" t="s">
        <v>499</v>
      </c>
      <c r="C686" s="25" t="s">
        <v>407</v>
      </c>
      <c r="D686" s="107">
        <v>3</v>
      </c>
      <c r="E686" s="16" t="s">
        <v>602</v>
      </c>
      <c r="F686" s="16" t="s">
        <v>1268</v>
      </c>
      <c r="G686" s="100" t="s">
        <v>1438</v>
      </c>
      <c r="H686" s="27">
        <v>1</v>
      </c>
      <c r="I686" s="217">
        <f>(L686*17)+(P686*37)+(CB686*17)+(AH686*29)+(AD686*8)</f>
        <v>286.60000000000002</v>
      </c>
      <c r="J686" s="216">
        <v>81.8</v>
      </c>
      <c r="K686" s="216">
        <v>0.16</v>
      </c>
      <c r="L686" s="216">
        <v>1</v>
      </c>
      <c r="M686" s="216">
        <v>1</v>
      </c>
      <c r="N686" s="216">
        <v>0</v>
      </c>
      <c r="O686" s="27">
        <v>0</v>
      </c>
      <c r="P686" s="241">
        <v>0.1</v>
      </c>
      <c r="Q686" s="241"/>
      <c r="R686" s="241">
        <v>0.02</v>
      </c>
      <c r="S686" s="241" t="s">
        <v>501</v>
      </c>
      <c r="T686" s="27">
        <v>0.04</v>
      </c>
      <c r="V686" s="79">
        <v>15.1</v>
      </c>
      <c r="W686" s="79"/>
      <c r="X686" s="79"/>
      <c r="Y686" s="79">
        <v>6.3</v>
      </c>
      <c r="Z686" s="79">
        <v>8.8000000000000007</v>
      </c>
      <c r="AC686" s="27">
        <v>0</v>
      </c>
      <c r="AD686" s="27">
        <v>2</v>
      </c>
      <c r="AI686" s="27">
        <v>0.4</v>
      </c>
      <c r="AJ686" s="27">
        <v>9</v>
      </c>
      <c r="AK686" s="27">
        <v>0.3</v>
      </c>
      <c r="AL686" s="27">
        <v>13</v>
      </c>
      <c r="AM686" s="27">
        <v>22</v>
      </c>
      <c r="AN686" s="27">
        <v>189</v>
      </c>
      <c r="AO686" s="27">
        <v>11</v>
      </c>
      <c r="AP686" s="27">
        <v>0.12</v>
      </c>
      <c r="AQ686" s="27">
        <v>0.08</v>
      </c>
      <c r="AR686" s="27">
        <v>0.5</v>
      </c>
      <c r="AS686" s="27">
        <v>60</v>
      </c>
      <c r="AU686" s="27">
        <v>3</v>
      </c>
      <c r="AV686" s="27">
        <v>0</v>
      </c>
      <c r="AW686" s="27">
        <v>20</v>
      </c>
      <c r="BD686" s="27">
        <v>0</v>
      </c>
      <c r="BG686" s="27">
        <v>0.22</v>
      </c>
      <c r="BI686" s="27">
        <v>0.05</v>
      </c>
      <c r="BJ686" s="27">
        <v>0.01</v>
      </c>
      <c r="BK686" s="27">
        <v>0.5</v>
      </c>
      <c r="BM686" s="27">
        <v>7.0000000000000007E-2</v>
      </c>
      <c r="BN686" s="27">
        <v>6</v>
      </c>
      <c r="BO686" s="27">
        <v>0</v>
      </c>
      <c r="BP686" s="27">
        <v>7</v>
      </c>
      <c r="BS686" s="27">
        <v>6.25</v>
      </c>
      <c r="BV686" s="27" t="s">
        <v>1420</v>
      </c>
      <c r="BW686" s="27">
        <v>3903</v>
      </c>
      <c r="CA686" s="27">
        <f>CB686+J686+L686+P686+AD686+AI686</f>
        <v>100</v>
      </c>
      <c r="CB686" s="27">
        <f>100-(J686+L686+P686+AI686+AD686+AH686)</f>
        <v>14.700000000000003</v>
      </c>
    </row>
    <row r="687" spans="1:123" x14ac:dyDescent="0.3">
      <c r="A687" s="10"/>
      <c r="C687"/>
      <c r="G687" s="100"/>
      <c r="I687" s="217"/>
      <c r="J687" s="216"/>
      <c r="K687" s="216"/>
      <c r="L687" s="216"/>
      <c r="M687" s="216"/>
      <c r="N687" s="216"/>
      <c r="P687" s="241"/>
      <c r="Q687" s="241"/>
      <c r="R687" s="241"/>
      <c r="S687" s="241"/>
      <c r="V687" s="79"/>
      <c r="W687" s="79"/>
      <c r="X687" s="79"/>
      <c r="Y687" s="79"/>
      <c r="Z687" s="79"/>
    </row>
    <row r="688" spans="1:123" s="366" customFormat="1" x14ac:dyDescent="0.3">
      <c r="A688" s="365" t="s">
        <v>921</v>
      </c>
      <c r="C688" s="367" t="s">
        <v>407</v>
      </c>
      <c r="D688" s="367">
        <v>2</v>
      </c>
      <c r="E688" s="379" t="s">
        <v>603</v>
      </c>
      <c r="F688" s="379" t="s">
        <v>1269</v>
      </c>
      <c r="G688" s="380" t="s">
        <v>1438</v>
      </c>
      <c r="H688" s="372"/>
      <c r="I688" s="349"/>
      <c r="J688" s="373"/>
      <c r="K688" s="373"/>
      <c r="L688" s="373"/>
      <c r="M688" s="373"/>
      <c r="N688" s="373"/>
      <c r="O688" s="372"/>
      <c r="P688" s="378"/>
      <c r="Q688" s="378"/>
      <c r="R688" s="378"/>
      <c r="S688" s="378"/>
      <c r="T688" s="372"/>
      <c r="U688" s="372"/>
      <c r="V688" s="374"/>
      <c r="W688" s="374"/>
      <c r="X688" s="374"/>
      <c r="Y688" s="374"/>
      <c r="Z688" s="374"/>
      <c r="AA688" s="372"/>
      <c r="AB688" s="372"/>
      <c r="AC688" s="372"/>
      <c r="AD688" s="372"/>
      <c r="AE688" s="372"/>
      <c r="AF688" s="372"/>
      <c r="AG688" s="372"/>
      <c r="AH688" s="372"/>
      <c r="AI688" s="372"/>
      <c r="AJ688" s="372"/>
      <c r="AK688" s="372"/>
      <c r="AL688" s="372"/>
      <c r="AM688" s="372"/>
      <c r="AN688" s="372"/>
      <c r="AO688" s="372"/>
      <c r="AP688" s="372"/>
      <c r="AQ688" s="372"/>
      <c r="AR688" s="372"/>
      <c r="AS688" s="372"/>
      <c r="AT688" s="372"/>
      <c r="AU688" s="372"/>
      <c r="AV688" s="372"/>
      <c r="AW688" s="372"/>
      <c r="AX688" s="372"/>
      <c r="AY688" s="372"/>
      <c r="AZ688" s="372"/>
      <c r="BA688" s="372"/>
      <c r="BB688" s="372"/>
      <c r="BC688" s="372"/>
      <c r="BD688" s="372"/>
      <c r="BE688" s="372"/>
      <c r="BF688" s="372"/>
      <c r="BG688" s="372"/>
      <c r="BH688" s="372"/>
      <c r="BI688" s="372"/>
      <c r="BJ688" s="372"/>
      <c r="BK688" s="372"/>
      <c r="BL688" s="372"/>
      <c r="BM688" s="372"/>
      <c r="BN688" s="372"/>
      <c r="BO688" s="372"/>
      <c r="BP688" s="372"/>
      <c r="BQ688" s="372"/>
      <c r="BR688" s="372"/>
      <c r="BS688" s="372">
        <v>6.25</v>
      </c>
      <c r="BT688" s="372"/>
      <c r="BU688" s="372"/>
      <c r="BV688" s="372"/>
      <c r="BW688" s="372"/>
      <c r="BX688" s="372"/>
      <c r="BY688" s="372"/>
      <c r="BZ688" s="372"/>
      <c r="CA688" s="372"/>
      <c r="CB688" s="372"/>
      <c r="CC688" s="372"/>
      <c r="CD688" s="372"/>
      <c r="CE688" s="372"/>
      <c r="CF688" s="372"/>
      <c r="CG688" s="372"/>
      <c r="CH688" s="372"/>
      <c r="CI688" s="372"/>
      <c r="CJ688" s="372"/>
      <c r="CK688" s="372"/>
      <c r="CL688" s="372"/>
      <c r="CM688" s="372"/>
      <c r="CN688" s="372"/>
      <c r="CO688" s="372"/>
      <c r="CP688" s="372"/>
      <c r="CQ688" s="372"/>
      <c r="CR688" s="372"/>
      <c r="CS688" s="372"/>
      <c r="CT688" s="372"/>
      <c r="CU688" s="372"/>
      <c r="CV688" s="372"/>
      <c r="CW688" s="372"/>
      <c r="CX688" s="372"/>
      <c r="CY688" s="372"/>
      <c r="CZ688" s="372"/>
      <c r="DA688" s="372"/>
      <c r="DB688" s="372"/>
      <c r="DC688" s="372"/>
      <c r="DD688" s="372"/>
      <c r="DE688" s="372"/>
      <c r="DF688" s="372"/>
      <c r="DG688" s="372"/>
      <c r="DH688" s="372"/>
      <c r="DI688" s="372"/>
      <c r="DJ688" s="372"/>
      <c r="DK688" s="372"/>
      <c r="DL688" s="372"/>
      <c r="DM688" s="372"/>
      <c r="DN688" s="372"/>
      <c r="DO688" s="372"/>
      <c r="DP688" s="372"/>
      <c r="DQ688" s="372"/>
      <c r="DR688" s="372"/>
      <c r="DS688" s="372"/>
    </row>
    <row r="689" spans="1:80" x14ac:dyDescent="0.3">
      <c r="A689" s="10"/>
      <c r="C689"/>
      <c r="G689" s="100"/>
      <c r="I689" s="217"/>
      <c r="J689" s="216"/>
      <c r="K689" s="216"/>
      <c r="L689" s="216"/>
      <c r="M689" s="216"/>
      <c r="N689" s="216"/>
      <c r="P689" s="241"/>
      <c r="Q689" s="241"/>
      <c r="R689" s="241"/>
      <c r="S689" s="241"/>
      <c r="V689" s="79"/>
      <c r="W689" s="79"/>
      <c r="X689" s="79"/>
      <c r="Y689" s="79"/>
      <c r="Z689" s="79"/>
    </row>
    <row r="690" spans="1:80" x14ac:dyDescent="0.3">
      <c r="A690" s="10" t="s">
        <v>922</v>
      </c>
      <c r="C690" s="25" t="s">
        <v>407</v>
      </c>
      <c r="D690" s="107">
        <v>3</v>
      </c>
      <c r="E690" s="16" t="s">
        <v>604</v>
      </c>
      <c r="G690" s="100" t="s">
        <v>1438</v>
      </c>
      <c r="I690" s="217"/>
      <c r="J690" s="216"/>
      <c r="K690" s="216"/>
      <c r="L690" s="216"/>
      <c r="M690" s="216"/>
      <c r="N690" s="216"/>
      <c r="P690" s="241"/>
      <c r="Q690" s="241"/>
      <c r="R690" s="241"/>
      <c r="S690" s="241"/>
      <c r="V690" s="79"/>
      <c r="W690" s="79"/>
      <c r="X690" s="79"/>
      <c r="Y690" s="79"/>
      <c r="Z690" s="79"/>
      <c r="BS690" s="27">
        <v>6.25</v>
      </c>
    </row>
    <row r="691" spans="1:80" x14ac:dyDescent="0.3">
      <c r="A691" s="10"/>
      <c r="G691" s="100"/>
      <c r="I691" s="217"/>
      <c r="J691" s="216"/>
      <c r="K691" s="216"/>
      <c r="L691" s="216"/>
      <c r="M691" s="216"/>
      <c r="N691" s="216"/>
      <c r="P691" s="241"/>
      <c r="Q691" s="241"/>
      <c r="R691" s="241"/>
      <c r="S691" s="241"/>
      <c r="V691" s="79"/>
      <c r="W691" s="79"/>
      <c r="X691" s="79"/>
      <c r="Y691" s="79"/>
      <c r="Z691" s="79"/>
    </row>
    <row r="692" spans="1:80" x14ac:dyDescent="0.3">
      <c r="A692" s="41" t="s">
        <v>923</v>
      </c>
      <c r="C692" s="25" t="s">
        <v>407</v>
      </c>
      <c r="D692" s="104">
        <v>3</v>
      </c>
      <c r="E692" s="16" t="s">
        <v>1294</v>
      </c>
      <c r="G692" s="100" t="s">
        <v>1438</v>
      </c>
      <c r="I692" s="217"/>
      <c r="J692" s="216"/>
      <c r="K692" s="216"/>
      <c r="L692" s="216"/>
      <c r="M692" s="216"/>
      <c r="N692" s="216"/>
      <c r="P692" s="241"/>
      <c r="Q692" s="241"/>
      <c r="R692" s="241"/>
      <c r="S692" s="241"/>
      <c r="V692" s="79"/>
      <c r="W692" s="79"/>
      <c r="X692" s="79"/>
      <c r="Y692" s="79"/>
      <c r="Z692" s="79"/>
      <c r="BS692" s="27">
        <v>6.25</v>
      </c>
    </row>
    <row r="693" spans="1:80" x14ac:dyDescent="0.3">
      <c r="I693" s="217"/>
      <c r="J693" s="216"/>
      <c r="K693" s="216"/>
      <c r="L693" s="216"/>
      <c r="M693" s="216"/>
      <c r="N693" s="216"/>
      <c r="P693" s="241"/>
      <c r="Q693" s="241"/>
      <c r="R693" s="241"/>
      <c r="S693" s="241"/>
      <c r="V693" s="79"/>
      <c r="W693" s="79"/>
      <c r="X693" s="79"/>
      <c r="Y693" s="79"/>
      <c r="Z693" s="79"/>
    </row>
    <row r="694" spans="1:80" ht="15" x14ac:dyDescent="0.3">
      <c r="A694" s="10"/>
      <c r="C694" s="2"/>
      <c r="D694" s="12" t="s">
        <v>1339</v>
      </c>
      <c r="I694" s="217"/>
      <c r="J694" s="216"/>
      <c r="K694" s="216"/>
      <c r="L694" s="216"/>
      <c r="M694" s="216"/>
      <c r="N694" s="216"/>
      <c r="P694" s="241"/>
      <c r="Q694" s="241"/>
      <c r="R694" s="241"/>
      <c r="S694" s="241"/>
      <c r="V694" s="79"/>
      <c r="W694" s="79"/>
      <c r="X694" s="79"/>
      <c r="Y694" s="79"/>
      <c r="Z694" s="79"/>
    </row>
    <row r="695" spans="1:80" x14ac:dyDescent="0.3">
      <c r="A695" s="10" t="s">
        <v>924</v>
      </c>
      <c r="B695" t="s">
        <v>499</v>
      </c>
      <c r="C695" t="s">
        <v>407</v>
      </c>
      <c r="D695" s="25">
        <v>1</v>
      </c>
      <c r="E695" s="16" t="s">
        <v>1304</v>
      </c>
      <c r="G695" s="100" t="s">
        <v>1444</v>
      </c>
      <c r="H695" s="27">
        <v>1</v>
      </c>
      <c r="I695" s="217">
        <f>(L695*17)+(P695*37)+(CB695*17)+(AH695*29)+(AD695*8)</f>
        <v>196.60000000000005</v>
      </c>
      <c r="J695" s="216">
        <v>86.7</v>
      </c>
      <c r="K695" s="216">
        <v>0.13</v>
      </c>
      <c r="L695" s="216">
        <v>0.8</v>
      </c>
      <c r="M695" s="216">
        <v>0.8</v>
      </c>
      <c r="N695" s="216">
        <v>0</v>
      </c>
      <c r="O695" s="27">
        <v>0</v>
      </c>
      <c r="P695" s="241">
        <v>0.1</v>
      </c>
      <c r="Q695" s="241"/>
      <c r="R695" s="241">
        <v>0.01</v>
      </c>
      <c r="S695" s="241">
        <v>0.04</v>
      </c>
      <c r="T695" s="27">
        <v>0.02</v>
      </c>
      <c r="V695" s="79">
        <v>6.5</v>
      </c>
      <c r="W695" s="79"/>
      <c r="X695" s="79"/>
      <c r="Y695" s="79">
        <v>0</v>
      </c>
      <c r="Z695" s="79">
        <v>6.5</v>
      </c>
      <c r="AC695" s="27">
        <v>0</v>
      </c>
      <c r="AD695" s="27">
        <v>1.8</v>
      </c>
      <c r="AI695" s="27">
        <v>0.9</v>
      </c>
      <c r="AJ695" s="27">
        <v>15</v>
      </c>
      <c r="AK695" s="27">
        <v>0.5</v>
      </c>
      <c r="AL695" s="27">
        <v>11</v>
      </c>
      <c r="AM695" s="27">
        <v>25</v>
      </c>
      <c r="AN695" s="27">
        <v>320</v>
      </c>
      <c r="AO695" s="27">
        <v>4</v>
      </c>
      <c r="AP695" s="27">
        <v>0.16</v>
      </c>
      <c r="AQ695" s="27">
        <v>0.08</v>
      </c>
      <c r="AR695" s="27">
        <v>0.2</v>
      </c>
      <c r="AS695" s="27">
        <v>77</v>
      </c>
      <c r="AU695" s="27">
        <v>68</v>
      </c>
      <c r="AV695" s="27">
        <v>0</v>
      </c>
      <c r="AW695" s="27">
        <v>405</v>
      </c>
      <c r="BD695" s="27">
        <v>0</v>
      </c>
      <c r="BG695" s="27">
        <v>0.89</v>
      </c>
      <c r="BI695" s="27">
        <v>0.01</v>
      </c>
      <c r="BJ695" s="27">
        <v>0.02</v>
      </c>
      <c r="BK695" s="27">
        <v>0.5</v>
      </c>
      <c r="BM695" s="27">
        <v>0.04</v>
      </c>
      <c r="BN695" s="27" t="s">
        <v>501</v>
      </c>
      <c r="BO695" s="27">
        <v>0</v>
      </c>
      <c r="BP695" s="27">
        <v>4</v>
      </c>
      <c r="BS695" s="27">
        <v>6.25</v>
      </c>
      <c r="BV695" s="27" t="s">
        <v>1420</v>
      </c>
      <c r="BW695" s="27">
        <v>3534</v>
      </c>
      <c r="CA695" s="27">
        <f>CB695+J695+L695+P695+AD695+AI695</f>
        <v>100</v>
      </c>
      <c r="CB695" s="27">
        <f>100-(J695+L695+P695+AI695+AD695+AH695)</f>
        <v>9.7000000000000028</v>
      </c>
    </row>
    <row r="696" spans="1:80" x14ac:dyDescent="0.3">
      <c r="A696" s="10"/>
      <c r="C696"/>
      <c r="G696" s="100"/>
      <c r="I696" s="217"/>
      <c r="J696" s="216"/>
      <c r="K696" s="216"/>
      <c r="L696" s="216"/>
      <c r="M696" s="216"/>
      <c r="N696" s="216"/>
      <c r="V696" s="79"/>
      <c r="W696" s="79"/>
      <c r="X696" s="79"/>
      <c r="Y696" s="79"/>
      <c r="Z696" s="79"/>
    </row>
    <row r="697" spans="1:80" x14ac:dyDescent="0.3">
      <c r="A697" s="10" t="s">
        <v>925</v>
      </c>
      <c r="B697" t="s">
        <v>499</v>
      </c>
      <c r="C697" s="25" t="s">
        <v>407</v>
      </c>
      <c r="D697" s="14">
        <v>2</v>
      </c>
      <c r="E697" s="16" t="s">
        <v>1314</v>
      </c>
      <c r="F697" s="16" t="s">
        <v>615</v>
      </c>
      <c r="G697" s="100"/>
      <c r="H697" s="27">
        <v>1</v>
      </c>
      <c r="I697" s="217">
        <f>(L697*17)+(P697*37)+(CB697*17)+(AH697*29)+(AD697*8)</f>
        <v>1111.3999999999999</v>
      </c>
      <c r="J697" s="230">
        <v>34.5</v>
      </c>
      <c r="K697" s="223">
        <f>L697/BS697</f>
        <v>0.11199999999999999</v>
      </c>
      <c r="L697" s="230">
        <v>0.7</v>
      </c>
      <c r="M697" s="216">
        <v>0.7</v>
      </c>
      <c r="N697" s="216">
        <v>0</v>
      </c>
      <c r="P697" s="112">
        <v>0.2</v>
      </c>
      <c r="R697" s="112">
        <v>0.01</v>
      </c>
      <c r="S697" s="112">
        <v>0.11</v>
      </c>
      <c r="T697" s="112">
        <v>0</v>
      </c>
      <c r="V697" s="241">
        <f>W697-AD697</f>
        <v>64.100000000000009</v>
      </c>
      <c r="W697" s="256">
        <v>64.400000000000006</v>
      </c>
      <c r="X697" s="79"/>
      <c r="Y697" s="79"/>
      <c r="Z697" s="256" t="s">
        <v>253</v>
      </c>
      <c r="AD697" s="112">
        <v>0.3</v>
      </c>
      <c r="AI697" s="112">
        <v>0.2</v>
      </c>
      <c r="AJ697" s="112">
        <v>20</v>
      </c>
      <c r="AK697" s="112">
        <v>0.49</v>
      </c>
      <c r="AL697" s="112">
        <v>4</v>
      </c>
      <c r="AM697" s="112">
        <v>11</v>
      </c>
      <c r="AN697" s="112">
        <v>77</v>
      </c>
      <c r="AO697" s="112">
        <v>40</v>
      </c>
      <c r="AP697" s="112">
        <v>0.06</v>
      </c>
      <c r="AQ697" s="112">
        <v>0.1</v>
      </c>
      <c r="AR697" s="112">
        <v>0.6</v>
      </c>
      <c r="AS697" s="112">
        <v>0.04</v>
      </c>
      <c r="AT697" s="112">
        <v>205</v>
      </c>
      <c r="AV697" s="27">
        <v>0</v>
      </c>
      <c r="BB697" s="27">
        <v>0</v>
      </c>
      <c r="BC697" s="27">
        <v>9</v>
      </c>
      <c r="BG697" s="27">
        <v>0.13</v>
      </c>
      <c r="BI697" s="112">
        <v>0</v>
      </c>
      <c r="BJ697" s="112">
        <v>2.1999999999999999E-2</v>
      </c>
      <c r="BK697" s="112">
        <v>3.5999999999999997E-2</v>
      </c>
      <c r="BP697" s="112">
        <v>8.8000000000000007</v>
      </c>
      <c r="BS697" s="27">
        <v>6.25</v>
      </c>
      <c r="BV697" s="27" t="s">
        <v>7</v>
      </c>
      <c r="BW697" s="27">
        <v>19719</v>
      </c>
      <c r="CA697" s="27">
        <f>CB697+J697+L697+P697+AD697+AI697</f>
        <v>100</v>
      </c>
      <c r="CB697" s="27">
        <f>100-(J697+L697+P697+AI697+AD697+AH697)</f>
        <v>64.099999999999994</v>
      </c>
    </row>
    <row r="698" spans="1:80" x14ac:dyDescent="0.3">
      <c r="A698" s="10"/>
      <c r="G698" s="100"/>
      <c r="I698" s="217"/>
      <c r="J698" s="216"/>
      <c r="K698" s="216"/>
      <c r="L698" s="216"/>
      <c r="M698" s="216" t="s">
        <v>1110</v>
      </c>
      <c r="N698" s="216" t="s">
        <v>1110</v>
      </c>
      <c r="V698" s="79"/>
      <c r="W698" s="79"/>
      <c r="X698" s="79"/>
      <c r="Y698" s="79"/>
      <c r="Z698" s="79"/>
    </row>
    <row r="699" spans="1:80" x14ac:dyDescent="0.3">
      <c r="A699" s="10" t="s">
        <v>926</v>
      </c>
      <c r="C699" s="25" t="s">
        <v>407</v>
      </c>
      <c r="D699" s="107">
        <v>3</v>
      </c>
      <c r="E699" s="16" t="s">
        <v>1193</v>
      </c>
      <c r="F699" s="16" t="s">
        <v>620</v>
      </c>
      <c r="G699" s="100" t="s">
        <v>1444</v>
      </c>
      <c r="I699" s="217"/>
      <c r="J699" s="216"/>
      <c r="K699" s="216"/>
      <c r="L699" s="216"/>
      <c r="M699" s="216"/>
      <c r="N699" s="216"/>
      <c r="V699" s="79"/>
      <c r="W699" s="79"/>
      <c r="X699" s="79"/>
      <c r="Y699" s="79"/>
      <c r="Z699" s="79"/>
      <c r="BS699" s="27">
        <v>6.25</v>
      </c>
    </row>
    <row r="700" spans="1:80" x14ac:dyDescent="0.3">
      <c r="A700" s="10"/>
      <c r="C700"/>
      <c r="G700" s="100"/>
      <c r="I700" s="217"/>
      <c r="J700" s="216"/>
      <c r="K700" s="216"/>
      <c r="L700" s="216"/>
      <c r="M700" s="216"/>
      <c r="N700" s="216"/>
      <c r="V700" s="79"/>
      <c r="W700" s="79"/>
      <c r="X700" s="79"/>
      <c r="Y700" s="79"/>
      <c r="Z700" s="79"/>
    </row>
    <row r="701" spans="1:80" x14ac:dyDescent="0.3">
      <c r="A701" s="10" t="s">
        <v>927</v>
      </c>
      <c r="C701" s="25" t="s">
        <v>407</v>
      </c>
      <c r="D701" s="107">
        <v>3</v>
      </c>
      <c r="E701" s="16" t="s">
        <v>621</v>
      </c>
      <c r="G701" s="100" t="s">
        <v>1444</v>
      </c>
      <c r="I701" s="217"/>
      <c r="J701" s="216"/>
      <c r="K701" s="216"/>
      <c r="L701" s="216"/>
      <c r="M701" s="216"/>
      <c r="N701" s="216"/>
      <c r="V701" s="79"/>
      <c r="W701" s="79"/>
      <c r="X701" s="79"/>
      <c r="Y701" s="79"/>
      <c r="Z701" s="79"/>
      <c r="BS701" s="27">
        <v>6.25</v>
      </c>
      <c r="BV701" s="27" t="s">
        <v>1420</v>
      </c>
      <c r="BW701" s="27">
        <v>4248</v>
      </c>
    </row>
    <row r="702" spans="1:80" x14ac:dyDescent="0.3">
      <c r="A702" s="10"/>
      <c r="G702" s="100"/>
      <c r="I702" s="217"/>
      <c r="J702" s="216"/>
      <c r="K702" s="216"/>
      <c r="L702" s="216"/>
      <c r="M702" s="216"/>
      <c r="N702" s="216"/>
      <c r="V702" s="79"/>
      <c r="W702" s="79"/>
      <c r="X702" s="79"/>
      <c r="Y702" s="79"/>
      <c r="Z702" s="79"/>
    </row>
    <row r="703" spans="1:80" x14ac:dyDescent="0.3">
      <c r="A703" s="10" t="s">
        <v>928</v>
      </c>
      <c r="C703" s="25" t="s">
        <v>407</v>
      </c>
      <c r="D703" s="107">
        <v>3</v>
      </c>
      <c r="E703" s="16" t="s">
        <v>622</v>
      </c>
      <c r="F703" s="16" t="s">
        <v>1445</v>
      </c>
      <c r="G703" s="100" t="s">
        <v>1444</v>
      </c>
      <c r="I703" s="217"/>
      <c r="J703" s="216"/>
      <c r="K703" s="216"/>
      <c r="L703" s="216"/>
      <c r="M703" s="216"/>
      <c r="N703" s="216"/>
      <c r="V703" s="79"/>
      <c r="W703" s="79"/>
      <c r="X703" s="79"/>
      <c r="Y703" s="79"/>
      <c r="Z703" s="79"/>
      <c r="BS703" s="27">
        <v>6.25</v>
      </c>
      <c r="BV703" s="27" t="s">
        <v>1420</v>
      </c>
      <c r="BW703" s="27">
        <v>3535</v>
      </c>
    </row>
    <row r="704" spans="1:80" x14ac:dyDescent="0.3">
      <c r="A704" s="10"/>
      <c r="C704"/>
      <c r="G704" s="100"/>
      <c r="I704" s="217"/>
      <c r="J704" s="216"/>
      <c r="K704" s="216"/>
      <c r="L704" s="216"/>
      <c r="M704" s="216"/>
      <c r="N704" s="216"/>
      <c r="V704" s="79"/>
      <c r="W704" s="79"/>
      <c r="X704" s="79"/>
      <c r="Y704" s="79"/>
      <c r="Z704" s="79"/>
    </row>
    <row r="705" spans="1:80" x14ac:dyDescent="0.3">
      <c r="A705" s="10" t="s">
        <v>929</v>
      </c>
      <c r="B705" t="s">
        <v>499</v>
      </c>
      <c r="C705" s="25" t="s">
        <v>407</v>
      </c>
      <c r="D705" s="14">
        <v>2</v>
      </c>
      <c r="E705" s="16" t="s">
        <v>623</v>
      </c>
      <c r="G705" s="100" t="s">
        <v>1444</v>
      </c>
      <c r="H705" s="27">
        <v>1</v>
      </c>
      <c r="I705" s="217">
        <f>(L705*17)+(P705*37)+(CB705*17)+(AH705*29)+(AD705*8)</f>
        <v>1047.5999999999999</v>
      </c>
      <c r="J705" s="216">
        <v>31.1</v>
      </c>
      <c r="K705" s="216">
        <v>0.59</v>
      </c>
      <c r="L705" s="216">
        <v>3.7</v>
      </c>
      <c r="M705" s="216">
        <v>3.7</v>
      </c>
      <c r="N705" s="216">
        <v>0</v>
      </c>
      <c r="O705" s="27">
        <v>0</v>
      </c>
      <c r="P705" s="241">
        <v>0.5</v>
      </c>
      <c r="Q705" s="241"/>
      <c r="R705" s="241">
        <v>0.03</v>
      </c>
      <c r="S705" s="241">
        <v>0.2</v>
      </c>
      <c r="T705" s="241">
        <v>0.09</v>
      </c>
      <c r="V705" s="79">
        <v>52.8</v>
      </c>
      <c r="W705" s="79"/>
      <c r="X705" s="79"/>
      <c r="Y705" s="79">
        <v>0</v>
      </c>
      <c r="Z705" s="79">
        <v>52.8</v>
      </c>
      <c r="AC705" s="27">
        <v>0</v>
      </c>
      <c r="AD705" s="27">
        <v>9</v>
      </c>
      <c r="AI705" s="27">
        <v>3.1</v>
      </c>
      <c r="AJ705" s="27">
        <v>45</v>
      </c>
      <c r="AK705" s="27">
        <v>4.7</v>
      </c>
      <c r="AL705" s="27">
        <v>47</v>
      </c>
      <c r="AM705" s="27">
        <v>117</v>
      </c>
      <c r="AN705" s="27">
        <v>1378</v>
      </c>
      <c r="AO705" s="27">
        <v>10</v>
      </c>
      <c r="AP705" s="27">
        <v>0.74</v>
      </c>
      <c r="AQ705" s="27">
        <v>0.43</v>
      </c>
      <c r="AR705" s="27">
        <v>0.7</v>
      </c>
      <c r="AS705" s="27">
        <v>275</v>
      </c>
      <c r="AU705" s="27">
        <v>87</v>
      </c>
      <c r="AV705" s="27">
        <v>0</v>
      </c>
      <c r="AW705" s="27">
        <v>521</v>
      </c>
      <c r="BD705" s="27">
        <v>0</v>
      </c>
      <c r="BG705" s="27">
        <v>1.5</v>
      </c>
      <c r="BI705" s="27">
        <v>0.01</v>
      </c>
      <c r="BJ705" s="27">
        <v>0.15</v>
      </c>
      <c r="BK705" s="27">
        <v>3</v>
      </c>
      <c r="BM705" s="27">
        <v>0.156</v>
      </c>
      <c r="BN705" s="27">
        <v>10</v>
      </c>
      <c r="BO705" s="27">
        <v>0</v>
      </c>
      <c r="BP705" s="27">
        <v>2</v>
      </c>
      <c r="BS705" s="27">
        <v>6.25</v>
      </c>
      <c r="BV705" s="27" t="s">
        <v>1420</v>
      </c>
      <c r="BW705" s="27">
        <v>3536</v>
      </c>
      <c r="CA705" s="27">
        <f>CB705+J705+L705+P705+AD705+AI705</f>
        <v>99.999999999999986</v>
      </c>
      <c r="CB705" s="27">
        <f>100-(J705+L705+P705+AI705+AD705+AH705)</f>
        <v>52.599999999999994</v>
      </c>
    </row>
    <row r="706" spans="1:80" x14ac:dyDescent="0.3">
      <c r="A706" s="10"/>
      <c r="C706"/>
      <c r="G706" s="100"/>
      <c r="I706" s="217"/>
      <c r="J706" s="216"/>
      <c r="K706" s="216"/>
      <c r="L706" s="216"/>
      <c r="M706" s="216"/>
      <c r="N706" s="216"/>
      <c r="P706" s="241"/>
      <c r="Q706" s="241"/>
      <c r="R706" s="241"/>
      <c r="S706" s="241"/>
      <c r="T706" s="241"/>
      <c r="V706" s="79"/>
      <c r="W706" s="79"/>
      <c r="X706" s="79"/>
      <c r="Y706" s="79"/>
      <c r="Z706" s="79"/>
    </row>
    <row r="707" spans="1:80" x14ac:dyDescent="0.3">
      <c r="A707" s="10" t="s">
        <v>930</v>
      </c>
      <c r="B707" t="s">
        <v>499</v>
      </c>
      <c r="C707" t="s">
        <v>407</v>
      </c>
      <c r="D707" s="25">
        <v>1</v>
      </c>
      <c r="E707" s="16" t="s">
        <v>609</v>
      </c>
      <c r="G707" s="100" t="s">
        <v>1527</v>
      </c>
      <c r="H707" s="27">
        <v>1</v>
      </c>
      <c r="I707" s="217">
        <f>(L707*17)+(P707*37)+(CB707*17)+(AH707*29)+(AD707*8)</f>
        <v>248.99999999999983</v>
      </c>
      <c r="J707" s="216">
        <v>84.5</v>
      </c>
      <c r="K707" s="216">
        <v>0.03</v>
      </c>
      <c r="L707" s="216">
        <v>0.2</v>
      </c>
      <c r="M707" s="216">
        <v>0.2</v>
      </c>
      <c r="N707" s="216">
        <v>0</v>
      </c>
      <c r="O707" s="27">
        <v>0</v>
      </c>
      <c r="P707" s="241">
        <v>0.3</v>
      </c>
      <c r="Q707" s="241"/>
      <c r="R707" s="241">
        <v>0.05</v>
      </c>
      <c r="S707" s="241">
        <v>0.01</v>
      </c>
      <c r="T707" s="241">
        <v>0.09</v>
      </c>
      <c r="V707" s="79">
        <v>12.9</v>
      </c>
      <c r="W707" s="79"/>
      <c r="X707" s="79"/>
      <c r="Y707" s="79">
        <v>0</v>
      </c>
      <c r="Z707" s="79">
        <v>12.9</v>
      </c>
      <c r="AC707" s="27">
        <v>0</v>
      </c>
      <c r="AD707" s="27">
        <v>1.9</v>
      </c>
      <c r="AI707" s="27">
        <v>0.2</v>
      </c>
      <c r="AJ707" s="27">
        <v>4</v>
      </c>
      <c r="AK707" s="27">
        <v>0.1</v>
      </c>
      <c r="AL707" s="27">
        <v>3</v>
      </c>
      <c r="AM707" s="27">
        <v>7</v>
      </c>
      <c r="AN707" s="27">
        <v>113</v>
      </c>
      <c r="AO707" s="27">
        <v>0</v>
      </c>
      <c r="AP707" s="27">
        <v>0.04</v>
      </c>
      <c r="AQ707" s="27">
        <v>0.03</v>
      </c>
      <c r="AR707" s="27">
        <v>0.3</v>
      </c>
      <c r="AS707" s="27">
        <v>23</v>
      </c>
      <c r="AU707" s="27">
        <v>4</v>
      </c>
      <c r="AV707" s="27">
        <v>0</v>
      </c>
      <c r="AW707" s="27">
        <v>24</v>
      </c>
      <c r="BD707" s="27">
        <v>0</v>
      </c>
      <c r="BG707" s="27">
        <v>0.08</v>
      </c>
      <c r="BI707" s="27">
        <v>0.02</v>
      </c>
      <c r="BJ707" s="27">
        <v>0.01</v>
      </c>
      <c r="BK707" s="27">
        <v>0.1</v>
      </c>
      <c r="BM707" s="27">
        <v>4.5999999999999999E-2</v>
      </c>
      <c r="BN707" s="27" t="s">
        <v>501</v>
      </c>
      <c r="BO707" s="27">
        <v>0</v>
      </c>
      <c r="BP707" s="27">
        <v>4</v>
      </c>
      <c r="BS707" s="27">
        <v>6.25</v>
      </c>
      <c r="BV707" s="27" t="s">
        <v>1420</v>
      </c>
      <c r="BW707" s="27">
        <v>3592</v>
      </c>
      <c r="CA707" s="27">
        <f>CB707+J707+L707+P707+AD707+AI707</f>
        <v>100</v>
      </c>
      <c r="CB707" s="27">
        <f>100-(J707+L707+P707+AI707+AD707+AH707)</f>
        <v>12.899999999999991</v>
      </c>
    </row>
    <row r="708" spans="1:80" x14ac:dyDescent="0.3">
      <c r="A708" s="10"/>
      <c r="C708"/>
      <c r="G708" s="100"/>
      <c r="I708" s="217"/>
      <c r="J708" s="216"/>
      <c r="K708" s="216"/>
      <c r="L708" s="216"/>
      <c r="M708" s="216"/>
      <c r="N708" s="216"/>
      <c r="P708" s="241"/>
      <c r="Q708" s="241"/>
      <c r="R708" s="241"/>
      <c r="S708" s="241"/>
      <c r="T708" s="241"/>
      <c r="V708" s="79"/>
      <c r="W708" s="79"/>
      <c r="X708" s="79"/>
      <c r="Y708" s="79"/>
      <c r="Z708" s="79"/>
    </row>
    <row r="709" spans="1:80" x14ac:dyDescent="0.3">
      <c r="A709" s="10" t="s">
        <v>931</v>
      </c>
      <c r="B709" t="s">
        <v>499</v>
      </c>
      <c r="C709" t="s">
        <v>407</v>
      </c>
      <c r="D709" s="25">
        <v>1</v>
      </c>
      <c r="E709" s="16" t="s">
        <v>1295</v>
      </c>
      <c r="G709" s="100" t="s">
        <v>1527</v>
      </c>
      <c r="H709" s="27">
        <v>1</v>
      </c>
      <c r="I709" s="217">
        <f>(L709*17)+(P709*37)+(CB709*17)+(AH709*29)+(AD709*8)</f>
        <v>249.90000000000003</v>
      </c>
      <c r="J709" s="216">
        <v>83.9</v>
      </c>
      <c r="K709" s="216">
        <v>0.03</v>
      </c>
      <c r="L709" s="216">
        <v>0.2</v>
      </c>
      <c r="M709" s="216">
        <v>0.2</v>
      </c>
      <c r="N709" s="216">
        <v>0</v>
      </c>
      <c r="O709" s="27">
        <v>0</v>
      </c>
      <c r="P709" s="241">
        <v>0.1</v>
      </c>
      <c r="Q709" s="241"/>
      <c r="R709" s="241">
        <v>0.02</v>
      </c>
      <c r="S709" s="241" t="s">
        <v>501</v>
      </c>
      <c r="T709" s="241">
        <v>0.03</v>
      </c>
      <c r="V709" s="79">
        <v>13</v>
      </c>
      <c r="W709" s="79"/>
      <c r="X709" s="79"/>
      <c r="Y709" s="79" t="s">
        <v>413</v>
      </c>
      <c r="Z709" s="79">
        <v>13</v>
      </c>
      <c r="AC709" s="27">
        <v>0</v>
      </c>
      <c r="AD709" s="27">
        <v>2.2999999999999998</v>
      </c>
      <c r="AI709" s="27">
        <v>0.3</v>
      </c>
      <c r="AJ709" s="27">
        <v>2</v>
      </c>
      <c r="AK709" s="27">
        <v>0.3</v>
      </c>
      <c r="AL709" s="27">
        <v>3</v>
      </c>
      <c r="AM709" s="27">
        <v>7</v>
      </c>
      <c r="AN709" s="27">
        <v>99</v>
      </c>
      <c r="AO709" s="27">
        <v>4</v>
      </c>
      <c r="AP709" s="27">
        <v>0.09</v>
      </c>
      <c r="AQ709" s="27">
        <v>7.0000000000000007E-2</v>
      </c>
      <c r="AR709" s="27">
        <v>0.3</v>
      </c>
      <c r="AS709" s="27">
        <v>80</v>
      </c>
      <c r="AU709" s="27">
        <v>3</v>
      </c>
      <c r="AV709" s="27">
        <v>0</v>
      </c>
      <c r="AW709" s="27">
        <v>18</v>
      </c>
      <c r="BD709" s="27">
        <v>0</v>
      </c>
      <c r="BG709" s="27">
        <v>0.16</v>
      </c>
      <c r="BI709" s="27">
        <v>0.02</v>
      </c>
      <c r="BJ709" s="27">
        <v>0.06</v>
      </c>
      <c r="BK709" s="27">
        <v>0.2</v>
      </c>
      <c r="BM709" s="27">
        <v>0.03</v>
      </c>
      <c r="BN709" s="27">
        <v>1</v>
      </c>
      <c r="BO709" s="27">
        <v>0</v>
      </c>
      <c r="BP709" s="27">
        <v>5</v>
      </c>
      <c r="BS709" s="27">
        <v>6.25</v>
      </c>
      <c r="BV709" s="27" t="s">
        <v>1420</v>
      </c>
      <c r="BW709" s="27">
        <v>3532</v>
      </c>
      <c r="CA709" s="27">
        <f>CB709+J709+L709+P709+AD709+AI709</f>
        <v>100</v>
      </c>
      <c r="CB709" s="27">
        <f>100-(J709+L709+P709+AI709+AD709+AH709)</f>
        <v>13.200000000000003</v>
      </c>
    </row>
    <row r="710" spans="1:80" x14ac:dyDescent="0.3">
      <c r="A710" s="10"/>
      <c r="C710"/>
      <c r="G710" s="100"/>
      <c r="I710" s="217"/>
      <c r="J710" s="216"/>
      <c r="K710" s="216"/>
      <c r="L710" s="216"/>
      <c r="M710" s="216"/>
      <c r="N710" s="216"/>
      <c r="P710" s="241"/>
      <c r="Q710" s="241"/>
      <c r="R710" s="241"/>
      <c r="S710" s="241"/>
      <c r="T710" s="241"/>
    </row>
    <row r="711" spans="1:80" x14ac:dyDescent="0.3">
      <c r="A711" s="10" t="s">
        <v>932</v>
      </c>
      <c r="C711" s="25" t="s">
        <v>407</v>
      </c>
      <c r="D711" s="107">
        <v>3</v>
      </c>
      <c r="E711" s="16" t="s">
        <v>610</v>
      </c>
      <c r="G711" s="100" t="s">
        <v>1527</v>
      </c>
      <c r="I711" s="217"/>
      <c r="J711" s="216"/>
      <c r="K711" s="216"/>
      <c r="L711" s="216"/>
      <c r="M711" s="216"/>
      <c r="N711" s="216"/>
      <c r="P711" s="241"/>
      <c r="Q711" s="241"/>
      <c r="R711" s="241"/>
      <c r="S711" s="241"/>
      <c r="T711" s="241"/>
      <c r="BS711" s="27">
        <v>6.25</v>
      </c>
      <c r="BV711" s="27" t="s">
        <v>8</v>
      </c>
      <c r="BW711" s="27">
        <v>1121</v>
      </c>
    </row>
    <row r="712" spans="1:80" x14ac:dyDescent="0.3">
      <c r="A712" s="10"/>
      <c r="G712" s="100"/>
      <c r="I712" s="217"/>
      <c r="J712" s="216"/>
      <c r="K712" s="216"/>
      <c r="L712" s="216"/>
      <c r="M712" s="216"/>
      <c r="N712" s="216"/>
      <c r="P712" s="241"/>
      <c r="Q712" s="241"/>
      <c r="R712" s="241"/>
      <c r="S712" s="241"/>
      <c r="T712" s="241"/>
    </row>
    <row r="713" spans="1:80" x14ac:dyDescent="0.3">
      <c r="A713" s="10" t="s">
        <v>933</v>
      </c>
      <c r="C713" s="25" t="s">
        <v>407</v>
      </c>
      <c r="D713" s="107">
        <v>3</v>
      </c>
      <c r="E713" s="16" t="s">
        <v>611</v>
      </c>
      <c r="F713" s="16" t="s">
        <v>1443</v>
      </c>
      <c r="G713" s="100"/>
      <c r="I713" s="217"/>
      <c r="J713" s="216"/>
      <c r="K713" s="216"/>
      <c r="L713" s="216"/>
      <c r="M713" s="216"/>
      <c r="N713" s="216"/>
      <c r="P713" s="241"/>
      <c r="Q713" s="241"/>
      <c r="R713" s="241"/>
      <c r="S713" s="241"/>
      <c r="T713" s="241"/>
      <c r="BS713" s="27">
        <v>6.25</v>
      </c>
      <c r="BV713" s="27" t="s">
        <v>1420</v>
      </c>
      <c r="BW713" s="27">
        <v>3599</v>
      </c>
    </row>
    <row r="714" spans="1:80" x14ac:dyDescent="0.3">
      <c r="A714" s="10"/>
      <c r="C714"/>
      <c r="G714" s="100"/>
      <c r="I714" s="217"/>
      <c r="J714" s="216"/>
      <c r="K714" s="216"/>
      <c r="L714" s="216"/>
      <c r="M714" s="216"/>
      <c r="N714" s="216"/>
      <c r="P714" s="241"/>
      <c r="Q714" s="241"/>
      <c r="R714" s="241"/>
      <c r="S714" s="241"/>
      <c r="T714" s="241"/>
      <c r="Y714" s="79"/>
    </row>
    <row r="715" spans="1:80" x14ac:dyDescent="0.3">
      <c r="A715" s="10" t="s">
        <v>934</v>
      </c>
      <c r="B715" t="s">
        <v>499</v>
      </c>
      <c r="C715" s="25" t="s">
        <v>407</v>
      </c>
      <c r="D715" s="14">
        <v>2</v>
      </c>
      <c r="E715" s="16" t="s">
        <v>612</v>
      </c>
      <c r="G715" s="100" t="s">
        <v>1527</v>
      </c>
      <c r="H715" s="27">
        <v>1</v>
      </c>
      <c r="I715" s="217">
        <f>(L715*17)+(P715*37)+(CB715*17)+(AH715*29)+(AD715*8)</f>
        <v>1068.4000000000001</v>
      </c>
      <c r="J715" s="216">
        <v>31.8</v>
      </c>
      <c r="K715" s="216">
        <v>0.14000000000000001</v>
      </c>
      <c r="L715" s="216">
        <v>0.9</v>
      </c>
      <c r="M715" s="216">
        <v>0.9</v>
      </c>
      <c r="N715" s="216">
        <v>0</v>
      </c>
      <c r="O715" s="27">
        <v>0</v>
      </c>
      <c r="P715" s="241">
        <v>0.3</v>
      </c>
      <c r="Q715" s="241"/>
      <c r="R715" s="241">
        <v>0.05</v>
      </c>
      <c r="S715" s="241">
        <v>0.01</v>
      </c>
      <c r="T715" s="241">
        <v>0.09</v>
      </c>
      <c r="V715" s="27">
        <v>57.2</v>
      </c>
      <c r="Y715" s="79" t="s">
        <v>501</v>
      </c>
      <c r="Z715" s="27">
        <v>57.2</v>
      </c>
      <c r="AC715" s="27">
        <v>0</v>
      </c>
      <c r="AD715" s="27">
        <v>8.6999999999999993</v>
      </c>
      <c r="AI715" s="27">
        <v>1.1000000000000001</v>
      </c>
      <c r="AJ715" s="27">
        <v>14</v>
      </c>
      <c r="AK715" s="27">
        <v>1.4</v>
      </c>
      <c r="AL715" s="27">
        <v>16</v>
      </c>
      <c r="AM715" s="27">
        <v>38</v>
      </c>
      <c r="AN715" s="27">
        <v>450</v>
      </c>
      <c r="AO715" s="27">
        <v>87</v>
      </c>
      <c r="AP715" s="27">
        <v>0.2</v>
      </c>
      <c r="AQ715" s="27">
        <v>0.19</v>
      </c>
      <c r="AR715" s="27">
        <v>1.3</v>
      </c>
      <c r="AS715" s="27">
        <v>90</v>
      </c>
      <c r="AU715" s="27">
        <v>13</v>
      </c>
      <c r="AV715" s="27">
        <v>0</v>
      </c>
      <c r="AW715" s="27">
        <v>79</v>
      </c>
      <c r="BD715" s="27">
        <v>0</v>
      </c>
      <c r="BG715" s="27">
        <v>0.55000000000000004</v>
      </c>
      <c r="BI715" s="27">
        <v>0</v>
      </c>
      <c r="BJ715" s="27">
        <v>0.16</v>
      </c>
      <c r="BK715" s="27">
        <v>0.9</v>
      </c>
      <c r="BM715" s="27">
        <v>0.125</v>
      </c>
      <c r="BN715" s="27">
        <v>0</v>
      </c>
      <c r="BO715" s="27">
        <v>0</v>
      </c>
      <c r="BP715" s="27">
        <v>4</v>
      </c>
      <c r="BS715" s="27">
        <v>6.25</v>
      </c>
      <c r="BV715" s="27" t="s">
        <v>1420</v>
      </c>
      <c r="BW715" s="27">
        <v>3600</v>
      </c>
      <c r="CA715" s="27">
        <f>CB715+J715+L715+P715+AD715+AI715</f>
        <v>100</v>
      </c>
      <c r="CB715" s="27">
        <f>100-(J715+L715+P715+AI715+AD715+AH715)</f>
        <v>57.2</v>
      </c>
    </row>
    <row r="716" spans="1:80" x14ac:dyDescent="0.3">
      <c r="A716" s="10"/>
      <c r="I716" s="217"/>
      <c r="J716" s="216"/>
      <c r="K716" s="216"/>
      <c r="L716" s="216"/>
      <c r="M716" s="216"/>
      <c r="N716" s="216"/>
      <c r="P716" s="241"/>
      <c r="Q716" s="241"/>
      <c r="R716" s="241"/>
      <c r="S716" s="241"/>
      <c r="T716" s="241"/>
      <c r="Y716" s="79"/>
    </row>
    <row r="717" spans="1:80" x14ac:dyDescent="0.3">
      <c r="A717" s="10" t="s">
        <v>935</v>
      </c>
      <c r="B717" t="s">
        <v>499</v>
      </c>
      <c r="C717" s="25" t="s">
        <v>407</v>
      </c>
      <c r="D717" s="14">
        <v>2</v>
      </c>
      <c r="E717" s="16" t="s">
        <v>614</v>
      </c>
      <c r="F717" s="16" t="s">
        <v>613</v>
      </c>
      <c r="G717" s="100" t="s">
        <v>1527</v>
      </c>
      <c r="H717" s="27">
        <v>1</v>
      </c>
      <c r="I717" s="217">
        <f>(L717*17)+(P717*37)+(CB717*17)+(AH717*29)+(AD717*8)</f>
        <v>252.9</v>
      </c>
      <c r="J717" s="216">
        <v>83.5</v>
      </c>
      <c r="K717" s="216">
        <v>0.03</v>
      </c>
      <c r="L717" s="216">
        <v>0.2</v>
      </c>
      <c r="M717" s="216">
        <v>0.2</v>
      </c>
      <c r="N717" s="216">
        <v>0</v>
      </c>
      <c r="O717" s="27">
        <v>0</v>
      </c>
      <c r="P717" s="241">
        <v>0</v>
      </c>
      <c r="Q717" s="241"/>
      <c r="R717" s="241">
        <v>0.01</v>
      </c>
      <c r="S717" s="241" t="s">
        <v>501</v>
      </c>
      <c r="T717" s="241">
        <v>0.01</v>
      </c>
      <c r="V717" s="27">
        <v>13.5</v>
      </c>
      <c r="Y717" s="79" t="s">
        <v>501</v>
      </c>
      <c r="Z717" s="27">
        <v>13.5</v>
      </c>
      <c r="AC717" s="27">
        <v>0</v>
      </c>
      <c r="AD717" s="27">
        <v>2.5</v>
      </c>
      <c r="AI717" s="27">
        <v>0.3</v>
      </c>
      <c r="AJ717" s="27">
        <v>2</v>
      </c>
      <c r="AK717" s="27">
        <v>0.3</v>
      </c>
      <c r="AL717" s="27">
        <v>3</v>
      </c>
      <c r="AM717" s="27">
        <v>7</v>
      </c>
      <c r="AN717" s="27">
        <v>104</v>
      </c>
      <c r="AO717" s="27">
        <v>6</v>
      </c>
      <c r="AP717" s="27">
        <v>0.19</v>
      </c>
      <c r="AQ717" s="27">
        <v>0.08</v>
      </c>
      <c r="AR717" s="27">
        <v>0.3</v>
      </c>
      <c r="AS717" s="27">
        <v>90</v>
      </c>
      <c r="AU717" s="27">
        <v>3</v>
      </c>
      <c r="AV717" s="27">
        <v>0</v>
      </c>
      <c r="AW717" s="27">
        <v>17</v>
      </c>
      <c r="BD717" s="27">
        <v>0</v>
      </c>
      <c r="BG717" s="27">
        <v>0</v>
      </c>
      <c r="BI717" s="27">
        <v>0.03</v>
      </c>
      <c r="BJ717" s="27">
        <v>0.01</v>
      </c>
      <c r="BK717" s="27">
        <v>0.2</v>
      </c>
      <c r="BM717" s="27">
        <v>0.04</v>
      </c>
      <c r="BN717" s="27">
        <v>1</v>
      </c>
      <c r="BO717" s="27">
        <v>0</v>
      </c>
      <c r="BP717" s="27">
        <v>7</v>
      </c>
      <c r="BS717" s="27">
        <v>6.25</v>
      </c>
      <c r="BV717" s="27" t="s">
        <v>1420</v>
      </c>
      <c r="BW717" s="27">
        <v>4221</v>
      </c>
      <c r="CA717" s="27">
        <f>CB717+J717+L717+P717+AD717+AI717</f>
        <v>100</v>
      </c>
      <c r="CB717" s="27">
        <f>100-(J717+L717+P717+AI717+AD717+AH717)</f>
        <v>13.5</v>
      </c>
    </row>
    <row r="718" spans="1:80" x14ac:dyDescent="0.3">
      <c r="A718" s="10"/>
      <c r="C718"/>
      <c r="G718" s="100"/>
      <c r="I718" s="217"/>
      <c r="J718" s="216"/>
      <c r="K718" s="216"/>
      <c r="L718" s="216"/>
      <c r="M718" s="216"/>
      <c r="N718" s="216"/>
      <c r="P718" s="241"/>
      <c r="Q718" s="241"/>
      <c r="R718" s="241"/>
      <c r="S718" s="241"/>
      <c r="T718" s="241"/>
    </row>
    <row r="719" spans="1:80" x14ac:dyDescent="0.3">
      <c r="A719" s="10" t="s">
        <v>936</v>
      </c>
      <c r="C719" s="25" t="s">
        <v>407</v>
      </c>
      <c r="D719" s="107">
        <v>3</v>
      </c>
      <c r="E719" s="16" t="s">
        <v>1189</v>
      </c>
      <c r="G719" s="100" t="s">
        <v>1457</v>
      </c>
      <c r="I719" s="217"/>
      <c r="J719" s="216"/>
      <c r="K719" s="216"/>
      <c r="L719" s="216"/>
      <c r="M719" s="216"/>
      <c r="N719" s="216"/>
      <c r="P719" s="241"/>
      <c r="Q719" s="241"/>
      <c r="R719" s="241"/>
      <c r="S719" s="241"/>
      <c r="T719" s="241"/>
      <c r="BS719" s="27">
        <v>6.25</v>
      </c>
    </row>
    <row r="720" spans="1:80" x14ac:dyDescent="0.3">
      <c r="A720" s="10"/>
      <c r="C720"/>
      <c r="G720" s="100"/>
      <c r="I720" s="217"/>
      <c r="J720" s="216"/>
      <c r="K720" s="216"/>
      <c r="L720" s="216"/>
      <c r="M720" s="216"/>
      <c r="N720" s="216"/>
      <c r="P720" s="241"/>
      <c r="Q720" s="241"/>
      <c r="R720" s="241"/>
      <c r="S720" s="241"/>
      <c r="T720" s="241"/>
    </row>
    <row r="721" spans="1:82" x14ac:dyDescent="0.3">
      <c r="A721" s="10" t="s">
        <v>937</v>
      </c>
      <c r="B721" t="s">
        <v>499</v>
      </c>
      <c r="C721" t="s">
        <v>407</v>
      </c>
      <c r="D721" s="25">
        <v>1</v>
      </c>
      <c r="E721" s="16" t="s">
        <v>1305</v>
      </c>
      <c r="G721" s="100" t="s">
        <v>1446</v>
      </c>
      <c r="H721" s="27">
        <v>1</v>
      </c>
      <c r="I721" s="217">
        <f>(L721*17)+(P721*37)+(CB721*17)+(AH721*29)+(AD721*8)</f>
        <v>403.8</v>
      </c>
      <c r="J721" s="216">
        <v>74.900000000000006</v>
      </c>
      <c r="K721" s="216">
        <v>0.21</v>
      </c>
      <c r="L721" s="216">
        <v>1.3</v>
      </c>
      <c r="M721" s="216">
        <v>1.3</v>
      </c>
      <c r="N721" s="216">
        <v>0</v>
      </c>
      <c r="O721" s="27">
        <v>0</v>
      </c>
      <c r="P721" s="241">
        <v>0.3</v>
      </c>
      <c r="Q721" s="241"/>
      <c r="R721" s="241">
        <v>0.12</v>
      </c>
      <c r="S721" s="241">
        <v>0.03</v>
      </c>
      <c r="T721" s="241">
        <v>0.06</v>
      </c>
      <c r="V721" s="241">
        <v>18.8</v>
      </c>
      <c r="W721" s="241"/>
      <c r="X721" s="241"/>
      <c r="Y721" s="241">
        <v>6.4</v>
      </c>
      <c r="Z721" s="27">
        <v>12.4</v>
      </c>
      <c r="AC721" s="27">
        <v>0</v>
      </c>
      <c r="AD721" s="27">
        <v>1.7</v>
      </c>
      <c r="AI721" s="27">
        <v>0.8</v>
      </c>
      <c r="AJ721" s="27">
        <v>2</v>
      </c>
      <c r="AK721" s="27">
        <v>0.6</v>
      </c>
      <c r="AL721" s="27">
        <v>21</v>
      </c>
      <c r="AM721" s="27">
        <v>20</v>
      </c>
      <c r="AN721" s="27">
        <v>241</v>
      </c>
      <c r="AO721" s="27">
        <v>1</v>
      </c>
      <c r="AP721" s="27">
        <v>23</v>
      </c>
      <c r="AQ721" s="27">
        <v>0.05</v>
      </c>
      <c r="AR721" s="27">
        <v>1.1000000000000001</v>
      </c>
      <c r="AS721" s="27">
        <v>310</v>
      </c>
      <c r="AU721" s="27">
        <v>16</v>
      </c>
      <c r="AV721" s="27">
        <v>0</v>
      </c>
      <c r="AW721" s="27">
        <v>95</v>
      </c>
      <c r="BD721" s="27">
        <v>0</v>
      </c>
      <c r="BG721" s="27">
        <v>0.27</v>
      </c>
      <c r="BI721" s="27">
        <v>0.03</v>
      </c>
      <c r="BJ721" s="27">
        <v>0.02</v>
      </c>
      <c r="BK721" s="27">
        <v>0.7</v>
      </c>
      <c r="BM721" s="27">
        <v>0.29499999999999998</v>
      </c>
      <c r="BN721" s="27">
        <v>19</v>
      </c>
      <c r="BO721" s="27">
        <v>0</v>
      </c>
      <c r="BP721" s="27">
        <v>12</v>
      </c>
      <c r="BS721" s="27">
        <v>6.25</v>
      </c>
      <c r="BV721" s="27" t="s">
        <v>1420</v>
      </c>
      <c r="BW721" s="27">
        <v>3540</v>
      </c>
      <c r="CA721" s="27">
        <f>CB721+J721+L721+P721+AD721+AI721</f>
        <v>100</v>
      </c>
      <c r="CB721" s="27">
        <f>100-(J721+L721+P721+AI721+AD721+AH721)</f>
        <v>21</v>
      </c>
    </row>
    <row r="722" spans="1:82" x14ac:dyDescent="0.3">
      <c r="A722" s="10"/>
      <c r="C722"/>
      <c r="G722" s="100"/>
      <c r="I722" s="217"/>
      <c r="J722" s="216"/>
      <c r="K722" s="216"/>
      <c r="L722" s="216"/>
      <c r="M722" s="216"/>
      <c r="N722" s="216"/>
      <c r="P722" s="241"/>
      <c r="Q722" s="241"/>
      <c r="R722" s="241"/>
      <c r="S722" s="241"/>
      <c r="T722" s="241"/>
      <c r="V722" s="241"/>
      <c r="W722" s="241"/>
      <c r="X722" s="241"/>
      <c r="Y722" s="241"/>
    </row>
    <row r="723" spans="1:82" x14ac:dyDescent="0.3">
      <c r="A723" s="10" t="s">
        <v>938</v>
      </c>
      <c r="B723" t="s">
        <v>499</v>
      </c>
      <c r="C723" s="25" t="s">
        <v>407</v>
      </c>
      <c r="D723" s="14">
        <v>2</v>
      </c>
      <c r="E723" s="16" t="s">
        <v>624</v>
      </c>
      <c r="G723" s="100" t="s">
        <v>1446</v>
      </c>
      <c r="H723" s="27">
        <v>1</v>
      </c>
      <c r="I723" s="217">
        <f>(L723*17)+(P723*37)+(CB723*17)+(AH723*29)+(AD723*8)</f>
        <v>1544.5600000000002</v>
      </c>
      <c r="J723" s="216">
        <v>3</v>
      </c>
      <c r="K723" s="223">
        <f>L723/BS723</f>
        <v>0.62240000000000006</v>
      </c>
      <c r="L723" s="216">
        <v>3.89</v>
      </c>
      <c r="M723" s="216">
        <v>3.9</v>
      </c>
      <c r="N723" s="216">
        <v>0</v>
      </c>
      <c r="O723" s="27">
        <v>0</v>
      </c>
      <c r="P723" s="241">
        <v>1.8</v>
      </c>
      <c r="Q723" s="241"/>
      <c r="R723" s="241">
        <v>0.69799999999999995</v>
      </c>
      <c r="S723" s="241">
        <v>0.153</v>
      </c>
      <c r="T723" s="241">
        <v>0.33700000000000002</v>
      </c>
      <c r="V723" s="241">
        <f>W723-AD723</f>
        <v>78.38</v>
      </c>
      <c r="W723" s="241">
        <v>88.28</v>
      </c>
      <c r="X723" s="241"/>
      <c r="Y723" s="241"/>
      <c r="Z723" s="27">
        <v>47.3</v>
      </c>
      <c r="AD723" s="27">
        <v>9.9</v>
      </c>
      <c r="AI723" s="27">
        <v>3.02</v>
      </c>
      <c r="AJ723" s="27">
        <v>22</v>
      </c>
      <c r="AK723" s="27">
        <v>1.1499999999999999</v>
      </c>
      <c r="AL723" s="27">
        <v>108</v>
      </c>
      <c r="AM723" s="27">
        <v>74</v>
      </c>
      <c r="AN723" s="27">
        <v>1491</v>
      </c>
      <c r="AO723" s="27">
        <v>3</v>
      </c>
      <c r="AP723" s="27">
        <v>0.61</v>
      </c>
      <c r="AQ723" s="27">
        <v>0.39100000000000001</v>
      </c>
      <c r="AR723" s="27">
        <v>0.57399999999999995</v>
      </c>
      <c r="AS723" s="27">
        <v>3.9</v>
      </c>
      <c r="AT723" s="27">
        <v>248</v>
      </c>
      <c r="AV723" s="112">
        <v>0</v>
      </c>
      <c r="AW723" s="112"/>
      <c r="AX723" s="112"/>
      <c r="BG723" s="27">
        <v>0.39</v>
      </c>
      <c r="BI723" s="112">
        <v>0.18</v>
      </c>
      <c r="BJ723" s="112">
        <v>0.24</v>
      </c>
      <c r="BK723" s="112">
        <v>2.8</v>
      </c>
      <c r="BO723" s="27">
        <v>0</v>
      </c>
      <c r="BP723" s="27">
        <v>7</v>
      </c>
      <c r="BS723" s="27">
        <v>6.25</v>
      </c>
      <c r="BV723" s="27" t="s">
        <v>7</v>
      </c>
      <c r="BW723" s="27">
        <v>9041</v>
      </c>
      <c r="CA723" s="27">
        <f>CB723+J723+L723+P723+AD723+AI723</f>
        <v>100</v>
      </c>
      <c r="CB723" s="27">
        <f>100-(J723+L723+P723+AI723+AD723+AH723)</f>
        <v>78.39</v>
      </c>
    </row>
    <row r="724" spans="1:82" x14ac:dyDescent="0.3">
      <c r="A724" s="10"/>
      <c r="G724" s="100"/>
      <c r="I724" s="217"/>
      <c r="J724" s="216"/>
      <c r="K724" s="216"/>
      <c r="L724" s="216"/>
      <c r="M724" s="216" t="s">
        <v>1110</v>
      </c>
      <c r="N724" s="216" t="s">
        <v>1110</v>
      </c>
      <c r="P724" s="241"/>
      <c r="Q724" s="241"/>
      <c r="R724" s="241"/>
      <c r="S724" s="241"/>
      <c r="T724" s="241"/>
      <c r="V724" s="241"/>
      <c r="W724" s="241"/>
      <c r="X724" s="241"/>
      <c r="Y724" s="241"/>
    </row>
    <row r="725" spans="1:82" x14ac:dyDescent="0.3">
      <c r="A725" s="10" t="s">
        <v>939</v>
      </c>
      <c r="C725" s="25" t="s">
        <v>407</v>
      </c>
      <c r="D725" s="107">
        <v>3</v>
      </c>
      <c r="E725" s="16" t="s">
        <v>625</v>
      </c>
      <c r="F725" s="16" t="s">
        <v>1306</v>
      </c>
      <c r="G725" s="100"/>
      <c r="I725" s="217"/>
      <c r="J725" s="216"/>
      <c r="K725" s="216"/>
      <c r="L725" s="216"/>
      <c r="M725" s="216"/>
      <c r="N725" s="216"/>
      <c r="P725" s="241"/>
      <c r="Q725" s="241"/>
      <c r="R725" s="241"/>
      <c r="S725" s="241"/>
      <c r="T725" s="241"/>
      <c r="V725" s="241"/>
      <c r="W725" s="241"/>
      <c r="X725" s="241"/>
      <c r="Y725" s="241"/>
      <c r="BS725" s="27">
        <v>6.25</v>
      </c>
    </row>
    <row r="726" spans="1:82" x14ac:dyDescent="0.3">
      <c r="A726" s="10"/>
      <c r="C726"/>
      <c r="G726" s="100"/>
      <c r="I726" s="217"/>
      <c r="J726" s="216"/>
      <c r="K726" s="216"/>
      <c r="L726" s="216"/>
      <c r="M726" s="216"/>
      <c r="N726" s="216"/>
      <c r="P726" s="241"/>
      <c r="Q726" s="241"/>
      <c r="R726" s="241"/>
      <c r="S726" s="241"/>
      <c r="T726" s="241"/>
      <c r="V726" s="241"/>
      <c r="W726" s="241"/>
      <c r="X726" s="241"/>
      <c r="Y726" s="241"/>
    </row>
    <row r="727" spans="1:82" x14ac:dyDescent="0.3">
      <c r="A727" s="10" t="s">
        <v>940</v>
      </c>
      <c r="B727" t="s">
        <v>499</v>
      </c>
      <c r="C727" s="25" t="s">
        <v>409</v>
      </c>
      <c r="D727" s="14">
        <v>2</v>
      </c>
      <c r="E727" s="16" t="s">
        <v>626</v>
      </c>
      <c r="F727" s="16" t="s">
        <v>487</v>
      </c>
      <c r="G727" s="100"/>
      <c r="H727">
        <v>1</v>
      </c>
      <c r="I727" s="217">
        <f>(L727*17)+(P727*37)+(CB727*17)+(AH727*29)+(AD727*8)</f>
        <v>209.10270270270277</v>
      </c>
      <c r="J727" s="222">
        <v>86.286486486486481</v>
      </c>
      <c r="K727" s="222">
        <v>0.10351351351351352</v>
      </c>
      <c r="L727" s="222">
        <v>0.65675675675675682</v>
      </c>
      <c r="M727" s="222">
        <v>0.65675675675675682</v>
      </c>
      <c r="N727" s="222">
        <v>0</v>
      </c>
      <c r="O727" s="238">
        <v>0</v>
      </c>
      <c r="P727" s="247">
        <v>0.1</v>
      </c>
      <c r="Q727" s="247">
        <v>0</v>
      </c>
      <c r="R727" s="247">
        <v>1.4054054054054053E-2</v>
      </c>
      <c r="S727" s="247">
        <v>7.8378378378378376E-3</v>
      </c>
      <c r="T727" s="247">
        <v>2.3918918918918921E-2</v>
      </c>
      <c r="U727" s="150">
        <v>0</v>
      </c>
      <c r="V727" s="247">
        <v>10.339189189189188</v>
      </c>
      <c r="W727" s="247">
        <v>0</v>
      </c>
      <c r="X727" s="247">
        <v>0</v>
      </c>
      <c r="Y727" s="247">
        <v>0</v>
      </c>
      <c r="Z727" s="150">
        <v>10.339189189189188</v>
      </c>
      <c r="AA727" s="150">
        <v>0</v>
      </c>
      <c r="AB727" s="150">
        <v>0</v>
      </c>
      <c r="AC727" s="150">
        <v>0</v>
      </c>
      <c r="AD727" s="150">
        <v>2.1337837837837834</v>
      </c>
      <c r="AE727" s="150">
        <v>0</v>
      </c>
      <c r="AF727" s="150">
        <v>0</v>
      </c>
      <c r="AG727" s="150">
        <v>0</v>
      </c>
      <c r="AH727" s="150">
        <v>0</v>
      </c>
      <c r="AI727" s="150">
        <v>0.40135135135135136</v>
      </c>
      <c r="AJ727" s="150">
        <v>9.0810810810810807</v>
      </c>
      <c r="AK727" s="150">
        <v>0.26216216216216215</v>
      </c>
      <c r="AL727" s="150">
        <v>7.1621621621621623</v>
      </c>
      <c r="AM727" s="150">
        <v>13.513513513513514</v>
      </c>
      <c r="AN727" s="150">
        <v>165.98648648648648</v>
      </c>
      <c r="AO727" s="150">
        <v>2.9864864864864864</v>
      </c>
      <c r="AP727" s="150">
        <v>0.11027027027027028</v>
      </c>
      <c r="AQ727" s="150">
        <v>8.3918918918918922E-2</v>
      </c>
      <c r="AR727" s="150">
        <v>0.30270270270270272</v>
      </c>
      <c r="AS727" s="150">
        <v>56.418918918918912</v>
      </c>
      <c r="AT727" s="150">
        <v>0</v>
      </c>
      <c r="AU727" s="150">
        <v>5.3243243243243237</v>
      </c>
      <c r="AV727" s="150">
        <v>0</v>
      </c>
      <c r="AW727" s="150">
        <v>31.95945945945946</v>
      </c>
      <c r="AX727" s="150">
        <v>0</v>
      </c>
      <c r="AY727" s="150">
        <v>0</v>
      </c>
      <c r="AZ727" s="150">
        <v>0</v>
      </c>
      <c r="BA727" s="150">
        <v>0</v>
      </c>
      <c r="BB727" s="150">
        <v>0</v>
      </c>
      <c r="BC727" s="150">
        <v>0</v>
      </c>
      <c r="BD727" s="150">
        <v>0</v>
      </c>
      <c r="BE727" s="150">
        <v>0</v>
      </c>
      <c r="BF727" s="150">
        <v>0</v>
      </c>
      <c r="BG727" s="150">
        <v>0.375</v>
      </c>
      <c r="BH727" s="150">
        <v>0</v>
      </c>
      <c r="BI727" s="150">
        <v>4.2162162162162162E-2</v>
      </c>
      <c r="BJ727" s="150">
        <v>2.4189189189189188E-2</v>
      </c>
      <c r="BK727" s="150">
        <v>0.26351351351351349</v>
      </c>
      <c r="BL727" s="150"/>
      <c r="BM727" s="150">
        <v>3.4054054054054053E-2</v>
      </c>
      <c r="BN727" s="150">
        <v>8.2567567567567579</v>
      </c>
      <c r="BO727" s="150">
        <v>0</v>
      </c>
      <c r="BP727" s="150">
        <v>15.121621621621623</v>
      </c>
      <c r="BQ727" s="150"/>
      <c r="BR727" s="150"/>
      <c r="BS727" s="27">
        <v>6.25</v>
      </c>
      <c r="BT727" s="150"/>
      <c r="BU727" s="150"/>
      <c r="BV727" s="27" t="s">
        <v>496</v>
      </c>
      <c r="BW727" s="150"/>
      <c r="BX727" s="150"/>
      <c r="BY727" s="150"/>
      <c r="BZ727" s="150"/>
      <c r="CA727" s="27">
        <f>CB727+J727+L727+P727+AD727+AI727</f>
        <v>100</v>
      </c>
      <c r="CB727" s="27">
        <f>100-(J727+L727+P727+AI727+AD727+AH727)</f>
        <v>10.421621621621625</v>
      </c>
      <c r="CC727" s="25"/>
      <c r="CD727" s="25"/>
    </row>
    <row r="728" spans="1:82" x14ac:dyDescent="0.3">
      <c r="A728" s="10"/>
      <c r="C728"/>
      <c r="G728" s="100"/>
      <c r="I728" s="217"/>
      <c r="J728" s="216"/>
      <c r="K728" s="216"/>
      <c r="L728" s="216"/>
      <c r="M728" s="216"/>
      <c r="N728" s="216"/>
      <c r="P728" s="241"/>
      <c r="Q728" s="241"/>
      <c r="R728" s="241"/>
      <c r="S728" s="241"/>
      <c r="T728" s="241"/>
      <c r="V728" s="241"/>
      <c r="W728" s="241"/>
      <c r="X728" s="241"/>
      <c r="Y728" s="241"/>
    </row>
    <row r="729" spans="1:82" x14ac:dyDescent="0.3">
      <c r="A729" s="10" t="s">
        <v>941</v>
      </c>
      <c r="B729" t="s">
        <v>499</v>
      </c>
      <c r="C729" s="25" t="s">
        <v>407</v>
      </c>
      <c r="D729" s="14">
        <v>2</v>
      </c>
      <c r="E729" s="16" t="s">
        <v>1307</v>
      </c>
      <c r="G729" s="100" t="s">
        <v>1458</v>
      </c>
      <c r="H729" s="27">
        <v>1</v>
      </c>
      <c r="I729" s="217">
        <f>(L729*17)+(P729*37)+(CB729*17)+(AH729*29)+(AD729*8)</f>
        <v>283.20000000000022</v>
      </c>
      <c r="J729" s="216">
        <v>81.8</v>
      </c>
      <c r="K729" s="216">
        <v>0.11</v>
      </c>
      <c r="L729" s="216">
        <v>0.7</v>
      </c>
      <c r="M729" s="216">
        <v>0.7</v>
      </c>
      <c r="N729" s="216">
        <v>0</v>
      </c>
      <c r="O729" s="27">
        <v>0</v>
      </c>
      <c r="P729" s="241">
        <v>0.1</v>
      </c>
      <c r="Q729" s="241"/>
      <c r="R729" s="241">
        <v>0.03</v>
      </c>
      <c r="S729" s="241" t="s">
        <v>501</v>
      </c>
      <c r="T729" s="241">
        <v>0.03</v>
      </c>
      <c r="V729" s="241">
        <v>14.7</v>
      </c>
      <c r="W729" s="241"/>
      <c r="X729" s="241"/>
      <c r="Y729" s="241">
        <v>0</v>
      </c>
      <c r="Z729" s="27">
        <v>14.7</v>
      </c>
      <c r="AC729" s="27">
        <v>0</v>
      </c>
      <c r="AD729" s="27">
        <v>2</v>
      </c>
      <c r="AI729" s="27">
        <v>0.6</v>
      </c>
      <c r="AJ729" s="27">
        <v>6</v>
      </c>
      <c r="AK729" s="27">
        <v>0.3</v>
      </c>
      <c r="AL729" s="27">
        <v>7</v>
      </c>
      <c r="AM729" s="27">
        <v>19</v>
      </c>
      <c r="AN729" s="27">
        <v>215</v>
      </c>
      <c r="AO729" s="27">
        <v>2</v>
      </c>
      <c r="AP729" s="27">
        <v>0.06</v>
      </c>
      <c r="AQ729" s="27">
        <v>0.08</v>
      </c>
      <c r="AR729" s="27">
        <v>0.2</v>
      </c>
      <c r="AS729" s="27">
        <v>40</v>
      </c>
      <c r="AU729" s="27">
        <v>3</v>
      </c>
      <c r="AV729" s="27">
        <v>0</v>
      </c>
      <c r="AW729" s="27">
        <v>17</v>
      </c>
      <c r="BD729" s="27">
        <v>0</v>
      </c>
      <c r="BG729" s="27">
        <v>0.66</v>
      </c>
      <c r="BI729" s="27">
        <v>0.06</v>
      </c>
      <c r="BJ729" s="27">
        <v>0.01</v>
      </c>
      <c r="BK729" s="27">
        <v>0.2</v>
      </c>
      <c r="BM729" s="27">
        <v>0.06</v>
      </c>
      <c r="BN729" s="27">
        <v>4</v>
      </c>
      <c r="BO729" s="27">
        <v>0</v>
      </c>
      <c r="BP729" s="27">
        <v>3</v>
      </c>
      <c r="BS729" s="27">
        <v>6.25</v>
      </c>
      <c r="BV729" s="27" t="s">
        <v>1420</v>
      </c>
      <c r="BW729" s="27">
        <v>3550</v>
      </c>
      <c r="CA729" s="27">
        <f>CB729+J729+L729+P729+AD729+AI729</f>
        <v>100</v>
      </c>
      <c r="CB729" s="27">
        <f>100-(J729+L729+P729+AI729+AD729+AH729)</f>
        <v>14.800000000000011</v>
      </c>
    </row>
    <row r="730" spans="1:82" x14ac:dyDescent="0.3">
      <c r="A730" s="10"/>
      <c r="G730" s="100"/>
      <c r="I730" s="217"/>
      <c r="J730" s="216"/>
      <c r="K730" s="216"/>
      <c r="L730" s="216"/>
      <c r="M730" s="216"/>
      <c r="N730" s="216"/>
      <c r="P730" s="241"/>
      <c r="Q730" s="241"/>
      <c r="R730" s="241"/>
      <c r="S730" s="241"/>
      <c r="T730" s="241"/>
      <c r="V730" s="241"/>
      <c r="W730" s="241"/>
      <c r="X730" s="241"/>
      <c r="Y730" s="241"/>
    </row>
    <row r="731" spans="1:82" x14ac:dyDescent="0.3">
      <c r="A731" s="10" t="s">
        <v>942</v>
      </c>
      <c r="C731" s="25" t="s">
        <v>407</v>
      </c>
      <c r="D731" s="107">
        <v>3</v>
      </c>
      <c r="E731" s="16" t="s">
        <v>627</v>
      </c>
      <c r="G731" s="100" t="s">
        <v>1460</v>
      </c>
      <c r="I731" s="217"/>
      <c r="J731" s="216"/>
      <c r="K731" s="216"/>
      <c r="L731" s="216"/>
      <c r="M731" s="216"/>
      <c r="N731" s="216"/>
      <c r="P731" s="241"/>
      <c r="Q731" s="241"/>
      <c r="R731" s="241"/>
      <c r="S731" s="241"/>
      <c r="T731" s="241"/>
      <c r="V731" s="241"/>
      <c r="W731" s="241"/>
      <c r="X731" s="241"/>
      <c r="Y731" s="241"/>
      <c r="BS731" s="27">
        <v>6.25</v>
      </c>
    </row>
    <row r="732" spans="1:82" x14ac:dyDescent="0.3">
      <c r="A732" s="10"/>
      <c r="C732"/>
      <c r="G732" s="100"/>
      <c r="I732" s="217"/>
      <c r="J732" s="216"/>
      <c r="K732" s="216"/>
      <c r="L732" s="216"/>
      <c r="M732" s="216"/>
      <c r="N732" s="216"/>
      <c r="P732" s="241"/>
      <c r="Q732" s="241"/>
      <c r="R732" s="241"/>
      <c r="S732" s="241"/>
      <c r="T732" s="241"/>
      <c r="V732" s="241"/>
      <c r="W732" s="241"/>
      <c r="X732" s="241"/>
      <c r="Y732" s="241"/>
    </row>
    <row r="733" spans="1:82" x14ac:dyDescent="0.3">
      <c r="A733" s="10" t="s">
        <v>943</v>
      </c>
      <c r="C733" s="25" t="s">
        <v>407</v>
      </c>
      <c r="D733" s="107">
        <v>3</v>
      </c>
      <c r="E733" s="16" t="s">
        <v>628</v>
      </c>
      <c r="G733" s="100" t="s">
        <v>1459</v>
      </c>
      <c r="I733" s="217"/>
      <c r="J733" s="216"/>
      <c r="K733" s="216"/>
      <c r="L733" s="216"/>
      <c r="M733" s="216"/>
      <c r="N733" s="216"/>
      <c r="P733" s="241"/>
      <c r="Q733" s="241"/>
      <c r="R733" s="241"/>
      <c r="S733" s="241"/>
      <c r="T733" s="241"/>
      <c r="V733" s="241"/>
      <c r="W733" s="241"/>
      <c r="X733" s="241"/>
      <c r="Y733" s="241"/>
      <c r="BS733" s="27">
        <v>6.25</v>
      </c>
    </row>
    <row r="734" spans="1:82" x14ac:dyDescent="0.3">
      <c r="A734" s="10"/>
      <c r="G734" s="100"/>
      <c r="I734" s="217"/>
      <c r="J734" s="216"/>
      <c r="K734" s="216"/>
      <c r="L734" s="216"/>
      <c r="M734" s="216"/>
      <c r="N734" s="216"/>
      <c r="P734" s="241"/>
      <c r="Q734" s="241"/>
      <c r="R734" s="241"/>
      <c r="S734" s="241"/>
      <c r="T734" s="241"/>
      <c r="V734" s="241"/>
      <c r="W734" s="241"/>
      <c r="X734" s="241"/>
      <c r="Y734" s="241"/>
    </row>
    <row r="735" spans="1:82" x14ac:dyDescent="0.3">
      <c r="A735" s="10" t="s">
        <v>944</v>
      </c>
      <c r="B735" t="s">
        <v>499</v>
      </c>
      <c r="C735" s="25" t="s">
        <v>407</v>
      </c>
      <c r="D735" s="14">
        <v>2</v>
      </c>
      <c r="E735" s="16" t="s">
        <v>630</v>
      </c>
      <c r="G735" s="100" t="s">
        <v>1463</v>
      </c>
      <c r="H735" s="27">
        <v>1</v>
      </c>
      <c r="I735" s="217">
        <f>(L735*17)+(P735*37)+(CB735*17)+(AH735*29)+(AD735*8)</f>
        <v>218.8</v>
      </c>
      <c r="J735" s="216">
        <v>82.7</v>
      </c>
      <c r="K735" s="216">
        <v>0.13</v>
      </c>
      <c r="L735" s="216">
        <v>0.8</v>
      </c>
      <c r="M735" s="216">
        <v>0.8</v>
      </c>
      <c r="N735" s="216">
        <v>0</v>
      </c>
      <c r="O735" s="27">
        <v>0</v>
      </c>
      <c r="P735" s="241">
        <v>0.3</v>
      </c>
      <c r="Q735" s="241"/>
      <c r="R735" s="241">
        <v>0.09</v>
      </c>
      <c r="S735" s="241">
        <v>0.03</v>
      </c>
      <c r="T735" s="241">
        <v>0.13</v>
      </c>
      <c r="V735" s="241">
        <v>7.7</v>
      </c>
      <c r="W735" s="241"/>
      <c r="X735" s="241"/>
      <c r="Y735" s="241">
        <v>0.1</v>
      </c>
      <c r="Z735" s="27">
        <v>7.6</v>
      </c>
      <c r="AC735" s="27">
        <v>0</v>
      </c>
      <c r="AD735" s="27">
        <v>7.9</v>
      </c>
      <c r="AI735" s="27">
        <v>0.6</v>
      </c>
      <c r="AJ735" s="27">
        <v>8</v>
      </c>
      <c r="AK735" s="27">
        <v>0.4</v>
      </c>
      <c r="AL735" s="27">
        <v>10</v>
      </c>
      <c r="AM735" s="27">
        <v>23</v>
      </c>
      <c r="AN735" s="27">
        <v>264</v>
      </c>
      <c r="AO735" s="27">
        <v>1</v>
      </c>
      <c r="AP735" s="27">
        <v>0.15</v>
      </c>
      <c r="AQ735" s="27">
        <v>0.15</v>
      </c>
      <c r="AS735" s="27">
        <v>180</v>
      </c>
      <c r="AU735" s="27">
        <v>10</v>
      </c>
      <c r="AV735" s="27">
        <v>0</v>
      </c>
      <c r="AW735" s="27">
        <v>57</v>
      </c>
      <c r="BD735" s="27">
        <v>0</v>
      </c>
      <c r="BG735" s="27">
        <v>0.14000000000000001</v>
      </c>
      <c r="BI735" s="27">
        <v>0.05</v>
      </c>
      <c r="BJ735" s="27">
        <v>0.02</v>
      </c>
      <c r="BK735" s="27">
        <v>1.2</v>
      </c>
      <c r="BM735" s="27">
        <v>7.4999999999999997E-2</v>
      </c>
      <c r="BN735" s="27">
        <v>19</v>
      </c>
      <c r="BO735" s="27">
        <v>0</v>
      </c>
      <c r="BP735" s="27">
        <v>347</v>
      </c>
      <c r="BS735" s="27">
        <v>6.25</v>
      </c>
      <c r="BV735" s="27" t="s">
        <v>1420</v>
      </c>
      <c r="BW735" s="27">
        <v>3551</v>
      </c>
      <c r="CA735" s="27">
        <f>CB735+J735+L735+P735+AD735+AI735</f>
        <v>100</v>
      </c>
      <c r="CB735" s="27">
        <f>100-(J735+L735+P735+AI735+AD735+AH735)</f>
        <v>7.7000000000000028</v>
      </c>
    </row>
    <row r="736" spans="1:82" x14ac:dyDescent="0.3">
      <c r="A736" s="10"/>
      <c r="C736"/>
      <c r="G736" s="100"/>
      <c r="I736" s="217"/>
      <c r="J736" s="216"/>
      <c r="K736" s="216"/>
      <c r="L736" s="216"/>
      <c r="M736" s="216"/>
      <c r="N736" s="216"/>
      <c r="V736" s="241"/>
      <c r="W736" s="241"/>
      <c r="X736" s="241"/>
      <c r="Y736" s="241"/>
    </row>
    <row r="737" spans="1:80" x14ac:dyDescent="0.3">
      <c r="A737" s="10" t="s">
        <v>945</v>
      </c>
      <c r="B737" t="s">
        <v>499</v>
      </c>
      <c r="C737" s="25" t="s">
        <v>407</v>
      </c>
      <c r="D737" s="107">
        <v>3</v>
      </c>
      <c r="E737" s="16" t="s">
        <v>1190</v>
      </c>
      <c r="F737" s="16" t="s">
        <v>1533</v>
      </c>
      <c r="G737" s="100" t="s">
        <v>1463</v>
      </c>
      <c r="H737">
        <v>1</v>
      </c>
      <c r="I737" s="217">
        <f>(L737*17)+(P737*37)+(CB737*17)+(AH737*29)+(AD737*8)</f>
        <v>283.20000000000022</v>
      </c>
      <c r="J737" s="220">
        <v>81.8</v>
      </c>
      <c r="K737" s="220">
        <v>0.11</v>
      </c>
      <c r="L737" s="220">
        <v>0.7</v>
      </c>
      <c r="M737" s="220">
        <v>0.7</v>
      </c>
      <c r="N737" s="220">
        <v>0</v>
      </c>
      <c r="O737">
        <v>0</v>
      </c>
      <c r="P737" s="254">
        <v>0.1</v>
      </c>
      <c r="Q737" s="254"/>
      <c r="R737" s="254">
        <v>0.03</v>
      </c>
      <c r="S737" s="254" t="s">
        <v>501</v>
      </c>
      <c r="T737" s="254">
        <v>0.03</v>
      </c>
      <c r="U737"/>
      <c r="V737" s="254">
        <v>14.7</v>
      </c>
      <c r="W737" s="254"/>
      <c r="X737" s="254"/>
      <c r="Y737" s="254">
        <v>0</v>
      </c>
      <c r="Z737">
        <v>14.7</v>
      </c>
      <c r="AA737"/>
      <c r="AB737"/>
      <c r="AC737">
        <v>0</v>
      </c>
      <c r="AD737">
        <v>2</v>
      </c>
      <c r="AE737"/>
      <c r="AF737"/>
      <c r="AG737"/>
      <c r="AH737"/>
      <c r="AI737">
        <v>0.6</v>
      </c>
      <c r="AJ737">
        <v>6</v>
      </c>
      <c r="AK737">
        <v>0.3</v>
      </c>
      <c r="AL737">
        <v>7</v>
      </c>
      <c r="AM737">
        <v>19</v>
      </c>
      <c r="AN737">
        <v>215</v>
      </c>
      <c r="AO737">
        <v>2</v>
      </c>
      <c r="AP737">
        <v>0.06</v>
      </c>
      <c r="AQ737">
        <v>0.08</v>
      </c>
      <c r="AR737">
        <v>0.2</v>
      </c>
      <c r="AS737">
        <v>40</v>
      </c>
      <c r="AT737"/>
      <c r="AU737">
        <v>3</v>
      </c>
      <c r="AV737">
        <v>0</v>
      </c>
      <c r="AW737">
        <v>17</v>
      </c>
      <c r="AX737"/>
      <c r="AY737"/>
      <c r="AZ737"/>
      <c r="BA737"/>
      <c r="BB737"/>
      <c r="BC737"/>
      <c r="BD737">
        <v>0</v>
      </c>
      <c r="BE737"/>
      <c r="BF737"/>
      <c r="BG737">
        <v>0.66</v>
      </c>
      <c r="BH737"/>
      <c r="BI737">
        <v>0.06</v>
      </c>
      <c r="BJ737">
        <v>0.01</v>
      </c>
      <c r="BK737">
        <v>0.2</v>
      </c>
      <c r="BL737"/>
      <c r="BM737">
        <v>0.06</v>
      </c>
      <c r="BN737">
        <v>4</v>
      </c>
      <c r="BO737">
        <v>0</v>
      </c>
      <c r="BP737">
        <v>3</v>
      </c>
      <c r="BQ737"/>
      <c r="BR737"/>
      <c r="BS737" s="27">
        <v>6.25</v>
      </c>
      <c r="BT737"/>
      <c r="BU737"/>
      <c r="BV737" t="s">
        <v>1420</v>
      </c>
      <c r="BW737">
        <v>3550</v>
      </c>
      <c r="BX737"/>
      <c r="CA737" s="27">
        <f>CB737+J737+L737+P737+AD737+AI737</f>
        <v>100</v>
      </c>
      <c r="CB737" s="27">
        <f>100-(J737+L737+P737+AI737+AD737+AH737)</f>
        <v>14.800000000000011</v>
      </c>
    </row>
    <row r="738" spans="1:80" x14ac:dyDescent="0.3">
      <c r="A738" s="10"/>
      <c r="G738" s="100"/>
      <c r="I738" s="217"/>
      <c r="J738" s="216"/>
      <c r="K738" s="216"/>
      <c r="L738" s="216"/>
      <c r="M738" s="216"/>
      <c r="N738" s="216"/>
      <c r="P738" s="241"/>
      <c r="Q738" s="241"/>
      <c r="R738" s="241"/>
      <c r="S738" s="241"/>
      <c r="T738" s="241"/>
    </row>
    <row r="739" spans="1:80" x14ac:dyDescent="0.3">
      <c r="A739" s="10" t="s">
        <v>946</v>
      </c>
      <c r="C739" s="25" t="s">
        <v>407</v>
      </c>
      <c r="D739" s="107">
        <v>3</v>
      </c>
      <c r="E739" s="16" t="s">
        <v>629</v>
      </c>
      <c r="G739" s="100" t="s">
        <v>1463</v>
      </c>
      <c r="I739" s="217"/>
      <c r="J739" s="216"/>
      <c r="K739" s="216"/>
      <c r="L739" s="216"/>
      <c r="M739" s="216"/>
      <c r="N739" s="216"/>
      <c r="P739" s="241"/>
      <c r="Q739" s="241"/>
      <c r="R739" s="241"/>
      <c r="S739" s="241"/>
      <c r="T739" s="241"/>
      <c r="BS739" s="27">
        <v>6.25</v>
      </c>
      <c r="BV739" s="27" t="s">
        <v>1420</v>
      </c>
      <c r="BW739" s="27">
        <v>3553</v>
      </c>
    </row>
    <row r="740" spans="1:80" x14ac:dyDescent="0.3">
      <c r="A740" s="10"/>
      <c r="C740"/>
      <c r="G740" s="100"/>
      <c r="I740" s="217"/>
      <c r="J740" s="216"/>
      <c r="K740" s="216"/>
      <c r="L740" s="216"/>
      <c r="M740" s="216"/>
      <c r="N740" s="216"/>
      <c r="P740" s="241"/>
      <c r="Q740" s="241"/>
      <c r="R740" s="241"/>
      <c r="S740" s="241"/>
      <c r="T740" s="241"/>
    </row>
    <row r="741" spans="1:80" x14ac:dyDescent="0.3">
      <c r="A741" s="10" t="s">
        <v>947</v>
      </c>
      <c r="C741" s="25" t="s">
        <v>407</v>
      </c>
      <c r="D741" s="107">
        <v>3</v>
      </c>
      <c r="E741" s="16" t="s">
        <v>1319</v>
      </c>
      <c r="F741" s="16" t="s">
        <v>631</v>
      </c>
      <c r="G741" s="100"/>
      <c r="I741" s="217"/>
      <c r="J741" s="216"/>
      <c r="K741" s="216"/>
      <c r="L741" s="216"/>
      <c r="M741" s="216"/>
      <c r="N741" s="216"/>
      <c r="P741" s="241"/>
      <c r="Q741" s="241"/>
      <c r="R741" s="241"/>
      <c r="S741" s="241"/>
      <c r="T741" s="241"/>
      <c r="BS741" s="27">
        <v>6.25</v>
      </c>
    </row>
    <row r="742" spans="1:80" x14ac:dyDescent="0.3">
      <c r="A742" s="10"/>
      <c r="G742" s="100"/>
      <c r="I742" s="217"/>
      <c r="J742" s="216"/>
      <c r="K742" s="216"/>
      <c r="L742" s="216"/>
      <c r="M742" s="216"/>
      <c r="N742" s="216"/>
      <c r="P742" s="241"/>
      <c r="Q742" s="241"/>
      <c r="R742" s="241"/>
      <c r="S742" s="241"/>
      <c r="T742" s="241"/>
    </row>
    <row r="743" spans="1:80" x14ac:dyDescent="0.3">
      <c r="A743" s="10" t="s">
        <v>948</v>
      </c>
      <c r="C743" s="25" t="s">
        <v>407</v>
      </c>
      <c r="D743" s="107">
        <v>3</v>
      </c>
      <c r="E743" s="16" t="s">
        <v>529</v>
      </c>
      <c r="G743" s="100" t="s">
        <v>1462</v>
      </c>
      <c r="I743" s="217"/>
      <c r="J743" s="216"/>
      <c r="K743" s="216"/>
      <c r="L743" s="216"/>
      <c r="M743" s="216"/>
      <c r="N743" s="216"/>
      <c r="P743" s="241"/>
      <c r="Q743" s="241"/>
      <c r="R743" s="241"/>
      <c r="S743" s="241"/>
      <c r="T743" s="241"/>
      <c r="BS743" s="27">
        <v>6.25</v>
      </c>
    </row>
    <row r="744" spans="1:80" ht="12.75" customHeight="1" x14ac:dyDescent="0.3">
      <c r="A744" s="10"/>
      <c r="C744"/>
      <c r="I744" s="217"/>
      <c r="J744" s="216"/>
      <c r="K744" s="216"/>
      <c r="L744" s="216"/>
      <c r="M744" s="216"/>
      <c r="N744" s="216"/>
      <c r="P744" s="241"/>
      <c r="Q744" s="241"/>
      <c r="R744" s="241"/>
      <c r="S744" s="241"/>
      <c r="T744" s="241"/>
    </row>
    <row r="745" spans="1:80" x14ac:dyDescent="0.3">
      <c r="A745" s="10" t="s">
        <v>949</v>
      </c>
      <c r="B745" t="s">
        <v>499</v>
      </c>
      <c r="C745" s="25" t="s">
        <v>407</v>
      </c>
      <c r="D745" s="14">
        <v>2</v>
      </c>
      <c r="E745" s="16" t="s">
        <v>632</v>
      </c>
      <c r="H745" s="27">
        <v>1</v>
      </c>
      <c r="I745" s="217">
        <f>(L745*17)+(P745*37)+(CB745*17)+(AH745*29)+(AD745*8)</f>
        <v>232.47000000000025</v>
      </c>
      <c r="J745" s="216">
        <v>86.2</v>
      </c>
      <c r="K745" s="223">
        <f>L745/BS745</f>
        <v>4.8000000000000001E-2</v>
      </c>
      <c r="L745" s="216">
        <v>0.3</v>
      </c>
      <c r="M745" s="216">
        <v>0.3</v>
      </c>
      <c r="N745" s="216">
        <v>0</v>
      </c>
      <c r="O745" s="27">
        <v>0</v>
      </c>
      <c r="P745" s="241">
        <v>0.1</v>
      </c>
      <c r="Q745" s="241"/>
      <c r="R745" s="241">
        <v>0</v>
      </c>
      <c r="S745" s="241">
        <v>0</v>
      </c>
      <c r="T745" s="241">
        <v>0</v>
      </c>
      <c r="V745" s="27">
        <v>13.1</v>
      </c>
      <c r="Z745" s="27">
        <v>0</v>
      </c>
      <c r="AD745" s="27">
        <v>0.1</v>
      </c>
      <c r="AI745" s="112">
        <v>0.19</v>
      </c>
      <c r="AJ745" s="27">
        <v>5</v>
      </c>
      <c r="AK745" s="27">
        <v>0.4</v>
      </c>
      <c r="AL745" s="27">
        <v>7</v>
      </c>
      <c r="AM745" s="27">
        <v>12</v>
      </c>
      <c r="AN745" s="27">
        <v>75</v>
      </c>
      <c r="AO745" s="27">
        <v>2</v>
      </c>
      <c r="AP745" s="27">
        <v>0.33</v>
      </c>
      <c r="AQ745" s="27">
        <v>0.01</v>
      </c>
      <c r="AS745" s="27">
        <v>0.24</v>
      </c>
      <c r="BP745" s="27">
        <v>33</v>
      </c>
      <c r="BS745" s="27">
        <v>6.25</v>
      </c>
      <c r="BV745" s="27" t="s">
        <v>4</v>
      </c>
      <c r="BW745" s="27">
        <v>7160</v>
      </c>
      <c r="CA745" s="27">
        <f>CB745+J745+L745+P745+AD745+AI745</f>
        <v>100</v>
      </c>
      <c r="CB745" s="27">
        <f>100-(J745+L745+P745+AI745+AD745+AH745)</f>
        <v>13.110000000000014</v>
      </c>
    </row>
    <row r="746" spans="1:80" x14ac:dyDescent="0.3">
      <c r="A746" s="10"/>
      <c r="I746" s="217"/>
      <c r="J746" s="216"/>
      <c r="K746" s="216"/>
      <c r="L746" s="216"/>
      <c r="M746" s="216"/>
      <c r="N746" s="216"/>
      <c r="P746" s="241"/>
      <c r="Q746" s="241"/>
      <c r="R746" s="241"/>
      <c r="S746" s="241"/>
      <c r="T746" s="241"/>
      <c r="AI746" s="27" t="s">
        <v>1302</v>
      </c>
    </row>
    <row r="747" spans="1:80" x14ac:dyDescent="0.3">
      <c r="A747" s="10" t="s">
        <v>950</v>
      </c>
      <c r="C747" s="25" t="s">
        <v>407</v>
      </c>
      <c r="D747" s="107">
        <v>3</v>
      </c>
      <c r="E747" s="16" t="s">
        <v>650</v>
      </c>
      <c r="I747" s="217"/>
      <c r="J747" s="216"/>
      <c r="K747" s="216"/>
      <c r="L747" s="216"/>
      <c r="M747" s="216"/>
      <c r="N747" s="216"/>
      <c r="P747" s="241"/>
      <c r="Q747" s="241"/>
      <c r="R747" s="241"/>
      <c r="S747" s="241"/>
      <c r="T747" s="241"/>
      <c r="BS747" s="27">
        <v>6.25</v>
      </c>
    </row>
    <row r="748" spans="1:80" x14ac:dyDescent="0.3">
      <c r="A748" s="10"/>
      <c r="C748"/>
      <c r="I748" s="217"/>
      <c r="J748" s="216"/>
      <c r="K748" s="216"/>
      <c r="L748" s="216"/>
      <c r="M748" s="216"/>
      <c r="N748" s="216"/>
      <c r="P748" s="241"/>
      <c r="Q748" s="241"/>
      <c r="R748" s="241"/>
      <c r="S748" s="241"/>
      <c r="T748" s="241"/>
    </row>
    <row r="749" spans="1:80" x14ac:dyDescent="0.3">
      <c r="A749" s="10" t="s">
        <v>951</v>
      </c>
      <c r="C749" s="25" t="s">
        <v>407</v>
      </c>
      <c r="D749" s="107">
        <v>3</v>
      </c>
      <c r="E749" s="16" t="s">
        <v>651</v>
      </c>
      <c r="G749" s="100" t="s">
        <v>1450</v>
      </c>
      <c r="I749" s="217"/>
      <c r="J749" s="216"/>
      <c r="K749" s="216"/>
      <c r="L749" s="216"/>
      <c r="M749" s="216"/>
      <c r="N749" s="216"/>
      <c r="P749" s="241"/>
      <c r="Q749" s="241"/>
      <c r="R749" s="241"/>
      <c r="S749" s="241"/>
      <c r="T749" s="241"/>
      <c r="BS749" s="27">
        <v>6.25</v>
      </c>
    </row>
    <row r="750" spans="1:80" x14ac:dyDescent="0.3">
      <c r="A750" s="10"/>
      <c r="G750" s="100"/>
      <c r="I750" s="217"/>
      <c r="J750" s="216"/>
      <c r="K750" s="216"/>
      <c r="L750" s="216"/>
      <c r="M750" s="216"/>
      <c r="N750" s="216"/>
      <c r="P750" s="241"/>
      <c r="Q750" s="241"/>
      <c r="R750" s="241"/>
      <c r="S750" s="241"/>
      <c r="T750" s="241"/>
    </row>
    <row r="751" spans="1:80" x14ac:dyDescent="0.3">
      <c r="A751" s="10" t="s">
        <v>952</v>
      </c>
      <c r="C751" s="25" t="s">
        <v>407</v>
      </c>
      <c r="D751" s="107">
        <v>3</v>
      </c>
      <c r="E751" s="16" t="s">
        <v>652</v>
      </c>
      <c r="G751" s="100" t="s">
        <v>1451</v>
      </c>
      <c r="I751" s="217"/>
      <c r="J751" s="216"/>
      <c r="K751" s="216"/>
      <c r="L751" s="216"/>
      <c r="M751" s="216"/>
      <c r="N751" s="216"/>
      <c r="P751" s="241"/>
      <c r="Q751" s="241"/>
      <c r="R751" s="241"/>
      <c r="S751" s="241"/>
      <c r="T751" s="241"/>
      <c r="BS751" s="27">
        <v>6.25</v>
      </c>
    </row>
    <row r="752" spans="1:80" x14ac:dyDescent="0.3">
      <c r="A752" s="10"/>
      <c r="C752"/>
      <c r="G752" s="100"/>
      <c r="I752" s="217"/>
      <c r="J752" s="216"/>
      <c r="K752" s="216"/>
      <c r="L752" s="216"/>
      <c r="M752" s="216"/>
      <c r="N752" s="216"/>
      <c r="P752" s="241"/>
      <c r="Q752" s="241"/>
      <c r="R752" s="241"/>
      <c r="S752" s="241"/>
      <c r="T752" s="241"/>
    </row>
    <row r="753" spans="1:80" x14ac:dyDescent="0.3">
      <c r="A753" s="10" t="s">
        <v>953</v>
      </c>
      <c r="C753" s="25" t="s">
        <v>407</v>
      </c>
      <c r="D753" s="107">
        <v>3</v>
      </c>
      <c r="E753" s="16" t="s">
        <v>1192</v>
      </c>
      <c r="G753" s="100"/>
      <c r="I753" s="217"/>
      <c r="J753" s="216"/>
      <c r="K753" s="216"/>
      <c r="L753" s="216"/>
      <c r="M753" s="216"/>
      <c r="N753" s="216"/>
      <c r="P753" s="241"/>
      <c r="Q753" s="241"/>
      <c r="R753" s="241"/>
      <c r="S753" s="241"/>
      <c r="T753" s="241"/>
      <c r="BS753" s="27">
        <v>6.25</v>
      </c>
    </row>
    <row r="754" spans="1:80" x14ac:dyDescent="0.3">
      <c r="A754" s="10"/>
      <c r="C754"/>
      <c r="G754" s="100"/>
      <c r="I754" s="217"/>
      <c r="J754" s="216"/>
      <c r="K754" s="216"/>
      <c r="L754" s="216"/>
      <c r="M754" s="216"/>
      <c r="N754" s="216"/>
      <c r="P754" s="241"/>
      <c r="Q754" s="241"/>
      <c r="R754" s="241"/>
      <c r="S754" s="241"/>
      <c r="T754" s="241"/>
    </row>
    <row r="755" spans="1:80" x14ac:dyDescent="0.3">
      <c r="A755" s="10" t="s">
        <v>954</v>
      </c>
      <c r="B755" t="s">
        <v>499</v>
      </c>
      <c r="C755" t="s">
        <v>407</v>
      </c>
      <c r="D755" s="25">
        <v>1</v>
      </c>
      <c r="E755" s="16" t="s">
        <v>1309</v>
      </c>
      <c r="G755" s="100" t="s">
        <v>1447</v>
      </c>
      <c r="H755" s="27">
        <v>1</v>
      </c>
      <c r="I755" s="217">
        <f>(L755*17)+(P755*37)+(CB755*17)+(AH755*29)+(AD755*8)</f>
        <v>195.9</v>
      </c>
      <c r="J755" s="216">
        <v>86.5</v>
      </c>
      <c r="K755" s="216">
        <v>0.13</v>
      </c>
      <c r="L755" s="216">
        <v>0.8</v>
      </c>
      <c r="M755" s="216">
        <v>0.8</v>
      </c>
      <c r="N755" s="216">
        <v>0</v>
      </c>
      <c r="O755" s="27">
        <v>0</v>
      </c>
      <c r="P755" s="241">
        <v>0.1</v>
      </c>
      <c r="Q755" s="241"/>
      <c r="R755" s="241">
        <v>0.01</v>
      </c>
      <c r="S755" s="241">
        <v>0.02</v>
      </c>
      <c r="T755" s="241">
        <v>0.02</v>
      </c>
      <c r="V755" s="27">
        <v>9.1999999999999993</v>
      </c>
      <c r="Y755" s="27">
        <v>0</v>
      </c>
      <c r="Z755" s="27">
        <v>9.1999999999999993</v>
      </c>
      <c r="AC755" s="27">
        <v>0</v>
      </c>
      <c r="AD755" s="27">
        <v>3.2</v>
      </c>
      <c r="AI755" s="27">
        <v>0.4</v>
      </c>
      <c r="AJ755" s="27">
        <v>30</v>
      </c>
      <c r="AK755" s="27">
        <v>0.3</v>
      </c>
      <c r="AL755" s="27">
        <v>8</v>
      </c>
      <c r="AM755" s="27">
        <v>19</v>
      </c>
      <c r="AN755" s="27">
        <v>176</v>
      </c>
      <c r="AO755" s="27">
        <v>1</v>
      </c>
      <c r="AP755" s="27">
        <v>0.22</v>
      </c>
      <c r="AQ755" s="27">
        <v>0.1</v>
      </c>
      <c r="AR755" s="27">
        <v>0.5</v>
      </c>
      <c r="AS755" s="27">
        <v>85</v>
      </c>
      <c r="AU755" s="27">
        <v>4</v>
      </c>
      <c r="AV755" s="27">
        <v>0</v>
      </c>
      <c r="AW755" s="27">
        <v>23</v>
      </c>
      <c r="BD755" s="27">
        <v>0</v>
      </c>
      <c r="BG755" s="27">
        <v>0.19</v>
      </c>
      <c r="BI755" s="27">
        <v>0.08</v>
      </c>
      <c r="BJ755" s="27">
        <v>0.02</v>
      </c>
      <c r="BK755" s="27">
        <v>0.3</v>
      </c>
      <c r="BM755" s="27">
        <v>0.04</v>
      </c>
      <c r="BN755" s="27">
        <v>30</v>
      </c>
      <c r="BO755" s="27">
        <v>0</v>
      </c>
      <c r="BP755" s="27">
        <v>53</v>
      </c>
      <c r="BS755" s="27">
        <v>6.25</v>
      </c>
      <c r="BV755" s="27" t="s">
        <v>1420</v>
      </c>
      <c r="BW755" s="27">
        <v>3560</v>
      </c>
      <c r="CA755" s="27">
        <f>CB755+J755+L755+P755+AD755+AI755</f>
        <v>100</v>
      </c>
      <c r="CB755" s="27">
        <f>100-(J755+L755+P755+AI755+AD755+AH755)</f>
        <v>9</v>
      </c>
    </row>
    <row r="756" spans="1:80" x14ac:dyDescent="0.3">
      <c r="A756" s="10"/>
      <c r="C756"/>
      <c r="I756" s="217"/>
      <c r="J756" s="216"/>
      <c r="K756" s="216"/>
      <c r="L756" s="216"/>
      <c r="M756" s="216"/>
      <c r="N756" s="216"/>
      <c r="P756" s="241"/>
      <c r="Q756" s="241"/>
      <c r="R756" s="241"/>
      <c r="S756" s="241"/>
      <c r="T756" s="241"/>
    </row>
    <row r="757" spans="1:80" x14ac:dyDescent="0.3">
      <c r="A757" s="10" t="s">
        <v>955</v>
      </c>
      <c r="B757" t="s">
        <v>499</v>
      </c>
      <c r="C757" s="25" t="s">
        <v>407</v>
      </c>
      <c r="D757" s="14">
        <v>2</v>
      </c>
      <c r="E757" s="16" t="s">
        <v>1308</v>
      </c>
      <c r="H757" s="27">
        <v>1</v>
      </c>
      <c r="I757" s="217">
        <f>(L757*17)+(P757*37)+(CB757*17)+(AH757*29)+(AD757*8)</f>
        <v>194.29999999999981</v>
      </c>
      <c r="J757" s="216">
        <v>88.3</v>
      </c>
      <c r="K757" s="216">
        <v>0.11</v>
      </c>
      <c r="L757" s="216">
        <v>0.7</v>
      </c>
      <c r="M757" s="216">
        <v>0.7</v>
      </c>
      <c r="N757" s="216">
        <v>0</v>
      </c>
      <c r="O757" s="27">
        <v>0</v>
      </c>
      <c r="P757" s="241">
        <v>0.2</v>
      </c>
      <c r="Q757" s="241"/>
      <c r="R757" s="241">
        <v>0.02</v>
      </c>
      <c r="S757" s="241">
        <v>0.04</v>
      </c>
      <c r="T757" s="241">
        <v>0.04</v>
      </c>
      <c r="V757" s="27">
        <v>10.199999999999999</v>
      </c>
      <c r="Y757" s="27">
        <v>0</v>
      </c>
      <c r="Z757" s="27">
        <v>10.199999999999999</v>
      </c>
      <c r="AC757" s="27">
        <v>0</v>
      </c>
      <c r="AD757" s="27">
        <v>0.2</v>
      </c>
      <c r="AI757" s="27">
        <v>0.4</v>
      </c>
      <c r="AJ757" s="27">
        <v>11</v>
      </c>
      <c r="AK757" s="27">
        <v>0.2</v>
      </c>
      <c r="AL757" s="27">
        <v>11</v>
      </c>
      <c r="AM757" s="27">
        <v>17</v>
      </c>
      <c r="AN757" s="27">
        <v>200</v>
      </c>
      <c r="AO757" s="27">
        <v>1</v>
      </c>
      <c r="AP757" s="27">
        <v>0.05</v>
      </c>
      <c r="AQ757" s="27">
        <v>0.04</v>
      </c>
      <c r="AR757" s="27">
        <v>0.2</v>
      </c>
      <c r="AS757" s="27">
        <v>14</v>
      </c>
      <c r="AU757" s="27">
        <v>3</v>
      </c>
      <c r="AV757" s="27">
        <v>0</v>
      </c>
      <c r="AW757" s="27">
        <v>17</v>
      </c>
      <c r="BD757" s="27">
        <v>0</v>
      </c>
      <c r="BG757" s="27">
        <v>0.09</v>
      </c>
      <c r="BI757" s="27">
        <v>0.09</v>
      </c>
      <c r="BJ757" s="27">
        <v>0.03</v>
      </c>
      <c r="BK757" s="27">
        <v>0.4</v>
      </c>
      <c r="BM757" s="27">
        <v>0.04</v>
      </c>
      <c r="BN757" s="27">
        <v>30</v>
      </c>
      <c r="BO757" s="27">
        <v>0</v>
      </c>
      <c r="BP757" s="27">
        <v>50</v>
      </c>
      <c r="BS757" s="27">
        <v>6.25</v>
      </c>
      <c r="BV757" s="27" t="s">
        <v>1420</v>
      </c>
      <c r="BW757" s="27">
        <v>3561</v>
      </c>
      <c r="CA757" s="27">
        <f>CB757+J757+L757+P757+AD757+AI757</f>
        <v>100</v>
      </c>
      <c r="CB757" s="27">
        <f>100-(J757+L757+P757+AI757+AD757+AH757)</f>
        <v>10.199999999999989</v>
      </c>
    </row>
    <row r="758" spans="1:80" x14ac:dyDescent="0.3">
      <c r="A758" s="10"/>
      <c r="C758"/>
      <c r="I758" s="217"/>
      <c r="J758" s="216"/>
      <c r="K758" s="216"/>
      <c r="L758" s="216"/>
      <c r="M758" s="216"/>
      <c r="N758" s="216"/>
      <c r="P758" s="241"/>
      <c r="Q758" s="241"/>
      <c r="R758" s="241"/>
      <c r="S758" s="241"/>
      <c r="T758" s="241"/>
    </row>
    <row r="759" spans="1:80" x14ac:dyDescent="0.3">
      <c r="A759" s="10" t="s">
        <v>956</v>
      </c>
      <c r="B759" t="s">
        <v>499</v>
      </c>
      <c r="C759" t="s">
        <v>407</v>
      </c>
      <c r="D759" s="25">
        <v>1</v>
      </c>
      <c r="E759" s="16" t="s">
        <v>1310</v>
      </c>
      <c r="G759" s="100" t="s">
        <v>1465</v>
      </c>
      <c r="H759" s="27">
        <v>1</v>
      </c>
      <c r="I759" s="217">
        <f>(L759*17)+(P759*37)+(CB759*17)+(AH759*29)+(AD759*8)</f>
        <v>184.6</v>
      </c>
      <c r="J759" s="216">
        <v>87.8</v>
      </c>
      <c r="K759" s="216">
        <v>0.11</v>
      </c>
      <c r="L759" s="216">
        <v>0.7</v>
      </c>
      <c r="M759" s="216">
        <v>0.7</v>
      </c>
      <c r="N759" s="216">
        <v>0</v>
      </c>
      <c r="O759" s="27">
        <v>0</v>
      </c>
      <c r="P759" s="241">
        <v>0.1</v>
      </c>
      <c r="Q759" s="241"/>
      <c r="R759" s="241" t="s">
        <v>501</v>
      </c>
      <c r="S759" s="241" t="s">
        <v>501</v>
      </c>
      <c r="T759" s="241">
        <v>0.01</v>
      </c>
      <c r="V759" s="27">
        <v>8.6</v>
      </c>
      <c r="Y759" s="27">
        <v>0</v>
      </c>
      <c r="Z759" s="27">
        <v>8.6</v>
      </c>
      <c r="AC759" s="27">
        <v>0</v>
      </c>
      <c r="AD759" s="27">
        <v>2</v>
      </c>
      <c r="AI759" s="27">
        <v>0.4</v>
      </c>
      <c r="AJ759" s="27">
        <v>4</v>
      </c>
      <c r="AK759" s="27">
        <v>0.3</v>
      </c>
      <c r="AL759" s="27">
        <v>8</v>
      </c>
      <c r="AM759" s="27">
        <v>17</v>
      </c>
      <c r="AN759" s="27">
        <v>201</v>
      </c>
      <c r="AO759" s="27">
        <v>4</v>
      </c>
      <c r="AP759" s="27">
        <v>0.09</v>
      </c>
      <c r="AQ759" s="27">
        <v>0.08</v>
      </c>
      <c r="AR759" s="27">
        <v>0.4</v>
      </c>
      <c r="AS759" s="27">
        <v>50</v>
      </c>
      <c r="AU759" s="27">
        <v>6</v>
      </c>
      <c r="AV759" s="27">
        <v>0</v>
      </c>
      <c r="AW759" s="27">
        <v>39</v>
      </c>
      <c r="BD759" s="27">
        <v>0</v>
      </c>
      <c r="BG759" s="27">
        <v>0.7</v>
      </c>
      <c r="BI759" s="27">
        <v>0.02</v>
      </c>
      <c r="BJ759" s="27">
        <v>0.02</v>
      </c>
      <c r="BK759" s="27">
        <v>0.6</v>
      </c>
      <c r="BM759" s="27">
        <v>0.01</v>
      </c>
      <c r="BN759" s="27">
        <v>2</v>
      </c>
      <c r="BO759" s="27">
        <v>0</v>
      </c>
      <c r="BP759" s="27">
        <v>8</v>
      </c>
      <c r="BS759" s="27">
        <v>6.25</v>
      </c>
      <c r="BV759" s="27" t="s">
        <v>1420</v>
      </c>
      <c r="BW759" s="27">
        <v>3565</v>
      </c>
      <c r="CA759" s="27">
        <f>CB759+J759+L759+P759+AD759+AI759</f>
        <v>100</v>
      </c>
      <c r="CB759" s="27">
        <f>100-(J759+L759+P759+AI759+AD759+AH759)</f>
        <v>9</v>
      </c>
    </row>
    <row r="760" spans="1:80" x14ac:dyDescent="0.3">
      <c r="A760" s="10"/>
      <c r="C760"/>
      <c r="G760" s="100"/>
      <c r="I760" s="217"/>
      <c r="J760" s="216"/>
      <c r="K760" s="216"/>
      <c r="L760" s="216"/>
      <c r="M760" s="216"/>
      <c r="N760" s="216"/>
      <c r="P760" s="241"/>
      <c r="Q760" s="241"/>
      <c r="R760" s="241"/>
      <c r="S760" s="241"/>
      <c r="T760" s="241"/>
    </row>
    <row r="761" spans="1:80" x14ac:dyDescent="0.3">
      <c r="A761" s="10" t="s">
        <v>957</v>
      </c>
      <c r="B761" t="s">
        <v>499</v>
      </c>
      <c r="C761" t="s">
        <v>407</v>
      </c>
      <c r="D761" s="25">
        <v>1</v>
      </c>
      <c r="E761" s="16" t="s">
        <v>1311</v>
      </c>
      <c r="G761" s="100" t="s">
        <v>1465</v>
      </c>
      <c r="H761" s="27">
        <v>1</v>
      </c>
      <c r="I761" s="217">
        <f>(L761*17)+(P761*37)+(CB761*17)+(AH761*29)+(AD761*8)</f>
        <v>1059.1000000000001</v>
      </c>
      <c r="J761" s="216">
        <v>31.8</v>
      </c>
      <c r="K761" s="216">
        <v>0.57999999999999996</v>
      </c>
      <c r="L761" s="216">
        <v>3.6</v>
      </c>
      <c r="M761" s="216">
        <v>3.6</v>
      </c>
      <c r="N761" s="216">
        <v>0</v>
      </c>
      <c r="O761" s="27">
        <v>0</v>
      </c>
      <c r="P761" s="241">
        <v>0.8</v>
      </c>
      <c r="Q761" s="241"/>
      <c r="R761" s="241">
        <v>0.08</v>
      </c>
      <c r="S761" s="241">
        <v>0.28000000000000003</v>
      </c>
      <c r="T761" s="241">
        <v>0.37</v>
      </c>
      <c r="V761" s="27">
        <v>53.1</v>
      </c>
      <c r="Y761" s="27">
        <v>0</v>
      </c>
      <c r="Z761" s="27">
        <v>53.1</v>
      </c>
      <c r="AC761" s="27">
        <v>0</v>
      </c>
      <c r="AD761" s="27">
        <v>8.1999999999999993</v>
      </c>
      <c r="AI761" s="27">
        <v>2.5</v>
      </c>
      <c r="AJ761" s="27">
        <v>28</v>
      </c>
      <c r="AK761" s="27">
        <v>4.0999999999999996</v>
      </c>
      <c r="AL761" s="27">
        <v>42</v>
      </c>
      <c r="AM761" s="27">
        <v>119</v>
      </c>
      <c r="AN761" s="27">
        <v>996</v>
      </c>
      <c r="AO761" s="27">
        <v>7</v>
      </c>
      <c r="AP761" s="27">
        <v>0.56999999999999995</v>
      </c>
      <c r="AQ761" s="27">
        <v>0.36</v>
      </c>
      <c r="AR761" s="27">
        <v>6.5</v>
      </c>
      <c r="AS761" s="27">
        <v>305</v>
      </c>
      <c r="AU761" s="27">
        <v>60</v>
      </c>
      <c r="AV761" s="27">
        <v>0</v>
      </c>
      <c r="AW761" s="27">
        <v>359</v>
      </c>
      <c r="BD761" s="27">
        <v>0</v>
      </c>
      <c r="BG761" s="27">
        <v>0</v>
      </c>
      <c r="BI761" s="27" t="s">
        <v>501</v>
      </c>
      <c r="BJ761" s="27">
        <v>0.21</v>
      </c>
      <c r="BK761" s="27">
        <v>4.4000000000000004</v>
      </c>
      <c r="BM761" s="27">
        <v>6.7000000000000004E-2</v>
      </c>
      <c r="BN761" s="27" t="s">
        <v>501</v>
      </c>
      <c r="BO761" s="27">
        <v>0</v>
      </c>
      <c r="BP761" s="27">
        <v>5</v>
      </c>
      <c r="BS761" s="27">
        <v>6.25</v>
      </c>
      <c r="BV761" s="27" t="s">
        <v>1420</v>
      </c>
      <c r="BW761" s="27">
        <v>3568</v>
      </c>
      <c r="CA761" s="27">
        <f>CB761+J761+L761+P761+AD761+AI761</f>
        <v>100</v>
      </c>
      <c r="CB761" s="27">
        <f>100-(J761+L761+P761+AI761+AD761+AH761)</f>
        <v>53.100000000000009</v>
      </c>
    </row>
    <row r="762" spans="1:80" x14ac:dyDescent="0.3">
      <c r="A762" s="10"/>
      <c r="C762"/>
      <c r="I762" s="217"/>
      <c r="J762" s="216"/>
      <c r="K762" s="216"/>
      <c r="L762" s="216"/>
      <c r="M762" s="216"/>
      <c r="N762" s="216"/>
      <c r="P762" s="241"/>
      <c r="Q762" s="241"/>
      <c r="R762" s="241"/>
      <c r="S762" s="241"/>
      <c r="T762" s="241"/>
    </row>
    <row r="763" spans="1:80" x14ac:dyDescent="0.3">
      <c r="A763" s="10" t="s">
        <v>958</v>
      </c>
      <c r="C763" s="25" t="s">
        <v>407</v>
      </c>
      <c r="D763" s="107">
        <v>3</v>
      </c>
      <c r="E763" s="16" t="s">
        <v>653</v>
      </c>
      <c r="I763" s="217"/>
      <c r="J763" s="216"/>
      <c r="K763" s="216"/>
      <c r="L763" s="216"/>
      <c r="M763" s="216"/>
      <c r="N763" s="216"/>
      <c r="P763" s="241"/>
      <c r="Q763" s="241"/>
      <c r="R763" s="241"/>
      <c r="S763" s="241"/>
      <c r="T763" s="241"/>
      <c r="BS763" s="27">
        <v>6.25</v>
      </c>
    </row>
    <row r="764" spans="1:80" x14ac:dyDescent="0.3">
      <c r="A764" s="10"/>
      <c r="I764" s="217"/>
      <c r="J764" s="216"/>
      <c r="K764" s="216"/>
      <c r="L764" s="216"/>
      <c r="M764" s="216"/>
      <c r="N764" s="216"/>
      <c r="P764" s="241"/>
      <c r="Q764" s="241"/>
      <c r="R764" s="241"/>
      <c r="S764" s="241"/>
      <c r="T764" s="241"/>
    </row>
    <row r="765" spans="1:80" x14ac:dyDescent="0.3">
      <c r="A765" s="10" t="s">
        <v>959</v>
      </c>
      <c r="C765" s="25" t="s">
        <v>407</v>
      </c>
      <c r="D765" s="107">
        <v>3</v>
      </c>
      <c r="E765" s="16" t="s">
        <v>654</v>
      </c>
      <c r="I765" s="217"/>
      <c r="J765" s="216"/>
      <c r="K765" s="216"/>
      <c r="L765" s="216"/>
      <c r="M765" s="216"/>
      <c r="N765" s="216"/>
      <c r="P765" s="241"/>
      <c r="Q765" s="241"/>
      <c r="R765" s="241"/>
      <c r="S765" s="241"/>
      <c r="T765" s="241"/>
      <c r="BS765" s="27">
        <v>6.25</v>
      </c>
    </row>
    <row r="766" spans="1:80" x14ac:dyDescent="0.3">
      <c r="A766" s="10"/>
      <c r="C766"/>
      <c r="I766" s="217"/>
      <c r="J766" s="216"/>
      <c r="K766" s="216"/>
      <c r="L766" s="216"/>
      <c r="M766" s="216"/>
      <c r="N766" s="216"/>
      <c r="P766" s="241"/>
      <c r="Q766" s="241"/>
      <c r="R766" s="241"/>
      <c r="S766" s="241"/>
      <c r="T766" s="241"/>
    </row>
    <row r="767" spans="1:80" x14ac:dyDescent="0.3">
      <c r="A767" s="10" t="s">
        <v>960</v>
      </c>
      <c r="C767" s="25" t="s">
        <v>407</v>
      </c>
      <c r="D767" s="107">
        <v>3</v>
      </c>
      <c r="E767" s="16" t="s">
        <v>1312</v>
      </c>
      <c r="F767" s="16" t="s">
        <v>1526</v>
      </c>
      <c r="G767" s="100" t="s">
        <v>1465</v>
      </c>
      <c r="I767" s="217"/>
      <c r="J767" s="216"/>
      <c r="K767" s="216"/>
      <c r="L767" s="216"/>
      <c r="M767" s="216"/>
      <c r="N767" s="216"/>
      <c r="BS767" s="27">
        <v>6.25</v>
      </c>
    </row>
    <row r="768" spans="1:80" x14ac:dyDescent="0.3">
      <c r="A768" s="10"/>
      <c r="G768" s="100"/>
      <c r="I768" s="217"/>
      <c r="J768" s="216"/>
      <c r="K768" s="216"/>
      <c r="L768" s="216"/>
      <c r="M768" s="216"/>
      <c r="N768" s="216"/>
    </row>
    <row r="769" spans="1:80" x14ac:dyDescent="0.3">
      <c r="A769" s="10" t="s">
        <v>961</v>
      </c>
      <c r="C769" s="25" t="s">
        <v>407</v>
      </c>
      <c r="D769" s="107">
        <v>3</v>
      </c>
      <c r="E769" s="16" t="s">
        <v>655</v>
      </c>
      <c r="G769" s="100" t="s">
        <v>1465</v>
      </c>
      <c r="I769" s="217"/>
      <c r="J769" s="216"/>
      <c r="K769" s="216"/>
      <c r="L769" s="216"/>
      <c r="M769" s="216"/>
      <c r="N769" s="216"/>
      <c r="BS769" s="27">
        <v>6.25</v>
      </c>
      <c r="BV769" s="27" t="s">
        <v>1420</v>
      </c>
      <c r="BW769" s="27">
        <v>4247</v>
      </c>
    </row>
    <row r="770" spans="1:80" x14ac:dyDescent="0.3">
      <c r="A770" s="10"/>
      <c r="C770"/>
      <c r="G770" s="100"/>
      <c r="I770" s="217"/>
      <c r="J770" s="216"/>
      <c r="K770" s="216"/>
      <c r="L770" s="216"/>
      <c r="M770" s="216"/>
      <c r="N770" s="216"/>
    </row>
    <row r="771" spans="1:80" x14ac:dyDescent="0.3">
      <c r="A771" s="10" t="s">
        <v>962</v>
      </c>
      <c r="C771" s="25" t="s">
        <v>407</v>
      </c>
      <c r="D771" s="14">
        <v>2</v>
      </c>
      <c r="E771" s="16" t="s">
        <v>1313</v>
      </c>
      <c r="F771" s="16" t="s">
        <v>1441</v>
      </c>
      <c r="G771" s="100" t="s">
        <v>1465</v>
      </c>
      <c r="I771" s="217"/>
      <c r="J771" s="216"/>
      <c r="K771" s="216"/>
      <c r="L771" s="216"/>
      <c r="M771" s="216"/>
      <c r="N771" s="216"/>
      <c r="BS771" s="27">
        <v>6.25</v>
      </c>
    </row>
    <row r="772" spans="1:80" x14ac:dyDescent="0.3">
      <c r="A772" s="10"/>
      <c r="G772" s="100"/>
      <c r="I772" s="217"/>
      <c r="J772" s="216"/>
      <c r="K772" s="216"/>
      <c r="L772" s="216"/>
      <c r="M772" s="216"/>
      <c r="N772" s="216"/>
    </row>
    <row r="773" spans="1:80" x14ac:dyDescent="0.3">
      <c r="A773" s="10" t="s">
        <v>963</v>
      </c>
      <c r="C773" s="25" t="s">
        <v>407</v>
      </c>
      <c r="D773" s="107">
        <v>3</v>
      </c>
      <c r="E773" s="16" t="s">
        <v>1315</v>
      </c>
      <c r="G773" s="100" t="s">
        <v>1442</v>
      </c>
      <c r="I773" s="217"/>
      <c r="J773" s="216"/>
      <c r="K773" s="216"/>
      <c r="L773" s="216"/>
      <c r="M773" s="216"/>
      <c r="N773" s="216"/>
      <c r="BS773" s="27">
        <v>6.25</v>
      </c>
    </row>
    <row r="774" spans="1:80" x14ac:dyDescent="0.3">
      <c r="A774" s="10"/>
      <c r="C774"/>
      <c r="I774" s="217"/>
      <c r="J774" s="216"/>
      <c r="K774" s="216"/>
      <c r="L774" s="216"/>
      <c r="M774" s="216"/>
      <c r="N774" s="216"/>
    </row>
    <row r="775" spans="1:80" x14ac:dyDescent="0.3">
      <c r="A775" s="10" t="s">
        <v>964</v>
      </c>
      <c r="C775" s="25" t="s">
        <v>407</v>
      </c>
      <c r="D775" s="107">
        <v>3</v>
      </c>
      <c r="E775" s="16" t="s">
        <v>656</v>
      </c>
      <c r="I775" s="217"/>
      <c r="J775" s="216"/>
      <c r="K775" s="216"/>
      <c r="L775" s="216"/>
      <c r="M775" s="216"/>
      <c r="N775" s="216"/>
      <c r="BS775" s="27">
        <v>6.25</v>
      </c>
    </row>
    <row r="776" spans="1:80" x14ac:dyDescent="0.3">
      <c r="A776" s="10"/>
      <c r="I776" s="217"/>
      <c r="J776" s="216"/>
      <c r="K776" s="216"/>
      <c r="L776" s="216"/>
      <c r="M776" s="216"/>
      <c r="N776" s="216"/>
    </row>
    <row r="777" spans="1:80" x14ac:dyDescent="0.3">
      <c r="A777" s="10" t="s">
        <v>965</v>
      </c>
      <c r="B777" t="s">
        <v>499</v>
      </c>
      <c r="C777" s="25" t="s">
        <v>407</v>
      </c>
      <c r="D777" s="14">
        <v>2</v>
      </c>
      <c r="E777" s="16" t="s">
        <v>1464</v>
      </c>
      <c r="H777" s="27">
        <v>1</v>
      </c>
      <c r="I777" s="217">
        <f>(L777*17)+(P777*37)+(CB777*17)+(AH777*29)+(AD777*8)</f>
        <v>2568.6499999999996</v>
      </c>
      <c r="J777" s="216">
        <v>1.4</v>
      </c>
      <c r="K777" s="223">
        <f>L777/BS777</f>
        <v>3.9360000000000004</v>
      </c>
      <c r="L777" s="216">
        <v>24.6</v>
      </c>
      <c r="M777" s="216">
        <v>24.6</v>
      </c>
      <c r="N777" s="216">
        <v>0</v>
      </c>
      <c r="O777" s="27">
        <v>0</v>
      </c>
      <c r="P777" s="216">
        <v>50</v>
      </c>
      <c r="Q777" s="216"/>
      <c r="R777" s="216">
        <v>10.119999999999999</v>
      </c>
      <c r="S777" s="216">
        <v>20.420000000000002</v>
      </c>
      <c r="T777" s="216">
        <v>17.010000000000002</v>
      </c>
      <c r="U777" s="216"/>
      <c r="V777" s="27">
        <v>14.7</v>
      </c>
      <c r="Z777" s="27">
        <v>3.5</v>
      </c>
      <c r="AD777" s="27">
        <v>6</v>
      </c>
      <c r="AI777" s="112">
        <v>3.15</v>
      </c>
      <c r="AJ777" s="27">
        <v>34</v>
      </c>
      <c r="AK777" s="27">
        <v>1.7</v>
      </c>
      <c r="AL777" s="27">
        <v>157</v>
      </c>
      <c r="AM777" s="27">
        <v>328</v>
      </c>
      <c r="AN777" s="27">
        <v>721</v>
      </c>
      <c r="AO777" s="27">
        <v>478</v>
      </c>
      <c r="AP777" s="27">
        <v>2.5099999999999998</v>
      </c>
      <c r="AQ777" s="27">
        <v>0.56000000000000005</v>
      </c>
      <c r="AS777" s="27">
        <v>1.54</v>
      </c>
      <c r="AU777" s="27">
        <v>0</v>
      </c>
      <c r="BD777" s="27">
        <v>0</v>
      </c>
      <c r="BG777" s="27">
        <v>4.7</v>
      </c>
      <c r="BI777" s="27">
        <v>0.14000000000000001</v>
      </c>
      <c r="BJ777" s="27">
        <v>0.1</v>
      </c>
      <c r="BK777" s="27">
        <v>13.1</v>
      </c>
      <c r="BM777" s="27">
        <v>0.378</v>
      </c>
      <c r="BN777" s="27">
        <v>78</v>
      </c>
      <c r="BO777" s="27">
        <v>0</v>
      </c>
      <c r="BP777" s="27">
        <v>0</v>
      </c>
      <c r="BS777" s="27">
        <v>6.25</v>
      </c>
      <c r="BV777" s="27" t="s">
        <v>4</v>
      </c>
      <c r="BW777" s="27">
        <v>6509</v>
      </c>
      <c r="CA777" s="27">
        <f>CB777+J777+L777+P777+AD777+AI777</f>
        <v>100</v>
      </c>
      <c r="CB777" s="27">
        <f>100-(J777+L777+P777+AI777+AD777+AH777)</f>
        <v>14.849999999999994</v>
      </c>
    </row>
    <row r="778" spans="1:80" x14ac:dyDescent="0.3">
      <c r="A778" s="10"/>
      <c r="C778"/>
      <c r="I778" s="217"/>
      <c r="J778" s="216"/>
      <c r="K778" s="216"/>
      <c r="L778" s="216"/>
      <c r="M778" s="216"/>
      <c r="N778" s="216"/>
      <c r="P778" s="216"/>
      <c r="Q778" s="216"/>
      <c r="R778" s="216"/>
      <c r="S778" s="216"/>
      <c r="T778" s="216"/>
      <c r="U778" s="216"/>
      <c r="AI778" s="27" t="s">
        <v>738</v>
      </c>
    </row>
    <row r="779" spans="1:80" x14ac:dyDescent="0.3">
      <c r="A779" s="10" t="s">
        <v>966</v>
      </c>
      <c r="B779" t="s">
        <v>499</v>
      </c>
      <c r="C779" t="s">
        <v>407</v>
      </c>
      <c r="D779" s="25">
        <v>1</v>
      </c>
      <c r="E779" s="16" t="s">
        <v>1316</v>
      </c>
      <c r="G779" s="100" t="s">
        <v>1448</v>
      </c>
      <c r="H779" s="27">
        <v>1</v>
      </c>
      <c r="I779" s="217">
        <f>(L779*17)+(P779*37)+(CB779*17)+(AH779*29)+(AD779*8)</f>
        <v>253.8</v>
      </c>
      <c r="J779" s="216">
        <v>83.4</v>
      </c>
      <c r="K779" s="216">
        <v>0.05</v>
      </c>
      <c r="L779" s="216">
        <v>0.3</v>
      </c>
      <c r="M779" s="216">
        <v>0.3</v>
      </c>
      <c r="N779" s="216">
        <v>0</v>
      </c>
      <c r="O779" s="27">
        <v>0</v>
      </c>
      <c r="P779" s="216">
        <v>0.1</v>
      </c>
      <c r="Q779" s="216"/>
      <c r="R779" s="216">
        <v>0.01</v>
      </c>
      <c r="S779" s="216">
        <v>0.02</v>
      </c>
      <c r="T779" s="216">
        <v>0.02</v>
      </c>
      <c r="U779" s="216"/>
      <c r="V779" s="27">
        <v>14.4</v>
      </c>
      <c r="Y779" s="27">
        <v>0</v>
      </c>
      <c r="Z779" s="27">
        <v>14.4</v>
      </c>
      <c r="AC779" s="27">
        <v>0</v>
      </c>
      <c r="AD779" s="27">
        <v>3</v>
      </c>
      <c r="AI779" s="27">
        <v>0.2</v>
      </c>
      <c r="AJ779" s="27">
        <v>5</v>
      </c>
      <c r="AK779" s="27">
        <v>0.4</v>
      </c>
      <c r="AL779" s="27">
        <v>4</v>
      </c>
      <c r="AM779" s="27">
        <v>9</v>
      </c>
      <c r="AN779" s="27">
        <v>85</v>
      </c>
      <c r="AO779" s="27">
        <v>3</v>
      </c>
      <c r="AP779" s="27">
        <v>0.14000000000000001</v>
      </c>
      <c r="AQ779" s="27">
        <v>0.1</v>
      </c>
      <c r="AR779" s="27">
        <v>1</v>
      </c>
      <c r="AS779" s="27">
        <v>95</v>
      </c>
      <c r="AU779" s="27">
        <v>3</v>
      </c>
      <c r="AV779" s="27">
        <v>0</v>
      </c>
      <c r="AW779" s="27">
        <v>18</v>
      </c>
      <c r="BD779" s="27">
        <v>0</v>
      </c>
      <c r="BG779" s="27">
        <v>0.18</v>
      </c>
      <c r="BI779" s="27">
        <v>0.02</v>
      </c>
      <c r="BJ779" s="27">
        <v>0.01</v>
      </c>
      <c r="BK779" s="27">
        <v>0.3</v>
      </c>
      <c r="BM779" s="27">
        <v>0.01</v>
      </c>
      <c r="BN779" s="27">
        <v>1</v>
      </c>
      <c r="BO779" s="27">
        <v>0</v>
      </c>
      <c r="BP779" s="27">
        <v>4</v>
      </c>
      <c r="BS779" s="27">
        <v>6.25</v>
      </c>
      <c r="BV779" s="27" t="s">
        <v>1420</v>
      </c>
      <c r="BW779" s="27">
        <v>3582</v>
      </c>
      <c r="CA779" s="27">
        <f>CB779+J779+L779+P779+AD779+AI779</f>
        <v>100</v>
      </c>
      <c r="CB779" s="27">
        <f>100-(J779+L779+P779+AI779+AD779+AH779)</f>
        <v>13</v>
      </c>
    </row>
    <row r="780" spans="1:80" x14ac:dyDescent="0.3">
      <c r="A780" s="10"/>
      <c r="C780"/>
      <c r="G780" s="100"/>
      <c r="I780" s="217"/>
      <c r="J780" s="216"/>
      <c r="K780" s="216"/>
      <c r="L780" s="216"/>
      <c r="M780" s="216"/>
      <c r="N780" s="216"/>
      <c r="P780" s="216"/>
      <c r="Q780" s="216"/>
      <c r="R780" s="216"/>
      <c r="S780" s="216"/>
      <c r="T780" s="216"/>
      <c r="U780" s="216"/>
    </row>
    <row r="781" spans="1:80" x14ac:dyDescent="0.3">
      <c r="A781" s="10" t="s">
        <v>967</v>
      </c>
      <c r="C781" s="25" t="s">
        <v>407</v>
      </c>
      <c r="D781" s="107">
        <v>3</v>
      </c>
      <c r="E781" s="16" t="s">
        <v>428</v>
      </c>
      <c r="G781" s="100" t="s">
        <v>1448</v>
      </c>
      <c r="I781" s="217"/>
      <c r="J781" s="216"/>
      <c r="K781" s="216"/>
      <c r="L781" s="216"/>
      <c r="M781" s="216"/>
      <c r="N781" s="216"/>
      <c r="P781" s="216"/>
      <c r="Q781" s="216"/>
      <c r="R781" s="216"/>
      <c r="S781" s="216"/>
      <c r="T781" s="216"/>
      <c r="U781" s="216"/>
      <c r="BS781" s="27">
        <v>6.25</v>
      </c>
    </row>
    <row r="782" spans="1:80" x14ac:dyDescent="0.3">
      <c r="A782" s="10"/>
      <c r="G782" s="100"/>
      <c r="I782" s="217"/>
      <c r="J782" s="216"/>
      <c r="K782" s="216"/>
      <c r="L782" s="216"/>
      <c r="M782" s="216"/>
      <c r="N782" s="216"/>
      <c r="P782" s="216"/>
      <c r="Q782" s="216"/>
      <c r="R782" s="216"/>
      <c r="S782" s="216"/>
      <c r="T782" s="216"/>
      <c r="U782" s="216"/>
    </row>
    <row r="783" spans="1:80" x14ac:dyDescent="0.3">
      <c r="A783" s="10" t="s">
        <v>968</v>
      </c>
      <c r="C783" s="25" t="s">
        <v>407</v>
      </c>
      <c r="D783" s="107">
        <v>3</v>
      </c>
      <c r="E783" s="16" t="s">
        <v>427</v>
      </c>
      <c r="F783" s="16" t="s">
        <v>1528</v>
      </c>
      <c r="G783" s="100" t="s">
        <v>1448</v>
      </c>
      <c r="I783" s="217"/>
      <c r="J783" s="216"/>
      <c r="K783" s="216"/>
      <c r="L783" s="216"/>
      <c r="M783" s="216"/>
      <c r="N783" s="216"/>
      <c r="P783" s="216"/>
      <c r="Q783" s="216"/>
      <c r="R783" s="216"/>
      <c r="S783" s="216"/>
      <c r="T783" s="216"/>
      <c r="U783" s="216"/>
      <c r="BS783" s="27">
        <v>6.25</v>
      </c>
    </row>
    <row r="784" spans="1:80" x14ac:dyDescent="0.3">
      <c r="A784" s="10"/>
      <c r="C784"/>
      <c r="G784" s="100"/>
      <c r="I784" s="217"/>
      <c r="J784" s="216"/>
      <c r="K784" s="216"/>
      <c r="L784" s="216"/>
      <c r="M784" s="216"/>
      <c r="N784" s="216"/>
      <c r="P784" s="216"/>
      <c r="Q784" s="216"/>
      <c r="R784" s="216"/>
      <c r="S784" s="216"/>
      <c r="T784" s="216"/>
      <c r="U784" s="216"/>
    </row>
    <row r="785" spans="1:80" x14ac:dyDescent="0.3">
      <c r="A785" s="10" t="s">
        <v>969</v>
      </c>
      <c r="B785" t="s">
        <v>499</v>
      </c>
      <c r="C785" s="25" t="s">
        <v>407</v>
      </c>
      <c r="D785" s="14">
        <v>2</v>
      </c>
      <c r="E785" s="16" t="s">
        <v>1194</v>
      </c>
      <c r="G785" s="100" t="s">
        <v>1455</v>
      </c>
      <c r="H785" s="27">
        <v>1</v>
      </c>
      <c r="I785" s="217">
        <f>(L785*17)+(P785*37)+(CB785*17)+(AH785*29)+(AD785*8)</f>
        <v>228.9</v>
      </c>
      <c r="J785" s="216">
        <v>85.3</v>
      </c>
      <c r="K785" s="216">
        <v>0.06</v>
      </c>
      <c r="L785" s="216">
        <v>0.4</v>
      </c>
      <c r="M785" s="216">
        <v>0.4</v>
      </c>
      <c r="N785" s="216">
        <v>0</v>
      </c>
      <c r="O785" s="27">
        <v>0</v>
      </c>
      <c r="P785" s="216">
        <v>0.1</v>
      </c>
      <c r="Q785" s="216"/>
      <c r="R785" s="216">
        <v>0.01</v>
      </c>
      <c r="S785" s="216">
        <v>0.01</v>
      </c>
      <c r="T785" s="216">
        <v>0.03</v>
      </c>
      <c r="U785" s="216"/>
      <c r="V785" s="27">
        <v>12.1</v>
      </c>
      <c r="Y785" s="27">
        <v>0</v>
      </c>
      <c r="Z785" s="27">
        <v>12.1</v>
      </c>
      <c r="AC785" s="27">
        <v>0</v>
      </c>
      <c r="AD785" s="27">
        <v>1.8</v>
      </c>
      <c r="AI785" s="27">
        <v>0.4</v>
      </c>
      <c r="AJ785" s="27">
        <v>4</v>
      </c>
      <c r="AK785" s="27">
        <v>0.3</v>
      </c>
      <c r="AL785" s="27">
        <v>10</v>
      </c>
      <c r="AM785" s="27">
        <v>6</v>
      </c>
      <c r="AN785" s="27">
        <v>159</v>
      </c>
      <c r="AO785" s="27">
        <v>1</v>
      </c>
      <c r="AP785" s="27">
        <v>0.03</v>
      </c>
      <c r="AQ785" s="27">
        <v>0.04</v>
      </c>
      <c r="AR785" s="27">
        <v>0.7</v>
      </c>
      <c r="AS785" s="27">
        <v>440</v>
      </c>
      <c r="AU785" s="27">
        <v>5</v>
      </c>
      <c r="AV785" s="27">
        <v>0</v>
      </c>
      <c r="AW785" s="27">
        <v>31</v>
      </c>
      <c r="BD785" s="27">
        <v>0</v>
      </c>
      <c r="BG785" s="27">
        <v>0</v>
      </c>
      <c r="BI785" s="27">
        <v>0.08</v>
      </c>
      <c r="BJ785" s="27">
        <v>0.02</v>
      </c>
      <c r="BK785" s="27">
        <v>0.3</v>
      </c>
      <c r="BM785" s="27">
        <v>5.5E-2</v>
      </c>
      <c r="BN785" s="27">
        <v>16</v>
      </c>
      <c r="BO785" s="27">
        <v>0</v>
      </c>
      <c r="BP785" s="27">
        <v>43</v>
      </c>
      <c r="BS785" s="27">
        <v>6.25</v>
      </c>
      <c r="BV785" s="27" t="s">
        <v>1420</v>
      </c>
      <c r="BW785" s="27">
        <v>3581</v>
      </c>
      <c r="CA785" s="27">
        <f>CB785+J785+L785+P785+AD785+AI785</f>
        <v>100</v>
      </c>
      <c r="CB785" s="27">
        <f>100-(J785+L785+P785+AI785+AD785+AH785)</f>
        <v>12</v>
      </c>
    </row>
    <row r="786" spans="1:80" x14ac:dyDescent="0.3">
      <c r="A786" s="10"/>
      <c r="G786" s="100"/>
      <c r="I786" s="217"/>
      <c r="J786" s="216"/>
      <c r="K786" s="216"/>
      <c r="L786" s="216"/>
      <c r="M786" s="216"/>
      <c r="N786" s="216"/>
      <c r="P786" s="216"/>
      <c r="Q786" s="216"/>
      <c r="R786" s="216"/>
      <c r="S786" s="216"/>
      <c r="T786" s="216"/>
      <c r="U786" s="216"/>
    </row>
    <row r="787" spans="1:80" x14ac:dyDescent="0.3">
      <c r="A787" s="10" t="s">
        <v>970</v>
      </c>
      <c r="C787" s="25" t="s">
        <v>407</v>
      </c>
      <c r="D787" s="107">
        <v>3</v>
      </c>
      <c r="E787" s="16" t="s">
        <v>1317</v>
      </c>
      <c r="F787" s="16" t="s">
        <v>1534</v>
      </c>
      <c r="G787" s="100" t="s">
        <v>1455</v>
      </c>
      <c r="I787" s="217"/>
      <c r="J787" s="216"/>
      <c r="K787" s="216"/>
      <c r="L787" s="216"/>
      <c r="M787" s="216"/>
      <c r="N787" s="216"/>
      <c r="P787" s="216"/>
      <c r="Q787" s="216"/>
      <c r="R787" s="216"/>
      <c r="S787" s="216"/>
      <c r="T787" s="216"/>
      <c r="U787" s="216"/>
      <c r="BS787" s="27">
        <v>6.25</v>
      </c>
    </row>
    <row r="788" spans="1:80" x14ac:dyDescent="0.3">
      <c r="A788" s="10"/>
      <c r="C788"/>
      <c r="G788" s="100"/>
      <c r="I788" s="217"/>
      <c r="J788" s="216"/>
      <c r="K788" s="216"/>
      <c r="L788" s="216"/>
      <c r="M788" s="216"/>
      <c r="N788" s="216"/>
      <c r="P788" s="216"/>
      <c r="Q788" s="216"/>
      <c r="R788" s="216"/>
      <c r="S788" s="216"/>
      <c r="T788" s="216"/>
      <c r="U788" s="216"/>
    </row>
    <row r="789" spans="1:80" x14ac:dyDescent="0.3">
      <c r="A789" s="10" t="s">
        <v>971</v>
      </c>
      <c r="C789" s="25" t="s">
        <v>407</v>
      </c>
      <c r="D789" s="107">
        <v>3</v>
      </c>
      <c r="E789" s="16" t="s">
        <v>307</v>
      </c>
      <c r="F789" s="16" t="s">
        <v>1532</v>
      </c>
      <c r="G789" s="100" t="s">
        <v>1455</v>
      </c>
      <c r="I789" s="217"/>
      <c r="J789" s="216"/>
      <c r="K789" s="216"/>
      <c r="L789" s="216"/>
      <c r="M789" s="216"/>
      <c r="N789" s="216"/>
      <c r="P789" s="216"/>
      <c r="Q789" s="216"/>
      <c r="R789" s="216"/>
      <c r="S789" s="216"/>
      <c r="T789" s="216"/>
      <c r="U789" s="216"/>
      <c r="BS789" s="27">
        <v>6.25</v>
      </c>
    </row>
    <row r="790" spans="1:80" x14ac:dyDescent="0.3">
      <c r="A790" s="10"/>
      <c r="G790" s="100"/>
      <c r="I790" s="217"/>
      <c r="J790" s="216"/>
      <c r="K790" s="216"/>
      <c r="L790" s="216"/>
      <c r="M790" s="216"/>
      <c r="N790" s="216"/>
      <c r="P790" s="216"/>
      <c r="Q790" s="216"/>
      <c r="R790" s="216"/>
      <c r="S790" s="216"/>
      <c r="T790" s="216"/>
      <c r="U790" s="216"/>
    </row>
    <row r="791" spans="1:80" x14ac:dyDescent="0.3">
      <c r="A791" s="10" t="s">
        <v>972</v>
      </c>
      <c r="C791" s="25" t="s">
        <v>407</v>
      </c>
      <c r="D791" s="107">
        <v>3</v>
      </c>
      <c r="E791" s="16" t="s">
        <v>608</v>
      </c>
      <c r="G791" s="100" t="s">
        <v>1454</v>
      </c>
      <c r="I791" s="217"/>
      <c r="J791" s="216"/>
      <c r="K791" s="216"/>
      <c r="L791" s="216"/>
      <c r="M791" s="216"/>
      <c r="N791" s="216"/>
      <c r="P791" s="216"/>
      <c r="Q791" s="216"/>
      <c r="R791" s="216"/>
      <c r="S791" s="216"/>
      <c r="T791" s="216"/>
      <c r="U791" s="216"/>
      <c r="BS791" s="27">
        <v>6.25</v>
      </c>
    </row>
    <row r="792" spans="1:80" x14ac:dyDescent="0.3">
      <c r="A792" s="10"/>
      <c r="C792"/>
      <c r="G792" s="100"/>
      <c r="I792" s="217"/>
      <c r="J792" s="216"/>
      <c r="K792" s="216"/>
      <c r="L792" s="216"/>
      <c r="M792" s="216"/>
      <c r="N792" s="216"/>
      <c r="P792" s="216"/>
      <c r="Q792" s="216"/>
      <c r="R792" s="216"/>
      <c r="S792" s="216"/>
      <c r="T792" s="216"/>
      <c r="U792" s="216"/>
    </row>
    <row r="793" spans="1:80" x14ac:dyDescent="0.3">
      <c r="A793" s="10" t="s">
        <v>973</v>
      </c>
      <c r="C793" s="25" t="s">
        <v>407</v>
      </c>
      <c r="D793" s="107">
        <v>3</v>
      </c>
      <c r="E793" s="16" t="s">
        <v>308</v>
      </c>
      <c r="G793" s="100" t="s">
        <v>1456</v>
      </c>
      <c r="I793" s="217"/>
      <c r="J793" s="216"/>
      <c r="K793" s="216"/>
      <c r="L793" s="216"/>
      <c r="M793" s="216"/>
      <c r="N793" s="216"/>
      <c r="P793" s="216"/>
      <c r="Q793" s="216"/>
      <c r="R793" s="216"/>
      <c r="S793" s="216"/>
      <c r="T793" s="216"/>
      <c r="U793" s="216"/>
      <c r="BS793" s="27">
        <v>6.25</v>
      </c>
    </row>
    <row r="794" spans="1:80" x14ac:dyDescent="0.3">
      <c r="A794" s="10"/>
      <c r="G794" s="100"/>
      <c r="I794" s="217"/>
      <c r="J794" s="216"/>
      <c r="K794" s="216"/>
      <c r="L794" s="216"/>
      <c r="M794" s="216"/>
      <c r="N794" s="216"/>
      <c r="P794" s="216"/>
      <c r="Q794" s="216"/>
      <c r="R794" s="216"/>
      <c r="S794" s="216"/>
      <c r="T794" s="216"/>
      <c r="U794" s="216"/>
    </row>
    <row r="795" spans="1:80" x14ac:dyDescent="0.3">
      <c r="A795" s="10" t="s">
        <v>974</v>
      </c>
      <c r="C795" s="25" t="s">
        <v>407</v>
      </c>
      <c r="D795" s="107">
        <v>3</v>
      </c>
      <c r="E795" s="16" t="s">
        <v>1318</v>
      </c>
      <c r="G795" s="100" t="s">
        <v>1456</v>
      </c>
      <c r="I795" s="217"/>
      <c r="J795" s="216"/>
      <c r="K795" s="216"/>
      <c r="L795" s="216"/>
      <c r="M795" s="216"/>
      <c r="N795" s="216"/>
      <c r="P795" s="216"/>
      <c r="Q795" s="216"/>
      <c r="R795" s="216"/>
      <c r="S795" s="216"/>
      <c r="T795" s="216"/>
      <c r="U795" s="216"/>
      <c r="BS795" s="27">
        <v>6.25</v>
      </c>
    </row>
    <row r="796" spans="1:80" x14ac:dyDescent="0.3">
      <c r="A796" s="10"/>
      <c r="C796"/>
      <c r="I796" s="217"/>
      <c r="J796" s="216"/>
      <c r="K796" s="216"/>
      <c r="L796" s="216"/>
      <c r="M796" s="216"/>
      <c r="N796" s="216"/>
      <c r="P796" s="216"/>
      <c r="Q796" s="216"/>
      <c r="R796" s="216"/>
      <c r="S796" s="216"/>
      <c r="T796" s="216"/>
      <c r="U796" s="216"/>
    </row>
    <row r="797" spans="1:80" x14ac:dyDescent="0.3">
      <c r="A797" s="10" t="s">
        <v>975</v>
      </c>
      <c r="B797" t="s">
        <v>499</v>
      </c>
      <c r="C797" t="s">
        <v>407</v>
      </c>
      <c r="D797" s="25">
        <v>1</v>
      </c>
      <c r="E797" s="16" t="s">
        <v>310</v>
      </c>
      <c r="H797" s="27">
        <v>1</v>
      </c>
      <c r="I797" s="217">
        <f>(L797*17)+(P797*37)+(CB797*17)+(AH797*29)+(AD797*8)</f>
        <v>2392.0099999999998</v>
      </c>
      <c r="J797" s="216">
        <v>6.29</v>
      </c>
      <c r="K797" s="223">
        <f>L797/BS797</f>
        <v>3.9263999999999997</v>
      </c>
      <c r="L797" s="216">
        <v>24.54</v>
      </c>
      <c r="M797" s="216">
        <v>24.54</v>
      </c>
      <c r="N797" s="216">
        <v>0</v>
      </c>
      <c r="O797" s="27">
        <v>0</v>
      </c>
      <c r="P797" s="216">
        <v>45.85</v>
      </c>
      <c r="Q797" s="216"/>
      <c r="R797" s="216">
        <v>8.6739999999999995</v>
      </c>
      <c r="S797" s="216">
        <v>14.257999999999999</v>
      </c>
      <c r="T797" s="216">
        <v>20.904</v>
      </c>
      <c r="U797" s="216"/>
      <c r="V797" s="27">
        <f>W797-AD797</f>
        <v>13.909999999999998</v>
      </c>
      <c r="W797" s="27">
        <v>17.809999999999999</v>
      </c>
      <c r="Z797" s="27">
        <v>1</v>
      </c>
      <c r="AD797" s="27">
        <v>3.9</v>
      </c>
      <c r="AI797" s="27">
        <v>4.88</v>
      </c>
      <c r="AJ797" s="27">
        <v>43</v>
      </c>
      <c r="AK797" s="27">
        <v>14.97</v>
      </c>
      <c r="AL797" s="27">
        <v>535</v>
      </c>
      <c r="AM797" s="27">
        <v>1174</v>
      </c>
      <c r="AN797" s="27">
        <v>807</v>
      </c>
      <c r="AO797" s="27">
        <v>18</v>
      </c>
      <c r="AP797" s="27">
        <v>7.46</v>
      </c>
      <c r="AQ797" s="27">
        <v>1.387</v>
      </c>
      <c r="AR797" s="27">
        <v>5.6</v>
      </c>
      <c r="AS797" s="27">
        <v>3.0209999999999999</v>
      </c>
      <c r="AT797" s="27">
        <v>19</v>
      </c>
      <c r="AV797" s="27">
        <v>0</v>
      </c>
      <c r="AX797" s="27">
        <v>0</v>
      </c>
      <c r="AY797" s="27">
        <v>288</v>
      </c>
      <c r="AZ797" s="27">
        <v>0</v>
      </c>
      <c r="BB797" s="27">
        <v>0</v>
      </c>
      <c r="BC797" s="27">
        <v>0</v>
      </c>
      <c r="BG797" s="27">
        <v>0</v>
      </c>
      <c r="BI797" s="27">
        <v>0.21</v>
      </c>
      <c r="BJ797" s="27">
        <v>0.32</v>
      </c>
      <c r="BK797" s="27">
        <v>1.7450000000000001</v>
      </c>
      <c r="BM797" s="27">
        <v>0.224</v>
      </c>
      <c r="BN797" s="27">
        <v>58</v>
      </c>
      <c r="BO797" s="27">
        <v>0</v>
      </c>
      <c r="BP797" s="27">
        <v>1.9</v>
      </c>
      <c r="BS797" s="27">
        <v>6.25</v>
      </c>
      <c r="BV797" s="27" t="s">
        <v>7</v>
      </c>
      <c r="BW797" s="27">
        <v>12014</v>
      </c>
      <c r="CA797" s="27">
        <f>CB797+J797+L797+P797+AD797+AI797</f>
        <v>100</v>
      </c>
      <c r="CB797" s="27">
        <f>100-(J797+L797+P797+AI797+AD797+AH797)</f>
        <v>14.539999999999992</v>
      </c>
    </row>
    <row r="798" spans="1:80" x14ac:dyDescent="0.3">
      <c r="A798" s="10"/>
      <c r="C798"/>
      <c r="I798" s="217"/>
      <c r="J798" s="216"/>
      <c r="K798" s="216"/>
      <c r="L798" s="216"/>
      <c r="M798" s="216" t="s">
        <v>1110</v>
      </c>
      <c r="N798" s="216" t="s">
        <v>1110</v>
      </c>
      <c r="P798" s="216"/>
      <c r="Q798" s="216"/>
      <c r="R798" s="216"/>
      <c r="S798" s="216"/>
      <c r="T798" s="216"/>
      <c r="U798" s="216"/>
      <c r="V798" s="79" t="s">
        <v>1110</v>
      </c>
      <c r="W798" s="79"/>
      <c r="X798" s="79"/>
      <c r="Y798" s="79"/>
    </row>
    <row r="799" spans="1:80" x14ac:dyDescent="0.3">
      <c r="A799" s="10" t="s">
        <v>976</v>
      </c>
      <c r="B799" t="s">
        <v>499</v>
      </c>
      <c r="C799" t="s">
        <v>407</v>
      </c>
      <c r="D799" s="25">
        <v>1</v>
      </c>
      <c r="E799" s="16" t="s">
        <v>309</v>
      </c>
      <c r="H799" s="27">
        <v>1</v>
      </c>
      <c r="I799" s="217">
        <f>(L799*17)+(P799*37)+(CB799*17)+(AH799*29)+(AD799*8)</f>
        <v>1614.1100000000001</v>
      </c>
      <c r="J799" s="216">
        <v>4.5</v>
      </c>
      <c r="K799" s="223">
        <f>L799/BS799</f>
        <v>2.9760000000000004</v>
      </c>
      <c r="L799" s="216">
        <v>18.600000000000001</v>
      </c>
      <c r="M799" s="216">
        <v>18.600000000000001</v>
      </c>
      <c r="N799" s="216">
        <v>0</v>
      </c>
      <c r="O799" s="27">
        <v>0</v>
      </c>
      <c r="P799" s="216">
        <v>19.399999999999999</v>
      </c>
      <c r="Q799" s="216"/>
      <c r="R799" s="216">
        <v>3.67</v>
      </c>
      <c r="S799" s="216">
        <v>6.03</v>
      </c>
      <c r="T799" s="216">
        <v>8.84</v>
      </c>
      <c r="U799" s="216"/>
      <c r="V799" s="79">
        <v>17.899999999999999</v>
      </c>
      <c r="W799" s="79"/>
      <c r="X799" s="79"/>
      <c r="Y799" s="79"/>
      <c r="Z799" s="27">
        <v>0</v>
      </c>
      <c r="AD799" s="27">
        <v>35.9</v>
      </c>
      <c r="AI799" s="113">
        <v>4.37</v>
      </c>
      <c r="AJ799" s="27">
        <v>55</v>
      </c>
      <c r="AK799" s="27">
        <v>3.3</v>
      </c>
      <c r="AL799" s="27">
        <v>262</v>
      </c>
      <c r="AM799" s="27">
        <v>92</v>
      </c>
      <c r="AN799" s="27">
        <v>919</v>
      </c>
      <c r="AO799" s="27">
        <v>18</v>
      </c>
      <c r="AP799" s="27">
        <v>10.3</v>
      </c>
      <c r="AQ799" s="27">
        <v>0.69</v>
      </c>
      <c r="AR799" s="27">
        <v>5.6</v>
      </c>
      <c r="AS799" s="113">
        <v>3.016</v>
      </c>
      <c r="AU799" s="27">
        <v>3</v>
      </c>
      <c r="AV799" s="27">
        <v>0</v>
      </c>
      <c r="BI799" s="27">
        <v>0.09</v>
      </c>
      <c r="BJ799" s="27">
        <v>7.0000000000000007E-2</v>
      </c>
      <c r="BK799" s="27">
        <v>0.9</v>
      </c>
      <c r="BM799" s="113">
        <v>0.09</v>
      </c>
      <c r="BN799" s="27">
        <v>32</v>
      </c>
      <c r="BO799" s="27">
        <v>0</v>
      </c>
      <c r="BP799" s="27">
        <v>0</v>
      </c>
      <c r="BS799" s="27">
        <v>6.25</v>
      </c>
      <c r="BV799" s="27" t="s">
        <v>4</v>
      </c>
      <c r="BW799" s="27">
        <v>6014</v>
      </c>
      <c r="CA799" s="27">
        <f>CB799+J799+L799+P799+AD799+AI799</f>
        <v>100</v>
      </c>
      <c r="CB799" s="27">
        <f>100-(J799+L799+P799+AI799+AD799+AH799)</f>
        <v>17.230000000000004</v>
      </c>
    </row>
    <row r="800" spans="1:80" x14ac:dyDescent="0.3">
      <c r="A800" s="10"/>
      <c r="C800"/>
      <c r="I800" s="217"/>
      <c r="J800" s="216"/>
      <c r="K800" s="216"/>
      <c r="L800" s="216"/>
      <c r="M800" s="216"/>
      <c r="N800" s="216"/>
      <c r="P800" s="216"/>
      <c r="Q800" s="216"/>
      <c r="R800" s="216"/>
      <c r="S800" s="216"/>
      <c r="T800" s="216"/>
      <c r="U800" s="216"/>
      <c r="V800" s="79"/>
      <c r="W800" s="79"/>
      <c r="X800" s="79"/>
      <c r="Y800" s="79"/>
      <c r="AI800" s="27" t="s">
        <v>1155</v>
      </c>
      <c r="AR800" s="27" t="s">
        <v>1155</v>
      </c>
      <c r="AS800" s="27" t="s">
        <v>1155</v>
      </c>
      <c r="AV800" s="27" t="s">
        <v>1155</v>
      </c>
      <c r="BM800" s="27" t="s">
        <v>1156</v>
      </c>
    </row>
    <row r="801" spans="1:80" x14ac:dyDescent="0.3">
      <c r="A801" s="10" t="s">
        <v>977</v>
      </c>
      <c r="B801" t="s">
        <v>499</v>
      </c>
      <c r="C801" s="25" t="s">
        <v>407</v>
      </c>
      <c r="D801" s="14">
        <v>2</v>
      </c>
      <c r="E801" s="16" t="s">
        <v>1320</v>
      </c>
      <c r="G801" s="100" t="s">
        <v>530</v>
      </c>
      <c r="H801" s="27">
        <v>1</v>
      </c>
      <c r="I801" s="217">
        <f>(L801*17)+(P801*37)+(CB801*17)+(AH801*29)+(AD801*8)</f>
        <v>253.49999999999983</v>
      </c>
      <c r="J801" s="216">
        <v>83.8</v>
      </c>
      <c r="K801" s="216">
        <v>0.06</v>
      </c>
      <c r="L801" s="216">
        <v>0.4</v>
      </c>
      <c r="M801" s="216">
        <v>0.4</v>
      </c>
      <c r="N801" s="216">
        <v>0</v>
      </c>
      <c r="O801" s="27">
        <v>0</v>
      </c>
      <c r="P801" s="216">
        <v>0.1</v>
      </c>
      <c r="Q801" s="216"/>
      <c r="R801" s="216">
        <v>0.01</v>
      </c>
      <c r="S801" s="216">
        <v>0.04</v>
      </c>
      <c r="T801" s="216">
        <v>0.05</v>
      </c>
      <c r="U801" s="216"/>
      <c r="V801" s="79">
        <v>13.4</v>
      </c>
      <c r="W801" s="79"/>
      <c r="X801" s="79"/>
      <c r="Y801" s="79" t="s">
        <v>501</v>
      </c>
      <c r="Z801" s="27">
        <v>13.4</v>
      </c>
      <c r="AC801" s="27">
        <v>0</v>
      </c>
      <c r="AD801" s="27">
        <v>1.9</v>
      </c>
      <c r="AI801" s="27">
        <v>0.4</v>
      </c>
      <c r="AJ801" s="27">
        <v>11</v>
      </c>
      <c r="AK801" s="27">
        <v>0.7</v>
      </c>
      <c r="AL801" s="27">
        <v>8</v>
      </c>
      <c r="AM801" s="27">
        <v>17</v>
      </c>
      <c r="AN801" s="27">
        <v>197</v>
      </c>
      <c r="AO801" s="27">
        <v>4</v>
      </c>
      <c r="AP801" s="27">
        <v>0.04</v>
      </c>
      <c r="AQ801" s="27">
        <v>0.13</v>
      </c>
      <c r="AR801" s="27">
        <v>0.1</v>
      </c>
      <c r="AS801" s="27">
        <v>45</v>
      </c>
      <c r="AU801" s="27" t="s">
        <v>501</v>
      </c>
      <c r="AV801" s="27">
        <v>0</v>
      </c>
      <c r="AW801" s="27" t="s">
        <v>501</v>
      </c>
      <c r="BD801" s="27">
        <v>0</v>
      </c>
      <c r="BG801" s="27">
        <v>0.55000000000000004</v>
      </c>
      <c r="BI801" s="27">
        <v>0.02</v>
      </c>
      <c r="BJ801" s="27">
        <v>0.03</v>
      </c>
      <c r="BK801" s="27">
        <v>0.2</v>
      </c>
      <c r="BM801" s="27">
        <v>0.04</v>
      </c>
      <c r="BN801" s="27">
        <v>3</v>
      </c>
      <c r="BO801" s="27">
        <v>0</v>
      </c>
      <c r="BP801" s="27">
        <v>15</v>
      </c>
      <c r="BS801" s="27">
        <v>6.25</v>
      </c>
      <c r="BV801" s="27" t="s">
        <v>1420</v>
      </c>
      <c r="BW801" s="27">
        <v>3572</v>
      </c>
      <c r="CA801" s="27">
        <f>CB801+J801+L801+P801+AD801+AI801</f>
        <v>100</v>
      </c>
      <c r="CB801" s="27">
        <f>100-(J801+L801+P801+AI801+AD801+AH801)</f>
        <v>13.399999999999991</v>
      </c>
    </row>
    <row r="802" spans="1:80" x14ac:dyDescent="0.3">
      <c r="A802" s="10"/>
      <c r="G802" s="100"/>
      <c r="I802" s="217"/>
      <c r="J802" s="216"/>
      <c r="K802" s="216"/>
      <c r="L802" s="216"/>
      <c r="M802" s="216"/>
      <c r="N802" s="216"/>
      <c r="P802" s="216"/>
      <c r="Q802" s="216"/>
      <c r="R802" s="216"/>
      <c r="S802" s="216"/>
      <c r="T802" s="216"/>
      <c r="U802" s="216"/>
      <c r="V802" s="79"/>
      <c r="W802" s="79"/>
      <c r="X802" s="79"/>
      <c r="Y802" s="79"/>
    </row>
    <row r="803" spans="1:80" x14ac:dyDescent="0.3">
      <c r="A803" s="10" t="s">
        <v>978</v>
      </c>
      <c r="C803" s="25" t="s">
        <v>407</v>
      </c>
      <c r="D803" s="107">
        <v>3</v>
      </c>
      <c r="E803" s="16" t="s">
        <v>1195</v>
      </c>
      <c r="G803" s="100" t="s">
        <v>1461</v>
      </c>
      <c r="I803" s="217"/>
      <c r="J803" s="216"/>
      <c r="K803" s="216"/>
      <c r="L803" s="216"/>
      <c r="M803" s="216"/>
      <c r="N803" s="216"/>
      <c r="P803" s="216"/>
      <c r="Q803" s="216"/>
      <c r="R803" s="216"/>
      <c r="S803" s="216"/>
      <c r="T803" s="216"/>
      <c r="U803" s="216"/>
      <c r="V803" s="79"/>
      <c r="W803" s="79"/>
      <c r="X803" s="79"/>
      <c r="Y803" s="79"/>
      <c r="BS803" s="27">
        <v>6.25</v>
      </c>
    </row>
    <row r="804" spans="1:80" x14ac:dyDescent="0.3">
      <c r="A804" s="10"/>
      <c r="C804"/>
      <c r="G804" s="100"/>
      <c r="I804" s="217"/>
      <c r="J804" s="216"/>
      <c r="K804" s="216"/>
      <c r="L804" s="216"/>
      <c r="M804" s="216"/>
      <c r="N804" s="216"/>
      <c r="P804" s="216"/>
      <c r="Q804" s="216"/>
      <c r="R804" s="216"/>
      <c r="S804" s="216"/>
      <c r="T804" s="216"/>
      <c r="U804" s="216"/>
      <c r="V804" s="79"/>
      <c r="W804" s="79"/>
      <c r="X804" s="79"/>
      <c r="Y804" s="79"/>
    </row>
    <row r="805" spans="1:80" x14ac:dyDescent="0.3">
      <c r="A805" s="10" t="s">
        <v>979</v>
      </c>
      <c r="C805" s="25" t="s">
        <v>407</v>
      </c>
      <c r="D805" s="107">
        <v>3</v>
      </c>
      <c r="E805" s="16" t="s">
        <v>1196</v>
      </c>
      <c r="G805" s="100" t="s">
        <v>1461</v>
      </c>
      <c r="I805" s="217"/>
      <c r="J805" s="216"/>
      <c r="K805" s="216"/>
      <c r="L805" s="216"/>
      <c r="N805" s="216"/>
      <c r="P805" s="216"/>
      <c r="Q805" s="216"/>
      <c r="R805" s="216"/>
      <c r="S805" s="216"/>
      <c r="T805" s="216"/>
      <c r="U805" s="216"/>
      <c r="V805" s="79"/>
      <c r="W805" s="79"/>
      <c r="X805" s="79"/>
      <c r="Y805" s="79"/>
      <c r="BS805" s="27">
        <v>6.25</v>
      </c>
    </row>
    <row r="806" spans="1:80" x14ac:dyDescent="0.3">
      <c r="A806" s="10"/>
      <c r="G806" s="100"/>
      <c r="I806" s="217"/>
      <c r="J806" s="216"/>
      <c r="K806" s="216"/>
      <c r="L806" s="216"/>
      <c r="N806" s="216"/>
      <c r="P806" s="216"/>
      <c r="Q806" s="216"/>
      <c r="R806" s="216"/>
      <c r="S806" s="216"/>
      <c r="T806" s="216"/>
      <c r="U806" s="216"/>
      <c r="V806" s="79"/>
      <c r="W806" s="79"/>
      <c r="X806" s="79"/>
      <c r="Y806" s="79"/>
    </row>
    <row r="807" spans="1:80" x14ac:dyDescent="0.3">
      <c r="A807" s="10" t="s">
        <v>980</v>
      </c>
      <c r="C807" s="25" t="s">
        <v>407</v>
      </c>
      <c r="D807" s="107">
        <v>3</v>
      </c>
      <c r="E807" s="16" t="s">
        <v>1197</v>
      </c>
      <c r="G807" s="100" t="s">
        <v>1461</v>
      </c>
      <c r="I807" s="217"/>
      <c r="J807" s="216"/>
      <c r="K807" s="216"/>
      <c r="L807" s="216"/>
      <c r="N807" s="216"/>
      <c r="P807" s="216"/>
      <c r="Q807" s="216"/>
      <c r="R807" s="216"/>
      <c r="S807" s="216"/>
      <c r="T807" s="216"/>
      <c r="U807" s="216"/>
      <c r="V807" s="79"/>
      <c r="W807" s="79"/>
      <c r="X807" s="79"/>
      <c r="Y807" s="79"/>
      <c r="BS807" s="27">
        <v>6.25</v>
      </c>
    </row>
    <row r="808" spans="1:80" x14ac:dyDescent="0.3">
      <c r="A808" s="10"/>
      <c r="C808"/>
      <c r="G808" s="100"/>
      <c r="I808" s="217"/>
      <c r="J808" s="216"/>
      <c r="K808" s="216"/>
      <c r="L808" s="216"/>
      <c r="N808" s="216"/>
      <c r="P808" s="216"/>
      <c r="Q808" s="216"/>
      <c r="R808" s="216"/>
      <c r="S808" s="216"/>
      <c r="T808" s="216"/>
      <c r="U808" s="216"/>
      <c r="V808" s="79"/>
      <c r="W808" s="79"/>
      <c r="X808" s="79"/>
      <c r="Y808" s="79"/>
    </row>
    <row r="809" spans="1:80" x14ac:dyDescent="0.3">
      <c r="A809" s="10" t="s">
        <v>981</v>
      </c>
      <c r="C809" s="25" t="s">
        <v>407</v>
      </c>
      <c r="D809" s="107">
        <v>3</v>
      </c>
      <c r="E809" s="16" t="s">
        <v>1321</v>
      </c>
      <c r="G809" s="100" t="s">
        <v>1461</v>
      </c>
      <c r="I809" s="217"/>
      <c r="J809" s="216"/>
      <c r="K809" s="216"/>
      <c r="L809" s="216"/>
      <c r="N809" s="216"/>
      <c r="V809" s="79"/>
      <c r="W809" s="79"/>
      <c r="X809" s="79"/>
      <c r="Y809" s="79"/>
      <c r="BS809" s="27">
        <v>6.25</v>
      </c>
    </row>
    <row r="810" spans="1:80" x14ac:dyDescent="0.3">
      <c r="A810" s="10"/>
      <c r="G810" s="100"/>
      <c r="I810" s="217"/>
      <c r="J810" s="216"/>
      <c r="K810" s="216"/>
      <c r="L810" s="216"/>
      <c r="N810" s="216"/>
      <c r="P810" s="79"/>
      <c r="Q810" s="79"/>
      <c r="R810" s="79"/>
      <c r="S810" s="79"/>
      <c r="V810" s="79"/>
      <c r="W810" s="79"/>
      <c r="X810" s="79"/>
      <c r="Y810" s="79"/>
    </row>
    <row r="811" spans="1:80" x14ac:dyDescent="0.3">
      <c r="A811" s="10" t="s">
        <v>982</v>
      </c>
      <c r="B811" t="s">
        <v>499</v>
      </c>
      <c r="C811" s="25" t="s">
        <v>407</v>
      </c>
      <c r="D811" s="14">
        <v>2</v>
      </c>
      <c r="E811" s="16" t="s">
        <v>311</v>
      </c>
      <c r="G811" s="100" t="s">
        <v>1529</v>
      </c>
      <c r="H811" s="27">
        <v>1</v>
      </c>
      <c r="I811" s="217">
        <f>(L811*17)+(P811*37)+(CB811*17)+(AH811*29)+(AD811*8)</f>
        <v>138.49999999999986</v>
      </c>
      <c r="J811" s="216">
        <v>90.7</v>
      </c>
      <c r="K811" s="216">
        <v>0.11</v>
      </c>
      <c r="L811" s="216">
        <v>0.7</v>
      </c>
      <c r="M811" s="216">
        <v>0.7</v>
      </c>
      <c r="N811" s="216">
        <v>0</v>
      </c>
      <c r="O811" s="27">
        <v>0</v>
      </c>
      <c r="P811" s="79">
        <v>0.3</v>
      </c>
      <c r="Q811" s="149"/>
      <c r="R811" s="79">
        <v>0.02</v>
      </c>
      <c r="S811" s="79">
        <v>0.04</v>
      </c>
      <c r="T811" s="27">
        <v>0.15</v>
      </c>
      <c r="V811" s="241">
        <v>6</v>
      </c>
      <c r="W811" s="79"/>
      <c r="X811" s="79"/>
      <c r="Y811" s="79">
        <v>0</v>
      </c>
      <c r="Z811" s="27">
        <v>6</v>
      </c>
      <c r="AC811" s="27">
        <v>0</v>
      </c>
      <c r="AD811" s="27">
        <v>1.9</v>
      </c>
      <c r="AI811" s="27">
        <v>0.5</v>
      </c>
      <c r="AJ811" s="27">
        <v>9</v>
      </c>
      <c r="AK811" s="27">
        <v>0.7</v>
      </c>
      <c r="AL811" s="27">
        <v>11</v>
      </c>
      <c r="AM811" s="27">
        <v>28</v>
      </c>
      <c r="AN811" s="27">
        <v>170</v>
      </c>
      <c r="AO811" s="27">
        <v>4</v>
      </c>
      <c r="AP811" s="27">
        <v>0.16</v>
      </c>
      <c r="AQ811" s="27">
        <v>0.14000000000000001</v>
      </c>
      <c r="AR811" s="27">
        <v>0.3</v>
      </c>
      <c r="AS811" s="27">
        <v>340</v>
      </c>
      <c r="AU811" s="27">
        <v>1</v>
      </c>
      <c r="AV811" s="27">
        <v>0</v>
      </c>
      <c r="AW811" s="27">
        <v>7</v>
      </c>
      <c r="BD811" s="27">
        <v>0</v>
      </c>
      <c r="BG811" s="27">
        <v>0.12</v>
      </c>
      <c r="BI811" s="27">
        <v>0.03</v>
      </c>
      <c r="BJ811" s="27">
        <v>0.02</v>
      </c>
      <c r="BK811" s="27">
        <v>0.3</v>
      </c>
      <c r="BM811" s="27">
        <v>0.04</v>
      </c>
      <c r="BN811" s="27">
        <v>37</v>
      </c>
      <c r="BO811" s="27">
        <v>0</v>
      </c>
      <c r="BP811" s="27">
        <v>58</v>
      </c>
      <c r="BS811" s="27">
        <v>6.25</v>
      </c>
      <c r="BV811" s="27" t="s">
        <v>1420</v>
      </c>
      <c r="BW811" s="27">
        <v>3573</v>
      </c>
      <c r="CA811" s="27">
        <f>CB811+J811+L811+P811+AD811+AI811</f>
        <v>100</v>
      </c>
      <c r="CB811" s="27">
        <f>100-(J811+L811+P811+AI811+AD811+AH811)</f>
        <v>5.8999999999999915</v>
      </c>
    </row>
    <row r="812" spans="1:80" x14ac:dyDescent="0.3">
      <c r="A812" s="10"/>
      <c r="C812"/>
      <c r="G812" s="100"/>
      <c r="I812" s="217"/>
      <c r="J812" s="216"/>
      <c r="K812" s="216"/>
      <c r="L812" s="216"/>
      <c r="M812" s="216"/>
      <c r="N812" s="216"/>
      <c r="P812" s="79"/>
      <c r="Q812" s="79"/>
      <c r="R812" s="79"/>
      <c r="S812" s="79"/>
      <c r="V812" s="79"/>
      <c r="W812" s="79"/>
      <c r="X812" s="79"/>
      <c r="Y812" s="79"/>
    </row>
    <row r="813" spans="1:80" x14ac:dyDescent="0.3">
      <c r="A813" s="10" t="s">
        <v>983</v>
      </c>
      <c r="C813" s="25" t="s">
        <v>407</v>
      </c>
      <c r="D813" s="107">
        <v>3</v>
      </c>
      <c r="E813" s="16" t="s">
        <v>312</v>
      </c>
      <c r="G813" s="16" t="s">
        <v>1530</v>
      </c>
      <c r="I813" s="217"/>
      <c r="J813" s="216"/>
      <c r="K813" s="216"/>
      <c r="L813" s="216"/>
      <c r="M813" s="216"/>
      <c r="N813" s="216"/>
      <c r="P813" s="79"/>
      <c r="Q813" s="79"/>
      <c r="R813" s="79"/>
      <c r="S813" s="79"/>
      <c r="V813" s="79"/>
      <c r="W813" s="79"/>
      <c r="X813" s="79"/>
      <c r="Y813" s="79"/>
      <c r="BS813" s="27">
        <v>6.25</v>
      </c>
    </row>
    <row r="814" spans="1:80" x14ac:dyDescent="0.3">
      <c r="A814" s="10"/>
      <c r="I814" s="217"/>
      <c r="J814" s="216"/>
      <c r="K814" s="216"/>
      <c r="L814" s="216"/>
      <c r="M814" s="216"/>
      <c r="N814" s="216"/>
      <c r="P814" s="79"/>
      <c r="Q814" s="79"/>
      <c r="R814" s="79"/>
      <c r="S814" s="79"/>
      <c r="V814" s="79"/>
      <c r="W814" s="79"/>
      <c r="X814" s="79"/>
      <c r="Y814" s="79"/>
    </row>
    <row r="815" spans="1:80" x14ac:dyDescent="0.3">
      <c r="A815" s="10" t="s">
        <v>984</v>
      </c>
      <c r="B815" t="s">
        <v>499</v>
      </c>
      <c r="C815" s="25" t="s">
        <v>407</v>
      </c>
      <c r="D815" s="14">
        <v>2</v>
      </c>
      <c r="E815" s="16" t="s">
        <v>313</v>
      </c>
      <c r="G815" s="16" t="s">
        <v>1453</v>
      </c>
      <c r="H815" s="27">
        <v>1</v>
      </c>
      <c r="I815" s="217">
        <f>(L815*17)+(P815*37)+(CB815*17)+(AH815*29)+(AD815*8)</f>
        <v>126.40000000000019</v>
      </c>
      <c r="J815" s="216">
        <v>91.8</v>
      </c>
      <c r="K815" s="216">
        <v>0.14000000000000001</v>
      </c>
      <c r="L815" s="216">
        <v>0.9</v>
      </c>
      <c r="M815" s="216">
        <v>0.9</v>
      </c>
      <c r="N815" s="216">
        <v>0</v>
      </c>
      <c r="O815" s="27">
        <v>0</v>
      </c>
      <c r="P815" s="79">
        <v>0.1</v>
      </c>
      <c r="Q815" s="79"/>
      <c r="R815" s="79">
        <v>0.01</v>
      </c>
      <c r="S815" s="79">
        <v>0.02</v>
      </c>
      <c r="T815" s="27">
        <v>0.03</v>
      </c>
      <c r="V815" s="79">
        <v>5.9</v>
      </c>
      <c r="W815" s="79"/>
      <c r="X815" s="79"/>
      <c r="Y815" s="79">
        <v>0</v>
      </c>
      <c r="Z815" s="27">
        <v>5.9</v>
      </c>
      <c r="AC815" s="27">
        <v>0</v>
      </c>
      <c r="AD815" s="27">
        <v>1.1000000000000001</v>
      </c>
      <c r="AI815" s="27">
        <v>0.3</v>
      </c>
      <c r="AJ815" s="27">
        <v>3</v>
      </c>
      <c r="AK815" s="27">
        <v>0.1</v>
      </c>
      <c r="AL815" s="27">
        <v>10</v>
      </c>
      <c r="AM815" s="27">
        <v>5</v>
      </c>
      <c r="AN815" s="27">
        <v>137</v>
      </c>
      <c r="AO815" s="27">
        <v>4</v>
      </c>
      <c r="AP815" s="27">
        <v>0.09</v>
      </c>
      <c r="AQ815" s="27">
        <v>0.09</v>
      </c>
      <c r="AR815" s="27">
        <v>0.1</v>
      </c>
      <c r="AS815" s="27">
        <v>25</v>
      </c>
      <c r="AU815" s="27">
        <v>11</v>
      </c>
      <c r="AV815" s="27">
        <v>0</v>
      </c>
      <c r="AW815" s="27">
        <v>65</v>
      </c>
      <c r="BD815" s="27">
        <v>0</v>
      </c>
      <c r="BG815" s="27">
        <v>0.15</v>
      </c>
      <c r="BI815" s="27">
        <v>0.03</v>
      </c>
      <c r="BJ815" s="27">
        <v>0.01</v>
      </c>
      <c r="BK815" s="27">
        <v>0</v>
      </c>
      <c r="BM815" s="27">
        <v>0.03</v>
      </c>
      <c r="BN815" s="27">
        <v>4</v>
      </c>
      <c r="BO815" s="27">
        <v>0</v>
      </c>
      <c r="BP815" s="27">
        <v>6</v>
      </c>
      <c r="BS815" s="27">
        <v>6.25</v>
      </c>
      <c r="BV815" s="27" t="s">
        <v>1420</v>
      </c>
      <c r="BW815" s="27">
        <v>3576</v>
      </c>
      <c r="CA815" s="27">
        <f>CB815+J815+L815+P815+AD815+AI815</f>
        <v>100</v>
      </c>
      <c r="CB815" s="27">
        <f>100-(J815+L815+P815+AI815+AD815+AH815)</f>
        <v>5.8000000000000114</v>
      </c>
    </row>
    <row r="816" spans="1:80" x14ac:dyDescent="0.3">
      <c r="I816" s="217"/>
      <c r="J816" s="216"/>
      <c r="K816" s="216"/>
      <c r="L816" s="216"/>
      <c r="M816" s="216"/>
      <c r="N816" s="216"/>
      <c r="P816" s="79"/>
      <c r="Q816" s="79"/>
      <c r="R816" s="79"/>
      <c r="S816" s="79"/>
    </row>
    <row r="817" spans="1:123" ht="15" x14ac:dyDescent="0.3">
      <c r="A817" s="10"/>
      <c r="C817" s="2"/>
      <c r="D817" s="12" t="s">
        <v>1340</v>
      </c>
      <c r="I817" s="217"/>
      <c r="J817" s="216"/>
      <c r="K817" s="216"/>
      <c r="L817" s="216"/>
      <c r="M817" s="216"/>
      <c r="N817" s="216"/>
      <c r="P817" s="79"/>
      <c r="Q817" s="79"/>
      <c r="R817" s="79"/>
      <c r="S817" s="79"/>
    </row>
    <row r="818" spans="1:123" x14ac:dyDescent="0.3">
      <c r="A818" s="10" t="s">
        <v>985</v>
      </c>
      <c r="B818" t="s">
        <v>499</v>
      </c>
      <c r="C818" s="25" t="s">
        <v>407</v>
      </c>
      <c r="D818" s="14">
        <v>2</v>
      </c>
      <c r="E818" s="16" t="s">
        <v>314</v>
      </c>
      <c r="F818" s="16" t="s">
        <v>1552</v>
      </c>
      <c r="H818" s="27">
        <v>1</v>
      </c>
      <c r="I818" s="217">
        <f>(L818*17)+(P818*37)+(CB818*17)+(AH818*29)+(AD818*8)</f>
        <v>3692.6</v>
      </c>
      <c r="J818" s="216">
        <v>0.2</v>
      </c>
      <c r="K818" s="223">
        <f>L818/BS818</f>
        <v>0</v>
      </c>
      <c r="L818" s="216">
        <v>0</v>
      </c>
      <c r="M818" s="216">
        <v>0</v>
      </c>
      <c r="N818" s="216">
        <v>0</v>
      </c>
      <c r="O818" s="27">
        <v>8.5000000000000006E-2</v>
      </c>
      <c r="P818" s="79">
        <v>99.8</v>
      </c>
      <c r="Q818" s="79"/>
      <c r="R818" s="79">
        <v>29.8</v>
      </c>
      <c r="S818" s="79">
        <v>44.7</v>
      </c>
      <c r="T818" s="27">
        <v>20.9</v>
      </c>
      <c r="V818" s="27">
        <v>0</v>
      </c>
      <c r="Y818" s="27">
        <v>0</v>
      </c>
      <c r="Z818" s="27">
        <v>0</v>
      </c>
      <c r="AD818" s="27">
        <v>0</v>
      </c>
      <c r="AI818" s="112">
        <v>0</v>
      </c>
      <c r="BG818" s="27">
        <v>2.7</v>
      </c>
      <c r="BS818" s="27">
        <v>6.25</v>
      </c>
      <c r="BV818" s="27" t="s">
        <v>4</v>
      </c>
      <c r="BW818" s="27">
        <v>6537</v>
      </c>
      <c r="CA818" s="27">
        <f>CB818+J818+L818+P818+AD818+AI818</f>
        <v>100</v>
      </c>
      <c r="CB818" s="27">
        <f>100-(J818+L818+P818+AI818+AD818+AH818)</f>
        <v>0</v>
      </c>
    </row>
    <row r="819" spans="1:123" x14ac:dyDescent="0.3">
      <c r="A819" s="10"/>
      <c r="I819" s="217"/>
      <c r="J819" s="216"/>
      <c r="K819" s="216"/>
      <c r="L819" s="216"/>
      <c r="M819" s="216"/>
      <c r="N819" s="216"/>
      <c r="P819" s="79"/>
      <c r="Q819" s="79"/>
      <c r="R819" s="79"/>
      <c r="S819" s="79"/>
      <c r="AI819" s="27" t="s">
        <v>1303</v>
      </c>
    </row>
    <row r="820" spans="1:123" s="130" customFormat="1" x14ac:dyDescent="0.3">
      <c r="A820" s="133" t="s">
        <v>986</v>
      </c>
      <c r="C820" s="147" t="s">
        <v>407</v>
      </c>
      <c r="D820" s="135">
        <v>2</v>
      </c>
      <c r="E820" s="144" t="s">
        <v>315</v>
      </c>
      <c r="F820" s="144" t="s">
        <v>1552</v>
      </c>
      <c r="G820" s="144"/>
      <c r="H820" s="137"/>
      <c r="I820" s="217"/>
      <c r="J820" s="231"/>
      <c r="K820" s="231"/>
      <c r="L820" s="231"/>
      <c r="M820" s="231"/>
      <c r="N820" s="231"/>
      <c r="O820" s="27"/>
      <c r="P820" s="248"/>
      <c r="Q820" s="248"/>
      <c r="R820" s="248"/>
      <c r="S820" s="248"/>
      <c r="T820" s="137"/>
      <c r="U820" s="137"/>
      <c r="V820" s="137"/>
      <c r="W820" s="137"/>
      <c r="X820" s="137"/>
      <c r="Y820" s="137"/>
      <c r="Z820" s="137"/>
      <c r="AA820" s="137"/>
      <c r="AB820" s="137"/>
      <c r="AC820" s="137"/>
      <c r="AD820" s="137"/>
      <c r="AE820" s="137"/>
      <c r="AF820" s="137"/>
      <c r="AG820" s="137"/>
      <c r="AH820" s="137"/>
      <c r="AI820" s="137"/>
      <c r="AJ820" s="137"/>
      <c r="AK820" s="137"/>
      <c r="AL820" s="137"/>
      <c r="AM820" s="137"/>
      <c r="AN820" s="137"/>
      <c r="AO820" s="137"/>
      <c r="AP820" s="137"/>
      <c r="AQ820" s="137"/>
      <c r="AR820" s="137"/>
      <c r="AS820" s="137"/>
      <c r="AT820" s="137"/>
      <c r="AU820" s="137"/>
      <c r="AV820" s="137"/>
      <c r="AW820" s="137"/>
      <c r="AX820" s="137"/>
      <c r="AY820" s="137"/>
      <c r="AZ820" s="137"/>
      <c r="BA820" s="137"/>
      <c r="BB820" s="137"/>
      <c r="BC820" s="137"/>
      <c r="BD820" s="137"/>
      <c r="BE820" s="137"/>
      <c r="BF820" s="137"/>
      <c r="BG820" s="137"/>
      <c r="BH820" s="137"/>
      <c r="BI820" s="137"/>
      <c r="BJ820" s="137"/>
      <c r="BK820" s="137"/>
      <c r="BL820" s="137"/>
      <c r="BM820" s="137"/>
      <c r="BN820" s="137"/>
      <c r="BO820" s="137"/>
      <c r="BP820" s="137"/>
      <c r="BQ820" s="137"/>
      <c r="BR820" s="137"/>
      <c r="BS820" s="137">
        <v>6.52</v>
      </c>
      <c r="BT820" s="137"/>
      <c r="BU820" s="137"/>
      <c r="BV820" s="137"/>
      <c r="BW820" s="137"/>
      <c r="BX820" s="137"/>
      <c r="BY820" s="137"/>
      <c r="BZ820" s="137"/>
      <c r="CA820" s="137"/>
      <c r="CB820" s="27"/>
      <c r="CC820" s="137"/>
      <c r="CD820" s="137"/>
      <c r="CE820" s="137"/>
      <c r="CF820" s="137"/>
      <c r="CG820" s="137"/>
      <c r="CH820" s="137"/>
      <c r="CI820" s="137"/>
      <c r="CJ820" s="137"/>
      <c r="CK820" s="137"/>
      <c r="CL820" s="137"/>
      <c r="CM820" s="137"/>
      <c r="CN820" s="137"/>
      <c r="CO820" s="137"/>
      <c r="CP820" s="137"/>
      <c r="CQ820" s="137"/>
      <c r="CR820" s="137"/>
      <c r="CS820" s="137"/>
      <c r="CT820" s="137"/>
      <c r="CU820" s="137"/>
      <c r="CV820" s="137"/>
      <c r="CW820" s="137"/>
      <c r="CX820" s="137"/>
      <c r="CY820" s="137"/>
      <c r="CZ820" s="137"/>
      <c r="DA820" s="137"/>
      <c r="DB820" s="137"/>
      <c r="DC820" s="137"/>
      <c r="DD820" s="137"/>
      <c r="DE820" s="137"/>
      <c r="DF820" s="137"/>
      <c r="DG820" s="137"/>
      <c r="DH820" s="137"/>
      <c r="DI820" s="137"/>
      <c r="DJ820" s="137"/>
      <c r="DK820" s="137"/>
      <c r="DL820" s="137"/>
      <c r="DM820" s="137"/>
      <c r="DN820" s="137"/>
      <c r="DO820" s="137"/>
      <c r="DP820" s="137"/>
      <c r="DQ820" s="137"/>
      <c r="DR820" s="137"/>
      <c r="DS820" s="137"/>
    </row>
    <row r="821" spans="1:123" s="130" customFormat="1" x14ac:dyDescent="0.3">
      <c r="A821" s="133"/>
      <c r="D821" s="147"/>
      <c r="E821" s="144"/>
      <c r="F821" s="144"/>
      <c r="G821" s="144"/>
      <c r="H821" s="137"/>
      <c r="I821" s="217"/>
      <c r="J821" s="231"/>
      <c r="K821" s="231"/>
      <c r="L821" s="231"/>
      <c r="M821" s="231"/>
      <c r="N821" s="231"/>
      <c r="O821" s="27"/>
      <c r="P821" s="248"/>
      <c r="Q821" s="248"/>
      <c r="R821" s="248"/>
      <c r="S821" s="248"/>
      <c r="T821" s="137"/>
      <c r="U821" s="137"/>
      <c r="V821" s="137"/>
      <c r="W821" s="137"/>
      <c r="X821" s="137"/>
      <c r="Y821" s="137"/>
      <c r="Z821" s="137"/>
      <c r="AA821" s="137"/>
      <c r="AB821" s="137"/>
      <c r="AC821" s="137"/>
      <c r="AD821" s="137"/>
      <c r="AE821" s="137"/>
      <c r="AF821" s="137"/>
      <c r="AG821" s="137"/>
      <c r="AH821" s="137"/>
      <c r="AI821" s="137"/>
      <c r="AJ821" s="137"/>
      <c r="AK821" s="137"/>
      <c r="AL821" s="137"/>
      <c r="AM821" s="137"/>
      <c r="AN821" s="137"/>
      <c r="AO821" s="137"/>
      <c r="AP821" s="137"/>
      <c r="AQ821" s="137"/>
      <c r="AR821" s="137"/>
      <c r="AS821" s="137"/>
      <c r="AT821" s="137"/>
      <c r="AU821" s="137"/>
      <c r="AV821" s="137"/>
      <c r="AW821" s="137"/>
      <c r="AX821" s="137"/>
      <c r="AY821" s="137"/>
      <c r="AZ821" s="137"/>
      <c r="BA821" s="137"/>
      <c r="BB821" s="137"/>
      <c r="BC821" s="137"/>
      <c r="BD821" s="137"/>
      <c r="BE821" s="137"/>
      <c r="BF821" s="137"/>
      <c r="BG821" s="137"/>
      <c r="BH821" s="137"/>
      <c r="BI821" s="137"/>
      <c r="BJ821" s="137"/>
      <c r="BK821" s="137"/>
      <c r="BL821" s="137"/>
      <c r="BM821" s="137"/>
      <c r="BN821" s="137"/>
      <c r="BO821" s="137"/>
      <c r="BP821" s="137"/>
      <c r="BQ821" s="137"/>
      <c r="BR821" s="137"/>
      <c r="BS821" s="137"/>
      <c r="BT821" s="137"/>
      <c r="BU821" s="137"/>
      <c r="BV821" s="137"/>
      <c r="BW821" s="137"/>
      <c r="BX821" s="137"/>
      <c r="BY821" s="137"/>
      <c r="BZ821" s="137"/>
      <c r="CA821" s="137"/>
      <c r="CB821" s="27"/>
      <c r="CC821" s="137"/>
      <c r="CD821" s="137"/>
      <c r="CE821" s="137"/>
      <c r="CF821" s="137"/>
      <c r="CG821" s="137"/>
      <c r="CH821" s="137"/>
      <c r="CI821" s="137"/>
      <c r="CJ821" s="137"/>
      <c r="CK821" s="137"/>
      <c r="CL821" s="137"/>
      <c r="CM821" s="137"/>
      <c r="CN821" s="137"/>
      <c r="CO821" s="137"/>
      <c r="CP821" s="137"/>
      <c r="CQ821" s="137"/>
      <c r="CR821" s="137"/>
      <c r="CS821" s="137"/>
      <c r="CT821" s="137"/>
      <c r="CU821" s="137"/>
      <c r="CV821" s="137"/>
      <c r="CW821" s="137"/>
      <c r="CX821" s="137"/>
      <c r="CY821" s="137"/>
      <c r="CZ821" s="137"/>
      <c r="DA821" s="137"/>
      <c r="DB821" s="137"/>
      <c r="DC821" s="137"/>
      <c r="DD821" s="137"/>
      <c r="DE821" s="137"/>
      <c r="DF821" s="137"/>
      <c r="DG821" s="137"/>
      <c r="DH821" s="137"/>
      <c r="DI821" s="137"/>
      <c r="DJ821" s="137"/>
      <c r="DK821" s="137"/>
      <c r="DL821" s="137"/>
      <c r="DM821" s="137"/>
      <c r="DN821" s="137"/>
      <c r="DO821" s="137"/>
      <c r="DP821" s="137"/>
      <c r="DQ821" s="137"/>
      <c r="DR821" s="137"/>
      <c r="DS821" s="137"/>
    </row>
    <row r="822" spans="1:123" x14ac:dyDescent="0.3">
      <c r="A822" s="10" t="s">
        <v>987</v>
      </c>
      <c r="C822" s="25" t="s">
        <v>407</v>
      </c>
      <c r="D822" s="107">
        <v>3</v>
      </c>
      <c r="E822" s="16" t="s">
        <v>316</v>
      </c>
      <c r="F822" s="16" t="s">
        <v>1554</v>
      </c>
      <c r="I822" s="217"/>
      <c r="J822" s="216"/>
      <c r="K822" s="216"/>
      <c r="L822" s="216"/>
      <c r="M822" s="216"/>
      <c r="N822" s="216"/>
      <c r="P822" s="79"/>
      <c r="Q822" s="79"/>
      <c r="R822" s="79"/>
      <c r="S822" s="79"/>
      <c r="BS822" s="27">
        <v>6.25</v>
      </c>
    </row>
    <row r="823" spans="1:123" x14ac:dyDescent="0.3">
      <c r="A823" s="10"/>
      <c r="I823" s="217"/>
      <c r="J823" s="216"/>
      <c r="K823" s="216"/>
      <c r="L823" s="216"/>
      <c r="M823" s="216"/>
      <c r="N823" s="216"/>
      <c r="P823" s="79"/>
      <c r="Q823" s="79"/>
      <c r="R823" s="79"/>
      <c r="S823" s="79"/>
    </row>
    <row r="824" spans="1:123" x14ac:dyDescent="0.3">
      <c r="A824" s="10" t="s">
        <v>988</v>
      </c>
      <c r="B824" t="s">
        <v>499</v>
      </c>
      <c r="C824" s="25" t="s">
        <v>407</v>
      </c>
      <c r="D824" s="14">
        <v>2</v>
      </c>
      <c r="E824" s="16" t="s">
        <v>317</v>
      </c>
      <c r="H824" s="27">
        <v>1</v>
      </c>
      <c r="I824" s="217">
        <f>(L824*17)+(P824*37)+(CB824*17)+(AH824*29)+(AD824*8)</f>
        <v>3051.6</v>
      </c>
      <c r="J824" s="216">
        <v>15.2</v>
      </c>
      <c r="K824" s="161">
        <f>L824/BS824</f>
        <v>4.8000000000000001E-2</v>
      </c>
      <c r="L824" s="216">
        <v>0.3</v>
      </c>
      <c r="M824" s="216">
        <v>0</v>
      </c>
      <c r="N824" s="216">
        <v>0.3</v>
      </c>
      <c r="O824" s="27">
        <v>0</v>
      </c>
      <c r="P824" s="79">
        <v>82.2</v>
      </c>
      <c r="Q824" s="79"/>
      <c r="R824" s="241">
        <v>18.920000000000002</v>
      </c>
      <c r="S824" s="241">
        <v>42</v>
      </c>
      <c r="T824" s="27">
        <v>17.34</v>
      </c>
      <c r="V824" s="27">
        <v>0.4</v>
      </c>
      <c r="Z824" s="27">
        <v>0</v>
      </c>
      <c r="AD824" s="27">
        <v>0</v>
      </c>
      <c r="AI824" s="112">
        <v>2</v>
      </c>
      <c r="AJ824" s="27">
        <v>6</v>
      </c>
      <c r="AK824" s="27">
        <v>0</v>
      </c>
      <c r="AL824" s="27">
        <v>1</v>
      </c>
      <c r="AM824" s="27">
        <v>0</v>
      </c>
      <c r="AN824" s="27">
        <v>9</v>
      </c>
      <c r="AO824" s="27">
        <v>1530</v>
      </c>
      <c r="AP824" s="27">
        <v>0</v>
      </c>
      <c r="AQ824" s="27">
        <v>0</v>
      </c>
      <c r="AU824" s="27">
        <v>750</v>
      </c>
      <c r="BD824" s="27">
        <v>5</v>
      </c>
      <c r="BG824" s="27">
        <v>15</v>
      </c>
      <c r="BI824" s="27">
        <v>0</v>
      </c>
      <c r="BJ824" s="27">
        <v>0</v>
      </c>
      <c r="BK824" s="27">
        <v>0</v>
      </c>
      <c r="BM824" s="27">
        <v>0</v>
      </c>
      <c r="BN824" s="27">
        <v>0</v>
      </c>
      <c r="BO824" s="27">
        <v>0</v>
      </c>
      <c r="BP824" s="27">
        <v>0</v>
      </c>
      <c r="BS824" s="27">
        <v>6.25</v>
      </c>
      <c r="BV824" s="27" t="s">
        <v>4</v>
      </c>
      <c r="BW824" s="27">
        <v>6508</v>
      </c>
      <c r="CA824" s="27">
        <f>CB824+J824+L824+P824+AD824+AI824</f>
        <v>100</v>
      </c>
      <c r="CB824" s="27">
        <f>100-(J824+L824+P824+AI824+AD824+AH824)</f>
        <v>0.29999999999999716</v>
      </c>
    </row>
    <row r="825" spans="1:123" x14ac:dyDescent="0.3">
      <c r="A825" s="10"/>
      <c r="C825"/>
      <c r="I825" s="217"/>
      <c r="J825" s="216"/>
      <c r="K825" s="216"/>
      <c r="L825" s="216"/>
      <c r="M825" s="216"/>
      <c r="N825" s="216"/>
      <c r="P825" s="79"/>
      <c r="Q825" s="79"/>
      <c r="R825" s="241"/>
      <c r="S825" s="241"/>
      <c r="AI825" s="27" t="s">
        <v>737</v>
      </c>
    </row>
    <row r="826" spans="1:123" x14ac:dyDescent="0.3">
      <c r="A826" s="10" t="s">
        <v>989</v>
      </c>
      <c r="B826" t="s">
        <v>499</v>
      </c>
      <c r="C826" t="s">
        <v>407</v>
      </c>
      <c r="D826" s="25">
        <v>1</v>
      </c>
      <c r="E826" s="16" t="s">
        <v>1508</v>
      </c>
      <c r="H826" s="27">
        <v>1</v>
      </c>
      <c r="I826" s="217">
        <f>(L826*17)+(P826*37)+(CB826*17)+(AH826*29)+(AD826*8)</f>
        <v>2132.2999999999997</v>
      </c>
      <c r="J826" s="216">
        <v>36.200000000000003</v>
      </c>
      <c r="K826" s="216">
        <v>0.18</v>
      </c>
      <c r="L826" s="216">
        <v>1.1000000000000001</v>
      </c>
      <c r="M826" s="216">
        <v>0</v>
      </c>
      <c r="N826" s="216">
        <v>1.1000000000000001</v>
      </c>
      <c r="O826" s="27">
        <v>5.8999999999999997E-2</v>
      </c>
      <c r="P826" s="241">
        <v>54</v>
      </c>
      <c r="Q826" s="79"/>
      <c r="R826" s="241">
        <v>6.83</v>
      </c>
      <c r="S826" s="241">
        <v>10.029999999999999</v>
      </c>
      <c r="T826" s="27">
        <v>34.68</v>
      </c>
      <c r="V826" s="27">
        <v>8.6999999999999993</v>
      </c>
      <c r="Z826" s="27">
        <v>7.3</v>
      </c>
      <c r="AD826" s="27">
        <v>0</v>
      </c>
      <c r="AI826" s="27">
        <v>1.9</v>
      </c>
      <c r="AJ826" s="27">
        <v>6</v>
      </c>
      <c r="AK826" s="27">
        <v>0.2</v>
      </c>
      <c r="AL826" s="27">
        <v>1</v>
      </c>
      <c r="AM826" s="27">
        <v>21</v>
      </c>
      <c r="AN826" s="27">
        <v>13</v>
      </c>
      <c r="AO826" s="27">
        <v>354</v>
      </c>
      <c r="AP826" s="27">
        <v>0.08</v>
      </c>
      <c r="AQ826" s="27">
        <v>0.02</v>
      </c>
      <c r="AS826" s="27">
        <v>0</v>
      </c>
      <c r="AU826" s="27">
        <v>81</v>
      </c>
      <c r="BD826" s="27">
        <v>0.26</v>
      </c>
      <c r="BG826" s="27">
        <v>14.88</v>
      </c>
      <c r="BI826" s="27">
        <v>0.02</v>
      </c>
      <c r="BJ826" s="27">
        <v>0.06</v>
      </c>
      <c r="BK826" s="27">
        <v>0</v>
      </c>
      <c r="BM826" s="27">
        <v>8.0000000000000002E-3</v>
      </c>
      <c r="BN826" s="27">
        <v>3</v>
      </c>
      <c r="BO826" s="27">
        <v>0.4</v>
      </c>
      <c r="BS826" s="27">
        <v>6.25</v>
      </c>
      <c r="BV826" s="27" t="s">
        <v>4</v>
      </c>
      <c r="BW826" s="27">
        <v>6513</v>
      </c>
      <c r="CA826" s="27">
        <f>CB826+J826+L826+P826+AD826+AI826</f>
        <v>100</v>
      </c>
      <c r="CB826" s="27">
        <f>100-(J826+L826+P826+AI826+AD826+AH826)</f>
        <v>6.7999999999999829</v>
      </c>
    </row>
    <row r="827" spans="1:123" x14ac:dyDescent="0.3">
      <c r="A827" s="10"/>
      <c r="C827"/>
      <c r="I827" s="217"/>
      <c r="J827" s="216"/>
      <c r="K827" s="216" t="s">
        <v>531</v>
      </c>
      <c r="L827" s="216"/>
      <c r="M827" s="216"/>
      <c r="N827" s="216"/>
      <c r="P827" s="241"/>
      <c r="Q827" s="79"/>
      <c r="R827" s="241"/>
      <c r="S827" s="241"/>
      <c r="AI827" s="27" t="s">
        <v>532</v>
      </c>
    </row>
    <row r="828" spans="1:123" s="366" customFormat="1" x14ac:dyDescent="0.3">
      <c r="A828" s="365" t="s">
        <v>990</v>
      </c>
      <c r="C828" s="367" t="s">
        <v>407</v>
      </c>
      <c r="D828" s="367">
        <v>2</v>
      </c>
      <c r="E828" s="379" t="s">
        <v>318</v>
      </c>
      <c r="F828" s="379"/>
      <c r="G828" s="379"/>
      <c r="H828" s="372"/>
      <c r="I828" s="349"/>
      <c r="J828" s="373"/>
      <c r="K828" s="373"/>
      <c r="L828" s="373"/>
      <c r="M828" s="373"/>
      <c r="N828" s="373"/>
      <c r="O828" s="372"/>
      <c r="P828" s="378"/>
      <c r="Q828" s="374"/>
      <c r="R828" s="378"/>
      <c r="S828" s="378"/>
      <c r="T828" s="372"/>
      <c r="U828" s="372"/>
      <c r="V828" s="372"/>
      <c r="W828" s="372"/>
      <c r="X828" s="372"/>
      <c r="Y828" s="372"/>
      <c r="Z828" s="372"/>
      <c r="AA828" s="372"/>
      <c r="AB828" s="372"/>
      <c r="AC828" s="372"/>
      <c r="AD828" s="372"/>
      <c r="AE828" s="372"/>
      <c r="AF828" s="372"/>
      <c r="AG828" s="372"/>
      <c r="AH828" s="372"/>
      <c r="AI828" s="372"/>
      <c r="AJ828" s="372"/>
      <c r="AK828" s="372"/>
      <c r="AL828" s="372"/>
      <c r="AM828" s="372"/>
      <c r="AN828" s="372"/>
      <c r="AO828" s="372"/>
      <c r="AP828" s="372"/>
      <c r="AQ828" s="372"/>
      <c r="AR828" s="372"/>
      <c r="AS828" s="372"/>
      <c r="AT828" s="372"/>
      <c r="AU828" s="372"/>
      <c r="AV828" s="372"/>
      <c r="AW828" s="372"/>
      <c r="AX828" s="372"/>
      <c r="AY828" s="372"/>
      <c r="AZ828" s="372"/>
      <c r="BA828" s="372"/>
      <c r="BB828" s="372"/>
      <c r="BC828" s="372"/>
      <c r="BD828" s="372"/>
      <c r="BE828" s="372"/>
      <c r="BF828" s="372"/>
      <c r="BG828" s="372"/>
      <c r="BH828" s="372"/>
      <c r="BI828" s="372"/>
      <c r="BJ828" s="372"/>
      <c r="BK828" s="372"/>
      <c r="BL828" s="372"/>
      <c r="BM828" s="372"/>
      <c r="BN828" s="372"/>
      <c r="BO828" s="372"/>
      <c r="BP828" s="372"/>
      <c r="BQ828" s="372"/>
      <c r="BR828" s="372"/>
      <c r="BS828" s="372">
        <v>6.25</v>
      </c>
      <c r="BT828" s="372"/>
      <c r="BU828" s="372"/>
      <c r="BV828" s="372"/>
      <c r="BW828" s="372"/>
      <c r="BX828" s="372"/>
      <c r="BY828" s="372"/>
      <c r="BZ828" s="372"/>
      <c r="CA828" s="372"/>
      <c r="CB828" s="372"/>
      <c r="CC828" s="372"/>
      <c r="CD828" s="372"/>
      <c r="CE828" s="372"/>
      <c r="CF828" s="372"/>
      <c r="CG828" s="372"/>
      <c r="CH828" s="372"/>
      <c r="CI828" s="372"/>
      <c r="CJ828" s="372"/>
      <c r="CK828" s="372"/>
      <c r="CL828" s="372"/>
      <c r="CM828" s="372"/>
      <c r="CN828" s="372"/>
      <c r="CO828" s="372"/>
      <c r="CP828" s="372"/>
      <c r="CQ828" s="372"/>
      <c r="CR828" s="372"/>
      <c r="CS828" s="372"/>
      <c r="CT828" s="372"/>
      <c r="CU828" s="372"/>
      <c r="CV828" s="372"/>
      <c r="CW828" s="372"/>
      <c r="CX828" s="372"/>
      <c r="CY828" s="372"/>
      <c r="CZ828" s="372"/>
      <c r="DA828" s="372"/>
      <c r="DB828" s="372"/>
      <c r="DC828" s="372"/>
      <c r="DD828" s="372"/>
      <c r="DE828" s="372"/>
      <c r="DF828" s="372"/>
      <c r="DG828" s="372"/>
      <c r="DH828" s="372"/>
      <c r="DI828" s="372"/>
      <c r="DJ828" s="372"/>
      <c r="DK828" s="372"/>
      <c r="DL828" s="372"/>
      <c r="DM828" s="372"/>
      <c r="DN828" s="372"/>
      <c r="DO828" s="372"/>
      <c r="DP828" s="372"/>
      <c r="DQ828" s="372"/>
      <c r="DR828" s="372"/>
      <c r="DS828" s="372"/>
    </row>
    <row r="829" spans="1:123" x14ac:dyDescent="0.3">
      <c r="A829" s="10"/>
      <c r="C829"/>
      <c r="I829" s="217"/>
      <c r="J829" s="216"/>
      <c r="K829" s="216"/>
      <c r="L829" s="216"/>
      <c r="M829" s="216"/>
      <c r="N829" s="216"/>
      <c r="P829" s="241"/>
      <c r="Q829" s="79"/>
      <c r="R829" s="241"/>
      <c r="S829" s="241"/>
    </row>
    <row r="830" spans="1:123" x14ac:dyDescent="0.3">
      <c r="A830" s="10" t="s">
        <v>1212</v>
      </c>
      <c r="B830" t="s">
        <v>499</v>
      </c>
      <c r="C830" t="s">
        <v>407</v>
      </c>
      <c r="D830" s="25">
        <v>1</v>
      </c>
      <c r="E830" s="16" t="s">
        <v>1213</v>
      </c>
      <c r="F830" s="16" t="s">
        <v>1322</v>
      </c>
      <c r="G830" s="100" t="s">
        <v>1553</v>
      </c>
      <c r="H830" s="27">
        <v>1</v>
      </c>
      <c r="I830" s="217">
        <f>(L830*17)+(P830*37)+(CB830*17)+(AH830*29)+(AD830*8)</f>
        <v>3700</v>
      </c>
      <c r="J830" s="216">
        <v>0</v>
      </c>
      <c r="K830" s="216" t="s">
        <v>501</v>
      </c>
      <c r="L830" s="216">
        <v>0</v>
      </c>
      <c r="M830" s="216">
        <v>0</v>
      </c>
      <c r="N830" s="216">
        <v>0</v>
      </c>
      <c r="O830" s="27">
        <v>0</v>
      </c>
      <c r="P830" s="241">
        <v>100</v>
      </c>
      <c r="Q830" s="79"/>
      <c r="R830" s="241">
        <v>12.65</v>
      </c>
      <c r="S830" s="241">
        <v>18.57</v>
      </c>
      <c r="T830" s="27">
        <v>64.22</v>
      </c>
      <c r="V830" s="27">
        <v>0</v>
      </c>
      <c r="Y830" s="27">
        <v>0</v>
      </c>
      <c r="AD830" s="27">
        <v>0</v>
      </c>
      <c r="AI830" s="27">
        <v>0</v>
      </c>
      <c r="AJ830" s="27">
        <v>0</v>
      </c>
      <c r="AK830" s="27">
        <v>0</v>
      </c>
      <c r="AL830" s="27">
        <v>0</v>
      </c>
      <c r="AM830" s="27">
        <v>0</v>
      </c>
      <c r="AN830" s="27">
        <v>0</v>
      </c>
      <c r="AO830" s="27">
        <v>0</v>
      </c>
      <c r="AP830" s="27">
        <v>0</v>
      </c>
      <c r="AQ830" s="27">
        <v>0</v>
      </c>
      <c r="AU830" s="27">
        <v>3</v>
      </c>
      <c r="BF830" s="27">
        <v>0</v>
      </c>
      <c r="BG830" s="27">
        <v>39.22</v>
      </c>
      <c r="BI830" s="27">
        <v>0</v>
      </c>
      <c r="BJ830" s="27">
        <v>0</v>
      </c>
      <c r="BK830" s="27">
        <v>0</v>
      </c>
      <c r="BM830" s="27">
        <v>0</v>
      </c>
      <c r="BN830" s="27">
        <v>0</v>
      </c>
      <c r="BO830" s="27">
        <v>0</v>
      </c>
      <c r="BS830" s="27">
        <v>6.25</v>
      </c>
      <c r="BV830" s="27" t="s">
        <v>4</v>
      </c>
      <c r="BW830" s="27">
        <v>6536</v>
      </c>
      <c r="CA830" s="27">
        <f>CB830+J830+L830+P830+AD830+AI830</f>
        <v>100</v>
      </c>
      <c r="CB830" s="27">
        <f>100-(J830+L830+P830+AI830+AD830+AH830)</f>
        <v>0</v>
      </c>
    </row>
    <row r="831" spans="1:123" x14ac:dyDescent="0.3">
      <c r="I831" s="217"/>
      <c r="J831" s="216"/>
      <c r="K831" s="216" t="s">
        <v>533</v>
      </c>
      <c r="L831" s="216"/>
      <c r="N831" s="216"/>
      <c r="P831" s="241"/>
      <c r="Q831" s="79"/>
      <c r="R831" s="79"/>
      <c r="S831" s="79"/>
      <c r="AI831" s="27" t="s">
        <v>1157</v>
      </c>
    </row>
    <row r="832" spans="1:123" ht="16.5" customHeight="1" x14ac:dyDescent="0.3">
      <c r="A832" s="10"/>
      <c r="C832" s="2"/>
      <c r="D832" s="12" t="s">
        <v>1341</v>
      </c>
      <c r="I832" s="217"/>
      <c r="J832" s="216"/>
      <c r="K832" s="216"/>
      <c r="L832" s="216"/>
      <c r="N832" s="216"/>
      <c r="P832" s="79"/>
      <c r="Q832" s="79"/>
      <c r="R832" s="79"/>
      <c r="S832" s="79"/>
    </row>
    <row r="833" spans="1:160" x14ac:dyDescent="0.3">
      <c r="A833" s="10">
        <v>100001</v>
      </c>
      <c r="B833" t="s">
        <v>499</v>
      </c>
      <c r="C833" s="25" t="s">
        <v>407</v>
      </c>
      <c r="D833" s="14">
        <v>2</v>
      </c>
      <c r="E833" s="16" t="s">
        <v>1323</v>
      </c>
      <c r="H833" s="27">
        <v>1</v>
      </c>
      <c r="I833" s="217">
        <f>(L833*17)+(P833*37)+(CB833*17)+(AH833*29)+(AD833*8)</f>
        <v>1312</v>
      </c>
      <c r="J833" s="216">
        <v>34.799999999999997</v>
      </c>
      <c r="K833" s="161">
        <f>L833/BS833</f>
        <v>6.4000000000000001E-2</v>
      </c>
      <c r="L833" s="216">
        <v>0.4</v>
      </c>
      <c r="M833" s="216">
        <v>0.4</v>
      </c>
      <c r="N833" s="216">
        <v>0</v>
      </c>
      <c r="O833" s="27">
        <v>0</v>
      </c>
      <c r="P833" s="79">
        <v>10.9</v>
      </c>
      <c r="Q833" s="79"/>
      <c r="R833" s="79"/>
      <c r="S833" s="79"/>
      <c r="V833" s="27">
        <v>49.5</v>
      </c>
      <c r="Y833" s="27">
        <v>0</v>
      </c>
      <c r="Z833" s="27">
        <v>0</v>
      </c>
      <c r="AD833" s="27">
        <v>1.6</v>
      </c>
      <c r="AI833" s="205">
        <v>0</v>
      </c>
      <c r="AJ833" s="27">
        <v>23</v>
      </c>
      <c r="AK833" s="27">
        <v>2.2999999999999998</v>
      </c>
      <c r="AL833" s="27">
        <v>27</v>
      </c>
      <c r="AM833" s="27">
        <v>0</v>
      </c>
      <c r="AN833" s="27">
        <v>57</v>
      </c>
      <c r="AO833" s="27">
        <v>1090</v>
      </c>
      <c r="AP833" s="27">
        <v>0.1</v>
      </c>
      <c r="AQ833" s="27">
        <v>0.1</v>
      </c>
      <c r="AR833" s="27">
        <v>0</v>
      </c>
      <c r="AS833" s="27">
        <v>0</v>
      </c>
      <c r="AU833" s="27">
        <v>21</v>
      </c>
      <c r="BD833" s="27">
        <v>0</v>
      </c>
      <c r="BG833" s="27">
        <v>0</v>
      </c>
      <c r="BI833" s="27">
        <v>0.02</v>
      </c>
      <c r="BJ833" s="27">
        <v>0.03</v>
      </c>
      <c r="BK833" s="27">
        <v>0.1</v>
      </c>
      <c r="BM833" s="27">
        <v>0</v>
      </c>
      <c r="BN833" s="27">
        <v>0</v>
      </c>
      <c r="BO833" s="27">
        <v>0</v>
      </c>
      <c r="BP833" s="27">
        <v>1</v>
      </c>
      <c r="BS833" s="27">
        <v>6.25</v>
      </c>
      <c r="BV833" s="27" t="s">
        <v>635</v>
      </c>
      <c r="BW833" s="27">
        <v>3117</v>
      </c>
      <c r="BX833" s="27" t="s">
        <v>4</v>
      </c>
      <c r="CA833" s="27">
        <f>CB833+J833+L833+P833+AD833+AI833</f>
        <v>100</v>
      </c>
      <c r="CB833" s="27">
        <f>100-(J833+L833+P833+AI833+AD833+AH833)</f>
        <v>52.300000000000004</v>
      </c>
      <c r="DT833" s="10"/>
      <c r="DU833" s="10"/>
      <c r="DV833" s="10"/>
      <c r="DW833" s="10"/>
      <c r="DX833" s="10"/>
      <c r="DY833" s="10"/>
      <c r="DZ833" s="10"/>
      <c r="EA833" s="10"/>
      <c r="EB833" s="10"/>
      <c r="EC833" s="10"/>
      <c r="ED833" s="10"/>
      <c r="EE833" s="10"/>
      <c r="EF833" s="10"/>
      <c r="EG833" s="10"/>
      <c r="EH833" s="10"/>
      <c r="EI833" s="10"/>
      <c r="EJ833" s="10"/>
      <c r="EK833" s="10"/>
      <c r="EL833" s="10"/>
      <c r="EM833" s="10"/>
      <c r="EN833" s="10"/>
      <c r="EO833" s="10"/>
      <c r="EP833" s="10"/>
      <c r="EQ833" s="10"/>
      <c r="ER833" s="10"/>
      <c r="ES833" s="10"/>
      <c r="ET833" s="10"/>
      <c r="EU833" s="10"/>
      <c r="EV833" s="10"/>
      <c r="EW833" s="10"/>
      <c r="EX833" s="10"/>
      <c r="EY833" s="10"/>
      <c r="EZ833" s="10"/>
      <c r="FA833" s="10"/>
      <c r="FB833" s="10"/>
      <c r="FC833" s="10"/>
      <c r="FD833" s="10"/>
    </row>
    <row r="834" spans="1:160" x14ac:dyDescent="0.3">
      <c r="A834" s="10"/>
      <c r="I834" s="217"/>
      <c r="J834" s="216"/>
      <c r="K834" s="216"/>
      <c r="L834" s="216"/>
      <c r="M834" s="216"/>
      <c r="N834" s="216"/>
      <c r="P834" s="79"/>
      <c r="Q834" s="79"/>
      <c r="R834" s="79"/>
      <c r="S834" s="79"/>
    </row>
    <row r="835" spans="1:160" x14ac:dyDescent="0.3">
      <c r="A835" s="10">
        <v>100002</v>
      </c>
      <c r="C835" s="25" t="s">
        <v>407</v>
      </c>
      <c r="D835" s="107">
        <v>3</v>
      </c>
      <c r="E835" s="16" t="s">
        <v>319</v>
      </c>
      <c r="I835" s="217"/>
      <c r="J835" s="216"/>
      <c r="K835" s="216"/>
      <c r="L835" s="216"/>
      <c r="M835" s="216"/>
      <c r="N835" s="216"/>
      <c r="BS835" s="27">
        <v>6.25</v>
      </c>
      <c r="BV835" s="27" t="s">
        <v>4</v>
      </c>
      <c r="BW835" s="27">
        <v>3057</v>
      </c>
    </row>
    <row r="836" spans="1:160" x14ac:dyDescent="0.3">
      <c r="A836" s="10"/>
      <c r="C836"/>
      <c r="I836" s="217"/>
      <c r="J836" s="216"/>
      <c r="K836" s="216"/>
      <c r="L836" s="216"/>
      <c r="M836" s="216"/>
      <c r="N836" s="216"/>
    </row>
    <row r="837" spans="1:160" x14ac:dyDescent="0.3">
      <c r="A837" s="10">
        <v>100003</v>
      </c>
      <c r="B837" t="s">
        <v>499</v>
      </c>
      <c r="C837" s="25" t="s">
        <v>407</v>
      </c>
      <c r="D837" s="14">
        <v>2</v>
      </c>
      <c r="E837" s="16" t="s">
        <v>1324</v>
      </c>
      <c r="H837" s="27">
        <v>1</v>
      </c>
      <c r="I837" s="217">
        <f>(L837*17)+(P837*37)+(CB837*17)+(AH837*29)+(AD837*8)</f>
        <v>695.5</v>
      </c>
      <c r="J837" s="216">
        <v>58.2</v>
      </c>
      <c r="K837" s="161">
        <f>L837/BS837</f>
        <v>0.17600000000000002</v>
      </c>
      <c r="L837" s="216">
        <v>1.1000000000000001</v>
      </c>
      <c r="M837" s="216">
        <v>1.1000000000000001</v>
      </c>
      <c r="N837" s="216">
        <v>0</v>
      </c>
      <c r="O837" s="27">
        <v>0</v>
      </c>
      <c r="P837" s="27">
        <v>0.1</v>
      </c>
      <c r="R837" s="27">
        <v>0</v>
      </c>
      <c r="S837" s="27">
        <v>0</v>
      </c>
      <c r="T837" s="27">
        <v>0</v>
      </c>
      <c r="V837" s="27">
        <v>39.700000000000003</v>
      </c>
      <c r="Z837" s="27">
        <v>0</v>
      </c>
      <c r="AD837" s="27">
        <v>1.9</v>
      </c>
      <c r="AI837" s="27">
        <v>0</v>
      </c>
      <c r="AJ837" s="27">
        <v>30</v>
      </c>
      <c r="AK837" s="27">
        <v>1.1000000000000001</v>
      </c>
      <c r="AL837" s="27">
        <v>20</v>
      </c>
      <c r="AM837" s="27">
        <v>39</v>
      </c>
      <c r="AN837" s="27">
        <v>310</v>
      </c>
      <c r="AO837" s="27">
        <v>130</v>
      </c>
      <c r="AP837" s="27">
        <v>0.2</v>
      </c>
      <c r="AQ837" s="27">
        <v>0.14000000000000001</v>
      </c>
      <c r="AR837" s="27">
        <v>0</v>
      </c>
      <c r="AU837" s="27">
        <v>60</v>
      </c>
      <c r="BD837" s="27">
        <v>0</v>
      </c>
      <c r="BG837" s="27">
        <v>0.8</v>
      </c>
      <c r="BI837" s="27">
        <v>0.04</v>
      </c>
      <c r="BJ837" s="27">
        <v>0.05</v>
      </c>
      <c r="BK837" s="27">
        <v>0.5</v>
      </c>
      <c r="BM837" s="27">
        <v>0.09</v>
      </c>
      <c r="BN837" s="27">
        <v>11</v>
      </c>
      <c r="BO837" s="27">
        <v>0</v>
      </c>
      <c r="BP837" s="27">
        <v>8</v>
      </c>
      <c r="BS837" s="27">
        <v>6.25</v>
      </c>
      <c r="BV837" s="27" t="s">
        <v>635</v>
      </c>
      <c r="BW837" s="27">
        <v>3114</v>
      </c>
      <c r="BX837" s="27" t="s">
        <v>4</v>
      </c>
      <c r="CA837" s="27">
        <f>CB837+J837+L837+P837+AD837+AI837</f>
        <v>100</v>
      </c>
      <c r="CB837" s="27">
        <f>100-(J837+L837+P837+AI837+AD837+AH837)</f>
        <v>38.699999999999996</v>
      </c>
    </row>
    <row r="838" spans="1:160" x14ac:dyDescent="0.3">
      <c r="A838" s="10"/>
      <c r="C838"/>
      <c r="I838" s="217"/>
      <c r="J838" s="216"/>
      <c r="K838" s="216"/>
      <c r="L838" s="216"/>
      <c r="M838" s="216"/>
      <c r="N838" s="216"/>
    </row>
    <row r="839" spans="1:160" x14ac:dyDescent="0.3">
      <c r="A839" s="10">
        <v>100004</v>
      </c>
      <c r="B839" t="s">
        <v>499</v>
      </c>
      <c r="C839" t="s">
        <v>409</v>
      </c>
      <c r="D839" s="25">
        <v>1</v>
      </c>
      <c r="E839" s="16" t="s">
        <v>1327</v>
      </c>
      <c r="H839" s="27">
        <v>1</v>
      </c>
      <c r="I839" s="217">
        <f>(L839*17)+(P839*37)+(CB839*17)+(AH839*29)+(AD839*8)</f>
        <v>964.16785607196368</v>
      </c>
      <c r="J839" s="216">
        <v>66.242458770614704</v>
      </c>
      <c r="K839" s="216">
        <v>0.12098350824587707</v>
      </c>
      <c r="L839" s="216">
        <v>0.77775112443778105</v>
      </c>
      <c r="M839" s="216">
        <v>0.77775112443778105</v>
      </c>
      <c r="N839" s="216">
        <v>0</v>
      </c>
      <c r="O839" s="27">
        <v>0</v>
      </c>
      <c r="P839" s="216">
        <v>23.717481259370317</v>
      </c>
      <c r="Q839" s="27">
        <v>0</v>
      </c>
      <c r="R839" s="216">
        <v>3.0049475262368812</v>
      </c>
      <c r="S839" s="216">
        <v>4.3978290854572712</v>
      </c>
      <c r="T839" s="27">
        <v>15.195214392803596</v>
      </c>
      <c r="U839" s="27">
        <v>0</v>
      </c>
      <c r="V839" s="216">
        <v>3.8730434782608696</v>
      </c>
      <c r="W839" s="216">
        <v>0</v>
      </c>
      <c r="X839" s="216">
        <v>0</v>
      </c>
      <c r="Y839" s="27">
        <v>0</v>
      </c>
      <c r="Z839" s="27">
        <v>3.2602698650674666</v>
      </c>
      <c r="AA839" s="27">
        <v>0</v>
      </c>
      <c r="AB839" s="27">
        <v>0</v>
      </c>
      <c r="AC839" s="27">
        <v>0</v>
      </c>
      <c r="AD839" s="27">
        <v>1.0448575712143928</v>
      </c>
      <c r="AE839" s="27">
        <v>0</v>
      </c>
      <c r="AF839" s="27">
        <v>0.3770914542728635</v>
      </c>
      <c r="AG839" s="27">
        <v>0</v>
      </c>
      <c r="AH839" s="27">
        <v>0</v>
      </c>
      <c r="AI839" s="27">
        <v>4.3915442278860564</v>
      </c>
      <c r="AJ839" s="27">
        <v>12.491154422788606</v>
      </c>
      <c r="AK839" s="27">
        <v>0.25532233883058469</v>
      </c>
      <c r="AL839" s="27">
        <v>12.726836581709144</v>
      </c>
      <c r="AM839" s="27">
        <v>23.528935532233881</v>
      </c>
      <c r="AN839" s="27">
        <v>191.09895052473763</v>
      </c>
      <c r="AO839" s="27">
        <v>1550.3958020989505</v>
      </c>
      <c r="AP839" s="27">
        <v>0.17754722638680662</v>
      </c>
      <c r="AQ839" s="27">
        <v>8.0131934032983507E-2</v>
      </c>
      <c r="AR839" s="27">
        <v>0.39280359820089955</v>
      </c>
      <c r="AS839" s="27">
        <v>89.559220389805091</v>
      </c>
      <c r="AT839" s="27">
        <v>0</v>
      </c>
      <c r="AU839" s="27">
        <v>25.217991004497755</v>
      </c>
      <c r="AV839" s="27">
        <v>0</v>
      </c>
      <c r="AW839" s="27">
        <v>145.18020989505246</v>
      </c>
      <c r="AX839" s="27">
        <v>0</v>
      </c>
      <c r="AY839" s="27">
        <v>0</v>
      </c>
      <c r="AZ839" s="27">
        <v>0</v>
      </c>
      <c r="BA839" s="27">
        <v>0</v>
      </c>
      <c r="BB839" s="27">
        <v>0</v>
      </c>
      <c r="BC839" s="27">
        <v>0</v>
      </c>
      <c r="BD839" s="27">
        <v>0</v>
      </c>
      <c r="BE839" s="27">
        <v>0</v>
      </c>
      <c r="BF839" s="27">
        <v>0</v>
      </c>
      <c r="BG839" s="27">
        <v>9.7713823088455758</v>
      </c>
      <c r="BH839" s="27">
        <v>0</v>
      </c>
      <c r="BI839" s="27">
        <v>2.5767916041979012E-2</v>
      </c>
      <c r="BJ839" s="27">
        <v>4.7922038980509743E-2</v>
      </c>
      <c r="BK839" s="27">
        <v>0.58920539730134935</v>
      </c>
      <c r="BM839" s="27">
        <v>6.3634182908545722E-2</v>
      </c>
      <c r="BN839" s="27">
        <v>5.3028485757121437</v>
      </c>
      <c r="BO839" s="27">
        <v>0</v>
      </c>
      <c r="BP839" s="217">
        <v>9.7886656671664163</v>
      </c>
      <c r="BS839" s="27">
        <v>6.25</v>
      </c>
      <c r="BV839" s="27" t="s">
        <v>496</v>
      </c>
      <c r="CA839" s="27">
        <f>CB839+J839+L839+P839+AD839+AI839</f>
        <v>100</v>
      </c>
      <c r="CB839" s="27">
        <f>100-(J839+L839+P839+AI839+AD839+AH839)</f>
        <v>3.8259070464767433</v>
      </c>
    </row>
    <row r="840" spans="1:160" x14ac:dyDescent="0.3">
      <c r="A840" s="10"/>
      <c r="C840"/>
      <c r="I840" s="217"/>
      <c r="J840" s="216"/>
      <c r="K840" s="216"/>
      <c r="L840" s="216"/>
      <c r="M840" s="216"/>
      <c r="N840" s="216"/>
      <c r="R840" s="216"/>
      <c r="S840" s="216"/>
    </row>
    <row r="841" spans="1:160" x14ac:dyDescent="0.3">
      <c r="A841" s="10">
        <v>100006</v>
      </c>
      <c r="C841" s="25" t="s">
        <v>407</v>
      </c>
      <c r="D841" s="107">
        <v>3</v>
      </c>
      <c r="E841" s="16" t="s">
        <v>321</v>
      </c>
      <c r="I841" s="217"/>
      <c r="J841" s="216"/>
      <c r="K841" s="216"/>
      <c r="L841" s="216"/>
      <c r="M841" s="216"/>
      <c r="N841" s="216"/>
      <c r="R841" s="216"/>
      <c r="S841" s="216"/>
      <c r="BS841" s="27">
        <v>6.25</v>
      </c>
      <c r="BV841" s="27" t="s">
        <v>4</v>
      </c>
      <c r="BW841" s="27">
        <v>3022</v>
      </c>
    </row>
    <row r="842" spans="1:160" x14ac:dyDescent="0.3">
      <c r="A842" s="10"/>
      <c r="I842" s="217"/>
      <c r="J842" s="216"/>
      <c r="K842" s="216"/>
      <c r="L842" s="216"/>
      <c r="M842" s="216"/>
      <c r="N842" s="216"/>
      <c r="R842" s="216"/>
      <c r="S842" s="216"/>
    </row>
    <row r="843" spans="1:160" x14ac:dyDescent="0.3">
      <c r="A843" s="10">
        <v>100005</v>
      </c>
      <c r="C843" s="25" t="s">
        <v>407</v>
      </c>
      <c r="D843" s="107">
        <v>3</v>
      </c>
      <c r="E843" s="16" t="s">
        <v>320</v>
      </c>
      <c r="I843" s="217"/>
      <c r="J843" s="216"/>
      <c r="K843" s="216"/>
      <c r="L843" s="216"/>
      <c r="M843" s="216"/>
      <c r="N843" s="216"/>
      <c r="R843" s="216"/>
      <c r="S843" s="216"/>
      <c r="BS843" s="27">
        <v>6.25</v>
      </c>
      <c r="BV843" s="27" t="s">
        <v>4</v>
      </c>
      <c r="BW843" s="27">
        <v>3050</v>
      </c>
    </row>
    <row r="844" spans="1:160" x14ac:dyDescent="0.3">
      <c r="A844" s="10"/>
      <c r="C844"/>
      <c r="I844" s="217"/>
      <c r="J844" s="216"/>
      <c r="K844" s="216"/>
      <c r="L844" s="216"/>
      <c r="M844" s="216"/>
      <c r="N844" s="216"/>
      <c r="R844" s="216"/>
      <c r="S844" s="216"/>
    </row>
    <row r="845" spans="1:160" x14ac:dyDescent="0.3">
      <c r="A845" s="10">
        <v>100007</v>
      </c>
      <c r="C845" s="25" t="s">
        <v>407</v>
      </c>
      <c r="D845" s="107">
        <v>3</v>
      </c>
      <c r="E845" s="16" t="s">
        <v>1198</v>
      </c>
      <c r="I845" s="217"/>
      <c r="J845" s="216"/>
      <c r="K845" s="216"/>
      <c r="L845" s="216"/>
      <c r="M845" s="216"/>
      <c r="N845" s="216"/>
      <c r="R845" s="216"/>
      <c r="S845" s="216"/>
      <c r="BS845" s="27">
        <v>6.25</v>
      </c>
      <c r="BV845" s="27" t="s">
        <v>4</v>
      </c>
      <c r="BW845" s="27">
        <v>3047</v>
      </c>
    </row>
    <row r="846" spans="1:160" x14ac:dyDescent="0.3">
      <c r="A846" s="10"/>
      <c r="C846"/>
      <c r="I846" s="217"/>
      <c r="J846" s="216"/>
      <c r="K846" s="216"/>
      <c r="L846" s="216"/>
      <c r="M846" s="216"/>
      <c r="N846" s="216"/>
      <c r="R846" s="216"/>
      <c r="S846" s="216"/>
    </row>
    <row r="847" spans="1:160" x14ac:dyDescent="0.3">
      <c r="A847" s="10">
        <v>100008</v>
      </c>
      <c r="C847" s="25" t="s">
        <v>407</v>
      </c>
      <c r="D847" s="107">
        <v>3</v>
      </c>
      <c r="E847" s="16" t="s">
        <v>323</v>
      </c>
      <c r="F847" s="16" t="s">
        <v>322</v>
      </c>
      <c r="I847" s="217"/>
      <c r="J847" s="216"/>
      <c r="K847" s="216"/>
      <c r="L847" s="216"/>
      <c r="M847" s="216"/>
      <c r="N847" s="216"/>
      <c r="R847" s="216"/>
      <c r="S847" s="216"/>
      <c r="BS847" s="27">
        <v>6.25</v>
      </c>
      <c r="BV847" s="27" t="s">
        <v>4</v>
      </c>
      <c r="BW847" s="27">
        <v>3048</v>
      </c>
    </row>
    <row r="848" spans="1:160" x14ac:dyDescent="0.3">
      <c r="A848" s="10"/>
      <c r="C848"/>
      <c r="I848" s="217"/>
      <c r="J848" s="216"/>
      <c r="K848" s="216"/>
      <c r="L848" s="216"/>
      <c r="M848" s="216"/>
      <c r="N848" s="216"/>
      <c r="R848" s="216"/>
      <c r="S848" s="216"/>
    </row>
    <row r="849" spans="1:80" x14ac:dyDescent="0.3">
      <c r="A849" s="10" t="s">
        <v>1012</v>
      </c>
      <c r="B849" t="s">
        <v>499</v>
      </c>
      <c r="C849" t="s">
        <v>407</v>
      </c>
      <c r="D849" s="25">
        <v>1</v>
      </c>
      <c r="E849" s="16" t="s">
        <v>1328</v>
      </c>
      <c r="F849" s="16" t="s">
        <v>324</v>
      </c>
      <c r="H849" s="27">
        <v>1</v>
      </c>
      <c r="I849" s="217">
        <f>(L849*17)+(P849*37)+(CB849*17)+(AH849*29)+(AD849*8)</f>
        <v>504.9</v>
      </c>
      <c r="J849" s="216">
        <v>67.7</v>
      </c>
      <c r="K849" s="223">
        <f>L849/BS849</f>
        <v>0.192</v>
      </c>
      <c r="L849" s="216">
        <v>1.2</v>
      </c>
      <c r="M849" s="216">
        <v>1.2</v>
      </c>
      <c r="N849" s="216">
        <v>0</v>
      </c>
      <c r="O849" s="27">
        <v>0</v>
      </c>
      <c r="P849" s="27">
        <v>0.3</v>
      </c>
      <c r="R849" s="216">
        <v>0.05</v>
      </c>
      <c r="S849" s="216">
        <v>0.05</v>
      </c>
      <c r="T849" s="27">
        <v>0.14000000000000001</v>
      </c>
      <c r="V849" s="241">
        <v>24.6</v>
      </c>
      <c r="W849" s="241"/>
      <c r="X849" s="241"/>
      <c r="Y849" s="241"/>
      <c r="Z849" s="113" t="s">
        <v>1159</v>
      </c>
      <c r="AD849" s="27">
        <v>1.8</v>
      </c>
      <c r="AI849" s="113">
        <v>2</v>
      </c>
      <c r="AJ849" s="27">
        <v>18</v>
      </c>
      <c r="AK849" s="27">
        <v>0.7</v>
      </c>
      <c r="AL849" s="27">
        <v>21</v>
      </c>
      <c r="AM849" s="27">
        <v>38</v>
      </c>
      <c r="AN849" s="27">
        <v>465</v>
      </c>
      <c r="AO849" s="27">
        <v>582</v>
      </c>
      <c r="AP849" s="27">
        <v>0.22</v>
      </c>
      <c r="AQ849" s="27">
        <v>0.2</v>
      </c>
      <c r="AS849" s="27">
        <v>130</v>
      </c>
      <c r="AU849" s="27">
        <v>99</v>
      </c>
      <c r="AV849" s="27">
        <v>0</v>
      </c>
      <c r="BI849" s="27">
        <v>0.09</v>
      </c>
      <c r="BJ849" s="27">
        <v>7.0000000000000007E-2</v>
      </c>
      <c r="BK849" s="27">
        <v>1.2</v>
      </c>
      <c r="BM849" s="27">
        <v>0.16900000000000001</v>
      </c>
      <c r="BN849" s="27">
        <v>14</v>
      </c>
      <c r="BO849" s="27">
        <v>0</v>
      </c>
      <c r="BP849" s="27">
        <v>2</v>
      </c>
      <c r="BS849" s="27">
        <v>6.25</v>
      </c>
      <c r="BV849" s="27" t="s">
        <v>4</v>
      </c>
      <c r="BW849" s="27">
        <v>3027</v>
      </c>
      <c r="CA849" s="27">
        <f>CB849+J849+L849+P849+AD849+AI849</f>
        <v>100</v>
      </c>
      <c r="CB849" s="27">
        <f>100-(J849+L849+P849+AI849+AD849+AH849)</f>
        <v>27</v>
      </c>
    </row>
    <row r="850" spans="1:80" x14ac:dyDescent="0.3">
      <c r="I850" s="217"/>
      <c r="J850" s="216"/>
      <c r="K850" s="216"/>
      <c r="L850" s="216"/>
      <c r="N850" s="216"/>
      <c r="R850" s="216"/>
      <c r="S850" s="216"/>
      <c r="V850" s="241"/>
      <c r="W850" s="241"/>
      <c r="X850" s="241"/>
      <c r="Y850" s="241"/>
      <c r="Z850" s="27" t="s">
        <v>1158</v>
      </c>
      <c r="AI850" s="27" t="s">
        <v>1158</v>
      </c>
      <c r="AV850" s="27" t="s">
        <v>1158</v>
      </c>
    </row>
    <row r="851" spans="1:80" ht="15" x14ac:dyDescent="0.3">
      <c r="A851" s="10"/>
      <c r="C851" s="2"/>
      <c r="D851" s="12" t="s">
        <v>1342</v>
      </c>
      <c r="I851" s="217"/>
      <c r="J851" s="216"/>
      <c r="K851" s="216"/>
      <c r="L851" s="216"/>
      <c r="N851" s="216"/>
      <c r="V851" s="241"/>
      <c r="W851" s="241"/>
      <c r="X851" s="241"/>
      <c r="Y851" s="241"/>
    </row>
    <row r="852" spans="1:80" x14ac:dyDescent="0.3">
      <c r="A852" s="10">
        <v>110001</v>
      </c>
      <c r="C852" s="25" t="s">
        <v>407</v>
      </c>
      <c r="D852" s="107">
        <v>3</v>
      </c>
      <c r="E852" s="16" t="s">
        <v>325</v>
      </c>
      <c r="I852" s="217"/>
      <c r="J852" s="216"/>
      <c r="K852" s="216"/>
      <c r="L852" s="216"/>
      <c r="N852" s="216"/>
      <c r="V852" s="241"/>
      <c r="W852" s="241"/>
      <c r="X852" s="241"/>
      <c r="Y852" s="241"/>
      <c r="BS852" s="27">
        <v>6.25</v>
      </c>
      <c r="BV852" s="27" t="s">
        <v>4</v>
      </c>
      <c r="BW852" s="27">
        <v>9020</v>
      </c>
    </row>
    <row r="853" spans="1:80" x14ac:dyDescent="0.3">
      <c r="A853" s="10"/>
      <c r="I853" s="217"/>
      <c r="J853" s="216"/>
      <c r="K853" s="216"/>
      <c r="L853" s="216"/>
      <c r="N853" s="216"/>
      <c r="V853" s="241"/>
      <c r="W853" s="241"/>
      <c r="X853" s="241"/>
      <c r="Y853" s="241"/>
    </row>
    <row r="854" spans="1:80" x14ac:dyDescent="0.3">
      <c r="A854" s="10" t="s">
        <v>1015</v>
      </c>
      <c r="B854" t="s">
        <v>1413</v>
      </c>
      <c r="C854" s="25" t="s">
        <v>407</v>
      </c>
      <c r="D854" s="14">
        <v>2</v>
      </c>
      <c r="E854" s="16" t="s">
        <v>328</v>
      </c>
      <c r="H854" s="27">
        <v>1</v>
      </c>
      <c r="I854" s="217">
        <f>(L854*17)+(P854*37)+(CB854*17)+(AH854*29)+(AD854*8)</f>
        <v>2188.14</v>
      </c>
      <c r="J854" s="216">
        <v>1.3</v>
      </c>
      <c r="K854" s="223">
        <f>L854/BS854</f>
        <v>1.3119999999999998</v>
      </c>
      <c r="L854" s="216">
        <v>8.1999999999999993</v>
      </c>
      <c r="M854" s="216">
        <v>1</v>
      </c>
      <c r="N854" s="216">
        <v>7.2</v>
      </c>
      <c r="P854" s="216">
        <v>26.6</v>
      </c>
      <c r="Q854" s="216"/>
      <c r="R854" s="216">
        <v>13.8</v>
      </c>
      <c r="S854" s="216">
        <v>9.6999999999999993</v>
      </c>
      <c r="T854" s="27">
        <v>1.6</v>
      </c>
      <c r="V854" s="241">
        <v>60.5</v>
      </c>
      <c r="W854" s="241"/>
      <c r="X854" s="241"/>
      <c r="Y854" s="241"/>
      <c r="Z854" s="27">
        <v>54.5</v>
      </c>
      <c r="AI854" s="112">
        <v>1.28</v>
      </c>
      <c r="AJ854" s="27">
        <v>200</v>
      </c>
      <c r="AK854" s="27">
        <v>1.5</v>
      </c>
      <c r="AL854" s="27">
        <v>52</v>
      </c>
      <c r="AM854" s="27">
        <v>190</v>
      </c>
      <c r="AN854" s="27">
        <v>330</v>
      </c>
      <c r="AO854" s="27">
        <v>110</v>
      </c>
      <c r="AP854" s="27">
        <v>1.1000000000000001</v>
      </c>
      <c r="AQ854" s="27">
        <v>0.28000000000000003</v>
      </c>
      <c r="AS854" s="27">
        <v>0.3</v>
      </c>
      <c r="AU854" s="27">
        <v>8</v>
      </c>
      <c r="BD854" s="27">
        <v>0</v>
      </c>
      <c r="BG854" s="27">
        <v>1.03</v>
      </c>
      <c r="BI854" s="27">
        <v>0.11</v>
      </c>
      <c r="BJ854" s="27">
        <v>0.44</v>
      </c>
      <c r="BK854" s="27">
        <v>0.5</v>
      </c>
      <c r="BM854" s="27">
        <v>0.06</v>
      </c>
      <c r="BO854" s="27">
        <v>0.7</v>
      </c>
      <c r="BP854" s="27">
        <v>0</v>
      </c>
      <c r="BS854" s="27">
        <v>6.25</v>
      </c>
      <c r="BV854" s="27" t="s">
        <v>4</v>
      </c>
      <c r="BW854" s="27">
        <v>9053</v>
      </c>
      <c r="CA854" s="27">
        <f>CB854+J854+L854+P854+AD854+AI854</f>
        <v>100</v>
      </c>
      <c r="CB854" s="27">
        <f>100-(J854+L854+P854+AI854+AD854+AH854)</f>
        <v>62.62</v>
      </c>
    </row>
    <row r="855" spans="1:80" x14ac:dyDescent="0.3">
      <c r="A855" s="10"/>
      <c r="C855"/>
      <c r="I855" s="217"/>
      <c r="J855" s="216"/>
      <c r="K855" s="216"/>
      <c r="L855" s="216"/>
      <c r="M855" s="216"/>
      <c r="N855" s="216"/>
      <c r="P855" s="216"/>
      <c r="Q855" s="216"/>
      <c r="R855" s="216"/>
      <c r="S855" s="216"/>
      <c r="V855" s="241"/>
      <c r="W855" s="241"/>
      <c r="X855" s="241"/>
      <c r="Y855" s="241"/>
      <c r="AI855" s="191" t="s">
        <v>557</v>
      </c>
    </row>
    <row r="856" spans="1:80" x14ac:dyDescent="0.3">
      <c r="A856" s="10">
        <v>110003</v>
      </c>
      <c r="C856" s="25" t="s">
        <v>407</v>
      </c>
      <c r="D856" s="107">
        <v>3</v>
      </c>
      <c r="E856" s="16" t="s">
        <v>168</v>
      </c>
      <c r="F856" s="16" t="s">
        <v>3</v>
      </c>
      <c r="I856" s="217"/>
      <c r="J856" s="216"/>
      <c r="K856" s="216"/>
      <c r="L856" s="216"/>
      <c r="M856" s="216"/>
      <c r="N856" s="216"/>
      <c r="P856" s="216"/>
      <c r="Q856" s="216"/>
      <c r="R856" s="216"/>
      <c r="S856" s="216"/>
      <c r="V856" s="241"/>
      <c r="W856" s="241"/>
      <c r="X856" s="241"/>
      <c r="Y856" s="241"/>
      <c r="BS856" s="27">
        <v>6.25</v>
      </c>
    </row>
    <row r="857" spans="1:80" x14ac:dyDescent="0.3">
      <c r="A857" s="10"/>
      <c r="I857" s="217"/>
      <c r="J857" s="216"/>
      <c r="K857" s="216"/>
      <c r="L857" s="216"/>
      <c r="M857" s="216"/>
      <c r="N857" s="216"/>
      <c r="P857" s="216"/>
      <c r="Q857" s="216"/>
      <c r="R857" s="216"/>
      <c r="S857" s="216"/>
      <c r="V857" s="241"/>
      <c r="W857" s="241"/>
      <c r="X857" s="241"/>
      <c r="Y857" s="241"/>
    </row>
    <row r="858" spans="1:80" x14ac:dyDescent="0.3">
      <c r="A858" s="10">
        <v>110004</v>
      </c>
      <c r="B858" t="s">
        <v>499</v>
      </c>
      <c r="C858" s="25" t="s">
        <v>407</v>
      </c>
      <c r="D858" s="14">
        <v>2</v>
      </c>
      <c r="E858" s="16" t="s">
        <v>169</v>
      </c>
      <c r="F858" s="16" t="s">
        <v>1622</v>
      </c>
      <c r="H858" s="27">
        <v>1</v>
      </c>
      <c r="I858" s="217">
        <f>(L858*17)+(P858*37)+(CB858*17)+(AH858*29)+(AD858*8)</f>
        <v>867.69999999999993</v>
      </c>
      <c r="J858" s="216">
        <v>61</v>
      </c>
      <c r="K858" s="216">
        <v>0.55000000000000004</v>
      </c>
      <c r="L858" s="216">
        <v>3.5</v>
      </c>
      <c r="M858" s="216">
        <v>3.5</v>
      </c>
      <c r="N858" s="216">
        <v>0</v>
      </c>
      <c r="O858" s="27">
        <v>4.3999999999999997E-2</v>
      </c>
      <c r="P858" s="216">
        <v>11</v>
      </c>
      <c r="Q858" s="216"/>
      <c r="R858" s="216">
        <v>6.79</v>
      </c>
      <c r="S858" s="216">
        <v>3.17</v>
      </c>
      <c r="T858" s="27">
        <v>0.41</v>
      </c>
      <c r="U858" s="27">
        <v>0.74</v>
      </c>
      <c r="V858" s="241">
        <v>23.6</v>
      </c>
      <c r="W858" s="241"/>
      <c r="X858" s="241"/>
      <c r="Y858" s="241" t="s">
        <v>501</v>
      </c>
      <c r="Z858" s="27">
        <v>21.5</v>
      </c>
      <c r="AD858" s="27">
        <v>0</v>
      </c>
      <c r="AI858" s="27">
        <v>0.9</v>
      </c>
      <c r="AJ858" s="27">
        <v>128</v>
      </c>
      <c r="AK858" s="27">
        <v>0.1</v>
      </c>
      <c r="AL858" s="27">
        <v>14</v>
      </c>
      <c r="AM858" s="27">
        <v>105</v>
      </c>
      <c r="AN858" s="27">
        <v>199</v>
      </c>
      <c r="AO858" s="27">
        <v>80</v>
      </c>
      <c r="AP858" s="27">
        <v>0.69</v>
      </c>
      <c r="AQ858" s="27">
        <v>0.02</v>
      </c>
      <c r="AR858" s="27">
        <v>2.6</v>
      </c>
      <c r="AS858" s="27">
        <v>8</v>
      </c>
      <c r="AU858" s="27">
        <v>117</v>
      </c>
      <c r="AV858" s="27">
        <v>91</v>
      </c>
      <c r="AW858" s="27">
        <v>154</v>
      </c>
      <c r="BD858" s="27">
        <v>0.12</v>
      </c>
      <c r="BG858" s="27">
        <v>0</v>
      </c>
      <c r="BI858" s="27">
        <v>0.04</v>
      </c>
      <c r="BJ858" s="27">
        <v>0.24</v>
      </c>
      <c r="BK858" s="27">
        <v>0.1</v>
      </c>
      <c r="BM858" s="27">
        <v>4.8000000000000001E-2</v>
      </c>
      <c r="BN858" s="27">
        <v>5</v>
      </c>
      <c r="BO858" s="27">
        <v>0.4</v>
      </c>
      <c r="BP858" s="27">
        <v>1</v>
      </c>
      <c r="BS858" s="27">
        <v>6.25</v>
      </c>
      <c r="BV858" s="27" t="s">
        <v>186</v>
      </c>
      <c r="BW858" s="27">
        <v>3483</v>
      </c>
      <c r="CA858" s="27">
        <f>CB858+J858+L858+P858+AD858+AI858</f>
        <v>100</v>
      </c>
      <c r="CB858" s="27">
        <f>100-(J858+L858+P858+AI858+AD858+AH858)</f>
        <v>23.599999999999994</v>
      </c>
    </row>
    <row r="859" spans="1:80" x14ac:dyDescent="0.3">
      <c r="A859" s="10"/>
      <c r="C859"/>
      <c r="I859" s="217"/>
      <c r="J859" s="216"/>
      <c r="K859" s="216"/>
      <c r="L859" s="216"/>
      <c r="M859" s="216" t="s">
        <v>1110</v>
      </c>
      <c r="N859" s="216" t="s">
        <v>1110</v>
      </c>
      <c r="P859" s="216"/>
      <c r="Q859" s="216"/>
      <c r="R859" s="216"/>
      <c r="S859" s="216"/>
      <c r="V859" s="241"/>
      <c r="W859" s="241"/>
      <c r="X859" s="241"/>
      <c r="Y859" s="241"/>
    </row>
    <row r="860" spans="1:80" x14ac:dyDescent="0.3">
      <c r="A860" s="10">
        <v>110005</v>
      </c>
      <c r="B860" t="s">
        <v>499</v>
      </c>
      <c r="C860" s="25" t="s">
        <v>407</v>
      </c>
      <c r="D860" s="14">
        <v>2</v>
      </c>
      <c r="E860" s="16" t="s">
        <v>177</v>
      </c>
      <c r="F860" s="16" t="s">
        <v>1620</v>
      </c>
      <c r="H860" s="27">
        <v>1</v>
      </c>
      <c r="I860" s="217">
        <f>(L860*17)+(P860*37)+(CB860*17)+(AH860*29)+(AD860*8)</f>
        <v>1038</v>
      </c>
      <c r="J860" s="216">
        <v>57.2</v>
      </c>
      <c r="K860" s="216">
        <v>0.55000000000000004</v>
      </c>
      <c r="L860" s="216">
        <v>3.5</v>
      </c>
      <c r="M860" s="216">
        <v>3.5</v>
      </c>
      <c r="N860" s="216">
        <v>0</v>
      </c>
      <c r="O860" s="27">
        <v>6.0999999999999999E-2</v>
      </c>
      <c r="P860" s="216">
        <v>16.2</v>
      </c>
      <c r="Q860" s="216"/>
      <c r="R860" s="216">
        <v>9.9700000000000006</v>
      </c>
      <c r="S860" s="216">
        <v>4.66</v>
      </c>
      <c r="T860" s="27">
        <v>0.6</v>
      </c>
      <c r="U860" s="27">
        <v>1.0900000000000001</v>
      </c>
      <c r="V860" s="241">
        <v>22.4</v>
      </c>
      <c r="W860" s="241"/>
      <c r="X860" s="241"/>
      <c r="Y860" s="241" t="s">
        <v>501</v>
      </c>
      <c r="Z860" s="27">
        <v>20.399999999999999</v>
      </c>
      <c r="AD860" s="27">
        <v>0</v>
      </c>
      <c r="AI860" s="27">
        <v>0.8</v>
      </c>
      <c r="AJ860" s="27">
        <v>117</v>
      </c>
      <c r="AK860" s="27">
        <v>0.1</v>
      </c>
      <c r="AL860" s="27">
        <v>11</v>
      </c>
      <c r="AM860" s="27">
        <v>95</v>
      </c>
      <c r="AN860" s="27">
        <v>159</v>
      </c>
      <c r="AO860" s="27">
        <v>56</v>
      </c>
      <c r="AP860" s="27">
        <v>124</v>
      </c>
      <c r="AQ860" s="27">
        <v>0.03</v>
      </c>
      <c r="AR860" s="27">
        <v>2.6</v>
      </c>
      <c r="AS860" s="27">
        <v>8</v>
      </c>
      <c r="AU860" s="27">
        <v>184</v>
      </c>
      <c r="AV860" s="27">
        <v>143</v>
      </c>
      <c r="AW860" s="27">
        <v>243</v>
      </c>
      <c r="BD860" s="27">
        <v>0.13</v>
      </c>
      <c r="BG860" s="27">
        <v>0</v>
      </c>
      <c r="BI860" s="27">
        <v>0.04</v>
      </c>
      <c r="BJ860" s="27">
        <v>0.16</v>
      </c>
      <c r="BK860" s="27">
        <v>0.1</v>
      </c>
      <c r="BM860" s="27">
        <v>3.7999999999999999E-2</v>
      </c>
      <c r="BN860" s="27">
        <v>5</v>
      </c>
      <c r="BO860" s="27">
        <v>0.4</v>
      </c>
      <c r="BP860" s="27">
        <v>1</v>
      </c>
      <c r="BS860" s="27">
        <v>6.25</v>
      </c>
      <c r="BV860" s="27" t="s">
        <v>186</v>
      </c>
      <c r="BW860" s="27">
        <v>3519</v>
      </c>
      <c r="CA860" s="27">
        <f>CB860+J860+L860+P860+AD860+AI860</f>
        <v>100</v>
      </c>
      <c r="CB860" s="27">
        <f>100-(J860+L860+P860+AI860+AD860+AH860)</f>
        <v>22.299999999999997</v>
      </c>
    </row>
    <row r="861" spans="1:80" x14ac:dyDescent="0.3">
      <c r="A861" s="10"/>
      <c r="I861" s="217"/>
      <c r="J861" s="216"/>
      <c r="K861" s="216"/>
      <c r="L861" s="216"/>
      <c r="M861" s="216" t="s">
        <v>1110</v>
      </c>
      <c r="N861" s="216" t="s">
        <v>1110</v>
      </c>
      <c r="P861" s="216"/>
      <c r="Q861" s="216"/>
      <c r="R861" s="216"/>
      <c r="S861" s="216"/>
      <c r="V861" s="241"/>
      <c r="W861" s="241"/>
      <c r="X861" s="241"/>
      <c r="Y861" s="241"/>
    </row>
    <row r="862" spans="1:80" x14ac:dyDescent="0.3">
      <c r="A862" s="10">
        <v>110006</v>
      </c>
      <c r="C862" s="25" t="s">
        <v>407</v>
      </c>
      <c r="D862" s="107">
        <v>3</v>
      </c>
      <c r="E862" s="16" t="s">
        <v>329</v>
      </c>
      <c r="F862" s="16" t="s">
        <v>1623</v>
      </c>
      <c r="I862" s="217"/>
      <c r="J862" s="216"/>
      <c r="K862" s="216"/>
      <c r="L862" s="216"/>
      <c r="M862" s="216"/>
      <c r="N862" s="216"/>
      <c r="P862" s="216"/>
      <c r="Q862" s="216"/>
      <c r="R862" s="216"/>
      <c r="S862" s="216"/>
      <c r="V862" s="241"/>
      <c r="W862" s="241"/>
      <c r="X862" s="241"/>
      <c r="Y862" s="241"/>
      <c r="BS862" s="27">
        <v>6.25</v>
      </c>
    </row>
    <row r="863" spans="1:80" x14ac:dyDescent="0.3">
      <c r="A863" s="10"/>
      <c r="C863"/>
      <c r="I863" s="217"/>
      <c r="J863" s="216"/>
      <c r="K863" s="216"/>
      <c r="L863" s="216"/>
      <c r="M863" s="216"/>
      <c r="N863" s="216"/>
      <c r="P863" s="216"/>
      <c r="Q863" s="216"/>
      <c r="R863" s="216"/>
      <c r="S863" s="216"/>
      <c r="V863" s="241"/>
      <c r="W863" s="241"/>
      <c r="X863" s="241"/>
      <c r="Y863" s="241"/>
    </row>
    <row r="864" spans="1:80" x14ac:dyDescent="0.3">
      <c r="A864" s="10">
        <v>110007</v>
      </c>
      <c r="B864" t="s">
        <v>499</v>
      </c>
      <c r="C864" s="25" t="s">
        <v>407</v>
      </c>
      <c r="D864" s="14">
        <v>2</v>
      </c>
      <c r="E864" s="16" t="s">
        <v>1352</v>
      </c>
      <c r="F864" s="16" t="s">
        <v>1621</v>
      </c>
      <c r="H864" s="27">
        <v>1</v>
      </c>
      <c r="I864" s="217">
        <f>(L864*17)+(P864*37)+(CB864*17)+(AH864*29)+(AD864*8)</f>
        <v>746.89999999999986</v>
      </c>
      <c r="J864" s="216">
        <v>65.3</v>
      </c>
      <c r="K864" s="216">
        <v>0.5</v>
      </c>
      <c r="L864" s="216">
        <v>3.2</v>
      </c>
      <c r="M864" s="216">
        <v>3.2</v>
      </c>
      <c r="N864" s="216">
        <v>0</v>
      </c>
      <c r="O864" s="27">
        <v>7.0000000000000001E-3</v>
      </c>
      <c r="P864" s="216">
        <v>8.6999999999999993</v>
      </c>
      <c r="Q864" s="216"/>
      <c r="R864" s="216">
        <v>4.4000000000000004</v>
      </c>
      <c r="S864" s="216">
        <v>3.2</v>
      </c>
      <c r="T864" s="27">
        <v>0.8</v>
      </c>
      <c r="V864" s="241">
        <v>21.8</v>
      </c>
      <c r="W864" s="241"/>
      <c r="X864" s="241"/>
      <c r="Y864" s="241" t="s">
        <v>501</v>
      </c>
      <c r="Z864" s="27">
        <v>18.2</v>
      </c>
      <c r="AD864" s="27">
        <v>0</v>
      </c>
      <c r="AI864" s="27">
        <v>1</v>
      </c>
      <c r="AJ864" s="27">
        <v>120</v>
      </c>
      <c r="AK864" s="27">
        <v>0.1</v>
      </c>
      <c r="AL864" s="27">
        <v>13</v>
      </c>
      <c r="AM864" s="27">
        <v>100</v>
      </c>
      <c r="AN864" s="27">
        <v>170</v>
      </c>
      <c r="AO864" s="27">
        <v>76</v>
      </c>
      <c r="AP864" s="27">
        <v>0.3</v>
      </c>
      <c r="AQ864" s="27" t="s">
        <v>501</v>
      </c>
      <c r="AS864" s="27" t="s">
        <v>501</v>
      </c>
      <c r="AU864" s="27">
        <v>2</v>
      </c>
      <c r="AV864" s="27">
        <v>1</v>
      </c>
      <c r="AW864" s="27">
        <v>6</v>
      </c>
      <c r="BD864" s="27" t="s">
        <v>501</v>
      </c>
      <c r="BG864" s="27">
        <v>0.84</v>
      </c>
      <c r="BI864" s="27">
        <v>0.04</v>
      </c>
      <c r="BJ864" s="27">
        <v>0.24</v>
      </c>
      <c r="BK864" s="27">
        <v>0.1</v>
      </c>
      <c r="BM864" s="27">
        <v>7.0000000000000007E-2</v>
      </c>
      <c r="BN864" s="27">
        <v>8</v>
      </c>
      <c r="BO864" s="27">
        <v>0.5</v>
      </c>
      <c r="BP864" s="27">
        <v>1</v>
      </c>
      <c r="BS864" s="27">
        <v>6.25</v>
      </c>
      <c r="BV864" s="27" t="s">
        <v>186</v>
      </c>
      <c r="BW864" s="27">
        <v>3491</v>
      </c>
      <c r="CA864" s="27">
        <f>CB864+J864+L864+P864+AD864+AI864</f>
        <v>100</v>
      </c>
      <c r="CB864" s="27">
        <f>100-(J864+L864+P864+AI864+AD864+AH864)</f>
        <v>21.799999999999997</v>
      </c>
    </row>
    <row r="865" spans="1:80" x14ac:dyDescent="0.3">
      <c r="A865" s="10"/>
      <c r="I865" s="217"/>
      <c r="J865" s="216"/>
      <c r="K865" s="216"/>
      <c r="L865" s="216"/>
      <c r="M865" s="216" t="s">
        <v>1110</v>
      </c>
      <c r="N865" s="216" t="s">
        <v>1110</v>
      </c>
      <c r="P865" s="216"/>
      <c r="Q865" s="216"/>
      <c r="R865" s="216"/>
      <c r="S865" s="216"/>
      <c r="V865" s="241"/>
      <c r="W865" s="241"/>
      <c r="X865" s="241"/>
      <c r="Y865" s="241"/>
    </row>
    <row r="866" spans="1:80" x14ac:dyDescent="0.3">
      <c r="A866" s="41" t="s">
        <v>268</v>
      </c>
      <c r="B866" t="s">
        <v>499</v>
      </c>
      <c r="C866" s="25" t="s">
        <v>407</v>
      </c>
      <c r="D866" s="25">
        <v>1</v>
      </c>
      <c r="E866" s="16" t="s">
        <v>269</v>
      </c>
      <c r="H866" s="27">
        <v>1</v>
      </c>
      <c r="I866" s="217">
        <f>(L866*17)+(P866*37)+(CB866*17)+(AH866*29)+(AD866*8)</f>
        <v>1176.4000000000001</v>
      </c>
      <c r="J866" s="216">
        <v>29.9</v>
      </c>
      <c r="K866" s="223">
        <f>L866/BS866</f>
        <v>0.97599999999999998</v>
      </c>
      <c r="L866" s="216">
        <v>6.1</v>
      </c>
      <c r="M866" s="216">
        <v>0</v>
      </c>
      <c r="N866" s="216">
        <v>6.1</v>
      </c>
      <c r="O866" s="27">
        <v>0</v>
      </c>
      <c r="P866" s="216">
        <v>0</v>
      </c>
      <c r="Q866" s="216"/>
      <c r="R866" s="216">
        <v>0</v>
      </c>
      <c r="S866" s="216">
        <v>0</v>
      </c>
      <c r="T866" s="27">
        <v>0</v>
      </c>
      <c r="V866" s="241">
        <v>62.5</v>
      </c>
      <c r="W866" s="241"/>
      <c r="X866" s="241"/>
      <c r="Y866" s="241">
        <v>0</v>
      </c>
      <c r="Z866" s="27">
        <v>62.5</v>
      </c>
      <c r="AD866" s="27">
        <v>0</v>
      </c>
      <c r="AI866" s="27">
        <v>0.9</v>
      </c>
      <c r="AJ866" s="27">
        <v>32</v>
      </c>
      <c r="AK866" s="27">
        <v>1.7</v>
      </c>
      <c r="AL866" s="27">
        <v>4</v>
      </c>
      <c r="AM866" s="27">
        <v>7</v>
      </c>
      <c r="AN866" s="27">
        <v>25</v>
      </c>
      <c r="AO866" s="27">
        <v>25</v>
      </c>
      <c r="AQ866" s="27">
        <v>0.16</v>
      </c>
      <c r="AU866" s="27">
        <v>0</v>
      </c>
      <c r="BD866" s="27">
        <v>0</v>
      </c>
      <c r="BG866" s="27">
        <v>0</v>
      </c>
      <c r="BI866" s="27">
        <v>0</v>
      </c>
      <c r="BJ866" s="27">
        <v>0</v>
      </c>
      <c r="BK866" s="27">
        <v>0</v>
      </c>
      <c r="BM866" s="27">
        <v>0</v>
      </c>
      <c r="BN866" s="27">
        <v>0</v>
      </c>
      <c r="BP866" s="27">
        <v>0</v>
      </c>
      <c r="BS866" s="27">
        <v>6.25</v>
      </c>
      <c r="BV866" s="27" t="s">
        <v>186</v>
      </c>
      <c r="BW866" s="27">
        <v>9022</v>
      </c>
      <c r="CA866" s="27">
        <v>100</v>
      </c>
      <c r="CB866" s="27">
        <f>100-(J866+L866+P866+AI866+AD866+AH866)</f>
        <v>63.1</v>
      </c>
    </row>
    <row r="867" spans="1:80" x14ac:dyDescent="0.3">
      <c r="A867" s="10"/>
      <c r="I867" s="217"/>
      <c r="J867" s="216"/>
      <c r="K867" s="216"/>
      <c r="L867" s="216"/>
      <c r="M867" s="216"/>
      <c r="N867" s="216"/>
      <c r="P867" s="216"/>
      <c r="Q867" s="216"/>
      <c r="R867" s="216"/>
      <c r="S867" s="216"/>
      <c r="Y867" s="27" t="s">
        <v>1110</v>
      </c>
      <c r="AI867" s="27" t="s">
        <v>1150</v>
      </c>
    </row>
    <row r="868" spans="1:80" x14ac:dyDescent="0.3">
      <c r="A868" s="10">
        <v>110002</v>
      </c>
      <c r="B868" t="s">
        <v>499</v>
      </c>
      <c r="C868" s="25" t="s">
        <v>409</v>
      </c>
      <c r="D868" s="14">
        <v>2</v>
      </c>
      <c r="E868" s="16" t="s">
        <v>326</v>
      </c>
      <c r="I868" s="217">
        <f>(L868*17)+(P868*37)+(CB868*17)+(AH868*29)+(AD868*8)</f>
        <v>162.26206896551707</v>
      </c>
      <c r="J868" s="216">
        <v>90.244827586206895</v>
      </c>
      <c r="K868" s="223">
        <f>L868/BS868</f>
        <v>0.1346206896551724</v>
      </c>
      <c r="L868" s="216">
        <v>0.84137931034482749</v>
      </c>
      <c r="M868" s="216">
        <v>0</v>
      </c>
      <c r="N868" s="216">
        <v>0.84137931034482749</v>
      </c>
      <c r="O868" s="27">
        <v>0</v>
      </c>
      <c r="P868" s="216">
        <v>0</v>
      </c>
      <c r="Q868" s="216"/>
      <c r="R868" s="216">
        <v>0</v>
      </c>
      <c r="S868" s="216">
        <v>0</v>
      </c>
      <c r="T868" s="27">
        <v>0</v>
      </c>
      <c r="U868" s="27">
        <v>0</v>
      </c>
      <c r="V868" s="241">
        <v>8.6206896551724146</v>
      </c>
      <c r="W868" s="241">
        <v>0</v>
      </c>
      <c r="X868" s="241">
        <v>0</v>
      </c>
      <c r="Y868" s="241">
        <v>0</v>
      </c>
      <c r="Z868" s="241">
        <v>8.6206896551724146</v>
      </c>
      <c r="AA868" s="241">
        <v>0</v>
      </c>
      <c r="AB868" s="27">
        <v>0</v>
      </c>
      <c r="AC868" s="27">
        <v>0</v>
      </c>
      <c r="AD868" s="27">
        <v>0</v>
      </c>
      <c r="AE868" s="27">
        <v>0</v>
      </c>
      <c r="AF868" s="27">
        <v>0</v>
      </c>
      <c r="AG868" s="27">
        <v>0</v>
      </c>
      <c r="AH868" s="27">
        <v>0</v>
      </c>
      <c r="AI868" s="27">
        <v>0.21034482758620687</v>
      </c>
      <c r="AJ868" s="27">
        <v>6.1379310344827589</v>
      </c>
      <c r="AK868" s="27">
        <v>0.23448275862068968</v>
      </c>
      <c r="AL868" s="27">
        <v>1.4137931034482758</v>
      </c>
      <c r="AM868" s="27">
        <v>0.96551724137931028</v>
      </c>
      <c r="AN868" s="27">
        <v>3.4482758620689653</v>
      </c>
      <c r="AO868" s="27">
        <v>5.1724137931034484</v>
      </c>
      <c r="AP868" s="27">
        <v>0</v>
      </c>
      <c r="AQ868" s="27">
        <v>2.8103448275862072E-2</v>
      </c>
      <c r="AR868" s="27">
        <v>0</v>
      </c>
      <c r="AS868" s="27">
        <v>0</v>
      </c>
      <c r="AT868" s="27">
        <v>0</v>
      </c>
      <c r="AU868" s="27">
        <v>0</v>
      </c>
      <c r="AV868" s="27">
        <v>0</v>
      </c>
      <c r="AW868" s="27">
        <v>0</v>
      </c>
      <c r="AX868" s="27">
        <v>0</v>
      </c>
      <c r="AY868" s="27">
        <v>0</v>
      </c>
      <c r="AZ868" s="27">
        <v>0</v>
      </c>
      <c r="BA868" s="27">
        <v>0</v>
      </c>
      <c r="BB868" s="27">
        <v>0</v>
      </c>
      <c r="BC868" s="27">
        <v>0</v>
      </c>
      <c r="BD868" s="27">
        <v>0</v>
      </c>
      <c r="BE868" s="27">
        <v>0</v>
      </c>
      <c r="BF868" s="27">
        <v>0</v>
      </c>
      <c r="BG868" s="27">
        <v>0</v>
      </c>
      <c r="BH868" s="27">
        <v>0</v>
      </c>
      <c r="BI868" s="27">
        <v>0</v>
      </c>
      <c r="BJ868" s="27">
        <v>0</v>
      </c>
      <c r="BK868" s="27">
        <v>0</v>
      </c>
      <c r="BM868" s="27">
        <v>0</v>
      </c>
      <c r="BN868" s="27">
        <v>0</v>
      </c>
      <c r="BO868" s="27">
        <v>0</v>
      </c>
      <c r="BP868" s="27">
        <v>0</v>
      </c>
      <c r="BS868" s="27">
        <v>6.25</v>
      </c>
      <c r="BV868" s="27" t="s">
        <v>496</v>
      </c>
      <c r="CA868" s="27">
        <v>100</v>
      </c>
      <c r="CB868" s="27">
        <f>100-(J868+L868+P868+AI868+AD868+AH868)</f>
        <v>8.7034482758620584</v>
      </c>
    </row>
    <row r="869" spans="1:80" x14ac:dyDescent="0.3">
      <c r="A869" s="10"/>
      <c r="C869"/>
      <c r="I869" s="217"/>
      <c r="J869" s="216"/>
      <c r="K869" s="216"/>
      <c r="L869" s="216"/>
      <c r="M869" s="216"/>
      <c r="N869" s="216"/>
      <c r="P869" s="216"/>
      <c r="V869" s="241"/>
      <c r="W869" s="241"/>
      <c r="X869" s="241"/>
      <c r="Y869" s="241"/>
      <c r="Z869" s="241"/>
      <c r="AA869" s="241"/>
    </row>
    <row r="870" spans="1:80" x14ac:dyDescent="0.3">
      <c r="A870" s="10">
        <v>110008</v>
      </c>
      <c r="B870" t="s">
        <v>499</v>
      </c>
      <c r="C870" t="s">
        <v>407</v>
      </c>
      <c r="D870" s="25">
        <v>1</v>
      </c>
      <c r="E870" s="16" t="s">
        <v>176</v>
      </c>
      <c r="H870" s="27">
        <v>1</v>
      </c>
      <c r="I870" s="217">
        <f>(L870*17)+(P870*37)+(CB870*17)+(AH870*29)+(AD870*8)</f>
        <v>1649</v>
      </c>
      <c r="J870" s="216">
        <v>2.1</v>
      </c>
      <c r="K870" s="223">
        <f>L870/BS870</f>
        <v>0</v>
      </c>
      <c r="L870" s="216">
        <v>0</v>
      </c>
      <c r="M870" s="216">
        <v>0</v>
      </c>
      <c r="N870" s="216">
        <v>0</v>
      </c>
      <c r="O870" s="27">
        <v>0</v>
      </c>
      <c r="P870" s="216">
        <v>0</v>
      </c>
      <c r="Q870" s="216"/>
      <c r="R870" s="216">
        <v>0</v>
      </c>
      <c r="S870" s="216">
        <v>0</v>
      </c>
      <c r="T870" s="27">
        <v>0</v>
      </c>
      <c r="V870" s="241">
        <v>96.4</v>
      </c>
      <c r="W870" s="241"/>
      <c r="X870" s="241"/>
      <c r="Y870" s="241"/>
      <c r="Z870" s="241">
        <v>96.4</v>
      </c>
      <c r="AA870" s="241"/>
      <c r="AD870" s="27">
        <v>0</v>
      </c>
      <c r="AI870" s="27">
        <v>0.9</v>
      </c>
      <c r="AJ870" s="27">
        <v>85</v>
      </c>
      <c r="AK870" s="27">
        <v>3.4</v>
      </c>
      <c r="AL870" s="27">
        <v>15</v>
      </c>
      <c r="AM870" s="27">
        <v>19</v>
      </c>
      <c r="AN870" s="27">
        <v>344</v>
      </c>
      <c r="AO870" s="27">
        <v>30</v>
      </c>
      <c r="AQ870" s="27">
        <v>0.06</v>
      </c>
      <c r="AU870" s="27">
        <v>0</v>
      </c>
      <c r="BD870" s="27">
        <v>0</v>
      </c>
      <c r="BG870" s="27">
        <v>0</v>
      </c>
      <c r="BI870" s="27">
        <v>0.01</v>
      </c>
      <c r="BJ870" s="27">
        <v>0.03</v>
      </c>
      <c r="BK870" s="27">
        <v>0.2</v>
      </c>
      <c r="BM870" s="27">
        <v>0</v>
      </c>
      <c r="BN870" s="27">
        <v>0</v>
      </c>
      <c r="BO870" s="27">
        <v>0</v>
      </c>
      <c r="BP870" s="27">
        <v>0</v>
      </c>
      <c r="BS870" s="27">
        <v>6.25</v>
      </c>
      <c r="BV870" s="27" t="s">
        <v>4</v>
      </c>
      <c r="BW870" s="27">
        <v>9032</v>
      </c>
      <c r="CA870" s="27">
        <f>CB870+J870+L870+P870+AD870+AI870</f>
        <v>100</v>
      </c>
      <c r="CB870" s="27">
        <f>100-(J870+L870+P870+AI870+AD870+AH870)</f>
        <v>97</v>
      </c>
    </row>
    <row r="871" spans="1:80" x14ac:dyDescent="0.3">
      <c r="A871" s="10"/>
      <c r="C871"/>
      <c r="I871" s="217"/>
      <c r="J871" s="216"/>
      <c r="K871" s="216"/>
      <c r="L871" s="216"/>
      <c r="M871" s="216"/>
      <c r="N871" s="216"/>
      <c r="P871" s="216"/>
      <c r="Q871" s="216"/>
      <c r="R871" s="216"/>
      <c r="S871" s="216"/>
      <c r="V871" s="241"/>
      <c r="W871" s="241"/>
      <c r="X871" s="241"/>
      <c r="Y871" s="241"/>
      <c r="Z871" s="241"/>
      <c r="AA871" s="241"/>
      <c r="AI871" s="27" t="s">
        <v>1150</v>
      </c>
    </row>
    <row r="872" spans="1:80" x14ac:dyDescent="0.3">
      <c r="A872" s="10" t="s">
        <v>1013</v>
      </c>
      <c r="B872" t="s">
        <v>499</v>
      </c>
      <c r="C872" t="s">
        <v>407</v>
      </c>
      <c r="D872" s="25">
        <v>1</v>
      </c>
      <c r="E872" s="16" t="s">
        <v>175</v>
      </c>
      <c r="H872" s="27">
        <v>1</v>
      </c>
      <c r="I872" s="217">
        <f>(L872*17)+(P872*37)+(CB872*17)+(AH872*29)+(AD872*8)</f>
        <v>1691.5</v>
      </c>
      <c r="J872" s="216">
        <v>0.5</v>
      </c>
      <c r="K872" s="216" t="s">
        <v>501</v>
      </c>
      <c r="L872" s="216">
        <v>0</v>
      </c>
      <c r="M872" s="216">
        <v>0</v>
      </c>
      <c r="N872" s="216">
        <v>0</v>
      </c>
      <c r="O872" s="27">
        <v>0</v>
      </c>
      <c r="P872" s="216">
        <v>0</v>
      </c>
      <c r="Q872" s="216"/>
      <c r="R872" s="216">
        <v>0</v>
      </c>
      <c r="S872" s="216">
        <v>0</v>
      </c>
      <c r="T872" s="27">
        <v>0</v>
      </c>
      <c r="V872" s="241">
        <v>99.5</v>
      </c>
      <c r="W872" s="241"/>
      <c r="X872" s="241"/>
      <c r="Y872" s="241"/>
      <c r="Z872" s="241">
        <v>99.5</v>
      </c>
      <c r="AA872" s="241"/>
      <c r="AD872" s="27">
        <v>0</v>
      </c>
      <c r="AI872" s="27">
        <v>0</v>
      </c>
      <c r="AJ872" s="27">
        <v>0</v>
      </c>
      <c r="AK872" s="27">
        <v>0.1</v>
      </c>
      <c r="AL872" s="27">
        <v>0</v>
      </c>
      <c r="AM872" s="27">
        <v>0</v>
      </c>
      <c r="AN872" s="27">
        <v>3</v>
      </c>
      <c r="AO872" s="27">
        <v>1</v>
      </c>
      <c r="AQ872" s="27">
        <v>0.02</v>
      </c>
      <c r="AU872" s="27">
        <v>0</v>
      </c>
      <c r="BD872" s="27">
        <v>0</v>
      </c>
      <c r="BG872" s="27">
        <v>0</v>
      </c>
      <c r="BI872" s="27">
        <v>0</v>
      </c>
      <c r="BJ872" s="27">
        <v>0</v>
      </c>
      <c r="BK872" s="27">
        <v>0</v>
      </c>
      <c r="BM872" s="27">
        <v>0</v>
      </c>
      <c r="BN872" s="27">
        <v>0</v>
      </c>
      <c r="BO872" s="27">
        <v>0</v>
      </c>
      <c r="BP872" s="27">
        <v>0</v>
      </c>
      <c r="BS872" s="27">
        <v>6.25</v>
      </c>
      <c r="BV872" s="27" t="s">
        <v>4</v>
      </c>
      <c r="BW872" s="27">
        <v>9012</v>
      </c>
      <c r="CA872" s="27">
        <f>CB872+J872+L872+P872+AD872+AI872</f>
        <v>100</v>
      </c>
      <c r="CB872" s="27">
        <f>100-(J872+L872+P872+AI872+AD872+AH872)</f>
        <v>99.5</v>
      </c>
    </row>
    <row r="873" spans="1:80" x14ac:dyDescent="0.3">
      <c r="A873" s="10"/>
      <c r="C873"/>
      <c r="I873" s="217"/>
      <c r="J873" s="216"/>
      <c r="K873" s="216" t="s">
        <v>534</v>
      </c>
      <c r="L873" s="216"/>
      <c r="N873" s="216"/>
      <c r="P873" s="216"/>
      <c r="Q873" s="216"/>
      <c r="R873" s="216"/>
      <c r="S873" s="216"/>
      <c r="V873" s="241"/>
      <c r="W873" s="241"/>
      <c r="X873" s="241"/>
      <c r="Y873" s="241"/>
      <c r="Z873" s="241"/>
      <c r="AA873" s="241"/>
      <c r="AI873" s="27" t="s">
        <v>257</v>
      </c>
    </row>
    <row r="874" spans="1:80" x14ac:dyDescent="0.3">
      <c r="A874" s="10" t="s">
        <v>1014</v>
      </c>
      <c r="B874" t="s">
        <v>499</v>
      </c>
      <c r="C874" s="25" t="s">
        <v>407</v>
      </c>
      <c r="D874" s="14">
        <v>2</v>
      </c>
      <c r="E874" s="16" t="s">
        <v>327</v>
      </c>
      <c r="H874" s="27">
        <v>1</v>
      </c>
      <c r="I874" s="217">
        <f>(L874*17)+(P874*37)+(CB874*17)+(AH874*29)+(AD874*8)</f>
        <v>1400.8000000000002</v>
      </c>
      <c r="J874" s="216">
        <v>17.3</v>
      </c>
      <c r="K874" s="223">
        <f>L874/BS874</f>
        <v>0.32</v>
      </c>
      <c r="L874" s="216">
        <v>2</v>
      </c>
      <c r="M874" s="216">
        <v>0</v>
      </c>
      <c r="N874" s="216">
        <v>2</v>
      </c>
      <c r="O874" s="27">
        <v>0</v>
      </c>
      <c r="P874" s="216">
        <v>0</v>
      </c>
      <c r="Q874" s="216"/>
      <c r="R874" s="216">
        <v>0.02</v>
      </c>
      <c r="S874" s="216">
        <v>0</v>
      </c>
      <c r="T874" s="27">
        <v>0</v>
      </c>
      <c r="V874" s="241">
        <v>80.400000000000006</v>
      </c>
      <c r="W874" s="241"/>
      <c r="X874" s="241"/>
      <c r="Y874" s="241"/>
      <c r="Z874" s="241">
        <v>80.400000000000006</v>
      </c>
      <c r="AA874" s="241"/>
      <c r="AD874" s="27">
        <v>0</v>
      </c>
      <c r="AI874" s="112">
        <v>0.3</v>
      </c>
      <c r="AJ874" s="27">
        <v>18</v>
      </c>
      <c r="AK874" s="27">
        <v>1.6</v>
      </c>
      <c r="AM874" s="27">
        <v>6</v>
      </c>
      <c r="AN874" s="27">
        <v>6</v>
      </c>
      <c r="AO874" s="27">
        <v>39</v>
      </c>
      <c r="AU874" s="27">
        <v>0</v>
      </c>
      <c r="BI874" s="27">
        <v>0</v>
      </c>
      <c r="BJ874" s="27">
        <v>0</v>
      </c>
      <c r="BK874" s="27">
        <v>0</v>
      </c>
      <c r="BO874" s="27">
        <v>0</v>
      </c>
      <c r="BP874" s="27">
        <v>0</v>
      </c>
      <c r="BS874" s="27">
        <v>6.25</v>
      </c>
      <c r="BV874" s="27" t="s">
        <v>4</v>
      </c>
      <c r="BW874" s="27">
        <v>9028</v>
      </c>
      <c r="CA874" s="27">
        <f>CB874+J874+L874+P874+AD874+AI874</f>
        <v>100</v>
      </c>
      <c r="CB874" s="27">
        <f>100-(J874+L874+P874+AI874+AD874+AH874)</f>
        <v>80.400000000000006</v>
      </c>
    </row>
    <row r="875" spans="1:80" x14ac:dyDescent="0.3">
      <c r="I875" s="217"/>
      <c r="J875" s="216"/>
      <c r="K875" s="216"/>
      <c r="L875" s="216"/>
      <c r="M875" s="216"/>
      <c r="N875" s="216"/>
      <c r="P875" s="216"/>
      <c r="Q875" s="216"/>
      <c r="R875" s="216"/>
      <c r="S875" s="216"/>
      <c r="V875" s="241"/>
      <c r="W875" s="241"/>
      <c r="X875" s="241"/>
      <c r="Y875" s="241"/>
      <c r="Z875" s="241"/>
      <c r="AA875" s="241"/>
      <c r="AI875" s="27" t="s">
        <v>739</v>
      </c>
    </row>
    <row r="876" spans="1:80" x14ac:dyDescent="0.3">
      <c r="D876" s="48" t="s">
        <v>1343</v>
      </c>
      <c r="I876" s="217"/>
      <c r="J876" s="216"/>
      <c r="K876" s="216"/>
      <c r="L876" s="216"/>
      <c r="M876" s="216"/>
      <c r="N876" s="216"/>
      <c r="P876" s="216"/>
      <c r="Q876" s="216"/>
      <c r="R876" s="216"/>
      <c r="S876" s="216"/>
      <c r="V876" s="241"/>
      <c r="W876" s="241"/>
      <c r="X876" s="241"/>
      <c r="Y876" s="241"/>
      <c r="Z876" s="241"/>
      <c r="AA876" s="241"/>
    </row>
    <row r="877" spans="1:80" ht="15" x14ac:dyDescent="0.3">
      <c r="A877" s="10">
        <v>120001</v>
      </c>
      <c r="B877" t="s">
        <v>499</v>
      </c>
      <c r="C877" t="s">
        <v>407</v>
      </c>
      <c r="D877">
        <v>1</v>
      </c>
      <c r="E877" s="44" t="s">
        <v>1354</v>
      </c>
      <c r="H877" s="27">
        <v>1</v>
      </c>
      <c r="I877" s="217">
        <f>(L877*17)+(P877*37)+(CB877*17)+(AH877*29)+(AD877*8)</f>
        <v>1779.8000000000002</v>
      </c>
      <c r="J877" s="216">
        <v>2.5</v>
      </c>
      <c r="K877" s="223">
        <f>L877/BS877</f>
        <v>2.48</v>
      </c>
      <c r="L877" s="216">
        <v>15.5</v>
      </c>
      <c r="M877" s="216">
        <v>15.5</v>
      </c>
      <c r="N877" s="216">
        <v>0</v>
      </c>
      <c r="P877" s="216">
        <v>9</v>
      </c>
      <c r="Q877" s="216"/>
      <c r="R877" s="216"/>
      <c r="S877" s="216"/>
      <c r="V877" s="241">
        <v>69</v>
      </c>
      <c r="W877" s="241"/>
      <c r="X877" s="241"/>
      <c r="Y877" s="241"/>
      <c r="Z877" s="241">
        <v>14</v>
      </c>
      <c r="AA877" s="241"/>
      <c r="AD877" s="27">
        <v>1.5</v>
      </c>
      <c r="AI877" s="27">
        <v>2.6</v>
      </c>
      <c r="AJ877" s="27">
        <v>448</v>
      </c>
      <c r="AK877" s="27">
        <v>7.5</v>
      </c>
      <c r="AM877" s="27">
        <v>374</v>
      </c>
      <c r="AN877" s="27">
        <v>497</v>
      </c>
      <c r="AO877" s="27">
        <v>255</v>
      </c>
      <c r="AU877" s="27">
        <v>300</v>
      </c>
      <c r="BD877" s="27">
        <v>5</v>
      </c>
      <c r="BG877" s="27">
        <v>2</v>
      </c>
      <c r="BI877" s="27">
        <v>0.8</v>
      </c>
      <c r="BJ877" s="27">
        <v>0.3</v>
      </c>
      <c r="BK877" s="27">
        <v>4</v>
      </c>
      <c r="BM877" s="27">
        <v>3</v>
      </c>
      <c r="BN877" s="27">
        <v>22</v>
      </c>
      <c r="BO877" s="27">
        <v>0.8</v>
      </c>
      <c r="BP877" s="27">
        <v>35</v>
      </c>
      <c r="BS877" s="27">
        <v>6.25</v>
      </c>
      <c r="BV877" s="27" t="s">
        <v>4</v>
      </c>
      <c r="BW877" s="27">
        <v>505</v>
      </c>
      <c r="CA877" s="27">
        <f>CB877+J877+L877+P877+AD877+AI877</f>
        <v>100</v>
      </c>
      <c r="CB877" s="27">
        <f>100-(J877+L877+P877+AI877+AD877+AH877)</f>
        <v>68.900000000000006</v>
      </c>
    </row>
    <row r="878" spans="1:80" ht="15" x14ac:dyDescent="0.3">
      <c r="A878" s="10"/>
      <c r="C878"/>
      <c r="D878"/>
      <c r="E878" s="44"/>
      <c r="I878" s="217"/>
      <c r="J878" s="216"/>
      <c r="K878" s="216"/>
      <c r="L878" s="216"/>
      <c r="M878" s="216" t="s">
        <v>1110</v>
      </c>
      <c r="N878" s="216" t="s">
        <v>1110</v>
      </c>
      <c r="P878" s="216"/>
      <c r="Q878" s="216"/>
      <c r="R878" s="216"/>
      <c r="S878" s="216"/>
      <c r="V878" s="241"/>
      <c r="W878" s="241"/>
      <c r="X878" s="241"/>
      <c r="Y878" s="241"/>
      <c r="Z878" s="241"/>
      <c r="AA878" s="241"/>
    </row>
    <row r="879" spans="1:80" ht="15" x14ac:dyDescent="0.3">
      <c r="A879" s="10">
        <v>120002</v>
      </c>
      <c r="C879" s="25" t="s">
        <v>407</v>
      </c>
      <c r="D879" s="107">
        <v>3</v>
      </c>
      <c r="E879" s="44" t="s">
        <v>170</v>
      </c>
      <c r="I879" s="217"/>
      <c r="J879" s="216"/>
      <c r="K879" s="216"/>
      <c r="L879" s="216"/>
      <c r="M879" s="216"/>
      <c r="N879" s="216"/>
      <c r="P879" s="216"/>
      <c r="Q879" s="216"/>
      <c r="R879" s="216"/>
      <c r="S879" s="216"/>
      <c r="V879" s="241"/>
      <c r="W879" s="241"/>
      <c r="X879" s="241"/>
      <c r="Y879" s="241"/>
      <c r="Z879" s="241"/>
      <c r="AA879" s="241"/>
      <c r="BS879" s="27">
        <v>6.25</v>
      </c>
    </row>
    <row r="880" spans="1:80" ht="15" x14ac:dyDescent="0.3">
      <c r="A880" s="10"/>
      <c r="C880"/>
      <c r="D880"/>
      <c r="E880" s="44"/>
      <c r="I880" s="217"/>
      <c r="J880" s="216"/>
      <c r="K880" s="216"/>
      <c r="L880" s="216"/>
      <c r="M880" s="216"/>
      <c r="N880" s="216"/>
      <c r="P880" s="216"/>
      <c r="Q880" s="216"/>
      <c r="R880" s="216"/>
      <c r="S880" s="216"/>
      <c r="V880" s="241"/>
      <c r="W880" s="241"/>
      <c r="X880" s="241"/>
      <c r="Y880" s="241"/>
      <c r="Z880" s="241"/>
      <c r="AA880" s="241"/>
    </row>
    <row r="881" spans="1:80" ht="15" x14ac:dyDescent="0.3">
      <c r="A881" s="10">
        <v>120003</v>
      </c>
      <c r="C881" s="25" t="s">
        <v>407</v>
      </c>
      <c r="D881" s="107">
        <v>3</v>
      </c>
      <c r="E881" s="44" t="s">
        <v>171</v>
      </c>
      <c r="I881" s="217"/>
      <c r="J881" s="216"/>
      <c r="K881" s="216"/>
      <c r="L881" s="216"/>
      <c r="M881" s="216"/>
      <c r="N881" s="216"/>
      <c r="P881" s="216"/>
      <c r="Q881" s="216"/>
      <c r="R881" s="216"/>
      <c r="S881" s="216"/>
      <c r="V881" s="241"/>
      <c r="W881" s="241"/>
      <c r="X881" s="241"/>
      <c r="Y881" s="241"/>
      <c r="Z881" s="241"/>
      <c r="AA881" s="241"/>
      <c r="BS881" s="27">
        <v>6.25</v>
      </c>
    </row>
    <row r="882" spans="1:80" ht="15" x14ac:dyDescent="0.3">
      <c r="A882" s="10"/>
      <c r="E882" s="44"/>
      <c r="I882" s="217"/>
      <c r="J882" s="216"/>
      <c r="K882" s="216"/>
      <c r="L882" s="216"/>
      <c r="M882" s="216"/>
      <c r="N882" s="216"/>
      <c r="P882" s="216"/>
      <c r="Q882" s="216"/>
      <c r="R882" s="216"/>
      <c r="S882" s="216"/>
      <c r="V882" s="241"/>
      <c r="W882" s="241"/>
      <c r="X882" s="241"/>
      <c r="Y882" s="241"/>
      <c r="Z882" s="241"/>
      <c r="AA882" s="241"/>
    </row>
    <row r="883" spans="1:80" ht="15" x14ac:dyDescent="0.3">
      <c r="A883" s="10">
        <v>120004</v>
      </c>
      <c r="C883" s="25" t="s">
        <v>407</v>
      </c>
      <c r="D883" s="107">
        <v>3</v>
      </c>
      <c r="E883" s="44" t="s">
        <v>172</v>
      </c>
      <c r="I883" s="217"/>
      <c r="J883" s="216"/>
      <c r="K883" s="216"/>
      <c r="L883" s="216"/>
      <c r="M883" s="216"/>
      <c r="N883" s="216"/>
      <c r="V883" s="241"/>
      <c r="W883" s="241"/>
      <c r="X883" s="241"/>
      <c r="Y883" s="241"/>
      <c r="Z883" s="241"/>
      <c r="AA883" s="241"/>
      <c r="BS883" s="27">
        <v>6.25</v>
      </c>
    </row>
    <row r="884" spans="1:80" ht="15" x14ac:dyDescent="0.3">
      <c r="A884" s="10"/>
      <c r="C884"/>
      <c r="D884"/>
      <c r="E884" s="44"/>
      <c r="I884" s="217"/>
      <c r="J884" s="216"/>
      <c r="K884" s="216"/>
      <c r="L884" s="216"/>
      <c r="M884" s="216"/>
      <c r="N884" s="216"/>
    </row>
    <row r="885" spans="1:80" ht="15" x14ac:dyDescent="0.3">
      <c r="A885" s="10">
        <v>120005</v>
      </c>
      <c r="B885" t="s">
        <v>499</v>
      </c>
      <c r="C885" t="s">
        <v>407</v>
      </c>
      <c r="D885">
        <v>1</v>
      </c>
      <c r="E885" s="44" t="s">
        <v>173</v>
      </c>
      <c r="H885" s="27">
        <v>1</v>
      </c>
      <c r="I885" s="217">
        <f>(L885*17)+(P885*37)+(CB885*17)+(AH885*29)+(AD885*8)</f>
        <v>1594.7999999999997</v>
      </c>
      <c r="J885" s="216">
        <v>3</v>
      </c>
      <c r="K885" s="223">
        <f>L885/BS885</f>
        <v>1.6</v>
      </c>
      <c r="L885" s="216">
        <v>10</v>
      </c>
      <c r="M885" s="216">
        <v>10</v>
      </c>
      <c r="N885" s="216">
        <v>0</v>
      </c>
      <c r="O885" s="27">
        <v>0</v>
      </c>
      <c r="P885" s="216">
        <v>1.3</v>
      </c>
      <c r="Q885" s="216"/>
      <c r="R885" s="216">
        <v>0.19</v>
      </c>
      <c r="S885" s="216">
        <v>0.11</v>
      </c>
      <c r="T885" s="27">
        <v>0.56999999999999995</v>
      </c>
      <c r="V885" s="27">
        <v>80</v>
      </c>
      <c r="Z885" s="27">
        <v>0</v>
      </c>
      <c r="AD885" s="27">
        <v>4</v>
      </c>
      <c r="AI885" s="27">
        <v>2.6</v>
      </c>
      <c r="AJ885" s="27">
        <v>130</v>
      </c>
      <c r="AK885" s="27">
        <v>15</v>
      </c>
      <c r="AL885" s="27">
        <v>85</v>
      </c>
      <c r="AM885" s="27">
        <v>114</v>
      </c>
      <c r="AN885" s="27">
        <v>130</v>
      </c>
      <c r="AO885" s="27">
        <v>69</v>
      </c>
      <c r="AP885" s="27">
        <v>2.73</v>
      </c>
      <c r="AQ885" s="27">
        <v>0.51</v>
      </c>
      <c r="AS885" s="27">
        <v>1520</v>
      </c>
      <c r="AU885" s="27">
        <v>210</v>
      </c>
      <c r="BD885" s="27">
        <v>6.25</v>
      </c>
      <c r="BG885" s="27">
        <v>3.33</v>
      </c>
      <c r="BI885" s="27">
        <v>0.55000000000000004</v>
      </c>
      <c r="BK885" s="27">
        <v>8</v>
      </c>
      <c r="BM885" s="27">
        <v>0.40500000000000003</v>
      </c>
      <c r="BN885" s="27">
        <v>19</v>
      </c>
      <c r="BO885" s="27">
        <v>1</v>
      </c>
      <c r="BP885" s="27">
        <v>65</v>
      </c>
      <c r="BS885" s="27">
        <v>6.25</v>
      </c>
      <c r="BV885" s="27" t="s">
        <v>4</v>
      </c>
      <c r="BW885" s="27">
        <v>501</v>
      </c>
      <c r="CA885" s="27">
        <f>CB885+J885+L885+P885+AD885+AI885</f>
        <v>99.999999999999986</v>
      </c>
      <c r="CB885" s="27">
        <f>100-(J885+L885+P885+AI885+AD885+AH885)</f>
        <v>79.099999999999994</v>
      </c>
    </row>
    <row r="886" spans="1:80" ht="15" x14ac:dyDescent="0.3">
      <c r="A886" s="10"/>
      <c r="C886"/>
      <c r="D886"/>
      <c r="E886" s="44"/>
      <c r="I886" s="217"/>
      <c r="J886" s="216"/>
      <c r="K886" s="216"/>
      <c r="L886" s="216"/>
      <c r="M886" s="216"/>
      <c r="N886" s="216"/>
      <c r="P886" s="216"/>
      <c r="Q886" s="216"/>
      <c r="R886" s="216"/>
      <c r="S886" s="216"/>
    </row>
    <row r="887" spans="1:80" ht="15" x14ac:dyDescent="0.3">
      <c r="A887" s="10">
        <v>120006</v>
      </c>
      <c r="C887" s="25" t="s">
        <v>407</v>
      </c>
      <c r="D887" s="107">
        <v>3</v>
      </c>
      <c r="E887" s="44" t="s">
        <v>174</v>
      </c>
      <c r="I887" s="217"/>
      <c r="J887" s="216"/>
      <c r="K887" s="216"/>
      <c r="L887" s="216"/>
      <c r="N887" s="216"/>
      <c r="P887" s="216"/>
      <c r="Q887" s="216"/>
      <c r="R887" s="216"/>
      <c r="S887" s="216"/>
      <c r="BS887" s="27">
        <v>6.25</v>
      </c>
    </row>
    <row r="888" spans="1:80" ht="15" x14ac:dyDescent="0.3">
      <c r="A888" s="10"/>
      <c r="E888" s="44"/>
      <c r="I888" s="217"/>
      <c r="J888" s="216"/>
      <c r="K888" s="216"/>
      <c r="L888" s="216"/>
      <c r="N888" s="216"/>
      <c r="P888" s="216"/>
      <c r="Q888" s="216"/>
      <c r="R888" s="216"/>
      <c r="S888" s="216"/>
    </row>
    <row r="889" spans="1:80" ht="15" x14ac:dyDescent="0.25">
      <c r="A889" s="10" t="s">
        <v>580</v>
      </c>
      <c r="C889" s="25" t="s">
        <v>407</v>
      </c>
      <c r="D889" s="107">
        <v>3</v>
      </c>
      <c r="E889" s="40" t="s">
        <v>1495</v>
      </c>
      <c r="F889" s="40"/>
      <c r="G889" s="17"/>
      <c r="I889" s="217"/>
      <c r="J889" s="216"/>
      <c r="K889" s="216"/>
      <c r="L889" s="216"/>
      <c r="N889" s="216"/>
      <c r="P889" s="216"/>
      <c r="Q889" s="216"/>
      <c r="R889" s="216"/>
      <c r="S889" s="216"/>
      <c r="BS889" s="27">
        <v>6.25</v>
      </c>
      <c r="BV889" s="27" t="s">
        <v>4</v>
      </c>
      <c r="BW889" s="27">
        <v>59</v>
      </c>
    </row>
    <row r="890" spans="1:80" ht="15" x14ac:dyDescent="0.25">
      <c r="A890" s="10"/>
      <c r="C890"/>
      <c r="D890"/>
      <c r="E890" s="40"/>
      <c r="F890" s="40"/>
      <c r="G890" s="17"/>
      <c r="I890" s="217"/>
      <c r="J890" s="216"/>
      <c r="K890" s="216"/>
      <c r="L890" s="216"/>
      <c r="N890" s="216"/>
      <c r="P890" s="216"/>
      <c r="Q890" s="216"/>
      <c r="R890" s="216"/>
      <c r="S890" s="216"/>
    </row>
    <row r="891" spans="1:80" ht="15" x14ac:dyDescent="0.25">
      <c r="A891" s="10" t="s">
        <v>581</v>
      </c>
      <c r="C891" s="25" t="s">
        <v>407</v>
      </c>
      <c r="D891" s="107">
        <v>3</v>
      </c>
      <c r="E891" s="40" t="s">
        <v>1496</v>
      </c>
      <c r="F891" s="40"/>
      <c r="G891" s="17"/>
      <c r="I891" s="217"/>
      <c r="J891" s="216"/>
      <c r="K891" s="216"/>
      <c r="L891" s="216"/>
      <c r="N891" s="216"/>
      <c r="P891" s="216"/>
      <c r="Q891" s="216"/>
      <c r="R891" s="216"/>
      <c r="S891" s="216"/>
      <c r="BS891" s="27">
        <v>6.25</v>
      </c>
      <c r="BV891" s="27" t="s">
        <v>4</v>
      </c>
      <c r="BW891" s="27">
        <v>28</v>
      </c>
    </row>
    <row r="892" spans="1:80" ht="15" x14ac:dyDescent="0.25">
      <c r="A892" s="10"/>
      <c r="E892" s="40"/>
      <c r="F892" s="40"/>
      <c r="G892" s="17"/>
      <c r="I892" s="217"/>
      <c r="J892" s="216"/>
      <c r="K892" s="216"/>
      <c r="L892" s="216"/>
      <c r="N892" s="216"/>
      <c r="P892" s="216"/>
      <c r="Q892" s="216"/>
      <c r="R892" s="216"/>
      <c r="S892" s="216"/>
    </row>
    <row r="893" spans="1:80" ht="15" x14ac:dyDescent="0.25">
      <c r="A893" s="10" t="s">
        <v>582</v>
      </c>
      <c r="C893" s="25" t="s">
        <v>407</v>
      </c>
      <c r="D893" s="107">
        <v>3</v>
      </c>
      <c r="E893" s="40" t="s">
        <v>1497</v>
      </c>
      <c r="F893" s="40"/>
      <c r="G893" s="17"/>
      <c r="I893" s="217"/>
      <c r="J893" s="216"/>
      <c r="K893" s="216"/>
      <c r="L893" s="216"/>
      <c r="N893" s="216"/>
      <c r="P893" s="216"/>
      <c r="Q893" s="216"/>
      <c r="R893" s="216"/>
      <c r="S893" s="216"/>
      <c r="BS893" s="27">
        <v>6.25</v>
      </c>
      <c r="BV893" s="27" t="s">
        <v>4</v>
      </c>
      <c r="BW893" s="27">
        <v>107</v>
      </c>
    </row>
    <row r="894" spans="1:80" ht="15" x14ac:dyDescent="0.25">
      <c r="A894" s="10"/>
      <c r="C894"/>
      <c r="D894"/>
      <c r="E894" s="40"/>
      <c r="F894" s="40"/>
      <c r="G894" s="17"/>
      <c r="I894" s="217"/>
      <c r="J894" s="216"/>
      <c r="K894" s="216"/>
      <c r="L894" s="216"/>
      <c r="N894" s="216"/>
      <c r="P894" s="216"/>
      <c r="Q894" s="216"/>
      <c r="R894" s="216"/>
      <c r="S894" s="216"/>
    </row>
    <row r="895" spans="1:80" ht="15" x14ac:dyDescent="0.25">
      <c r="A895" s="10" t="s">
        <v>583</v>
      </c>
      <c r="C895" s="25" t="s">
        <v>407</v>
      </c>
      <c r="D895" s="107">
        <v>3</v>
      </c>
      <c r="E895" s="40" t="s">
        <v>1499</v>
      </c>
      <c r="F895" s="40"/>
      <c r="G895" s="17"/>
      <c r="I895" s="217"/>
      <c r="J895" s="216"/>
      <c r="K895" s="216"/>
      <c r="L895" s="216"/>
      <c r="N895" s="216"/>
      <c r="P895" s="216"/>
      <c r="Q895" s="216"/>
      <c r="R895" s="216"/>
      <c r="S895" s="216"/>
      <c r="BS895" s="27">
        <v>6.25</v>
      </c>
      <c r="BV895" s="27" t="s">
        <v>4</v>
      </c>
      <c r="BW895" s="27">
        <v>105</v>
      </c>
    </row>
    <row r="896" spans="1:80" ht="15" x14ac:dyDescent="0.25">
      <c r="A896" s="10"/>
      <c r="C896"/>
      <c r="D896"/>
      <c r="E896" s="40"/>
      <c r="F896" s="40"/>
      <c r="G896" s="17"/>
      <c r="I896" s="217"/>
      <c r="J896" s="216"/>
      <c r="K896" s="216"/>
      <c r="L896" s="216"/>
      <c r="N896" s="216"/>
      <c r="P896" s="216"/>
      <c r="Q896" s="216"/>
      <c r="R896" s="216"/>
      <c r="S896" s="216"/>
    </row>
    <row r="897" spans="1:80" ht="15" x14ac:dyDescent="0.25">
      <c r="A897" s="10" t="s">
        <v>584</v>
      </c>
      <c r="B897" t="s">
        <v>499</v>
      </c>
      <c r="C897" t="s">
        <v>407</v>
      </c>
      <c r="D897">
        <v>1</v>
      </c>
      <c r="E897" s="40" t="s">
        <v>1498</v>
      </c>
      <c r="F897" s="40"/>
      <c r="G897" s="17"/>
      <c r="H897" s="27">
        <v>1</v>
      </c>
      <c r="I897" s="217">
        <f>(L897*17)+(P897*37)+(CB897*17)+(AH897*29)+(AD897*8)</f>
        <v>2089.83</v>
      </c>
      <c r="J897" s="216">
        <v>2</v>
      </c>
      <c r="K897" s="161">
        <f>L897/BS897</f>
        <v>2.1919999999999997</v>
      </c>
      <c r="L897" s="216">
        <v>13.7</v>
      </c>
      <c r="M897" s="27">
        <v>13.7</v>
      </c>
      <c r="N897" s="216">
        <v>0</v>
      </c>
      <c r="O897" s="27">
        <v>0</v>
      </c>
      <c r="P897" s="216">
        <v>28</v>
      </c>
      <c r="Q897" s="216"/>
      <c r="R897" s="216">
        <v>12.31</v>
      </c>
      <c r="S897" s="216">
        <v>6.63</v>
      </c>
      <c r="T897" s="27">
        <v>7.6</v>
      </c>
      <c r="V897" s="27">
        <v>52.4</v>
      </c>
      <c r="Z897" s="27">
        <v>20.8</v>
      </c>
      <c r="AD897" s="27">
        <v>0</v>
      </c>
      <c r="AI897" s="27">
        <v>8.01</v>
      </c>
      <c r="AJ897" s="27">
        <v>538</v>
      </c>
      <c r="AK897" s="27">
        <v>9.1999999999999993</v>
      </c>
      <c r="AL897" s="27">
        <v>13.7</v>
      </c>
      <c r="AM897" s="27">
        <v>0</v>
      </c>
      <c r="AN897" s="27">
        <v>28</v>
      </c>
      <c r="AO897" s="27">
        <v>12.31</v>
      </c>
      <c r="AP897" s="27">
        <v>6.63</v>
      </c>
      <c r="AQ897" s="27">
        <v>7.6</v>
      </c>
      <c r="AS897" s="27">
        <v>0</v>
      </c>
      <c r="AU897" s="27">
        <v>461</v>
      </c>
      <c r="BD897" s="27">
        <v>7.68</v>
      </c>
      <c r="BG897" s="27">
        <v>8.76</v>
      </c>
      <c r="BI897" s="27">
        <v>0.31</v>
      </c>
      <c r="BJ897" s="27">
        <v>0.46</v>
      </c>
      <c r="BK897" s="27">
        <v>6.9</v>
      </c>
      <c r="BM897" s="27">
        <v>0.307</v>
      </c>
      <c r="BN897" s="27">
        <v>77</v>
      </c>
      <c r="BO897" s="27">
        <v>2.2999999999999998</v>
      </c>
      <c r="BP897" s="27">
        <v>42</v>
      </c>
      <c r="BS897" s="27">
        <v>6.25</v>
      </c>
      <c r="BV897" s="27" t="s">
        <v>4</v>
      </c>
      <c r="BW897" s="27">
        <v>53</v>
      </c>
      <c r="CA897" s="27">
        <f>CB897+J897+L897+P897+AD897+AI897</f>
        <v>100</v>
      </c>
      <c r="CB897" s="27">
        <f>100-(J897+L897+P897+AI897+AD897+AH897)</f>
        <v>48.29</v>
      </c>
    </row>
    <row r="898" spans="1:80" ht="15" x14ac:dyDescent="0.25">
      <c r="A898" s="10"/>
      <c r="C898"/>
      <c r="D898"/>
      <c r="E898" s="40"/>
      <c r="F898" s="40"/>
      <c r="G898" s="17"/>
      <c r="I898" s="217"/>
      <c r="J898" s="216"/>
      <c r="K898" s="216"/>
      <c r="L898" s="216"/>
      <c r="N898" s="216"/>
      <c r="AI898" s="27" t="s">
        <v>24</v>
      </c>
    </row>
    <row r="899" spans="1:80" ht="15" x14ac:dyDescent="0.25">
      <c r="A899" s="10" t="s">
        <v>585</v>
      </c>
      <c r="B899" t="s">
        <v>499</v>
      </c>
      <c r="C899" t="s">
        <v>407</v>
      </c>
      <c r="D899">
        <v>1</v>
      </c>
      <c r="E899" s="40" t="s">
        <v>1500</v>
      </c>
      <c r="F899" s="40"/>
      <c r="G899" s="17"/>
      <c r="H899" s="27">
        <v>1</v>
      </c>
      <c r="I899" s="217">
        <f>(L899*17)+(P899*37)+(CB899*17)+(AH899*29)+(AD899*8)</f>
        <v>2034.6100000000001</v>
      </c>
      <c r="J899" s="216">
        <v>3</v>
      </c>
      <c r="K899" s="223">
        <f>L899/BS899</f>
        <v>1.8240000000000001</v>
      </c>
      <c r="L899" s="216">
        <v>11.4</v>
      </c>
      <c r="M899" s="216">
        <v>0</v>
      </c>
      <c r="N899" s="216">
        <v>11.4</v>
      </c>
      <c r="P899" s="27">
        <v>25.8</v>
      </c>
      <c r="R899" s="27">
        <v>9.8000000000000007</v>
      </c>
      <c r="V899" s="27">
        <v>57.9</v>
      </c>
      <c r="Z899" s="27">
        <v>0</v>
      </c>
      <c r="AI899" s="27">
        <v>7.67</v>
      </c>
      <c r="AJ899" s="27">
        <v>230</v>
      </c>
      <c r="AK899" s="27">
        <v>6.1</v>
      </c>
      <c r="AL899" s="27">
        <v>34</v>
      </c>
      <c r="AM899" s="27">
        <v>160</v>
      </c>
      <c r="AN899" s="27">
        <v>500</v>
      </c>
      <c r="AO899" s="27">
        <v>120</v>
      </c>
      <c r="AP899" s="27">
        <v>3.8</v>
      </c>
      <c r="AQ899" s="27">
        <v>0.3</v>
      </c>
      <c r="AS899" s="27">
        <v>40</v>
      </c>
      <c r="AU899" s="27">
        <v>460</v>
      </c>
      <c r="BD899" s="27">
        <v>7.5</v>
      </c>
      <c r="BG899" s="27">
        <v>4.07</v>
      </c>
      <c r="BI899" s="27">
        <v>0.3</v>
      </c>
      <c r="BJ899" s="27">
        <v>0.7</v>
      </c>
      <c r="BK899" s="27">
        <v>3.8</v>
      </c>
      <c r="BM899" s="27">
        <v>0.4</v>
      </c>
      <c r="BN899" s="27">
        <v>46</v>
      </c>
      <c r="BO899" s="27">
        <v>1.1000000000000001</v>
      </c>
      <c r="BP899" s="27">
        <v>41</v>
      </c>
      <c r="BS899" s="27">
        <v>6.25</v>
      </c>
      <c r="BV899" s="27" t="s">
        <v>4</v>
      </c>
      <c r="BW899" s="27">
        <v>54</v>
      </c>
      <c r="CA899" s="27">
        <f>CB899+J899+L899+P899+AD899+AI899</f>
        <v>100</v>
      </c>
      <c r="CB899" s="27">
        <f>100-(J899+L899+P899+AI899+AD899+AH899)</f>
        <v>52.129999999999995</v>
      </c>
    </row>
    <row r="900" spans="1:80" ht="15" x14ac:dyDescent="0.25">
      <c r="A900" s="10"/>
      <c r="C900"/>
      <c r="D900"/>
      <c r="E900" s="40"/>
      <c r="F900" s="40"/>
      <c r="G900" s="17"/>
      <c r="I900" s="217"/>
      <c r="J900" s="216"/>
      <c r="K900" s="216"/>
      <c r="L900" s="216"/>
      <c r="M900" s="216"/>
      <c r="N900" s="216"/>
      <c r="AI900" s="27" t="s">
        <v>24</v>
      </c>
    </row>
    <row r="901" spans="1:80" ht="15" x14ac:dyDescent="0.25">
      <c r="A901" s="10" t="s">
        <v>586</v>
      </c>
      <c r="C901" s="25" t="s">
        <v>407</v>
      </c>
      <c r="D901" s="107">
        <v>3</v>
      </c>
      <c r="E901" s="40" t="s">
        <v>1506</v>
      </c>
      <c r="F901" s="40"/>
      <c r="G901" s="17"/>
      <c r="I901" s="217"/>
      <c r="J901" s="216"/>
      <c r="K901" s="216"/>
      <c r="L901" s="216"/>
      <c r="M901" s="216"/>
      <c r="N901" s="216"/>
      <c r="BS901" s="27">
        <v>6.25</v>
      </c>
      <c r="BV901" s="27" t="s">
        <v>4</v>
      </c>
      <c r="BW901" s="27">
        <v>117</v>
      </c>
    </row>
    <row r="902" spans="1:80" ht="15" x14ac:dyDescent="0.25">
      <c r="A902" s="10"/>
      <c r="E902" s="40"/>
      <c r="F902" s="40"/>
      <c r="G902" s="17"/>
      <c r="I902" s="217"/>
      <c r="J902" s="216"/>
      <c r="K902" s="216"/>
      <c r="L902" s="216"/>
      <c r="M902" s="216"/>
      <c r="N902" s="216"/>
    </row>
    <row r="903" spans="1:80" ht="15" x14ac:dyDescent="0.25">
      <c r="A903" s="41" t="s">
        <v>587</v>
      </c>
      <c r="C903" s="25" t="s">
        <v>407</v>
      </c>
      <c r="D903" s="107">
        <v>3</v>
      </c>
      <c r="E903" s="40" t="s">
        <v>1507</v>
      </c>
      <c r="F903" s="40"/>
      <c r="G903" s="17"/>
      <c r="I903" s="217"/>
      <c r="J903" s="216"/>
      <c r="K903" s="216"/>
      <c r="L903" s="216"/>
      <c r="M903" s="216"/>
      <c r="N903" s="216"/>
      <c r="BS903" s="27">
        <v>6.25</v>
      </c>
      <c r="BV903" s="27" t="s">
        <v>4</v>
      </c>
      <c r="BW903" s="27">
        <v>114</v>
      </c>
    </row>
    <row r="904" spans="1:80" ht="15" x14ac:dyDescent="0.25">
      <c r="A904" s="10"/>
      <c r="C904"/>
      <c r="D904"/>
      <c r="E904" s="40"/>
      <c r="F904" s="40"/>
      <c r="G904" s="17"/>
      <c r="I904" s="217"/>
      <c r="J904" s="216"/>
      <c r="K904" s="216"/>
      <c r="L904" s="216"/>
      <c r="M904" s="216"/>
      <c r="N904" s="216"/>
    </row>
    <row r="905" spans="1:80" ht="15" x14ac:dyDescent="0.3">
      <c r="A905" s="10" t="s">
        <v>588</v>
      </c>
      <c r="C905" s="25" t="s">
        <v>407</v>
      </c>
      <c r="D905" s="107">
        <v>3</v>
      </c>
      <c r="E905" s="44" t="s">
        <v>1353</v>
      </c>
      <c r="I905" s="217"/>
      <c r="J905" s="216"/>
      <c r="K905" s="216"/>
      <c r="L905" s="216"/>
      <c r="M905" s="216"/>
      <c r="N905" s="216"/>
      <c r="BS905" s="27">
        <v>6.25</v>
      </c>
    </row>
    <row r="906" spans="1:80" ht="15" x14ac:dyDescent="0.3">
      <c r="A906" s="10"/>
      <c r="E906" s="44"/>
      <c r="I906" s="217"/>
      <c r="J906" s="216"/>
      <c r="K906" s="216"/>
      <c r="L906" s="216"/>
      <c r="M906" s="216"/>
      <c r="N906" s="216"/>
    </row>
    <row r="907" spans="1:80" ht="15" x14ac:dyDescent="0.3">
      <c r="A907" s="10" t="s">
        <v>1016</v>
      </c>
      <c r="C907" s="25" t="s">
        <v>407</v>
      </c>
      <c r="D907" s="107">
        <v>3</v>
      </c>
      <c r="E907" s="44" t="s">
        <v>178</v>
      </c>
      <c r="I907" s="217"/>
      <c r="J907" s="216"/>
      <c r="K907" s="216"/>
      <c r="L907" s="216"/>
      <c r="M907" s="216"/>
      <c r="N907" s="216"/>
      <c r="BS907" s="27">
        <v>6.25</v>
      </c>
    </row>
    <row r="908" spans="1:80" ht="15" x14ac:dyDescent="0.3">
      <c r="A908" s="10"/>
      <c r="C908"/>
      <c r="D908"/>
      <c r="E908" s="44"/>
      <c r="I908" s="217"/>
      <c r="J908" s="216"/>
      <c r="K908" s="216"/>
      <c r="L908" s="216"/>
      <c r="M908" s="216"/>
      <c r="N908" s="216"/>
    </row>
    <row r="909" spans="1:80" ht="15" x14ac:dyDescent="0.3">
      <c r="A909" s="10" t="s">
        <v>1017</v>
      </c>
      <c r="C909" s="25" t="s">
        <v>407</v>
      </c>
      <c r="D909" s="107">
        <v>3</v>
      </c>
      <c r="E909" s="44" t="s">
        <v>179</v>
      </c>
      <c r="I909" s="217"/>
      <c r="J909" s="216"/>
      <c r="K909" s="216"/>
      <c r="L909" s="216"/>
      <c r="M909" s="216"/>
      <c r="N909" s="216"/>
      <c r="BS909" s="27">
        <v>6.25</v>
      </c>
    </row>
    <row r="910" spans="1:80" ht="15" x14ac:dyDescent="0.3">
      <c r="A910" s="10"/>
      <c r="E910" s="44"/>
      <c r="I910" s="217"/>
      <c r="J910" s="216"/>
      <c r="K910" s="216"/>
      <c r="L910" s="216"/>
      <c r="M910" s="216"/>
      <c r="N910" s="216"/>
    </row>
    <row r="911" spans="1:80" ht="15" x14ac:dyDescent="0.3">
      <c r="A911" s="10" t="s">
        <v>1018</v>
      </c>
      <c r="C911" s="25" t="s">
        <v>407</v>
      </c>
      <c r="D911" s="107">
        <v>3</v>
      </c>
      <c r="E911" s="44" t="s">
        <v>180</v>
      </c>
      <c r="I911" s="217"/>
      <c r="J911" s="216"/>
      <c r="K911" s="216"/>
      <c r="L911" s="216"/>
      <c r="M911" s="216"/>
      <c r="N911" s="216"/>
      <c r="BS911" s="27">
        <v>6.25</v>
      </c>
    </row>
    <row r="912" spans="1:80" ht="15" x14ac:dyDescent="0.3">
      <c r="A912" s="10"/>
      <c r="C912"/>
      <c r="D912"/>
      <c r="E912" s="44"/>
      <c r="I912" s="217"/>
      <c r="J912" s="216"/>
      <c r="K912" s="216"/>
      <c r="L912" s="216"/>
      <c r="M912" s="216"/>
      <c r="N912" s="216"/>
    </row>
    <row r="913" spans="1:80" ht="15" x14ac:dyDescent="0.25">
      <c r="A913" s="10" t="s">
        <v>1019</v>
      </c>
      <c r="B913" t="s">
        <v>499</v>
      </c>
      <c r="C913" t="s">
        <v>409</v>
      </c>
      <c r="D913">
        <v>1</v>
      </c>
      <c r="E913" s="40" t="s">
        <v>1199</v>
      </c>
      <c r="F913" s="40" t="s">
        <v>1200</v>
      </c>
      <c r="G913" s="17"/>
      <c r="I913" s="217">
        <f>(L913*17)+(P913*37)+(CB913*17)+(AH913*29)+(AD913*8)</f>
        <v>275.97196183286115</v>
      </c>
      <c r="J913" s="216">
        <v>78.278268847646018</v>
      </c>
      <c r="K913" s="216">
        <v>7.1855929537590429E-2</v>
      </c>
      <c r="L913" s="216">
        <v>3.9746723288245773</v>
      </c>
      <c r="M913" s="216">
        <v>3.513709761979658</v>
      </c>
      <c r="N913" s="216">
        <v>0.46096256684491971</v>
      </c>
      <c r="O913" s="217">
        <v>2.7115445108524691E-4</v>
      </c>
      <c r="P913" s="216">
        <v>0.98745412603544092</v>
      </c>
      <c r="Q913" s="216">
        <v>0</v>
      </c>
      <c r="R913" s="216">
        <v>0.15726958162944318</v>
      </c>
      <c r="S913" s="216">
        <v>0.15071668239488306</v>
      </c>
      <c r="T913" s="27">
        <v>0.50118381042256466</v>
      </c>
      <c r="U913" s="27">
        <v>0</v>
      </c>
      <c r="V913" s="241">
        <v>5.5699643493761135</v>
      </c>
      <c r="W913" s="241">
        <v>14.576811366257733</v>
      </c>
      <c r="X913" s="241">
        <v>0</v>
      </c>
      <c r="Y913" s="241">
        <v>0</v>
      </c>
      <c r="Z913" s="241">
        <v>0.75697284261298092</v>
      </c>
      <c r="AA913" s="241">
        <v>0</v>
      </c>
      <c r="AB913" s="241">
        <v>0</v>
      </c>
      <c r="AC913" s="241">
        <v>0</v>
      </c>
      <c r="AD913" s="27">
        <v>9.6711754220404718</v>
      </c>
      <c r="AE913" s="27">
        <v>0</v>
      </c>
      <c r="AF913" s="27">
        <v>0</v>
      </c>
      <c r="AG913" s="27">
        <v>0</v>
      </c>
      <c r="AH913" s="27">
        <v>0</v>
      </c>
      <c r="AI913" s="27">
        <v>1.5297630282059347</v>
      </c>
      <c r="AJ913" s="27">
        <v>35.430848275138935</v>
      </c>
      <c r="AK913" s="27">
        <v>2.3884187899758831</v>
      </c>
      <c r="AL913" s="27">
        <v>140.68396770472893</v>
      </c>
      <c r="AM913" s="27">
        <v>242.59284890426756</v>
      </c>
      <c r="AN913" s="27">
        <v>289.59295375904367</v>
      </c>
      <c r="AO913" s="27">
        <v>9.7615602390688885</v>
      </c>
      <c r="AP913" s="27">
        <v>1.6969749397085034</v>
      </c>
      <c r="AQ913" s="27">
        <v>0.2347745622313096</v>
      </c>
      <c r="AR913" s="27">
        <v>17.819366677152143</v>
      </c>
      <c r="AS913" s="27">
        <v>2.8697179406521962</v>
      </c>
      <c r="AT913" s="27">
        <v>0</v>
      </c>
      <c r="AU913" s="27">
        <v>0.13557722554262344</v>
      </c>
      <c r="AV913" s="27">
        <v>0.13557722554262344</v>
      </c>
      <c r="AW913" s="27">
        <v>0</v>
      </c>
      <c r="AX913" s="27">
        <v>1.3557722554262346</v>
      </c>
      <c r="AY913" s="27">
        <v>0</v>
      </c>
      <c r="AZ913" s="27">
        <v>0</v>
      </c>
      <c r="BA913" s="27">
        <v>0</v>
      </c>
      <c r="BB913" s="27">
        <v>0</v>
      </c>
      <c r="BC913" s="27">
        <v>54.230890217049378</v>
      </c>
      <c r="BD913" s="27">
        <v>0</v>
      </c>
      <c r="BE913" s="27">
        <v>0</v>
      </c>
      <c r="BF913" s="27">
        <v>0</v>
      </c>
      <c r="BG913" s="27">
        <v>0.34210653460749513</v>
      </c>
      <c r="BH913" s="27">
        <v>0</v>
      </c>
      <c r="BI913" s="27">
        <v>7.4160742371815025E-2</v>
      </c>
      <c r="BJ913" s="27">
        <v>8.9616546083674087E-2</v>
      </c>
      <c r="BK913" s="27">
        <v>1.8490022019502987</v>
      </c>
      <c r="BM913" s="27">
        <v>0.17991097829506128</v>
      </c>
      <c r="BN913" s="27">
        <v>9.2644437454126027</v>
      </c>
      <c r="BO913" s="27">
        <v>5.4230890217049382E-2</v>
      </c>
      <c r="BP913" s="27">
        <v>0.13557722554262344</v>
      </c>
      <c r="BS913" s="27">
        <v>6.25</v>
      </c>
      <c r="BV913" s="27" t="s">
        <v>496</v>
      </c>
      <c r="CA913" s="27">
        <f>CB913+J913+L913+P913+AD913+AI913</f>
        <v>100</v>
      </c>
      <c r="CB913" s="27">
        <f>100-(J913+L913+P913+AI913+AD913+AH913)</f>
        <v>5.5586662472475439</v>
      </c>
    </row>
    <row r="914" spans="1:80" ht="15" x14ac:dyDescent="0.25">
      <c r="A914" s="10"/>
      <c r="C914"/>
      <c r="D914"/>
      <c r="E914" s="40"/>
      <c r="F914" s="40"/>
      <c r="G914" s="17"/>
      <c r="I914" s="217"/>
      <c r="J914" s="216"/>
      <c r="K914" s="216"/>
      <c r="L914" s="216"/>
      <c r="N914" s="216"/>
      <c r="P914" s="216"/>
      <c r="Q914" s="216"/>
      <c r="R914" s="216"/>
      <c r="S914" s="216"/>
      <c r="V914" s="241"/>
      <c r="W914" s="241"/>
      <c r="X914" s="241"/>
      <c r="Y914" s="241"/>
      <c r="Z914" s="241"/>
      <c r="AA914" s="241"/>
      <c r="AB914" s="241"/>
      <c r="AC914" s="241"/>
    </row>
    <row r="915" spans="1:80" ht="15" x14ac:dyDescent="0.3">
      <c r="A915" s="10"/>
      <c r="C915" s="2"/>
      <c r="D915" s="48" t="s">
        <v>1345</v>
      </c>
      <c r="E915" s="43"/>
      <c r="G915" s="17"/>
      <c r="I915" s="217"/>
      <c r="J915" s="216"/>
      <c r="K915" s="216"/>
      <c r="L915" s="216"/>
      <c r="N915" s="216"/>
      <c r="P915" s="216"/>
      <c r="Q915" s="216"/>
      <c r="R915" s="216"/>
      <c r="S915" s="216"/>
      <c r="V915" s="241"/>
      <c r="W915" s="241"/>
      <c r="X915" s="241"/>
      <c r="Y915" s="241"/>
      <c r="Z915" s="241"/>
      <c r="AA915" s="241"/>
      <c r="AB915" s="241"/>
      <c r="AC915" s="241"/>
    </row>
    <row r="916" spans="1:80" ht="15" x14ac:dyDescent="0.25">
      <c r="A916" s="10" t="s">
        <v>561</v>
      </c>
      <c r="B916" t="s">
        <v>499</v>
      </c>
      <c r="C916" s="54" t="s">
        <v>407</v>
      </c>
      <c r="D916" s="14">
        <v>2</v>
      </c>
      <c r="E916" s="40" t="s">
        <v>330</v>
      </c>
      <c r="F916" s="5" t="s">
        <v>1549</v>
      </c>
      <c r="G916" s="17"/>
      <c r="H916" s="27">
        <v>1</v>
      </c>
      <c r="I916" s="217">
        <f>(L916*17)+(P916*37)+(CB916*17)+(AH916*29)+(AD916*8)</f>
        <v>5.0999999999999517</v>
      </c>
      <c r="J916" s="216">
        <v>99.7</v>
      </c>
      <c r="K916" s="223">
        <f>L916/BS916</f>
        <v>0</v>
      </c>
      <c r="L916" s="216">
        <v>0</v>
      </c>
      <c r="M916" s="216">
        <v>0</v>
      </c>
      <c r="N916" s="216">
        <v>0</v>
      </c>
      <c r="O916" s="27">
        <v>0</v>
      </c>
      <c r="P916" s="216">
        <v>0</v>
      </c>
      <c r="Q916" s="216"/>
      <c r="R916" s="216">
        <v>0</v>
      </c>
      <c r="S916" s="216">
        <v>0</v>
      </c>
      <c r="T916" s="27">
        <v>0</v>
      </c>
      <c r="V916" s="241">
        <v>0.3</v>
      </c>
      <c r="W916" s="241"/>
      <c r="X916" s="241"/>
      <c r="Y916" s="241"/>
      <c r="Z916" s="241">
        <v>0</v>
      </c>
      <c r="AA916" s="241"/>
      <c r="AB916" s="241"/>
      <c r="AC916" s="241"/>
      <c r="AD916" s="27">
        <v>0</v>
      </c>
      <c r="AI916" s="76">
        <v>0</v>
      </c>
      <c r="AJ916" s="27">
        <v>0</v>
      </c>
      <c r="AK916" s="27">
        <v>0</v>
      </c>
      <c r="AL916" s="27">
        <v>3</v>
      </c>
      <c r="AM916" s="27">
        <v>1</v>
      </c>
      <c r="AN916" s="27">
        <v>37</v>
      </c>
      <c r="AO916" s="27">
        <v>3</v>
      </c>
      <c r="AP916" s="27">
        <v>0.02</v>
      </c>
      <c r="AQ916" s="27">
        <v>0.01</v>
      </c>
      <c r="AU916" s="27">
        <v>0</v>
      </c>
      <c r="BD916" s="27">
        <v>0</v>
      </c>
      <c r="BI916" s="27">
        <v>0</v>
      </c>
      <c r="BJ916" s="27">
        <v>0.1</v>
      </c>
      <c r="BK916" s="27">
        <v>0</v>
      </c>
      <c r="BM916" s="27">
        <v>0</v>
      </c>
      <c r="BN916" s="27">
        <v>5</v>
      </c>
      <c r="BO916" s="27">
        <v>0</v>
      </c>
      <c r="BP916" s="27">
        <v>0</v>
      </c>
      <c r="BS916" s="27">
        <v>6.25</v>
      </c>
      <c r="BV916" s="27" t="s">
        <v>4</v>
      </c>
      <c r="BW916" s="27">
        <v>9514</v>
      </c>
      <c r="CA916" s="27">
        <f>CB916+J916+L916+P916+AD916+AI916</f>
        <v>100</v>
      </c>
      <c r="CB916" s="27">
        <f>100-(J916+L916+P916+AI916+AD916+AH916)</f>
        <v>0.29999999999999716</v>
      </c>
    </row>
    <row r="917" spans="1:80" ht="15" x14ac:dyDescent="0.25">
      <c r="A917" s="10"/>
      <c r="C917" s="10"/>
      <c r="D917"/>
      <c r="E917" s="40"/>
      <c r="F917" s="5"/>
      <c r="G917" s="17"/>
      <c r="I917" s="217"/>
      <c r="J917" s="216"/>
      <c r="K917" s="216"/>
      <c r="L917" s="216"/>
      <c r="M917" s="216"/>
      <c r="N917" s="216"/>
      <c r="P917" s="216"/>
      <c r="Q917" s="216"/>
      <c r="R917" s="216"/>
      <c r="S917" s="216"/>
      <c r="V917" s="241"/>
      <c r="W917" s="241"/>
      <c r="X917" s="241"/>
      <c r="Y917" s="241"/>
      <c r="Z917" s="241"/>
      <c r="AA917" s="241"/>
      <c r="AB917" s="241"/>
      <c r="AC917" s="241"/>
      <c r="AI917" s="27" t="s">
        <v>740</v>
      </c>
    </row>
    <row r="918" spans="1:80" ht="15" x14ac:dyDescent="0.25">
      <c r="A918" s="10" t="s">
        <v>562</v>
      </c>
      <c r="B918" t="s">
        <v>499</v>
      </c>
      <c r="C918" s="10" t="s">
        <v>407</v>
      </c>
      <c r="D918">
        <v>1</v>
      </c>
      <c r="E918" s="40" t="s">
        <v>1356</v>
      </c>
      <c r="F918" s="17"/>
      <c r="G918" s="17"/>
      <c r="H918" s="27">
        <v>1</v>
      </c>
      <c r="I918" s="217">
        <f>(L918*17)+(P918*37)+(CB918*17)+(AH918*29)+(AD918*8)</f>
        <v>366.17000000000024</v>
      </c>
      <c r="J918" s="216">
        <v>78.099999999999994</v>
      </c>
      <c r="K918" s="223">
        <f>L918/BS918</f>
        <v>9.6000000000000002E-2</v>
      </c>
      <c r="L918" s="216">
        <v>0.6</v>
      </c>
      <c r="M918" s="216">
        <v>0.6</v>
      </c>
      <c r="N918" s="216">
        <v>0</v>
      </c>
      <c r="O918" s="27">
        <v>0</v>
      </c>
      <c r="P918" s="216">
        <v>0.2</v>
      </c>
      <c r="Q918" s="216"/>
      <c r="R918" s="216">
        <v>0</v>
      </c>
      <c r="S918" s="216">
        <v>0.01</v>
      </c>
      <c r="T918" s="27">
        <v>0</v>
      </c>
      <c r="V918" s="241">
        <v>6.8</v>
      </c>
      <c r="W918" s="241"/>
      <c r="X918" s="241"/>
      <c r="Y918" s="241"/>
      <c r="Z918" s="241"/>
      <c r="AA918" s="241"/>
      <c r="AB918" s="241"/>
      <c r="AC918" s="241"/>
      <c r="AD918" s="27">
        <v>0.2</v>
      </c>
      <c r="AI918" s="27">
        <v>0.49</v>
      </c>
      <c r="AJ918" s="27">
        <v>8</v>
      </c>
      <c r="AK918" s="27">
        <v>1.33</v>
      </c>
      <c r="AL918" s="27">
        <v>2</v>
      </c>
      <c r="AM918" s="27">
        <v>5</v>
      </c>
      <c r="AN918" s="27">
        <v>18</v>
      </c>
      <c r="AO918" s="27">
        <v>4</v>
      </c>
      <c r="AP918" s="27">
        <v>0.45</v>
      </c>
      <c r="AQ918" s="27">
        <v>0.01</v>
      </c>
      <c r="AR918" s="27">
        <v>0.09</v>
      </c>
      <c r="AS918" s="27">
        <v>0</v>
      </c>
      <c r="AU918" s="27">
        <v>0</v>
      </c>
      <c r="AV918" s="27">
        <v>0</v>
      </c>
      <c r="BD918" s="27">
        <v>0</v>
      </c>
      <c r="BG918" s="27">
        <v>0</v>
      </c>
      <c r="BH918" s="27">
        <v>0</v>
      </c>
      <c r="BI918" s="27">
        <v>0.05</v>
      </c>
      <c r="BJ918" s="27">
        <v>0.05</v>
      </c>
      <c r="BK918" s="27">
        <v>0.3</v>
      </c>
      <c r="BM918" s="27">
        <v>0.01</v>
      </c>
      <c r="BN918" s="27">
        <v>9</v>
      </c>
      <c r="BP918" s="27">
        <v>0</v>
      </c>
      <c r="BS918" s="27">
        <v>6.25</v>
      </c>
      <c r="CA918" s="27">
        <f>CB918+J918+L918+P918+AD918+AI918</f>
        <v>100</v>
      </c>
      <c r="CB918" s="27">
        <f>100-(J918+L918+P918+AI918+AD918+AH918)</f>
        <v>20.410000000000011</v>
      </c>
    </row>
    <row r="919" spans="1:80" ht="15" x14ac:dyDescent="0.25">
      <c r="A919" s="10"/>
      <c r="C919" s="10"/>
      <c r="D919"/>
      <c r="E919" s="40"/>
      <c r="F919" s="17"/>
      <c r="G919" s="17"/>
      <c r="I919" s="217"/>
      <c r="J919" s="216"/>
      <c r="K919" s="216"/>
      <c r="L919" s="216"/>
      <c r="M919" s="216"/>
      <c r="N919" s="216"/>
      <c r="P919" s="216"/>
      <c r="Q919" s="216"/>
      <c r="R919" s="216"/>
      <c r="S919" s="216"/>
      <c r="V919" s="241"/>
      <c r="W919" s="241"/>
      <c r="X919" s="241"/>
      <c r="Y919" s="241"/>
      <c r="Z919" s="241"/>
      <c r="AA919" s="241"/>
      <c r="AB919" s="241"/>
      <c r="AC919" s="241"/>
    </row>
    <row r="920" spans="1:80" ht="15" x14ac:dyDescent="0.25">
      <c r="A920" s="10" t="s">
        <v>564</v>
      </c>
      <c r="B920" t="s">
        <v>499</v>
      </c>
      <c r="C920" s="10" t="s">
        <v>409</v>
      </c>
      <c r="D920">
        <v>1</v>
      </c>
      <c r="E920" s="40" t="s">
        <v>1358</v>
      </c>
      <c r="F920" s="5" t="s">
        <v>1551</v>
      </c>
      <c r="G920" s="17"/>
      <c r="H920" s="27">
        <v>0.89</v>
      </c>
      <c r="I920" s="217">
        <f>(L920*17)+(P920*37)+(CB920*17)+(AH920*29)+(AD920*8)</f>
        <v>195.00524861878461</v>
      </c>
      <c r="J920" s="216">
        <v>88.394364640883978</v>
      </c>
      <c r="K920" s="223">
        <f>L920/BS920</f>
        <v>8.061878453038674E-3</v>
      </c>
      <c r="L920" s="216">
        <v>5.0386740331491715E-2</v>
      </c>
      <c r="M920" s="216">
        <v>0</v>
      </c>
      <c r="N920" s="216">
        <v>0</v>
      </c>
      <c r="P920" s="216">
        <v>3.2872928176795581E-2</v>
      </c>
      <c r="Q920" s="216">
        <v>0</v>
      </c>
      <c r="R920" s="216">
        <v>1.0718232044198894E-2</v>
      </c>
      <c r="S920" s="216">
        <v>5.5248618784530384E-3</v>
      </c>
      <c r="T920" s="27">
        <v>7.2375690607734819E-3</v>
      </c>
      <c r="U920" s="27">
        <v>0</v>
      </c>
      <c r="V920" s="241">
        <v>11.316519337016574</v>
      </c>
      <c r="W920" s="241">
        <v>0.39110497237569064</v>
      </c>
      <c r="X920" s="241">
        <v>0</v>
      </c>
      <c r="Y920" s="241">
        <v>0</v>
      </c>
      <c r="Z920" s="241">
        <v>11.013204419889504</v>
      </c>
      <c r="AA920" s="241">
        <v>0</v>
      </c>
      <c r="AB920" s="241">
        <v>0</v>
      </c>
      <c r="AC920" s="241">
        <v>0</v>
      </c>
      <c r="AD920" s="27">
        <v>6.9060773480662974E-2</v>
      </c>
      <c r="AE920" s="27">
        <v>0</v>
      </c>
      <c r="AF920" s="27">
        <v>0</v>
      </c>
      <c r="AG920" s="27">
        <v>0</v>
      </c>
      <c r="AH920" s="27">
        <v>0</v>
      </c>
      <c r="AI920" s="27">
        <v>0.13685082872928175</v>
      </c>
      <c r="AJ920" s="27">
        <v>2.8508287292817682</v>
      </c>
      <c r="AK920" s="27">
        <v>7.4696132596685089E-2</v>
      </c>
      <c r="AL920" s="27">
        <v>2.1215469613259668</v>
      </c>
      <c r="AM920" s="27">
        <v>0.81767955801104963</v>
      </c>
      <c r="AN920" s="27">
        <v>7.7513812154696131</v>
      </c>
      <c r="AO920" s="27">
        <v>2.4972375690607738</v>
      </c>
      <c r="AP920" s="27">
        <v>2.6077348066298342E-2</v>
      </c>
      <c r="AQ920" s="27">
        <v>1.2596685082872929E-2</v>
      </c>
      <c r="AR920" s="27">
        <v>0.17955801104972377</v>
      </c>
      <c r="AS920" s="27">
        <v>0.14640883977900554</v>
      </c>
      <c r="AT920" s="27">
        <v>3.8674033149171269E-2</v>
      </c>
      <c r="AU920" s="27">
        <v>0</v>
      </c>
      <c r="AV920" s="27">
        <v>0</v>
      </c>
      <c r="AW920" s="27">
        <v>0</v>
      </c>
      <c r="BD920" s="27">
        <v>0</v>
      </c>
      <c r="BE920" s="27">
        <v>0</v>
      </c>
      <c r="BG920" s="27">
        <v>9.9558011049723755E-2</v>
      </c>
      <c r="BH920" s="27">
        <v>0</v>
      </c>
      <c r="BI920" s="27">
        <v>0</v>
      </c>
      <c r="BJ920" s="27">
        <v>1.0220994475138121E-3</v>
      </c>
      <c r="BK920" s="27">
        <v>2.8480662983425418E-2</v>
      </c>
      <c r="BL920" s="27">
        <v>0</v>
      </c>
      <c r="BM920" s="27">
        <v>4.6408839779005524E-3</v>
      </c>
      <c r="BN920" s="27">
        <v>0.21546961325966851</v>
      </c>
      <c r="BO920" s="27">
        <v>0</v>
      </c>
      <c r="BP920" s="27">
        <v>3.8674033149171269E-2</v>
      </c>
      <c r="BS920" s="27">
        <v>6.25</v>
      </c>
      <c r="BV920" s="27" t="s">
        <v>496</v>
      </c>
      <c r="CA920" s="27">
        <f>CB920+J920+L920+P920+AD920+AI920</f>
        <v>100</v>
      </c>
      <c r="CB920" s="27">
        <f>100-(J920+L920+P920+AI920+AD920+AH920)</f>
        <v>11.316464088397794</v>
      </c>
    </row>
    <row r="921" spans="1:80" ht="15" x14ac:dyDescent="0.25">
      <c r="A921" s="10"/>
      <c r="C921" s="10"/>
      <c r="D921"/>
      <c r="E921" s="40"/>
      <c r="F921" s="5"/>
      <c r="G921" s="17"/>
      <c r="I921" s="217"/>
      <c r="J921" s="216"/>
      <c r="K921" s="216"/>
      <c r="L921" s="216"/>
      <c r="M921" s="216"/>
      <c r="N921" s="216"/>
      <c r="P921" s="216"/>
      <c r="Q921" s="216"/>
      <c r="R921" s="216"/>
      <c r="S921" s="216"/>
      <c r="V921" s="241"/>
      <c r="W921" s="241"/>
      <c r="X921" s="241"/>
      <c r="Y921" s="241"/>
      <c r="Z921" s="241"/>
      <c r="AA921" s="241"/>
      <c r="AB921" s="241"/>
      <c r="AC921" s="241"/>
    </row>
    <row r="922" spans="1:80" ht="15" x14ac:dyDescent="0.25">
      <c r="A922" s="10" t="s">
        <v>563</v>
      </c>
      <c r="B922" t="s">
        <v>499</v>
      </c>
      <c r="C922" s="54" t="s">
        <v>407</v>
      </c>
      <c r="D922" s="14">
        <v>2</v>
      </c>
      <c r="E922" s="40" t="s">
        <v>331</v>
      </c>
      <c r="F922" s="17"/>
      <c r="G922" s="17"/>
      <c r="H922" s="27">
        <v>1</v>
      </c>
      <c r="I922" s="217">
        <f>(L922*17)+(P922*37)+(CB922*17)+(AH922*29)+(AD922*8)</f>
        <v>5.0999999999999517</v>
      </c>
      <c r="J922" s="216">
        <v>99.7</v>
      </c>
      <c r="K922" s="223">
        <f>L922/BS922</f>
        <v>0</v>
      </c>
      <c r="L922" s="216">
        <v>0</v>
      </c>
      <c r="M922" s="216">
        <v>0</v>
      </c>
      <c r="N922" s="216">
        <v>0</v>
      </c>
      <c r="O922" s="27">
        <v>0</v>
      </c>
      <c r="P922" s="216">
        <v>0</v>
      </c>
      <c r="Q922" s="216"/>
      <c r="R922" s="216">
        <v>0</v>
      </c>
      <c r="S922" s="216">
        <v>0</v>
      </c>
      <c r="T922" s="27">
        <v>0</v>
      </c>
      <c r="V922" s="241">
        <v>0.2</v>
      </c>
      <c r="W922" s="241"/>
      <c r="X922" s="241"/>
      <c r="Y922" s="241"/>
      <c r="Z922" s="241">
        <v>0</v>
      </c>
      <c r="AA922" s="241"/>
      <c r="AB922" s="241"/>
      <c r="AC922" s="241"/>
      <c r="AD922" s="27">
        <v>0</v>
      </c>
      <c r="AI922">
        <v>0</v>
      </c>
      <c r="AJ922" s="27">
        <v>1</v>
      </c>
      <c r="AK922" s="27">
        <v>0</v>
      </c>
      <c r="AL922" s="27">
        <v>1</v>
      </c>
      <c r="AN922" s="27">
        <v>4</v>
      </c>
      <c r="AO922" s="27">
        <v>3</v>
      </c>
      <c r="AP922" s="27">
        <v>0.02</v>
      </c>
      <c r="AQ922" s="27">
        <v>0.04</v>
      </c>
      <c r="AS922" s="27">
        <v>0.02</v>
      </c>
      <c r="BS922" s="27">
        <v>6.25</v>
      </c>
      <c r="BV922" s="27" t="s">
        <v>4</v>
      </c>
      <c r="BW922" s="27">
        <v>9559</v>
      </c>
      <c r="CA922" s="27">
        <f>CB922+J922+L922+P922+AD922+AI922</f>
        <v>100</v>
      </c>
      <c r="CB922" s="27">
        <f>100-(J922+L922+P922+AI922+AD922+AH922)</f>
        <v>0.29999999999999716</v>
      </c>
    </row>
    <row r="923" spans="1:80" ht="15" x14ac:dyDescent="0.25">
      <c r="A923" s="10"/>
      <c r="E923" s="40"/>
      <c r="F923" s="17"/>
      <c r="G923" s="17"/>
      <c r="I923" s="217"/>
      <c r="J923" s="216"/>
      <c r="K923" s="216"/>
      <c r="L923" s="216"/>
      <c r="M923" s="216"/>
      <c r="N923" s="216"/>
      <c r="P923" s="216"/>
      <c r="Q923" s="216"/>
      <c r="R923" s="216"/>
      <c r="S923" s="216"/>
      <c r="V923" s="241"/>
      <c r="W923" s="241"/>
      <c r="X923" s="241"/>
      <c r="Y923" s="241"/>
      <c r="Z923" s="241"/>
      <c r="AA923" s="241"/>
      <c r="AB923" s="241"/>
      <c r="AC923" s="241"/>
      <c r="AI923" s="27" t="s">
        <v>742</v>
      </c>
    </row>
    <row r="924" spans="1:80" ht="15" x14ac:dyDescent="0.25">
      <c r="A924" s="10" t="s">
        <v>565</v>
      </c>
      <c r="B924" t="s">
        <v>499</v>
      </c>
      <c r="C924" s="54" t="s">
        <v>407</v>
      </c>
      <c r="D924" s="14">
        <v>2</v>
      </c>
      <c r="E924" s="40" t="s">
        <v>332</v>
      </c>
      <c r="F924" s="5" t="s">
        <v>1548</v>
      </c>
      <c r="G924" s="17"/>
      <c r="H924" s="27">
        <v>1</v>
      </c>
      <c r="I924" s="217">
        <f>(L924*17)+(P924*37)+(CB924*17)+(AH924*29)+(AD924*8)</f>
        <v>5.0999999999999517</v>
      </c>
      <c r="J924" s="216">
        <v>99.7</v>
      </c>
      <c r="K924" s="223">
        <f>L924/BS924</f>
        <v>0</v>
      </c>
      <c r="L924" s="216">
        <v>0</v>
      </c>
      <c r="M924" s="216">
        <v>0</v>
      </c>
      <c r="N924" s="216">
        <v>0</v>
      </c>
      <c r="O924" s="27">
        <v>0</v>
      </c>
      <c r="P924" s="216">
        <v>0</v>
      </c>
      <c r="Q924" s="216"/>
      <c r="R924" s="216">
        <v>0</v>
      </c>
      <c r="S924" s="216">
        <v>0</v>
      </c>
      <c r="T924" s="27">
        <v>0.01</v>
      </c>
      <c r="V924" s="241">
        <v>0.2</v>
      </c>
      <c r="W924" s="241"/>
      <c r="X924" s="241"/>
      <c r="Y924" s="241"/>
      <c r="Z924" s="241">
        <v>0</v>
      </c>
      <c r="AA924" s="241"/>
      <c r="AB924" s="241"/>
      <c r="AC924" s="241"/>
      <c r="AD924" s="27">
        <v>0</v>
      </c>
      <c r="AI924">
        <v>0</v>
      </c>
      <c r="AJ924" s="27">
        <v>1</v>
      </c>
      <c r="AK924" s="27">
        <v>0</v>
      </c>
      <c r="AL924" s="27">
        <v>1</v>
      </c>
      <c r="AN924" s="27">
        <v>4</v>
      </c>
      <c r="AO924" s="27">
        <v>3</v>
      </c>
      <c r="AP924" s="27">
        <v>0.02</v>
      </c>
      <c r="AQ924" s="27">
        <v>0.04</v>
      </c>
      <c r="AS924" s="27">
        <v>0.02</v>
      </c>
      <c r="BS924" s="27">
        <v>6.25</v>
      </c>
      <c r="BV924" s="27" t="s">
        <v>4</v>
      </c>
      <c r="BW924" s="27">
        <v>9560</v>
      </c>
      <c r="CA924" s="27">
        <f>CB924+J924+L924+P924+AD924+AI924</f>
        <v>100</v>
      </c>
      <c r="CB924" s="27">
        <f>100-(J924+L924+P924+AI924+AD924+AH924)</f>
        <v>0.29999999999999716</v>
      </c>
    </row>
    <row r="925" spans="1:80" ht="15" x14ac:dyDescent="0.25">
      <c r="A925" s="10"/>
      <c r="C925" s="10"/>
      <c r="D925"/>
      <c r="E925" s="40"/>
      <c r="F925" s="5"/>
      <c r="G925" s="17"/>
      <c r="I925" s="217"/>
      <c r="J925" s="216"/>
      <c r="K925" s="216"/>
      <c r="L925" s="216"/>
      <c r="M925" s="216"/>
      <c r="N925" s="216"/>
      <c r="P925" s="216"/>
      <c r="Q925" s="216"/>
      <c r="R925" s="216"/>
      <c r="S925" s="216"/>
      <c r="V925" s="241"/>
      <c r="W925" s="241"/>
      <c r="X925" s="241"/>
      <c r="Y925" s="241"/>
      <c r="Z925" s="241"/>
      <c r="AA925" s="241"/>
      <c r="AB925" s="241"/>
      <c r="AC925" s="241"/>
      <c r="AI925" s="27" t="s">
        <v>741</v>
      </c>
    </row>
    <row r="926" spans="1:80" ht="15.5" x14ac:dyDescent="0.25">
      <c r="A926" s="10" t="s">
        <v>566</v>
      </c>
      <c r="B926" t="s">
        <v>499</v>
      </c>
      <c r="C926" s="10" t="s">
        <v>409</v>
      </c>
      <c r="D926">
        <v>1</v>
      </c>
      <c r="E926" s="40" t="s">
        <v>336</v>
      </c>
      <c r="F926" s="40" t="s">
        <v>338</v>
      </c>
      <c r="G926" s="6" t="s">
        <v>1435</v>
      </c>
      <c r="H926"/>
      <c r="I926" s="217">
        <f>(L926*17)+(P926*37)+(CB926*17)+(AH926*29)+(AD926*8)</f>
        <v>352.01828225616032</v>
      </c>
      <c r="J926" s="225">
        <v>78.682874158633183</v>
      </c>
      <c r="K926" s="225">
        <v>2.3097699122267466E-2</v>
      </c>
      <c r="L926" s="225">
        <v>2.2289832469981894</v>
      </c>
      <c r="M926" s="225">
        <v>2.0846226274840176</v>
      </c>
      <c r="N926" s="225">
        <v>0</v>
      </c>
      <c r="O926" s="239">
        <v>0</v>
      </c>
      <c r="P926" s="225">
        <v>0.35907976551044624</v>
      </c>
      <c r="Q926" s="225">
        <v>0</v>
      </c>
      <c r="R926" s="225">
        <v>2.2426780316170273E-3</v>
      </c>
      <c r="S926" s="225">
        <v>9.6567077596686132E-3</v>
      </c>
      <c r="T926" s="191">
        <v>3.7692067758269371E-5</v>
      </c>
      <c r="U926" s="191">
        <v>0</v>
      </c>
      <c r="V926" s="245">
        <v>17.485978434190468</v>
      </c>
      <c r="W926" s="245">
        <v>0.14436061951417167</v>
      </c>
      <c r="X926" s="245">
        <v>0</v>
      </c>
      <c r="Y926" s="245">
        <v>14.353139402348978</v>
      </c>
      <c r="Z926" s="245">
        <v>2.9811912801859446</v>
      </c>
      <c r="AA926" s="245">
        <v>0</v>
      </c>
      <c r="AB926" s="245">
        <v>0</v>
      </c>
      <c r="AC926" s="245">
        <v>0</v>
      </c>
      <c r="AD926" s="191">
        <v>1.0159268663112204</v>
      </c>
      <c r="AE926" s="191">
        <v>0</v>
      </c>
      <c r="AF926" s="191">
        <v>0</v>
      </c>
      <c r="AG926" s="191">
        <v>0</v>
      </c>
      <c r="AH926" s="191">
        <v>0</v>
      </c>
      <c r="AI926" s="191">
        <v>0.49477120944021596</v>
      </c>
      <c r="AJ926" s="191">
        <v>7.7293866949624395</v>
      </c>
      <c r="AK926" s="191">
        <v>1.3310325527703524</v>
      </c>
      <c r="AL926" s="191">
        <v>2.0780893357392514</v>
      </c>
      <c r="AM926" s="191">
        <v>5.4351961707424445</v>
      </c>
      <c r="AN926" s="191">
        <v>17.911270598729605</v>
      </c>
      <c r="AO926" s="191">
        <v>12.450946382814983</v>
      </c>
      <c r="AP926" s="191">
        <v>0.45431505671300687</v>
      </c>
      <c r="AQ926" s="191">
        <v>1.248863845057325E-2</v>
      </c>
      <c r="AR926" s="191">
        <v>9.0837883297429187E-2</v>
      </c>
      <c r="AS926" s="191">
        <v>2.0730637267048157E-3</v>
      </c>
      <c r="AT926" s="191">
        <v>0</v>
      </c>
      <c r="AU926" s="191">
        <v>0</v>
      </c>
      <c r="AV926" s="191">
        <v>0</v>
      </c>
      <c r="AW926" s="191">
        <v>0.20102436137743665</v>
      </c>
      <c r="AX926" s="191">
        <v>0</v>
      </c>
      <c r="AY926" s="191">
        <v>0.20102436137743665</v>
      </c>
      <c r="AZ926" s="191">
        <v>0</v>
      </c>
      <c r="BA926" s="191">
        <v>0</v>
      </c>
      <c r="BB926" s="191">
        <v>0</v>
      </c>
      <c r="BC926" s="191">
        <v>0</v>
      </c>
      <c r="BD926" s="191">
        <v>0</v>
      </c>
      <c r="BE926" s="191">
        <v>0</v>
      </c>
      <c r="BF926" s="191">
        <v>0</v>
      </c>
      <c r="BG926" s="191">
        <v>0</v>
      </c>
      <c r="BH926" s="191">
        <v>0</v>
      </c>
      <c r="BI926" s="191">
        <v>4.538124958095633E-2</v>
      </c>
      <c r="BJ926" s="191">
        <v>4.56450940552642E-2</v>
      </c>
      <c r="BK926" s="191">
        <v>0.3387888690339112</v>
      </c>
      <c r="BL926" s="191"/>
      <c r="BM926" s="191">
        <v>5.8422705025317533E-3</v>
      </c>
      <c r="BN926" s="191">
        <v>8.8199438554350333</v>
      </c>
      <c r="BO926" s="191">
        <v>7.5384135516538741E-5</v>
      </c>
      <c r="BP926" s="191">
        <v>1.1307620327480812E-3</v>
      </c>
      <c r="BQ926" s="191"/>
      <c r="BR926" s="191"/>
      <c r="BS926" s="27">
        <v>6.25</v>
      </c>
      <c r="BT926" s="191"/>
      <c r="BU926" s="191"/>
      <c r="BV926" s="27" t="s">
        <v>496</v>
      </c>
      <c r="BW926" s="191"/>
      <c r="BX926" s="191"/>
      <c r="BY926" s="191"/>
      <c r="BZ926" s="191"/>
      <c r="CA926" s="27">
        <f>CB926+J926+L926+P926+AD926+AI926</f>
        <v>100</v>
      </c>
      <c r="CB926" s="27">
        <f>100-(J926+L926+P926+AI926+AD926+AH926)</f>
        <v>17.218364753106755</v>
      </c>
    </row>
    <row r="927" spans="1:80" ht="15.5" x14ac:dyDescent="0.25">
      <c r="A927" s="10"/>
      <c r="C927" s="10"/>
      <c r="D927"/>
      <c r="E927" s="40"/>
      <c r="F927" s="40"/>
      <c r="G927" s="6"/>
      <c r="I927" s="217"/>
      <c r="J927" s="216"/>
      <c r="K927" s="216"/>
      <c r="L927" s="216"/>
      <c r="N927" s="216"/>
      <c r="P927" s="216"/>
      <c r="Q927" s="216"/>
      <c r="R927" s="216"/>
      <c r="S927" s="216"/>
      <c r="V927" s="241"/>
      <c r="W927" s="241"/>
      <c r="X927" s="241"/>
      <c r="Y927" s="241"/>
      <c r="Z927" s="241"/>
      <c r="AA927" s="241"/>
      <c r="AB927" s="241"/>
      <c r="AC927" s="241"/>
    </row>
    <row r="928" spans="1:80" ht="15" x14ac:dyDescent="0.25">
      <c r="A928" s="41" t="s">
        <v>567</v>
      </c>
      <c r="B928" t="s">
        <v>499</v>
      </c>
      <c r="C928" t="s">
        <v>407</v>
      </c>
      <c r="D928">
        <v>1</v>
      </c>
      <c r="E928" s="40" t="s">
        <v>1391</v>
      </c>
      <c r="F928" s="17"/>
      <c r="G928" s="17"/>
      <c r="H928" s="27">
        <v>1</v>
      </c>
      <c r="I928" s="217">
        <f>(L928*17)+(P928*37)+(CB928*17)+(AH928*29)+(AD928*8)</f>
        <v>0</v>
      </c>
      <c r="J928" s="216">
        <v>99.9</v>
      </c>
      <c r="K928" s="216">
        <v>0</v>
      </c>
      <c r="L928" s="216">
        <v>0</v>
      </c>
      <c r="M928" s="216">
        <v>0</v>
      </c>
      <c r="N928" s="216">
        <v>0</v>
      </c>
      <c r="O928" s="27">
        <v>0</v>
      </c>
      <c r="P928" s="216">
        <v>0</v>
      </c>
      <c r="Q928" s="216">
        <v>0</v>
      </c>
      <c r="R928" s="216">
        <v>0</v>
      </c>
      <c r="S928" s="216">
        <v>0</v>
      </c>
      <c r="T928" s="27">
        <v>0</v>
      </c>
      <c r="V928" s="241">
        <v>0</v>
      </c>
      <c r="W928" s="241">
        <v>0</v>
      </c>
      <c r="X928" s="241"/>
      <c r="Y928" s="241">
        <v>0</v>
      </c>
      <c r="Z928" s="241">
        <v>0</v>
      </c>
      <c r="AA928" s="241"/>
      <c r="AB928" s="241"/>
      <c r="AC928" s="27">
        <v>0</v>
      </c>
      <c r="AD928" s="27">
        <v>0</v>
      </c>
      <c r="AE928" s="27">
        <v>0</v>
      </c>
      <c r="AF928" s="27">
        <v>0</v>
      </c>
      <c r="AG928" s="27">
        <v>0</v>
      </c>
      <c r="AH928" s="27">
        <v>0</v>
      </c>
      <c r="AI928" s="27">
        <v>0.1</v>
      </c>
      <c r="AJ928" s="27">
        <v>2</v>
      </c>
      <c r="AK928" s="27">
        <v>0</v>
      </c>
      <c r="AL928" s="27">
        <v>1</v>
      </c>
      <c r="AM928" s="27">
        <v>0</v>
      </c>
      <c r="AN928" s="27">
        <v>0</v>
      </c>
      <c r="AO928" s="27">
        <v>2</v>
      </c>
      <c r="AP928" s="27">
        <v>0</v>
      </c>
      <c r="AQ928" s="27">
        <v>7.0000000000000001E-3</v>
      </c>
      <c r="AR928" s="27">
        <v>0</v>
      </c>
      <c r="AS928" s="27">
        <v>0</v>
      </c>
      <c r="AU928" s="27">
        <v>0</v>
      </c>
      <c r="AV928" s="27">
        <v>0</v>
      </c>
      <c r="AW928" s="27">
        <v>0</v>
      </c>
      <c r="AX928" s="27">
        <v>0</v>
      </c>
      <c r="AY928" s="27">
        <v>0</v>
      </c>
      <c r="AZ928" s="27">
        <v>0</v>
      </c>
      <c r="BA928" s="27">
        <v>0</v>
      </c>
      <c r="BD928" s="27">
        <v>0</v>
      </c>
      <c r="BF928" s="27">
        <v>0</v>
      </c>
      <c r="BG928" s="27">
        <v>0</v>
      </c>
      <c r="BH928" s="27">
        <v>0</v>
      </c>
      <c r="BI928" s="27">
        <v>0</v>
      </c>
      <c r="BJ928" s="27">
        <v>0</v>
      </c>
      <c r="BK928" s="27">
        <v>0</v>
      </c>
      <c r="BM928" s="27">
        <v>0</v>
      </c>
      <c r="BN928" s="27">
        <v>0</v>
      </c>
      <c r="BO928" s="27">
        <v>0</v>
      </c>
      <c r="BP928" s="27">
        <v>0</v>
      </c>
      <c r="BS928" s="27">
        <v>6.25</v>
      </c>
      <c r="BV928" s="27" t="s">
        <v>7</v>
      </c>
      <c r="BW928" s="27" t="s">
        <v>1411</v>
      </c>
      <c r="CA928" s="27">
        <f>CB928+J928+L928+P928+AD928+AI928</f>
        <v>100</v>
      </c>
      <c r="CB928" s="27">
        <f>100-(J928+L928+P928+AI928+AD928+AH928)</f>
        <v>0</v>
      </c>
    </row>
    <row r="929" spans="1:123" ht="15" x14ac:dyDescent="0.25">
      <c r="A929" s="41"/>
      <c r="C929"/>
      <c r="D929"/>
      <c r="E929" s="40"/>
      <c r="F929" s="17"/>
      <c r="G929" s="17"/>
      <c r="I929" s="217"/>
      <c r="J929" s="216"/>
      <c r="K929" s="216" t="s">
        <v>11</v>
      </c>
      <c r="L929" s="216"/>
      <c r="M929" s="216" t="s">
        <v>1110</v>
      </c>
      <c r="N929" s="216" t="s">
        <v>1110</v>
      </c>
      <c r="V929" s="241"/>
      <c r="W929" s="241"/>
      <c r="X929" s="241"/>
      <c r="Y929" s="241"/>
      <c r="Z929" s="241"/>
      <c r="AA929" s="241"/>
      <c r="AB929" s="241"/>
    </row>
    <row r="930" spans="1:123" ht="15" x14ac:dyDescent="0.3">
      <c r="A930" s="10"/>
      <c r="C930" s="2"/>
      <c r="D930" s="48" t="s">
        <v>1357</v>
      </c>
      <c r="E930" s="43"/>
      <c r="G930" s="17"/>
      <c r="I930" s="217"/>
      <c r="J930" s="216"/>
      <c r="K930" s="216"/>
      <c r="L930" s="216"/>
      <c r="M930" s="216"/>
      <c r="N930" s="216"/>
      <c r="V930" s="241"/>
      <c r="W930" s="241"/>
      <c r="X930" s="241"/>
      <c r="Y930" s="241"/>
      <c r="Z930" s="241"/>
      <c r="AA930" s="241"/>
      <c r="AB930" s="241"/>
    </row>
    <row r="931" spans="1:123" ht="15" x14ac:dyDescent="0.3">
      <c r="A931" s="10" t="s">
        <v>1009</v>
      </c>
      <c r="B931" t="s">
        <v>499</v>
      </c>
      <c r="C931" t="s">
        <v>407</v>
      </c>
      <c r="D931">
        <v>1</v>
      </c>
      <c r="E931" s="44" t="s">
        <v>205</v>
      </c>
      <c r="H931" s="27">
        <v>1</v>
      </c>
      <c r="I931" s="27">
        <f>(L931*17)+(P931*37)+(CB931*17)+(AH931*29)+(AD931*8)</f>
        <v>193.96000000000026</v>
      </c>
      <c r="J931" s="216">
        <v>91.96</v>
      </c>
      <c r="K931" s="161">
        <f>L931/BS931</f>
        <v>7.3599999999999999E-2</v>
      </c>
      <c r="L931" s="216">
        <v>0.46</v>
      </c>
      <c r="M931" s="216"/>
      <c r="N931" s="216"/>
      <c r="O931" s="27">
        <v>0</v>
      </c>
      <c r="P931" s="217">
        <v>0</v>
      </c>
      <c r="Q931" s="217"/>
      <c r="R931" s="217">
        <v>0</v>
      </c>
      <c r="S931" s="217">
        <v>0</v>
      </c>
      <c r="T931" s="27">
        <v>0</v>
      </c>
      <c r="V931" s="241">
        <f>W931-AD931</f>
        <v>3.55</v>
      </c>
      <c r="W931" s="241">
        <v>3.55</v>
      </c>
      <c r="X931" s="241"/>
      <c r="Y931" s="241"/>
      <c r="Z931" s="241">
        <v>0</v>
      </c>
      <c r="AA931" s="241"/>
      <c r="AB931" s="241"/>
      <c r="AD931" s="27">
        <v>0</v>
      </c>
      <c r="AH931" s="27">
        <v>5</v>
      </c>
      <c r="AI931" s="27">
        <v>0.16</v>
      </c>
      <c r="AJ931" s="27">
        <v>4</v>
      </c>
      <c r="AK931" s="27">
        <v>0.02</v>
      </c>
      <c r="AL931" s="27">
        <v>6</v>
      </c>
      <c r="AM931" s="27">
        <v>14</v>
      </c>
      <c r="AN931" s="27">
        <v>27</v>
      </c>
      <c r="AO931" s="27">
        <v>4</v>
      </c>
      <c r="AP931" s="27">
        <v>0.01</v>
      </c>
      <c r="AQ931" s="27">
        <v>5.0000000000000001E-3</v>
      </c>
      <c r="AR931" s="27">
        <v>0.6</v>
      </c>
      <c r="AS931" s="27">
        <v>8.0000000000000002E-3</v>
      </c>
      <c r="AT931" s="27">
        <v>0</v>
      </c>
      <c r="AV931" s="27">
        <v>0</v>
      </c>
      <c r="AW931" s="27">
        <v>0</v>
      </c>
      <c r="AX931" s="27">
        <v>0</v>
      </c>
      <c r="AY931" s="27">
        <v>0</v>
      </c>
      <c r="AZ931" s="27">
        <v>0</v>
      </c>
      <c r="BB931" s="27">
        <v>0</v>
      </c>
      <c r="BC931" s="27">
        <v>0</v>
      </c>
      <c r="BG931" s="27">
        <v>0</v>
      </c>
      <c r="BI931" s="27">
        <v>5.0000000000000001E-3</v>
      </c>
      <c r="BJ931" s="27">
        <v>2.5000000000000001E-2</v>
      </c>
      <c r="BK931" s="27">
        <v>4.1000000000000002E-2</v>
      </c>
      <c r="BM931" s="27">
        <v>4.5999999999999999E-2</v>
      </c>
      <c r="BN931" s="27">
        <v>6</v>
      </c>
      <c r="BO931" s="27">
        <v>0.02</v>
      </c>
      <c r="BP931" s="27">
        <v>0</v>
      </c>
      <c r="BS931" s="27">
        <v>6.25</v>
      </c>
      <c r="BV931" s="27" t="s">
        <v>7</v>
      </c>
      <c r="BW931" s="74" t="s">
        <v>1201</v>
      </c>
      <c r="CA931" s="27">
        <f>CB931+J931+L931+P931+AD931+AI931</f>
        <v>95</v>
      </c>
      <c r="CB931" s="27">
        <f>100-(J931+L931+P931+AI931+AD931+AH931)</f>
        <v>2.4200000000000159</v>
      </c>
    </row>
    <row r="932" spans="1:123" ht="15" x14ac:dyDescent="0.3">
      <c r="A932" s="10"/>
      <c r="C932"/>
      <c r="D932"/>
      <c r="E932" s="44"/>
      <c r="J932" s="216"/>
      <c r="K932" s="216"/>
      <c r="L932" s="216"/>
      <c r="M932" s="216"/>
      <c r="N932" s="216"/>
      <c r="P932" s="217"/>
      <c r="Q932" s="217"/>
      <c r="R932" s="217"/>
      <c r="S932" s="217"/>
      <c r="V932" s="241"/>
      <c r="W932" s="241"/>
      <c r="X932" s="241"/>
      <c r="Y932" s="241"/>
      <c r="Z932" s="241"/>
      <c r="AA932" s="241"/>
      <c r="AB932" s="241"/>
    </row>
    <row r="933" spans="1:123" s="366" customFormat="1" ht="15" x14ac:dyDescent="0.3">
      <c r="A933" s="365" t="s">
        <v>1010</v>
      </c>
      <c r="C933" s="366" t="s">
        <v>409</v>
      </c>
      <c r="D933" s="366">
        <v>1</v>
      </c>
      <c r="E933" s="381" t="s">
        <v>333</v>
      </c>
      <c r="F933" s="379"/>
      <c r="G933" s="379"/>
      <c r="H933" s="372"/>
      <c r="I933" s="372"/>
      <c r="J933" s="373"/>
      <c r="K933" s="373"/>
      <c r="L933" s="373"/>
      <c r="M933" s="373"/>
      <c r="N933" s="373"/>
      <c r="O933" s="372"/>
      <c r="P933" s="349"/>
      <c r="Q933" s="349"/>
      <c r="R933" s="349"/>
      <c r="S933" s="349"/>
      <c r="T933" s="372"/>
      <c r="U933" s="372"/>
      <c r="V933" s="378"/>
      <c r="W933" s="378"/>
      <c r="X933" s="378"/>
      <c r="Y933" s="378"/>
      <c r="Z933" s="378"/>
      <c r="AA933" s="378"/>
      <c r="AB933" s="378"/>
      <c r="AC933" s="372"/>
      <c r="AD933" s="372"/>
      <c r="AE933" s="372"/>
      <c r="AF933" s="372"/>
      <c r="AG933" s="372"/>
      <c r="AH933" s="372"/>
      <c r="AI933" s="372"/>
      <c r="AJ933" s="372"/>
      <c r="AK933" s="372"/>
      <c r="AL933" s="372"/>
      <c r="AM933" s="372"/>
      <c r="AN933" s="372"/>
      <c r="AO933" s="372"/>
      <c r="AP933" s="372"/>
      <c r="AQ933" s="372"/>
      <c r="AR933" s="372"/>
      <c r="AS933" s="372"/>
      <c r="AT933" s="372"/>
      <c r="AU933" s="372"/>
      <c r="AV933" s="372"/>
      <c r="AW933" s="372"/>
      <c r="AX933" s="372"/>
      <c r="AY933" s="372"/>
      <c r="AZ933" s="372"/>
      <c r="BA933" s="372"/>
      <c r="BB933" s="372"/>
      <c r="BC933" s="372"/>
      <c r="BD933" s="372"/>
      <c r="BE933" s="372"/>
      <c r="BF933" s="372"/>
      <c r="BG933" s="372"/>
      <c r="BH933" s="372"/>
      <c r="BI933" s="372"/>
      <c r="BJ933" s="372"/>
      <c r="BK933" s="372"/>
      <c r="BL933" s="372"/>
      <c r="BM933" s="372"/>
      <c r="BN933" s="372"/>
      <c r="BO933" s="372"/>
      <c r="BP933" s="372"/>
      <c r="BQ933" s="372"/>
      <c r="BR933" s="372"/>
      <c r="BS933" s="372">
        <v>6.25</v>
      </c>
      <c r="BT933" s="372"/>
      <c r="BU933" s="372"/>
      <c r="BV933" s="372" t="s">
        <v>496</v>
      </c>
      <c r="BW933" s="372"/>
      <c r="BX933" s="372"/>
      <c r="BY933" s="372"/>
      <c r="BZ933" s="372"/>
      <c r="CA933" s="372"/>
      <c r="CB933" s="372"/>
      <c r="CC933" s="372"/>
      <c r="CD933" s="372"/>
      <c r="CE933" s="372"/>
      <c r="CF933" s="372"/>
      <c r="CG933" s="372"/>
      <c r="CH933" s="372"/>
      <c r="CI933" s="372"/>
      <c r="CJ933" s="372"/>
      <c r="CK933" s="372"/>
      <c r="CL933" s="372"/>
      <c r="CM933" s="372"/>
      <c r="CN933" s="372"/>
      <c r="CO933" s="372"/>
      <c r="CP933" s="372"/>
      <c r="CQ933" s="372"/>
      <c r="CR933" s="372"/>
      <c r="CS933" s="372"/>
      <c r="CT933" s="372"/>
      <c r="CU933" s="372"/>
      <c r="CV933" s="372"/>
      <c r="CW933" s="372"/>
      <c r="CX933" s="372"/>
      <c r="CY933" s="372"/>
      <c r="CZ933" s="372"/>
      <c r="DA933" s="372"/>
      <c r="DB933" s="372"/>
      <c r="DC933" s="372"/>
      <c r="DD933" s="372"/>
      <c r="DE933" s="372"/>
      <c r="DF933" s="372"/>
      <c r="DG933" s="372"/>
      <c r="DH933" s="372"/>
      <c r="DI933" s="372"/>
      <c r="DJ933" s="372"/>
      <c r="DK933" s="372"/>
      <c r="DL933" s="372"/>
      <c r="DM933" s="372"/>
      <c r="DN933" s="372"/>
      <c r="DO933" s="372"/>
      <c r="DP933" s="372"/>
      <c r="DQ933" s="372"/>
      <c r="DR933" s="372"/>
      <c r="DS933" s="372"/>
    </row>
    <row r="934" spans="1:123" ht="15" x14ac:dyDescent="0.3">
      <c r="A934" s="10"/>
      <c r="C934"/>
      <c r="D934"/>
      <c r="E934" s="44"/>
      <c r="J934" s="216"/>
      <c r="K934" s="216"/>
      <c r="L934" s="216"/>
      <c r="M934" s="216"/>
      <c r="N934" s="216"/>
      <c r="P934" s="217"/>
      <c r="Q934" s="217"/>
      <c r="R934" s="217"/>
      <c r="S934" s="217"/>
      <c r="V934" s="241"/>
      <c r="W934" s="241"/>
      <c r="X934" s="241"/>
      <c r="Y934" s="241"/>
      <c r="Z934" s="241"/>
      <c r="AA934" s="241"/>
      <c r="AB934" s="241"/>
    </row>
    <row r="935" spans="1:123" ht="15" x14ac:dyDescent="0.3">
      <c r="A935" s="10" t="s">
        <v>1011</v>
      </c>
      <c r="C935" s="25" t="s">
        <v>407</v>
      </c>
      <c r="D935" s="107">
        <v>3</v>
      </c>
      <c r="E935" s="44" t="s">
        <v>200</v>
      </c>
      <c r="J935" s="216"/>
      <c r="K935" s="216"/>
      <c r="L935" s="216"/>
      <c r="M935" s="216"/>
      <c r="N935" s="216"/>
      <c r="P935" s="217"/>
      <c r="Q935" s="217"/>
      <c r="R935" s="217"/>
      <c r="S935" s="217"/>
      <c r="V935" s="241"/>
      <c r="W935" s="241"/>
      <c r="X935" s="241"/>
      <c r="Y935" s="241"/>
      <c r="Z935" s="241"/>
      <c r="AA935" s="241"/>
      <c r="AB935" s="241"/>
      <c r="BS935" s="27">
        <v>6.25</v>
      </c>
    </row>
    <row r="936" spans="1:123" ht="15" x14ac:dyDescent="0.3">
      <c r="A936" s="10"/>
      <c r="E936" s="44"/>
      <c r="J936" s="216"/>
      <c r="K936" s="216"/>
      <c r="L936" s="216"/>
      <c r="M936" s="216"/>
      <c r="N936" s="216"/>
      <c r="P936" s="217"/>
      <c r="Q936" s="217"/>
      <c r="R936" s="217"/>
      <c r="S936" s="217"/>
      <c r="V936" s="241"/>
      <c r="W936" s="241"/>
      <c r="X936" s="241"/>
      <c r="Y936" s="241"/>
      <c r="Z936" s="241"/>
      <c r="AA936" s="241"/>
      <c r="AB936" s="241"/>
    </row>
    <row r="937" spans="1:123" ht="15" x14ac:dyDescent="0.3">
      <c r="A937" s="10">
        <v>140004</v>
      </c>
      <c r="B937" t="s">
        <v>499</v>
      </c>
      <c r="C937" s="25" t="s">
        <v>407</v>
      </c>
      <c r="D937" s="14">
        <v>2</v>
      </c>
      <c r="E937" s="44" t="s">
        <v>201</v>
      </c>
      <c r="H937" s="27">
        <v>1</v>
      </c>
      <c r="I937" s="217">
        <f>(L937*17)+(P937*37)+(CB937*17)+(AH937*29)+(AD937*8)</f>
        <v>215.59999999999991</v>
      </c>
      <c r="J937" s="216">
        <v>91.2</v>
      </c>
      <c r="K937" s="223">
        <f>L937/BS937</f>
        <v>0.59200000000000008</v>
      </c>
      <c r="L937" s="216">
        <v>3.7</v>
      </c>
      <c r="M937" s="216">
        <v>0</v>
      </c>
      <c r="N937" s="216">
        <v>3.7</v>
      </c>
      <c r="O937" s="27">
        <v>0</v>
      </c>
      <c r="P937" s="217">
        <v>0</v>
      </c>
      <c r="Q937" s="217"/>
      <c r="R937" s="217">
        <v>0</v>
      </c>
      <c r="S937" s="217">
        <v>0</v>
      </c>
      <c r="T937" s="27">
        <v>0</v>
      </c>
      <c r="V937" s="241">
        <f>X937/1.1</f>
        <v>3.9090909090909087</v>
      </c>
      <c r="W937" s="241"/>
      <c r="X937" s="241">
        <v>4.3</v>
      </c>
      <c r="Y937" s="241">
        <f>AA937/1.1</f>
        <v>0</v>
      </c>
      <c r="Z937" s="241">
        <f>AB937/1.05</f>
        <v>4.0952380952380949</v>
      </c>
      <c r="AA937" s="241">
        <v>0</v>
      </c>
      <c r="AB937" s="241">
        <v>4.3</v>
      </c>
      <c r="AF937" s="27">
        <v>0</v>
      </c>
      <c r="AH937" s="27">
        <v>5.5</v>
      </c>
      <c r="AJ937" s="27">
        <v>8</v>
      </c>
      <c r="AK937" s="27">
        <v>0.5</v>
      </c>
      <c r="AL937" s="27">
        <v>3</v>
      </c>
      <c r="AM937" s="27">
        <v>3</v>
      </c>
      <c r="AN937" s="27">
        <v>72</v>
      </c>
      <c r="AO937" s="27">
        <v>7</v>
      </c>
      <c r="AP937" s="27" t="s">
        <v>501</v>
      </c>
      <c r="AQ937" s="27">
        <v>0.04</v>
      </c>
      <c r="AR937" s="27" t="s">
        <v>501</v>
      </c>
      <c r="AS937" s="27" t="s">
        <v>501</v>
      </c>
      <c r="AU937" s="27" t="s">
        <v>501</v>
      </c>
      <c r="AV937" s="27">
        <v>0</v>
      </c>
      <c r="AW937" s="27" t="s">
        <v>501</v>
      </c>
      <c r="BD937" s="27">
        <v>0</v>
      </c>
      <c r="BI937" s="27" t="s">
        <v>501</v>
      </c>
      <c r="BJ937" s="27" t="s">
        <v>501</v>
      </c>
      <c r="BK937" s="27">
        <v>0</v>
      </c>
      <c r="BM937" s="27">
        <v>0.01</v>
      </c>
      <c r="BP937" s="27">
        <v>0</v>
      </c>
      <c r="BS937" s="27">
        <v>6.25</v>
      </c>
      <c r="BV937" s="27" t="s">
        <v>8</v>
      </c>
      <c r="BW937" s="27">
        <v>1143</v>
      </c>
      <c r="CA937" s="27">
        <f>CB937+J937+L937+P937+AD937+AI937</f>
        <v>94.5</v>
      </c>
      <c r="CB937" s="27">
        <f>100-(J937+L937+P937+AI937+AD937+AH937)</f>
        <v>-0.40000000000000568</v>
      </c>
    </row>
    <row r="938" spans="1:123" ht="15" x14ac:dyDescent="0.3">
      <c r="A938" s="10"/>
      <c r="C938"/>
      <c r="D938"/>
      <c r="E938" s="44"/>
      <c r="I938" s="217"/>
      <c r="J938" s="216"/>
      <c r="K938" s="216"/>
      <c r="L938" s="216"/>
      <c r="M938" s="216" t="s">
        <v>1110</v>
      </c>
      <c r="N938" s="216" t="s">
        <v>1110</v>
      </c>
      <c r="P938" s="217"/>
      <c r="Q938" s="217"/>
      <c r="R938" s="217"/>
      <c r="S938" s="217"/>
      <c r="V938" s="241"/>
      <c r="W938" s="241"/>
      <c r="X938" s="241"/>
      <c r="Y938" s="241"/>
      <c r="Z938" s="241"/>
      <c r="AA938" s="241"/>
      <c r="AB938" s="241"/>
    </row>
    <row r="939" spans="1:123" ht="15" x14ac:dyDescent="0.3">
      <c r="A939" s="10">
        <v>140005</v>
      </c>
      <c r="C939" s="25" t="s">
        <v>407</v>
      </c>
      <c r="D939" s="107">
        <v>3</v>
      </c>
      <c r="E939" s="44" t="s">
        <v>202</v>
      </c>
      <c r="I939" s="217"/>
      <c r="J939" s="216"/>
      <c r="K939" s="216"/>
      <c r="L939" s="216"/>
      <c r="M939" s="216"/>
      <c r="N939" s="216"/>
      <c r="P939" s="217"/>
      <c r="Q939" s="217"/>
      <c r="R939" s="217"/>
      <c r="S939" s="217"/>
      <c r="V939" s="241"/>
      <c r="W939" s="241"/>
      <c r="X939" s="241"/>
      <c r="Y939" s="241"/>
      <c r="Z939" s="241"/>
      <c r="AA939" s="241"/>
      <c r="AB939" s="241"/>
      <c r="BS939" s="27">
        <v>6.25</v>
      </c>
    </row>
    <row r="940" spans="1:123" ht="15" x14ac:dyDescent="0.3">
      <c r="A940" s="10"/>
      <c r="E940" s="44"/>
      <c r="I940" s="217"/>
      <c r="J940" s="216"/>
      <c r="K940" s="216"/>
      <c r="L940" s="216"/>
      <c r="M940" s="216"/>
      <c r="N940" s="216"/>
      <c r="P940" s="217"/>
      <c r="Q940" s="217"/>
      <c r="R940" s="217"/>
      <c r="S940" s="217"/>
      <c r="V940" s="241"/>
      <c r="W940" s="241"/>
      <c r="X940" s="241"/>
      <c r="Y940" s="241"/>
      <c r="Z940" s="241"/>
      <c r="AA940" s="241"/>
      <c r="AB940" s="241"/>
    </row>
    <row r="941" spans="1:123" ht="15" x14ac:dyDescent="0.3">
      <c r="A941" s="10">
        <v>140006</v>
      </c>
      <c r="C941" s="25" t="s">
        <v>407</v>
      </c>
      <c r="D941" s="107">
        <v>3</v>
      </c>
      <c r="E941" s="44" t="s">
        <v>203</v>
      </c>
      <c r="I941" s="217"/>
      <c r="J941" s="216"/>
      <c r="K941" s="216"/>
      <c r="L941" s="216"/>
      <c r="M941" s="216"/>
      <c r="N941" s="216"/>
      <c r="P941" s="217"/>
      <c r="Q941" s="217"/>
      <c r="R941" s="217"/>
      <c r="S941" s="217"/>
      <c r="V941" s="241"/>
      <c r="W941" s="241"/>
      <c r="X941" s="241"/>
      <c r="Y941" s="241"/>
      <c r="Z941" s="241"/>
      <c r="AA941" s="241"/>
      <c r="AB941" s="241"/>
      <c r="BS941" s="27">
        <v>6.25</v>
      </c>
    </row>
    <row r="942" spans="1:123" ht="15" x14ac:dyDescent="0.3">
      <c r="A942" s="10"/>
      <c r="C942"/>
      <c r="D942"/>
      <c r="E942" s="44"/>
      <c r="I942" s="217"/>
      <c r="J942" s="216"/>
      <c r="K942" s="216"/>
      <c r="L942" s="216"/>
      <c r="M942" s="216"/>
      <c r="N942" s="216"/>
      <c r="P942" s="217"/>
      <c r="Q942" s="217"/>
      <c r="R942" s="217"/>
      <c r="S942" s="217"/>
      <c r="V942" s="241"/>
      <c r="W942" s="241"/>
      <c r="X942" s="241"/>
      <c r="Y942" s="241"/>
      <c r="Z942" s="241"/>
      <c r="AA942" s="241"/>
      <c r="AB942" s="241"/>
    </row>
    <row r="943" spans="1:123" ht="15" x14ac:dyDescent="0.3">
      <c r="A943" s="41">
        <v>140007</v>
      </c>
      <c r="C943" s="25" t="s">
        <v>407</v>
      </c>
      <c r="D943" s="107">
        <v>3</v>
      </c>
      <c r="E943" s="44" t="s">
        <v>204</v>
      </c>
      <c r="I943" s="217"/>
      <c r="J943" s="216"/>
      <c r="K943" s="216"/>
      <c r="L943" s="216"/>
      <c r="M943" s="216"/>
      <c r="N943" s="216"/>
      <c r="P943" s="217"/>
      <c r="Q943" s="217"/>
      <c r="R943" s="217"/>
      <c r="S943" s="217"/>
      <c r="V943" s="241"/>
      <c r="W943" s="241"/>
      <c r="X943" s="241"/>
      <c r="Y943" s="241"/>
      <c r="Z943" s="241"/>
      <c r="AA943" s="241"/>
      <c r="AB943" s="241"/>
      <c r="BS943" s="27">
        <v>6.25</v>
      </c>
    </row>
    <row r="944" spans="1:123" ht="15" x14ac:dyDescent="0.3">
      <c r="A944" s="10"/>
      <c r="C944"/>
      <c r="D944"/>
      <c r="E944" s="44"/>
      <c r="I944" s="217"/>
      <c r="J944" s="216"/>
      <c r="K944" s="216"/>
      <c r="L944" s="216"/>
      <c r="M944" s="216"/>
      <c r="N944" s="216"/>
      <c r="P944" s="217"/>
      <c r="Q944" s="217"/>
      <c r="R944" s="217"/>
      <c r="S944" s="217"/>
      <c r="V944" s="241"/>
      <c r="W944" s="241"/>
      <c r="X944" s="241"/>
      <c r="Y944" s="241"/>
      <c r="Z944" s="241"/>
      <c r="AA944" s="241"/>
      <c r="AB944" s="241"/>
    </row>
    <row r="945" spans="1:160" ht="15" x14ac:dyDescent="0.3">
      <c r="A945" s="10"/>
      <c r="C945" s="2"/>
      <c r="D945" s="48" t="s">
        <v>1346</v>
      </c>
      <c r="E945" s="43"/>
      <c r="G945" s="17"/>
      <c r="I945" s="217"/>
      <c r="J945" s="216"/>
      <c r="K945" s="216"/>
      <c r="L945" s="216"/>
      <c r="M945" s="216"/>
      <c r="N945" s="216"/>
      <c r="P945" s="217"/>
      <c r="Q945" s="217"/>
      <c r="R945" s="217"/>
      <c r="S945" s="217"/>
    </row>
    <row r="946" spans="1:160" ht="15" x14ac:dyDescent="0.3">
      <c r="A946" s="10" t="s">
        <v>1216</v>
      </c>
      <c r="B946" t="s">
        <v>499</v>
      </c>
      <c r="C946" t="s">
        <v>407</v>
      </c>
      <c r="D946">
        <v>1</v>
      </c>
      <c r="E946" s="44" t="s">
        <v>339</v>
      </c>
      <c r="H946" s="27">
        <v>1</v>
      </c>
      <c r="I946" s="217">
        <f>(L946*17)+(P946*37)+(CB946*17)+(AH946*29)+(AD946*8)</f>
        <v>1573.1100000000001</v>
      </c>
      <c r="J946" s="216">
        <v>9.5</v>
      </c>
      <c r="K946" s="223">
        <f>L946/BS946</f>
        <v>2.032</v>
      </c>
      <c r="L946" s="216">
        <v>12.7</v>
      </c>
      <c r="M946" s="216">
        <v>12.7</v>
      </c>
      <c r="N946" s="216">
        <v>0</v>
      </c>
      <c r="O946" s="27">
        <v>0</v>
      </c>
      <c r="P946" s="217">
        <v>13.8</v>
      </c>
      <c r="Q946" s="217"/>
      <c r="R946" s="217">
        <v>1.1499999999999999</v>
      </c>
      <c r="S946" s="217">
        <v>4.8099999999999996</v>
      </c>
      <c r="T946" s="27">
        <v>5.07</v>
      </c>
      <c r="V946" s="241">
        <v>41.8</v>
      </c>
      <c r="W946" s="241"/>
      <c r="X946" s="241"/>
      <c r="Y946" s="241"/>
      <c r="Z946" s="27">
        <v>0</v>
      </c>
      <c r="AD946" s="27">
        <v>16.3</v>
      </c>
      <c r="AI946" s="27">
        <v>5.57</v>
      </c>
      <c r="AJ946" s="27">
        <v>478</v>
      </c>
      <c r="AK946" s="27">
        <v>29.6</v>
      </c>
      <c r="AL946" s="27">
        <v>254</v>
      </c>
      <c r="AM946" s="27">
        <v>349</v>
      </c>
      <c r="AN946" s="27">
        <v>1543</v>
      </c>
      <c r="AO946" s="27">
        <v>52</v>
      </c>
      <c r="AP946" s="27">
        <v>4.05</v>
      </c>
      <c r="AQ946" s="27">
        <v>0.82</v>
      </c>
      <c r="AS946" s="27">
        <v>4290</v>
      </c>
      <c r="AT946" s="27">
        <v>986</v>
      </c>
      <c r="AV946" s="27">
        <v>99</v>
      </c>
      <c r="BB946" s="27">
        <v>0</v>
      </c>
      <c r="BD946" s="27">
        <v>0</v>
      </c>
      <c r="BI946" s="27">
        <v>0.25</v>
      </c>
      <c r="BJ946" s="27">
        <v>0.28000000000000003</v>
      </c>
      <c r="BK946" s="27">
        <v>3.5</v>
      </c>
      <c r="BN946" s="27">
        <v>0</v>
      </c>
      <c r="BO946" s="27">
        <v>0</v>
      </c>
      <c r="BP946" s="27">
        <v>11</v>
      </c>
      <c r="BS946" s="27">
        <v>6.25</v>
      </c>
      <c r="BV946" s="27" t="s">
        <v>4</v>
      </c>
      <c r="BW946" s="27">
        <v>9522</v>
      </c>
      <c r="CA946" s="27">
        <f>CB946+J946+L946+P946+AD946+AI946</f>
        <v>100</v>
      </c>
      <c r="CB946" s="27">
        <f>100-(J946+L946+P946+AI946+AD946+AH946)</f>
        <v>42.129999999999995</v>
      </c>
    </row>
    <row r="947" spans="1:160" ht="15" x14ac:dyDescent="0.3">
      <c r="A947" s="10"/>
      <c r="C947"/>
      <c r="D947"/>
      <c r="E947" s="44"/>
      <c r="I947" s="217"/>
      <c r="J947" s="216"/>
      <c r="K947" s="216"/>
      <c r="L947" s="216"/>
      <c r="M947" s="216"/>
      <c r="N947" s="216"/>
      <c r="P947" s="217"/>
      <c r="Q947" s="217"/>
      <c r="R947" s="217"/>
      <c r="S947" s="217"/>
      <c r="V947" s="241"/>
      <c r="W947" s="241"/>
      <c r="X947" s="241"/>
      <c r="Y947" s="241"/>
      <c r="AI947" s="27" t="s">
        <v>1148</v>
      </c>
      <c r="BB947" s="27" t="s">
        <v>1148</v>
      </c>
    </row>
    <row r="948" spans="1:160" ht="15" x14ac:dyDescent="0.3">
      <c r="A948" s="10" t="s">
        <v>1217</v>
      </c>
      <c r="B948" t="s">
        <v>499</v>
      </c>
      <c r="C948" t="s">
        <v>407</v>
      </c>
      <c r="D948">
        <v>1</v>
      </c>
      <c r="E948" s="44" t="s">
        <v>335</v>
      </c>
      <c r="H948" s="27">
        <v>1</v>
      </c>
      <c r="I948" s="217">
        <f>(L948*17)+(P948*37)+(CB948*17)+(AH948*29)+(AD948*8)</f>
        <v>1465.95</v>
      </c>
      <c r="J948" s="216">
        <v>9.3800000000000008</v>
      </c>
      <c r="K948" s="223">
        <f>L948/BS948</f>
        <v>1.4591999999999998</v>
      </c>
      <c r="L948" s="216">
        <v>9.1199999999999992</v>
      </c>
      <c r="M948" s="216"/>
      <c r="N948" s="216"/>
      <c r="O948" s="27">
        <v>0</v>
      </c>
      <c r="P948" s="217">
        <v>5.95</v>
      </c>
      <c r="Q948" s="217"/>
      <c r="R948" s="217">
        <v>1.94</v>
      </c>
      <c r="S948" s="217">
        <v>1</v>
      </c>
      <c r="T948" s="27">
        <v>1.31</v>
      </c>
      <c r="V948" s="241">
        <f>W948-AD948</f>
        <v>58.290000000000006</v>
      </c>
      <c r="W948" s="241">
        <v>70.790000000000006</v>
      </c>
      <c r="X948" s="241"/>
      <c r="Y948" s="241"/>
      <c r="Z948" s="27">
        <v>3.39</v>
      </c>
      <c r="AD948" s="27">
        <v>12.5</v>
      </c>
      <c r="AI948" s="27">
        <v>4.7699999999999996</v>
      </c>
      <c r="AJ948" s="27">
        <v>116</v>
      </c>
      <c r="AK948" s="27">
        <v>11.52</v>
      </c>
      <c r="AL948" s="27">
        <v>184</v>
      </c>
      <c r="AM948" s="27">
        <v>148</v>
      </c>
      <c r="AN948" s="27">
        <v>1343</v>
      </c>
      <c r="AO948" s="27">
        <v>32</v>
      </c>
      <c r="AP948" s="27">
        <v>4.72</v>
      </c>
      <c r="AQ948" s="27">
        <v>0.48</v>
      </c>
      <c r="AR948" s="27">
        <v>32.5</v>
      </c>
      <c r="AS948" s="27">
        <v>26.5</v>
      </c>
      <c r="AT948" s="27">
        <v>7</v>
      </c>
      <c r="AV948" s="27">
        <v>0</v>
      </c>
      <c r="AW948" s="27">
        <v>0</v>
      </c>
      <c r="BB948" s="27">
        <v>0</v>
      </c>
      <c r="BC948" s="27">
        <v>0</v>
      </c>
      <c r="BG948" s="27">
        <v>18.02</v>
      </c>
      <c r="BI948" s="27">
        <v>4.5999999999999999E-2</v>
      </c>
      <c r="BJ948" s="27">
        <v>0.185</v>
      </c>
      <c r="BK948" s="27">
        <v>5.1550000000000002</v>
      </c>
      <c r="BM948" s="27">
        <v>0.84</v>
      </c>
      <c r="BN948" s="27">
        <v>39</v>
      </c>
      <c r="BO948" s="27">
        <v>0</v>
      </c>
      <c r="BP948" s="27">
        <v>7</v>
      </c>
      <c r="BS948" s="27">
        <v>6.25</v>
      </c>
      <c r="BV948" s="27" t="s">
        <v>1348</v>
      </c>
      <c r="BW948" s="27">
        <v>2021</v>
      </c>
      <c r="CA948" s="27">
        <f>CB948+J948+L948+P948+AD948+AI948</f>
        <v>100</v>
      </c>
      <c r="CB948" s="27">
        <f>100-(J948+L948+P948+AI948+AD948+AH948)</f>
        <v>58.28</v>
      </c>
    </row>
    <row r="949" spans="1:160" ht="15" x14ac:dyDescent="0.3">
      <c r="A949" s="10"/>
      <c r="C949"/>
      <c r="D949"/>
      <c r="E949" s="44"/>
      <c r="I949" s="217"/>
      <c r="J949" s="216"/>
      <c r="K949" s="216"/>
      <c r="L949" s="216"/>
      <c r="M949" s="216"/>
      <c r="N949" s="216"/>
      <c r="P949" s="217"/>
      <c r="Q949" s="217"/>
      <c r="R949" s="217"/>
      <c r="S949" s="217"/>
      <c r="V949" s="241"/>
      <c r="W949" s="241"/>
      <c r="X949" s="241"/>
      <c r="Y949" s="241"/>
    </row>
    <row r="950" spans="1:160" ht="15" x14ac:dyDescent="0.3">
      <c r="A950" s="10" t="s">
        <v>1215</v>
      </c>
      <c r="C950" s="25" t="s">
        <v>407</v>
      </c>
      <c r="D950" s="107">
        <v>3</v>
      </c>
      <c r="E950" s="44" t="s">
        <v>334</v>
      </c>
      <c r="I950" s="217"/>
      <c r="J950" s="216"/>
      <c r="K950" s="216"/>
      <c r="L950" s="216"/>
      <c r="M950" s="216"/>
      <c r="N950" s="216"/>
      <c r="P950" s="217"/>
      <c r="Q950" s="217"/>
      <c r="R950" s="217"/>
      <c r="S950" s="217"/>
      <c r="V950" s="241"/>
      <c r="W950" s="241"/>
      <c r="X950" s="241"/>
      <c r="Y950" s="241"/>
      <c r="BS950" s="27">
        <v>6.25</v>
      </c>
    </row>
    <row r="951" spans="1:160" ht="15" x14ac:dyDescent="0.3">
      <c r="A951" s="10"/>
      <c r="C951"/>
      <c r="D951"/>
      <c r="E951" s="44"/>
      <c r="I951" s="217"/>
      <c r="J951" s="216"/>
      <c r="K951" s="216"/>
      <c r="L951" s="216"/>
      <c r="M951" s="216"/>
      <c r="N951" s="216"/>
      <c r="P951" s="217"/>
      <c r="Q951" s="217"/>
      <c r="R951" s="217"/>
      <c r="S951" s="217"/>
      <c r="V951" s="241"/>
      <c r="W951" s="241"/>
      <c r="X951" s="241"/>
      <c r="Y951" s="241"/>
    </row>
    <row r="952" spans="1:160" s="7" customFormat="1" x14ac:dyDescent="0.3">
      <c r="A952" s="11" t="s">
        <v>1398</v>
      </c>
      <c r="B952" s="7" t="s">
        <v>499</v>
      </c>
      <c r="C952" s="11" t="s">
        <v>409</v>
      </c>
      <c r="D952" s="269">
        <v>1</v>
      </c>
      <c r="E952" s="199" t="s">
        <v>1350</v>
      </c>
      <c r="F952" s="199"/>
      <c r="G952" s="103"/>
      <c r="H952" s="76">
        <v>1</v>
      </c>
      <c r="I952" s="217">
        <v>735.82462442393114</v>
      </c>
      <c r="J952" s="171">
        <v>0.49846966882038751</v>
      </c>
      <c r="K952" s="223">
        <f>L952/BS952</f>
        <v>0.51237068905503813</v>
      </c>
      <c r="L952" s="171">
        <v>3.2023168065939882</v>
      </c>
      <c r="M952" s="171">
        <v>3.2023168065939882</v>
      </c>
      <c r="N952" s="171">
        <v>0</v>
      </c>
      <c r="O952" s="154">
        <v>0</v>
      </c>
      <c r="P952" s="219">
        <v>1.496735029168929</v>
      </c>
      <c r="Q952" s="171">
        <v>0</v>
      </c>
      <c r="R952" s="171">
        <v>0.18448129429291454</v>
      </c>
      <c r="S952" s="171">
        <v>0.42813583392506571</v>
      </c>
      <c r="T952" s="171">
        <v>0.67527115269481919</v>
      </c>
      <c r="U952" s="171">
        <v>0</v>
      </c>
      <c r="V952" s="243">
        <v>35.087590326218624</v>
      </c>
      <c r="W952" s="268">
        <v>25.583726661375884</v>
      </c>
      <c r="X952" s="268">
        <v>0</v>
      </c>
      <c r="Y952" s="243">
        <v>0</v>
      </c>
      <c r="Z952" s="219">
        <v>8.8773234200743492</v>
      </c>
      <c r="AA952" s="171">
        <v>0</v>
      </c>
      <c r="AB952" s="171">
        <v>0</v>
      </c>
      <c r="AC952" s="171">
        <v>0</v>
      </c>
      <c r="AD952" s="219">
        <v>3.6896258858582902</v>
      </c>
      <c r="AE952" s="171">
        <v>0</v>
      </c>
      <c r="AF952" s="171">
        <v>0</v>
      </c>
      <c r="AG952" s="171">
        <v>0</v>
      </c>
      <c r="AH952" s="218">
        <v>0</v>
      </c>
      <c r="AI952" s="219">
        <v>2.2483466299096388</v>
      </c>
      <c r="AJ952" s="219">
        <v>3.6666527435501166</v>
      </c>
      <c r="AK952" s="219">
        <v>1.0587318825445888</v>
      </c>
      <c r="AL952" s="218">
        <v>44.226222797711038</v>
      </c>
      <c r="AM952" s="218">
        <v>83.905364576806889</v>
      </c>
      <c r="AN952" s="218">
        <v>122.35689124653663</v>
      </c>
      <c r="AO952" s="218">
        <v>734.40134775768206</v>
      </c>
      <c r="AP952" s="171">
        <v>0.80243793770797645</v>
      </c>
      <c r="AQ952" s="171">
        <v>7.2886958216727235E-2</v>
      </c>
      <c r="AR952" s="171">
        <v>0</v>
      </c>
      <c r="AS952" s="171">
        <v>243.65453963215126</v>
      </c>
      <c r="AT952" s="171">
        <v>0</v>
      </c>
      <c r="AU952" s="218">
        <v>0</v>
      </c>
      <c r="AV952" s="218">
        <v>0</v>
      </c>
      <c r="AW952" s="218">
        <v>0</v>
      </c>
      <c r="AX952" s="171">
        <v>0</v>
      </c>
      <c r="AY952" s="171">
        <v>0</v>
      </c>
      <c r="AZ952" s="171">
        <v>0</v>
      </c>
      <c r="BA952" s="171">
        <v>0</v>
      </c>
      <c r="BB952" s="171">
        <v>0</v>
      </c>
      <c r="BC952" s="171">
        <v>0</v>
      </c>
      <c r="BD952" s="171">
        <v>0</v>
      </c>
      <c r="BE952" s="171">
        <v>0</v>
      </c>
      <c r="BF952" s="171">
        <v>0</v>
      </c>
      <c r="BG952" s="171">
        <v>0.45250128788828087</v>
      </c>
      <c r="BH952" s="171">
        <v>0</v>
      </c>
      <c r="BI952" s="171">
        <v>0.12574314634587805</v>
      </c>
      <c r="BJ952" s="171">
        <v>4.5977611628586941E-2</v>
      </c>
      <c r="BK952" s="171">
        <v>0.69110869777090911</v>
      </c>
      <c r="BL952" s="171">
        <v>0</v>
      </c>
      <c r="BM952" s="171">
        <v>5.8738147947036447E-2</v>
      </c>
      <c r="BN952" s="171">
        <v>2.8716427885217826</v>
      </c>
      <c r="BO952" s="171">
        <v>0</v>
      </c>
      <c r="BP952" s="218">
        <v>0</v>
      </c>
      <c r="BQ952" s="76"/>
      <c r="BR952" s="76"/>
      <c r="BS952" s="27">
        <v>6.25</v>
      </c>
      <c r="BT952" s="76">
        <v>0</v>
      </c>
      <c r="BU952" s="76"/>
      <c r="BV952" s="27" t="s">
        <v>496</v>
      </c>
      <c r="BW952" s="76"/>
      <c r="BX952" s="76"/>
      <c r="BY952" s="76"/>
      <c r="BZ952" s="76"/>
      <c r="CA952" s="76">
        <f>CB952+J952+L952+P952+AD952+AI952</f>
        <v>100</v>
      </c>
      <c r="CB952" s="154">
        <f>100-(J952+L952+P952+AI952+AD952+AH952)</f>
        <v>88.864505979648769</v>
      </c>
      <c r="CC952" s="76"/>
      <c r="CD952" s="76"/>
      <c r="CE952" s="76"/>
      <c r="CF952" s="76"/>
      <c r="CG952" s="76"/>
      <c r="CH952" s="76"/>
      <c r="CI952" s="76"/>
      <c r="CJ952" s="76"/>
      <c r="CK952" s="76"/>
      <c r="CL952" s="76"/>
      <c r="CM952" s="76"/>
      <c r="CN952" s="76"/>
      <c r="CO952" s="76"/>
      <c r="CP952" s="76"/>
      <c r="CQ952" s="76"/>
      <c r="CR952" s="76"/>
      <c r="CS952" s="76"/>
      <c r="CT952" s="76"/>
      <c r="CU952" s="76"/>
      <c r="CV952" s="76"/>
      <c r="CW952" s="76"/>
      <c r="CX952" s="76"/>
      <c r="CY952" s="76"/>
      <c r="CZ952" s="76"/>
      <c r="DA952" s="76"/>
      <c r="DB952" s="76"/>
      <c r="DC952" s="76"/>
      <c r="DD952" s="76"/>
      <c r="DE952" s="76"/>
      <c r="DF952" s="76"/>
      <c r="DG952" s="76"/>
      <c r="DH952" s="76"/>
      <c r="DI952" s="76"/>
      <c r="DJ952" s="76"/>
      <c r="DK952" s="76"/>
      <c r="DL952" s="76"/>
      <c r="DM952" s="76"/>
      <c r="DN952" s="76"/>
      <c r="DO952" s="76"/>
      <c r="DP952" s="76"/>
      <c r="DQ952" s="76"/>
      <c r="DR952" s="76"/>
      <c r="DS952" s="76"/>
    </row>
    <row r="953" spans="1:160" x14ac:dyDescent="0.3">
      <c r="A953" s="10"/>
      <c r="C953" s="10"/>
      <c r="D953" s="47"/>
      <c r="E953" s="48"/>
      <c r="F953" s="48"/>
      <c r="G953" s="17"/>
      <c r="I953" s="349">
        <v>1650</v>
      </c>
      <c r="J953" s="216"/>
      <c r="K953" s="216"/>
      <c r="L953" s="216"/>
      <c r="N953" s="216"/>
      <c r="P953" s="217"/>
      <c r="Q953" s="217"/>
      <c r="R953" s="217"/>
      <c r="S953" s="217"/>
      <c r="V953" s="241"/>
      <c r="W953" s="241"/>
      <c r="X953" s="241"/>
      <c r="Y953" s="241"/>
    </row>
    <row r="954" spans="1:160" s="366" customFormat="1" ht="15" x14ac:dyDescent="0.3">
      <c r="A954" s="365" t="s">
        <v>1218</v>
      </c>
      <c r="C954" s="367" t="s">
        <v>407</v>
      </c>
      <c r="D954" s="367">
        <v>2</v>
      </c>
      <c r="E954" s="381" t="s">
        <v>1567</v>
      </c>
      <c r="F954" s="379"/>
      <c r="G954" s="379"/>
      <c r="H954" s="372"/>
      <c r="I954" s="349"/>
      <c r="J954" s="373"/>
      <c r="K954" s="373"/>
      <c r="L954" s="373"/>
      <c r="M954" s="372"/>
      <c r="N954" s="373"/>
      <c r="O954" s="372"/>
      <c r="P954" s="349"/>
      <c r="Q954" s="349"/>
      <c r="R954" s="349"/>
      <c r="S954" s="349"/>
      <c r="T954" s="372"/>
      <c r="U954" s="372"/>
      <c r="V954" s="378"/>
      <c r="W954" s="378"/>
      <c r="X954" s="378"/>
      <c r="Y954" s="378"/>
      <c r="Z954" s="372"/>
      <c r="AA954" s="372"/>
      <c r="AB954" s="372"/>
      <c r="AC954" s="372"/>
      <c r="AD954" s="372"/>
      <c r="AE954" s="372"/>
      <c r="AF954" s="372"/>
      <c r="AG954" s="372"/>
      <c r="AH954" s="372"/>
      <c r="AI954" s="372"/>
      <c r="AJ954" s="372"/>
      <c r="AK954" s="372"/>
      <c r="AL954" s="372"/>
      <c r="AM954" s="372"/>
      <c r="AN954" s="372"/>
      <c r="AO954" s="372"/>
      <c r="AP954" s="372"/>
      <c r="AQ954" s="372"/>
      <c r="AR954" s="372"/>
      <c r="AS954" s="372"/>
      <c r="AT954" s="372"/>
      <c r="AU954" s="372"/>
      <c r="AV954" s="372"/>
      <c r="AW954" s="372"/>
      <c r="AX954" s="372"/>
      <c r="AY954" s="372"/>
      <c r="AZ954" s="372"/>
      <c r="BA954" s="372"/>
      <c r="BB954" s="372"/>
      <c r="BC954" s="372"/>
      <c r="BD954" s="372"/>
      <c r="BE954" s="372"/>
      <c r="BF954" s="372"/>
      <c r="BG954" s="372"/>
      <c r="BH954" s="372"/>
      <c r="BI954" s="372"/>
      <c r="BJ954" s="372"/>
      <c r="BK954" s="372"/>
      <c r="BL954" s="372"/>
      <c r="BM954" s="372"/>
      <c r="BN954" s="372"/>
      <c r="BO954" s="372"/>
      <c r="BP954" s="372"/>
      <c r="BQ954" s="372"/>
      <c r="BR954" s="372"/>
      <c r="BS954" s="372">
        <v>6.25</v>
      </c>
      <c r="BT954" s="372"/>
      <c r="BU954" s="372"/>
      <c r="BV954" s="372"/>
      <c r="BW954" s="372"/>
      <c r="BX954" s="372"/>
      <c r="BY954" s="372"/>
      <c r="BZ954" s="372"/>
      <c r="CA954" s="372"/>
      <c r="CB954" s="372"/>
      <c r="CC954" s="372"/>
      <c r="CD954" s="372"/>
      <c r="CE954" s="372"/>
      <c r="CF954" s="372"/>
      <c r="CG954" s="372"/>
      <c r="CH954" s="372"/>
      <c r="CI954" s="372"/>
      <c r="CJ954" s="372"/>
      <c r="CK954" s="372"/>
      <c r="CL954" s="372"/>
      <c r="CM954" s="372"/>
      <c r="CN954" s="372"/>
      <c r="CO954" s="372"/>
      <c r="CP954" s="372"/>
      <c r="CQ954" s="372"/>
      <c r="CR954" s="372"/>
      <c r="CS954" s="372"/>
      <c r="CT954" s="372"/>
      <c r="CU954" s="372"/>
      <c r="CV954" s="372"/>
      <c r="CW954" s="372"/>
      <c r="CX954" s="372"/>
      <c r="CY954" s="372"/>
      <c r="CZ954" s="372"/>
      <c r="DA954" s="372"/>
      <c r="DB954" s="372"/>
      <c r="DC954" s="372"/>
      <c r="DD954" s="372"/>
      <c r="DE954" s="372"/>
      <c r="DF954" s="372"/>
      <c r="DG954" s="372"/>
      <c r="DH954" s="372"/>
      <c r="DI954" s="372"/>
      <c r="DJ954" s="372"/>
      <c r="DK954" s="372"/>
      <c r="DL954" s="372"/>
      <c r="DM954" s="372"/>
      <c r="DN954" s="372"/>
      <c r="DO954" s="372"/>
      <c r="DP954" s="372"/>
      <c r="DQ954" s="372"/>
      <c r="DR954" s="372"/>
      <c r="DS954" s="372"/>
    </row>
    <row r="955" spans="1:160" ht="15" x14ac:dyDescent="0.3">
      <c r="A955" s="10"/>
      <c r="C955"/>
      <c r="D955"/>
      <c r="E955" s="44"/>
      <c r="I955" s="217"/>
      <c r="J955" s="216"/>
      <c r="K955" s="216"/>
      <c r="L955" s="216"/>
      <c r="N955" s="216"/>
      <c r="P955" s="217"/>
      <c r="Q955" s="217"/>
      <c r="R955" s="217"/>
      <c r="S955" s="217"/>
      <c r="V955" s="241"/>
      <c r="W955" s="241"/>
      <c r="X955" s="241"/>
      <c r="Y955" s="241"/>
    </row>
    <row r="956" spans="1:160" ht="15" x14ac:dyDescent="0.3">
      <c r="A956" s="10" t="s">
        <v>1219</v>
      </c>
      <c r="B956" t="s">
        <v>499</v>
      </c>
      <c r="C956" t="s">
        <v>407</v>
      </c>
      <c r="D956">
        <v>1</v>
      </c>
      <c r="E956" s="44" t="s">
        <v>1214</v>
      </c>
      <c r="H956" s="27">
        <v>1</v>
      </c>
      <c r="I956" s="217">
        <f>(L956*17)+(P956*37)+(CB956*17)+(AH956*29)+(AD956*8)</f>
        <v>0</v>
      </c>
      <c r="J956" s="216">
        <v>0.2</v>
      </c>
      <c r="K956" s="216">
        <v>0</v>
      </c>
      <c r="L956" s="216">
        <v>0</v>
      </c>
      <c r="M956" s="216">
        <v>0</v>
      </c>
      <c r="N956" s="216">
        <v>0</v>
      </c>
      <c r="O956" s="27">
        <v>0</v>
      </c>
      <c r="P956" s="217">
        <v>0</v>
      </c>
      <c r="Q956" s="217"/>
      <c r="R956" s="217">
        <v>0</v>
      </c>
      <c r="S956" s="217">
        <v>0</v>
      </c>
      <c r="T956" s="27">
        <v>0</v>
      </c>
      <c r="U956" s="27">
        <v>0</v>
      </c>
      <c r="V956" s="241">
        <f>X956/1.1</f>
        <v>0</v>
      </c>
      <c r="W956" s="241"/>
      <c r="X956" s="241">
        <v>0</v>
      </c>
      <c r="Y956" s="241"/>
      <c r="AA956" s="27">
        <v>0</v>
      </c>
      <c r="AB956" s="27">
        <v>0</v>
      </c>
      <c r="AF956" s="27">
        <v>0</v>
      </c>
      <c r="AI956" s="27">
        <v>99.8</v>
      </c>
      <c r="AJ956" s="27">
        <v>10</v>
      </c>
      <c r="AK956" s="27">
        <v>0.3</v>
      </c>
      <c r="AL956" s="27">
        <v>76</v>
      </c>
      <c r="AM956" s="27">
        <v>1</v>
      </c>
      <c r="AN956" s="27">
        <v>89</v>
      </c>
      <c r="AO956" s="27">
        <v>39300</v>
      </c>
      <c r="AP956" s="27">
        <v>0.1</v>
      </c>
      <c r="AQ956" s="27">
        <v>0.08</v>
      </c>
      <c r="AS956" s="27" t="s">
        <v>501</v>
      </c>
      <c r="AV956" s="27">
        <v>0</v>
      </c>
      <c r="AW956" s="27">
        <v>0</v>
      </c>
      <c r="BE956" s="27">
        <v>0</v>
      </c>
      <c r="BG956" s="27">
        <v>0</v>
      </c>
      <c r="BI956" s="27">
        <v>0</v>
      </c>
      <c r="BJ956" s="27">
        <v>1</v>
      </c>
      <c r="BK956" s="27">
        <v>0</v>
      </c>
      <c r="BM956" s="27">
        <v>0</v>
      </c>
      <c r="BN956" s="27">
        <v>0</v>
      </c>
      <c r="BO956" s="27">
        <v>0</v>
      </c>
      <c r="BP956" s="27">
        <v>0</v>
      </c>
      <c r="BS956" s="27">
        <v>6.25</v>
      </c>
      <c r="BV956" s="27" t="s">
        <v>8</v>
      </c>
      <c r="BW956" s="27">
        <v>1226</v>
      </c>
      <c r="CA956" s="27">
        <f>CB956+J956+L956+P956+AD956+AI956</f>
        <v>100</v>
      </c>
      <c r="CB956" s="27">
        <f>100-(J956+L956+P956+AI956+AD956+AH956)</f>
        <v>0</v>
      </c>
    </row>
    <row r="957" spans="1:160" ht="15" x14ac:dyDescent="0.3">
      <c r="A957" s="10"/>
      <c r="C957"/>
      <c r="D957"/>
      <c r="E957" s="44"/>
      <c r="I957" s="217"/>
      <c r="J957" s="216" t="s">
        <v>1149</v>
      </c>
      <c r="K957" s="216"/>
      <c r="L957" s="216"/>
      <c r="M957" s="216" t="s">
        <v>1110</v>
      </c>
      <c r="N957" s="216" t="s">
        <v>1110</v>
      </c>
      <c r="P957" s="217"/>
      <c r="Q957" s="217"/>
      <c r="R957" s="217"/>
      <c r="S957" s="217"/>
      <c r="V957" s="241"/>
      <c r="W957" s="241"/>
      <c r="X957" s="241"/>
      <c r="Y957" s="241"/>
      <c r="AI957" s="27" t="s">
        <v>1149</v>
      </c>
    </row>
    <row r="958" spans="1:160" ht="15" x14ac:dyDescent="0.3">
      <c r="A958" s="10" t="s">
        <v>1220</v>
      </c>
      <c r="C958" t="s">
        <v>407</v>
      </c>
      <c r="D958">
        <v>1</v>
      </c>
      <c r="E958" s="44" t="s">
        <v>340</v>
      </c>
      <c r="I958" s="217"/>
      <c r="J958" s="216"/>
      <c r="K958" s="216"/>
      <c r="L958" s="216"/>
      <c r="M958" s="216"/>
      <c r="N958" s="216"/>
      <c r="P958" s="217"/>
      <c r="Q958" s="217"/>
      <c r="R958" s="217"/>
      <c r="S958" s="217"/>
      <c r="V958" s="241"/>
      <c r="W958" s="241"/>
      <c r="X958" s="241"/>
      <c r="Y958" s="241"/>
      <c r="BS958" s="27">
        <v>6.25</v>
      </c>
    </row>
    <row r="959" spans="1:160" ht="15" x14ac:dyDescent="0.3">
      <c r="A959" s="10"/>
      <c r="C959"/>
      <c r="D959"/>
      <c r="E959" s="44"/>
      <c r="I959" s="217"/>
      <c r="J959" s="216"/>
      <c r="K959" s="216"/>
      <c r="L959" s="216"/>
      <c r="M959" s="216"/>
      <c r="N959" s="216"/>
      <c r="P959" s="217"/>
      <c r="Q959" s="217"/>
      <c r="R959" s="217"/>
      <c r="S959" s="217"/>
      <c r="V959" s="241"/>
      <c r="W959" s="241"/>
      <c r="X959" s="241"/>
      <c r="Y959" s="241"/>
    </row>
    <row r="960" spans="1:160" ht="15" x14ac:dyDescent="0.3">
      <c r="A960" s="10" t="s">
        <v>1221</v>
      </c>
      <c r="B960" t="s">
        <v>499</v>
      </c>
      <c r="C960" t="s">
        <v>407</v>
      </c>
      <c r="D960" s="14">
        <v>2</v>
      </c>
      <c r="E960" s="44" t="s">
        <v>341</v>
      </c>
      <c r="H960" s="27">
        <v>1</v>
      </c>
      <c r="I960" s="323">
        <f>(L960*17)+(P960*37)+(CB960*17)+(AH960*29)+(AD960*8)</f>
        <v>28.900000000000002</v>
      </c>
      <c r="J960" s="216">
        <v>98</v>
      </c>
      <c r="K960" s="216">
        <v>7.0000000000000007E-2</v>
      </c>
      <c r="L960" s="216">
        <v>0.4</v>
      </c>
      <c r="M960" s="216">
        <v>0.4</v>
      </c>
      <c r="N960" s="216">
        <v>0</v>
      </c>
      <c r="O960" s="27">
        <v>0</v>
      </c>
      <c r="P960" s="217">
        <v>0</v>
      </c>
      <c r="Q960" s="217"/>
      <c r="R960" s="217">
        <v>0</v>
      </c>
      <c r="S960" s="217">
        <v>0</v>
      </c>
      <c r="T960" s="27">
        <v>0</v>
      </c>
      <c r="U960" s="27">
        <v>0</v>
      </c>
      <c r="V960" s="241">
        <v>0.6</v>
      </c>
      <c r="W960" s="241"/>
      <c r="X960" s="241"/>
      <c r="Y960" s="241">
        <v>0</v>
      </c>
      <c r="Z960" s="27">
        <v>0.6</v>
      </c>
      <c r="AD960" s="27">
        <v>0</v>
      </c>
      <c r="AI960" s="27">
        <v>0.3</v>
      </c>
      <c r="AJ960" s="27">
        <v>3</v>
      </c>
      <c r="AK960" s="27">
        <v>0.1</v>
      </c>
      <c r="AL960" s="27">
        <v>4</v>
      </c>
      <c r="AM960" s="27">
        <v>10</v>
      </c>
      <c r="AN960" s="27">
        <v>34</v>
      </c>
      <c r="AO960" s="27">
        <v>5</v>
      </c>
      <c r="AP960" s="27">
        <v>0.1</v>
      </c>
      <c r="AQ960" s="27">
        <v>0.01</v>
      </c>
      <c r="AR960" s="27">
        <v>1</v>
      </c>
      <c r="AS960" s="27">
        <v>10</v>
      </c>
      <c r="AT960" s="27">
        <v>0</v>
      </c>
      <c r="AV960" s="27">
        <v>0</v>
      </c>
      <c r="BD960" s="27">
        <v>0</v>
      </c>
      <c r="BG960" s="27">
        <v>0</v>
      </c>
      <c r="BI960" s="27">
        <v>0</v>
      </c>
      <c r="BJ960" s="27">
        <v>0</v>
      </c>
      <c r="BK960" s="27">
        <v>0</v>
      </c>
      <c r="BM960" s="27">
        <v>0</v>
      </c>
      <c r="BN960" s="27">
        <v>0</v>
      </c>
      <c r="BO960" s="27">
        <v>0</v>
      </c>
      <c r="BP960" s="27">
        <v>0</v>
      </c>
      <c r="BS960" s="27">
        <v>6.25</v>
      </c>
      <c r="BV960" s="27" t="s">
        <v>635</v>
      </c>
      <c r="BW960" s="27">
        <v>4036</v>
      </c>
      <c r="BX960" s="27" t="s">
        <v>4</v>
      </c>
      <c r="CA960" s="27">
        <v>100</v>
      </c>
      <c r="CB960" s="27">
        <v>1.3</v>
      </c>
      <c r="DT960" s="10"/>
      <c r="DU960" s="10"/>
      <c r="DV960" s="10"/>
      <c r="DW960" s="10"/>
      <c r="DX960" s="10"/>
      <c r="DY960" s="10"/>
      <c r="DZ960" s="10"/>
      <c r="EA960" s="10"/>
      <c r="EB960" s="10"/>
      <c r="EC960" s="10"/>
      <c r="ED960" s="10"/>
      <c r="EE960" s="10"/>
      <c r="EF960" s="10"/>
      <c r="EG960" s="10"/>
      <c r="EH960" s="10"/>
      <c r="EI960" s="10"/>
      <c r="EJ960" s="10"/>
      <c r="EK960" s="10"/>
      <c r="EL960" s="10"/>
      <c r="EM960" s="10"/>
      <c r="EN960" s="10"/>
      <c r="EO960" s="10"/>
      <c r="EP960" s="10"/>
      <c r="EQ960" s="10"/>
      <c r="ER960" s="10"/>
      <c r="ES960" s="10"/>
      <c r="ET960" s="10"/>
      <c r="EU960" s="10"/>
      <c r="EV960" s="10"/>
      <c r="EW960" s="10"/>
      <c r="EX960" s="10"/>
      <c r="EY960" s="10"/>
      <c r="EZ960" s="10"/>
      <c r="FA960" s="10"/>
      <c r="FB960" s="10"/>
      <c r="FC960" s="10"/>
      <c r="FD960" s="10"/>
    </row>
    <row r="961" spans="1:160" ht="15" x14ac:dyDescent="0.3">
      <c r="A961" s="10"/>
      <c r="C961"/>
      <c r="D961"/>
      <c r="E961" s="44"/>
      <c r="I961" s="217"/>
      <c r="J961" s="216" t="s">
        <v>4</v>
      </c>
      <c r="K961" s="216"/>
      <c r="L961" s="216"/>
      <c r="N961" s="216"/>
      <c r="P961" s="217"/>
      <c r="Q961" s="217"/>
      <c r="R961" s="217"/>
      <c r="S961" s="217"/>
      <c r="V961" s="241"/>
      <c r="W961" s="241"/>
      <c r="X961" s="241"/>
      <c r="Y961" s="241"/>
      <c r="AI961" s="27" t="s">
        <v>643</v>
      </c>
      <c r="DT961" s="10"/>
      <c r="DU961" s="10"/>
      <c r="DV961" s="10"/>
      <c r="DW961" s="10"/>
      <c r="DX961" s="10"/>
      <c r="DY961" s="10"/>
      <c r="DZ961" s="10"/>
      <c r="EA961" s="10"/>
      <c r="EB961" s="10"/>
      <c r="EC961" s="10"/>
      <c r="ED961" s="10"/>
      <c r="EE961" s="10"/>
      <c r="EF961" s="10"/>
      <c r="EG961" s="10"/>
      <c r="EH961" s="10"/>
      <c r="EI961" s="10"/>
      <c r="EJ961" s="10"/>
      <c r="EK961" s="10"/>
      <c r="EL961" s="10"/>
      <c r="EM961" s="10"/>
      <c r="EN961" s="10"/>
      <c r="EO961" s="10"/>
      <c r="EP961" s="10"/>
      <c r="EQ961" s="10"/>
      <c r="ER961" s="10"/>
      <c r="ES961" s="10"/>
      <c r="ET961" s="10"/>
      <c r="EU961" s="10"/>
      <c r="EV961" s="10"/>
      <c r="EW961" s="10"/>
      <c r="EX961" s="10"/>
      <c r="EY961" s="10"/>
      <c r="EZ961" s="10"/>
      <c r="FA961" s="10"/>
      <c r="FB961" s="10"/>
      <c r="FC961" s="10"/>
      <c r="FD961" s="10"/>
    </row>
    <row r="962" spans="1:160" ht="15" x14ac:dyDescent="0.3">
      <c r="A962" s="10" t="s">
        <v>1255</v>
      </c>
      <c r="B962" t="s">
        <v>499</v>
      </c>
      <c r="C962" t="s">
        <v>407</v>
      </c>
      <c r="D962">
        <v>1</v>
      </c>
      <c r="E962" s="44" t="s">
        <v>1109</v>
      </c>
      <c r="H962" s="27">
        <v>1</v>
      </c>
      <c r="I962" s="217">
        <f>(L962*17)+(P962*37)+(CB962*17)+(AH962*29)+(AD962*8)</f>
        <v>1354.8</v>
      </c>
      <c r="J962" s="216">
        <v>7.6</v>
      </c>
      <c r="K962" s="216">
        <f>L962/BS962</f>
        <v>6.1279999999999992</v>
      </c>
      <c r="L962" s="216">
        <v>38.299999999999997</v>
      </c>
      <c r="M962" s="216">
        <v>38.299999999999997</v>
      </c>
      <c r="N962" s="216">
        <v>0</v>
      </c>
      <c r="O962" s="27">
        <v>0</v>
      </c>
      <c r="P962" s="217">
        <v>4.5999999999999996</v>
      </c>
      <c r="Q962" s="217"/>
      <c r="R962" s="217">
        <v>0.59499999999999997</v>
      </c>
      <c r="S962" s="217">
        <v>2.5619999999999998</v>
      </c>
      <c r="T962" s="27">
        <v>0.01</v>
      </c>
      <c r="V962" s="241">
        <f>W962-AD962</f>
        <v>17.299999999999997</v>
      </c>
      <c r="W962" s="241">
        <v>38.299999999999997</v>
      </c>
      <c r="X962" s="241"/>
      <c r="Y962" s="241"/>
      <c r="Z962" s="27">
        <v>0</v>
      </c>
      <c r="AD962" s="27">
        <v>21</v>
      </c>
      <c r="AI962" s="27">
        <v>7</v>
      </c>
      <c r="AJ962" s="27">
        <v>64</v>
      </c>
      <c r="AK962" s="27">
        <v>16.600000000000001</v>
      </c>
      <c r="AL962" s="27">
        <v>98</v>
      </c>
      <c r="AM962" s="27">
        <v>1290</v>
      </c>
      <c r="AN962" s="27">
        <v>2000</v>
      </c>
      <c r="AO962" s="27">
        <v>50</v>
      </c>
      <c r="AP962" s="27">
        <v>6.4</v>
      </c>
      <c r="AQ962" s="27">
        <v>0.5</v>
      </c>
      <c r="AR962" s="27">
        <v>24.1</v>
      </c>
      <c r="AS962" s="27">
        <v>0.55000000000000004</v>
      </c>
      <c r="AT962" s="27">
        <v>0</v>
      </c>
      <c r="AV962" s="27">
        <v>0</v>
      </c>
      <c r="AX962" s="27">
        <v>0</v>
      </c>
      <c r="AY962" s="27">
        <v>0</v>
      </c>
      <c r="AZ962" s="27">
        <v>0</v>
      </c>
      <c r="BB962" s="27">
        <v>0</v>
      </c>
      <c r="BC962" s="27">
        <v>0</v>
      </c>
      <c r="BG962" s="27">
        <v>0</v>
      </c>
      <c r="BI962" s="27">
        <v>2.36</v>
      </c>
      <c r="BJ962" s="27">
        <v>5.47</v>
      </c>
      <c r="BK962" s="27">
        <v>39.75</v>
      </c>
      <c r="BM962" s="27">
        <v>1.55</v>
      </c>
      <c r="BN962" s="27">
        <v>2340</v>
      </c>
      <c r="BO962" s="27">
        <v>0.02</v>
      </c>
      <c r="BP962" s="27">
        <v>0.3</v>
      </c>
      <c r="BS962" s="27">
        <v>6.25</v>
      </c>
      <c r="BV962" s="27" t="s">
        <v>7</v>
      </c>
      <c r="BW962" s="27" t="s">
        <v>1206</v>
      </c>
      <c r="CA962" s="27">
        <f>CB962+J962+L962+P962+AD962+AI962</f>
        <v>100</v>
      </c>
      <c r="CB962" s="27">
        <f>100-(J962+L962+P962+AI962+AD962+AH962)</f>
        <v>21.5</v>
      </c>
    </row>
    <row r="963" spans="1:160" x14ac:dyDescent="0.3">
      <c r="C963" s="10"/>
      <c r="D963" s="10"/>
      <c r="E963" s="45"/>
      <c r="G963" s="17"/>
      <c r="I963" s="217"/>
      <c r="J963" s="216"/>
      <c r="K963" s="216" t="s">
        <v>1110</v>
      </c>
      <c r="L963" s="216"/>
      <c r="M963" s="27" t="s">
        <v>1110</v>
      </c>
      <c r="N963" s="216" t="s">
        <v>1110</v>
      </c>
      <c r="V963" s="241"/>
      <c r="W963" s="241"/>
      <c r="X963" s="241"/>
      <c r="Y963" s="241"/>
    </row>
    <row r="964" spans="1:160" x14ac:dyDescent="0.3">
      <c r="C964" s="10"/>
      <c r="D964" s="10"/>
      <c r="E964" s="45"/>
      <c r="G964" s="17"/>
      <c r="K964" s="216"/>
      <c r="L964" s="216"/>
      <c r="N964" s="216"/>
      <c r="V964" s="241"/>
      <c r="W964" s="241"/>
      <c r="X964" s="241"/>
      <c r="Y964" s="241"/>
    </row>
    <row r="965" spans="1:160" x14ac:dyDescent="0.3">
      <c r="C965" s="10"/>
      <c r="D965" s="10"/>
      <c r="E965" s="45"/>
      <c r="G965" s="17"/>
      <c r="K965" s="216"/>
      <c r="L965" s="216"/>
      <c r="N965" s="216"/>
      <c r="V965" s="241"/>
      <c r="W965" s="241"/>
      <c r="X965" s="241"/>
      <c r="Y965" s="241"/>
    </row>
    <row r="966" spans="1:160" x14ac:dyDescent="0.3">
      <c r="C966" s="10"/>
      <c r="D966" s="10"/>
      <c r="E966" s="45"/>
      <c r="G966" s="17"/>
      <c r="K966" s="216"/>
      <c r="L966" s="216"/>
      <c r="N966" s="216"/>
      <c r="V966" s="241"/>
      <c r="W966" s="241"/>
      <c r="X966" s="241"/>
      <c r="Y966" s="241"/>
    </row>
    <row r="967" spans="1:160" x14ac:dyDescent="0.3">
      <c r="C967" s="10"/>
      <c r="D967" s="10"/>
      <c r="E967" s="45"/>
      <c r="G967" s="17"/>
      <c r="K967" s="216"/>
      <c r="L967" s="216"/>
      <c r="N967" s="216"/>
      <c r="V967" s="241"/>
      <c r="W967" s="241"/>
      <c r="X967" s="241"/>
      <c r="Y967" s="241"/>
    </row>
    <row r="968" spans="1:160" x14ac:dyDescent="0.3">
      <c r="C968" s="10"/>
      <c r="D968" s="10"/>
      <c r="E968" s="45"/>
      <c r="G968" s="17"/>
      <c r="K968" s="216"/>
      <c r="L968" s="216"/>
      <c r="N968" s="216"/>
      <c r="V968" s="241"/>
      <c r="W968" s="241"/>
      <c r="X968" s="241"/>
      <c r="Y968" s="241"/>
    </row>
    <row r="969" spans="1:160" x14ac:dyDescent="0.3">
      <c r="C969" s="10"/>
      <c r="D969" s="10"/>
      <c r="E969" s="45"/>
      <c r="G969" s="17"/>
      <c r="K969" s="216"/>
      <c r="L969" s="216"/>
      <c r="N969" s="216"/>
    </row>
    <row r="970" spans="1:160" x14ac:dyDescent="0.3">
      <c r="C970" s="10"/>
      <c r="G970" s="17"/>
      <c r="K970" s="216"/>
      <c r="L970" s="216"/>
      <c r="N970" s="216"/>
    </row>
    <row r="971" spans="1:160" x14ac:dyDescent="0.3">
      <c r="C971" s="10"/>
      <c r="G971" s="17"/>
      <c r="K971" s="216"/>
      <c r="L971" s="216"/>
      <c r="N971" s="216"/>
    </row>
    <row r="972" spans="1:160" x14ac:dyDescent="0.3">
      <c r="C972" s="10"/>
      <c r="G972" s="17"/>
      <c r="K972" s="216"/>
      <c r="L972" s="216"/>
      <c r="N972" s="216"/>
    </row>
    <row r="973" spans="1:160" x14ac:dyDescent="0.3">
      <c r="C973" s="10"/>
      <c r="G973" s="17"/>
      <c r="K973" s="216"/>
      <c r="L973" s="216"/>
      <c r="N973" s="216"/>
    </row>
    <row r="974" spans="1:160" x14ac:dyDescent="0.3">
      <c r="C974" s="10"/>
      <c r="G974" s="17"/>
      <c r="K974" s="216"/>
      <c r="L974" s="216"/>
      <c r="N974" s="216"/>
    </row>
    <row r="975" spans="1:160" x14ac:dyDescent="0.3">
      <c r="C975" s="10"/>
      <c r="G975" s="17"/>
      <c r="K975" s="216"/>
      <c r="L975" s="216"/>
      <c r="N975" s="216"/>
    </row>
    <row r="976" spans="1:160" x14ac:dyDescent="0.3">
      <c r="C976" s="10"/>
      <c r="G976" s="17"/>
      <c r="K976" s="216"/>
      <c r="L976" s="216"/>
      <c r="N976" s="216"/>
    </row>
    <row r="977" spans="3:14" x14ac:dyDescent="0.3">
      <c r="C977" s="10"/>
      <c r="G977" s="17"/>
      <c r="K977" s="216"/>
      <c r="L977" s="216"/>
      <c r="N977" s="216"/>
    </row>
    <row r="978" spans="3:14" x14ac:dyDescent="0.3">
      <c r="C978" s="10"/>
      <c r="G978" s="17"/>
      <c r="K978" s="216"/>
      <c r="L978" s="216"/>
      <c r="N978" s="216"/>
    </row>
    <row r="979" spans="3:14" x14ac:dyDescent="0.3">
      <c r="C979" s="10"/>
      <c r="K979" s="216"/>
      <c r="L979" s="216"/>
      <c r="N979" s="216"/>
    </row>
    <row r="980" spans="3:14" x14ac:dyDescent="0.3">
      <c r="C980" s="10"/>
      <c r="K980" s="216"/>
      <c r="L980" s="216"/>
      <c r="N980" s="216"/>
    </row>
    <row r="981" spans="3:14" x14ac:dyDescent="0.3">
      <c r="C981" s="10"/>
      <c r="K981" s="216"/>
      <c r="L981" s="216"/>
      <c r="N981" s="216"/>
    </row>
    <row r="982" spans="3:14" x14ac:dyDescent="0.3">
      <c r="C982" s="10"/>
      <c r="K982" s="216"/>
      <c r="L982" s="216"/>
      <c r="N982" s="216"/>
    </row>
    <row r="983" spans="3:14" x14ac:dyDescent="0.3">
      <c r="C983" s="10"/>
      <c r="K983" s="216"/>
      <c r="L983" s="216"/>
      <c r="N983" s="216"/>
    </row>
    <row r="984" spans="3:14" x14ac:dyDescent="0.3">
      <c r="C984" s="10"/>
      <c r="K984" s="216"/>
      <c r="L984" s="216"/>
      <c r="N984" s="216"/>
    </row>
    <row r="985" spans="3:14" x14ac:dyDescent="0.3">
      <c r="K985" s="216"/>
      <c r="L985" s="216"/>
    </row>
    <row r="986" spans="3:14" x14ac:dyDescent="0.3">
      <c r="K986" s="216"/>
      <c r="L986" s="216"/>
    </row>
    <row r="987" spans="3:14" x14ac:dyDescent="0.3">
      <c r="K987" s="216"/>
      <c r="L987" s="216"/>
    </row>
    <row r="988" spans="3:14" x14ac:dyDescent="0.3">
      <c r="K988" s="216"/>
      <c r="L988" s="216"/>
    </row>
    <row r="989" spans="3:14" x14ac:dyDescent="0.3">
      <c r="K989" s="216"/>
      <c r="L989" s="216"/>
    </row>
    <row r="990" spans="3:14" x14ac:dyDescent="0.3">
      <c r="K990" s="216"/>
      <c r="L990" s="216"/>
    </row>
    <row r="991" spans="3:14" x14ac:dyDescent="0.3">
      <c r="K991" s="216"/>
    </row>
    <row r="992" spans="3:14" x14ac:dyDescent="0.3">
      <c r="K992" s="216"/>
    </row>
    <row r="993" spans="11:11" x14ac:dyDescent="0.3">
      <c r="K993" s="216"/>
    </row>
    <row r="994" spans="11:11" x14ac:dyDescent="0.3">
      <c r="K994" s="216"/>
    </row>
    <row r="995" spans="11:11" x14ac:dyDescent="0.3">
      <c r="K995" s="216"/>
    </row>
    <row r="996" spans="11:11" x14ac:dyDescent="0.3">
      <c r="K996" s="216"/>
    </row>
    <row r="997" spans="11:11" x14ac:dyDescent="0.3">
      <c r="K997" s="216"/>
    </row>
    <row r="998" spans="11:11" x14ac:dyDescent="0.3">
      <c r="K998" s="216"/>
    </row>
    <row r="999" spans="11:11" x14ac:dyDescent="0.3">
      <c r="K999" s="216"/>
    </row>
    <row r="1000" spans="11:11" x14ac:dyDescent="0.3">
      <c r="K1000" s="216"/>
    </row>
    <row r="1001" spans="11:11" x14ac:dyDescent="0.3">
      <c r="K1001" s="216"/>
    </row>
    <row r="1002" spans="11:11" x14ac:dyDescent="0.3">
      <c r="K1002" s="216"/>
    </row>
    <row r="1003" spans="11:11" x14ac:dyDescent="0.3">
      <c r="K1003" s="216"/>
    </row>
    <row r="1004" spans="11:11" x14ac:dyDescent="0.3">
      <c r="K1004" s="216"/>
    </row>
    <row r="1005" spans="11:11" x14ac:dyDescent="0.3">
      <c r="K1005" s="216"/>
    </row>
    <row r="1006" spans="11:11" x14ac:dyDescent="0.3">
      <c r="K1006" s="216"/>
    </row>
    <row r="1007" spans="11:11" x14ac:dyDescent="0.3">
      <c r="K1007" s="216"/>
    </row>
    <row r="1008" spans="11:11" x14ac:dyDescent="0.3">
      <c r="K1008" s="216"/>
    </row>
    <row r="1009" spans="11:11" x14ac:dyDescent="0.3">
      <c r="K1009" s="216"/>
    </row>
    <row r="1010" spans="11:11" x14ac:dyDescent="0.3">
      <c r="K1010" s="216"/>
    </row>
    <row r="1011" spans="11:11" x14ac:dyDescent="0.3">
      <c r="K1011" s="216"/>
    </row>
    <row r="1012" spans="11:11" x14ac:dyDescent="0.3">
      <c r="K1012" s="216"/>
    </row>
    <row r="1013" spans="11:11" x14ac:dyDescent="0.3">
      <c r="K1013" s="216"/>
    </row>
    <row r="1014" spans="11:11" x14ac:dyDescent="0.3">
      <c r="K1014" s="216"/>
    </row>
    <row r="1015" spans="11:11" x14ac:dyDescent="0.3">
      <c r="K1015" s="216"/>
    </row>
    <row r="1016" spans="11:11" x14ac:dyDescent="0.3">
      <c r="K1016" s="216"/>
    </row>
    <row r="1017" spans="11:11" x14ac:dyDescent="0.3">
      <c r="K1017" s="216"/>
    </row>
    <row r="1018" spans="11:11" x14ac:dyDescent="0.3">
      <c r="K1018" s="216"/>
    </row>
    <row r="1019" spans="11:11" x14ac:dyDescent="0.3">
      <c r="K1019" s="216"/>
    </row>
    <row r="1020" spans="11:11" x14ac:dyDescent="0.3">
      <c r="K1020" s="216"/>
    </row>
    <row r="1021" spans="11:11" x14ac:dyDescent="0.3">
      <c r="K1021" s="216"/>
    </row>
    <row r="1022" spans="11:11" x14ac:dyDescent="0.3">
      <c r="K1022" s="216"/>
    </row>
    <row r="1023" spans="11:11" x14ac:dyDescent="0.3">
      <c r="K1023" s="216"/>
    </row>
    <row r="1024" spans="11:11" x14ac:dyDescent="0.3">
      <c r="K1024" s="216"/>
    </row>
    <row r="1025" spans="11:11" x14ac:dyDescent="0.3">
      <c r="K1025" s="216"/>
    </row>
    <row r="1026" spans="11:11" x14ac:dyDescent="0.3">
      <c r="K1026" s="216"/>
    </row>
    <row r="1027" spans="11:11" x14ac:dyDescent="0.3">
      <c r="K1027" s="216"/>
    </row>
    <row r="1028" spans="11:11" x14ac:dyDescent="0.3">
      <c r="K1028" s="216"/>
    </row>
    <row r="1029" spans="11:11" x14ac:dyDescent="0.3">
      <c r="K1029" s="216"/>
    </row>
    <row r="1030" spans="11:11" x14ac:dyDescent="0.3">
      <c r="K1030" s="216"/>
    </row>
    <row r="1031" spans="11:11" x14ac:dyDescent="0.3">
      <c r="K1031" s="216"/>
    </row>
    <row r="1032" spans="11:11" x14ac:dyDescent="0.3">
      <c r="K1032" s="216"/>
    </row>
    <row r="1033" spans="11:11" x14ac:dyDescent="0.3">
      <c r="K1033" s="216"/>
    </row>
    <row r="1034" spans="11:11" x14ac:dyDescent="0.3">
      <c r="K1034" s="216"/>
    </row>
    <row r="1035" spans="11:11" x14ac:dyDescent="0.3">
      <c r="K1035" s="216"/>
    </row>
    <row r="1036" spans="11:11" x14ac:dyDescent="0.3">
      <c r="K1036" s="216"/>
    </row>
    <row r="1037" spans="11:11" x14ac:dyDescent="0.3">
      <c r="K1037" s="216"/>
    </row>
    <row r="1038" spans="11:11" x14ac:dyDescent="0.3">
      <c r="K1038" s="216"/>
    </row>
    <row r="1039" spans="11:11" x14ac:dyDescent="0.3">
      <c r="K1039" s="216"/>
    </row>
    <row r="1040" spans="11:11" x14ac:dyDescent="0.3">
      <c r="K1040" s="216"/>
    </row>
    <row r="1041" spans="11:11" x14ac:dyDescent="0.3">
      <c r="K1041" s="216"/>
    </row>
    <row r="1042" spans="11:11" x14ac:dyDescent="0.3">
      <c r="K1042" s="216"/>
    </row>
    <row r="1043" spans="11:11" x14ac:dyDescent="0.3">
      <c r="K1043" s="216"/>
    </row>
    <row r="1044" spans="11:11" x14ac:dyDescent="0.3">
      <c r="K1044" s="216"/>
    </row>
    <row r="1045" spans="11:11" x14ac:dyDescent="0.3">
      <c r="K1045" s="216"/>
    </row>
    <row r="1046" spans="11:11" x14ac:dyDescent="0.3">
      <c r="K1046" s="216"/>
    </row>
    <row r="1047" spans="11:11" x14ac:dyDescent="0.3">
      <c r="K1047" s="216"/>
    </row>
    <row r="1048" spans="11:11" x14ac:dyDescent="0.3">
      <c r="K1048" s="216"/>
    </row>
    <row r="1049" spans="11:11" x14ac:dyDescent="0.3">
      <c r="K1049" s="216"/>
    </row>
    <row r="1050" spans="11:11" x14ac:dyDescent="0.3">
      <c r="K1050" s="216"/>
    </row>
    <row r="1051" spans="11:11" x14ac:dyDescent="0.3">
      <c r="K1051" s="216"/>
    </row>
    <row r="1052" spans="11:11" x14ac:dyDescent="0.3">
      <c r="K1052" s="216"/>
    </row>
    <row r="1053" spans="11:11" x14ac:dyDescent="0.3">
      <c r="K1053" s="216"/>
    </row>
    <row r="1054" spans="11:11" x14ac:dyDescent="0.3">
      <c r="K1054" s="216"/>
    </row>
    <row r="1055" spans="11:11" x14ac:dyDescent="0.3">
      <c r="K1055" s="216"/>
    </row>
    <row r="1056" spans="11:11" x14ac:dyDescent="0.3">
      <c r="K1056" s="216"/>
    </row>
    <row r="1057" spans="11:11" x14ac:dyDescent="0.3">
      <c r="K1057" s="216"/>
    </row>
    <row r="1058" spans="11:11" x14ac:dyDescent="0.3">
      <c r="K1058" s="216"/>
    </row>
    <row r="1059" spans="11:11" x14ac:dyDescent="0.3">
      <c r="K1059" s="216"/>
    </row>
    <row r="1060" spans="11:11" x14ac:dyDescent="0.3">
      <c r="K1060" s="216"/>
    </row>
    <row r="1061" spans="11:11" x14ac:dyDescent="0.3">
      <c r="K1061" s="216"/>
    </row>
    <row r="1062" spans="11:11" x14ac:dyDescent="0.3">
      <c r="K1062" s="216"/>
    </row>
    <row r="1063" spans="11:11" x14ac:dyDescent="0.3">
      <c r="K1063" s="216"/>
    </row>
    <row r="1064" spans="11:11" x14ac:dyDescent="0.3">
      <c r="K1064" s="216"/>
    </row>
    <row r="1065" spans="11:11" x14ac:dyDescent="0.3">
      <c r="K1065" s="216"/>
    </row>
    <row r="1066" spans="11:11" x14ac:dyDescent="0.3">
      <c r="K1066" s="216"/>
    </row>
    <row r="1067" spans="11:11" x14ac:dyDescent="0.3">
      <c r="K1067" s="216"/>
    </row>
    <row r="1068" spans="11:11" x14ac:dyDescent="0.3">
      <c r="K1068" s="216"/>
    </row>
    <row r="1069" spans="11:11" x14ac:dyDescent="0.3">
      <c r="K1069" s="216"/>
    </row>
    <row r="1070" spans="11:11" x14ac:dyDescent="0.3">
      <c r="K1070" s="216"/>
    </row>
    <row r="1071" spans="11:11" x14ac:dyDescent="0.3">
      <c r="K1071" s="216"/>
    </row>
    <row r="1072" spans="11:11" x14ac:dyDescent="0.3">
      <c r="K1072" s="216"/>
    </row>
    <row r="1073" spans="11:11" x14ac:dyDescent="0.3">
      <c r="K1073" s="216"/>
    </row>
    <row r="1074" spans="11:11" x14ac:dyDescent="0.3">
      <c r="K1074" s="216"/>
    </row>
    <row r="1075" spans="11:11" x14ac:dyDescent="0.3">
      <c r="K1075" s="216"/>
    </row>
    <row r="1076" spans="11:11" x14ac:dyDescent="0.3">
      <c r="K1076" s="216"/>
    </row>
    <row r="1077" spans="11:11" x14ac:dyDescent="0.3">
      <c r="K1077" s="216"/>
    </row>
    <row r="1078" spans="11:11" x14ac:dyDescent="0.3">
      <c r="K1078" s="216"/>
    </row>
    <row r="1079" spans="11:11" x14ac:dyDescent="0.3">
      <c r="K1079" s="216"/>
    </row>
    <row r="1080" spans="11:11" x14ac:dyDescent="0.3">
      <c r="K1080" s="216"/>
    </row>
    <row r="1081" spans="11:11" x14ac:dyDescent="0.3">
      <c r="K1081" s="216"/>
    </row>
    <row r="1082" spans="11:11" x14ac:dyDescent="0.3">
      <c r="K1082" s="216"/>
    </row>
    <row r="1083" spans="11:11" x14ac:dyDescent="0.3">
      <c r="K1083" s="216"/>
    </row>
    <row r="1084" spans="11:11" x14ac:dyDescent="0.3">
      <c r="K1084" s="216"/>
    </row>
    <row r="1085" spans="11:11" x14ac:dyDescent="0.3">
      <c r="K1085" s="216"/>
    </row>
    <row r="1086" spans="11:11" x14ac:dyDescent="0.3">
      <c r="K1086" s="216"/>
    </row>
    <row r="1087" spans="11:11" x14ac:dyDescent="0.3">
      <c r="K1087" s="216"/>
    </row>
    <row r="1088" spans="11:11" x14ac:dyDescent="0.3">
      <c r="K1088" s="216"/>
    </row>
    <row r="1089" spans="11:11" x14ac:dyDescent="0.3">
      <c r="K1089" s="216"/>
    </row>
    <row r="1090" spans="11:11" x14ac:dyDescent="0.3">
      <c r="K1090" s="216"/>
    </row>
    <row r="1091" spans="11:11" x14ac:dyDescent="0.3">
      <c r="K1091" s="216"/>
    </row>
    <row r="1092" spans="11:11" x14ac:dyDescent="0.3">
      <c r="K1092" s="216"/>
    </row>
    <row r="1093" spans="11:11" x14ac:dyDescent="0.3">
      <c r="K1093" s="216"/>
    </row>
    <row r="1094" spans="11:11" x14ac:dyDescent="0.3">
      <c r="K1094" s="216"/>
    </row>
    <row r="1095" spans="11:11" x14ac:dyDescent="0.3">
      <c r="K1095" s="216"/>
    </row>
    <row r="1096" spans="11:11" x14ac:dyDescent="0.3">
      <c r="K1096" s="216"/>
    </row>
    <row r="1097" spans="11:11" x14ac:dyDescent="0.3">
      <c r="K1097" s="216"/>
    </row>
    <row r="1098" spans="11:11" x14ac:dyDescent="0.3">
      <c r="K1098" s="216"/>
    </row>
    <row r="1099" spans="11:11" x14ac:dyDescent="0.3">
      <c r="K1099" s="216"/>
    </row>
    <row r="1100" spans="11:11" x14ac:dyDescent="0.3">
      <c r="K1100" s="216"/>
    </row>
    <row r="1101" spans="11:11" x14ac:dyDescent="0.3">
      <c r="K1101" s="216"/>
    </row>
    <row r="1102" spans="11:11" x14ac:dyDescent="0.3">
      <c r="K1102" s="216"/>
    </row>
    <row r="1103" spans="11:11" x14ac:dyDescent="0.3">
      <c r="K1103" s="216"/>
    </row>
    <row r="1104" spans="11:11" x14ac:dyDescent="0.3">
      <c r="K1104" s="216"/>
    </row>
    <row r="1105" spans="11:11" x14ac:dyDescent="0.3">
      <c r="K1105" s="216"/>
    </row>
    <row r="1106" spans="11:11" x14ac:dyDescent="0.3">
      <c r="K1106" s="216"/>
    </row>
    <row r="1107" spans="11:11" x14ac:dyDescent="0.3">
      <c r="K1107" s="216"/>
    </row>
    <row r="1108" spans="11:11" x14ac:dyDescent="0.3">
      <c r="K1108" s="216"/>
    </row>
    <row r="1109" spans="11:11" x14ac:dyDescent="0.3">
      <c r="K1109" s="216"/>
    </row>
    <row r="1110" spans="11:11" x14ac:dyDescent="0.3">
      <c r="K1110" s="216"/>
    </row>
    <row r="1111" spans="11:11" x14ac:dyDescent="0.3">
      <c r="K1111" s="216"/>
    </row>
    <row r="1112" spans="11:11" x14ac:dyDescent="0.3">
      <c r="K1112" s="216"/>
    </row>
    <row r="1113" spans="11:11" x14ac:dyDescent="0.3">
      <c r="K1113" s="216"/>
    </row>
    <row r="1114" spans="11:11" x14ac:dyDescent="0.3">
      <c r="K1114" s="216"/>
    </row>
    <row r="1115" spans="11:11" x14ac:dyDescent="0.3">
      <c r="K1115" s="216"/>
    </row>
    <row r="1116" spans="11:11" x14ac:dyDescent="0.3">
      <c r="K1116" s="216"/>
    </row>
    <row r="1117" spans="11:11" x14ac:dyDescent="0.3">
      <c r="K1117" s="216"/>
    </row>
    <row r="1118" spans="11:11" x14ac:dyDescent="0.3">
      <c r="K1118" s="216"/>
    </row>
    <row r="1119" spans="11:11" x14ac:dyDescent="0.3">
      <c r="K1119" s="216"/>
    </row>
    <row r="1120" spans="11:11" x14ac:dyDescent="0.3">
      <c r="K1120" s="216"/>
    </row>
    <row r="1121" spans="11:11" x14ac:dyDescent="0.3">
      <c r="K1121" s="216"/>
    </row>
    <row r="1122" spans="11:11" x14ac:dyDescent="0.3">
      <c r="K1122" s="216"/>
    </row>
    <row r="1123" spans="11:11" x14ac:dyDescent="0.3">
      <c r="K1123" s="216"/>
    </row>
    <row r="1124" spans="11:11" x14ac:dyDescent="0.3">
      <c r="K1124" s="216"/>
    </row>
    <row r="1125" spans="11:11" x14ac:dyDescent="0.3">
      <c r="K1125" s="216"/>
    </row>
    <row r="1126" spans="11:11" x14ac:dyDescent="0.3">
      <c r="K1126" s="216"/>
    </row>
    <row r="1127" spans="11:11" x14ac:dyDescent="0.3">
      <c r="K1127" s="216"/>
    </row>
    <row r="1128" spans="11:11" x14ac:dyDescent="0.3">
      <c r="K1128" s="216"/>
    </row>
    <row r="1129" spans="11:11" x14ac:dyDescent="0.3">
      <c r="K1129" s="216"/>
    </row>
    <row r="1130" spans="11:11" x14ac:dyDescent="0.3">
      <c r="K1130" s="216"/>
    </row>
    <row r="1131" spans="11:11" x14ac:dyDescent="0.3">
      <c r="K1131" s="216"/>
    </row>
    <row r="1132" spans="11:11" x14ac:dyDescent="0.3">
      <c r="K1132" s="216"/>
    </row>
    <row r="1133" spans="11:11" x14ac:dyDescent="0.3">
      <c r="K1133" s="216"/>
    </row>
    <row r="1134" spans="11:11" x14ac:dyDescent="0.3">
      <c r="K1134" s="216"/>
    </row>
    <row r="1135" spans="11:11" x14ac:dyDescent="0.3">
      <c r="K1135" s="216"/>
    </row>
    <row r="1136" spans="11:11" x14ac:dyDescent="0.3">
      <c r="K1136" s="216"/>
    </row>
    <row r="1137" spans="11:11" x14ac:dyDescent="0.3">
      <c r="K1137" s="216"/>
    </row>
    <row r="1138" spans="11:11" x14ac:dyDescent="0.3">
      <c r="K1138" s="216"/>
    </row>
    <row r="1139" spans="11:11" x14ac:dyDescent="0.3">
      <c r="K1139" s="216"/>
    </row>
    <row r="1140" spans="11:11" x14ac:dyDescent="0.3">
      <c r="K1140" s="216"/>
    </row>
    <row r="1141" spans="11:11" x14ac:dyDescent="0.3">
      <c r="K1141" s="216"/>
    </row>
    <row r="1142" spans="11:11" x14ac:dyDescent="0.3">
      <c r="K1142" s="216"/>
    </row>
    <row r="1143" spans="11:11" x14ac:dyDescent="0.3">
      <c r="K1143" s="216"/>
    </row>
    <row r="1144" spans="11:11" x14ac:dyDescent="0.3">
      <c r="K1144" s="216"/>
    </row>
    <row r="1145" spans="11:11" x14ac:dyDescent="0.3">
      <c r="K1145" s="216"/>
    </row>
    <row r="1146" spans="11:11" x14ac:dyDescent="0.3">
      <c r="K1146" s="216"/>
    </row>
    <row r="1147" spans="11:11" x14ac:dyDescent="0.3">
      <c r="K1147" s="216"/>
    </row>
    <row r="1148" spans="11:11" x14ac:dyDescent="0.3">
      <c r="K1148" s="216"/>
    </row>
    <row r="1149" spans="11:11" x14ac:dyDescent="0.3">
      <c r="K1149" s="216"/>
    </row>
    <row r="1150" spans="11:11" x14ac:dyDescent="0.3">
      <c r="K1150" s="216"/>
    </row>
    <row r="1151" spans="11:11" x14ac:dyDescent="0.3">
      <c r="K1151" s="216"/>
    </row>
    <row r="1152" spans="11:11" x14ac:dyDescent="0.3">
      <c r="K1152" s="216"/>
    </row>
    <row r="1153" spans="11:11" x14ac:dyDescent="0.3">
      <c r="K1153" s="216"/>
    </row>
    <row r="1154" spans="11:11" x14ac:dyDescent="0.3">
      <c r="K1154" s="216"/>
    </row>
    <row r="1155" spans="11:11" x14ac:dyDescent="0.3">
      <c r="K1155" s="216"/>
    </row>
    <row r="1156" spans="11:11" x14ac:dyDescent="0.3">
      <c r="K1156" s="216"/>
    </row>
    <row r="1157" spans="11:11" x14ac:dyDescent="0.3">
      <c r="K1157" s="216"/>
    </row>
    <row r="1158" spans="11:11" x14ac:dyDescent="0.3">
      <c r="K1158" s="216"/>
    </row>
    <row r="1159" spans="11:11" x14ac:dyDescent="0.3">
      <c r="K1159" s="216"/>
    </row>
    <row r="1160" spans="11:11" x14ac:dyDescent="0.3">
      <c r="K1160" s="216"/>
    </row>
    <row r="1161" spans="11:11" x14ac:dyDescent="0.3">
      <c r="K1161" s="216"/>
    </row>
    <row r="1162" spans="11:11" x14ac:dyDescent="0.3">
      <c r="K1162" s="216"/>
    </row>
    <row r="1163" spans="11:11" x14ac:dyDescent="0.3">
      <c r="K1163" s="216"/>
    </row>
    <row r="1164" spans="11:11" x14ac:dyDescent="0.3">
      <c r="K1164" s="216"/>
    </row>
    <row r="1165" spans="11:11" x14ac:dyDescent="0.3">
      <c r="K1165" s="216"/>
    </row>
    <row r="1166" spans="11:11" x14ac:dyDescent="0.3">
      <c r="K1166" s="216"/>
    </row>
    <row r="1167" spans="11:11" x14ac:dyDescent="0.3">
      <c r="K1167" s="216"/>
    </row>
    <row r="1168" spans="11:11" x14ac:dyDescent="0.3">
      <c r="K1168" s="216"/>
    </row>
    <row r="1169" spans="11:11" x14ac:dyDescent="0.3">
      <c r="K1169" s="216"/>
    </row>
    <row r="1170" spans="11:11" x14ac:dyDescent="0.3">
      <c r="K1170" s="216"/>
    </row>
    <row r="1171" spans="11:11" x14ac:dyDescent="0.3">
      <c r="K1171" s="216"/>
    </row>
    <row r="1172" spans="11:11" x14ac:dyDescent="0.3">
      <c r="K1172" s="216"/>
    </row>
    <row r="1173" spans="11:11" x14ac:dyDescent="0.3">
      <c r="K1173" s="216"/>
    </row>
    <row r="1174" spans="11:11" x14ac:dyDescent="0.3">
      <c r="K1174" s="216"/>
    </row>
    <row r="1175" spans="11:11" x14ac:dyDescent="0.3">
      <c r="K1175" s="216"/>
    </row>
    <row r="1176" spans="11:11" x14ac:dyDescent="0.3">
      <c r="K1176" s="216"/>
    </row>
    <row r="1177" spans="11:11" x14ac:dyDescent="0.3">
      <c r="K1177" s="216"/>
    </row>
    <row r="1178" spans="11:11" x14ac:dyDescent="0.3">
      <c r="K1178" s="216"/>
    </row>
    <row r="1179" spans="11:11" x14ac:dyDescent="0.3">
      <c r="K1179" s="216"/>
    </row>
    <row r="1180" spans="11:11" x14ac:dyDescent="0.3">
      <c r="K1180" s="216"/>
    </row>
    <row r="1181" spans="11:11" x14ac:dyDescent="0.3">
      <c r="K1181" s="216"/>
    </row>
    <row r="1182" spans="11:11" x14ac:dyDescent="0.3">
      <c r="K1182" s="216"/>
    </row>
    <row r="1183" spans="11:11" x14ac:dyDescent="0.3">
      <c r="K1183" s="216"/>
    </row>
    <row r="1184" spans="11:11" x14ac:dyDescent="0.3">
      <c r="K1184" s="216"/>
    </row>
    <row r="1185" spans="11:11" x14ac:dyDescent="0.3">
      <c r="K1185" s="216"/>
    </row>
    <row r="1186" spans="11:11" x14ac:dyDescent="0.3">
      <c r="K1186" s="216"/>
    </row>
    <row r="1187" spans="11:11" x14ac:dyDescent="0.3">
      <c r="K1187" s="216"/>
    </row>
    <row r="1188" spans="11:11" x14ac:dyDescent="0.3">
      <c r="K1188" s="216"/>
    </row>
    <row r="1189" spans="11:11" x14ac:dyDescent="0.3">
      <c r="K1189" s="216"/>
    </row>
    <row r="1190" spans="11:11" x14ac:dyDescent="0.3">
      <c r="K1190" s="216"/>
    </row>
    <row r="1191" spans="11:11" x14ac:dyDescent="0.3">
      <c r="K1191" s="216"/>
    </row>
    <row r="1192" spans="11:11" x14ac:dyDescent="0.3">
      <c r="K1192" s="216"/>
    </row>
    <row r="1193" spans="11:11" x14ac:dyDescent="0.3">
      <c r="K1193" s="216"/>
    </row>
    <row r="1194" spans="11:11" x14ac:dyDescent="0.3">
      <c r="K1194" s="216"/>
    </row>
    <row r="1195" spans="11:11" x14ac:dyDescent="0.3">
      <c r="K1195" s="216"/>
    </row>
    <row r="1196" spans="11:11" x14ac:dyDescent="0.3">
      <c r="K1196" s="216"/>
    </row>
    <row r="1197" spans="11:11" x14ac:dyDescent="0.3">
      <c r="K1197" s="216"/>
    </row>
    <row r="1198" spans="11:11" x14ac:dyDescent="0.3">
      <c r="K1198" s="216"/>
    </row>
    <row r="1199" spans="11:11" x14ac:dyDescent="0.3">
      <c r="K1199" s="216"/>
    </row>
    <row r="1200" spans="11:11" x14ac:dyDescent="0.3">
      <c r="K1200" s="216"/>
    </row>
    <row r="1201" spans="11:11" x14ac:dyDescent="0.3">
      <c r="K1201" s="216"/>
    </row>
    <row r="1202" spans="11:11" x14ac:dyDescent="0.3">
      <c r="K1202" s="216"/>
    </row>
    <row r="1203" spans="11:11" x14ac:dyDescent="0.3">
      <c r="K1203" s="216"/>
    </row>
    <row r="1204" spans="11:11" x14ac:dyDescent="0.3">
      <c r="K1204" s="216"/>
    </row>
    <row r="1205" spans="11:11" x14ac:dyDescent="0.3">
      <c r="K1205" s="216"/>
    </row>
    <row r="1206" spans="11:11" x14ac:dyDescent="0.3">
      <c r="K1206" s="216"/>
    </row>
    <row r="1207" spans="11:11" x14ac:dyDescent="0.3">
      <c r="K1207" s="216"/>
    </row>
    <row r="1208" spans="11:11" x14ac:dyDescent="0.3">
      <c r="K1208" s="216"/>
    </row>
    <row r="1209" spans="11:11" x14ac:dyDescent="0.3">
      <c r="K1209" s="216"/>
    </row>
    <row r="1210" spans="11:11" x14ac:dyDescent="0.3">
      <c r="K1210" s="216"/>
    </row>
    <row r="1211" spans="11:11" x14ac:dyDescent="0.3">
      <c r="K1211" s="216"/>
    </row>
    <row r="1212" spans="11:11" x14ac:dyDescent="0.3">
      <c r="K1212" s="216"/>
    </row>
    <row r="1213" spans="11:11" x14ac:dyDescent="0.3">
      <c r="K1213" s="216"/>
    </row>
    <row r="1214" spans="11:11" x14ac:dyDescent="0.3">
      <c r="K1214" s="216"/>
    </row>
    <row r="1215" spans="11:11" x14ac:dyDescent="0.3">
      <c r="K1215" s="216"/>
    </row>
    <row r="1216" spans="11:11" x14ac:dyDescent="0.3">
      <c r="K1216" s="216"/>
    </row>
    <row r="1217" spans="11:11" x14ac:dyDescent="0.3">
      <c r="K1217" s="216"/>
    </row>
    <row r="1218" spans="11:11" x14ac:dyDescent="0.3">
      <c r="K1218" s="216"/>
    </row>
    <row r="1219" spans="11:11" x14ac:dyDescent="0.3">
      <c r="K1219" s="216"/>
    </row>
    <row r="1220" spans="11:11" x14ac:dyDescent="0.3">
      <c r="K1220" s="216"/>
    </row>
    <row r="1221" spans="11:11" x14ac:dyDescent="0.3">
      <c r="K1221" s="216"/>
    </row>
    <row r="1222" spans="11:11" x14ac:dyDescent="0.3">
      <c r="K1222" s="216"/>
    </row>
    <row r="1223" spans="11:11" x14ac:dyDescent="0.3">
      <c r="K1223" s="216"/>
    </row>
    <row r="1224" spans="11:11" x14ac:dyDescent="0.3">
      <c r="K1224" s="216"/>
    </row>
    <row r="1225" spans="11:11" x14ac:dyDescent="0.3">
      <c r="K1225" s="216"/>
    </row>
    <row r="1226" spans="11:11" x14ac:dyDescent="0.3">
      <c r="K1226" s="216"/>
    </row>
    <row r="1227" spans="11:11" x14ac:dyDescent="0.3">
      <c r="K1227" s="216"/>
    </row>
    <row r="1228" spans="11:11" x14ac:dyDescent="0.3">
      <c r="K1228" s="216"/>
    </row>
    <row r="1229" spans="11:11" x14ac:dyDescent="0.3">
      <c r="K1229" s="216"/>
    </row>
    <row r="1230" spans="11:11" x14ac:dyDescent="0.3">
      <c r="K1230" s="216"/>
    </row>
    <row r="1231" spans="11:11" x14ac:dyDescent="0.3">
      <c r="K1231" s="216"/>
    </row>
    <row r="1232" spans="11:11" x14ac:dyDescent="0.3">
      <c r="K1232" s="216"/>
    </row>
    <row r="1233" spans="11:11" x14ac:dyDescent="0.3">
      <c r="K1233" s="216"/>
    </row>
    <row r="1234" spans="11:11" x14ac:dyDescent="0.3">
      <c r="K1234" s="216"/>
    </row>
    <row r="1235" spans="11:11" x14ac:dyDescent="0.3">
      <c r="K1235" s="216"/>
    </row>
    <row r="1236" spans="11:11" x14ac:dyDescent="0.3">
      <c r="K1236" s="216"/>
    </row>
    <row r="1237" spans="11:11" x14ac:dyDescent="0.3">
      <c r="K1237" s="216"/>
    </row>
    <row r="1238" spans="11:11" x14ac:dyDescent="0.3">
      <c r="K1238" s="216"/>
    </row>
    <row r="1239" spans="11:11" x14ac:dyDescent="0.3">
      <c r="K1239" s="216"/>
    </row>
    <row r="1240" spans="11:11" x14ac:dyDescent="0.3">
      <c r="K1240" s="216"/>
    </row>
    <row r="1241" spans="11:11" x14ac:dyDescent="0.3">
      <c r="K1241" s="216"/>
    </row>
    <row r="1242" spans="11:11" x14ac:dyDescent="0.3">
      <c r="K1242" s="216"/>
    </row>
    <row r="1243" spans="11:11" x14ac:dyDescent="0.3">
      <c r="K1243" s="216"/>
    </row>
    <row r="1244" spans="11:11" x14ac:dyDescent="0.3">
      <c r="K1244" s="216"/>
    </row>
    <row r="1245" spans="11:11" x14ac:dyDescent="0.3">
      <c r="K1245" s="216"/>
    </row>
    <row r="1246" spans="11:11" x14ac:dyDescent="0.3">
      <c r="K1246" s="216"/>
    </row>
    <row r="1247" spans="11:11" x14ac:dyDescent="0.3">
      <c r="K1247" s="216"/>
    </row>
    <row r="1248" spans="11:11" x14ac:dyDescent="0.3">
      <c r="K1248" s="216"/>
    </row>
    <row r="1249" spans="11:11" x14ac:dyDescent="0.3">
      <c r="K1249" s="216"/>
    </row>
    <row r="1250" spans="11:11" x14ac:dyDescent="0.3">
      <c r="K1250" s="216"/>
    </row>
    <row r="1251" spans="11:11" x14ac:dyDescent="0.3">
      <c r="K1251" s="216"/>
    </row>
    <row r="1252" spans="11:11" x14ac:dyDescent="0.3">
      <c r="K1252" s="216"/>
    </row>
    <row r="1253" spans="11:11" x14ac:dyDescent="0.3">
      <c r="K1253" s="216"/>
    </row>
    <row r="1254" spans="11:11" x14ac:dyDescent="0.3">
      <c r="K1254" s="216"/>
    </row>
    <row r="1255" spans="11:11" x14ac:dyDescent="0.3">
      <c r="K1255" s="216"/>
    </row>
    <row r="1256" spans="11:11" x14ac:dyDescent="0.3">
      <c r="K1256" s="216"/>
    </row>
    <row r="1257" spans="11:11" x14ac:dyDescent="0.3">
      <c r="K1257" s="216"/>
    </row>
    <row r="1258" spans="11:11" x14ac:dyDescent="0.3">
      <c r="K1258" s="216"/>
    </row>
    <row r="1259" spans="11:11" x14ac:dyDescent="0.3">
      <c r="K1259" s="216"/>
    </row>
    <row r="1260" spans="11:11" x14ac:dyDescent="0.3">
      <c r="K1260" s="216"/>
    </row>
    <row r="1261" spans="11:11" x14ac:dyDescent="0.3">
      <c r="K1261" s="216"/>
    </row>
    <row r="1262" spans="11:11" x14ac:dyDescent="0.3">
      <c r="K1262" s="216"/>
    </row>
    <row r="1263" spans="11:11" x14ac:dyDescent="0.3">
      <c r="K1263" s="216"/>
    </row>
    <row r="1264" spans="11:11" x14ac:dyDescent="0.3">
      <c r="K1264" s="216"/>
    </row>
    <row r="1265" spans="11:11" x14ac:dyDescent="0.3">
      <c r="K1265" s="216"/>
    </row>
    <row r="1266" spans="11:11" x14ac:dyDescent="0.3">
      <c r="K1266" s="216"/>
    </row>
    <row r="1267" spans="11:11" x14ac:dyDescent="0.3">
      <c r="K1267" s="216"/>
    </row>
    <row r="1268" spans="11:11" x14ac:dyDescent="0.3">
      <c r="K1268" s="216"/>
    </row>
    <row r="1269" spans="11:11" x14ac:dyDescent="0.3">
      <c r="K1269" s="216"/>
    </row>
    <row r="1270" spans="11:11" x14ac:dyDescent="0.3">
      <c r="K1270" s="216"/>
    </row>
    <row r="1271" spans="11:11" x14ac:dyDescent="0.3">
      <c r="K1271" s="216"/>
    </row>
    <row r="1272" spans="11:11" x14ac:dyDescent="0.3">
      <c r="K1272" s="216"/>
    </row>
    <row r="1273" spans="11:11" x14ac:dyDescent="0.3">
      <c r="K1273" s="216"/>
    </row>
    <row r="1274" spans="11:11" x14ac:dyDescent="0.3">
      <c r="K1274" s="216"/>
    </row>
    <row r="1275" spans="11:11" x14ac:dyDescent="0.3">
      <c r="K1275" s="216"/>
    </row>
    <row r="1276" spans="11:11" x14ac:dyDescent="0.3">
      <c r="K1276" s="216"/>
    </row>
    <row r="1277" spans="11:11" x14ac:dyDescent="0.3">
      <c r="K1277" s="216"/>
    </row>
    <row r="1278" spans="11:11" x14ac:dyDescent="0.3">
      <c r="K1278" s="216"/>
    </row>
    <row r="1279" spans="11:11" x14ac:dyDescent="0.3">
      <c r="K1279" s="216"/>
    </row>
    <row r="1280" spans="11:11" x14ac:dyDescent="0.3">
      <c r="K1280" s="216"/>
    </row>
    <row r="1281" spans="11:11" x14ac:dyDescent="0.3">
      <c r="K1281" s="216"/>
    </row>
    <row r="1282" spans="11:11" x14ac:dyDescent="0.3">
      <c r="K1282" s="216"/>
    </row>
    <row r="1283" spans="11:11" x14ac:dyDescent="0.3">
      <c r="K1283" s="216"/>
    </row>
    <row r="1284" spans="11:11" x14ac:dyDescent="0.3">
      <c r="K1284" s="216"/>
    </row>
    <row r="1285" spans="11:11" x14ac:dyDescent="0.3">
      <c r="K1285" s="216"/>
    </row>
    <row r="1286" spans="11:11" x14ac:dyDescent="0.3">
      <c r="K1286" s="216"/>
    </row>
    <row r="1287" spans="11:11" x14ac:dyDescent="0.3">
      <c r="K1287" s="216"/>
    </row>
    <row r="1288" spans="11:11" x14ac:dyDescent="0.3">
      <c r="K1288" s="216"/>
    </row>
    <row r="1289" spans="11:11" x14ac:dyDescent="0.3">
      <c r="K1289" s="216"/>
    </row>
    <row r="1290" spans="11:11" x14ac:dyDescent="0.3">
      <c r="K1290" s="216"/>
    </row>
    <row r="1291" spans="11:11" x14ac:dyDescent="0.3">
      <c r="K1291" s="216"/>
    </row>
    <row r="1292" spans="11:11" x14ac:dyDescent="0.3">
      <c r="K1292" s="216"/>
    </row>
    <row r="1293" spans="11:11" x14ac:dyDescent="0.3">
      <c r="K1293" s="216"/>
    </row>
    <row r="1294" spans="11:11" x14ac:dyDescent="0.3">
      <c r="K1294" s="216"/>
    </row>
    <row r="1295" spans="11:11" x14ac:dyDescent="0.3">
      <c r="K1295" s="216"/>
    </row>
    <row r="1296" spans="11:11" x14ac:dyDescent="0.3">
      <c r="K1296" s="216"/>
    </row>
    <row r="1297" spans="11:11" x14ac:dyDescent="0.3">
      <c r="K1297" s="216"/>
    </row>
    <row r="1298" spans="11:11" x14ac:dyDescent="0.3">
      <c r="K1298" s="216"/>
    </row>
    <row r="1299" spans="11:11" x14ac:dyDescent="0.3">
      <c r="K1299" s="216"/>
    </row>
    <row r="1300" spans="11:11" x14ac:dyDescent="0.3">
      <c r="K1300" s="216"/>
    </row>
    <row r="1301" spans="11:11" x14ac:dyDescent="0.3">
      <c r="K1301" s="216"/>
    </row>
    <row r="1302" spans="11:11" x14ac:dyDescent="0.3">
      <c r="K1302" s="216"/>
    </row>
    <row r="1303" spans="11:11" x14ac:dyDescent="0.3">
      <c r="K1303" s="216"/>
    </row>
    <row r="1304" spans="11:11" x14ac:dyDescent="0.3">
      <c r="K1304" s="216"/>
    </row>
    <row r="1305" spans="11:11" x14ac:dyDescent="0.3">
      <c r="K1305" s="216"/>
    </row>
    <row r="1306" spans="11:11" x14ac:dyDescent="0.3">
      <c r="K1306" s="216"/>
    </row>
    <row r="1307" spans="11:11" x14ac:dyDescent="0.3">
      <c r="K1307" s="216"/>
    </row>
    <row r="1308" spans="11:11" x14ac:dyDescent="0.3">
      <c r="K1308" s="216"/>
    </row>
    <row r="1309" spans="11:11" x14ac:dyDescent="0.3">
      <c r="K1309" s="216"/>
    </row>
    <row r="1310" spans="11:11" x14ac:dyDescent="0.3">
      <c r="K1310" s="216"/>
    </row>
    <row r="1311" spans="11:11" x14ac:dyDescent="0.3">
      <c r="K1311" s="216"/>
    </row>
    <row r="1312" spans="11:11" x14ac:dyDescent="0.3">
      <c r="K1312" s="216"/>
    </row>
    <row r="1313" spans="11:11" x14ac:dyDescent="0.3">
      <c r="K1313" s="216"/>
    </row>
    <row r="1314" spans="11:11" x14ac:dyDescent="0.3">
      <c r="K1314" s="216"/>
    </row>
    <row r="1315" spans="11:11" x14ac:dyDescent="0.3">
      <c r="K1315" s="216"/>
    </row>
    <row r="1316" spans="11:11" x14ac:dyDescent="0.3">
      <c r="K1316" s="216"/>
    </row>
    <row r="1317" spans="11:11" x14ac:dyDescent="0.3">
      <c r="K1317" s="216"/>
    </row>
    <row r="1318" spans="11:11" x14ac:dyDescent="0.3">
      <c r="K1318" s="216"/>
    </row>
    <row r="1319" spans="11:11" x14ac:dyDescent="0.3">
      <c r="K1319" s="216"/>
    </row>
    <row r="1320" spans="11:11" x14ac:dyDescent="0.3">
      <c r="K1320" s="216"/>
    </row>
    <row r="1321" spans="11:11" x14ac:dyDescent="0.3">
      <c r="K1321" s="216"/>
    </row>
    <row r="1322" spans="11:11" x14ac:dyDescent="0.3">
      <c r="K1322" s="216"/>
    </row>
    <row r="1323" spans="11:11" x14ac:dyDescent="0.3">
      <c r="K1323" s="216"/>
    </row>
    <row r="1324" spans="11:11" x14ac:dyDescent="0.3">
      <c r="K1324" s="216"/>
    </row>
    <row r="1325" spans="11:11" x14ac:dyDescent="0.3">
      <c r="K1325" s="216"/>
    </row>
    <row r="1326" spans="11:11" x14ac:dyDescent="0.3">
      <c r="K1326" s="216"/>
    </row>
    <row r="1327" spans="11:11" x14ac:dyDescent="0.3">
      <c r="K1327" s="216"/>
    </row>
    <row r="1328" spans="11:11" x14ac:dyDescent="0.3">
      <c r="K1328" s="216"/>
    </row>
    <row r="1329" spans="11:11" x14ac:dyDescent="0.3">
      <c r="K1329" s="216"/>
    </row>
    <row r="1330" spans="11:11" x14ac:dyDescent="0.3">
      <c r="K1330" s="216"/>
    </row>
    <row r="1331" spans="11:11" x14ac:dyDescent="0.3">
      <c r="K1331" s="216"/>
    </row>
    <row r="1332" spans="11:11" x14ac:dyDescent="0.3">
      <c r="K1332" s="216"/>
    </row>
    <row r="1333" spans="11:11" x14ac:dyDescent="0.3">
      <c r="K1333" s="216"/>
    </row>
    <row r="1334" spans="11:11" x14ac:dyDescent="0.3">
      <c r="K1334" s="216"/>
    </row>
    <row r="1335" spans="11:11" x14ac:dyDescent="0.3">
      <c r="K1335" s="216"/>
    </row>
    <row r="1336" spans="11:11" x14ac:dyDescent="0.3">
      <c r="K1336" s="216"/>
    </row>
    <row r="1337" spans="11:11" x14ac:dyDescent="0.3">
      <c r="K1337" s="216"/>
    </row>
    <row r="1338" spans="11:11" x14ac:dyDescent="0.3">
      <c r="K1338" s="216"/>
    </row>
    <row r="1339" spans="11:11" x14ac:dyDescent="0.3">
      <c r="K1339" s="216"/>
    </row>
    <row r="1340" spans="11:11" x14ac:dyDescent="0.3">
      <c r="K1340" s="216"/>
    </row>
    <row r="1341" spans="11:11" x14ac:dyDescent="0.3">
      <c r="K1341" s="216"/>
    </row>
    <row r="1342" spans="11:11" x14ac:dyDescent="0.3">
      <c r="K1342" s="216"/>
    </row>
    <row r="1343" spans="11:11" x14ac:dyDescent="0.3">
      <c r="K1343" s="216"/>
    </row>
    <row r="1344" spans="11:11" x14ac:dyDescent="0.3">
      <c r="K1344" s="216"/>
    </row>
    <row r="1345" spans="11:11" x14ac:dyDescent="0.3">
      <c r="K1345" s="216"/>
    </row>
    <row r="1346" spans="11:11" x14ac:dyDescent="0.3">
      <c r="K1346" s="216"/>
    </row>
    <row r="1347" spans="11:11" x14ac:dyDescent="0.3">
      <c r="K1347" s="216"/>
    </row>
    <row r="1348" spans="11:11" x14ac:dyDescent="0.3">
      <c r="K1348" s="216"/>
    </row>
    <row r="1349" spans="11:11" x14ac:dyDescent="0.3">
      <c r="K1349" s="216"/>
    </row>
    <row r="1350" spans="11:11" x14ac:dyDescent="0.3">
      <c r="K1350" s="216"/>
    </row>
    <row r="1351" spans="11:11" x14ac:dyDescent="0.3">
      <c r="K1351" s="216"/>
    </row>
    <row r="1352" spans="11:11" x14ac:dyDescent="0.3">
      <c r="K1352" s="216"/>
    </row>
    <row r="1353" spans="11:11" x14ac:dyDescent="0.3">
      <c r="K1353" s="216"/>
    </row>
    <row r="1354" spans="11:11" x14ac:dyDescent="0.3">
      <c r="K1354" s="216"/>
    </row>
    <row r="1355" spans="11:11" x14ac:dyDescent="0.3">
      <c r="K1355" s="216"/>
    </row>
    <row r="1356" spans="11:11" x14ac:dyDescent="0.3">
      <c r="K1356" s="216"/>
    </row>
    <row r="1357" spans="11:11" x14ac:dyDescent="0.3">
      <c r="K1357" s="216"/>
    </row>
    <row r="1358" spans="11:11" x14ac:dyDescent="0.3">
      <c r="K1358" s="216"/>
    </row>
    <row r="1359" spans="11:11" x14ac:dyDescent="0.3">
      <c r="K1359" s="216"/>
    </row>
    <row r="1360" spans="11:11" x14ac:dyDescent="0.3">
      <c r="K1360" s="216"/>
    </row>
    <row r="1361" spans="11:11" x14ac:dyDescent="0.3">
      <c r="K1361" s="216"/>
    </row>
    <row r="1362" spans="11:11" x14ac:dyDescent="0.3">
      <c r="K1362" s="216"/>
    </row>
    <row r="1363" spans="11:11" x14ac:dyDescent="0.3">
      <c r="K1363" s="216"/>
    </row>
    <row r="1364" spans="11:11" x14ac:dyDescent="0.3">
      <c r="K1364" s="216"/>
    </row>
    <row r="1365" spans="11:11" x14ac:dyDescent="0.3">
      <c r="K1365" s="216"/>
    </row>
    <row r="1366" spans="11:11" x14ac:dyDescent="0.3">
      <c r="K1366" s="216"/>
    </row>
    <row r="1367" spans="11:11" x14ac:dyDescent="0.3">
      <c r="K1367" s="216"/>
    </row>
    <row r="1368" spans="11:11" x14ac:dyDescent="0.3">
      <c r="K1368" s="216"/>
    </row>
    <row r="1369" spans="11:11" x14ac:dyDescent="0.3">
      <c r="K1369" s="216"/>
    </row>
    <row r="1370" spans="11:11" x14ac:dyDescent="0.3">
      <c r="K1370" s="216"/>
    </row>
    <row r="1371" spans="11:11" x14ac:dyDescent="0.3">
      <c r="K1371" s="216"/>
    </row>
    <row r="1372" spans="11:11" x14ac:dyDescent="0.3">
      <c r="K1372" s="216"/>
    </row>
    <row r="1373" spans="11:11" x14ac:dyDescent="0.3">
      <c r="K1373" s="216"/>
    </row>
    <row r="1374" spans="11:11" x14ac:dyDescent="0.3">
      <c r="K1374" s="216"/>
    </row>
    <row r="1375" spans="11:11" x14ac:dyDescent="0.3">
      <c r="K1375" s="216"/>
    </row>
    <row r="1376" spans="11:11" x14ac:dyDescent="0.3">
      <c r="K1376" s="216"/>
    </row>
    <row r="1377" spans="11:11" x14ac:dyDescent="0.3">
      <c r="K1377" s="216"/>
    </row>
    <row r="1378" spans="11:11" x14ac:dyDescent="0.3">
      <c r="K1378" s="216"/>
    </row>
    <row r="1379" spans="11:11" x14ac:dyDescent="0.3">
      <c r="K1379" s="216"/>
    </row>
    <row r="1380" spans="11:11" x14ac:dyDescent="0.3">
      <c r="K1380" s="216"/>
    </row>
    <row r="1381" spans="11:11" x14ac:dyDescent="0.3">
      <c r="K1381" s="216"/>
    </row>
    <row r="1382" spans="11:11" x14ac:dyDescent="0.3">
      <c r="K1382" s="216"/>
    </row>
    <row r="1383" spans="11:11" x14ac:dyDescent="0.3">
      <c r="K1383" s="216"/>
    </row>
    <row r="1384" spans="11:11" x14ac:dyDescent="0.3">
      <c r="K1384" s="216"/>
    </row>
    <row r="1385" spans="11:11" x14ac:dyDescent="0.3">
      <c r="K1385" s="216"/>
    </row>
    <row r="1386" spans="11:11" x14ac:dyDescent="0.3">
      <c r="K1386" s="216"/>
    </row>
    <row r="1387" spans="11:11" x14ac:dyDescent="0.3">
      <c r="K1387" s="216"/>
    </row>
    <row r="1388" spans="11:11" x14ac:dyDescent="0.3">
      <c r="K1388" s="216"/>
    </row>
    <row r="1389" spans="11:11" x14ac:dyDescent="0.3">
      <c r="K1389" s="216"/>
    </row>
    <row r="1390" spans="11:11" x14ac:dyDescent="0.3">
      <c r="K1390" s="216"/>
    </row>
    <row r="1391" spans="11:11" x14ac:dyDescent="0.3">
      <c r="K1391" s="216"/>
    </row>
    <row r="1392" spans="11:11" x14ac:dyDescent="0.3">
      <c r="K1392" s="216"/>
    </row>
    <row r="1393" spans="11:11" x14ac:dyDescent="0.3">
      <c r="K1393" s="216"/>
    </row>
    <row r="1394" spans="11:11" x14ac:dyDescent="0.3">
      <c r="K1394" s="216"/>
    </row>
    <row r="1395" spans="11:11" x14ac:dyDescent="0.3">
      <c r="K1395" s="216"/>
    </row>
    <row r="1396" spans="11:11" x14ac:dyDescent="0.3">
      <c r="K1396" s="216"/>
    </row>
    <row r="1397" spans="11:11" x14ac:dyDescent="0.3">
      <c r="K1397" s="216"/>
    </row>
    <row r="1398" spans="11:11" x14ac:dyDescent="0.3">
      <c r="K1398" s="216"/>
    </row>
    <row r="1399" spans="11:11" x14ac:dyDescent="0.3">
      <c r="K1399" s="216"/>
    </row>
    <row r="1400" spans="11:11" x14ac:dyDescent="0.3">
      <c r="K1400" s="216"/>
    </row>
    <row r="1401" spans="11:11" x14ac:dyDescent="0.3">
      <c r="K1401" s="216"/>
    </row>
    <row r="1402" spans="11:11" x14ac:dyDescent="0.3">
      <c r="K1402" s="216"/>
    </row>
    <row r="1403" spans="11:11" x14ac:dyDescent="0.3">
      <c r="K1403" s="216"/>
    </row>
    <row r="1404" spans="11:11" x14ac:dyDescent="0.3">
      <c r="K1404" s="216"/>
    </row>
    <row r="1405" spans="11:11" x14ac:dyDescent="0.3">
      <c r="K1405" s="216"/>
    </row>
    <row r="1406" spans="11:11" x14ac:dyDescent="0.3">
      <c r="K1406" s="216"/>
    </row>
    <row r="1407" spans="11:11" x14ac:dyDescent="0.3">
      <c r="K1407" s="216"/>
    </row>
    <row r="1408" spans="11:11" x14ac:dyDescent="0.3">
      <c r="K1408" s="216"/>
    </row>
    <row r="1409" spans="11:11" x14ac:dyDescent="0.3">
      <c r="K1409" s="216"/>
    </row>
    <row r="1410" spans="11:11" x14ac:dyDescent="0.3">
      <c r="K1410" s="216"/>
    </row>
    <row r="1411" spans="11:11" x14ac:dyDescent="0.3">
      <c r="K1411" s="216"/>
    </row>
    <row r="1412" spans="11:11" x14ac:dyDescent="0.3">
      <c r="K1412" s="216"/>
    </row>
    <row r="1413" spans="11:11" x14ac:dyDescent="0.3">
      <c r="K1413" s="216"/>
    </row>
    <row r="1414" spans="11:11" x14ac:dyDescent="0.3">
      <c r="K1414" s="216"/>
    </row>
    <row r="1415" spans="11:11" x14ac:dyDescent="0.3">
      <c r="K1415" s="216"/>
    </row>
    <row r="1416" spans="11:11" x14ac:dyDescent="0.3">
      <c r="K1416" s="216"/>
    </row>
    <row r="1417" spans="11:11" x14ac:dyDescent="0.3">
      <c r="K1417" s="216"/>
    </row>
    <row r="1418" spans="11:11" x14ac:dyDescent="0.3">
      <c r="K1418" s="216"/>
    </row>
    <row r="1419" spans="11:11" x14ac:dyDescent="0.3">
      <c r="K1419" s="216"/>
    </row>
    <row r="1420" spans="11:11" x14ac:dyDescent="0.3">
      <c r="K1420" s="216"/>
    </row>
    <row r="1421" spans="11:11" x14ac:dyDescent="0.3">
      <c r="K1421" s="216"/>
    </row>
    <row r="1422" spans="11:11" x14ac:dyDescent="0.3">
      <c r="K1422" s="216"/>
    </row>
    <row r="1423" spans="11:11" x14ac:dyDescent="0.3">
      <c r="K1423" s="216"/>
    </row>
    <row r="1424" spans="11:11" x14ac:dyDescent="0.3">
      <c r="K1424" s="216"/>
    </row>
    <row r="1425" spans="11:11" x14ac:dyDescent="0.3">
      <c r="K1425" s="216"/>
    </row>
    <row r="1426" spans="11:11" x14ac:dyDescent="0.3">
      <c r="K1426" s="216"/>
    </row>
    <row r="1427" spans="11:11" x14ac:dyDescent="0.3">
      <c r="K1427" s="216"/>
    </row>
    <row r="1428" spans="11:11" x14ac:dyDescent="0.3">
      <c r="K1428" s="216"/>
    </row>
    <row r="1429" spans="11:11" x14ac:dyDescent="0.3">
      <c r="K1429" s="216"/>
    </row>
    <row r="1430" spans="11:11" x14ac:dyDescent="0.3">
      <c r="K1430" s="216"/>
    </row>
    <row r="1431" spans="11:11" x14ac:dyDescent="0.3">
      <c r="K1431" s="216"/>
    </row>
    <row r="1432" spans="11:11" x14ac:dyDescent="0.3">
      <c r="K1432" s="216"/>
    </row>
    <row r="1433" spans="11:11" x14ac:dyDescent="0.3">
      <c r="K1433" s="216"/>
    </row>
    <row r="1434" spans="11:11" x14ac:dyDescent="0.3">
      <c r="K1434" s="216"/>
    </row>
    <row r="1435" spans="11:11" x14ac:dyDescent="0.3">
      <c r="K1435" s="216"/>
    </row>
    <row r="1436" spans="11:11" x14ac:dyDescent="0.3">
      <c r="K1436" s="216"/>
    </row>
    <row r="1437" spans="11:11" x14ac:dyDescent="0.3">
      <c r="K1437" s="216"/>
    </row>
    <row r="1438" spans="11:11" x14ac:dyDescent="0.3">
      <c r="K1438" s="216"/>
    </row>
    <row r="1439" spans="11:11" x14ac:dyDescent="0.3">
      <c r="K1439" s="216"/>
    </row>
    <row r="1440" spans="11:11" x14ac:dyDescent="0.3">
      <c r="K1440" s="216"/>
    </row>
    <row r="1441" spans="11:11" x14ac:dyDescent="0.3">
      <c r="K1441" s="216"/>
    </row>
    <row r="1442" spans="11:11" x14ac:dyDescent="0.3">
      <c r="K1442" s="216"/>
    </row>
    <row r="1443" spans="11:11" x14ac:dyDescent="0.3">
      <c r="K1443" s="216"/>
    </row>
    <row r="1444" spans="11:11" x14ac:dyDescent="0.3">
      <c r="K1444" s="216"/>
    </row>
    <row r="1445" spans="11:11" x14ac:dyDescent="0.3">
      <c r="K1445" s="216"/>
    </row>
    <row r="1446" spans="11:11" x14ac:dyDescent="0.3">
      <c r="K1446" s="216"/>
    </row>
    <row r="1447" spans="11:11" x14ac:dyDescent="0.3">
      <c r="K1447" s="216"/>
    </row>
    <row r="1448" spans="11:11" x14ac:dyDescent="0.3">
      <c r="K1448" s="216"/>
    </row>
    <row r="1449" spans="11:11" x14ac:dyDescent="0.3">
      <c r="K1449" s="216"/>
    </row>
    <row r="1450" spans="11:11" x14ac:dyDescent="0.3">
      <c r="K1450" s="216"/>
    </row>
    <row r="1451" spans="11:11" x14ac:dyDescent="0.3">
      <c r="K1451" s="216"/>
    </row>
    <row r="1452" spans="11:11" x14ac:dyDescent="0.3">
      <c r="K1452" s="216"/>
    </row>
    <row r="1453" spans="11:11" x14ac:dyDescent="0.3">
      <c r="K1453" s="216"/>
    </row>
    <row r="1454" spans="11:11" x14ac:dyDescent="0.3">
      <c r="K1454" s="216"/>
    </row>
    <row r="1455" spans="11:11" x14ac:dyDescent="0.3">
      <c r="K1455" s="216"/>
    </row>
    <row r="1456" spans="11:11" x14ac:dyDescent="0.3">
      <c r="K1456" s="216"/>
    </row>
    <row r="1457" spans="11:11" x14ac:dyDescent="0.3">
      <c r="K1457" s="216"/>
    </row>
    <row r="1458" spans="11:11" x14ac:dyDescent="0.3">
      <c r="K1458" s="216"/>
    </row>
    <row r="1459" spans="11:11" x14ac:dyDescent="0.3">
      <c r="K1459" s="216"/>
    </row>
    <row r="1460" spans="11:11" x14ac:dyDescent="0.3">
      <c r="K1460" s="216"/>
    </row>
    <row r="1461" spans="11:11" x14ac:dyDescent="0.3">
      <c r="K1461" s="216"/>
    </row>
    <row r="1462" spans="11:11" x14ac:dyDescent="0.3">
      <c r="K1462" s="216"/>
    </row>
    <row r="1463" spans="11:11" x14ac:dyDescent="0.3">
      <c r="K1463" s="216"/>
    </row>
    <row r="1464" spans="11:11" x14ac:dyDescent="0.3">
      <c r="K1464" s="216"/>
    </row>
    <row r="1465" spans="11:11" x14ac:dyDescent="0.3">
      <c r="K1465" s="216"/>
    </row>
    <row r="1466" spans="11:11" x14ac:dyDescent="0.3">
      <c r="K1466" s="216"/>
    </row>
    <row r="1467" spans="11:11" x14ac:dyDescent="0.3">
      <c r="K1467" s="216"/>
    </row>
    <row r="1468" spans="11:11" x14ac:dyDescent="0.3">
      <c r="K1468" s="216"/>
    </row>
    <row r="1469" spans="11:11" x14ac:dyDescent="0.3">
      <c r="K1469" s="216"/>
    </row>
    <row r="1470" spans="11:11" x14ac:dyDescent="0.3">
      <c r="K1470" s="216"/>
    </row>
    <row r="1471" spans="11:11" x14ac:dyDescent="0.3">
      <c r="K1471" s="216"/>
    </row>
    <row r="1472" spans="11:11" x14ac:dyDescent="0.3">
      <c r="K1472" s="216"/>
    </row>
    <row r="1473" spans="11:11" x14ac:dyDescent="0.3">
      <c r="K1473" s="216"/>
    </row>
    <row r="1474" spans="11:11" x14ac:dyDescent="0.3">
      <c r="K1474" s="216"/>
    </row>
    <row r="1475" spans="11:11" x14ac:dyDescent="0.3">
      <c r="K1475" s="216"/>
    </row>
    <row r="1476" spans="11:11" x14ac:dyDescent="0.3">
      <c r="K1476" s="216"/>
    </row>
    <row r="1477" spans="11:11" x14ac:dyDescent="0.3">
      <c r="K1477" s="216"/>
    </row>
    <row r="1478" spans="11:11" x14ac:dyDescent="0.3">
      <c r="K1478" s="216"/>
    </row>
    <row r="1479" spans="11:11" x14ac:dyDescent="0.3">
      <c r="K1479" s="216"/>
    </row>
    <row r="1480" spans="11:11" x14ac:dyDescent="0.3">
      <c r="K1480" s="216"/>
    </row>
    <row r="1481" spans="11:11" x14ac:dyDescent="0.3">
      <c r="K1481" s="216"/>
    </row>
    <row r="1482" spans="11:11" x14ac:dyDescent="0.3">
      <c r="K1482" s="216"/>
    </row>
    <row r="1483" spans="11:11" x14ac:dyDescent="0.3">
      <c r="K1483" s="216"/>
    </row>
    <row r="1484" spans="11:11" x14ac:dyDescent="0.3">
      <c r="K1484" s="216"/>
    </row>
    <row r="1485" spans="11:11" x14ac:dyDescent="0.3">
      <c r="K1485" s="216"/>
    </row>
    <row r="1486" spans="11:11" x14ac:dyDescent="0.3">
      <c r="K1486" s="216"/>
    </row>
    <row r="1487" spans="11:11" x14ac:dyDescent="0.3">
      <c r="K1487" s="216"/>
    </row>
    <row r="1488" spans="11:11" x14ac:dyDescent="0.3">
      <c r="K1488" s="216"/>
    </row>
    <row r="1489" spans="11:11" x14ac:dyDescent="0.3">
      <c r="K1489" s="216"/>
    </row>
    <row r="1490" spans="11:11" x14ac:dyDescent="0.3">
      <c r="K1490" s="216"/>
    </row>
    <row r="1491" spans="11:11" x14ac:dyDescent="0.3">
      <c r="K1491" s="216"/>
    </row>
    <row r="1492" spans="11:11" x14ac:dyDescent="0.3">
      <c r="K1492" s="216"/>
    </row>
    <row r="1493" spans="11:11" x14ac:dyDescent="0.3">
      <c r="K1493" s="216"/>
    </row>
    <row r="1494" spans="11:11" x14ac:dyDescent="0.3">
      <c r="K1494" s="216"/>
    </row>
    <row r="1495" spans="11:11" x14ac:dyDescent="0.3">
      <c r="K1495" s="216"/>
    </row>
    <row r="1496" spans="11:11" x14ac:dyDescent="0.3">
      <c r="K1496" s="216"/>
    </row>
    <row r="1497" spans="11:11" x14ac:dyDescent="0.3">
      <c r="K1497" s="216"/>
    </row>
    <row r="1498" spans="11:11" x14ac:dyDescent="0.3">
      <c r="K1498" s="216"/>
    </row>
    <row r="1499" spans="11:11" x14ac:dyDescent="0.3">
      <c r="K1499" s="216"/>
    </row>
    <row r="1500" spans="11:11" x14ac:dyDescent="0.3">
      <c r="K1500" s="216"/>
    </row>
    <row r="1501" spans="11:11" x14ac:dyDescent="0.3">
      <c r="K1501" s="216"/>
    </row>
    <row r="1502" spans="11:11" x14ac:dyDescent="0.3">
      <c r="K1502" s="216"/>
    </row>
    <row r="1503" spans="11:11" x14ac:dyDescent="0.3">
      <c r="K1503" s="216"/>
    </row>
    <row r="1504" spans="11:11" x14ac:dyDescent="0.3">
      <c r="K1504" s="216"/>
    </row>
    <row r="1505" spans="11:11" x14ac:dyDescent="0.3">
      <c r="K1505" s="216"/>
    </row>
    <row r="1506" spans="11:11" x14ac:dyDescent="0.3">
      <c r="K1506" s="216"/>
    </row>
    <row r="1507" spans="11:11" x14ac:dyDescent="0.3">
      <c r="K1507" s="216"/>
    </row>
    <row r="1508" spans="11:11" x14ac:dyDescent="0.3">
      <c r="K1508" s="216"/>
    </row>
    <row r="1509" spans="11:11" x14ac:dyDescent="0.3">
      <c r="K1509" s="216"/>
    </row>
    <row r="1510" spans="11:11" x14ac:dyDescent="0.3">
      <c r="K1510" s="216"/>
    </row>
    <row r="1511" spans="11:11" x14ac:dyDescent="0.3">
      <c r="K1511" s="216"/>
    </row>
    <row r="1512" spans="11:11" x14ac:dyDescent="0.3">
      <c r="K1512" s="216"/>
    </row>
    <row r="1513" spans="11:11" x14ac:dyDescent="0.3">
      <c r="K1513" s="216"/>
    </row>
    <row r="1514" spans="11:11" x14ac:dyDescent="0.3">
      <c r="K1514" s="216"/>
    </row>
    <row r="1515" spans="11:11" x14ac:dyDescent="0.3">
      <c r="K1515" s="216"/>
    </row>
    <row r="1516" spans="11:11" x14ac:dyDescent="0.3">
      <c r="K1516" s="216"/>
    </row>
    <row r="1517" spans="11:11" x14ac:dyDescent="0.3">
      <c r="K1517" s="216"/>
    </row>
    <row r="1518" spans="11:11" x14ac:dyDescent="0.3">
      <c r="K1518" s="216"/>
    </row>
    <row r="1519" spans="11:11" x14ac:dyDescent="0.3">
      <c r="K1519" s="216"/>
    </row>
    <row r="1520" spans="11:11" x14ac:dyDescent="0.3">
      <c r="K1520" s="216"/>
    </row>
    <row r="1521" spans="11:11" x14ac:dyDescent="0.3">
      <c r="K1521" s="216"/>
    </row>
    <row r="1522" spans="11:11" x14ac:dyDescent="0.3">
      <c r="K1522" s="216"/>
    </row>
    <row r="1523" spans="11:11" x14ac:dyDescent="0.3">
      <c r="K1523" s="216"/>
    </row>
    <row r="1524" spans="11:11" x14ac:dyDescent="0.3">
      <c r="K1524" s="216"/>
    </row>
    <row r="1525" spans="11:11" x14ac:dyDescent="0.3">
      <c r="K1525" s="216"/>
    </row>
    <row r="1526" spans="11:11" x14ac:dyDescent="0.3">
      <c r="K1526" s="216"/>
    </row>
    <row r="1527" spans="11:11" x14ac:dyDescent="0.3">
      <c r="K1527" s="216"/>
    </row>
    <row r="1528" spans="11:11" x14ac:dyDescent="0.3">
      <c r="K1528" s="216"/>
    </row>
    <row r="1529" spans="11:11" x14ac:dyDescent="0.3">
      <c r="K1529" s="216"/>
    </row>
    <row r="1530" spans="11:11" x14ac:dyDescent="0.3">
      <c r="K1530" s="216"/>
    </row>
    <row r="1531" spans="11:11" x14ac:dyDescent="0.3">
      <c r="K1531" s="216"/>
    </row>
    <row r="1532" spans="11:11" x14ac:dyDescent="0.3">
      <c r="K1532" s="216"/>
    </row>
    <row r="1533" spans="11:11" x14ac:dyDescent="0.3">
      <c r="K1533" s="216"/>
    </row>
    <row r="1534" spans="11:11" x14ac:dyDescent="0.3">
      <c r="K1534" s="216"/>
    </row>
    <row r="1535" spans="11:11" x14ac:dyDescent="0.3">
      <c r="K1535" s="216"/>
    </row>
    <row r="1536" spans="11:11" x14ac:dyDescent="0.3">
      <c r="K1536" s="216"/>
    </row>
    <row r="1537" spans="11:11" x14ac:dyDescent="0.3">
      <c r="K1537" s="216"/>
    </row>
    <row r="1538" spans="11:11" x14ac:dyDescent="0.3">
      <c r="K1538" s="216"/>
    </row>
    <row r="1539" spans="11:11" x14ac:dyDescent="0.3">
      <c r="K1539" s="216"/>
    </row>
    <row r="1540" spans="11:11" x14ac:dyDescent="0.3">
      <c r="K1540" s="216"/>
    </row>
    <row r="1541" spans="11:11" x14ac:dyDescent="0.3">
      <c r="K1541" s="216"/>
    </row>
    <row r="1542" spans="11:11" x14ac:dyDescent="0.3">
      <c r="K1542" s="216"/>
    </row>
    <row r="1543" spans="11:11" x14ac:dyDescent="0.3">
      <c r="K1543" s="216"/>
    </row>
    <row r="1544" spans="11:11" x14ac:dyDescent="0.3">
      <c r="K1544" s="216"/>
    </row>
    <row r="1545" spans="11:11" x14ac:dyDescent="0.3">
      <c r="K1545" s="216"/>
    </row>
    <row r="1546" spans="11:11" x14ac:dyDescent="0.3">
      <c r="K1546" s="216"/>
    </row>
    <row r="1547" spans="11:11" x14ac:dyDescent="0.3">
      <c r="K1547" s="216"/>
    </row>
    <row r="1548" spans="11:11" x14ac:dyDescent="0.3">
      <c r="K1548" s="216"/>
    </row>
    <row r="1549" spans="11:11" x14ac:dyDescent="0.3">
      <c r="K1549" s="216"/>
    </row>
    <row r="1550" spans="11:11" x14ac:dyDescent="0.3">
      <c r="K1550" s="216"/>
    </row>
    <row r="1551" spans="11:11" x14ac:dyDescent="0.3">
      <c r="K1551" s="216"/>
    </row>
    <row r="1552" spans="11:11" x14ac:dyDescent="0.3">
      <c r="K1552" s="216"/>
    </row>
    <row r="1553" spans="11:11" x14ac:dyDescent="0.3">
      <c r="K1553" s="216"/>
    </row>
    <row r="1554" spans="11:11" x14ac:dyDescent="0.3">
      <c r="K1554" s="216"/>
    </row>
    <row r="1555" spans="11:11" x14ac:dyDescent="0.3">
      <c r="K1555" s="216"/>
    </row>
    <row r="1556" spans="11:11" x14ac:dyDescent="0.3">
      <c r="K1556" s="216"/>
    </row>
    <row r="1557" spans="11:11" x14ac:dyDescent="0.3">
      <c r="K1557" s="216"/>
    </row>
    <row r="1558" spans="11:11" x14ac:dyDescent="0.3">
      <c r="K1558" s="216"/>
    </row>
    <row r="1559" spans="11:11" x14ac:dyDescent="0.3">
      <c r="K1559" s="216"/>
    </row>
    <row r="1560" spans="11:11" x14ac:dyDescent="0.3">
      <c r="K1560" s="216"/>
    </row>
    <row r="1561" spans="11:11" x14ac:dyDescent="0.3">
      <c r="K1561" s="216"/>
    </row>
    <row r="1562" spans="11:11" x14ac:dyDescent="0.3">
      <c r="K1562" s="216"/>
    </row>
    <row r="1563" spans="11:11" x14ac:dyDescent="0.3">
      <c r="K1563" s="216"/>
    </row>
    <row r="1564" spans="11:11" x14ac:dyDescent="0.3">
      <c r="K1564" s="216"/>
    </row>
    <row r="1565" spans="11:11" x14ac:dyDescent="0.3">
      <c r="K1565" s="216"/>
    </row>
    <row r="1566" spans="11:11" x14ac:dyDescent="0.3">
      <c r="K1566" s="216"/>
    </row>
    <row r="1567" spans="11:11" x14ac:dyDescent="0.3">
      <c r="K1567" s="216"/>
    </row>
    <row r="1568" spans="11:11" x14ac:dyDescent="0.3">
      <c r="K1568" s="216"/>
    </row>
    <row r="1569" spans="11:11" x14ac:dyDescent="0.3">
      <c r="K1569" s="216"/>
    </row>
    <row r="1570" spans="11:11" x14ac:dyDescent="0.3">
      <c r="K1570" s="216"/>
    </row>
    <row r="1571" spans="11:11" x14ac:dyDescent="0.3">
      <c r="K1571" s="216"/>
    </row>
    <row r="1572" spans="11:11" x14ac:dyDescent="0.3">
      <c r="K1572" s="216"/>
    </row>
    <row r="1573" spans="11:11" x14ac:dyDescent="0.3">
      <c r="K1573" s="216"/>
    </row>
    <row r="1574" spans="11:11" x14ac:dyDescent="0.3">
      <c r="K1574" s="216"/>
    </row>
    <row r="1575" spans="11:11" x14ac:dyDescent="0.3">
      <c r="K1575" s="216"/>
    </row>
    <row r="1576" spans="11:11" x14ac:dyDescent="0.3">
      <c r="K1576" s="216"/>
    </row>
    <row r="1577" spans="11:11" x14ac:dyDescent="0.3">
      <c r="K1577" s="216"/>
    </row>
    <row r="1578" spans="11:11" x14ac:dyDescent="0.3">
      <c r="K1578" s="216"/>
    </row>
    <row r="1579" spans="11:11" x14ac:dyDescent="0.3">
      <c r="K1579" s="216"/>
    </row>
    <row r="1580" spans="11:11" x14ac:dyDescent="0.3">
      <c r="K1580" s="216"/>
    </row>
    <row r="1581" spans="11:11" x14ac:dyDescent="0.3">
      <c r="K1581" s="216"/>
    </row>
    <row r="1582" spans="11:11" x14ac:dyDescent="0.3">
      <c r="K1582" s="216"/>
    </row>
    <row r="1583" spans="11:11" x14ac:dyDescent="0.3">
      <c r="K1583" s="216"/>
    </row>
    <row r="1584" spans="11:11" x14ac:dyDescent="0.3">
      <c r="K1584" s="216"/>
    </row>
    <row r="1585" spans="11:11" x14ac:dyDescent="0.3">
      <c r="K1585" s="216"/>
    </row>
    <row r="1586" spans="11:11" x14ac:dyDescent="0.3">
      <c r="K1586" s="216"/>
    </row>
    <row r="1587" spans="11:11" x14ac:dyDescent="0.3">
      <c r="K1587" s="216"/>
    </row>
    <row r="1588" spans="11:11" x14ac:dyDescent="0.3">
      <c r="K1588" s="216"/>
    </row>
    <row r="1589" spans="11:11" x14ac:dyDescent="0.3">
      <c r="K1589" s="216"/>
    </row>
    <row r="1590" spans="11:11" x14ac:dyDescent="0.3">
      <c r="K1590" s="216"/>
    </row>
    <row r="1591" spans="11:11" x14ac:dyDescent="0.3">
      <c r="K1591" s="216"/>
    </row>
    <row r="1592" spans="11:11" x14ac:dyDescent="0.3">
      <c r="K1592" s="216"/>
    </row>
    <row r="1593" spans="11:11" x14ac:dyDescent="0.3">
      <c r="K1593" s="216"/>
    </row>
    <row r="1594" spans="11:11" x14ac:dyDescent="0.3">
      <c r="K1594" s="216"/>
    </row>
    <row r="1595" spans="11:11" x14ac:dyDescent="0.3">
      <c r="K1595" s="216"/>
    </row>
    <row r="1596" spans="11:11" x14ac:dyDescent="0.3">
      <c r="K1596" s="216"/>
    </row>
    <row r="1597" spans="11:11" x14ac:dyDescent="0.3">
      <c r="K1597" s="216"/>
    </row>
    <row r="1598" spans="11:11" x14ac:dyDescent="0.3">
      <c r="K1598" s="216"/>
    </row>
    <row r="1599" spans="11:11" x14ac:dyDescent="0.3">
      <c r="K1599" s="216"/>
    </row>
    <row r="1600" spans="11:11" x14ac:dyDescent="0.3">
      <c r="K1600" s="216"/>
    </row>
    <row r="1601" spans="11:11" x14ac:dyDescent="0.3">
      <c r="K1601" s="216"/>
    </row>
    <row r="1602" spans="11:11" x14ac:dyDescent="0.3">
      <c r="K1602" s="216"/>
    </row>
    <row r="1603" spans="11:11" x14ac:dyDescent="0.3">
      <c r="K1603" s="216"/>
    </row>
    <row r="1604" spans="11:11" x14ac:dyDescent="0.3">
      <c r="K1604" s="216"/>
    </row>
    <row r="1605" spans="11:11" x14ac:dyDescent="0.3">
      <c r="K1605" s="216"/>
    </row>
    <row r="1606" spans="11:11" x14ac:dyDescent="0.3">
      <c r="K1606" s="216"/>
    </row>
    <row r="1607" spans="11:11" x14ac:dyDescent="0.3">
      <c r="K1607" s="216"/>
    </row>
    <row r="1608" spans="11:11" x14ac:dyDescent="0.3">
      <c r="K1608" s="216"/>
    </row>
    <row r="1609" spans="11:11" x14ac:dyDescent="0.3">
      <c r="K1609" s="216"/>
    </row>
    <row r="1610" spans="11:11" x14ac:dyDescent="0.3">
      <c r="K1610" s="216"/>
    </row>
    <row r="1611" spans="11:11" x14ac:dyDescent="0.3">
      <c r="K1611" s="216"/>
    </row>
    <row r="1612" spans="11:11" x14ac:dyDescent="0.3">
      <c r="K1612" s="216"/>
    </row>
    <row r="1613" spans="11:11" x14ac:dyDescent="0.3">
      <c r="K1613" s="216"/>
    </row>
    <row r="1614" spans="11:11" x14ac:dyDescent="0.3">
      <c r="K1614" s="216"/>
    </row>
    <row r="1615" spans="11:11" x14ac:dyDescent="0.3">
      <c r="K1615" s="216"/>
    </row>
    <row r="1616" spans="11:11" x14ac:dyDescent="0.3">
      <c r="K1616" s="216"/>
    </row>
    <row r="1617" spans="11:11" x14ac:dyDescent="0.3">
      <c r="K1617" s="216"/>
    </row>
    <row r="1618" spans="11:11" x14ac:dyDescent="0.3">
      <c r="K1618" s="216"/>
    </row>
    <row r="1619" spans="11:11" x14ac:dyDescent="0.3">
      <c r="K1619" s="216"/>
    </row>
    <row r="1620" spans="11:11" x14ac:dyDescent="0.3">
      <c r="K1620" s="216"/>
    </row>
    <row r="1621" spans="11:11" x14ac:dyDescent="0.3">
      <c r="K1621" s="216"/>
    </row>
    <row r="1622" spans="11:11" x14ac:dyDescent="0.3">
      <c r="K1622" s="216"/>
    </row>
    <row r="1623" spans="11:11" x14ac:dyDescent="0.3">
      <c r="K1623" s="216"/>
    </row>
    <row r="1624" spans="11:11" x14ac:dyDescent="0.3">
      <c r="K1624" s="216"/>
    </row>
    <row r="1625" spans="11:11" x14ac:dyDescent="0.3">
      <c r="K1625" s="216"/>
    </row>
    <row r="1626" spans="11:11" x14ac:dyDescent="0.3">
      <c r="K1626" s="216"/>
    </row>
    <row r="1627" spans="11:11" x14ac:dyDescent="0.3">
      <c r="K1627" s="216"/>
    </row>
    <row r="1628" spans="11:11" x14ac:dyDescent="0.3">
      <c r="K1628" s="216"/>
    </row>
    <row r="1629" spans="11:11" x14ac:dyDescent="0.3">
      <c r="K1629" s="216"/>
    </row>
    <row r="1630" spans="11:11" x14ac:dyDescent="0.3">
      <c r="K1630" s="216"/>
    </row>
    <row r="1631" spans="11:11" x14ac:dyDescent="0.3">
      <c r="K1631" s="216"/>
    </row>
    <row r="1632" spans="11:11" x14ac:dyDescent="0.3">
      <c r="K1632" s="216"/>
    </row>
    <row r="1633" spans="11:11" x14ac:dyDescent="0.3">
      <c r="K1633" s="216"/>
    </row>
    <row r="1634" spans="11:11" x14ac:dyDescent="0.3">
      <c r="K1634" s="216"/>
    </row>
    <row r="1635" spans="11:11" x14ac:dyDescent="0.3">
      <c r="K1635" s="216"/>
    </row>
    <row r="1636" spans="11:11" x14ac:dyDescent="0.3">
      <c r="K1636" s="216"/>
    </row>
    <row r="1637" spans="11:11" x14ac:dyDescent="0.3">
      <c r="K1637" s="216"/>
    </row>
    <row r="1638" spans="11:11" x14ac:dyDescent="0.3">
      <c r="K1638" s="216"/>
    </row>
    <row r="1639" spans="11:11" x14ac:dyDescent="0.3">
      <c r="K1639" s="216"/>
    </row>
    <row r="1640" spans="11:11" x14ac:dyDescent="0.3">
      <c r="K1640" s="216"/>
    </row>
    <row r="1641" spans="11:11" x14ac:dyDescent="0.3">
      <c r="K1641" s="216"/>
    </row>
    <row r="1642" spans="11:11" x14ac:dyDescent="0.3">
      <c r="K1642" s="216"/>
    </row>
    <row r="1643" spans="11:11" x14ac:dyDescent="0.3">
      <c r="K1643" s="216"/>
    </row>
    <row r="1644" spans="11:11" x14ac:dyDescent="0.3">
      <c r="K1644" s="216"/>
    </row>
    <row r="1645" spans="11:11" x14ac:dyDescent="0.3">
      <c r="K1645" s="216"/>
    </row>
    <row r="1646" spans="11:11" x14ac:dyDescent="0.3">
      <c r="K1646" s="216"/>
    </row>
    <row r="1647" spans="11:11" x14ac:dyDescent="0.3">
      <c r="K1647" s="216"/>
    </row>
    <row r="1648" spans="11:11" x14ac:dyDescent="0.3">
      <c r="K1648" s="216"/>
    </row>
    <row r="1649" spans="11:11" x14ac:dyDescent="0.3">
      <c r="K1649" s="216"/>
    </row>
    <row r="1650" spans="11:11" x14ac:dyDescent="0.3">
      <c r="K1650" s="216"/>
    </row>
    <row r="1651" spans="11:11" x14ac:dyDescent="0.3">
      <c r="K1651" s="216"/>
    </row>
    <row r="1652" spans="11:11" x14ac:dyDescent="0.3">
      <c r="K1652" s="216"/>
    </row>
    <row r="1653" spans="11:11" x14ac:dyDescent="0.3">
      <c r="K1653" s="216"/>
    </row>
    <row r="1654" spans="11:11" x14ac:dyDescent="0.3">
      <c r="K1654" s="216"/>
    </row>
    <row r="1655" spans="11:11" x14ac:dyDescent="0.3">
      <c r="K1655" s="216"/>
    </row>
    <row r="1656" spans="11:11" x14ac:dyDescent="0.3">
      <c r="K1656" s="216"/>
    </row>
    <row r="1657" spans="11:11" x14ac:dyDescent="0.3">
      <c r="K1657" s="216"/>
    </row>
    <row r="1658" spans="11:11" x14ac:dyDescent="0.3">
      <c r="K1658" s="216"/>
    </row>
    <row r="1659" spans="11:11" x14ac:dyDescent="0.3">
      <c r="K1659" s="216"/>
    </row>
    <row r="1660" spans="11:11" x14ac:dyDescent="0.3">
      <c r="K1660" s="216"/>
    </row>
    <row r="1661" spans="11:11" x14ac:dyDescent="0.3">
      <c r="K1661" s="216"/>
    </row>
    <row r="1662" spans="11:11" x14ac:dyDescent="0.3">
      <c r="K1662" s="216"/>
    </row>
    <row r="1663" spans="11:11" x14ac:dyDescent="0.3">
      <c r="K1663" s="216"/>
    </row>
    <row r="1664" spans="11:11" x14ac:dyDescent="0.3">
      <c r="K1664" s="216"/>
    </row>
    <row r="1665" spans="11:11" x14ac:dyDescent="0.3">
      <c r="K1665" s="216"/>
    </row>
    <row r="1666" spans="11:11" x14ac:dyDescent="0.3">
      <c r="K1666" s="216"/>
    </row>
    <row r="1667" spans="11:11" x14ac:dyDescent="0.3">
      <c r="K1667" s="216"/>
    </row>
    <row r="1668" spans="11:11" x14ac:dyDescent="0.3">
      <c r="K1668" s="216"/>
    </row>
    <row r="1669" spans="11:11" x14ac:dyDescent="0.3">
      <c r="K1669" s="216"/>
    </row>
    <row r="1670" spans="11:11" x14ac:dyDescent="0.3">
      <c r="K1670" s="216"/>
    </row>
    <row r="1671" spans="11:11" x14ac:dyDescent="0.3">
      <c r="K1671" s="216"/>
    </row>
    <row r="1672" spans="11:11" x14ac:dyDescent="0.3">
      <c r="K1672" s="216"/>
    </row>
    <row r="1673" spans="11:11" x14ac:dyDescent="0.3">
      <c r="K1673" s="216"/>
    </row>
    <row r="1674" spans="11:11" x14ac:dyDescent="0.3">
      <c r="K1674" s="216"/>
    </row>
    <row r="1675" spans="11:11" x14ac:dyDescent="0.3">
      <c r="K1675" s="216"/>
    </row>
    <row r="1676" spans="11:11" x14ac:dyDescent="0.3">
      <c r="K1676" s="216"/>
    </row>
    <row r="1677" spans="11:11" x14ac:dyDescent="0.3">
      <c r="K1677" s="216"/>
    </row>
    <row r="1678" spans="11:11" x14ac:dyDescent="0.3">
      <c r="K1678" s="216"/>
    </row>
    <row r="1679" spans="11:11" x14ac:dyDescent="0.3">
      <c r="K1679" s="216"/>
    </row>
    <row r="1680" spans="11:11" x14ac:dyDescent="0.3">
      <c r="K1680" s="216"/>
    </row>
    <row r="1681" spans="11:11" x14ac:dyDescent="0.3">
      <c r="K1681" s="216"/>
    </row>
    <row r="1682" spans="11:11" x14ac:dyDescent="0.3">
      <c r="K1682" s="216"/>
    </row>
    <row r="1683" spans="11:11" x14ac:dyDescent="0.3">
      <c r="K1683" s="216"/>
    </row>
    <row r="1684" spans="11:11" x14ac:dyDescent="0.3">
      <c r="K1684" s="216"/>
    </row>
    <row r="1685" spans="11:11" x14ac:dyDescent="0.3">
      <c r="K1685" s="216"/>
    </row>
    <row r="1686" spans="11:11" x14ac:dyDescent="0.3">
      <c r="K1686" s="216"/>
    </row>
    <row r="1687" spans="11:11" x14ac:dyDescent="0.3">
      <c r="K1687" s="216"/>
    </row>
    <row r="1688" spans="11:11" x14ac:dyDescent="0.3">
      <c r="K1688" s="216"/>
    </row>
    <row r="1689" spans="11:11" x14ac:dyDescent="0.3">
      <c r="K1689" s="216"/>
    </row>
    <row r="1690" spans="11:11" x14ac:dyDescent="0.3">
      <c r="K1690" s="216"/>
    </row>
    <row r="1691" spans="11:11" x14ac:dyDescent="0.3">
      <c r="K1691" s="216"/>
    </row>
    <row r="1692" spans="11:11" x14ac:dyDescent="0.3">
      <c r="K1692" s="216"/>
    </row>
    <row r="1693" spans="11:11" x14ac:dyDescent="0.3">
      <c r="K1693" s="216"/>
    </row>
    <row r="1694" spans="11:11" x14ac:dyDescent="0.3">
      <c r="K1694" s="216"/>
    </row>
    <row r="1695" spans="11:11" x14ac:dyDescent="0.3">
      <c r="K1695" s="216"/>
    </row>
    <row r="1696" spans="11:11" x14ac:dyDescent="0.3">
      <c r="K1696" s="216"/>
    </row>
    <row r="1697" spans="11:11" x14ac:dyDescent="0.3">
      <c r="K1697" s="216"/>
    </row>
    <row r="1698" spans="11:11" x14ac:dyDescent="0.3">
      <c r="K1698" s="216"/>
    </row>
    <row r="1699" spans="11:11" x14ac:dyDescent="0.3">
      <c r="K1699" s="216"/>
    </row>
    <row r="1700" spans="11:11" x14ac:dyDescent="0.3">
      <c r="K1700" s="216"/>
    </row>
    <row r="1701" spans="11:11" x14ac:dyDescent="0.3">
      <c r="K1701" s="216"/>
    </row>
    <row r="1702" spans="11:11" x14ac:dyDescent="0.3">
      <c r="K1702" s="216"/>
    </row>
    <row r="1703" spans="11:11" x14ac:dyDescent="0.3">
      <c r="K1703" s="216"/>
    </row>
    <row r="1704" spans="11:11" x14ac:dyDescent="0.3">
      <c r="K1704" s="216"/>
    </row>
    <row r="1705" spans="11:11" x14ac:dyDescent="0.3">
      <c r="K1705" s="216"/>
    </row>
    <row r="1706" spans="11:11" x14ac:dyDescent="0.3">
      <c r="K1706" s="216"/>
    </row>
    <row r="1707" spans="11:11" x14ac:dyDescent="0.3">
      <c r="K1707" s="216"/>
    </row>
    <row r="1708" spans="11:11" x14ac:dyDescent="0.3">
      <c r="K1708" s="216"/>
    </row>
    <row r="1709" spans="11:11" x14ac:dyDescent="0.3">
      <c r="K1709" s="216"/>
    </row>
    <row r="1710" spans="11:11" x14ac:dyDescent="0.3">
      <c r="K1710" s="216"/>
    </row>
    <row r="1711" spans="11:11" x14ac:dyDescent="0.3">
      <c r="K1711" s="216"/>
    </row>
    <row r="1712" spans="11:11" x14ac:dyDescent="0.3">
      <c r="K1712" s="216"/>
    </row>
    <row r="1713" spans="11:11" x14ac:dyDescent="0.3">
      <c r="K1713" s="216"/>
    </row>
    <row r="1714" spans="11:11" x14ac:dyDescent="0.3">
      <c r="K1714" s="216"/>
    </row>
    <row r="1715" spans="11:11" x14ac:dyDescent="0.3">
      <c r="K1715" s="216"/>
    </row>
    <row r="1716" spans="11:11" x14ac:dyDescent="0.3">
      <c r="K1716" s="216"/>
    </row>
    <row r="1717" spans="11:11" x14ac:dyDescent="0.3">
      <c r="K1717" s="216"/>
    </row>
    <row r="1718" spans="11:11" x14ac:dyDescent="0.3">
      <c r="K1718" s="216"/>
    </row>
    <row r="1719" spans="11:11" x14ac:dyDescent="0.3">
      <c r="K1719" s="216"/>
    </row>
    <row r="1720" spans="11:11" x14ac:dyDescent="0.3">
      <c r="K1720" s="216"/>
    </row>
    <row r="1721" spans="11:11" x14ac:dyDescent="0.3">
      <c r="K1721" s="216"/>
    </row>
    <row r="1722" spans="11:11" x14ac:dyDescent="0.3">
      <c r="K1722" s="216"/>
    </row>
    <row r="1723" spans="11:11" x14ac:dyDescent="0.3">
      <c r="K1723" s="216"/>
    </row>
    <row r="1724" spans="11:11" x14ac:dyDescent="0.3">
      <c r="K1724" s="216"/>
    </row>
    <row r="1725" spans="11:11" x14ac:dyDescent="0.3">
      <c r="K1725" s="216"/>
    </row>
    <row r="1726" spans="11:11" x14ac:dyDescent="0.3">
      <c r="K1726" s="216"/>
    </row>
    <row r="1727" spans="11:11" x14ac:dyDescent="0.3">
      <c r="K1727" s="216"/>
    </row>
    <row r="1728" spans="11:11" x14ac:dyDescent="0.3">
      <c r="K1728" s="216"/>
    </row>
    <row r="1729" spans="11:11" x14ac:dyDescent="0.3">
      <c r="K1729" s="216"/>
    </row>
    <row r="1730" spans="11:11" x14ac:dyDescent="0.3">
      <c r="K1730" s="216"/>
    </row>
    <row r="1731" spans="11:11" x14ac:dyDescent="0.3">
      <c r="K1731" s="216"/>
    </row>
    <row r="1732" spans="11:11" x14ac:dyDescent="0.3">
      <c r="K1732" s="216"/>
    </row>
    <row r="1733" spans="11:11" x14ac:dyDescent="0.3">
      <c r="K1733" s="216"/>
    </row>
    <row r="1734" spans="11:11" x14ac:dyDescent="0.3">
      <c r="K1734" s="216"/>
    </row>
    <row r="1735" spans="11:11" x14ac:dyDescent="0.3">
      <c r="K1735" s="216"/>
    </row>
    <row r="1736" spans="11:11" x14ac:dyDescent="0.3">
      <c r="K1736" s="216"/>
    </row>
    <row r="1737" spans="11:11" x14ac:dyDescent="0.3">
      <c r="K1737" s="216"/>
    </row>
    <row r="1738" spans="11:11" x14ac:dyDescent="0.3">
      <c r="K1738" s="216"/>
    </row>
    <row r="1739" spans="11:11" x14ac:dyDescent="0.3">
      <c r="K1739" s="216"/>
    </row>
    <row r="1740" spans="11:11" x14ac:dyDescent="0.3">
      <c r="K1740" s="216"/>
    </row>
    <row r="1741" spans="11:11" x14ac:dyDescent="0.3">
      <c r="K1741" s="216"/>
    </row>
    <row r="1742" spans="11:11" x14ac:dyDescent="0.3">
      <c r="K1742" s="216"/>
    </row>
    <row r="1743" spans="11:11" x14ac:dyDescent="0.3">
      <c r="K1743" s="216"/>
    </row>
    <row r="1744" spans="11:11" x14ac:dyDescent="0.3">
      <c r="K1744" s="216"/>
    </row>
    <row r="1745" spans="11:11" x14ac:dyDescent="0.3">
      <c r="K1745" s="216"/>
    </row>
    <row r="1746" spans="11:11" x14ac:dyDescent="0.3">
      <c r="K1746" s="216"/>
    </row>
    <row r="1747" spans="11:11" x14ac:dyDescent="0.3">
      <c r="K1747" s="216"/>
    </row>
    <row r="1748" spans="11:11" x14ac:dyDescent="0.3">
      <c r="K1748" s="216"/>
    </row>
    <row r="1749" spans="11:11" x14ac:dyDescent="0.3">
      <c r="K1749" s="216"/>
    </row>
    <row r="1750" spans="11:11" x14ac:dyDescent="0.3">
      <c r="K1750" s="216"/>
    </row>
    <row r="1751" spans="11:11" x14ac:dyDescent="0.3">
      <c r="K1751" s="216"/>
    </row>
    <row r="1752" spans="11:11" x14ac:dyDescent="0.3">
      <c r="K1752" s="216"/>
    </row>
    <row r="1753" spans="11:11" x14ac:dyDescent="0.3">
      <c r="K1753" s="216"/>
    </row>
    <row r="1754" spans="11:11" x14ac:dyDescent="0.3">
      <c r="K1754" s="216"/>
    </row>
    <row r="1755" spans="11:11" x14ac:dyDescent="0.3">
      <c r="K1755" s="216"/>
    </row>
    <row r="1756" spans="11:11" x14ac:dyDescent="0.3">
      <c r="K1756" s="216"/>
    </row>
    <row r="1757" spans="11:11" x14ac:dyDescent="0.3">
      <c r="K1757" s="216"/>
    </row>
    <row r="1758" spans="11:11" x14ac:dyDescent="0.3">
      <c r="K1758" s="216"/>
    </row>
    <row r="1759" spans="11:11" x14ac:dyDescent="0.3">
      <c r="K1759" s="216"/>
    </row>
    <row r="1760" spans="11:11" x14ac:dyDescent="0.3">
      <c r="K1760" s="216"/>
    </row>
    <row r="1761" spans="11:11" x14ac:dyDescent="0.3">
      <c r="K1761" s="216"/>
    </row>
    <row r="1762" spans="11:11" x14ac:dyDescent="0.3">
      <c r="K1762" s="216"/>
    </row>
    <row r="1763" spans="11:11" x14ac:dyDescent="0.3">
      <c r="K1763" s="216"/>
    </row>
    <row r="1764" spans="11:11" x14ac:dyDescent="0.3">
      <c r="K1764" s="216"/>
    </row>
    <row r="1765" spans="11:11" x14ac:dyDescent="0.3">
      <c r="K1765" s="216"/>
    </row>
    <row r="1766" spans="11:11" x14ac:dyDescent="0.3">
      <c r="K1766" s="216"/>
    </row>
    <row r="1767" spans="11:11" x14ac:dyDescent="0.3">
      <c r="K1767" s="216"/>
    </row>
    <row r="1768" spans="11:11" x14ac:dyDescent="0.3">
      <c r="K1768" s="216"/>
    </row>
    <row r="1769" spans="11:11" x14ac:dyDescent="0.3">
      <c r="K1769" s="216"/>
    </row>
    <row r="1770" spans="11:11" x14ac:dyDescent="0.3">
      <c r="K1770" s="216"/>
    </row>
    <row r="1771" spans="11:11" x14ac:dyDescent="0.3">
      <c r="K1771" s="216"/>
    </row>
    <row r="1772" spans="11:11" x14ac:dyDescent="0.3">
      <c r="K1772" s="216"/>
    </row>
    <row r="1773" spans="11:11" x14ac:dyDescent="0.3">
      <c r="K1773" s="216"/>
    </row>
    <row r="1774" spans="11:11" x14ac:dyDescent="0.3">
      <c r="K1774" s="216"/>
    </row>
    <row r="1775" spans="11:11" x14ac:dyDescent="0.3">
      <c r="K1775" s="216"/>
    </row>
    <row r="1776" spans="11:11" x14ac:dyDescent="0.3">
      <c r="K1776" s="216"/>
    </row>
    <row r="1777" spans="11:11" x14ac:dyDescent="0.3">
      <c r="K1777" s="216"/>
    </row>
    <row r="1778" spans="11:11" x14ac:dyDescent="0.3">
      <c r="K1778" s="216"/>
    </row>
    <row r="1779" spans="11:11" x14ac:dyDescent="0.3">
      <c r="K1779" s="216"/>
    </row>
    <row r="1780" spans="11:11" x14ac:dyDescent="0.3">
      <c r="K1780" s="216"/>
    </row>
    <row r="1781" spans="11:11" x14ac:dyDescent="0.3">
      <c r="K1781" s="216"/>
    </row>
    <row r="1782" spans="11:11" x14ac:dyDescent="0.3">
      <c r="K1782" s="216"/>
    </row>
    <row r="1783" spans="11:11" x14ac:dyDescent="0.3">
      <c r="K1783" s="216"/>
    </row>
    <row r="1784" spans="11:11" x14ac:dyDescent="0.3">
      <c r="K1784" s="216"/>
    </row>
    <row r="1785" spans="11:11" x14ac:dyDescent="0.3">
      <c r="K1785" s="216"/>
    </row>
    <row r="1786" spans="11:11" x14ac:dyDescent="0.3">
      <c r="K1786" s="216"/>
    </row>
    <row r="1787" spans="11:11" x14ac:dyDescent="0.3">
      <c r="K1787" s="216"/>
    </row>
    <row r="1788" spans="11:11" x14ac:dyDescent="0.3">
      <c r="K1788" s="216"/>
    </row>
    <row r="1789" spans="11:11" x14ac:dyDescent="0.3">
      <c r="K1789" s="216"/>
    </row>
    <row r="1790" spans="11:11" x14ac:dyDescent="0.3">
      <c r="K1790" s="216"/>
    </row>
    <row r="1791" spans="11:11" x14ac:dyDescent="0.3">
      <c r="K1791" s="216"/>
    </row>
    <row r="1792" spans="11:11" x14ac:dyDescent="0.3">
      <c r="K1792" s="216"/>
    </row>
    <row r="1793" spans="11:11" x14ac:dyDescent="0.3">
      <c r="K1793" s="216"/>
    </row>
    <row r="1794" spans="11:11" x14ac:dyDescent="0.3">
      <c r="K1794" s="216"/>
    </row>
    <row r="1795" spans="11:11" x14ac:dyDescent="0.3">
      <c r="K1795" s="216"/>
    </row>
    <row r="1796" spans="11:11" x14ac:dyDescent="0.3">
      <c r="K1796" s="216"/>
    </row>
    <row r="1797" spans="11:11" x14ac:dyDescent="0.3">
      <c r="K1797" s="216"/>
    </row>
    <row r="1798" spans="11:11" x14ac:dyDescent="0.3">
      <c r="K1798" s="216"/>
    </row>
    <row r="1799" spans="11:11" x14ac:dyDescent="0.3">
      <c r="K1799" s="216"/>
    </row>
    <row r="1800" spans="11:11" x14ac:dyDescent="0.3">
      <c r="K1800" s="216"/>
    </row>
    <row r="1801" spans="11:11" x14ac:dyDescent="0.3">
      <c r="K1801" s="216"/>
    </row>
    <row r="1802" spans="11:11" x14ac:dyDescent="0.3">
      <c r="K1802" s="216"/>
    </row>
    <row r="1803" spans="11:11" x14ac:dyDescent="0.3">
      <c r="K1803" s="216"/>
    </row>
    <row r="1804" spans="11:11" x14ac:dyDescent="0.3">
      <c r="K1804" s="216"/>
    </row>
    <row r="1805" spans="11:11" x14ac:dyDescent="0.3">
      <c r="K1805" s="216"/>
    </row>
    <row r="1806" spans="11:11" x14ac:dyDescent="0.3">
      <c r="K1806" s="216"/>
    </row>
    <row r="1807" spans="11:11" x14ac:dyDescent="0.3">
      <c r="K1807" s="216"/>
    </row>
    <row r="1808" spans="11:11" x14ac:dyDescent="0.3">
      <c r="K1808" s="216"/>
    </row>
    <row r="1809" spans="11:11" x14ac:dyDescent="0.3">
      <c r="K1809" s="216"/>
    </row>
    <row r="1810" spans="11:11" x14ac:dyDescent="0.3">
      <c r="K1810" s="216"/>
    </row>
    <row r="1811" spans="11:11" x14ac:dyDescent="0.3">
      <c r="K1811" s="216"/>
    </row>
    <row r="1812" spans="11:11" x14ac:dyDescent="0.3">
      <c r="K1812" s="216"/>
    </row>
    <row r="1813" spans="11:11" x14ac:dyDescent="0.3">
      <c r="K1813" s="216"/>
    </row>
    <row r="1814" spans="11:11" x14ac:dyDescent="0.3">
      <c r="K1814" s="216"/>
    </row>
    <row r="1815" spans="11:11" x14ac:dyDescent="0.3">
      <c r="K1815" s="216"/>
    </row>
    <row r="1816" spans="11:11" x14ac:dyDescent="0.3">
      <c r="K1816" s="216"/>
    </row>
    <row r="1817" spans="11:11" x14ac:dyDescent="0.3">
      <c r="K1817" s="216"/>
    </row>
    <row r="1818" spans="11:11" x14ac:dyDescent="0.3">
      <c r="K1818" s="216"/>
    </row>
    <row r="1819" spans="11:11" x14ac:dyDescent="0.3">
      <c r="K1819" s="216"/>
    </row>
    <row r="1820" spans="11:11" x14ac:dyDescent="0.3">
      <c r="K1820" s="216"/>
    </row>
    <row r="1821" spans="11:11" x14ac:dyDescent="0.3">
      <c r="K1821" s="216"/>
    </row>
    <row r="1822" spans="11:11" x14ac:dyDescent="0.3">
      <c r="K1822" s="216"/>
    </row>
    <row r="1823" spans="11:11" x14ac:dyDescent="0.3">
      <c r="K1823" s="216"/>
    </row>
    <row r="1824" spans="11:11" x14ac:dyDescent="0.3">
      <c r="K1824" s="216"/>
    </row>
    <row r="1825" spans="11:11" x14ac:dyDescent="0.3">
      <c r="K1825" s="216"/>
    </row>
    <row r="1826" spans="11:11" x14ac:dyDescent="0.3">
      <c r="K1826" s="216"/>
    </row>
    <row r="1827" spans="11:11" x14ac:dyDescent="0.3">
      <c r="K1827" s="216"/>
    </row>
    <row r="1828" spans="11:11" x14ac:dyDescent="0.3">
      <c r="K1828" s="216"/>
    </row>
    <row r="1829" spans="11:11" x14ac:dyDescent="0.3">
      <c r="K1829" s="216"/>
    </row>
    <row r="1830" spans="11:11" x14ac:dyDescent="0.3">
      <c r="K1830" s="216"/>
    </row>
    <row r="1831" spans="11:11" x14ac:dyDescent="0.3">
      <c r="K1831" s="216"/>
    </row>
    <row r="1832" spans="11:11" x14ac:dyDescent="0.3">
      <c r="K1832" s="216"/>
    </row>
    <row r="1833" spans="11:11" x14ac:dyDescent="0.3">
      <c r="K1833" s="216"/>
    </row>
    <row r="1834" spans="11:11" x14ac:dyDescent="0.3">
      <c r="K1834" s="216"/>
    </row>
    <row r="1835" spans="11:11" x14ac:dyDescent="0.3">
      <c r="K1835" s="216"/>
    </row>
    <row r="1836" spans="11:11" x14ac:dyDescent="0.3">
      <c r="K1836" s="216"/>
    </row>
    <row r="1837" spans="11:11" x14ac:dyDescent="0.3">
      <c r="K1837" s="216"/>
    </row>
    <row r="1838" spans="11:11" x14ac:dyDescent="0.3">
      <c r="K1838" s="216"/>
    </row>
    <row r="1839" spans="11:11" x14ac:dyDescent="0.3">
      <c r="K1839" s="216"/>
    </row>
    <row r="1840" spans="11:11" x14ac:dyDescent="0.3">
      <c r="K1840" s="216"/>
    </row>
    <row r="1841" spans="11:11" x14ac:dyDescent="0.3">
      <c r="K1841" s="216"/>
    </row>
    <row r="1842" spans="11:11" x14ac:dyDescent="0.3">
      <c r="K1842" s="216"/>
    </row>
    <row r="1843" spans="11:11" x14ac:dyDescent="0.3">
      <c r="K1843" s="216"/>
    </row>
    <row r="1844" spans="11:11" x14ac:dyDescent="0.3">
      <c r="K1844" s="216"/>
    </row>
    <row r="1845" spans="11:11" x14ac:dyDescent="0.3">
      <c r="K1845" s="216"/>
    </row>
    <row r="1846" spans="11:11" x14ac:dyDescent="0.3">
      <c r="K1846" s="216"/>
    </row>
    <row r="1847" spans="11:11" x14ac:dyDescent="0.3">
      <c r="K1847" s="216"/>
    </row>
    <row r="1848" spans="11:11" x14ac:dyDescent="0.3">
      <c r="K1848" s="216"/>
    </row>
    <row r="1849" spans="11:11" x14ac:dyDescent="0.3">
      <c r="K1849" s="216"/>
    </row>
    <row r="1850" spans="11:11" x14ac:dyDescent="0.3">
      <c r="K1850" s="216"/>
    </row>
    <row r="1851" spans="11:11" x14ac:dyDescent="0.3">
      <c r="K1851" s="216"/>
    </row>
    <row r="1852" spans="11:11" x14ac:dyDescent="0.3">
      <c r="K1852" s="216"/>
    </row>
    <row r="1853" spans="11:11" x14ac:dyDescent="0.3">
      <c r="K1853" s="216"/>
    </row>
    <row r="1854" spans="11:11" x14ac:dyDescent="0.3">
      <c r="K1854" s="216"/>
    </row>
    <row r="1855" spans="11:11" x14ac:dyDescent="0.3">
      <c r="K1855" s="216"/>
    </row>
    <row r="1856" spans="11:11" x14ac:dyDescent="0.3">
      <c r="K1856" s="216"/>
    </row>
    <row r="1857" spans="11:11" x14ac:dyDescent="0.3">
      <c r="K1857" s="216"/>
    </row>
    <row r="1858" spans="11:11" x14ac:dyDescent="0.3">
      <c r="K1858" s="216"/>
    </row>
    <row r="1859" spans="11:11" x14ac:dyDescent="0.3">
      <c r="K1859" s="216"/>
    </row>
    <row r="1860" spans="11:11" x14ac:dyDescent="0.3">
      <c r="K1860" s="216"/>
    </row>
    <row r="1861" spans="11:11" x14ac:dyDescent="0.3">
      <c r="K1861" s="216"/>
    </row>
    <row r="1862" spans="11:11" x14ac:dyDescent="0.3">
      <c r="K1862" s="216"/>
    </row>
    <row r="1863" spans="11:11" x14ac:dyDescent="0.3">
      <c r="K1863" s="216"/>
    </row>
    <row r="1864" spans="11:11" x14ac:dyDescent="0.3">
      <c r="K1864" s="216"/>
    </row>
    <row r="1865" spans="11:11" x14ac:dyDescent="0.3">
      <c r="K1865" s="216"/>
    </row>
    <row r="1866" spans="11:11" x14ac:dyDescent="0.3">
      <c r="K1866" s="216"/>
    </row>
    <row r="1867" spans="11:11" x14ac:dyDescent="0.3">
      <c r="K1867" s="216"/>
    </row>
    <row r="1868" spans="11:11" x14ac:dyDescent="0.3">
      <c r="K1868" s="216"/>
    </row>
    <row r="1869" spans="11:11" x14ac:dyDescent="0.3">
      <c r="K1869" s="216"/>
    </row>
    <row r="1870" spans="11:11" x14ac:dyDescent="0.3">
      <c r="K1870" s="216"/>
    </row>
    <row r="1871" spans="11:11" x14ac:dyDescent="0.3">
      <c r="K1871" s="216"/>
    </row>
    <row r="1872" spans="11:11" x14ac:dyDescent="0.3">
      <c r="K1872" s="216"/>
    </row>
    <row r="1873" spans="11:11" x14ac:dyDescent="0.3">
      <c r="K1873" s="216"/>
    </row>
    <row r="1874" spans="11:11" x14ac:dyDescent="0.3">
      <c r="K1874" s="216"/>
    </row>
    <row r="1875" spans="11:11" x14ac:dyDescent="0.3">
      <c r="K1875" s="216"/>
    </row>
    <row r="1876" spans="11:11" x14ac:dyDescent="0.3">
      <c r="K1876" s="216"/>
    </row>
    <row r="1877" spans="11:11" x14ac:dyDescent="0.3">
      <c r="K1877" s="216"/>
    </row>
    <row r="1878" spans="11:11" x14ac:dyDescent="0.3">
      <c r="K1878" s="216"/>
    </row>
    <row r="1879" spans="11:11" x14ac:dyDescent="0.3">
      <c r="K1879" s="216"/>
    </row>
    <row r="1880" spans="11:11" x14ac:dyDescent="0.3">
      <c r="K1880" s="216"/>
    </row>
    <row r="1881" spans="11:11" x14ac:dyDescent="0.3">
      <c r="K1881" s="216"/>
    </row>
    <row r="1882" spans="11:11" x14ac:dyDescent="0.3">
      <c r="K1882" s="216"/>
    </row>
    <row r="1883" spans="11:11" x14ac:dyDescent="0.3">
      <c r="K1883" s="216"/>
    </row>
    <row r="1884" spans="11:11" x14ac:dyDescent="0.3">
      <c r="K1884" s="216"/>
    </row>
    <row r="1885" spans="11:11" x14ac:dyDescent="0.3">
      <c r="K1885" s="216"/>
    </row>
    <row r="1886" spans="11:11" x14ac:dyDescent="0.3">
      <c r="K1886" s="216"/>
    </row>
    <row r="1887" spans="11:11" x14ac:dyDescent="0.3">
      <c r="K1887" s="216"/>
    </row>
    <row r="1888" spans="11:11" x14ac:dyDescent="0.3">
      <c r="K1888" s="216"/>
    </row>
    <row r="1889" spans="11:11" x14ac:dyDescent="0.3">
      <c r="K1889" s="216"/>
    </row>
    <row r="1890" spans="11:11" x14ac:dyDescent="0.3">
      <c r="K1890" s="216"/>
    </row>
    <row r="1891" spans="11:11" x14ac:dyDescent="0.3">
      <c r="K1891" s="216"/>
    </row>
    <row r="1892" spans="11:11" x14ac:dyDescent="0.3">
      <c r="K1892" s="216"/>
    </row>
    <row r="1893" spans="11:11" x14ac:dyDescent="0.3">
      <c r="K1893" s="216"/>
    </row>
    <row r="1894" spans="11:11" x14ac:dyDescent="0.3">
      <c r="K1894" s="216"/>
    </row>
    <row r="1895" spans="11:11" x14ac:dyDescent="0.3">
      <c r="K1895" s="216"/>
    </row>
    <row r="1896" spans="11:11" x14ac:dyDescent="0.3">
      <c r="K1896" s="216"/>
    </row>
    <row r="1897" spans="11:11" x14ac:dyDescent="0.3">
      <c r="K1897" s="216"/>
    </row>
    <row r="1898" spans="11:11" x14ac:dyDescent="0.3">
      <c r="K1898" s="216"/>
    </row>
    <row r="1899" spans="11:11" x14ac:dyDescent="0.3">
      <c r="K1899" s="216"/>
    </row>
    <row r="1900" spans="11:11" x14ac:dyDescent="0.3">
      <c r="K1900" s="216"/>
    </row>
    <row r="1901" spans="11:11" x14ac:dyDescent="0.3">
      <c r="K1901" s="216"/>
    </row>
    <row r="1902" spans="11:11" x14ac:dyDescent="0.3">
      <c r="K1902" s="216"/>
    </row>
    <row r="1903" spans="11:11" x14ac:dyDescent="0.3">
      <c r="K1903" s="216"/>
    </row>
    <row r="1904" spans="11:11" x14ac:dyDescent="0.3">
      <c r="K1904" s="216"/>
    </row>
    <row r="1905" spans="11:11" x14ac:dyDescent="0.3">
      <c r="K1905" s="216"/>
    </row>
    <row r="1906" spans="11:11" x14ac:dyDescent="0.3">
      <c r="K1906" s="216"/>
    </row>
    <row r="1907" spans="11:11" x14ac:dyDescent="0.3">
      <c r="K1907" s="216"/>
    </row>
    <row r="1908" spans="11:11" x14ac:dyDescent="0.3">
      <c r="K1908" s="216"/>
    </row>
    <row r="1909" spans="11:11" x14ac:dyDescent="0.3">
      <c r="K1909" s="216"/>
    </row>
    <row r="1910" spans="11:11" x14ac:dyDescent="0.3">
      <c r="K1910" s="216"/>
    </row>
    <row r="1911" spans="11:11" x14ac:dyDescent="0.3">
      <c r="K1911" s="216"/>
    </row>
    <row r="1912" spans="11:11" x14ac:dyDescent="0.3">
      <c r="K1912" s="216"/>
    </row>
    <row r="1913" spans="11:11" x14ac:dyDescent="0.3">
      <c r="K1913" s="216"/>
    </row>
    <row r="1914" spans="11:11" x14ac:dyDescent="0.3">
      <c r="K1914" s="216"/>
    </row>
    <row r="1915" spans="11:11" x14ac:dyDescent="0.3">
      <c r="K1915" s="216"/>
    </row>
    <row r="1916" spans="11:11" x14ac:dyDescent="0.3">
      <c r="K1916" s="216"/>
    </row>
    <row r="1917" spans="11:11" x14ac:dyDescent="0.3">
      <c r="K1917" s="216"/>
    </row>
    <row r="1918" spans="11:11" x14ac:dyDescent="0.3">
      <c r="K1918" s="216"/>
    </row>
    <row r="1919" spans="11:11" x14ac:dyDescent="0.3">
      <c r="K1919" s="216"/>
    </row>
    <row r="1920" spans="11:11" x14ac:dyDescent="0.3">
      <c r="K1920" s="216"/>
    </row>
    <row r="1921" spans="11:11" x14ac:dyDescent="0.3">
      <c r="K1921" s="216"/>
    </row>
    <row r="1922" spans="11:11" x14ac:dyDescent="0.3">
      <c r="K1922" s="216"/>
    </row>
    <row r="1923" spans="11:11" x14ac:dyDescent="0.3">
      <c r="K1923" s="216"/>
    </row>
    <row r="1924" spans="11:11" x14ac:dyDescent="0.3">
      <c r="K1924" s="216"/>
    </row>
    <row r="1925" spans="11:11" x14ac:dyDescent="0.3">
      <c r="K1925" s="216"/>
    </row>
    <row r="1926" spans="11:11" x14ac:dyDescent="0.3">
      <c r="K1926" s="216"/>
    </row>
    <row r="1927" spans="11:11" x14ac:dyDescent="0.3">
      <c r="K1927" s="216"/>
    </row>
    <row r="1928" spans="11:11" x14ac:dyDescent="0.3">
      <c r="K1928" s="216"/>
    </row>
    <row r="1929" spans="11:11" x14ac:dyDescent="0.3">
      <c r="K1929" s="216"/>
    </row>
    <row r="1930" spans="11:11" x14ac:dyDescent="0.3">
      <c r="K1930" s="216"/>
    </row>
    <row r="1931" spans="11:11" x14ac:dyDescent="0.3">
      <c r="K1931" s="216"/>
    </row>
    <row r="1932" spans="11:11" x14ac:dyDescent="0.3">
      <c r="K1932" s="216"/>
    </row>
    <row r="1933" spans="11:11" x14ac:dyDescent="0.3">
      <c r="K1933" s="216"/>
    </row>
    <row r="1934" spans="11:11" x14ac:dyDescent="0.3">
      <c r="K1934" s="216"/>
    </row>
    <row r="1935" spans="11:11" x14ac:dyDescent="0.3">
      <c r="K1935" s="216"/>
    </row>
    <row r="1936" spans="11:11" x14ac:dyDescent="0.3">
      <c r="K1936" s="216"/>
    </row>
    <row r="1937" spans="11:11" x14ac:dyDescent="0.3">
      <c r="K1937" s="216"/>
    </row>
    <row r="1938" spans="11:11" x14ac:dyDescent="0.3">
      <c r="K1938" s="216"/>
    </row>
    <row r="1939" spans="11:11" x14ac:dyDescent="0.3">
      <c r="K1939" s="216"/>
    </row>
    <row r="1940" spans="11:11" x14ac:dyDescent="0.3">
      <c r="K1940" s="216"/>
    </row>
    <row r="1941" spans="11:11" x14ac:dyDescent="0.3">
      <c r="K1941" s="216"/>
    </row>
    <row r="1942" spans="11:11" x14ac:dyDescent="0.3">
      <c r="K1942" s="216"/>
    </row>
    <row r="1943" spans="11:11" x14ac:dyDescent="0.3">
      <c r="K1943" s="216"/>
    </row>
    <row r="1944" spans="11:11" x14ac:dyDescent="0.3">
      <c r="K1944" s="216"/>
    </row>
    <row r="1945" spans="11:11" x14ac:dyDescent="0.3">
      <c r="K1945" s="216"/>
    </row>
    <row r="1946" spans="11:11" x14ac:dyDescent="0.3">
      <c r="K1946" s="216"/>
    </row>
    <row r="1947" spans="11:11" x14ac:dyDescent="0.3">
      <c r="K1947" s="216"/>
    </row>
    <row r="1948" spans="11:11" x14ac:dyDescent="0.3">
      <c r="K1948" s="216"/>
    </row>
    <row r="1949" spans="11:11" x14ac:dyDescent="0.3">
      <c r="K1949" s="216"/>
    </row>
    <row r="1950" spans="11:11" x14ac:dyDescent="0.3">
      <c r="K1950" s="216"/>
    </row>
    <row r="1951" spans="11:11" x14ac:dyDescent="0.3">
      <c r="K1951" s="216"/>
    </row>
    <row r="1952" spans="11:11" x14ac:dyDescent="0.3">
      <c r="K1952" s="216"/>
    </row>
    <row r="1953" spans="11:11" x14ac:dyDescent="0.3">
      <c r="K1953" s="216"/>
    </row>
    <row r="1954" spans="11:11" x14ac:dyDescent="0.3">
      <c r="K1954" s="216"/>
    </row>
    <row r="1955" spans="11:11" x14ac:dyDescent="0.3">
      <c r="K1955" s="216"/>
    </row>
    <row r="1956" spans="11:11" x14ac:dyDescent="0.3">
      <c r="K1956" s="216"/>
    </row>
    <row r="1957" spans="11:11" x14ac:dyDescent="0.3">
      <c r="K1957" s="216"/>
    </row>
    <row r="1958" spans="11:11" x14ac:dyDescent="0.3">
      <c r="K1958" s="216"/>
    </row>
    <row r="1959" spans="11:11" x14ac:dyDescent="0.3">
      <c r="K1959" s="216"/>
    </row>
    <row r="1960" spans="11:11" x14ac:dyDescent="0.3">
      <c r="K1960" s="216"/>
    </row>
    <row r="1961" spans="11:11" x14ac:dyDescent="0.3">
      <c r="K1961" s="216"/>
    </row>
    <row r="1962" spans="11:11" x14ac:dyDescent="0.3">
      <c r="K1962" s="216"/>
    </row>
    <row r="1963" spans="11:11" x14ac:dyDescent="0.3">
      <c r="K1963" s="216"/>
    </row>
    <row r="1964" spans="11:11" x14ac:dyDescent="0.3">
      <c r="K1964" s="216"/>
    </row>
    <row r="1965" spans="11:11" x14ac:dyDescent="0.3">
      <c r="K1965" s="216"/>
    </row>
    <row r="1966" spans="11:11" x14ac:dyDescent="0.3">
      <c r="K1966" s="216"/>
    </row>
    <row r="1967" spans="11:11" x14ac:dyDescent="0.3">
      <c r="K1967" s="216"/>
    </row>
    <row r="1968" spans="11:11" x14ac:dyDescent="0.3">
      <c r="K1968" s="216"/>
    </row>
    <row r="1969" spans="11:11" x14ac:dyDescent="0.3">
      <c r="K1969" s="216"/>
    </row>
    <row r="1970" spans="11:11" x14ac:dyDescent="0.3">
      <c r="K1970" s="216"/>
    </row>
    <row r="1971" spans="11:11" x14ac:dyDescent="0.3">
      <c r="K1971" s="216"/>
    </row>
    <row r="1972" spans="11:11" x14ac:dyDescent="0.3">
      <c r="K1972" s="216"/>
    </row>
    <row r="1973" spans="11:11" x14ac:dyDescent="0.3">
      <c r="K1973" s="216"/>
    </row>
    <row r="1974" spans="11:11" x14ac:dyDescent="0.3">
      <c r="K1974" s="216"/>
    </row>
    <row r="1975" spans="11:11" x14ac:dyDescent="0.3">
      <c r="K1975" s="216"/>
    </row>
    <row r="1976" spans="11:11" x14ac:dyDescent="0.3">
      <c r="K1976" s="216"/>
    </row>
    <row r="1977" spans="11:11" x14ac:dyDescent="0.3">
      <c r="K1977" s="216"/>
    </row>
    <row r="1978" spans="11:11" x14ac:dyDescent="0.3">
      <c r="K1978" s="216"/>
    </row>
    <row r="1979" spans="11:11" x14ac:dyDescent="0.3">
      <c r="K1979" s="216"/>
    </row>
    <row r="1980" spans="11:11" x14ac:dyDescent="0.3">
      <c r="K1980" s="216"/>
    </row>
    <row r="1981" spans="11:11" x14ac:dyDescent="0.3">
      <c r="K1981" s="216"/>
    </row>
    <row r="1982" spans="11:11" x14ac:dyDescent="0.3">
      <c r="K1982" s="216"/>
    </row>
    <row r="1983" spans="11:11" x14ac:dyDescent="0.3">
      <c r="K1983" s="216"/>
    </row>
    <row r="1984" spans="11:11" x14ac:dyDescent="0.3">
      <c r="K1984" s="216"/>
    </row>
    <row r="1985" spans="11:11" x14ac:dyDescent="0.3">
      <c r="K1985" s="216"/>
    </row>
    <row r="1986" spans="11:11" x14ac:dyDescent="0.3">
      <c r="K1986" s="216"/>
    </row>
    <row r="1987" spans="11:11" x14ac:dyDescent="0.3">
      <c r="K1987" s="216"/>
    </row>
    <row r="1988" spans="11:11" x14ac:dyDescent="0.3">
      <c r="K1988" s="216"/>
    </row>
    <row r="1989" spans="11:11" x14ac:dyDescent="0.3">
      <c r="K1989" s="216"/>
    </row>
    <row r="1990" spans="11:11" x14ac:dyDescent="0.3">
      <c r="K1990" s="216"/>
    </row>
    <row r="1991" spans="11:11" x14ac:dyDescent="0.3">
      <c r="K1991" s="216"/>
    </row>
    <row r="1992" spans="11:11" x14ac:dyDescent="0.3">
      <c r="K1992" s="216"/>
    </row>
    <row r="1993" spans="11:11" x14ac:dyDescent="0.3">
      <c r="K1993" s="216"/>
    </row>
    <row r="1994" spans="11:11" x14ac:dyDescent="0.3">
      <c r="K1994" s="216"/>
    </row>
    <row r="1995" spans="11:11" x14ac:dyDescent="0.3">
      <c r="K1995" s="216"/>
    </row>
    <row r="1996" spans="11:11" x14ac:dyDescent="0.3">
      <c r="K1996" s="216"/>
    </row>
    <row r="1997" spans="11:11" x14ac:dyDescent="0.3">
      <c r="K1997" s="216"/>
    </row>
    <row r="1998" spans="11:11" x14ac:dyDescent="0.3">
      <c r="K1998" s="216"/>
    </row>
    <row r="1999" spans="11:11" x14ac:dyDescent="0.3">
      <c r="K1999" s="216"/>
    </row>
    <row r="2000" spans="11:11" x14ac:dyDescent="0.3">
      <c r="K2000" s="216"/>
    </row>
    <row r="2001" spans="11:11" x14ac:dyDescent="0.3">
      <c r="K2001" s="216"/>
    </row>
    <row r="2002" spans="11:11" x14ac:dyDescent="0.3">
      <c r="K2002" s="216"/>
    </row>
    <row r="2003" spans="11:11" x14ac:dyDescent="0.3">
      <c r="K2003" s="216"/>
    </row>
    <row r="2004" spans="11:11" x14ac:dyDescent="0.3">
      <c r="K2004" s="216"/>
    </row>
    <row r="2005" spans="11:11" x14ac:dyDescent="0.3">
      <c r="K2005" s="216"/>
    </row>
    <row r="2006" spans="11:11" x14ac:dyDescent="0.3">
      <c r="K2006" s="216"/>
    </row>
    <row r="2007" spans="11:11" x14ac:dyDescent="0.3">
      <c r="K2007" s="216"/>
    </row>
    <row r="2008" spans="11:11" x14ac:dyDescent="0.3">
      <c r="K2008" s="216"/>
    </row>
    <row r="2009" spans="11:11" x14ac:dyDescent="0.3">
      <c r="K2009" s="216"/>
    </row>
    <row r="2010" spans="11:11" x14ac:dyDescent="0.3">
      <c r="K2010" s="216"/>
    </row>
    <row r="2011" spans="11:11" x14ac:dyDescent="0.3">
      <c r="K2011" s="216"/>
    </row>
    <row r="2012" spans="11:11" x14ac:dyDescent="0.3">
      <c r="K2012" s="216"/>
    </row>
    <row r="2013" spans="11:11" x14ac:dyDescent="0.3">
      <c r="K2013" s="216"/>
    </row>
    <row r="2014" spans="11:11" x14ac:dyDescent="0.3">
      <c r="K2014" s="216"/>
    </row>
    <row r="2015" spans="11:11" x14ac:dyDescent="0.3">
      <c r="K2015" s="216"/>
    </row>
    <row r="2016" spans="11:11" x14ac:dyDescent="0.3">
      <c r="K2016" s="216"/>
    </row>
    <row r="2017" spans="11:11" x14ac:dyDescent="0.3">
      <c r="K2017" s="216"/>
    </row>
    <row r="2018" spans="11:11" x14ac:dyDescent="0.3">
      <c r="K2018" s="216"/>
    </row>
    <row r="2019" spans="11:11" x14ac:dyDescent="0.3">
      <c r="K2019" s="216"/>
    </row>
    <row r="2020" spans="11:11" x14ac:dyDescent="0.3">
      <c r="K2020" s="216"/>
    </row>
    <row r="2021" spans="11:11" x14ac:dyDescent="0.3">
      <c r="K2021" s="216"/>
    </row>
    <row r="2022" spans="11:11" x14ac:dyDescent="0.3">
      <c r="K2022" s="216"/>
    </row>
    <row r="2023" spans="11:11" x14ac:dyDescent="0.3">
      <c r="K2023" s="216"/>
    </row>
    <row r="2024" spans="11:11" x14ac:dyDescent="0.3">
      <c r="K2024" s="216"/>
    </row>
    <row r="2025" spans="11:11" x14ac:dyDescent="0.3">
      <c r="K2025" s="216"/>
    </row>
    <row r="2026" spans="11:11" x14ac:dyDescent="0.3">
      <c r="K2026" s="216"/>
    </row>
    <row r="2027" spans="11:11" x14ac:dyDescent="0.3">
      <c r="K2027" s="216"/>
    </row>
    <row r="2028" spans="11:11" x14ac:dyDescent="0.3">
      <c r="K2028" s="216"/>
    </row>
    <row r="2029" spans="11:11" x14ac:dyDescent="0.3">
      <c r="K2029" s="216"/>
    </row>
    <row r="2030" spans="11:11" x14ac:dyDescent="0.3">
      <c r="K2030" s="216"/>
    </row>
    <row r="2031" spans="11:11" x14ac:dyDescent="0.3">
      <c r="K2031" s="216"/>
    </row>
    <row r="2032" spans="11:11" x14ac:dyDescent="0.3">
      <c r="K2032" s="216"/>
    </row>
    <row r="2033" spans="11:11" x14ac:dyDescent="0.3">
      <c r="K2033" s="216"/>
    </row>
    <row r="2034" spans="11:11" x14ac:dyDescent="0.3">
      <c r="K2034" s="216"/>
    </row>
    <row r="2035" spans="11:11" x14ac:dyDescent="0.3">
      <c r="K2035" s="216"/>
    </row>
    <row r="2036" spans="11:11" x14ac:dyDescent="0.3">
      <c r="K2036" s="216"/>
    </row>
    <row r="2037" spans="11:11" x14ac:dyDescent="0.3">
      <c r="K2037" s="216"/>
    </row>
    <row r="2038" spans="11:11" x14ac:dyDescent="0.3">
      <c r="K2038" s="216"/>
    </row>
    <row r="2039" spans="11:11" x14ac:dyDescent="0.3">
      <c r="K2039" s="216"/>
    </row>
    <row r="2040" spans="11:11" x14ac:dyDescent="0.3">
      <c r="K2040" s="216"/>
    </row>
    <row r="2041" spans="11:11" x14ac:dyDescent="0.3">
      <c r="K2041" s="216"/>
    </row>
    <row r="2042" spans="11:11" x14ac:dyDescent="0.3">
      <c r="K2042" s="216"/>
    </row>
    <row r="2043" spans="11:11" x14ac:dyDescent="0.3">
      <c r="K2043" s="216"/>
    </row>
    <row r="2044" spans="11:11" x14ac:dyDescent="0.3">
      <c r="K2044" s="216"/>
    </row>
    <row r="2045" spans="11:11" x14ac:dyDescent="0.3">
      <c r="K2045" s="216"/>
    </row>
    <row r="2046" spans="11:11" x14ac:dyDescent="0.3">
      <c r="K2046" s="216"/>
    </row>
    <row r="2047" spans="11:11" x14ac:dyDescent="0.3">
      <c r="K2047" s="216"/>
    </row>
    <row r="2048" spans="11:11" x14ac:dyDescent="0.3">
      <c r="K2048" s="216"/>
    </row>
    <row r="2049" spans="11:11" x14ac:dyDescent="0.3">
      <c r="K2049" s="216"/>
    </row>
    <row r="2050" spans="11:11" x14ac:dyDescent="0.3">
      <c r="K2050" s="216"/>
    </row>
    <row r="2051" spans="11:11" x14ac:dyDescent="0.3">
      <c r="K2051" s="216"/>
    </row>
    <row r="2052" spans="11:11" x14ac:dyDescent="0.3">
      <c r="K2052" s="216"/>
    </row>
    <row r="2053" spans="11:11" x14ac:dyDescent="0.3">
      <c r="K2053" s="216"/>
    </row>
    <row r="2054" spans="11:11" x14ac:dyDescent="0.3">
      <c r="K2054" s="216"/>
    </row>
    <row r="2055" spans="11:11" x14ac:dyDescent="0.3">
      <c r="K2055" s="216"/>
    </row>
    <row r="2056" spans="11:11" x14ac:dyDescent="0.3">
      <c r="K2056" s="216"/>
    </row>
    <row r="2057" spans="11:11" x14ac:dyDescent="0.3">
      <c r="K2057" s="216"/>
    </row>
    <row r="2058" spans="11:11" x14ac:dyDescent="0.3">
      <c r="K2058" s="216"/>
    </row>
    <row r="2059" spans="11:11" x14ac:dyDescent="0.3">
      <c r="K2059" s="216"/>
    </row>
    <row r="2060" spans="11:11" x14ac:dyDescent="0.3">
      <c r="K2060" s="216"/>
    </row>
    <row r="2061" spans="11:11" x14ac:dyDescent="0.3">
      <c r="K2061" s="216"/>
    </row>
    <row r="2062" spans="11:11" x14ac:dyDescent="0.3">
      <c r="K2062" s="216"/>
    </row>
    <row r="2063" spans="11:11" x14ac:dyDescent="0.3">
      <c r="K2063" s="216"/>
    </row>
    <row r="2064" spans="11:11" x14ac:dyDescent="0.3">
      <c r="K2064" s="216"/>
    </row>
    <row r="2065" spans="11:11" x14ac:dyDescent="0.3">
      <c r="K2065" s="216"/>
    </row>
    <row r="2066" spans="11:11" x14ac:dyDescent="0.3">
      <c r="K2066" s="216"/>
    </row>
    <row r="2067" spans="11:11" x14ac:dyDescent="0.3">
      <c r="K2067" s="216"/>
    </row>
    <row r="2068" spans="11:11" x14ac:dyDescent="0.3">
      <c r="K2068" s="216"/>
    </row>
    <row r="2069" spans="11:11" x14ac:dyDescent="0.3">
      <c r="K2069" s="216"/>
    </row>
    <row r="2070" spans="11:11" x14ac:dyDescent="0.3">
      <c r="K2070" s="216"/>
    </row>
    <row r="2071" spans="11:11" x14ac:dyDescent="0.3">
      <c r="K2071" s="216"/>
    </row>
    <row r="2072" spans="11:11" x14ac:dyDescent="0.3">
      <c r="K2072" s="216"/>
    </row>
    <row r="2073" spans="11:11" x14ac:dyDescent="0.3">
      <c r="K2073" s="216"/>
    </row>
    <row r="2074" spans="11:11" x14ac:dyDescent="0.3">
      <c r="K2074" s="216"/>
    </row>
    <row r="2075" spans="11:11" x14ac:dyDescent="0.3">
      <c r="K2075" s="216"/>
    </row>
    <row r="2076" spans="11:11" x14ac:dyDescent="0.3">
      <c r="K2076" s="216"/>
    </row>
    <row r="2077" spans="11:11" x14ac:dyDescent="0.3">
      <c r="K2077" s="216"/>
    </row>
    <row r="2078" spans="11:11" x14ac:dyDescent="0.3">
      <c r="K2078" s="216"/>
    </row>
    <row r="2079" spans="11:11" x14ac:dyDescent="0.3">
      <c r="K2079" s="216"/>
    </row>
    <row r="2080" spans="11:11" x14ac:dyDescent="0.3">
      <c r="K2080" s="216"/>
    </row>
    <row r="2081" spans="11:11" x14ac:dyDescent="0.3">
      <c r="K2081" s="216"/>
    </row>
    <row r="2082" spans="11:11" x14ac:dyDescent="0.3">
      <c r="K2082" s="216"/>
    </row>
    <row r="2083" spans="11:11" x14ac:dyDescent="0.3">
      <c r="K2083" s="216"/>
    </row>
    <row r="2084" spans="11:11" x14ac:dyDescent="0.3">
      <c r="K2084" s="216"/>
    </row>
    <row r="2085" spans="11:11" x14ac:dyDescent="0.3">
      <c r="K2085" s="216"/>
    </row>
    <row r="2086" spans="11:11" x14ac:dyDescent="0.3">
      <c r="K2086" s="216"/>
    </row>
    <row r="2087" spans="11:11" x14ac:dyDescent="0.3">
      <c r="K2087" s="216"/>
    </row>
    <row r="2088" spans="11:11" x14ac:dyDescent="0.3">
      <c r="K2088" s="216"/>
    </row>
    <row r="2089" spans="11:11" x14ac:dyDescent="0.3">
      <c r="K2089" s="216"/>
    </row>
    <row r="2090" spans="11:11" x14ac:dyDescent="0.3">
      <c r="K2090" s="216"/>
    </row>
    <row r="2091" spans="11:11" x14ac:dyDescent="0.3">
      <c r="K2091" s="216"/>
    </row>
    <row r="2092" spans="11:11" x14ac:dyDescent="0.3">
      <c r="K2092" s="216"/>
    </row>
    <row r="2093" spans="11:11" x14ac:dyDescent="0.3">
      <c r="K2093" s="216"/>
    </row>
    <row r="2094" spans="11:11" x14ac:dyDescent="0.3">
      <c r="K2094" s="216"/>
    </row>
    <row r="2095" spans="11:11" x14ac:dyDescent="0.3">
      <c r="K2095" s="216"/>
    </row>
    <row r="2096" spans="11:11" x14ac:dyDescent="0.3">
      <c r="K2096" s="216"/>
    </row>
    <row r="2097" spans="11:11" x14ac:dyDescent="0.3">
      <c r="K2097" s="216"/>
    </row>
    <row r="2098" spans="11:11" x14ac:dyDescent="0.3">
      <c r="K2098" s="216"/>
    </row>
    <row r="2099" spans="11:11" x14ac:dyDescent="0.3">
      <c r="K2099" s="216"/>
    </row>
    <row r="2100" spans="11:11" x14ac:dyDescent="0.3">
      <c r="K2100" s="216"/>
    </row>
    <row r="2101" spans="11:11" x14ac:dyDescent="0.3">
      <c r="K2101" s="216"/>
    </row>
    <row r="2102" spans="11:11" x14ac:dyDescent="0.3">
      <c r="K2102" s="216"/>
    </row>
    <row r="2103" spans="11:11" x14ac:dyDescent="0.3">
      <c r="K2103" s="216"/>
    </row>
    <row r="2104" spans="11:11" x14ac:dyDescent="0.3">
      <c r="K2104" s="216"/>
    </row>
    <row r="2105" spans="11:11" x14ac:dyDescent="0.3">
      <c r="K2105" s="216"/>
    </row>
    <row r="2106" spans="11:11" x14ac:dyDescent="0.3">
      <c r="K2106" s="216"/>
    </row>
    <row r="2107" spans="11:11" x14ac:dyDescent="0.3">
      <c r="K2107" s="216"/>
    </row>
    <row r="2108" spans="11:11" x14ac:dyDescent="0.3">
      <c r="K2108" s="216"/>
    </row>
    <row r="2109" spans="11:11" x14ac:dyDescent="0.3">
      <c r="K2109" s="216"/>
    </row>
    <row r="2110" spans="11:11" x14ac:dyDescent="0.3">
      <c r="K2110" s="216"/>
    </row>
    <row r="2111" spans="11:11" x14ac:dyDescent="0.3">
      <c r="K2111" s="216"/>
    </row>
    <row r="2112" spans="11:11" x14ac:dyDescent="0.3">
      <c r="K2112" s="216"/>
    </row>
    <row r="2113" spans="11:11" x14ac:dyDescent="0.3">
      <c r="K2113" s="216"/>
    </row>
    <row r="2114" spans="11:11" x14ac:dyDescent="0.3">
      <c r="K2114" s="216"/>
    </row>
    <row r="2115" spans="11:11" x14ac:dyDescent="0.3">
      <c r="K2115" s="216"/>
    </row>
    <row r="2116" spans="11:11" x14ac:dyDescent="0.3">
      <c r="K2116" s="216"/>
    </row>
    <row r="2117" spans="11:11" x14ac:dyDescent="0.3">
      <c r="K2117" s="216"/>
    </row>
    <row r="2118" spans="11:11" x14ac:dyDescent="0.3">
      <c r="K2118" s="216"/>
    </row>
    <row r="2119" spans="11:11" x14ac:dyDescent="0.3">
      <c r="K2119" s="216"/>
    </row>
    <row r="2120" spans="11:11" x14ac:dyDescent="0.3">
      <c r="K2120" s="216"/>
    </row>
    <row r="2121" spans="11:11" x14ac:dyDescent="0.3">
      <c r="K2121" s="216"/>
    </row>
    <row r="2122" spans="11:11" x14ac:dyDescent="0.3">
      <c r="K2122" s="216"/>
    </row>
    <row r="2123" spans="11:11" x14ac:dyDescent="0.3">
      <c r="K2123" s="216"/>
    </row>
    <row r="2124" spans="11:11" x14ac:dyDescent="0.3">
      <c r="K2124" s="216"/>
    </row>
    <row r="2125" spans="11:11" x14ac:dyDescent="0.3">
      <c r="K2125" s="216"/>
    </row>
    <row r="2126" spans="11:11" x14ac:dyDescent="0.3">
      <c r="K2126" s="216"/>
    </row>
    <row r="2127" spans="11:11" x14ac:dyDescent="0.3">
      <c r="K2127" s="216"/>
    </row>
    <row r="2128" spans="11:11" x14ac:dyDescent="0.3">
      <c r="K2128" s="216"/>
    </row>
    <row r="2129" spans="11:11" x14ac:dyDescent="0.3">
      <c r="K2129" s="216"/>
    </row>
    <row r="2130" spans="11:11" x14ac:dyDescent="0.3">
      <c r="K2130" s="216"/>
    </row>
    <row r="2131" spans="11:11" x14ac:dyDescent="0.3">
      <c r="K2131" s="216"/>
    </row>
    <row r="2132" spans="11:11" x14ac:dyDescent="0.3">
      <c r="K2132" s="216"/>
    </row>
    <row r="2133" spans="11:11" x14ac:dyDescent="0.3">
      <c r="K2133" s="216"/>
    </row>
    <row r="2134" spans="11:11" x14ac:dyDescent="0.3">
      <c r="K2134" s="216"/>
    </row>
    <row r="2135" spans="11:11" x14ac:dyDescent="0.3">
      <c r="K2135" s="216"/>
    </row>
    <row r="2136" spans="11:11" x14ac:dyDescent="0.3">
      <c r="K2136" s="216"/>
    </row>
    <row r="2137" spans="11:11" x14ac:dyDescent="0.3">
      <c r="K2137" s="216"/>
    </row>
    <row r="2138" spans="11:11" x14ac:dyDescent="0.3">
      <c r="K2138" s="216"/>
    </row>
    <row r="2139" spans="11:11" x14ac:dyDescent="0.3">
      <c r="K2139" s="216"/>
    </row>
    <row r="2140" spans="11:11" x14ac:dyDescent="0.3">
      <c r="K2140" s="216"/>
    </row>
    <row r="2141" spans="11:11" x14ac:dyDescent="0.3">
      <c r="K2141" s="216"/>
    </row>
    <row r="2142" spans="11:11" x14ac:dyDescent="0.3">
      <c r="K2142" s="216"/>
    </row>
    <row r="2143" spans="11:11" x14ac:dyDescent="0.3">
      <c r="K2143" s="216"/>
    </row>
    <row r="2144" spans="11:11" x14ac:dyDescent="0.3">
      <c r="K2144" s="216"/>
    </row>
    <row r="2145" spans="11:11" x14ac:dyDescent="0.3">
      <c r="K2145" s="216"/>
    </row>
    <row r="2146" spans="11:11" x14ac:dyDescent="0.3">
      <c r="K2146" s="216"/>
    </row>
    <row r="2147" spans="11:11" x14ac:dyDescent="0.3">
      <c r="K2147" s="216"/>
    </row>
    <row r="2148" spans="11:11" x14ac:dyDescent="0.3">
      <c r="K2148" s="216"/>
    </row>
    <row r="2149" spans="11:11" x14ac:dyDescent="0.3">
      <c r="K2149" s="216"/>
    </row>
    <row r="2150" spans="11:11" x14ac:dyDescent="0.3">
      <c r="K2150" s="216"/>
    </row>
    <row r="2151" spans="11:11" x14ac:dyDescent="0.3">
      <c r="K2151" s="216"/>
    </row>
    <row r="2152" spans="11:11" x14ac:dyDescent="0.3">
      <c r="K2152" s="216"/>
    </row>
    <row r="2153" spans="11:11" x14ac:dyDescent="0.3">
      <c r="K2153" s="216"/>
    </row>
    <row r="2154" spans="11:11" x14ac:dyDescent="0.3">
      <c r="K2154" s="216"/>
    </row>
    <row r="2155" spans="11:11" x14ac:dyDescent="0.3">
      <c r="K2155" s="216"/>
    </row>
    <row r="2156" spans="11:11" x14ac:dyDescent="0.3">
      <c r="K2156" s="216"/>
    </row>
    <row r="2157" spans="11:11" x14ac:dyDescent="0.3">
      <c r="K2157" s="216"/>
    </row>
    <row r="2158" spans="11:11" x14ac:dyDescent="0.3">
      <c r="K2158" s="216"/>
    </row>
    <row r="2159" spans="11:11" x14ac:dyDescent="0.3">
      <c r="K2159" s="216"/>
    </row>
    <row r="2160" spans="11:11" x14ac:dyDescent="0.3">
      <c r="K2160" s="216"/>
    </row>
    <row r="2161" spans="11:11" x14ac:dyDescent="0.3">
      <c r="K2161" s="216"/>
    </row>
    <row r="2162" spans="11:11" x14ac:dyDescent="0.3">
      <c r="K2162" s="216"/>
    </row>
    <row r="2163" spans="11:11" x14ac:dyDescent="0.3">
      <c r="K2163" s="216"/>
    </row>
    <row r="2164" spans="11:11" x14ac:dyDescent="0.3">
      <c r="K2164" s="216"/>
    </row>
    <row r="2165" spans="11:11" x14ac:dyDescent="0.3">
      <c r="K2165" s="216"/>
    </row>
    <row r="2166" spans="11:11" x14ac:dyDescent="0.3">
      <c r="K2166" s="216"/>
    </row>
    <row r="2167" spans="11:11" x14ac:dyDescent="0.3">
      <c r="K2167" s="216"/>
    </row>
    <row r="2168" spans="11:11" x14ac:dyDescent="0.3">
      <c r="K2168" s="216"/>
    </row>
    <row r="2169" spans="11:11" x14ac:dyDescent="0.3">
      <c r="K2169" s="216"/>
    </row>
    <row r="2170" spans="11:11" x14ac:dyDescent="0.3">
      <c r="K2170" s="216"/>
    </row>
    <row r="2171" spans="11:11" x14ac:dyDescent="0.3">
      <c r="K2171" s="216"/>
    </row>
    <row r="2172" spans="11:11" x14ac:dyDescent="0.3">
      <c r="K2172" s="216"/>
    </row>
    <row r="2173" spans="11:11" x14ac:dyDescent="0.3">
      <c r="K2173" s="216"/>
    </row>
    <row r="2174" spans="11:11" x14ac:dyDescent="0.3">
      <c r="K2174" s="216"/>
    </row>
    <row r="2175" spans="11:11" x14ac:dyDescent="0.3">
      <c r="K2175" s="216"/>
    </row>
    <row r="2176" spans="11:11" x14ac:dyDescent="0.3">
      <c r="K2176" s="216"/>
    </row>
    <row r="2177" spans="11:11" x14ac:dyDescent="0.3">
      <c r="K2177" s="216"/>
    </row>
    <row r="2178" spans="11:11" x14ac:dyDescent="0.3">
      <c r="K2178" s="216"/>
    </row>
    <row r="2179" spans="11:11" x14ac:dyDescent="0.3">
      <c r="K2179" s="216"/>
    </row>
    <row r="2180" spans="11:11" x14ac:dyDescent="0.3">
      <c r="K2180" s="216"/>
    </row>
    <row r="2181" spans="11:11" x14ac:dyDescent="0.3">
      <c r="K2181" s="216"/>
    </row>
    <row r="2182" spans="11:11" x14ac:dyDescent="0.3">
      <c r="K2182" s="216"/>
    </row>
    <row r="2183" spans="11:11" x14ac:dyDescent="0.3">
      <c r="K2183" s="216"/>
    </row>
    <row r="2184" spans="11:11" x14ac:dyDescent="0.3">
      <c r="K2184" s="216"/>
    </row>
    <row r="2185" spans="11:11" x14ac:dyDescent="0.3">
      <c r="K2185" s="216"/>
    </row>
    <row r="2186" spans="11:11" x14ac:dyDescent="0.3">
      <c r="K2186" s="216"/>
    </row>
    <row r="2187" spans="11:11" x14ac:dyDescent="0.3">
      <c r="K2187" s="216"/>
    </row>
    <row r="2188" spans="11:11" x14ac:dyDescent="0.3">
      <c r="K2188" s="216"/>
    </row>
    <row r="2189" spans="11:11" x14ac:dyDescent="0.3">
      <c r="K2189" s="216"/>
    </row>
    <row r="2190" spans="11:11" x14ac:dyDescent="0.3">
      <c r="K2190" s="216"/>
    </row>
    <row r="2191" spans="11:11" x14ac:dyDescent="0.3">
      <c r="K2191" s="216"/>
    </row>
    <row r="2192" spans="11:11" x14ac:dyDescent="0.3">
      <c r="K2192" s="216"/>
    </row>
    <row r="2193" spans="11:11" x14ac:dyDescent="0.3">
      <c r="K2193" s="216"/>
    </row>
    <row r="2194" spans="11:11" x14ac:dyDescent="0.3">
      <c r="K2194" s="216"/>
    </row>
    <row r="2195" spans="11:11" x14ac:dyDescent="0.3">
      <c r="K2195" s="216"/>
    </row>
    <row r="2196" spans="11:11" x14ac:dyDescent="0.3">
      <c r="K2196" s="216"/>
    </row>
    <row r="2197" spans="11:11" x14ac:dyDescent="0.3">
      <c r="K2197" s="216"/>
    </row>
    <row r="2198" spans="11:11" x14ac:dyDescent="0.3">
      <c r="K2198" s="216"/>
    </row>
    <row r="2199" spans="11:11" x14ac:dyDescent="0.3">
      <c r="K2199" s="216"/>
    </row>
    <row r="2200" spans="11:11" x14ac:dyDescent="0.3">
      <c r="K2200" s="216"/>
    </row>
    <row r="2201" spans="11:11" x14ac:dyDescent="0.3">
      <c r="K2201" s="216"/>
    </row>
    <row r="2202" spans="11:11" x14ac:dyDescent="0.3">
      <c r="K2202" s="216"/>
    </row>
    <row r="2203" spans="11:11" x14ac:dyDescent="0.3">
      <c r="K2203" s="216"/>
    </row>
    <row r="2204" spans="11:11" x14ac:dyDescent="0.3">
      <c r="K2204" s="216"/>
    </row>
    <row r="2205" spans="11:11" x14ac:dyDescent="0.3">
      <c r="K2205" s="216"/>
    </row>
    <row r="2206" spans="11:11" x14ac:dyDescent="0.3">
      <c r="K2206" s="216"/>
    </row>
    <row r="2207" spans="11:11" x14ac:dyDescent="0.3">
      <c r="K2207" s="216"/>
    </row>
    <row r="2208" spans="11:11" x14ac:dyDescent="0.3">
      <c r="K2208" s="216"/>
    </row>
    <row r="2209" spans="11:11" x14ac:dyDescent="0.3">
      <c r="K2209" s="216"/>
    </row>
    <row r="2210" spans="11:11" x14ac:dyDescent="0.3">
      <c r="K2210" s="216"/>
    </row>
    <row r="2211" spans="11:11" x14ac:dyDescent="0.3">
      <c r="K2211" s="216"/>
    </row>
    <row r="2212" spans="11:11" x14ac:dyDescent="0.3">
      <c r="K2212" s="216"/>
    </row>
    <row r="2213" spans="11:11" x14ac:dyDescent="0.3">
      <c r="K2213" s="216"/>
    </row>
    <row r="2214" spans="11:11" x14ac:dyDescent="0.3">
      <c r="K2214" s="216"/>
    </row>
    <row r="2215" spans="11:11" x14ac:dyDescent="0.3">
      <c r="K2215" s="216"/>
    </row>
    <row r="2216" spans="11:11" x14ac:dyDescent="0.3">
      <c r="K2216" s="216"/>
    </row>
    <row r="2217" spans="11:11" x14ac:dyDescent="0.3">
      <c r="K2217" s="216"/>
    </row>
    <row r="2218" spans="11:11" x14ac:dyDescent="0.3">
      <c r="K2218" s="216"/>
    </row>
    <row r="2219" spans="11:11" x14ac:dyDescent="0.3">
      <c r="K2219" s="216"/>
    </row>
    <row r="2220" spans="11:11" x14ac:dyDescent="0.3">
      <c r="K2220" s="216"/>
    </row>
    <row r="2221" spans="11:11" x14ac:dyDescent="0.3">
      <c r="K2221" s="216"/>
    </row>
    <row r="2222" spans="11:11" x14ac:dyDescent="0.3">
      <c r="K2222" s="216"/>
    </row>
    <row r="2223" spans="11:11" x14ac:dyDescent="0.3">
      <c r="K2223" s="216"/>
    </row>
    <row r="2224" spans="11:11" x14ac:dyDescent="0.3">
      <c r="K2224" s="216"/>
    </row>
    <row r="2225" spans="11:11" x14ac:dyDescent="0.3">
      <c r="K2225" s="216"/>
    </row>
    <row r="2226" spans="11:11" x14ac:dyDescent="0.3">
      <c r="K2226" s="216"/>
    </row>
    <row r="2227" spans="11:11" x14ac:dyDescent="0.3">
      <c r="K2227" s="216"/>
    </row>
    <row r="2228" spans="11:11" x14ac:dyDescent="0.3">
      <c r="K2228" s="216"/>
    </row>
    <row r="2229" spans="11:11" x14ac:dyDescent="0.3">
      <c r="K2229" s="216"/>
    </row>
    <row r="2230" spans="11:11" x14ac:dyDescent="0.3">
      <c r="K2230" s="216"/>
    </row>
    <row r="2231" spans="11:11" x14ac:dyDescent="0.3">
      <c r="K2231" s="216"/>
    </row>
    <row r="2232" spans="11:11" x14ac:dyDescent="0.3">
      <c r="K2232" s="216"/>
    </row>
    <row r="2233" spans="11:11" x14ac:dyDescent="0.3">
      <c r="K2233" s="216"/>
    </row>
    <row r="2234" spans="11:11" x14ac:dyDescent="0.3">
      <c r="K2234" s="216"/>
    </row>
    <row r="2235" spans="11:11" x14ac:dyDescent="0.3">
      <c r="K2235" s="216"/>
    </row>
    <row r="2236" spans="11:11" x14ac:dyDescent="0.3">
      <c r="K2236" s="216"/>
    </row>
    <row r="2237" spans="11:11" x14ac:dyDescent="0.3">
      <c r="K2237" s="216"/>
    </row>
    <row r="2238" spans="11:11" x14ac:dyDescent="0.3">
      <c r="K2238" s="216"/>
    </row>
    <row r="2239" spans="11:11" x14ac:dyDescent="0.3">
      <c r="K2239" s="216"/>
    </row>
    <row r="2240" spans="11:11" x14ac:dyDescent="0.3">
      <c r="K2240" s="216"/>
    </row>
    <row r="2241" spans="11:11" x14ac:dyDescent="0.3">
      <c r="K2241" s="216"/>
    </row>
    <row r="2242" spans="11:11" x14ac:dyDescent="0.3">
      <c r="K2242" s="216"/>
    </row>
    <row r="2243" spans="11:11" x14ac:dyDescent="0.3">
      <c r="K2243" s="216"/>
    </row>
    <row r="2244" spans="11:11" x14ac:dyDescent="0.3">
      <c r="K2244" s="216"/>
    </row>
    <row r="2245" spans="11:11" x14ac:dyDescent="0.3">
      <c r="K2245" s="216"/>
    </row>
    <row r="2246" spans="11:11" x14ac:dyDescent="0.3">
      <c r="K2246" s="216"/>
    </row>
    <row r="2247" spans="11:11" x14ac:dyDescent="0.3">
      <c r="K2247" s="216"/>
    </row>
    <row r="2248" spans="11:11" x14ac:dyDescent="0.3">
      <c r="K2248" s="216"/>
    </row>
    <row r="2249" spans="11:11" x14ac:dyDescent="0.3">
      <c r="K2249" s="216"/>
    </row>
    <row r="2250" spans="11:11" x14ac:dyDescent="0.3">
      <c r="K2250" s="216"/>
    </row>
    <row r="2251" spans="11:11" x14ac:dyDescent="0.3">
      <c r="K2251" s="216"/>
    </row>
    <row r="2252" spans="11:11" x14ac:dyDescent="0.3">
      <c r="K2252" s="216"/>
    </row>
    <row r="2253" spans="11:11" x14ac:dyDescent="0.3">
      <c r="K2253" s="216"/>
    </row>
    <row r="2254" spans="11:11" x14ac:dyDescent="0.3">
      <c r="K2254" s="216"/>
    </row>
    <row r="2255" spans="11:11" x14ac:dyDescent="0.3">
      <c r="K2255" s="216"/>
    </row>
    <row r="2256" spans="11:11" x14ac:dyDescent="0.3">
      <c r="K2256" s="216"/>
    </row>
    <row r="2257" spans="11:11" x14ac:dyDescent="0.3">
      <c r="K2257" s="216"/>
    </row>
    <row r="2258" spans="11:11" x14ac:dyDescent="0.3">
      <c r="K2258" s="216"/>
    </row>
    <row r="2259" spans="11:11" x14ac:dyDescent="0.3">
      <c r="K2259" s="216"/>
    </row>
    <row r="2260" spans="11:11" x14ac:dyDescent="0.3">
      <c r="K2260" s="216"/>
    </row>
    <row r="2261" spans="11:11" x14ac:dyDescent="0.3">
      <c r="K2261" s="216"/>
    </row>
    <row r="2262" spans="11:11" x14ac:dyDescent="0.3">
      <c r="K2262" s="216"/>
    </row>
    <row r="2263" spans="11:11" x14ac:dyDescent="0.3">
      <c r="K2263" s="216"/>
    </row>
    <row r="2264" spans="11:11" x14ac:dyDescent="0.3">
      <c r="K2264" s="216"/>
    </row>
    <row r="2265" spans="11:11" x14ac:dyDescent="0.3">
      <c r="K2265" s="216"/>
    </row>
    <row r="2266" spans="11:11" x14ac:dyDescent="0.3">
      <c r="K2266" s="216"/>
    </row>
    <row r="2267" spans="11:11" x14ac:dyDescent="0.3">
      <c r="K2267" s="216"/>
    </row>
    <row r="2268" spans="11:11" x14ac:dyDescent="0.3">
      <c r="K2268" s="216"/>
    </row>
    <row r="2269" spans="11:11" x14ac:dyDescent="0.3">
      <c r="K2269" s="216"/>
    </row>
    <row r="2270" spans="11:11" x14ac:dyDescent="0.3">
      <c r="K2270" s="216"/>
    </row>
    <row r="2271" spans="11:11" x14ac:dyDescent="0.3">
      <c r="K2271" s="216"/>
    </row>
    <row r="2272" spans="11:11" x14ac:dyDescent="0.3">
      <c r="K2272" s="216"/>
    </row>
    <row r="2273" spans="11:11" x14ac:dyDescent="0.3">
      <c r="K2273" s="216"/>
    </row>
    <row r="2274" spans="11:11" x14ac:dyDescent="0.3">
      <c r="K2274" s="216"/>
    </row>
    <row r="2275" spans="11:11" x14ac:dyDescent="0.3">
      <c r="K2275" s="216"/>
    </row>
    <row r="2276" spans="11:11" x14ac:dyDescent="0.3">
      <c r="K2276" s="216"/>
    </row>
    <row r="2277" spans="11:11" x14ac:dyDescent="0.3">
      <c r="K2277" s="216"/>
    </row>
    <row r="2278" spans="11:11" x14ac:dyDescent="0.3">
      <c r="K2278" s="216"/>
    </row>
    <row r="2279" spans="11:11" x14ac:dyDescent="0.3">
      <c r="K2279" s="216"/>
    </row>
    <row r="2280" spans="11:11" x14ac:dyDescent="0.3">
      <c r="K2280" s="216"/>
    </row>
    <row r="2281" spans="11:11" x14ac:dyDescent="0.3">
      <c r="K2281" s="216"/>
    </row>
    <row r="2282" spans="11:11" x14ac:dyDescent="0.3">
      <c r="K2282" s="216"/>
    </row>
    <row r="2283" spans="11:11" x14ac:dyDescent="0.3">
      <c r="K2283" s="216"/>
    </row>
    <row r="2284" spans="11:11" x14ac:dyDescent="0.3">
      <c r="K2284" s="216"/>
    </row>
    <row r="2285" spans="11:11" x14ac:dyDescent="0.3">
      <c r="K2285" s="216"/>
    </row>
    <row r="2286" spans="11:11" x14ac:dyDescent="0.3">
      <c r="K2286" s="216"/>
    </row>
    <row r="2287" spans="11:11" x14ac:dyDescent="0.3">
      <c r="K2287" s="216"/>
    </row>
    <row r="2288" spans="11:11" x14ac:dyDescent="0.3">
      <c r="K2288" s="216"/>
    </row>
    <row r="2289" spans="11:11" x14ac:dyDescent="0.3">
      <c r="K2289" s="216"/>
    </row>
    <row r="2290" spans="11:11" x14ac:dyDescent="0.3">
      <c r="K2290" s="216"/>
    </row>
    <row r="2291" spans="11:11" x14ac:dyDescent="0.3">
      <c r="K2291" s="216"/>
    </row>
    <row r="2292" spans="11:11" x14ac:dyDescent="0.3">
      <c r="K2292" s="216"/>
    </row>
    <row r="2293" spans="11:11" x14ac:dyDescent="0.3">
      <c r="K2293" s="216"/>
    </row>
    <row r="2294" spans="11:11" x14ac:dyDescent="0.3">
      <c r="K2294" s="216"/>
    </row>
    <row r="2295" spans="11:11" x14ac:dyDescent="0.3">
      <c r="K2295" s="216"/>
    </row>
    <row r="2296" spans="11:11" x14ac:dyDescent="0.3">
      <c r="K2296" s="216"/>
    </row>
    <row r="2297" spans="11:11" x14ac:dyDescent="0.3">
      <c r="K2297" s="216"/>
    </row>
    <row r="2298" spans="11:11" x14ac:dyDescent="0.3">
      <c r="K2298" s="216"/>
    </row>
    <row r="2299" spans="11:11" x14ac:dyDescent="0.3">
      <c r="K2299" s="216"/>
    </row>
    <row r="2300" spans="11:11" x14ac:dyDescent="0.3">
      <c r="K2300" s="216"/>
    </row>
    <row r="2301" spans="11:11" x14ac:dyDescent="0.3">
      <c r="K2301" s="216"/>
    </row>
    <row r="2302" spans="11:11" x14ac:dyDescent="0.3">
      <c r="K2302" s="216"/>
    </row>
    <row r="2303" spans="11:11" x14ac:dyDescent="0.3">
      <c r="K2303" s="216"/>
    </row>
    <row r="2304" spans="11:11" x14ac:dyDescent="0.3">
      <c r="K2304" s="216"/>
    </row>
    <row r="2305" spans="11:11" x14ac:dyDescent="0.3">
      <c r="K2305" s="216"/>
    </row>
    <row r="2306" spans="11:11" x14ac:dyDescent="0.3">
      <c r="K2306" s="216"/>
    </row>
    <row r="2307" spans="11:11" x14ac:dyDescent="0.3">
      <c r="K2307" s="216"/>
    </row>
    <row r="2308" spans="11:11" x14ac:dyDescent="0.3">
      <c r="K2308" s="216"/>
    </row>
    <row r="2309" spans="11:11" x14ac:dyDescent="0.3">
      <c r="K2309" s="216"/>
    </row>
    <row r="2310" spans="11:11" x14ac:dyDescent="0.3">
      <c r="K2310" s="216"/>
    </row>
    <row r="2311" spans="11:11" x14ac:dyDescent="0.3">
      <c r="K2311" s="216"/>
    </row>
    <row r="2312" spans="11:11" x14ac:dyDescent="0.3">
      <c r="K2312" s="216"/>
    </row>
    <row r="2313" spans="11:11" x14ac:dyDescent="0.3">
      <c r="K2313" s="216"/>
    </row>
    <row r="2314" spans="11:11" x14ac:dyDescent="0.3">
      <c r="K2314" s="216"/>
    </row>
    <row r="2315" spans="11:11" x14ac:dyDescent="0.3">
      <c r="K2315" s="216"/>
    </row>
    <row r="2316" spans="11:11" x14ac:dyDescent="0.3">
      <c r="K2316" s="216"/>
    </row>
    <row r="2317" spans="11:11" x14ac:dyDescent="0.3">
      <c r="K2317" s="216"/>
    </row>
    <row r="2318" spans="11:11" x14ac:dyDescent="0.3">
      <c r="K2318" s="216"/>
    </row>
    <row r="2319" spans="11:11" x14ac:dyDescent="0.3">
      <c r="K2319" s="216"/>
    </row>
    <row r="2320" spans="11:11" x14ac:dyDescent="0.3">
      <c r="K2320" s="216"/>
    </row>
    <row r="2321" spans="11:11" x14ac:dyDescent="0.3">
      <c r="K2321" s="216"/>
    </row>
    <row r="2322" spans="11:11" x14ac:dyDescent="0.3">
      <c r="K2322" s="216"/>
    </row>
    <row r="2323" spans="11:11" x14ac:dyDescent="0.3">
      <c r="K2323" s="216"/>
    </row>
    <row r="2324" spans="11:11" x14ac:dyDescent="0.3">
      <c r="K2324" s="216"/>
    </row>
    <row r="2325" spans="11:11" x14ac:dyDescent="0.3">
      <c r="K2325" s="216"/>
    </row>
    <row r="2326" spans="11:11" x14ac:dyDescent="0.3">
      <c r="K2326" s="216"/>
    </row>
    <row r="2327" spans="11:11" x14ac:dyDescent="0.3">
      <c r="K2327" s="216"/>
    </row>
    <row r="2328" spans="11:11" x14ac:dyDescent="0.3">
      <c r="K2328" s="216"/>
    </row>
    <row r="2329" spans="11:11" x14ac:dyDescent="0.3">
      <c r="K2329" s="216"/>
    </row>
    <row r="2330" spans="11:11" x14ac:dyDescent="0.3">
      <c r="K2330" s="216"/>
    </row>
    <row r="2331" spans="11:11" x14ac:dyDescent="0.3">
      <c r="K2331" s="216"/>
    </row>
    <row r="2332" spans="11:11" x14ac:dyDescent="0.3">
      <c r="K2332" s="216"/>
    </row>
    <row r="2333" spans="11:11" x14ac:dyDescent="0.3">
      <c r="K2333" s="216"/>
    </row>
    <row r="2334" spans="11:11" x14ac:dyDescent="0.3">
      <c r="K2334" s="216"/>
    </row>
    <row r="2335" spans="11:11" x14ac:dyDescent="0.3">
      <c r="K2335" s="216"/>
    </row>
    <row r="2336" spans="11:11" x14ac:dyDescent="0.3">
      <c r="K2336" s="216"/>
    </row>
    <row r="2337" spans="11:11" x14ac:dyDescent="0.3">
      <c r="K2337" s="216"/>
    </row>
    <row r="2338" spans="11:11" x14ac:dyDescent="0.3">
      <c r="K2338" s="216"/>
    </row>
    <row r="2339" spans="11:11" x14ac:dyDescent="0.3">
      <c r="K2339" s="216"/>
    </row>
    <row r="2340" spans="11:11" x14ac:dyDescent="0.3">
      <c r="K2340" s="216"/>
    </row>
    <row r="2341" spans="11:11" x14ac:dyDescent="0.3">
      <c r="K2341" s="216"/>
    </row>
    <row r="2342" spans="11:11" x14ac:dyDescent="0.3">
      <c r="K2342" s="216"/>
    </row>
    <row r="2343" spans="11:11" x14ac:dyDescent="0.3">
      <c r="K2343" s="216"/>
    </row>
    <row r="2344" spans="11:11" x14ac:dyDescent="0.3">
      <c r="K2344" s="216"/>
    </row>
    <row r="2345" spans="11:11" x14ac:dyDescent="0.3">
      <c r="K2345" s="216"/>
    </row>
    <row r="2346" spans="11:11" x14ac:dyDescent="0.3">
      <c r="K2346" s="216"/>
    </row>
    <row r="2347" spans="11:11" x14ac:dyDescent="0.3">
      <c r="K2347" s="216"/>
    </row>
    <row r="2348" spans="11:11" x14ac:dyDescent="0.3">
      <c r="K2348" s="216"/>
    </row>
    <row r="2349" spans="11:11" x14ac:dyDescent="0.3">
      <c r="K2349" s="216"/>
    </row>
    <row r="2350" spans="11:11" x14ac:dyDescent="0.3">
      <c r="K2350" s="216"/>
    </row>
    <row r="2351" spans="11:11" x14ac:dyDescent="0.3">
      <c r="K2351" s="216"/>
    </row>
    <row r="2352" spans="11:11" x14ac:dyDescent="0.3">
      <c r="K2352" s="216"/>
    </row>
    <row r="2353" spans="11:11" x14ac:dyDescent="0.3">
      <c r="K2353" s="216"/>
    </row>
    <row r="2354" spans="11:11" x14ac:dyDescent="0.3">
      <c r="K2354" s="216"/>
    </row>
    <row r="2355" spans="11:11" x14ac:dyDescent="0.3">
      <c r="K2355" s="216"/>
    </row>
    <row r="2356" spans="11:11" x14ac:dyDescent="0.3">
      <c r="K2356" s="216"/>
    </row>
    <row r="2357" spans="11:11" x14ac:dyDescent="0.3">
      <c r="K2357" s="216"/>
    </row>
    <row r="2358" spans="11:11" x14ac:dyDescent="0.3">
      <c r="K2358" s="216"/>
    </row>
    <row r="2359" spans="11:11" x14ac:dyDescent="0.3">
      <c r="K2359" s="216"/>
    </row>
    <row r="2360" spans="11:11" x14ac:dyDescent="0.3">
      <c r="K2360" s="216"/>
    </row>
    <row r="2361" spans="11:11" x14ac:dyDescent="0.3">
      <c r="K2361" s="216"/>
    </row>
    <row r="2362" spans="11:11" x14ac:dyDescent="0.3">
      <c r="K2362" s="216"/>
    </row>
    <row r="2363" spans="11:11" x14ac:dyDescent="0.3">
      <c r="K2363" s="216"/>
    </row>
    <row r="2364" spans="11:11" x14ac:dyDescent="0.3">
      <c r="K2364" s="216"/>
    </row>
    <row r="2365" spans="11:11" x14ac:dyDescent="0.3">
      <c r="K2365" s="216"/>
    </row>
    <row r="2366" spans="11:11" x14ac:dyDescent="0.3">
      <c r="K2366" s="216"/>
    </row>
    <row r="2367" spans="11:11" x14ac:dyDescent="0.3">
      <c r="K2367" s="216"/>
    </row>
    <row r="2368" spans="11:11" x14ac:dyDescent="0.3">
      <c r="K2368" s="216"/>
    </row>
    <row r="2369" spans="11:11" x14ac:dyDescent="0.3">
      <c r="K2369" s="216"/>
    </row>
    <row r="2370" spans="11:11" x14ac:dyDescent="0.3">
      <c r="K2370" s="216"/>
    </row>
    <row r="2371" spans="11:11" x14ac:dyDescent="0.3">
      <c r="K2371" s="216"/>
    </row>
    <row r="2372" spans="11:11" x14ac:dyDescent="0.3">
      <c r="K2372" s="216"/>
    </row>
    <row r="2373" spans="11:11" x14ac:dyDescent="0.3">
      <c r="K2373" s="216"/>
    </row>
    <row r="2374" spans="11:11" x14ac:dyDescent="0.3">
      <c r="K2374" s="216"/>
    </row>
    <row r="2375" spans="11:11" x14ac:dyDescent="0.3">
      <c r="K2375" s="216"/>
    </row>
    <row r="2376" spans="11:11" x14ac:dyDescent="0.3">
      <c r="K2376" s="216"/>
    </row>
    <row r="2377" spans="11:11" x14ac:dyDescent="0.3">
      <c r="K2377" s="216"/>
    </row>
    <row r="2378" spans="11:11" x14ac:dyDescent="0.3">
      <c r="K2378" s="216"/>
    </row>
    <row r="2379" spans="11:11" x14ac:dyDescent="0.3">
      <c r="K2379" s="216"/>
    </row>
    <row r="2380" spans="11:11" x14ac:dyDescent="0.3">
      <c r="K2380" s="216"/>
    </row>
    <row r="2381" spans="11:11" x14ac:dyDescent="0.3">
      <c r="K2381" s="216"/>
    </row>
    <row r="2382" spans="11:11" x14ac:dyDescent="0.3">
      <c r="K2382" s="216"/>
    </row>
    <row r="2383" spans="11:11" x14ac:dyDescent="0.3">
      <c r="K2383" s="216"/>
    </row>
    <row r="2384" spans="11:11" x14ac:dyDescent="0.3">
      <c r="K2384" s="216"/>
    </row>
    <row r="2385" spans="11:11" x14ac:dyDescent="0.3">
      <c r="K2385" s="216"/>
    </row>
    <row r="2386" spans="11:11" x14ac:dyDescent="0.3">
      <c r="K2386" s="216"/>
    </row>
    <row r="2387" spans="11:11" x14ac:dyDescent="0.3">
      <c r="K2387" s="216"/>
    </row>
    <row r="2388" spans="11:11" x14ac:dyDescent="0.3">
      <c r="K2388" s="216"/>
    </row>
    <row r="2389" spans="11:11" x14ac:dyDescent="0.3">
      <c r="K2389" s="216"/>
    </row>
    <row r="2390" spans="11:11" x14ac:dyDescent="0.3">
      <c r="K2390" s="216"/>
    </row>
    <row r="2391" spans="11:11" x14ac:dyDescent="0.3">
      <c r="K2391" s="216"/>
    </row>
    <row r="2392" spans="11:11" x14ac:dyDescent="0.3">
      <c r="K2392" s="216"/>
    </row>
    <row r="2393" spans="11:11" x14ac:dyDescent="0.3">
      <c r="K2393" s="216"/>
    </row>
    <row r="2394" spans="11:11" x14ac:dyDescent="0.3">
      <c r="K2394" s="216"/>
    </row>
    <row r="2395" spans="11:11" x14ac:dyDescent="0.3">
      <c r="K2395" s="216"/>
    </row>
    <row r="2396" spans="11:11" x14ac:dyDescent="0.3">
      <c r="K2396" s="216"/>
    </row>
    <row r="2397" spans="11:11" x14ac:dyDescent="0.3">
      <c r="K2397" s="216"/>
    </row>
    <row r="2398" spans="11:11" x14ac:dyDescent="0.3">
      <c r="K2398" s="216"/>
    </row>
    <row r="2399" spans="11:11" x14ac:dyDescent="0.3">
      <c r="K2399" s="216"/>
    </row>
    <row r="2400" spans="11:11" x14ac:dyDescent="0.3">
      <c r="K2400" s="216"/>
    </row>
    <row r="2401" spans="11:11" x14ac:dyDescent="0.3">
      <c r="K2401" s="216"/>
    </row>
    <row r="2402" spans="11:11" x14ac:dyDescent="0.3">
      <c r="K2402" s="216"/>
    </row>
    <row r="2403" spans="11:11" x14ac:dyDescent="0.3">
      <c r="K2403" s="216"/>
    </row>
    <row r="2404" spans="11:11" x14ac:dyDescent="0.3">
      <c r="K2404" s="216"/>
    </row>
    <row r="2405" spans="11:11" x14ac:dyDescent="0.3">
      <c r="K2405" s="216"/>
    </row>
    <row r="2406" spans="11:11" x14ac:dyDescent="0.3">
      <c r="K2406" s="216"/>
    </row>
    <row r="2407" spans="11:11" x14ac:dyDescent="0.3">
      <c r="K2407" s="216"/>
    </row>
    <row r="2408" spans="11:11" x14ac:dyDescent="0.3">
      <c r="K2408" s="216"/>
    </row>
    <row r="2409" spans="11:11" x14ac:dyDescent="0.3">
      <c r="K2409" s="216"/>
    </row>
    <row r="2410" spans="11:11" x14ac:dyDescent="0.3">
      <c r="K2410" s="216"/>
    </row>
    <row r="2411" spans="11:11" x14ac:dyDescent="0.3">
      <c r="K2411" s="216"/>
    </row>
    <row r="2412" spans="11:11" x14ac:dyDescent="0.3">
      <c r="K2412" s="216"/>
    </row>
    <row r="2413" spans="11:11" x14ac:dyDescent="0.3">
      <c r="K2413" s="216"/>
    </row>
    <row r="2414" spans="11:11" x14ac:dyDescent="0.3">
      <c r="K2414" s="216"/>
    </row>
    <row r="2415" spans="11:11" x14ac:dyDescent="0.3">
      <c r="K2415" s="216"/>
    </row>
    <row r="2416" spans="11:11" x14ac:dyDescent="0.3">
      <c r="K2416" s="216"/>
    </row>
    <row r="2417" spans="11:11" x14ac:dyDescent="0.3">
      <c r="K2417" s="216"/>
    </row>
    <row r="2418" spans="11:11" x14ac:dyDescent="0.3">
      <c r="K2418" s="216"/>
    </row>
    <row r="2419" spans="11:11" x14ac:dyDescent="0.3">
      <c r="K2419" s="216"/>
    </row>
    <row r="2420" spans="11:11" x14ac:dyDescent="0.3">
      <c r="K2420" s="216"/>
    </row>
    <row r="2421" spans="11:11" x14ac:dyDescent="0.3">
      <c r="K2421" s="216"/>
    </row>
    <row r="2422" spans="11:11" x14ac:dyDescent="0.3">
      <c r="K2422" s="216"/>
    </row>
    <row r="2423" spans="11:11" x14ac:dyDescent="0.3">
      <c r="K2423" s="216"/>
    </row>
    <row r="2424" spans="11:11" x14ac:dyDescent="0.3">
      <c r="K2424" s="216"/>
    </row>
    <row r="2425" spans="11:11" x14ac:dyDescent="0.3">
      <c r="K2425" s="216"/>
    </row>
    <row r="2426" spans="11:11" x14ac:dyDescent="0.3">
      <c r="K2426" s="216"/>
    </row>
    <row r="2427" spans="11:11" x14ac:dyDescent="0.3">
      <c r="K2427" s="216"/>
    </row>
    <row r="2428" spans="11:11" x14ac:dyDescent="0.3">
      <c r="K2428" s="216"/>
    </row>
    <row r="2429" spans="11:11" x14ac:dyDescent="0.3">
      <c r="K2429" s="216"/>
    </row>
    <row r="2430" spans="11:11" x14ac:dyDescent="0.3">
      <c r="K2430" s="216"/>
    </row>
    <row r="2431" spans="11:11" x14ac:dyDescent="0.3">
      <c r="K2431" s="216"/>
    </row>
    <row r="2432" spans="11:11" x14ac:dyDescent="0.3">
      <c r="K2432" s="216"/>
    </row>
    <row r="2433" spans="11:11" x14ac:dyDescent="0.3">
      <c r="K2433" s="216"/>
    </row>
    <row r="2434" spans="11:11" x14ac:dyDescent="0.3">
      <c r="K2434" s="216"/>
    </row>
    <row r="2435" spans="11:11" x14ac:dyDescent="0.3">
      <c r="K2435" s="216"/>
    </row>
    <row r="2436" spans="11:11" x14ac:dyDescent="0.3">
      <c r="K2436" s="216"/>
    </row>
    <row r="2437" spans="11:11" x14ac:dyDescent="0.3">
      <c r="K2437" s="216"/>
    </row>
    <row r="2438" spans="11:11" x14ac:dyDescent="0.3">
      <c r="K2438" s="216"/>
    </row>
    <row r="2439" spans="11:11" x14ac:dyDescent="0.3">
      <c r="K2439" s="216"/>
    </row>
    <row r="2440" spans="11:11" x14ac:dyDescent="0.3">
      <c r="K2440" s="216"/>
    </row>
    <row r="2441" spans="11:11" x14ac:dyDescent="0.3">
      <c r="K2441" s="216"/>
    </row>
    <row r="2442" spans="11:11" x14ac:dyDescent="0.3">
      <c r="K2442" s="216"/>
    </row>
    <row r="2443" spans="11:11" x14ac:dyDescent="0.3">
      <c r="K2443" s="216"/>
    </row>
    <row r="2444" spans="11:11" x14ac:dyDescent="0.3">
      <c r="K2444" s="216"/>
    </row>
    <row r="2445" spans="11:11" x14ac:dyDescent="0.3">
      <c r="K2445" s="216"/>
    </row>
    <row r="2446" spans="11:11" x14ac:dyDescent="0.3">
      <c r="K2446" s="216"/>
    </row>
    <row r="2447" spans="11:11" x14ac:dyDescent="0.3">
      <c r="K2447" s="216"/>
    </row>
    <row r="2448" spans="11:11" x14ac:dyDescent="0.3">
      <c r="K2448" s="216"/>
    </row>
    <row r="2449" spans="11:11" x14ac:dyDescent="0.3">
      <c r="K2449" s="216"/>
    </row>
    <row r="2450" spans="11:11" x14ac:dyDescent="0.3">
      <c r="K2450" s="216"/>
    </row>
    <row r="2451" spans="11:11" x14ac:dyDescent="0.3">
      <c r="K2451" s="216"/>
    </row>
    <row r="2452" spans="11:11" x14ac:dyDescent="0.3">
      <c r="K2452" s="216"/>
    </row>
    <row r="2453" spans="11:11" x14ac:dyDescent="0.3">
      <c r="K2453" s="216"/>
    </row>
    <row r="2454" spans="11:11" x14ac:dyDescent="0.3">
      <c r="K2454" s="216"/>
    </row>
    <row r="2455" spans="11:11" x14ac:dyDescent="0.3">
      <c r="K2455" s="216"/>
    </row>
    <row r="2456" spans="11:11" x14ac:dyDescent="0.3">
      <c r="K2456" s="216"/>
    </row>
    <row r="2457" spans="11:11" x14ac:dyDescent="0.3">
      <c r="K2457" s="216"/>
    </row>
    <row r="2458" spans="11:11" x14ac:dyDescent="0.3">
      <c r="K2458" s="216"/>
    </row>
    <row r="2459" spans="11:11" x14ac:dyDescent="0.3">
      <c r="K2459" s="216"/>
    </row>
    <row r="2460" spans="11:11" x14ac:dyDescent="0.3">
      <c r="K2460" s="216"/>
    </row>
    <row r="2461" spans="11:11" x14ac:dyDescent="0.3">
      <c r="K2461" s="216"/>
    </row>
    <row r="2462" spans="11:11" x14ac:dyDescent="0.3">
      <c r="K2462" s="216"/>
    </row>
    <row r="2463" spans="11:11" x14ac:dyDescent="0.3">
      <c r="K2463" s="216"/>
    </row>
    <row r="2464" spans="11:11" x14ac:dyDescent="0.3">
      <c r="K2464" s="216"/>
    </row>
    <row r="2465" spans="11:11" x14ac:dyDescent="0.3">
      <c r="K2465" s="216"/>
    </row>
    <row r="2466" spans="11:11" x14ac:dyDescent="0.3">
      <c r="K2466" s="216"/>
    </row>
    <row r="2467" spans="11:11" x14ac:dyDescent="0.3">
      <c r="K2467" s="216"/>
    </row>
    <row r="2468" spans="11:11" x14ac:dyDescent="0.3">
      <c r="K2468" s="216"/>
    </row>
    <row r="2469" spans="11:11" x14ac:dyDescent="0.3">
      <c r="K2469" s="216"/>
    </row>
    <row r="2470" spans="11:11" x14ac:dyDescent="0.3">
      <c r="K2470" s="216"/>
    </row>
    <row r="2471" spans="11:11" x14ac:dyDescent="0.3">
      <c r="K2471" s="216"/>
    </row>
    <row r="2472" spans="11:11" x14ac:dyDescent="0.3">
      <c r="K2472" s="216"/>
    </row>
    <row r="2473" spans="11:11" x14ac:dyDescent="0.3">
      <c r="K2473" s="216"/>
    </row>
    <row r="2474" spans="11:11" x14ac:dyDescent="0.3">
      <c r="K2474" s="216"/>
    </row>
    <row r="2475" spans="11:11" x14ac:dyDescent="0.3">
      <c r="K2475" s="216"/>
    </row>
    <row r="2476" spans="11:11" x14ac:dyDescent="0.3">
      <c r="K2476" s="216"/>
    </row>
    <row r="2477" spans="11:11" x14ac:dyDescent="0.3">
      <c r="K2477" s="216"/>
    </row>
    <row r="2478" spans="11:11" x14ac:dyDescent="0.3">
      <c r="K2478" s="216"/>
    </row>
    <row r="2479" spans="11:11" x14ac:dyDescent="0.3">
      <c r="K2479" s="216"/>
    </row>
    <row r="2480" spans="11:11" x14ac:dyDescent="0.3">
      <c r="K2480" s="216"/>
    </row>
    <row r="2481" spans="11:11" x14ac:dyDescent="0.3">
      <c r="K2481" s="216"/>
    </row>
    <row r="2482" spans="11:11" x14ac:dyDescent="0.3">
      <c r="K2482" s="216"/>
    </row>
    <row r="2483" spans="11:11" x14ac:dyDescent="0.3">
      <c r="K2483" s="216"/>
    </row>
    <row r="2484" spans="11:11" x14ac:dyDescent="0.3">
      <c r="K2484" s="216"/>
    </row>
    <row r="2485" spans="11:11" x14ac:dyDescent="0.3">
      <c r="K2485" s="216"/>
    </row>
    <row r="2486" spans="11:11" x14ac:dyDescent="0.3">
      <c r="K2486" s="216"/>
    </row>
    <row r="2487" spans="11:11" x14ac:dyDescent="0.3">
      <c r="K2487" s="216"/>
    </row>
    <row r="2488" spans="11:11" x14ac:dyDescent="0.3">
      <c r="K2488" s="216"/>
    </row>
    <row r="2489" spans="11:11" x14ac:dyDescent="0.3">
      <c r="K2489" s="216"/>
    </row>
    <row r="2490" spans="11:11" x14ac:dyDescent="0.3">
      <c r="K2490" s="216"/>
    </row>
    <row r="2491" spans="11:11" x14ac:dyDescent="0.3">
      <c r="K2491" s="216"/>
    </row>
    <row r="2492" spans="11:11" x14ac:dyDescent="0.3">
      <c r="K2492" s="216"/>
    </row>
    <row r="2493" spans="11:11" x14ac:dyDescent="0.3">
      <c r="K2493" s="216"/>
    </row>
    <row r="2494" spans="11:11" x14ac:dyDescent="0.3">
      <c r="K2494" s="216"/>
    </row>
    <row r="2495" spans="11:11" x14ac:dyDescent="0.3">
      <c r="K2495" s="216"/>
    </row>
    <row r="2496" spans="11:11" x14ac:dyDescent="0.3">
      <c r="K2496" s="216"/>
    </row>
    <row r="2497" spans="11:11" x14ac:dyDescent="0.3">
      <c r="K2497" s="216"/>
    </row>
    <row r="2498" spans="11:11" x14ac:dyDescent="0.3">
      <c r="K2498" s="216"/>
    </row>
    <row r="2499" spans="11:11" x14ac:dyDescent="0.3">
      <c r="K2499" s="216"/>
    </row>
    <row r="2500" spans="11:11" x14ac:dyDescent="0.3">
      <c r="K2500" s="216"/>
    </row>
    <row r="2501" spans="11:11" x14ac:dyDescent="0.3">
      <c r="K2501" s="216"/>
    </row>
    <row r="2502" spans="11:11" x14ac:dyDescent="0.3">
      <c r="K2502" s="216"/>
    </row>
    <row r="2503" spans="11:11" x14ac:dyDescent="0.3">
      <c r="K2503" s="216"/>
    </row>
    <row r="2504" spans="11:11" x14ac:dyDescent="0.3">
      <c r="K2504" s="216"/>
    </row>
    <row r="2505" spans="11:11" x14ac:dyDescent="0.3">
      <c r="K2505" s="216"/>
    </row>
    <row r="2506" spans="11:11" x14ac:dyDescent="0.3">
      <c r="K2506" s="216"/>
    </row>
    <row r="2507" spans="11:11" x14ac:dyDescent="0.3">
      <c r="K2507" s="216"/>
    </row>
    <row r="2508" spans="11:11" x14ac:dyDescent="0.3">
      <c r="K2508" s="216"/>
    </row>
    <row r="2509" spans="11:11" x14ac:dyDescent="0.3">
      <c r="K2509" s="216"/>
    </row>
    <row r="2510" spans="11:11" x14ac:dyDescent="0.3">
      <c r="K2510" s="216"/>
    </row>
    <row r="2511" spans="11:11" x14ac:dyDescent="0.3">
      <c r="K2511" s="216"/>
    </row>
    <row r="2512" spans="11:11" x14ac:dyDescent="0.3">
      <c r="K2512" s="216"/>
    </row>
    <row r="2513" spans="11:11" x14ac:dyDescent="0.3">
      <c r="K2513" s="216"/>
    </row>
    <row r="2514" spans="11:11" x14ac:dyDescent="0.3">
      <c r="K2514" s="216"/>
    </row>
    <row r="2515" spans="11:11" x14ac:dyDescent="0.3">
      <c r="K2515" s="216"/>
    </row>
    <row r="2516" spans="11:11" x14ac:dyDescent="0.3">
      <c r="K2516" s="216"/>
    </row>
    <row r="2517" spans="11:11" x14ac:dyDescent="0.3">
      <c r="K2517" s="216"/>
    </row>
    <row r="2518" spans="11:11" x14ac:dyDescent="0.3">
      <c r="K2518" s="216"/>
    </row>
    <row r="2519" spans="11:11" x14ac:dyDescent="0.3">
      <c r="K2519" s="216"/>
    </row>
    <row r="2520" spans="11:11" x14ac:dyDescent="0.3">
      <c r="K2520" s="216"/>
    </row>
    <row r="2521" spans="11:11" x14ac:dyDescent="0.3">
      <c r="K2521" s="216"/>
    </row>
    <row r="2522" spans="11:11" x14ac:dyDescent="0.3">
      <c r="K2522" s="216"/>
    </row>
    <row r="2523" spans="11:11" x14ac:dyDescent="0.3">
      <c r="K2523" s="216"/>
    </row>
    <row r="2524" spans="11:11" x14ac:dyDescent="0.3">
      <c r="K2524" s="216"/>
    </row>
    <row r="2525" spans="11:11" x14ac:dyDescent="0.3">
      <c r="K2525" s="216"/>
    </row>
    <row r="2526" spans="11:11" x14ac:dyDescent="0.3">
      <c r="K2526" s="216"/>
    </row>
    <row r="2527" spans="11:11" x14ac:dyDescent="0.3">
      <c r="K2527" s="216"/>
    </row>
    <row r="2528" spans="11:11" x14ac:dyDescent="0.3">
      <c r="K2528" s="216"/>
    </row>
    <row r="2529" spans="11:11" x14ac:dyDescent="0.3">
      <c r="K2529" s="216"/>
    </row>
    <row r="2530" spans="11:11" x14ac:dyDescent="0.3">
      <c r="K2530" s="216"/>
    </row>
    <row r="2531" spans="11:11" x14ac:dyDescent="0.3">
      <c r="K2531" s="216"/>
    </row>
    <row r="2532" spans="11:11" x14ac:dyDescent="0.3">
      <c r="K2532" s="216"/>
    </row>
    <row r="2533" spans="11:11" x14ac:dyDescent="0.3">
      <c r="K2533" s="216"/>
    </row>
    <row r="2534" spans="11:11" x14ac:dyDescent="0.3">
      <c r="K2534" s="216"/>
    </row>
    <row r="2535" spans="11:11" x14ac:dyDescent="0.3">
      <c r="K2535" s="216"/>
    </row>
    <row r="2536" spans="11:11" x14ac:dyDescent="0.3">
      <c r="K2536" s="216"/>
    </row>
    <row r="2537" spans="11:11" x14ac:dyDescent="0.3">
      <c r="K2537" s="216"/>
    </row>
    <row r="2538" spans="11:11" x14ac:dyDescent="0.3">
      <c r="K2538" s="216"/>
    </row>
    <row r="2539" spans="11:11" x14ac:dyDescent="0.3">
      <c r="K2539" s="216"/>
    </row>
    <row r="2540" spans="11:11" x14ac:dyDescent="0.3">
      <c r="K2540" s="216"/>
    </row>
    <row r="2541" spans="11:11" x14ac:dyDescent="0.3">
      <c r="K2541" s="216"/>
    </row>
    <row r="2542" spans="11:11" x14ac:dyDescent="0.3">
      <c r="K2542" s="216"/>
    </row>
    <row r="2543" spans="11:11" x14ac:dyDescent="0.3">
      <c r="K2543" s="216"/>
    </row>
    <row r="2544" spans="11:11" x14ac:dyDescent="0.3">
      <c r="K2544" s="216"/>
    </row>
    <row r="2545" spans="11:11" x14ac:dyDescent="0.3">
      <c r="K2545" s="216"/>
    </row>
    <row r="2546" spans="11:11" x14ac:dyDescent="0.3">
      <c r="K2546" s="216"/>
    </row>
    <row r="2547" spans="11:11" x14ac:dyDescent="0.3">
      <c r="K2547" s="216"/>
    </row>
    <row r="2548" spans="11:11" x14ac:dyDescent="0.3">
      <c r="K2548" s="216"/>
    </row>
    <row r="2549" spans="11:11" x14ac:dyDescent="0.3">
      <c r="K2549" s="216"/>
    </row>
    <row r="2550" spans="11:11" x14ac:dyDescent="0.3">
      <c r="K2550" s="216"/>
    </row>
    <row r="2551" spans="11:11" x14ac:dyDescent="0.3">
      <c r="K2551" s="216"/>
    </row>
    <row r="2552" spans="11:11" x14ac:dyDescent="0.3">
      <c r="K2552" s="216"/>
    </row>
    <row r="2553" spans="11:11" x14ac:dyDescent="0.3">
      <c r="K2553" s="216"/>
    </row>
    <row r="2554" spans="11:11" x14ac:dyDescent="0.3">
      <c r="K2554" s="216"/>
    </row>
    <row r="2555" spans="11:11" x14ac:dyDescent="0.3">
      <c r="K2555" s="216"/>
    </row>
    <row r="2556" spans="11:11" x14ac:dyDescent="0.3">
      <c r="K2556" s="216"/>
    </row>
    <row r="2557" spans="11:11" x14ac:dyDescent="0.3">
      <c r="K2557" s="216"/>
    </row>
    <row r="2558" spans="11:11" x14ac:dyDescent="0.3">
      <c r="K2558" s="216"/>
    </row>
    <row r="2559" spans="11:11" x14ac:dyDescent="0.3">
      <c r="K2559" s="216"/>
    </row>
    <row r="2560" spans="11:11" x14ac:dyDescent="0.3">
      <c r="K2560" s="216"/>
    </row>
    <row r="2561" spans="11:11" x14ac:dyDescent="0.3">
      <c r="K2561" s="216"/>
    </row>
    <row r="2562" spans="11:11" x14ac:dyDescent="0.3">
      <c r="K2562" s="216"/>
    </row>
    <row r="2563" spans="11:11" x14ac:dyDescent="0.3">
      <c r="K2563" s="216"/>
    </row>
    <row r="2564" spans="11:11" x14ac:dyDescent="0.3">
      <c r="K2564" s="216"/>
    </row>
    <row r="2565" spans="11:11" x14ac:dyDescent="0.3">
      <c r="K2565" s="216"/>
    </row>
    <row r="2566" spans="11:11" x14ac:dyDescent="0.3">
      <c r="K2566" s="216"/>
    </row>
    <row r="2567" spans="11:11" x14ac:dyDescent="0.3">
      <c r="K2567" s="216"/>
    </row>
    <row r="2568" spans="11:11" x14ac:dyDescent="0.3">
      <c r="K2568" s="216"/>
    </row>
    <row r="2569" spans="11:11" x14ac:dyDescent="0.3">
      <c r="K2569" s="216"/>
    </row>
    <row r="2570" spans="11:11" x14ac:dyDescent="0.3">
      <c r="K2570" s="216"/>
    </row>
    <row r="2571" spans="11:11" x14ac:dyDescent="0.3">
      <c r="K2571" s="216"/>
    </row>
    <row r="2572" spans="11:11" x14ac:dyDescent="0.3">
      <c r="K2572" s="216"/>
    </row>
    <row r="2573" spans="11:11" x14ac:dyDescent="0.3">
      <c r="K2573" s="216"/>
    </row>
    <row r="2574" spans="11:11" x14ac:dyDescent="0.3">
      <c r="K2574" s="216"/>
    </row>
    <row r="2575" spans="11:11" x14ac:dyDescent="0.3">
      <c r="K2575" s="216"/>
    </row>
    <row r="2576" spans="11:11" x14ac:dyDescent="0.3">
      <c r="K2576" s="216"/>
    </row>
    <row r="2577" spans="11:11" x14ac:dyDescent="0.3">
      <c r="K2577" s="216"/>
    </row>
    <row r="2578" spans="11:11" x14ac:dyDescent="0.3">
      <c r="K2578" s="216"/>
    </row>
    <row r="2579" spans="11:11" x14ac:dyDescent="0.3">
      <c r="K2579" s="216"/>
    </row>
    <row r="2580" spans="11:11" x14ac:dyDescent="0.3">
      <c r="K2580" s="216"/>
    </row>
    <row r="2581" spans="11:11" x14ac:dyDescent="0.3">
      <c r="K2581" s="216"/>
    </row>
    <row r="2582" spans="11:11" x14ac:dyDescent="0.3">
      <c r="K2582" s="216"/>
    </row>
    <row r="2583" spans="11:11" x14ac:dyDescent="0.3">
      <c r="K2583" s="216"/>
    </row>
    <row r="2584" spans="11:11" x14ac:dyDescent="0.3">
      <c r="K2584" s="216"/>
    </row>
    <row r="2585" spans="11:11" x14ac:dyDescent="0.3">
      <c r="K2585" s="216"/>
    </row>
    <row r="2586" spans="11:11" x14ac:dyDescent="0.3">
      <c r="K2586" s="216"/>
    </row>
    <row r="2587" spans="11:11" x14ac:dyDescent="0.3">
      <c r="K2587" s="216"/>
    </row>
    <row r="2588" spans="11:11" x14ac:dyDescent="0.3">
      <c r="K2588" s="216"/>
    </row>
    <row r="2589" spans="11:11" x14ac:dyDescent="0.3">
      <c r="K2589" s="216"/>
    </row>
    <row r="2590" spans="11:11" x14ac:dyDescent="0.3">
      <c r="K2590" s="216"/>
    </row>
    <row r="2591" spans="11:11" x14ac:dyDescent="0.3">
      <c r="K2591" s="216"/>
    </row>
    <row r="2592" spans="11:11" x14ac:dyDescent="0.3">
      <c r="K2592" s="216"/>
    </row>
    <row r="2593" spans="11:11" x14ac:dyDescent="0.3">
      <c r="K2593" s="216"/>
    </row>
    <row r="2594" spans="11:11" x14ac:dyDescent="0.3">
      <c r="K2594" s="216"/>
    </row>
    <row r="2595" spans="11:11" x14ac:dyDescent="0.3">
      <c r="K2595" s="216"/>
    </row>
    <row r="2596" spans="11:11" x14ac:dyDescent="0.3">
      <c r="K2596" s="216"/>
    </row>
    <row r="2597" spans="11:11" x14ac:dyDescent="0.3">
      <c r="K2597" s="216"/>
    </row>
    <row r="2598" spans="11:11" x14ac:dyDescent="0.3">
      <c r="K2598" s="216"/>
    </row>
    <row r="2599" spans="11:11" x14ac:dyDescent="0.3">
      <c r="K2599" s="216"/>
    </row>
    <row r="2600" spans="11:11" x14ac:dyDescent="0.3">
      <c r="K2600" s="216"/>
    </row>
    <row r="2601" spans="11:11" x14ac:dyDescent="0.3">
      <c r="K2601" s="216"/>
    </row>
    <row r="2602" spans="11:11" x14ac:dyDescent="0.3">
      <c r="K2602" s="216"/>
    </row>
    <row r="2603" spans="11:11" x14ac:dyDescent="0.3">
      <c r="K2603" s="216"/>
    </row>
    <row r="2604" spans="11:11" x14ac:dyDescent="0.3">
      <c r="K2604" s="216"/>
    </row>
    <row r="2605" spans="11:11" x14ac:dyDescent="0.3">
      <c r="K2605" s="216"/>
    </row>
    <row r="2606" spans="11:11" x14ac:dyDescent="0.3">
      <c r="K2606" s="216"/>
    </row>
    <row r="2607" spans="11:11" x14ac:dyDescent="0.3">
      <c r="K2607" s="216"/>
    </row>
    <row r="2608" spans="11:11" x14ac:dyDescent="0.3">
      <c r="K2608" s="216"/>
    </row>
    <row r="2609" spans="11:11" x14ac:dyDescent="0.3">
      <c r="K2609" s="216"/>
    </row>
    <row r="2610" spans="11:11" x14ac:dyDescent="0.3">
      <c r="K2610" s="216"/>
    </row>
    <row r="2611" spans="11:11" x14ac:dyDescent="0.3">
      <c r="K2611" s="216"/>
    </row>
    <row r="2612" spans="11:11" x14ac:dyDescent="0.3">
      <c r="K2612" s="216"/>
    </row>
    <row r="2613" spans="11:11" x14ac:dyDescent="0.3">
      <c r="K2613" s="216"/>
    </row>
    <row r="2614" spans="11:11" x14ac:dyDescent="0.3">
      <c r="K2614" s="216"/>
    </row>
    <row r="2615" spans="11:11" x14ac:dyDescent="0.3">
      <c r="K2615" s="216"/>
    </row>
    <row r="2616" spans="11:11" x14ac:dyDescent="0.3">
      <c r="K2616" s="216"/>
    </row>
    <row r="2617" spans="11:11" x14ac:dyDescent="0.3">
      <c r="K2617" s="216"/>
    </row>
    <row r="2618" spans="11:11" x14ac:dyDescent="0.3">
      <c r="K2618" s="216"/>
    </row>
    <row r="2619" spans="11:11" x14ac:dyDescent="0.3">
      <c r="K2619" s="216"/>
    </row>
    <row r="2620" spans="11:11" x14ac:dyDescent="0.3">
      <c r="K2620" s="216"/>
    </row>
    <row r="2621" spans="11:11" x14ac:dyDescent="0.3">
      <c r="K2621" s="216"/>
    </row>
    <row r="2622" spans="11:11" x14ac:dyDescent="0.3">
      <c r="K2622" s="216"/>
    </row>
    <row r="2623" spans="11:11" x14ac:dyDescent="0.3">
      <c r="K2623" s="216"/>
    </row>
    <row r="2624" spans="11:11" x14ac:dyDescent="0.3">
      <c r="K2624" s="216"/>
    </row>
    <row r="2625" spans="11:11" x14ac:dyDescent="0.3">
      <c r="K2625" s="216"/>
    </row>
    <row r="2626" spans="11:11" x14ac:dyDescent="0.3">
      <c r="K2626" s="216"/>
    </row>
    <row r="2627" spans="11:11" x14ac:dyDescent="0.3">
      <c r="K2627" s="216"/>
    </row>
    <row r="2628" spans="11:11" x14ac:dyDescent="0.3">
      <c r="K2628" s="216"/>
    </row>
    <row r="2629" spans="11:11" x14ac:dyDescent="0.3">
      <c r="K2629" s="216"/>
    </row>
    <row r="2630" spans="11:11" x14ac:dyDescent="0.3">
      <c r="K2630" s="216"/>
    </row>
    <row r="2631" spans="11:11" x14ac:dyDescent="0.3">
      <c r="K2631" s="216"/>
    </row>
    <row r="2632" spans="11:11" x14ac:dyDescent="0.3">
      <c r="K2632" s="216"/>
    </row>
    <row r="2633" spans="11:11" x14ac:dyDescent="0.3">
      <c r="K2633" s="216"/>
    </row>
    <row r="2634" spans="11:11" x14ac:dyDescent="0.3">
      <c r="K2634" s="216"/>
    </row>
    <row r="2635" spans="11:11" x14ac:dyDescent="0.3">
      <c r="K2635" s="216"/>
    </row>
    <row r="2636" spans="11:11" x14ac:dyDescent="0.3">
      <c r="K2636" s="216"/>
    </row>
    <row r="2637" spans="11:11" x14ac:dyDescent="0.3">
      <c r="K2637" s="216"/>
    </row>
    <row r="2638" spans="11:11" x14ac:dyDescent="0.3">
      <c r="K2638" s="216"/>
    </row>
    <row r="2639" spans="11:11" x14ac:dyDescent="0.3">
      <c r="K2639" s="216"/>
    </row>
    <row r="2640" spans="11:11" x14ac:dyDescent="0.3">
      <c r="K2640" s="216"/>
    </row>
    <row r="2641" spans="11:11" x14ac:dyDescent="0.3">
      <c r="K2641" s="216"/>
    </row>
    <row r="2642" spans="11:11" x14ac:dyDescent="0.3">
      <c r="K2642" s="216"/>
    </row>
    <row r="2643" spans="11:11" x14ac:dyDescent="0.3">
      <c r="K2643" s="216"/>
    </row>
    <row r="2644" spans="11:11" x14ac:dyDescent="0.3">
      <c r="K2644" s="216"/>
    </row>
    <row r="2645" spans="11:11" x14ac:dyDescent="0.3">
      <c r="K2645" s="216"/>
    </row>
    <row r="2646" spans="11:11" x14ac:dyDescent="0.3">
      <c r="K2646" s="216"/>
    </row>
    <row r="2647" spans="11:11" x14ac:dyDescent="0.3">
      <c r="K2647" s="216"/>
    </row>
    <row r="2648" spans="11:11" x14ac:dyDescent="0.3">
      <c r="K2648" s="216"/>
    </row>
    <row r="2649" spans="11:11" x14ac:dyDescent="0.3">
      <c r="K2649" s="216"/>
    </row>
    <row r="2650" spans="11:11" x14ac:dyDescent="0.3">
      <c r="K2650" s="216"/>
    </row>
    <row r="2651" spans="11:11" x14ac:dyDescent="0.3">
      <c r="K2651" s="216"/>
    </row>
    <row r="2652" spans="11:11" x14ac:dyDescent="0.3">
      <c r="K2652" s="216"/>
    </row>
    <row r="2653" spans="11:11" x14ac:dyDescent="0.3">
      <c r="K2653" s="216"/>
    </row>
    <row r="2654" spans="11:11" x14ac:dyDescent="0.3">
      <c r="K2654" s="216"/>
    </row>
    <row r="2655" spans="11:11" x14ac:dyDescent="0.3">
      <c r="K2655" s="216"/>
    </row>
    <row r="2656" spans="11:11" x14ac:dyDescent="0.3">
      <c r="K2656" s="216"/>
    </row>
    <row r="2657" spans="11:11" x14ac:dyDescent="0.3">
      <c r="K2657" s="216"/>
    </row>
    <row r="2658" spans="11:11" x14ac:dyDescent="0.3">
      <c r="K2658" s="216"/>
    </row>
    <row r="2659" spans="11:11" x14ac:dyDescent="0.3">
      <c r="K2659" s="216"/>
    </row>
    <row r="2660" spans="11:11" x14ac:dyDescent="0.3">
      <c r="K2660" s="216"/>
    </row>
    <row r="2661" spans="11:11" x14ac:dyDescent="0.3">
      <c r="K2661" s="216"/>
    </row>
    <row r="2662" spans="11:11" x14ac:dyDescent="0.3">
      <c r="K2662" s="216"/>
    </row>
    <row r="2663" spans="11:11" x14ac:dyDescent="0.3">
      <c r="K2663" s="216"/>
    </row>
    <row r="2664" spans="11:11" x14ac:dyDescent="0.3">
      <c r="K2664" s="216"/>
    </row>
    <row r="2665" spans="11:11" x14ac:dyDescent="0.3">
      <c r="K2665" s="216"/>
    </row>
    <row r="2666" spans="11:11" x14ac:dyDescent="0.3">
      <c r="K2666" s="216"/>
    </row>
    <row r="2667" spans="11:11" x14ac:dyDescent="0.3">
      <c r="K2667" s="216"/>
    </row>
    <row r="2668" spans="11:11" x14ac:dyDescent="0.3">
      <c r="K2668" s="216"/>
    </row>
    <row r="2669" spans="11:11" x14ac:dyDescent="0.3">
      <c r="K2669" s="216"/>
    </row>
    <row r="2670" spans="11:11" x14ac:dyDescent="0.3">
      <c r="K2670" s="216"/>
    </row>
    <row r="2671" spans="11:11" x14ac:dyDescent="0.3">
      <c r="K2671" s="216"/>
    </row>
    <row r="2672" spans="11:11" x14ac:dyDescent="0.3">
      <c r="K2672" s="216"/>
    </row>
    <row r="2673" spans="11:11" x14ac:dyDescent="0.3">
      <c r="K2673" s="216"/>
    </row>
    <row r="2674" spans="11:11" x14ac:dyDescent="0.3">
      <c r="K2674" s="216"/>
    </row>
    <row r="2675" spans="11:11" x14ac:dyDescent="0.3">
      <c r="K2675" s="216"/>
    </row>
    <row r="2676" spans="11:11" x14ac:dyDescent="0.3">
      <c r="K2676" s="216"/>
    </row>
    <row r="2677" spans="11:11" x14ac:dyDescent="0.3">
      <c r="K2677" s="216"/>
    </row>
    <row r="2678" spans="11:11" x14ac:dyDescent="0.3">
      <c r="K2678" s="216"/>
    </row>
    <row r="2679" spans="11:11" x14ac:dyDescent="0.3">
      <c r="K2679" s="216"/>
    </row>
    <row r="2680" spans="11:11" x14ac:dyDescent="0.3">
      <c r="K2680" s="216"/>
    </row>
    <row r="2681" spans="11:11" x14ac:dyDescent="0.3">
      <c r="K2681" s="216"/>
    </row>
    <row r="2682" spans="11:11" x14ac:dyDescent="0.3">
      <c r="K2682" s="216"/>
    </row>
    <row r="2683" spans="11:11" x14ac:dyDescent="0.3">
      <c r="K2683" s="216"/>
    </row>
    <row r="2684" spans="11:11" x14ac:dyDescent="0.3">
      <c r="K2684" s="216"/>
    </row>
    <row r="2685" spans="11:11" x14ac:dyDescent="0.3">
      <c r="K2685" s="216"/>
    </row>
    <row r="2686" spans="11:11" x14ac:dyDescent="0.3">
      <c r="K2686" s="216"/>
    </row>
    <row r="2687" spans="11:11" x14ac:dyDescent="0.3">
      <c r="K2687" s="216"/>
    </row>
    <row r="2688" spans="11:11" x14ac:dyDescent="0.3">
      <c r="K2688" s="216"/>
    </row>
    <row r="2689" spans="11:11" x14ac:dyDescent="0.3">
      <c r="K2689" s="216"/>
    </row>
    <row r="2690" spans="11:11" x14ac:dyDescent="0.3">
      <c r="K2690" s="216"/>
    </row>
    <row r="2691" spans="11:11" x14ac:dyDescent="0.3">
      <c r="K2691" s="216"/>
    </row>
    <row r="2692" spans="11:11" x14ac:dyDescent="0.3">
      <c r="K2692" s="216"/>
    </row>
    <row r="2693" spans="11:11" x14ac:dyDescent="0.3">
      <c r="K2693" s="216"/>
    </row>
    <row r="2694" spans="11:11" x14ac:dyDescent="0.3">
      <c r="K2694" s="216"/>
    </row>
    <row r="2695" spans="11:11" x14ac:dyDescent="0.3">
      <c r="K2695" s="216"/>
    </row>
    <row r="2696" spans="11:11" x14ac:dyDescent="0.3">
      <c r="K2696" s="216"/>
    </row>
    <row r="2697" spans="11:11" x14ac:dyDescent="0.3">
      <c r="K2697" s="216"/>
    </row>
    <row r="2698" spans="11:11" x14ac:dyDescent="0.3">
      <c r="K2698" s="216"/>
    </row>
    <row r="2699" spans="11:11" x14ac:dyDescent="0.3">
      <c r="K2699" s="216"/>
    </row>
    <row r="2700" spans="11:11" x14ac:dyDescent="0.3">
      <c r="K2700" s="216"/>
    </row>
    <row r="2701" spans="11:11" x14ac:dyDescent="0.3">
      <c r="K2701" s="216"/>
    </row>
    <row r="2702" spans="11:11" x14ac:dyDescent="0.3">
      <c r="K2702" s="216"/>
    </row>
    <row r="2703" spans="11:11" x14ac:dyDescent="0.3">
      <c r="K2703" s="216"/>
    </row>
    <row r="2704" spans="11:11" x14ac:dyDescent="0.3">
      <c r="K2704" s="216"/>
    </row>
    <row r="2705" spans="11:11" x14ac:dyDescent="0.3">
      <c r="K2705" s="216"/>
    </row>
    <row r="2706" spans="11:11" x14ac:dyDescent="0.3">
      <c r="K2706" s="216"/>
    </row>
    <row r="2707" spans="11:11" x14ac:dyDescent="0.3">
      <c r="K2707" s="216"/>
    </row>
    <row r="2708" spans="11:11" x14ac:dyDescent="0.3">
      <c r="K2708" s="216"/>
    </row>
    <row r="2709" spans="11:11" x14ac:dyDescent="0.3">
      <c r="K2709" s="216"/>
    </row>
    <row r="2710" spans="11:11" x14ac:dyDescent="0.3">
      <c r="K2710" s="216"/>
    </row>
    <row r="2711" spans="11:11" x14ac:dyDescent="0.3">
      <c r="K2711" s="216"/>
    </row>
    <row r="2712" spans="11:11" x14ac:dyDescent="0.3">
      <c r="K2712" s="216"/>
    </row>
    <row r="2713" spans="11:11" x14ac:dyDescent="0.3">
      <c r="K2713" s="216"/>
    </row>
    <row r="2714" spans="11:11" x14ac:dyDescent="0.3">
      <c r="K2714" s="216"/>
    </row>
    <row r="2715" spans="11:11" x14ac:dyDescent="0.3">
      <c r="K2715" s="216"/>
    </row>
    <row r="2716" spans="11:11" x14ac:dyDescent="0.3">
      <c r="K2716" s="216"/>
    </row>
    <row r="2717" spans="11:11" x14ac:dyDescent="0.3">
      <c r="K2717" s="216"/>
    </row>
    <row r="2718" spans="11:11" x14ac:dyDescent="0.3">
      <c r="K2718" s="216"/>
    </row>
    <row r="2719" spans="11:11" x14ac:dyDescent="0.3">
      <c r="K2719" s="216"/>
    </row>
    <row r="2720" spans="11:11" x14ac:dyDescent="0.3">
      <c r="K2720" s="216"/>
    </row>
    <row r="2721" spans="11:11" x14ac:dyDescent="0.3">
      <c r="K2721" s="216"/>
    </row>
    <row r="2722" spans="11:11" x14ac:dyDescent="0.3">
      <c r="K2722" s="216"/>
    </row>
    <row r="2723" spans="11:11" x14ac:dyDescent="0.3">
      <c r="K2723" s="216"/>
    </row>
    <row r="2724" spans="11:11" x14ac:dyDescent="0.3">
      <c r="K2724" s="216"/>
    </row>
    <row r="2725" spans="11:11" x14ac:dyDescent="0.3">
      <c r="K2725" s="216"/>
    </row>
    <row r="2726" spans="11:11" x14ac:dyDescent="0.3">
      <c r="K2726" s="216"/>
    </row>
    <row r="2727" spans="11:11" x14ac:dyDescent="0.3">
      <c r="K2727" s="216"/>
    </row>
    <row r="2728" spans="11:11" x14ac:dyDescent="0.3">
      <c r="K2728" s="216"/>
    </row>
    <row r="2729" spans="11:11" x14ac:dyDescent="0.3">
      <c r="K2729" s="216"/>
    </row>
    <row r="2730" spans="11:11" x14ac:dyDescent="0.3">
      <c r="K2730" s="216"/>
    </row>
    <row r="2731" spans="11:11" x14ac:dyDescent="0.3">
      <c r="K2731" s="216"/>
    </row>
    <row r="2732" spans="11:11" x14ac:dyDescent="0.3">
      <c r="K2732" s="216"/>
    </row>
    <row r="2733" spans="11:11" x14ac:dyDescent="0.3">
      <c r="K2733" s="216"/>
    </row>
    <row r="2734" spans="11:11" x14ac:dyDescent="0.3">
      <c r="K2734" s="216"/>
    </row>
    <row r="2735" spans="11:11" x14ac:dyDescent="0.3">
      <c r="K2735" s="216"/>
    </row>
    <row r="2736" spans="11:11" x14ac:dyDescent="0.3">
      <c r="K2736" s="216"/>
    </row>
    <row r="2737" spans="11:11" x14ac:dyDescent="0.3">
      <c r="K2737" s="216"/>
    </row>
    <row r="2738" spans="11:11" x14ac:dyDescent="0.3">
      <c r="K2738" s="216"/>
    </row>
    <row r="2739" spans="11:11" x14ac:dyDescent="0.3">
      <c r="K2739" s="216"/>
    </row>
    <row r="2740" spans="11:11" x14ac:dyDescent="0.3">
      <c r="K2740" s="216"/>
    </row>
    <row r="2741" spans="11:11" x14ac:dyDescent="0.3">
      <c r="K2741" s="216"/>
    </row>
    <row r="2742" spans="11:11" x14ac:dyDescent="0.3">
      <c r="K2742" s="216"/>
    </row>
    <row r="2743" spans="11:11" x14ac:dyDescent="0.3">
      <c r="K2743" s="216"/>
    </row>
    <row r="2744" spans="11:11" x14ac:dyDescent="0.3">
      <c r="K2744" s="216"/>
    </row>
    <row r="2745" spans="11:11" x14ac:dyDescent="0.3">
      <c r="K2745" s="216"/>
    </row>
    <row r="2746" spans="11:11" x14ac:dyDescent="0.3">
      <c r="K2746" s="216"/>
    </row>
    <row r="2747" spans="11:11" x14ac:dyDescent="0.3">
      <c r="K2747" s="216"/>
    </row>
    <row r="2748" spans="11:11" x14ac:dyDescent="0.3">
      <c r="K2748" s="216"/>
    </row>
    <row r="2749" spans="11:11" x14ac:dyDescent="0.3">
      <c r="K2749" s="216"/>
    </row>
    <row r="2750" spans="11:11" x14ac:dyDescent="0.3">
      <c r="K2750" s="216"/>
    </row>
    <row r="2751" spans="11:11" x14ac:dyDescent="0.3">
      <c r="K2751" s="216"/>
    </row>
    <row r="2752" spans="11:11" x14ac:dyDescent="0.3">
      <c r="K2752" s="216"/>
    </row>
    <row r="2753" spans="11:11" x14ac:dyDescent="0.3">
      <c r="K2753" s="216"/>
    </row>
    <row r="2754" spans="11:11" x14ac:dyDescent="0.3">
      <c r="K2754" s="216"/>
    </row>
    <row r="2755" spans="11:11" x14ac:dyDescent="0.3">
      <c r="K2755" s="216"/>
    </row>
    <row r="2756" spans="11:11" x14ac:dyDescent="0.3">
      <c r="K2756" s="216"/>
    </row>
    <row r="2757" spans="11:11" x14ac:dyDescent="0.3">
      <c r="K2757" s="216"/>
    </row>
    <row r="2758" spans="11:11" x14ac:dyDescent="0.3">
      <c r="K2758" s="216"/>
    </row>
    <row r="2759" spans="11:11" x14ac:dyDescent="0.3">
      <c r="K2759" s="216"/>
    </row>
    <row r="2760" spans="11:11" x14ac:dyDescent="0.3">
      <c r="K2760" s="216"/>
    </row>
    <row r="2761" spans="11:11" x14ac:dyDescent="0.3">
      <c r="K2761" s="216"/>
    </row>
    <row r="2762" spans="11:11" x14ac:dyDescent="0.3">
      <c r="K2762" s="216"/>
    </row>
    <row r="2763" spans="11:11" x14ac:dyDescent="0.3">
      <c r="K2763" s="216"/>
    </row>
    <row r="2764" spans="11:11" x14ac:dyDescent="0.3">
      <c r="K2764" s="216"/>
    </row>
    <row r="2765" spans="11:11" x14ac:dyDescent="0.3">
      <c r="K2765" s="216"/>
    </row>
    <row r="2766" spans="11:11" x14ac:dyDescent="0.3">
      <c r="K2766" s="216"/>
    </row>
    <row r="2767" spans="11:11" x14ac:dyDescent="0.3">
      <c r="K2767" s="216"/>
    </row>
    <row r="2768" spans="11:11" x14ac:dyDescent="0.3">
      <c r="K2768" s="216"/>
    </row>
    <row r="2769" spans="11:11" x14ac:dyDescent="0.3">
      <c r="K2769" s="216"/>
    </row>
    <row r="2770" spans="11:11" x14ac:dyDescent="0.3">
      <c r="K2770" s="216"/>
    </row>
    <row r="2771" spans="11:11" x14ac:dyDescent="0.3">
      <c r="K2771" s="216"/>
    </row>
    <row r="2772" spans="11:11" x14ac:dyDescent="0.3">
      <c r="K2772" s="216"/>
    </row>
    <row r="2773" spans="11:11" x14ac:dyDescent="0.3">
      <c r="K2773" s="216"/>
    </row>
    <row r="2774" spans="11:11" x14ac:dyDescent="0.3">
      <c r="K2774" s="216"/>
    </row>
    <row r="2775" spans="11:11" x14ac:dyDescent="0.3">
      <c r="K2775" s="216"/>
    </row>
    <row r="2776" spans="11:11" x14ac:dyDescent="0.3">
      <c r="K2776" s="216"/>
    </row>
    <row r="2777" spans="11:11" x14ac:dyDescent="0.3">
      <c r="K2777" s="216"/>
    </row>
    <row r="2778" spans="11:11" x14ac:dyDescent="0.3">
      <c r="K2778" s="216"/>
    </row>
    <row r="2779" spans="11:11" x14ac:dyDescent="0.3">
      <c r="K2779" s="216"/>
    </row>
    <row r="2780" spans="11:11" x14ac:dyDescent="0.3">
      <c r="K2780" s="216"/>
    </row>
    <row r="2781" spans="11:11" x14ac:dyDescent="0.3">
      <c r="K2781" s="216"/>
    </row>
    <row r="2782" spans="11:11" x14ac:dyDescent="0.3">
      <c r="K2782" s="216"/>
    </row>
    <row r="2783" spans="11:11" x14ac:dyDescent="0.3">
      <c r="K2783" s="216"/>
    </row>
    <row r="2784" spans="11:11" x14ac:dyDescent="0.3">
      <c r="K2784" s="216"/>
    </row>
    <row r="2785" spans="11:11" x14ac:dyDescent="0.3">
      <c r="K2785" s="216"/>
    </row>
    <row r="2786" spans="11:11" x14ac:dyDescent="0.3">
      <c r="K2786" s="216"/>
    </row>
    <row r="2787" spans="11:11" x14ac:dyDescent="0.3">
      <c r="K2787" s="216"/>
    </row>
    <row r="2788" spans="11:11" x14ac:dyDescent="0.3">
      <c r="K2788" s="216"/>
    </row>
    <row r="2789" spans="11:11" x14ac:dyDescent="0.3">
      <c r="K2789" s="216"/>
    </row>
    <row r="2790" spans="11:11" x14ac:dyDescent="0.3">
      <c r="K2790" s="216"/>
    </row>
    <row r="2791" spans="11:11" x14ac:dyDescent="0.3">
      <c r="K2791" s="216"/>
    </row>
    <row r="2792" spans="11:11" x14ac:dyDescent="0.3">
      <c r="K2792" s="216"/>
    </row>
    <row r="2793" spans="11:11" x14ac:dyDescent="0.3">
      <c r="K2793" s="216"/>
    </row>
    <row r="2794" spans="11:11" x14ac:dyDescent="0.3">
      <c r="K2794" s="216"/>
    </row>
    <row r="2795" spans="11:11" x14ac:dyDescent="0.3">
      <c r="K2795" s="216"/>
    </row>
    <row r="2796" spans="11:11" x14ac:dyDescent="0.3">
      <c r="K2796" s="216"/>
    </row>
    <row r="2797" spans="11:11" x14ac:dyDescent="0.3">
      <c r="K2797" s="216"/>
    </row>
    <row r="2798" spans="11:11" x14ac:dyDescent="0.3">
      <c r="K2798" s="216"/>
    </row>
    <row r="2799" spans="11:11" x14ac:dyDescent="0.3">
      <c r="K2799" s="216"/>
    </row>
    <row r="2800" spans="11:11" x14ac:dyDescent="0.3">
      <c r="K2800" s="216"/>
    </row>
    <row r="2801" spans="11:11" x14ac:dyDescent="0.3">
      <c r="K2801" s="216"/>
    </row>
    <row r="2802" spans="11:11" x14ac:dyDescent="0.3">
      <c r="K2802" s="216"/>
    </row>
    <row r="2803" spans="11:11" x14ac:dyDescent="0.3">
      <c r="K2803" s="216"/>
    </row>
    <row r="2804" spans="11:11" x14ac:dyDescent="0.3">
      <c r="K2804" s="216"/>
    </row>
    <row r="2805" spans="11:11" x14ac:dyDescent="0.3">
      <c r="K2805" s="216"/>
    </row>
    <row r="2806" spans="11:11" x14ac:dyDescent="0.3">
      <c r="K2806" s="216"/>
    </row>
    <row r="2807" spans="11:11" x14ac:dyDescent="0.3">
      <c r="K2807" s="216"/>
    </row>
    <row r="2808" spans="11:11" x14ac:dyDescent="0.3">
      <c r="K2808" s="216"/>
    </row>
    <row r="2809" spans="11:11" x14ac:dyDescent="0.3">
      <c r="K2809" s="216"/>
    </row>
    <row r="2810" spans="11:11" x14ac:dyDescent="0.3">
      <c r="K2810" s="216"/>
    </row>
    <row r="2811" spans="11:11" x14ac:dyDescent="0.3">
      <c r="K2811" s="216"/>
    </row>
    <row r="2812" spans="11:11" x14ac:dyDescent="0.3">
      <c r="K2812" s="216"/>
    </row>
    <row r="2813" spans="11:11" x14ac:dyDescent="0.3">
      <c r="K2813" s="216"/>
    </row>
    <row r="2814" spans="11:11" x14ac:dyDescent="0.3">
      <c r="K2814" s="216"/>
    </row>
    <row r="2815" spans="11:11" x14ac:dyDescent="0.3">
      <c r="K2815" s="216"/>
    </row>
    <row r="2816" spans="11:11" x14ac:dyDescent="0.3">
      <c r="K2816" s="216"/>
    </row>
    <row r="2817" spans="11:11" x14ac:dyDescent="0.3">
      <c r="K2817" s="216"/>
    </row>
    <row r="2818" spans="11:11" x14ac:dyDescent="0.3">
      <c r="K2818" s="216"/>
    </row>
    <row r="2819" spans="11:11" x14ac:dyDescent="0.3">
      <c r="K2819" s="216"/>
    </row>
    <row r="2820" spans="11:11" x14ac:dyDescent="0.3">
      <c r="K2820" s="216"/>
    </row>
    <row r="2821" spans="11:11" x14ac:dyDescent="0.3">
      <c r="K2821" s="216"/>
    </row>
    <row r="2822" spans="11:11" x14ac:dyDescent="0.3">
      <c r="K2822" s="216"/>
    </row>
    <row r="2823" spans="11:11" x14ac:dyDescent="0.3">
      <c r="K2823" s="216"/>
    </row>
    <row r="2824" spans="11:11" x14ac:dyDescent="0.3">
      <c r="K2824" s="216"/>
    </row>
    <row r="2825" spans="11:11" x14ac:dyDescent="0.3">
      <c r="K2825" s="216"/>
    </row>
    <row r="2826" spans="11:11" x14ac:dyDescent="0.3">
      <c r="K2826" s="216"/>
    </row>
    <row r="2827" spans="11:11" x14ac:dyDescent="0.3">
      <c r="K2827" s="216"/>
    </row>
    <row r="2828" spans="11:11" x14ac:dyDescent="0.3">
      <c r="K2828" s="216"/>
    </row>
    <row r="2829" spans="11:11" x14ac:dyDescent="0.3">
      <c r="K2829" s="216"/>
    </row>
    <row r="2830" spans="11:11" x14ac:dyDescent="0.3">
      <c r="K2830" s="216"/>
    </row>
    <row r="2831" spans="11:11" x14ac:dyDescent="0.3">
      <c r="K2831" s="216"/>
    </row>
    <row r="2832" spans="11:11" x14ac:dyDescent="0.3">
      <c r="K2832" s="216"/>
    </row>
    <row r="2833" spans="11:11" x14ac:dyDescent="0.3">
      <c r="K2833" s="216"/>
    </row>
    <row r="2834" spans="11:11" x14ac:dyDescent="0.3">
      <c r="K2834" s="216"/>
    </row>
    <row r="2835" spans="11:11" x14ac:dyDescent="0.3">
      <c r="K2835" s="216"/>
    </row>
    <row r="2836" spans="11:11" x14ac:dyDescent="0.3">
      <c r="K2836" s="216"/>
    </row>
    <row r="2837" spans="11:11" x14ac:dyDescent="0.3">
      <c r="K2837" s="216"/>
    </row>
    <row r="2838" spans="11:11" x14ac:dyDescent="0.3">
      <c r="K2838" s="216"/>
    </row>
    <row r="2839" spans="11:11" x14ac:dyDescent="0.3">
      <c r="K2839" s="216"/>
    </row>
    <row r="2840" spans="11:11" x14ac:dyDescent="0.3">
      <c r="K2840" s="216"/>
    </row>
    <row r="2841" spans="11:11" x14ac:dyDescent="0.3">
      <c r="K2841" s="216"/>
    </row>
    <row r="2842" spans="11:11" x14ac:dyDescent="0.3">
      <c r="K2842" s="216"/>
    </row>
    <row r="2843" spans="11:11" x14ac:dyDescent="0.3">
      <c r="K2843" s="216"/>
    </row>
    <row r="2844" spans="11:11" x14ac:dyDescent="0.3">
      <c r="K2844" s="216"/>
    </row>
    <row r="2845" spans="11:11" x14ac:dyDescent="0.3">
      <c r="K2845" s="216"/>
    </row>
    <row r="2846" spans="11:11" x14ac:dyDescent="0.3">
      <c r="K2846" s="216"/>
    </row>
    <row r="2847" spans="11:11" x14ac:dyDescent="0.3">
      <c r="K2847" s="216"/>
    </row>
    <row r="2848" spans="11:11" x14ac:dyDescent="0.3">
      <c r="K2848" s="216"/>
    </row>
    <row r="2849" spans="11:11" x14ac:dyDescent="0.3">
      <c r="K2849" s="216"/>
    </row>
    <row r="2850" spans="11:11" x14ac:dyDescent="0.3">
      <c r="K2850" s="216"/>
    </row>
    <row r="2851" spans="11:11" x14ac:dyDescent="0.3">
      <c r="K2851" s="216"/>
    </row>
    <row r="2852" spans="11:11" x14ac:dyDescent="0.3">
      <c r="K2852" s="216"/>
    </row>
    <row r="2853" spans="11:11" x14ac:dyDescent="0.3">
      <c r="K2853" s="216"/>
    </row>
    <row r="2854" spans="11:11" x14ac:dyDescent="0.3">
      <c r="K2854" s="216"/>
    </row>
    <row r="2855" spans="11:11" x14ac:dyDescent="0.3">
      <c r="K2855" s="216"/>
    </row>
    <row r="2856" spans="11:11" x14ac:dyDescent="0.3">
      <c r="K2856" s="216"/>
    </row>
    <row r="2857" spans="11:11" x14ac:dyDescent="0.3">
      <c r="K2857" s="216"/>
    </row>
    <row r="2858" spans="11:11" x14ac:dyDescent="0.3">
      <c r="K2858" s="216"/>
    </row>
    <row r="2859" spans="11:11" x14ac:dyDescent="0.3">
      <c r="K2859" s="216"/>
    </row>
    <row r="2860" spans="11:11" x14ac:dyDescent="0.3">
      <c r="K2860" s="216"/>
    </row>
    <row r="2861" spans="11:11" x14ac:dyDescent="0.3">
      <c r="K2861" s="216"/>
    </row>
    <row r="2862" spans="11:11" x14ac:dyDescent="0.3">
      <c r="K2862" s="216"/>
    </row>
    <row r="2863" spans="11:11" x14ac:dyDescent="0.3">
      <c r="K2863" s="216"/>
    </row>
    <row r="2864" spans="11:11" x14ac:dyDescent="0.3">
      <c r="K2864" s="216"/>
    </row>
    <row r="2865" spans="11:11" x14ac:dyDescent="0.3">
      <c r="K2865" s="216"/>
    </row>
    <row r="2866" spans="11:11" x14ac:dyDescent="0.3">
      <c r="K2866" s="216"/>
    </row>
    <row r="2867" spans="11:11" x14ac:dyDescent="0.3">
      <c r="K2867" s="216"/>
    </row>
    <row r="2868" spans="11:11" x14ac:dyDescent="0.3">
      <c r="K2868" s="216"/>
    </row>
    <row r="2869" spans="11:11" x14ac:dyDescent="0.3">
      <c r="K2869" s="216"/>
    </row>
    <row r="2870" spans="11:11" x14ac:dyDescent="0.3">
      <c r="K2870" s="216"/>
    </row>
    <row r="2871" spans="11:11" x14ac:dyDescent="0.3">
      <c r="K2871" s="216"/>
    </row>
    <row r="2872" spans="11:11" x14ac:dyDescent="0.3">
      <c r="K2872" s="216"/>
    </row>
    <row r="2873" spans="11:11" x14ac:dyDescent="0.3">
      <c r="K2873" s="216"/>
    </row>
    <row r="2874" spans="11:11" x14ac:dyDescent="0.3">
      <c r="K2874" s="216"/>
    </row>
    <row r="2875" spans="11:11" x14ac:dyDescent="0.3">
      <c r="K2875" s="216"/>
    </row>
    <row r="2876" spans="11:11" x14ac:dyDescent="0.3">
      <c r="K2876" s="216"/>
    </row>
    <row r="2877" spans="11:11" x14ac:dyDescent="0.3">
      <c r="K2877" s="216"/>
    </row>
    <row r="2878" spans="11:11" x14ac:dyDescent="0.3">
      <c r="K2878" s="216"/>
    </row>
    <row r="2879" spans="11:11" x14ac:dyDescent="0.3">
      <c r="K2879" s="216"/>
    </row>
    <row r="2880" spans="11:11" x14ac:dyDescent="0.3">
      <c r="K2880" s="216"/>
    </row>
    <row r="2881" spans="11:11" x14ac:dyDescent="0.3">
      <c r="K2881" s="216"/>
    </row>
    <row r="2882" spans="11:11" x14ac:dyDescent="0.3">
      <c r="K2882" s="216"/>
    </row>
    <row r="2883" spans="11:11" x14ac:dyDescent="0.3">
      <c r="K2883" s="216"/>
    </row>
    <row r="2884" spans="11:11" x14ac:dyDescent="0.3">
      <c r="K2884" s="216"/>
    </row>
    <row r="2885" spans="11:11" x14ac:dyDescent="0.3">
      <c r="K2885" s="216"/>
    </row>
    <row r="2886" spans="11:11" x14ac:dyDescent="0.3">
      <c r="K2886" s="216"/>
    </row>
    <row r="2887" spans="11:11" x14ac:dyDescent="0.3">
      <c r="K2887" s="216"/>
    </row>
    <row r="2888" spans="11:11" x14ac:dyDescent="0.3">
      <c r="K2888" s="216"/>
    </row>
    <row r="2889" spans="11:11" x14ac:dyDescent="0.3">
      <c r="K2889" s="216"/>
    </row>
    <row r="2890" spans="11:11" x14ac:dyDescent="0.3">
      <c r="K2890" s="216"/>
    </row>
    <row r="2891" spans="11:11" x14ac:dyDescent="0.3">
      <c r="K2891" s="216"/>
    </row>
    <row r="2892" spans="11:11" x14ac:dyDescent="0.3">
      <c r="K2892" s="216"/>
    </row>
    <row r="2893" spans="11:11" x14ac:dyDescent="0.3">
      <c r="K2893" s="216"/>
    </row>
    <row r="2894" spans="11:11" x14ac:dyDescent="0.3">
      <c r="K2894" s="216"/>
    </row>
    <row r="2895" spans="11:11" x14ac:dyDescent="0.3">
      <c r="K2895" s="216"/>
    </row>
    <row r="2896" spans="11:11" x14ac:dyDescent="0.3">
      <c r="K2896" s="216"/>
    </row>
    <row r="2897" spans="11:11" x14ac:dyDescent="0.3">
      <c r="K2897" s="216"/>
    </row>
    <row r="2898" spans="11:11" x14ac:dyDescent="0.3">
      <c r="K2898" s="216"/>
    </row>
    <row r="2899" spans="11:11" x14ac:dyDescent="0.3">
      <c r="K2899" s="216"/>
    </row>
    <row r="2900" spans="11:11" x14ac:dyDescent="0.3">
      <c r="K2900" s="216"/>
    </row>
    <row r="2901" spans="11:11" x14ac:dyDescent="0.3">
      <c r="K2901" s="216"/>
    </row>
    <row r="2902" spans="11:11" x14ac:dyDescent="0.3">
      <c r="K2902" s="216"/>
    </row>
    <row r="2903" spans="11:11" x14ac:dyDescent="0.3">
      <c r="K2903" s="216"/>
    </row>
    <row r="2904" spans="11:11" x14ac:dyDescent="0.3">
      <c r="K2904" s="216"/>
    </row>
    <row r="2905" spans="11:11" x14ac:dyDescent="0.3">
      <c r="K2905" s="216"/>
    </row>
    <row r="2906" spans="11:11" x14ac:dyDescent="0.3">
      <c r="K2906" s="216"/>
    </row>
    <row r="2907" spans="11:11" x14ac:dyDescent="0.3">
      <c r="K2907" s="216"/>
    </row>
    <row r="2908" spans="11:11" x14ac:dyDescent="0.3">
      <c r="K2908" s="216"/>
    </row>
    <row r="2909" spans="11:11" x14ac:dyDescent="0.3">
      <c r="K2909" s="216"/>
    </row>
    <row r="2910" spans="11:11" x14ac:dyDescent="0.3">
      <c r="K2910" s="216"/>
    </row>
    <row r="2911" spans="11:11" x14ac:dyDescent="0.3">
      <c r="K2911" s="216"/>
    </row>
    <row r="2912" spans="11:11" x14ac:dyDescent="0.3">
      <c r="K2912" s="216"/>
    </row>
    <row r="2913" spans="11:11" x14ac:dyDescent="0.3">
      <c r="K2913" s="216"/>
    </row>
    <row r="2914" spans="11:11" x14ac:dyDescent="0.3">
      <c r="K2914" s="216"/>
    </row>
    <row r="2915" spans="11:11" x14ac:dyDescent="0.3">
      <c r="K2915" s="216"/>
    </row>
    <row r="2916" spans="11:11" x14ac:dyDescent="0.3">
      <c r="K2916" s="216"/>
    </row>
    <row r="2917" spans="11:11" x14ac:dyDescent="0.3">
      <c r="K2917" s="216"/>
    </row>
    <row r="2918" spans="11:11" x14ac:dyDescent="0.3">
      <c r="K2918" s="216"/>
    </row>
    <row r="2919" spans="11:11" x14ac:dyDescent="0.3">
      <c r="K2919" s="216"/>
    </row>
    <row r="2920" spans="11:11" x14ac:dyDescent="0.3">
      <c r="K2920" s="216"/>
    </row>
    <row r="2921" spans="11:11" x14ac:dyDescent="0.3">
      <c r="K2921" s="216"/>
    </row>
    <row r="2922" spans="11:11" x14ac:dyDescent="0.3">
      <c r="K2922" s="216"/>
    </row>
    <row r="2923" spans="11:11" x14ac:dyDescent="0.3">
      <c r="K2923" s="216"/>
    </row>
    <row r="2924" spans="11:11" x14ac:dyDescent="0.3">
      <c r="K2924" s="216"/>
    </row>
    <row r="2925" spans="11:11" x14ac:dyDescent="0.3">
      <c r="K2925" s="216"/>
    </row>
    <row r="2926" spans="11:11" x14ac:dyDescent="0.3">
      <c r="K2926" s="216"/>
    </row>
    <row r="2927" spans="11:11" x14ac:dyDescent="0.3">
      <c r="K2927" s="216"/>
    </row>
    <row r="2928" spans="11:11" x14ac:dyDescent="0.3">
      <c r="K2928" s="216"/>
    </row>
    <row r="2929" spans="11:11" x14ac:dyDescent="0.3">
      <c r="K2929" s="216"/>
    </row>
    <row r="2930" spans="11:11" x14ac:dyDescent="0.3">
      <c r="K2930" s="216"/>
    </row>
    <row r="2931" spans="11:11" x14ac:dyDescent="0.3">
      <c r="K2931" s="216"/>
    </row>
    <row r="2932" spans="11:11" x14ac:dyDescent="0.3">
      <c r="K2932" s="216"/>
    </row>
    <row r="2933" spans="11:11" x14ac:dyDescent="0.3">
      <c r="K2933" s="216"/>
    </row>
    <row r="2934" spans="11:11" x14ac:dyDescent="0.3">
      <c r="K2934" s="216"/>
    </row>
    <row r="2935" spans="11:11" x14ac:dyDescent="0.3">
      <c r="K2935" s="216"/>
    </row>
    <row r="2936" spans="11:11" x14ac:dyDescent="0.3">
      <c r="K2936" s="216"/>
    </row>
    <row r="2937" spans="11:11" x14ac:dyDescent="0.3">
      <c r="K2937" s="216"/>
    </row>
    <row r="2938" spans="11:11" x14ac:dyDescent="0.3">
      <c r="K2938" s="216"/>
    </row>
    <row r="2939" spans="11:11" x14ac:dyDescent="0.3">
      <c r="K2939" s="216"/>
    </row>
    <row r="2940" spans="11:11" x14ac:dyDescent="0.3">
      <c r="K2940" s="216"/>
    </row>
    <row r="2941" spans="11:11" x14ac:dyDescent="0.3">
      <c r="K2941" s="216"/>
    </row>
    <row r="2942" spans="11:11" x14ac:dyDescent="0.3">
      <c r="K2942" s="216"/>
    </row>
    <row r="2943" spans="11:11" x14ac:dyDescent="0.3">
      <c r="K2943" s="216"/>
    </row>
    <row r="2944" spans="11:11" x14ac:dyDescent="0.3">
      <c r="K2944" s="216"/>
    </row>
    <row r="2945" spans="11:11" x14ac:dyDescent="0.3">
      <c r="K2945" s="216"/>
    </row>
    <row r="2946" spans="11:11" x14ac:dyDescent="0.3">
      <c r="K2946" s="216"/>
    </row>
    <row r="2947" spans="11:11" x14ac:dyDescent="0.3">
      <c r="K2947" s="216"/>
    </row>
    <row r="2948" spans="11:11" x14ac:dyDescent="0.3">
      <c r="K2948" s="216"/>
    </row>
    <row r="2949" spans="11:11" x14ac:dyDescent="0.3">
      <c r="K2949" s="216"/>
    </row>
    <row r="2950" spans="11:11" x14ac:dyDescent="0.3">
      <c r="K2950" s="216"/>
    </row>
    <row r="2951" spans="11:11" x14ac:dyDescent="0.3">
      <c r="K2951" s="216"/>
    </row>
    <row r="2952" spans="11:11" x14ac:dyDescent="0.3">
      <c r="K2952" s="216"/>
    </row>
    <row r="2953" spans="11:11" x14ac:dyDescent="0.3">
      <c r="K2953" s="216"/>
    </row>
    <row r="2954" spans="11:11" x14ac:dyDescent="0.3">
      <c r="K2954" s="216"/>
    </row>
    <row r="2955" spans="11:11" x14ac:dyDescent="0.3">
      <c r="K2955" s="216"/>
    </row>
    <row r="2956" spans="11:11" x14ac:dyDescent="0.3">
      <c r="K2956" s="216"/>
    </row>
    <row r="2957" spans="11:11" x14ac:dyDescent="0.3">
      <c r="K2957" s="216"/>
    </row>
    <row r="2958" spans="11:11" x14ac:dyDescent="0.3">
      <c r="K2958" s="216"/>
    </row>
    <row r="2959" spans="11:11" x14ac:dyDescent="0.3">
      <c r="K2959" s="216"/>
    </row>
    <row r="2960" spans="11:11" x14ac:dyDescent="0.3">
      <c r="K2960" s="216"/>
    </row>
    <row r="2961" spans="11:11" x14ac:dyDescent="0.3">
      <c r="K2961" s="216"/>
    </row>
    <row r="2962" spans="11:11" x14ac:dyDescent="0.3">
      <c r="K2962" s="216"/>
    </row>
    <row r="2963" spans="11:11" x14ac:dyDescent="0.3">
      <c r="K2963" s="216"/>
    </row>
    <row r="2964" spans="11:11" x14ac:dyDescent="0.3">
      <c r="K2964" s="216"/>
    </row>
    <row r="2965" spans="11:11" x14ac:dyDescent="0.3">
      <c r="K2965" s="216"/>
    </row>
    <row r="2966" spans="11:11" x14ac:dyDescent="0.3">
      <c r="K2966" s="216"/>
    </row>
    <row r="2967" spans="11:11" x14ac:dyDescent="0.3">
      <c r="K2967" s="216"/>
    </row>
    <row r="2968" spans="11:11" x14ac:dyDescent="0.3">
      <c r="K2968" s="216"/>
    </row>
    <row r="2969" spans="11:11" x14ac:dyDescent="0.3">
      <c r="K2969" s="216"/>
    </row>
    <row r="2970" spans="11:11" x14ac:dyDescent="0.3">
      <c r="K2970" s="216"/>
    </row>
    <row r="2971" spans="11:11" x14ac:dyDescent="0.3">
      <c r="K2971" s="216"/>
    </row>
    <row r="2972" spans="11:11" x14ac:dyDescent="0.3">
      <c r="K2972" s="216"/>
    </row>
    <row r="2973" spans="11:11" x14ac:dyDescent="0.3">
      <c r="K2973" s="216"/>
    </row>
    <row r="2974" spans="11:11" x14ac:dyDescent="0.3">
      <c r="K2974" s="216"/>
    </row>
    <row r="2975" spans="11:11" x14ac:dyDescent="0.3">
      <c r="K2975" s="216"/>
    </row>
    <row r="2976" spans="11:11" x14ac:dyDescent="0.3">
      <c r="K2976" s="216"/>
    </row>
    <row r="2977" spans="11:11" x14ac:dyDescent="0.3">
      <c r="K2977" s="216"/>
    </row>
    <row r="2978" spans="11:11" x14ac:dyDescent="0.3">
      <c r="K2978" s="216"/>
    </row>
    <row r="2979" spans="11:11" x14ac:dyDescent="0.3">
      <c r="K2979" s="216"/>
    </row>
    <row r="2980" spans="11:11" x14ac:dyDescent="0.3">
      <c r="K2980" s="216"/>
    </row>
    <row r="2981" spans="11:11" x14ac:dyDescent="0.3">
      <c r="K2981" s="216"/>
    </row>
    <row r="2982" spans="11:11" x14ac:dyDescent="0.3">
      <c r="K2982" s="216"/>
    </row>
    <row r="2983" spans="11:11" x14ac:dyDescent="0.3">
      <c r="K2983" s="216"/>
    </row>
    <row r="2984" spans="11:11" x14ac:dyDescent="0.3">
      <c r="K2984" s="216"/>
    </row>
    <row r="2985" spans="11:11" x14ac:dyDescent="0.3">
      <c r="K2985" s="216"/>
    </row>
    <row r="2986" spans="11:11" x14ac:dyDescent="0.3">
      <c r="K2986" s="216"/>
    </row>
    <row r="2987" spans="11:11" x14ac:dyDescent="0.3">
      <c r="K2987" s="216"/>
    </row>
    <row r="2988" spans="11:11" x14ac:dyDescent="0.3">
      <c r="K2988" s="216"/>
    </row>
    <row r="2989" spans="11:11" x14ac:dyDescent="0.3">
      <c r="K2989" s="216"/>
    </row>
    <row r="2990" spans="11:11" x14ac:dyDescent="0.3">
      <c r="K2990" s="216"/>
    </row>
    <row r="2991" spans="11:11" x14ac:dyDescent="0.3">
      <c r="K2991" s="216"/>
    </row>
    <row r="2992" spans="11:11" x14ac:dyDescent="0.3">
      <c r="K2992" s="216"/>
    </row>
    <row r="2993" spans="11:11" x14ac:dyDescent="0.3">
      <c r="K2993" s="216"/>
    </row>
    <row r="2994" spans="11:11" x14ac:dyDescent="0.3">
      <c r="K2994" s="216"/>
    </row>
    <row r="2995" spans="11:11" x14ac:dyDescent="0.3">
      <c r="K2995" s="216"/>
    </row>
    <row r="2996" spans="11:11" x14ac:dyDescent="0.3">
      <c r="K2996" s="216"/>
    </row>
    <row r="2997" spans="11:11" x14ac:dyDescent="0.3">
      <c r="K2997" s="216"/>
    </row>
    <row r="2998" spans="11:11" x14ac:dyDescent="0.3">
      <c r="K2998" s="216"/>
    </row>
    <row r="2999" spans="11:11" x14ac:dyDescent="0.3">
      <c r="K2999" s="216"/>
    </row>
    <row r="3000" spans="11:11" x14ac:dyDescent="0.3">
      <c r="K3000" s="216"/>
    </row>
    <row r="3001" spans="11:11" x14ac:dyDescent="0.3">
      <c r="K3001" s="216"/>
    </row>
    <row r="3002" spans="11:11" x14ac:dyDescent="0.3">
      <c r="K3002" s="216"/>
    </row>
    <row r="3003" spans="11:11" x14ac:dyDescent="0.3">
      <c r="K3003" s="216"/>
    </row>
    <row r="3004" spans="11:11" x14ac:dyDescent="0.3">
      <c r="K3004" s="216"/>
    </row>
    <row r="3005" spans="11:11" x14ac:dyDescent="0.3">
      <c r="K3005" s="216"/>
    </row>
    <row r="3006" spans="11:11" x14ac:dyDescent="0.3">
      <c r="K3006" s="216"/>
    </row>
    <row r="3007" spans="11:11" x14ac:dyDescent="0.3">
      <c r="K3007" s="216"/>
    </row>
    <row r="3008" spans="11:11" x14ac:dyDescent="0.3">
      <c r="K3008" s="216"/>
    </row>
    <row r="3009" spans="11:11" x14ac:dyDescent="0.3">
      <c r="K3009" s="216"/>
    </row>
    <row r="3010" spans="11:11" x14ac:dyDescent="0.3">
      <c r="K3010" s="216"/>
    </row>
    <row r="3011" spans="11:11" x14ac:dyDescent="0.3">
      <c r="K3011" s="216"/>
    </row>
    <row r="3012" spans="11:11" x14ac:dyDescent="0.3">
      <c r="K3012" s="216"/>
    </row>
    <row r="3013" spans="11:11" x14ac:dyDescent="0.3">
      <c r="K3013" s="216"/>
    </row>
    <row r="3014" spans="11:11" x14ac:dyDescent="0.3">
      <c r="K3014" s="216"/>
    </row>
    <row r="3015" spans="11:11" x14ac:dyDescent="0.3">
      <c r="K3015" s="216"/>
    </row>
    <row r="3016" spans="11:11" x14ac:dyDescent="0.3">
      <c r="K3016" s="216"/>
    </row>
    <row r="3017" spans="11:11" x14ac:dyDescent="0.3">
      <c r="K3017" s="216"/>
    </row>
    <row r="3018" spans="11:11" x14ac:dyDescent="0.3">
      <c r="K3018" s="216"/>
    </row>
    <row r="3019" spans="11:11" x14ac:dyDescent="0.3">
      <c r="K3019" s="216"/>
    </row>
    <row r="3020" spans="11:11" x14ac:dyDescent="0.3">
      <c r="K3020" s="216"/>
    </row>
    <row r="3021" spans="11:11" x14ac:dyDescent="0.3">
      <c r="K3021" s="216"/>
    </row>
    <row r="3022" spans="11:11" x14ac:dyDescent="0.3">
      <c r="K3022" s="216"/>
    </row>
    <row r="3023" spans="11:11" x14ac:dyDescent="0.3">
      <c r="K3023" s="216"/>
    </row>
    <row r="3024" spans="11:11" x14ac:dyDescent="0.3">
      <c r="K3024" s="216"/>
    </row>
    <row r="3025" spans="11:11" x14ac:dyDescent="0.3">
      <c r="K3025" s="216"/>
    </row>
    <row r="3026" spans="11:11" x14ac:dyDescent="0.3">
      <c r="K3026" s="216"/>
    </row>
    <row r="3027" spans="11:11" x14ac:dyDescent="0.3">
      <c r="K3027" s="216"/>
    </row>
    <row r="3028" spans="11:11" x14ac:dyDescent="0.3">
      <c r="K3028" s="216"/>
    </row>
    <row r="3029" spans="11:11" x14ac:dyDescent="0.3">
      <c r="K3029" s="216"/>
    </row>
    <row r="3030" spans="11:11" x14ac:dyDescent="0.3">
      <c r="K3030" s="216"/>
    </row>
    <row r="3031" spans="11:11" x14ac:dyDescent="0.3">
      <c r="K3031" s="216"/>
    </row>
    <row r="3032" spans="11:11" x14ac:dyDescent="0.3">
      <c r="K3032" s="216"/>
    </row>
    <row r="3033" spans="11:11" x14ac:dyDescent="0.3">
      <c r="K3033" s="216"/>
    </row>
    <row r="3034" spans="11:11" x14ac:dyDescent="0.3">
      <c r="K3034" s="216"/>
    </row>
    <row r="3035" spans="11:11" x14ac:dyDescent="0.3">
      <c r="K3035" s="216"/>
    </row>
    <row r="3036" spans="11:11" x14ac:dyDescent="0.3">
      <c r="K3036" s="216"/>
    </row>
    <row r="3037" spans="11:11" x14ac:dyDescent="0.3">
      <c r="K3037" s="216"/>
    </row>
    <row r="3038" spans="11:11" x14ac:dyDescent="0.3">
      <c r="K3038" s="216"/>
    </row>
    <row r="3039" spans="11:11" x14ac:dyDescent="0.3">
      <c r="K3039" s="216"/>
    </row>
    <row r="3040" spans="11:11" x14ac:dyDescent="0.3">
      <c r="K3040" s="216"/>
    </row>
    <row r="3041" spans="11:11" x14ac:dyDescent="0.3">
      <c r="K3041" s="216"/>
    </row>
    <row r="3042" spans="11:11" x14ac:dyDescent="0.3">
      <c r="K3042" s="216"/>
    </row>
    <row r="3043" spans="11:11" x14ac:dyDescent="0.3">
      <c r="K3043" s="216"/>
    </row>
    <row r="3044" spans="11:11" x14ac:dyDescent="0.3">
      <c r="K3044" s="216"/>
    </row>
    <row r="3045" spans="11:11" x14ac:dyDescent="0.3">
      <c r="K3045" s="216"/>
    </row>
    <row r="3046" spans="11:11" x14ac:dyDescent="0.3">
      <c r="K3046" s="216"/>
    </row>
    <row r="3047" spans="11:11" x14ac:dyDescent="0.3">
      <c r="K3047" s="216"/>
    </row>
    <row r="3048" spans="11:11" x14ac:dyDescent="0.3">
      <c r="K3048" s="216"/>
    </row>
    <row r="3049" spans="11:11" x14ac:dyDescent="0.3">
      <c r="K3049" s="216"/>
    </row>
    <row r="3050" spans="11:11" x14ac:dyDescent="0.3">
      <c r="K3050" s="216"/>
    </row>
    <row r="3051" spans="11:11" x14ac:dyDescent="0.3">
      <c r="K3051" s="216"/>
    </row>
    <row r="3052" spans="11:11" x14ac:dyDescent="0.3">
      <c r="K3052" s="216"/>
    </row>
    <row r="3053" spans="11:11" x14ac:dyDescent="0.3">
      <c r="K3053" s="216"/>
    </row>
    <row r="3054" spans="11:11" x14ac:dyDescent="0.3">
      <c r="K3054" s="216"/>
    </row>
    <row r="3055" spans="11:11" x14ac:dyDescent="0.3">
      <c r="K3055" s="216"/>
    </row>
    <row r="3056" spans="11:11" x14ac:dyDescent="0.3">
      <c r="K3056" s="216"/>
    </row>
    <row r="3057" spans="11:11" x14ac:dyDescent="0.3">
      <c r="K3057" s="216"/>
    </row>
    <row r="3058" spans="11:11" x14ac:dyDescent="0.3">
      <c r="K3058" s="216"/>
    </row>
    <row r="3059" spans="11:11" x14ac:dyDescent="0.3">
      <c r="K3059" s="216"/>
    </row>
    <row r="3060" spans="11:11" x14ac:dyDescent="0.3">
      <c r="K3060" s="216"/>
    </row>
    <row r="3061" spans="11:11" x14ac:dyDescent="0.3">
      <c r="K3061" s="216"/>
    </row>
    <row r="3062" spans="11:11" x14ac:dyDescent="0.3">
      <c r="K3062" s="216"/>
    </row>
    <row r="3063" spans="11:11" x14ac:dyDescent="0.3">
      <c r="K3063" s="216"/>
    </row>
    <row r="3064" spans="11:11" x14ac:dyDescent="0.3">
      <c r="K3064" s="216"/>
    </row>
    <row r="3065" spans="11:11" x14ac:dyDescent="0.3">
      <c r="K3065" s="216"/>
    </row>
    <row r="3066" spans="11:11" x14ac:dyDescent="0.3">
      <c r="K3066" s="216"/>
    </row>
    <row r="3067" spans="11:11" x14ac:dyDescent="0.3">
      <c r="K3067" s="216"/>
    </row>
    <row r="3068" spans="11:11" x14ac:dyDescent="0.3">
      <c r="K3068" s="216"/>
    </row>
    <row r="3069" spans="11:11" x14ac:dyDescent="0.3">
      <c r="K3069" s="216"/>
    </row>
    <row r="3070" spans="11:11" x14ac:dyDescent="0.3">
      <c r="K3070" s="216"/>
    </row>
    <row r="3071" spans="11:11" x14ac:dyDescent="0.3">
      <c r="K3071" s="216"/>
    </row>
    <row r="3072" spans="11:11" x14ac:dyDescent="0.3">
      <c r="K3072" s="216"/>
    </row>
    <row r="3073" spans="11:11" x14ac:dyDescent="0.3">
      <c r="K3073" s="216"/>
    </row>
    <row r="3074" spans="11:11" x14ac:dyDescent="0.3">
      <c r="K3074" s="216"/>
    </row>
    <row r="3075" spans="11:11" x14ac:dyDescent="0.3">
      <c r="K3075" s="216"/>
    </row>
    <row r="3076" spans="11:11" x14ac:dyDescent="0.3">
      <c r="K3076" s="216"/>
    </row>
    <row r="3077" spans="11:11" x14ac:dyDescent="0.3">
      <c r="K3077" s="216"/>
    </row>
    <row r="3078" spans="11:11" x14ac:dyDescent="0.3">
      <c r="K3078" s="216"/>
    </row>
    <row r="3079" spans="11:11" x14ac:dyDescent="0.3">
      <c r="K3079" s="216"/>
    </row>
    <row r="3080" spans="11:11" x14ac:dyDescent="0.3">
      <c r="K3080" s="216"/>
    </row>
    <row r="3081" spans="11:11" x14ac:dyDescent="0.3">
      <c r="K3081" s="216"/>
    </row>
    <row r="3082" spans="11:11" x14ac:dyDescent="0.3">
      <c r="K3082" s="216"/>
    </row>
    <row r="3083" spans="11:11" x14ac:dyDescent="0.3">
      <c r="K3083" s="216"/>
    </row>
    <row r="3084" spans="11:11" x14ac:dyDescent="0.3">
      <c r="K3084" s="216"/>
    </row>
    <row r="3085" spans="11:11" x14ac:dyDescent="0.3">
      <c r="K3085" s="216"/>
    </row>
    <row r="3086" spans="11:11" x14ac:dyDescent="0.3">
      <c r="K3086" s="216"/>
    </row>
    <row r="3087" spans="11:11" x14ac:dyDescent="0.3">
      <c r="K3087" s="216"/>
    </row>
    <row r="3088" spans="11:11" x14ac:dyDescent="0.3">
      <c r="K3088" s="216"/>
    </row>
    <row r="3089" spans="11:11" x14ac:dyDescent="0.3">
      <c r="K3089" s="216"/>
    </row>
    <row r="3090" spans="11:11" x14ac:dyDescent="0.3">
      <c r="K3090" s="216"/>
    </row>
    <row r="3091" spans="11:11" x14ac:dyDescent="0.3">
      <c r="K3091" s="216"/>
    </row>
    <row r="3092" spans="11:11" x14ac:dyDescent="0.3">
      <c r="K3092" s="216"/>
    </row>
    <row r="3093" spans="11:11" x14ac:dyDescent="0.3">
      <c r="K3093" s="216"/>
    </row>
    <row r="3094" spans="11:11" x14ac:dyDescent="0.3">
      <c r="K3094" s="216"/>
    </row>
    <row r="3095" spans="11:11" x14ac:dyDescent="0.3">
      <c r="K3095" s="216"/>
    </row>
    <row r="3096" spans="11:11" x14ac:dyDescent="0.3">
      <c r="K3096" s="216"/>
    </row>
    <row r="3097" spans="11:11" x14ac:dyDescent="0.3">
      <c r="K3097" s="216"/>
    </row>
    <row r="3098" spans="11:11" x14ac:dyDescent="0.3">
      <c r="K3098" s="216"/>
    </row>
    <row r="3099" spans="11:11" x14ac:dyDescent="0.3">
      <c r="K3099" s="216"/>
    </row>
    <row r="3100" spans="11:11" x14ac:dyDescent="0.3">
      <c r="K3100" s="216"/>
    </row>
    <row r="3101" spans="11:11" x14ac:dyDescent="0.3">
      <c r="K3101" s="216"/>
    </row>
    <row r="3102" spans="11:11" x14ac:dyDescent="0.3">
      <c r="K3102" s="216"/>
    </row>
    <row r="3103" spans="11:11" x14ac:dyDescent="0.3">
      <c r="K3103" s="216"/>
    </row>
    <row r="3104" spans="11:11" x14ac:dyDescent="0.3">
      <c r="K3104" s="216"/>
    </row>
    <row r="3105" spans="11:11" x14ac:dyDescent="0.3">
      <c r="K3105" s="216"/>
    </row>
    <row r="3106" spans="11:11" x14ac:dyDescent="0.3">
      <c r="K3106" s="216"/>
    </row>
    <row r="3107" spans="11:11" x14ac:dyDescent="0.3">
      <c r="K3107" s="216"/>
    </row>
    <row r="3108" spans="11:11" x14ac:dyDescent="0.3">
      <c r="K3108" s="216"/>
    </row>
    <row r="3109" spans="11:11" x14ac:dyDescent="0.3">
      <c r="K3109" s="216"/>
    </row>
    <row r="3110" spans="11:11" x14ac:dyDescent="0.3">
      <c r="K3110" s="216"/>
    </row>
    <row r="3111" spans="11:11" x14ac:dyDescent="0.3">
      <c r="K3111" s="216"/>
    </row>
    <row r="3112" spans="11:11" x14ac:dyDescent="0.3">
      <c r="K3112" s="216"/>
    </row>
    <row r="3113" spans="11:11" x14ac:dyDescent="0.3">
      <c r="K3113" s="216"/>
    </row>
    <row r="3114" spans="11:11" x14ac:dyDescent="0.3">
      <c r="K3114" s="216"/>
    </row>
    <row r="3115" spans="11:11" x14ac:dyDescent="0.3">
      <c r="K3115" s="216"/>
    </row>
    <row r="3116" spans="11:11" x14ac:dyDescent="0.3">
      <c r="K3116" s="216"/>
    </row>
    <row r="3117" spans="11:11" x14ac:dyDescent="0.3">
      <c r="K3117" s="216"/>
    </row>
    <row r="3118" spans="11:11" x14ac:dyDescent="0.3">
      <c r="K3118" s="216"/>
    </row>
    <row r="3119" spans="11:11" x14ac:dyDescent="0.3">
      <c r="K3119" s="216"/>
    </row>
    <row r="3120" spans="11:11" x14ac:dyDescent="0.3">
      <c r="K3120" s="216"/>
    </row>
    <row r="3121" spans="11:11" x14ac:dyDescent="0.3">
      <c r="K3121" s="216"/>
    </row>
    <row r="3122" spans="11:11" x14ac:dyDescent="0.3">
      <c r="K3122" s="216"/>
    </row>
    <row r="3123" spans="11:11" x14ac:dyDescent="0.3">
      <c r="K3123" s="216"/>
    </row>
    <row r="3124" spans="11:11" x14ac:dyDescent="0.3">
      <c r="K3124" s="216"/>
    </row>
    <row r="3125" spans="11:11" x14ac:dyDescent="0.3">
      <c r="K3125" s="216"/>
    </row>
    <row r="3126" spans="11:11" x14ac:dyDescent="0.3">
      <c r="K3126" s="216"/>
    </row>
    <row r="3127" spans="11:11" x14ac:dyDescent="0.3">
      <c r="K3127" s="216"/>
    </row>
    <row r="3128" spans="11:11" x14ac:dyDescent="0.3">
      <c r="K3128" s="216"/>
    </row>
    <row r="3129" spans="11:11" x14ac:dyDescent="0.3">
      <c r="K3129" s="216"/>
    </row>
    <row r="3130" spans="11:11" x14ac:dyDescent="0.3">
      <c r="K3130" s="216"/>
    </row>
    <row r="3131" spans="11:11" x14ac:dyDescent="0.3">
      <c r="K3131" s="216"/>
    </row>
    <row r="3132" spans="11:11" x14ac:dyDescent="0.3">
      <c r="K3132" s="216"/>
    </row>
    <row r="3133" spans="11:11" x14ac:dyDescent="0.3">
      <c r="K3133" s="216"/>
    </row>
    <row r="3134" spans="11:11" x14ac:dyDescent="0.3">
      <c r="K3134" s="216"/>
    </row>
    <row r="3135" spans="11:11" x14ac:dyDescent="0.3">
      <c r="K3135" s="216"/>
    </row>
    <row r="3136" spans="11:11" x14ac:dyDescent="0.3">
      <c r="K3136" s="216"/>
    </row>
    <row r="3137" spans="11:11" x14ac:dyDescent="0.3">
      <c r="K3137" s="216"/>
    </row>
    <row r="3138" spans="11:11" x14ac:dyDescent="0.3">
      <c r="K3138" s="216"/>
    </row>
    <row r="3139" spans="11:11" x14ac:dyDescent="0.3">
      <c r="K3139" s="216"/>
    </row>
    <row r="3140" spans="11:11" x14ac:dyDescent="0.3">
      <c r="K3140" s="216"/>
    </row>
    <row r="3141" spans="11:11" x14ac:dyDescent="0.3">
      <c r="K3141" s="216"/>
    </row>
    <row r="3142" spans="11:11" x14ac:dyDescent="0.3">
      <c r="K3142" s="216"/>
    </row>
    <row r="3143" spans="11:11" x14ac:dyDescent="0.3">
      <c r="K3143" s="216"/>
    </row>
    <row r="3144" spans="11:11" x14ac:dyDescent="0.3">
      <c r="K3144" s="216"/>
    </row>
    <row r="3145" spans="11:11" x14ac:dyDescent="0.3">
      <c r="K3145" s="216"/>
    </row>
    <row r="3146" spans="11:11" x14ac:dyDescent="0.3">
      <c r="K3146" s="216"/>
    </row>
    <row r="3147" spans="11:11" x14ac:dyDescent="0.3">
      <c r="K3147" s="216"/>
    </row>
    <row r="3148" spans="11:11" x14ac:dyDescent="0.3">
      <c r="K3148" s="216"/>
    </row>
    <row r="3149" spans="11:11" x14ac:dyDescent="0.3">
      <c r="K3149" s="216"/>
    </row>
    <row r="3150" spans="11:11" x14ac:dyDescent="0.3">
      <c r="K3150" s="216"/>
    </row>
    <row r="3151" spans="11:11" x14ac:dyDescent="0.3">
      <c r="K3151" s="216"/>
    </row>
    <row r="3152" spans="11:11" x14ac:dyDescent="0.3">
      <c r="K3152" s="216"/>
    </row>
    <row r="3153" spans="11:11" x14ac:dyDescent="0.3">
      <c r="K3153" s="216"/>
    </row>
    <row r="3154" spans="11:11" x14ac:dyDescent="0.3">
      <c r="K3154" s="216"/>
    </row>
    <row r="3155" spans="11:11" x14ac:dyDescent="0.3">
      <c r="K3155" s="216"/>
    </row>
    <row r="3156" spans="11:11" x14ac:dyDescent="0.3">
      <c r="K3156" s="216"/>
    </row>
    <row r="3157" spans="11:11" x14ac:dyDescent="0.3">
      <c r="K3157" s="216"/>
    </row>
    <row r="3158" spans="11:11" x14ac:dyDescent="0.3">
      <c r="K3158" s="216"/>
    </row>
    <row r="3159" spans="11:11" x14ac:dyDescent="0.3">
      <c r="K3159" s="216"/>
    </row>
    <row r="3160" spans="11:11" x14ac:dyDescent="0.3">
      <c r="K3160" s="216"/>
    </row>
    <row r="3161" spans="11:11" x14ac:dyDescent="0.3">
      <c r="K3161" s="216"/>
    </row>
    <row r="3162" spans="11:11" x14ac:dyDescent="0.3">
      <c r="K3162" s="216"/>
    </row>
    <row r="3163" spans="11:11" x14ac:dyDescent="0.3">
      <c r="K3163" s="216"/>
    </row>
    <row r="3164" spans="11:11" x14ac:dyDescent="0.3">
      <c r="K3164" s="216"/>
    </row>
    <row r="3165" spans="11:11" x14ac:dyDescent="0.3">
      <c r="K3165" s="216"/>
    </row>
    <row r="3166" spans="11:11" x14ac:dyDescent="0.3">
      <c r="K3166" s="216"/>
    </row>
    <row r="3167" spans="11:11" x14ac:dyDescent="0.3">
      <c r="K3167" s="216"/>
    </row>
    <row r="3168" spans="11:11" x14ac:dyDescent="0.3">
      <c r="K3168" s="216"/>
    </row>
    <row r="3169" spans="11:11" x14ac:dyDescent="0.3">
      <c r="K3169" s="216"/>
    </row>
    <row r="3170" spans="11:11" x14ac:dyDescent="0.3">
      <c r="K3170" s="216"/>
    </row>
    <row r="3171" spans="11:11" x14ac:dyDescent="0.3">
      <c r="K3171" s="216"/>
    </row>
    <row r="3172" spans="11:11" x14ac:dyDescent="0.3">
      <c r="K3172" s="216"/>
    </row>
    <row r="3173" spans="11:11" x14ac:dyDescent="0.3">
      <c r="K3173" s="216"/>
    </row>
    <row r="3174" spans="11:11" x14ac:dyDescent="0.3">
      <c r="K3174" s="216"/>
    </row>
    <row r="3175" spans="11:11" x14ac:dyDescent="0.3">
      <c r="K3175" s="216"/>
    </row>
    <row r="3176" spans="11:11" x14ac:dyDescent="0.3">
      <c r="K3176" s="216"/>
    </row>
    <row r="3177" spans="11:11" x14ac:dyDescent="0.3">
      <c r="K3177" s="216"/>
    </row>
    <row r="3178" spans="11:11" x14ac:dyDescent="0.3">
      <c r="K3178" s="216"/>
    </row>
    <row r="3179" spans="11:11" x14ac:dyDescent="0.3">
      <c r="K3179" s="216"/>
    </row>
    <row r="3180" spans="11:11" x14ac:dyDescent="0.3">
      <c r="K3180" s="216"/>
    </row>
    <row r="3181" spans="11:11" x14ac:dyDescent="0.3">
      <c r="K3181" s="216"/>
    </row>
    <row r="3182" spans="11:11" x14ac:dyDescent="0.3">
      <c r="K3182" s="216"/>
    </row>
    <row r="3183" spans="11:11" x14ac:dyDescent="0.3">
      <c r="K3183" s="216"/>
    </row>
    <row r="3184" spans="11:11" x14ac:dyDescent="0.3">
      <c r="K3184" s="216"/>
    </row>
    <row r="3185" spans="11:11" x14ac:dyDescent="0.3">
      <c r="K3185" s="216"/>
    </row>
    <row r="3186" spans="11:11" x14ac:dyDescent="0.3">
      <c r="K3186" s="216"/>
    </row>
    <row r="3187" spans="11:11" x14ac:dyDescent="0.3">
      <c r="K3187" s="216"/>
    </row>
    <row r="3188" spans="11:11" x14ac:dyDescent="0.3">
      <c r="K3188" s="216"/>
    </row>
    <row r="3189" spans="11:11" x14ac:dyDescent="0.3">
      <c r="K3189" s="216"/>
    </row>
    <row r="3190" spans="11:11" x14ac:dyDescent="0.3">
      <c r="K3190" s="216"/>
    </row>
    <row r="3191" spans="11:11" x14ac:dyDescent="0.3">
      <c r="K3191" s="216"/>
    </row>
    <row r="3192" spans="11:11" x14ac:dyDescent="0.3">
      <c r="K3192" s="216"/>
    </row>
    <row r="3193" spans="11:11" x14ac:dyDescent="0.3">
      <c r="K3193" s="216"/>
    </row>
    <row r="3194" spans="11:11" x14ac:dyDescent="0.3">
      <c r="K3194" s="216"/>
    </row>
    <row r="3195" spans="11:11" x14ac:dyDescent="0.3">
      <c r="K3195" s="216"/>
    </row>
    <row r="3196" spans="11:11" x14ac:dyDescent="0.3">
      <c r="K3196" s="216"/>
    </row>
    <row r="3197" spans="11:11" x14ac:dyDescent="0.3">
      <c r="K3197" s="216"/>
    </row>
    <row r="3198" spans="11:11" x14ac:dyDescent="0.3">
      <c r="K3198" s="216"/>
    </row>
    <row r="3199" spans="11:11" x14ac:dyDescent="0.3">
      <c r="K3199" s="216"/>
    </row>
    <row r="3200" spans="11:11" x14ac:dyDescent="0.3">
      <c r="K3200" s="216"/>
    </row>
    <row r="3201" spans="11:11" x14ac:dyDescent="0.3">
      <c r="K3201" s="216"/>
    </row>
    <row r="3202" spans="11:11" x14ac:dyDescent="0.3">
      <c r="K3202" s="216"/>
    </row>
    <row r="3203" spans="11:11" x14ac:dyDescent="0.3">
      <c r="K3203" s="216"/>
    </row>
    <row r="3204" spans="11:11" x14ac:dyDescent="0.3">
      <c r="K3204" s="216"/>
    </row>
    <row r="3205" spans="11:11" x14ac:dyDescent="0.3">
      <c r="K3205" s="216"/>
    </row>
    <row r="3206" spans="11:11" x14ac:dyDescent="0.3">
      <c r="K3206" s="216"/>
    </row>
    <row r="3207" spans="11:11" x14ac:dyDescent="0.3">
      <c r="K3207" s="216"/>
    </row>
    <row r="3208" spans="11:11" x14ac:dyDescent="0.3">
      <c r="K3208" s="216"/>
    </row>
    <row r="3209" spans="11:11" x14ac:dyDescent="0.3">
      <c r="K3209" s="216"/>
    </row>
    <row r="3210" spans="11:11" x14ac:dyDescent="0.3">
      <c r="K3210" s="216"/>
    </row>
    <row r="3211" spans="11:11" x14ac:dyDescent="0.3">
      <c r="K3211" s="216"/>
    </row>
    <row r="3212" spans="11:11" x14ac:dyDescent="0.3">
      <c r="K3212" s="216"/>
    </row>
    <row r="3213" spans="11:11" x14ac:dyDescent="0.3">
      <c r="K3213" s="216"/>
    </row>
    <row r="3214" spans="11:11" x14ac:dyDescent="0.3">
      <c r="K3214" s="216"/>
    </row>
    <row r="3215" spans="11:11" x14ac:dyDescent="0.3">
      <c r="K3215" s="216"/>
    </row>
    <row r="3216" spans="11:11" x14ac:dyDescent="0.3">
      <c r="K3216" s="216"/>
    </row>
    <row r="3217" spans="11:11" x14ac:dyDescent="0.3">
      <c r="K3217" s="216"/>
    </row>
    <row r="3218" spans="11:11" x14ac:dyDescent="0.3">
      <c r="K3218" s="216"/>
    </row>
    <row r="3219" spans="11:11" x14ac:dyDescent="0.3">
      <c r="K3219" s="216"/>
    </row>
    <row r="3220" spans="11:11" x14ac:dyDescent="0.3">
      <c r="K3220" s="216"/>
    </row>
    <row r="3221" spans="11:11" x14ac:dyDescent="0.3">
      <c r="K3221" s="216"/>
    </row>
    <row r="3222" spans="11:11" x14ac:dyDescent="0.3">
      <c r="K3222" s="216"/>
    </row>
    <row r="3223" spans="11:11" x14ac:dyDescent="0.3">
      <c r="K3223" s="216"/>
    </row>
    <row r="3224" spans="11:11" x14ac:dyDescent="0.3">
      <c r="K3224" s="216"/>
    </row>
    <row r="3225" spans="11:11" x14ac:dyDescent="0.3">
      <c r="K3225" s="216"/>
    </row>
    <row r="3226" spans="11:11" x14ac:dyDescent="0.3">
      <c r="K3226" s="216"/>
    </row>
    <row r="3227" spans="11:11" x14ac:dyDescent="0.3">
      <c r="K3227" s="216"/>
    </row>
    <row r="3228" spans="11:11" x14ac:dyDescent="0.3">
      <c r="K3228" s="216"/>
    </row>
    <row r="3229" spans="11:11" x14ac:dyDescent="0.3">
      <c r="K3229" s="216"/>
    </row>
    <row r="3230" spans="11:11" x14ac:dyDescent="0.3">
      <c r="K3230" s="216"/>
    </row>
    <row r="3231" spans="11:11" x14ac:dyDescent="0.3">
      <c r="K3231" s="216"/>
    </row>
    <row r="3232" spans="11:11" x14ac:dyDescent="0.3">
      <c r="K3232" s="216"/>
    </row>
    <row r="3233" spans="11:11" x14ac:dyDescent="0.3">
      <c r="K3233" s="216"/>
    </row>
    <row r="3234" spans="11:11" x14ac:dyDescent="0.3">
      <c r="K3234" s="216"/>
    </row>
    <row r="3235" spans="11:11" x14ac:dyDescent="0.3">
      <c r="K3235" s="216"/>
    </row>
    <row r="3236" spans="11:11" x14ac:dyDescent="0.3">
      <c r="K3236" s="216"/>
    </row>
    <row r="3237" spans="11:11" x14ac:dyDescent="0.3">
      <c r="K3237" s="216"/>
    </row>
    <row r="3238" spans="11:11" x14ac:dyDescent="0.3">
      <c r="K3238" s="216"/>
    </row>
    <row r="3239" spans="11:11" x14ac:dyDescent="0.3">
      <c r="K3239" s="216"/>
    </row>
    <row r="3240" spans="11:11" x14ac:dyDescent="0.3">
      <c r="K3240" s="216"/>
    </row>
    <row r="3241" spans="11:11" x14ac:dyDescent="0.3">
      <c r="K3241" s="216"/>
    </row>
    <row r="3242" spans="11:11" x14ac:dyDescent="0.3">
      <c r="K3242" s="216"/>
    </row>
    <row r="3243" spans="11:11" x14ac:dyDescent="0.3">
      <c r="K3243" s="216"/>
    </row>
    <row r="3244" spans="11:11" x14ac:dyDescent="0.3">
      <c r="K3244" s="216"/>
    </row>
    <row r="3245" spans="11:11" x14ac:dyDescent="0.3">
      <c r="K3245" s="216"/>
    </row>
    <row r="3246" spans="11:11" x14ac:dyDescent="0.3">
      <c r="K3246" s="216"/>
    </row>
    <row r="3247" spans="11:11" x14ac:dyDescent="0.3">
      <c r="K3247" s="216"/>
    </row>
    <row r="3248" spans="11:11" x14ac:dyDescent="0.3">
      <c r="K3248" s="216"/>
    </row>
    <row r="3249" spans="11:11" x14ac:dyDescent="0.3">
      <c r="K3249" s="216"/>
    </row>
    <row r="3250" spans="11:11" x14ac:dyDescent="0.3">
      <c r="K3250" s="216"/>
    </row>
    <row r="3251" spans="11:11" x14ac:dyDescent="0.3">
      <c r="K3251" s="216"/>
    </row>
    <row r="3252" spans="11:11" x14ac:dyDescent="0.3">
      <c r="K3252" s="216"/>
    </row>
    <row r="3253" spans="11:11" x14ac:dyDescent="0.3">
      <c r="K3253" s="216"/>
    </row>
    <row r="3254" spans="11:11" x14ac:dyDescent="0.3">
      <c r="K3254" s="216"/>
    </row>
    <row r="3255" spans="11:11" x14ac:dyDescent="0.3">
      <c r="K3255" s="216"/>
    </row>
    <row r="3256" spans="11:11" x14ac:dyDescent="0.3">
      <c r="K3256" s="216"/>
    </row>
    <row r="3257" spans="11:11" x14ac:dyDescent="0.3">
      <c r="K3257" s="216"/>
    </row>
    <row r="3258" spans="11:11" x14ac:dyDescent="0.3">
      <c r="K3258" s="216"/>
    </row>
    <row r="3259" spans="11:11" x14ac:dyDescent="0.3">
      <c r="K3259" s="216"/>
    </row>
    <row r="3260" spans="11:11" x14ac:dyDescent="0.3">
      <c r="K3260" s="216"/>
    </row>
    <row r="3261" spans="11:11" x14ac:dyDescent="0.3">
      <c r="K3261" s="216"/>
    </row>
    <row r="3262" spans="11:11" x14ac:dyDescent="0.3">
      <c r="K3262" s="216"/>
    </row>
    <row r="3263" spans="11:11" x14ac:dyDescent="0.3">
      <c r="K3263" s="216"/>
    </row>
    <row r="3264" spans="11:11" x14ac:dyDescent="0.3">
      <c r="K3264" s="216"/>
    </row>
    <row r="3265" spans="11:11" x14ac:dyDescent="0.3">
      <c r="K3265" s="216"/>
    </row>
    <row r="3266" spans="11:11" x14ac:dyDescent="0.3">
      <c r="K3266" s="216"/>
    </row>
    <row r="3267" spans="11:11" x14ac:dyDescent="0.3">
      <c r="K3267" s="216"/>
    </row>
    <row r="3268" spans="11:11" x14ac:dyDescent="0.3">
      <c r="K3268" s="216"/>
    </row>
    <row r="3269" spans="11:11" x14ac:dyDescent="0.3">
      <c r="K3269" s="216"/>
    </row>
    <row r="3270" spans="11:11" x14ac:dyDescent="0.3">
      <c r="K3270" s="216"/>
    </row>
    <row r="3271" spans="11:11" x14ac:dyDescent="0.3">
      <c r="K3271" s="216"/>
    </row>
    <row r="3272" spans="11:11" x14ac:dyDescent="0.3">
      <c r="K3272" s="216"/>
    </row>
    <row r="3273" spans="11:11" x14ac:dyDescent="0.3">
      <c r="K3273" s="216"/>
    </row>
    <row r="3274" spans="11:11" x14ac:dyDescent="0.3">
      <c r="K3274" s="216"/>
    </row>
    <row r="3275" spans="11:11" x14ac:dyDescent="0.3">
      <c r="K3275" s="216"/>
    </row>
    <row r="3276" spans="11:11" x14ac:dyDescent="0.3">
      <c r="K3276" s="216"/>
    </row>
    <row r="3277" spans="11:11" x14ac:dyDescent="0.3">
      <c r="K3277" s="216"/>
    </row>
    <row r="3278" spans="11:11" x14ac:dyDescent="0.3">
      <c r="K3278" s="216"/>
    </row>
    <row r="3279" spans="11:11" x14ac:dyDescent="0.3">
      <c r="K3279" s="216"/>
    </row>
    <row r="3280" spans="11:11" x14ac:dyDescent="0.3">
      <c r="K3280" s="216"/>
    </row>
    <row r="3281" spans="11:11" x14ac:dyDescent="0.3">
      <c r="K3281" s="216"/>
    </row>
    <row r="3282" spans="11:11" x14ac:dyDescent="0.3">
      <c r="K3282" s="216"/>
    </row>
    <row r="3283" spans="11:11" x14ac:dyDescent="0.3">
      <c r="K3283" s="216"/>
    </row>
    <row r="3284" spans="11:11" x14ac:dyDescent="0.3">
      <c r="K3284" s="216"/>
    </row>
    <row r="3285" spans="11:11" x14ac:dyDescent="0.3">
      <c r="K3285" s="216"/>
    </row>
    <row r="3286" spans="11:11" x14ac:dyDescent="0.3">
      <c r="K3286" s="216"/>
    </row>
    <row r="3287" spans="11:11" x14ac:dyDescent="0.3">
      <c r="K3287" s="216"/>
    </row>
    <row r="3288" spans="11:11" x14ac:dyDescent="0.3">
      <c r="K3288" s="216"/>
    </row>
    <row r="3289" spans="11:11" x14ac:dyDescent="0.3">
      <c r="K3289" s="216"/>
    </row>
    <row r="3290" spans="11:11" x14ac:dyDescent="0.3">
      <c r="K3290" s="216"/>
    </row>
    <row r="3291" spans="11:11" x14ac:dyDescent="0.3">
      <c r="K3291" s="216"/>
    </row>
    <row r="3292" spans="11:11" x14ac:dyDescent="0.3">
      <c r="K3292" s="216"/>
    </row>
    <row r="3293" spans="11:11" x14ac:dyDescent="0.3">
      <c r="K3293" s="216"/>
    </row>
    <row r="3294" spans="11:11" x14ac:dyDescent="0.3">
      <c r="K3294" s="216"/>
    </row>
    <row r="3295" spans="11:11" x14ac:dyDescent="0.3">
      <c r="K3295" s="216"/>
    </row>
    <row r="3296" spans="11:11" x14ac:dyDescent="0.3">
      <c r="K3296" s="216"/>
    </row>
    <row r="3297" spans="11:11" x14ac:dyDescent="0.3">
      <c r="K3297" s="216"/>
    </row>
    <row r="3298" spans="11:11" x14ac:dyDescent="0.3">
      <c r="K3298" s="216"/>
    </row>
    <row r="3299" spans="11:11" x14ac:dyDescent="0.3">
      <c r="K3299" s="216"/>
    </row>
    <row r="3300" spans="11:11" x14ac:dyDescent="0.3">
      <c r="K3300" s="216"/>
    </row>
    <row r="3301" spans="11:11" x14ac:dyDescent="0.3">
      <c r="K3301" s="216"/>
    </row>
    <row r="3302" spans="11:11" x14ac:dyDescent="0.3">
      <c r="K3302" s="216"/>
    </row>
    <row r="3303" spans="11:11" x14ac:dyDescent="0.3">
      <c r="K3303" s="216"/>
    </row>
    <row r="3304" spans="11:11" x14ac:dyDescent="0.3">
      <c r="K3304" s="216"/>
    </row>
    <row r="3305" spans="11:11" x14ac:dyDescent="0.3">
      <c r="K3305" s="216"/>
    </row>
    <row r="3306" spans="11:11" x14ac:dyDescent="0.3">
      <c r="K3306" s="216"/>
    </row>
    <row r="3307" spans="11:11" x14ac:dyDescent="0.3">
      <c r="K3307" s="216"/>
    </row>
    <row r="3308" spans="11:11" x14ac:dyDescent="0.3">
      <c r="K3308" s="216"/>
    </row>
    <row r="3309" spans="11:11" x14ac:dyDescent="0.3">
      <c r="K3309" s="216"/>
    </row>
    <row r="3310" spans="11:11" x14ac:dyDescent="0.3">
      <c r="K3310" s="216"/>
    </row>
    <row r="3311" spans="11:11" x14ac:dyDescent="0.3">
      <c r="K3311" s="216"/>
    </row>
    <row r="3312" spans="11:11" x14ac:dyDescent="0.3">
      <c r="K3312" s="216"/>
    </row>
    <row r="3313" spans="11:11" x14ac:dyDescent="0.3">
      <c r="K3313" s="216"/>
    </row>
    <row r="3314" spans="11:11" x14ac:dyDescent="0.3">
      <c r="K3314" s="216"/>
    </row>
    <row r="3315" spans="11:11" x14ac:dyDescent="0.3">
      <c r="K3315" s="216"/>
    </row>
    <row r="3316" spans="11:11" x14ac:dyDescent="0.3">
      <c r="K3316" s="216"/>
    </row>
    <row r="3317" spans="11:11" x14ac:dyDescent="0.3">
      <c r="K3317" s="216"/>
    </row>
    <row r="3318" spans="11:11" x14ac:dyDescent="0.3">
      <c r="K3318" s="216"/>
    </row>
    <row r="3319" spans="11:11" x14ac:dyDescent="0.3">
      <c r="K3319" s="216"/>
    </row>
    <row r="3320" spans="11:11" x14ac:dyDescent="0.3">
      <c r="K3320" s="216"/>
    </row>
    <row r="3321" spans="11:11" x14ac:dyDescent="0.3">
      <c r="K3321" s="216"/>
    </row>
    <row r="3322" spans="11:11" x14ac:dyDescent="0.3">
      <c r="K3322" s="216"/>
    </row>
    <row r="3323" spans="11:11" x14ac:dyDescent="0.3">
      <c r="K3323" s="216"/>
    </row>
    <row r="3324" spans="11:11" x14ac:dyDescent="0.3">
      <c r="K3324" s="216"/>
    </row>
    <row r="3325" spans="11:11" x14ac:dyDescent="0.3">
      <c r="K3325" s="216"/>
    </row>
    <row r="3326" spans="11:11" x14ac:dyDescent="0.3">
      <c r="K3326" s="216"/>
    </row>
    <row r="3327" spans="11:11" x14ac:dyDescent="0.3">
      <c r="K3327" s="216"/>
    </row>
    <row r="3328" spans="11:11" x14ac:dyDescent="0.3">
      <c r="K3328" s="216"/>
    </row>
    <row r="3329" spans="11:11" x14ac:dyDescent="0.3">
      <c r="K3329" s="216"/>
    </row>
    <row r="3330" spans="11:11" x14ac:dyDescent="0.3">
      <c r="K3330" s="216"/>
    </row>
    <row r="3331" spans="11:11" x14ac:dyDescent="0.3">
      <c r="K3331" s="216"/>
    </row>
    <row r="3332" spans="11:11" x14ac:dyDescent="0.3">
      <c r="K3332" s="216"/>
    </row>
    <row r="3333" spans="11:11" x14ac:dyDescent="0.3">
      <c r="K3333" s="216"/>
    </row>
    <row r="3334" spans="11:11" x14ac:dyDescent="0.3">
      <c r="K3334" s="216"/>
    </row>
    <row r="3335" spans="11:11" x14ac:dyDescent="0.3">
      <c r="K3335" s="216"/>
    </row>
    <row r="3336" spans="11:11" x14ac:dyDescent="0.3">
      <c r="K3336" s="216"/>
    </row>
    <row r="3337" spans="11:11" x14ac:dyDescent="0.3">
      <c r="K3337" s="216"/>
    </row>
    <row r="3338" spans="11:11" x14ac:dyDescent="0.3">
      <c r="K3338" s="216"/>
    </row>
    <row r="3339" spans="11:11" x14ac:dyDescent="0.3">
      <c r="K3339" s="216"/>
    </row>
    <row r="3340" spans="11:11" x14ac:dyDescent="0.3">
      <c r="K3340" s="216"/>
    </row>
    <row r="3341" spans="11:11" x14ac:dyDescent="0.3">
      <c r="K3341" s="216"/>
    </row>
    <row r="3342" spans="11:11" x14ac:dyDescent="0.3">
      <c r="K3342" s="216"/>
    </row>
    <row r="3343" spans="11:11" x14ac:dyDescent="0.3">
      <c r="K3343" s="216"/>
    </row>
    <row r="3344" spans="11:11" x14ac:dyDescent="0.3">
      <c r="K3344" s="216"/>
    </row>
    <row r="3345" spans="11:11" x14ac:dyDescent="0.3">
      <c r="K3345" s="216"/>
    </row>
    <row r="3346" spans="11:11" x14ac:dyDescent="0.3">
      <c r="K3346" s="216"/>
    </row>
    <row r="3347" spans="11:11" x14ac:dyDescent="0.3">
      <c r="K3347" s="216"/>
    </row>
    <row r="3348" spans="11:11" x14ac:dyDescent="0.3">
      <c r="K3348" s="216"/>
    </row>
    <row r="3349" spans="11:11" x14ac:dyDescent="0.3">
      <c r="K3349" s="216"/>
    </row>
    <row r="3350" spans="11:11" x14ac:dyDescent="0.3">
      <c r="K3350" s="216"/>
    </row>
    <row r="3351" spans="11:11" x14ac:dyDescent="0.3">
      <c r="K3351" s="216"/>
    </row>
    <row r="3352" spans="11:11" x14ac:dyDescent="0.3">
      <c r="K3352" s="216"/>
    </row>
    <row r="3353" spans="11:11" x14ac:dyDescent="0.3">
      <c r="K3353" s="216"/>
    </row>
    <row r="3354" spans="11:11" x14ac:dyDescent="0.3">
      <c r="K3354" s="216"/>
    </row>
    <row r="3355" spans="11:11" x14ac:dyDescent="0.3">
      <c r="K3355" s="216"/>
    </row>
    <row r="3356" spans="11:11" x14ac:dyDescent="0.3">
      <c r="K3356" s="216"/>
    </row>
    <row r="3357" spans="11:11" x14ac:dyDescent="0.3">
      <c r="K3357" s="216"/>
    </row>
    <row r="3358" spans="11:11" x14ac:dyDescent="0.3">
      <c r="K3358" s="216"/>
    </row>
    <row r="3359" spans="11:11" x14ac:dyDescent="0.3">
      <c r="K3359" s="216"/>
    </row>
    <row r="3360" spans="11:11" x14ac:dyDescent="0.3">
      <c r="K3360" s="216"/>
    </row>
    <row r="3361" spans="11:11" x14ac:dyDescent="0.3">
      <c r="K3361" s="216"/>
    </row>
    <row r="3362" spans="11:11" x14ac:dyDescent="0.3">
      <c r="K3362" s="216"/>
    </row>
    <row r="3363" spans="11:11" x14ac:dyDescent="0.3">
      <c r="K3363" s="216"/>
    </row>
    <row r="3364" spans="11:11" x14ac:dyDescent="0.3">
      <c r="K3364" s="216"/>
    </row>
    <row r="3365" spans="11:11" x14ac:dyDescent="0.3">
      <c r="K3365" s="216"/>
    </row>
    <row r="3366" spans="11:11" x14ac:dyDescent="0.3">
      <c r="K3366" s="216"/>
    </row>
    <row r="3367" spans="11:11" x14ac:dyDescent="0.3">
      <c r="K3367" s="216"/>
    </row>
    <row r="3368" spans="11:11" x14ac:dyDescent="0.3">
      <c r="K3368" s="216"/>
    </row>
    <row r="3369" spans="11:11" x14ac:dyDescent="0.3">
      <c r="K3369" s="216"/>
    </row>
    <row r="3370" spans="11:11" x14ac:dyDescent="0.3">
      <c r="K3370" s="216"/>
    </row>
    <row r="3371" spans="11:11" x14ac:dyDescent="0.3">
      <c r="K3371" s="216"/>
    </row>
    <row r="3372" spans="11:11" x14ac:dyDescent="0.3">
      <c r="K3372" s="216"/>
    </row>
    <row r="3373" spans="11:11" x14ac:dyDescent="0.3">
      <c r="K3373" s="216"/>
    </row>
    <row r="3374" spans="11:11" x14ac:dyDescent="0.3">
      <c r="K3374" s="216"/>
    </row>
    <row r="3375" spans="11:11" x14ac:dyDescent="0.3">
      <c r="K3375" s="216"/>
    </row>
    <row r="3376" spans="11:11" x14ac:dyDescent="0.3">
      <c r="K3376" s="216"/>
    </row>
    <row r="3377" spans="11:11" x14ac:dyDescent="0.3">
      <c r="K3377" s="216"/>
    </row>
    <row r="3378" spans="11:11" x14ac:dyDescent="0.3">
      <c r="K3378" s="216"/>
    </row>
    <row r="3379" spans="11:11" x14ac:dyDescent="0.3">
      <c r="K3379" s="216"/>
    </row>
    <row r="3380" spans="11:11" x14ac:dyDescent="0.3">
      <c r="K3380" s="216"/>
    </row>
    <row r="3381" spans="11:11" x14ac:dyDescent="0.3">
      <c r="K3381" s="216"/>
    </row>
    <row r="3382" spans="11:11" x14ac:dyDescent="0.3">
      <c r="K3382" s="216"/>
    </row>
    <row r="3383" spans="11:11" x14ac:dyDescent="0.3">
      <c r="K3383" s="216"/>
    </row>
    <row r="3384" spans="11:11" x14ac:dyDescent="0.3">
      <c r="K3384" s="216"/>
    </row>
    <row r="3385" spans="11:11" x14ac:dyDescent="0.3">
      <c r="K3385" s="216"/>
    </row>
    <row r="3386" spans="11:11" x14ac:dyDescent="0.3">
      <c r="K3386" s="216"/>
    </row>
    <row r="3387" spans="11:11" x14ac:dyDescent="0.3">
      <c r="K3387" s="216"/>
    </row>
    <row r="3388" spans="11:11" x14ac:dyDescent="0.3">
      <c r="K3388" s="216"/>
    </row>
    <row r="3389" spans="11:11" x14ac:dyDescent="0.3">
      <c r="K3389" s="216"/>
    </row>
    <row r="3390" spans="11:11" x14ac:dyDescent="0.3">
      <c r="K3390" s="216"/>
    </row>
    <row r="3391" spans="11:11" x14ac:dyDescent="0.3">
      <c r="K3391" s="216"/>
    </row>
    <row r="3392" spans="11:11" x14ac:dyDescent="0.3">
      <c r="K3392" s="216"/>
    </row>
    <row r="3393" spans="11:11" x14ac:dyDescent="0.3">
      <c r="K3393" s="216"/>
    </row>
    <row r="3394" spans="11:11" x14ac:dyDescent="0.3">
      <c r="K3394" s="216"/>
    </row>
    <row r="3395" spans="11:11" x14ac:dyDescent="0.3">
      <c r="K3395" s="216"/>
    </row>
    <row r="3396" spans="11:11" x14ac:dyDescent="0.3">
      <c r="K3396" s="216"/>
    </row>
    <row r="3397" spans="11:11" x14ac:dyDescent="0.3">
      <c r="K3397" s="216"/>
    </row>
    <row r="3398" spans="11:11" x14ac:dyDescent="0.3">
      <c r="K3398" s="216"/>
    </row>
    <row r="3399" spans="11:11" x14ac:dyDescent="0.3">
      <c r="K3399" s="216"/>
    </row>
    <row r="3400" spans="11:11" x14ac:dyDescent="0.3">
      <c r="K3400" s="216"/>
    </row>
    <row r="3401" spans="11:11" x14ac:dyDescent="0.3">
      <c r="K3401" s="216"/>
    </row>
    <row r="3402" spans="11:11" x14ac:dyDescent="0.3">
      <c r="K3402" s="216"/>
    </row>
    <row r="3403" spans="11:11" x14ac:dyDescent="0.3">
      <c r="K3403" s="216"/>
    </row>
    <row r="3404" spans="11:11" x14ac:dyDescent="0.3">
      <c r="K3404" s="216"/>
    </row>
    <row r="3405" spans="11:11" x14ac:dyDescent="0.3">
      <c r="K3405" s="216"/>
    </row>
    <row r="3406" spans="11:11" x14ac:dyDescent="0.3">
      <c r="K3406" s="216"/>
    </row>
    <row r="3407" spans="11:11" x14ac:dyDescent="0.3">
      <c r="K3407" s="216"/>
    </row>
    <row r="3408" spans="11:11" x14ac:dyDescent="0.3">
      <c r="K3408" s="216"/>
    </row>
    <row r="3409" spans="11:11" x14ac:dyDescent="0.3">
      <c r="K3409" s="216"/>
    </row>
    <row r="3410" spans="11:11" x14ac:dyDescent="0.3">
      <c r="K3410" s="216"/>
    </row>
    <row r="3411" spans="11:11" x14ac:dyDescent="0.3">
      <c r="K3411" s="216"/>
    </row>
    <row r="3412" spans="11:11" x14ac:dyDescent="0.3">
      <c r="K3412" s="216"/>
    </row>
    <row r="3413" spans="11:11" x14ac:dyDescent="0.3">
      <c r="K3413" s="216"/>
    </row>
    <row r="3414" spans="11:11" x14ac:dyDescent="0.3">
      <c r="K3414" s="216"/>
    </row>
    <row r="3415" spans="11:11" x14ac:dyDescent="0.3">
      <c r="K3415" s="216"/>
    </row>
    <row r="3416" spans="11:11" x14ac:dyDescent="0.3">
      <c r="K3416" s="216"/>
    </row>
    <row r="3417" spans="11:11" x14ac:dyDescent="0.3">
      <c r="K3417" s="216"/>
    </row>
    <row r="3418" spans="11:11" x14ac:dyDescent="0.3">
      <c r="K3418" s="216"/>
    </row>
    <row r="3419" spans="11:11" x14ac:dyDescent="0.3">
      <c r="K3419" s="216"/>
    </row>
    <row r="3420" spans="11:11" x14ac:dyDescent="0.3">
      <c r="K3420" s="216"/>
    </row>
    <row r="3421" spans="11:11" x14ac:dyDescent="0.3">
      <c r="K3421" s="216"/>
    </row>
    <row r="3422" spans="11:11" x14ac:dyDescent="0.3">
      <c r="K3422" s="216"/>
    </row>
    <row r="3423" spans="11:11" x14ac:dyDescent="0.3">
      <c r="K3423" s="216"/>
    </row>
    <row r="3424" spans="11:11" x14ac:dyDescent="0.3">
      <c r="K3424" s="216"/>
    </row>
    <row r="3425" spans="11:11" x14ac:dyDescent="0.3">
      <c r="K3425" s="216"/>
    </row>
    <row r="3426" spans="11:11" x14ac:dyDescent="0.3">
      <c r="K3426" s="216"/>
    </row>
    <row r="3427" spans="11:11" x14ac:dyDescent="0.3">
      <c r="K3427" s="216"/>
    </row>
    <row r="3428" spans="11:11" x14ac:dyDescent="0.3">
      <c r="K3428" s="216"/>
    </row>
    <row r="3429" spans="11:11" x14ac:dyDescent="0.3">
      <c r="K3429" s="216"/>
    </row>
    <row r="3430" spans="11:11" x14ac:dyDescent="0.3">
      <c r="K3430" s="216"/>
    </row>
    <row r="3431" spans="11:11" x14ac:dyDescent="0.3">
      <c r="K3431" s="216"/>
    </row>
    <row r="3432" spans="11:11" x14ac:dyDescent="0.3">
      <c r="K3432" s="216"/>
    </row>
    <row r="3433" spans="11:11" x14ac:dyDescent="0.3">
      <c r="K3433" s="216"/>
    </row>
    <row r="3434" spans="11:11" x14ac:dyDescent="0.3">
      <c r="K3434" s="216"/>
    </row>
    <row r="3435" spans="11:11" x14ac:dyDescent="0.3">
      <c r="K3435" s="216"/>
    </row>
    <row r="3436" spans="11:11" x14ac:dyDescent="0.3">
      <c r="K3436" s="216"/>
    </row>
    <row r="3437" spans="11:11" x14ac:dyDescent="0.3">
      <c r="K3437" s="216"/>
    </row>
    <row r="3438" spans="11:11" x14ac:dyDescent="0.3">
      <c r="K3438" s="216"/>
    </row>
    <row r="3439" spans="11:11" x14ac:dyDescent="0.3">
      <c r="K3439" s="216"/>
    </row>
    <row r="3440" spans="11:11" x14ac:dyDescent="0.3">
      <c r="K3440" s="216"/>
    </row>
    <row r="3441" spans="11:11" x14ac:dyDescent="0.3">
      <c r="K3441" s="216"/>
    </row>
    <row r="3442" spans="11:11" x14ac:dyDescent="0.3">
      <c r="K3442" s="216"/>
    </row>
    <row r="3443" spans="11:11" x14ac:dyDescent="0.3">
      <c r="K3443" s="216"/>
    </row>
    <row r="3444" spans="11:11" x14ac:dyDescent="0.3">
      <c r="K3444" s="216"/>
    </row>
    <row r="3445" spans="11:11" x14ac:dyDescent="0.3">
      <c r="K3445" s="216"/>
    </row>
    <row r="3446" spans="11:11" x14ac:dyDescent="0.3">
      <c r="K3446" s="216"/>
    </row>
    <row r="3447" spans="11:11" x14ac:dyDescent="0.3">
      <c r="K3447" s="216"/>
    </row>
    <row r="3448" spans="11:11" x14ac:dyDescent="0.3">
      <c r="K3448" s="216"/>
    </row>
    <row r="3449" spans="11:11" x14ac:dyDescent="0.3">
      <c r="K3449" s="216"/>
    </row>
    <row r="3450" spans="11:11" x14ac:dyDescent="0.3">
      <c r="K3450" s="216"/>
    </row>
    <row r="3451" spans="11:11" x14ac:dyDescent="0.3">
      <c r="K3451" s="216"/>
    </row>
    <row r="3452" spans="11:11" x14ac:dyDescent="0.3">
      <c r="K3452" s="216"/>
    </row>
    <row r="3453" spans="11:11" x14ac:dyDescent="0.3">
      <c r="K3453" s="216"/>
    </row>
    <row r="3454" spans="11:11" x14ac:dyDescent="0.3">
      <c r="K3454" s="216"/>
    </row>
    <row r="3455" spans="11:11" x14ac:dyDescent="0.3">
      <c r="K3455" s="216"/>
    </row>
    <row r="3456" spans="11:11" x14ac:dyDescent="0.3">
      <c r="K3456" s="216"/>
    </row>
    <row r="3457" spans="11:11" x14ac:dyDescent="0.3">
      <c r="K3457" s="216"/>
    </row>
    <row r="3458" spans="11:11" x14ac:dyDescent="0.3">
      <c r="K3458" s="216"/>
    </row>
    <row r="3459" spans="11:11" x14ac:dyDescent="0.3">
      <c r="K3459" s="216"/>
    </row>
    <row r="3460" spans="11:11" x14ac:dyDescent="0.3">
      <c r="K3460" s="216"/>
    </row>
    <row r="3461" spans="11:11" x14ac:dyDescent="0.3">
      <c r="K3461" s="216"/>
    </row>
    <row r="3462" spans="11:11" x14ac:dyDescent="0.3">
      <c r="K3462" s="216"/>
    </row>
    <row r="3463" spans="11:11" x14ac:dyDescent="0.3">
      <c r="K3463" s="216"/>
    </row>
    <row r="3464" spans="11:11" x14ac:dyDescent="0.3">
      <c r="K3464" s="216"/>
    </row>
    <row r="3465" spans="11:11" x14ac:dyDescent="0.3">
      <c r="K3465" s="216"/>
    </row>
    <row r="3466" spans="11:11" x14ac:dyDescent="0.3">
      <c r="K3466" s="216"/>
    </row>
    <row r="3467" spans="11:11" x14ac:dyDescent="0.3">
      <c r="K3467" s="216"/>
    </row>
    <row r="3468" spans="11:11" x14ac:dyDescent="0.3">
      <c r="K3468" s="216"/>
    </row>
    <row r="3469" spans="11:11" x14ac:dyDescent="0.3">
      <c r="K3469" s="216"/>
    </row>
    <row r="3470" spans="11:11" x14ac:dyDescent="0.3">
      <c r="K3470" s="216"/>
    </row>
    <row r="3471" spans="11:11" x14ac:dyDescent="0.3">
      <c r="K3471" s="216"/>
    </row>
    <row r="3472" spans="11:11" x14ac:dyDescent="0.3">
      <c r="K3472" s="216"/>
    </row>
    <row r="3473" spans="11:11" x14ac:dyDescent="0.3">
      <c r="K3473" s="216"/>
    </row>
    <row r="3474" spans="11:11" x14ac:dyDescent="0.3">
      <c r="K3474" s="216"/>
    </row>
    <row r="3475" spans="11:11" x14ac:dyDescent="0.3">
      <c r="K3475" s="216"/>
    </row>
    <row r="3476" spans="11:11" x14ac:dyDescent="0.3">
      <c r="K3476" s="216"/>
    </row>
    <row r="3477" spans="11:11" x14ac:dyDescent="0.3">
      <c r="K3477" s="216"/>
    </row>
    <row r="3478" spans="11:11" x14ac:dyDescent="0.3">
      <c r="K3478" s="216"/>
    </row>
    <row r="3479" spans="11:11" x14ac:dyDescent="0.3">
      <c r="K3479" s="216"/>
    </row>
    <row r="3480" spans="11:11" x14ac:dyDescent="0.3">
      <c r="K3480" s="216"/>
    </row>
    <row r="3481" spans="11:11" x14ac:dyDescent="0.3">
      <c r="K3481" s="216"/>
    </row>
    <row r="3482" spans="11:11" x14ac:dyDescent="0.3">
      <c r="K3482" s="216"/>
    </row>
    <row r="3483" spans="11:11" x14ac:dyDescent="0.3">
      <c r="K3483" s="216"/>
    </row>
    <row r="3484" spans="11:11" x14ac:dyDescent="0.3">
      <c r="K3484" s="216"/>
    </row>
    <row r="3485" spans="11:11" x14ac:dyDescent="0.3">
      <c r="K3485" s="216"/>
    </row>
    <row r="3486" spans="11:11" x14ac:dyDescent="0.3">
      <c r="K3486" s="216"/>
    </row>
    <row r="3487" spans="11:11" x14ac:dyDescent="0.3">
      <c r="K3487" s="216"/>
    </row>
    <row r="3488" spans="11:11" x14ac:dyDescent="0.3">
      <c r="K3488" s="216"/>
    </row>
    <row r="3489" spans="11:11" x14ac:dyDescent="0.3">
      <c r="K3489" s="216"/>
    </row>
    <row r="3490" spans="11:11" x14ac:dyDescent="0.3">
      <c r="K3490" s="216"/>
    </row>
    <row r="3491" spans="11:11" x14ac:dyDescent="0.3">
      <c r="K3491" s="216"/>
    </row>
    <row r="3492" spans="11:11" x14ac:dyDescent="0.3">
      <c r="K3492" s="216"/>
    </row>
    <row r="3493" spans="11:11" x14ac:dyDescent="0.3">
      <c r="K3493" s="216"/>
    </row>
    <row r="3494" spans="11:11" x14ac:dyDescent="0.3">
      <c r="K3494" s="216"/>
    </row>
    <row r="3495" spans="11:11" x14ac:dyDescent="0.3">
      <c r="K3495" s="216"/>
    </row>
    <row r="3496" spans="11:11" x14ac:dyDescent="0.3">
      <c r="K3496" s="216"/>
    </row>
    <row r="3497" spans="11:11" x14ac:dyDescent="0.3">
      <c r="K3497" s="216"/>
    </row>
    <row r="3498" spans="11:11" x14ac:dyDescent="0.3">
      <c r="K3498" s="216"/>
    </row>
    <row r="3499" spans="11:11" x14ac:dyDescent="0.3">
      <c r="K3499" s="216"/>
    </row>
    <row r="3500" spans="11:11" x14ac:dyDescent="0.3">
      <c r="K3500" s="216"/>
    </row>
    <row r="3501" spans="11:11" x14ac:dyDescent="0.3">
      <c r="K3501" s="216"/>
    </row>
    <row r="3502" spans="11:11" x14ac:dyDescent="0.3">
      <c r="K3502" s="216"/>
    </row>
    <row r="3503" spans="11:11" x14ac:dyDescent="0.3">
      <c r="K3503" s="216"/>
    </row>
    <row r="3504" spans="11:11" x14ac:dyDescent="0.3">
      <c r="K3504" s="216"/>
    </row>
    <row r="3505" spans="11:11" x14ac:dyDescent="0.3">
      <c r="K3505" s="216"/>
    </row>
    <row r="3506" spans="11:11" x14ac:dyDescent="0.3">
      <c r="K3506" s="216"/>
    </row>
    <row r="3507" spans="11:11" x14ac:dyDescent="0.3">
      <c r="K3507" s="216"/>
    </row>
    <row r="3508" spans="11:11" x14ac:dyDescent="0.3">
      <c r="K3508" s="216"/>
    </row>
    <row r="3509" spans="11:11" x14ac:dyDescent="0.3">
      <c r="K3509" s="216"/>
    </row>
    <row r="3510" spans="11:11" x14ac:dyDescent="0.3">
      <c r="K3510" s="216"/>
    </row>
    <row r="3511" spans="11:11" x14ac:dyDescent="0.3">
      <c r="K3511" s="216"/>
    </row>
    <row r="3512" spans="11:11" x14ac:dyDescent="0.3">
      <c r="K3512" s="216"/>
    </row>
    <row r="3513" spans="11:11" x14ac:dyDescent="0.3">
      <c r="K3513" s="216"/>
    </row>
    <row r="3514" spans="11:11" x14ac:dyDescent="0.3">
      <c r="K3514" s="216"/>
    </row>
    <row r="3515" spans="11:11" x14ac:dyDescent="0.3">
      <c r="K3515" s="216"/>
    </row>
    <row r="3516" spans="11:11" x14ac:dyDescent="0.3">
      <c r="K3516" s="216"/>
    </row>
    <row r="3517" spans="11:11" x14ac:dyDescent="0.3">
      <c r="K3517" s="216"/>
    </row>
    <row r="3518" spans="11:11" x14ac:dyDescent="0.3">
      <c r="K3518" s="216"/>
    </row>
    <row r="3519" spans="11:11" x14ac:dyDescent="0.3">
      <c r="K3519" s="216"/>
    </row>
    <row r="3520" spans="11:11" x14ac:dyDescent="0.3">
      <c r="K3520" s="216"/>
    </row>
    <row r="3521" spans="11:11" x14ac:dyDescent="0.3">
      <c r="K3521" s="216"/>
    </row>
    <row r="3522" spans="11:11" x14ac:dyDescent="0.3">
      <c r="K3522" s="216"/>
    </row>
    <row r="3523" spans="11:11" x14ac:dyDescent="0.3">
      <c r="K3523" s="216"/>
    </row>
    <row r="3524" spans="11:11" x14ac:dyDescent="0.3">
      <c r="K3524" s="216"/>
    </row>
    <row r="3525" spans="11:11" x14ac:dyDescent="0.3">
      <c r="K3525" s="216"/>
    </row>
    <row r="3526" spans="11:11" x14ac:dyDescent="0.3">
      <c r="K3526" s="216"/>
    </row>
    <row r="3527" spans="11:11" x14ac:dyDescent="0.3">
      <c r="K3527" s="216"/>
    </row>
    <row r="3528" spans="11:11" x14ac:dyDescent="0.3">
      <c r="K3528" s="216"/>
    </row>
    <row r="3529" spans="11:11" x14ac:dyDescent="0.3">
      <c r="K3529" s="216"/>
    </row>
    <row r="3530" spans="11:11" x14ac:dyDescent="0.3">
      <c r="K3530" s="216"/>
    </row>
    <row r="3531" spans="11:11" x14ac:dyDescent="0.3">
      <c r="K3531" s="216"/>
    </row>
    <row r="3532" spans="11:11" x14ac:dyDescent="0.3">
      <c r="K3532" s="216"/>
    </row>
    <row r="3533" spans="11:11" x14ac:dyDescent="0.3">
      <c r="K3533" s="216"/>
    </row>
    <row r="3534" spans="11:11" x14ac:dyDescent="0.3">
      <c r="K3534" s="216"/>
    </row>
    <row r="3535" spans="11:11" x14ac:dyDescent="0.3">
      <c r="K3535" s="216"/>
    </row>
    <row r="3536" spans="11:11" x14ac:dyDescent="0.3">
      <c r="K3536" s="216"/>
    </row>
    <row r="3537" spans="11:11" x14ac:dyDescent="0.3">
      <c r="K3537" s="216"/>
    </row>
    <row r="3538" spans="11:11" x14ac:dyDescent="0.3">
      <c r="K3538" s="216"/>
    </row>
    <row r="3539" spans="11:11" x14ac:dyDescent="0.3">
      <c r="K3539" s="216"/>
    </row>
    <row r="3540" spans="11:11" x14ac:dyDescent="0.3">
      <c r="K3540" s="216"/>
    </row>
    <row r="3541" spans="11:11" x14ac:dyDescent="0.3">
      <c r="K3541" s="216"/>
    </row>
    <row r="3542" spans="11:11" x14ac:dyDescent="0.3">
      <c r="K3542" s="216"/>
    </row>
    <row r="3543" spans="11:11" x14ac:dyDescent="0.3">
      <c r="K3543" s="216"/>
    </row>
    <row r="3544" spans="11:11" x14ac:dyDescent="0.3">
      <c r="K3544" s="216"/>
    </row>
    <row r="3545" spans="11:11" x14ac:dyDescent="0.3">
      <c r="K3545" s="216"/>
    </row>
    <row r="3546" spans="11:11" x14ac:dyDescent="0.3">
      <c r="K3546" s="216"/>
    </row>
    <row r="3547" spans="11:11" x14ac:dyDescent="0.3">
      <c r="K3547" s="216"/>
    </row>
    <row r="3548" spans="11:11" x14ac:dyDescent="0.3">
      <c r="K3548" s="216"/>
    </row>
    <row r="3549" spans="11:11" x14ac:dyDescent="0.3">
      <c r="K3549" s="216"/>
    </row>
    <row r="3550" spans="11:11" x14ac:dyDescent="0.3">
      <c r="K3550" s="216"/>
    </row>
    <row r="3551" spans="11:11" x14ac:dyDescent="0.3">
      <c r="K3551" s="216"/>
    </row>
    <row r="3552" spans="11:11" x14ac:dyDescent="0.3">
      <c r="K3552" s="216"/>
    </row>
    <row r="3553" spans="11:11" x14ac:dyDescent="0.3">
      <c r="K3553" s="216"/>
    </row>
    <row r="3554" spans="11:11" x14ac:dyDescent="0.3">
      <c r="K3554" s="216"/>
    </row>
    <row r="3555" spans="11:11" x14ac:dyDescent="0.3">
      <c r="K3555" s="216"/>
    </row>
    <row r="3556" spans="11:11" x14ac:dyDescent="0.3">
      <c r="K3556" s="216"/>
    </row>
    <row r="3557" spans="11:11" x14ac:dyDescent="0.3">
      <c r="K3557" s="216"/>
    </row>
    <row r="3558" spans="11:11" x14ac:dyDescent="0.3">
      <c r="K3558" s="216"/>
    </row>
    <row r="3559" spans="11:11" x14ac:dyDescent="0.3">
      <c r="K3559" s="216"/>
    </row>
    <row r="3560" spans="11:11" x14ac:dyDescent="0.3">
      <c r="K3560" s="216"/>
    </row>
    <row r="3561" spans="11:11" x14ac:dyDescent="0.3">
      <c r="K3561" s="216"/>
    </row>
    <row r="3562" spans="11:11" x14ac:dyDescent="0.3">
      <c r="K3562" s="216"/>
    </row>
    <row r="3563" spans="11:11" x14ac:dyDescent="0.3">
      <c r="K3563" s="216"/>
    </row>
    <row r="3564" spans="11:11" x14ac:dyDescent="0.3">
      <c r="K3564" s="216"/>
    </row>
    <row r="3565" spans="11:11" x14ac:dyDescent="0.3">
      <c r="K3565" s="216"/>
    </row>
    <row r="3566" spans="11:11" x14ac:dyDescent="0.3">
      <c r="K3566" s="216"/>
    </row>
    <row r="3567" spans="11:11" x14ac:dyDescent="0.3">
      <c r="K3567" s="216"/>
    </row>
    <row r="3568" spans="11:11" x14ac:dyDescent="0.3">
      <c r="K3568" s="216"/>
    </row>
    <row r="3569" spans="11:11" x14ac:dyDescent="0.3">
      <c r="K3569" s="216"/>
    </row>
    <row r="3570" spans="11:11" x14ac:dyDescent="0.3">
      <c r="K3570" s="216"/>
    </row>
    <row r="3571" spans="11:11" x14ac:dyDescent="0.3">
      <c r="K3571" s="216"/>
    </row>
    <row r="3572" spans="11:11" x14ac:dyDescent="0.3">
      <c r="K3572" s="216"/>
    </row>
    <row r="3573" spans="11:11" x14ac:dyDescent="0.3">
      <c r="K3573" s="216"/>
    </row>
    <row r="3574" spans="11:11" x14ac:dyDescent="0.3">
      <c r="K3574" s="216"/>
    </row>
    <row r="3575" spans="11:11" x14ac:dyDescent="0.3">
      <c r="K3575" s="216"/>
    </row>
    <row r="3576" spans="11:11" x14ac:dyDescent="0.3">
      <c r="K3576" s="216"/>
    </row>
    <row r="3577" spans="11:11" x14ac:dyDescent="0.3">
      <c r="K3577" s="216"/>
    </row>
    <row r="3578" spans="11:11" x14ac:dyDescent="0.3">
      <c r="K3578" s="216"/>
    </row>
    <row r="3579" spans="11:11" x14ac:dyDescent="0.3">
      <c r="K3579" s="216"/>
    </row>
    <row r="3580" spans="11:11" x14ac:dyDescent="0.3">
      <c r="K3580" s="216"/>
    </row>
    <row r="3581" spans="11:11" x14ac:dyDescent="0.3">
      <c r="K3581" s="216"/>
    </row>
    <row r="3582" spans="11:11" x14ac:dyDescent="0.3">
      <c r="K3582" s="216"/>
    </row>
    <row r="3583" spans="11:11" x14ac:dyDescent="0.3">
      <c r="K3583" s="216"/>
    </row>
    <row r="3584" spans="11:11" x14ac:dyDescent="0.3">
      <c r="K3584" s="216"/>
    </row>
    <row r="3585" spans="11:11" x14ac:dyDescent="0.3">
      <c r="K3585" s="216"/>
    </row>
    <row r="3586" spans="11:11" x14ac:dyDescent="0.3">
      <c r="K3586" s="216"/>
    </row>
    <row r="3587" spans="11:11" x14ac:dyDescent="0.3">
      <c r="K3587" s="216"/>
    </row>
    <row r="3588" spans="11:11" x14ac:dyDescent="0.3">
      <c r="K3588" s="216"/>
    </row>
    <row r="3589" spans="11:11" x14ac:dyDescent="0.3">
      <c r="K3589" s="216"/>
    </row>
    <row r="3590" spans="11:11" x14ac:dyDescent="0.3">
      <c r="K3590" s="216"/>
    </row>
    <row r="3591" spans="11:11" x14ac:dyDescent="0.3">
      <c r="K3591" s="216"/>
    </row>
    <row r="3592" spans="11:11" x14ac:dyDescent="0.3">
      <c r="K3592" s="216"/>
    </row>
    <row r="3593" spans="11:11" x14ac:dyDescent="0.3">
      <c r="K3593" s="216"/>
    </row>
    <row r="3594" spans="11:11" x14ac:dyDescent="0.3">
      <c r="K3594" s="216"/>
    </row>
    <row r="3595" spans="11:11" x14ac:dyDescent="0.3">
      <c r="K3595" s="216"/>
    </row>
    <row r="3596" spans="11:11" x14ac:dyDescent="0.3">
      <c r="K3596" s="216"/>
    </row>
    <row r="3597" spans="11:11" x14ac:dyDescent="0.3">
      <c r="K3597" s="216"/>
    </row>
    <row r="3598" spans="11:11" x14ac:dyDescent="0.3">
      <c r="K3598" s="216"/>
    </row>
    <row r="3599" spans="11:11" x14ac:dyDescent="0.3">
      <c r="K3599" s="216"/>
    </row>
    <row r="3600" spans="11:11" x14ac:dyDescent="0.3">
      <c r="K3600" s="216"/>
    </row>
    <row r="3601" spans="11:11" x14ac:dyDescent="0.3">
      <c r="K3601" s="216"/>
    </row>
    <row r="3602" spans="11:11" x14ac:dyDescent="0.3">
      <c r="K3602" s="216"/>
    </row>
    <row r="3603" spans="11:11" x14ac:dyDescent="0.3">
      <c r="K3603" s="216"/>
    </row>
    <row r="3604" spans="11:11" x14ac:dyDescent="0.3">
      <c r="K3604" s="216"/>
    </row>
    <row r="3605" spans="11:11" x14ac:dyDescent="0.3">
      <c r="K3605" s="216"/>
    </row>
    <row r="3606" spans="11:11" x14ac:dyDescent="0.3">
      <c r="K3606" s="216"/>
    </row>
    <row r="3607" spans="11:11" x14ac:dyDescent="0.3">
      <c r="K3607" s="216"/>
    </row>
    <row r="3608" spans="11:11" x14ac:dyDescent="0.3">
      <c r="K3608" s="216"/>
    </row>
    <row r="3609" spans="11:11" x14ac:dyDescent="0.3">
      <c r="K3609" s="216"/>
    </row>
    <row r="3610" spans="11:11" x14ac:dyDescent="0.3">
      <c r="K3610" s="216"/>
    </row>
    <row r="3611" spans="11:11" x14ac:dyDescent="0.3">
      <c r="K3611" s="216"/>
    </row>
    <row r="3612" spans="11:11" x14ac:dyDescent="0.3">
      <c r="K3612" s="216"/>
    </row>
    <row r="3613" spans="11:11" x14ac:dyDescent="0.3">
      <c r="K3613" s="216"/>
    </row>
    <row r="3614" spans="11:11" x14ac:dyDescent="0.3">
      <c r="K3614" s="216"/>
    </row>
    <row r="3615" spans="11:11" x14ac:dyDescent="0.3">
      <c r="K3615" s="216"/>
    </row>
    <row r="3616" spans="11:11" x14ac:dyDescent="0.3">
      <c r="K3616" s="216"/>
    </row>
    <row r="3617" spans="11:11" x14ac:dyDescent="0.3">
      <c r="K3617" s="216"/>
    </row>
    <row r="3618" spans="11:11" x14ac:dyDescent="0.3">
      <c r="K3618" s="216"/>
    </row>
    <row r="3619" spans="11:11" x14ac:dyDescent="0.3">
      <c r="K3619" s="216"/>
    </row>
    <row r="3620" spans="11:11" x14ac:dyDescent="0.3">
      <c r="K3620" s="216"/>
    </row>
    <row r="3621" spans="11:11" x14ac:dyDescent="0.3">
      <c r="K3621" s="216"/>
    </row>
    <row r="3622" spans="11:11" x14ac:dyDescent="0.3">
      <c r="K3622" s="216"/>
    </row>
    <row r="3623" spans="11:11" x14ac:dyDescent="0.3">
      <c r="K3623" s="216"/>
    </row>
    <row r="3624" spans="11:11" x14ac:dyDescent="0.3">
      <c r="K3624" s="216"/>
    </row>
    <row r="3625" spans="11:11" x14ac:dyDescent="0.3">
      <c r="K3625" s="216"/>
    </row>
    <row r="3626" spans="11:11" x14ac:dyDescent="0.3">
      <c r="K3626" s="216"/>
    </row>
    <row r="3627" spans="11:11" x14ac:dyDescent="0.3">
      <c r="K3627" s="216"/>
    </row>
    <row r="3628" spans="11:11" x14ac:dyDescent="0.3">
      <c r="K3628" s="216"/>
    </row>
    <row r="3629" spans="11:11" x14ac:dyDescent="0.3">
      <c r="K3629" s="216"/>
    </row>
    <row r="3630" spans="11:11" x14ac:dyDescent="0.3">
      <c r="K3630" s="216"/>
    </row>
    <row r="3631" spans="11:11" x14ac:dyDescent="0.3">
      <c r="K3631" s="216"/>
    </row>
    <row r="3632" spans="11:11" x14ac:dyDescent="0.3">
      <c r="K3632" s="216"/>
    </row>
    <row r="3633" spans="11:11" x14ac:dyDescent="0.3">
      <c r="K3633" s="216"/>
    </row>
    <row r="3634" spans="11:11" x14ac:dyDescent="0.3">
      <c r="K3634" s="216"/>
    </row>
    <row r="3635" spans="11:11" x14ac:dyDescent="0.3">
      <c r="K3635" s="216"/>
    </row>
    <row r="3636" spans="11:11" x14ac:dyDescent="0.3">
      <c r="K3636" s="216"/>
    </row>
    <row r="3637" spans="11:11" x14ac:dyDescent="0.3">
      <c r="K3637" s="216"/>
    </row>
    <row r="3638" spans="11:11" x14ac:dyDescent="0.3">
      <c r="K3638" s="216"/>
    </row>
    <row r="3639" spans="11:11" x14ac:dyDescent="0.3">
      <c r="K3639" s="216"/>
    </row>
    <row r="3640" spans="11:11" x14ac:dyDescent="0.3">
      <c r="K3640" s="216"/>
    </row>
    <row r="3641" spans="11:11" x14ac:dyDescent="0.3">
      <c r="K3641" s="216"/>
    </row>
    <row r="3642" spans="11:11" x14ac:dyDescent="0.3">
      <c r="K3642" s="216"/>
    </row>
    <row r="3643" spans="11:11" x14ac:dyDescent="0.3">
      <c r="K3643" s="216"/>
    </row>
    <row r="3644" spans="11:11" x14ac:dyDescent="0.3">
      <c r="K3644" s="216"/>
    </row>
    <row r="3645" spans="11:11" x14ac:dyDescent="0.3">
      <c r="K3645" s="216"/>
    </row>
    <row r="3646" spans="11:11" x14ac:dyDescent="0.3">
      <c r="K3646" s="216"/>
    </row>
    <row r="3647" spans="11:11" x14ac:dyDescent="0.3">
      <c r="K3647" s="216"/>
    </row>
    <row r="3648" spans="11:11" x14ac:dyDescent="0.3">
      <c r="K3648" s="216"/>
    </row>
    <row r="3649" spans="11:11" x14ac:dyDescent="0.3">
      <c r="K3649" s="216"/>
    </row>
    <row r="3650" spans="11:11" x14ac:dyDescent="0.3">
      <c r="K3650" s="216"/>
    </row>
    <row r="3651" spans="11:11" x14ac:dyDescent="0.3">
      <c r="K3651" s="216"/>
    </row>
    <row r="3652" spans="11:11" x14ac:dyDescent="0.3">
      <c r="K3652" s="216"/>
    </row>
    <row r="3653" spans="11:11" x14ac:dyDescent="0.3">
      <c r="K3653" s="216"/>
    </row>
    <row r="3654" spans="11:11" x14ac:dyDescent="0.3">
      <c r="K3654" s="216"/>
    </row>
    <row r="3655" spans="11:11" x14ac:dyDescent="0.3">
      <c r="K3655" s="216"/>
    </row>
    <row r="3656" spans="11:11" x14ac:dyDescent="0.3">
      <c r="K3656" s="216"/>
    </row>
    <row r="3657" spans="11:11" x14ac:dyDescent="0.3">
      <c r="K3657" s="216"/>
    </row>
    <row r="3658" spans="11:11" x14ac:dyDescent="0.3">
      <c r="K3658" s="216"/>
    </row>
    <row r="3659" spans="11:11" x14ac:dyDescent="0.3">
      <c r="K3659" s="216"/>
    </row>
    <row r="3660" spans="11:11" x14ac:dyDescent="0.3">
      <c r="K3660" s="216"/>
    </row>
    <row r="3661" spans="11:11" x14ac:dyDescent="0.3">
      <c r="K3661" s="216"/>
    </row>
    <row r="3662" spans="11:11" x14ac:dyDescent="0.3">
      <c r="K3662" s="216"/>
    </row>
    <row r="3663" spans="11:11" x14ac:dyDescent="0.3">
      <c r="K3663" s="216"/>
    </row>
    <row r="3664" spans="11:11" x14ac:dyDescent="0.3">
      <c r="K3664" s="216"/>
    </row>
    <row r="3665" spans="11:11" x14ac:dyDescent="0.3">
      <c r="K3665" s="216"/>
    </row>
    <row r="3666" spans="11:11" x14ac:dyDescent="0.3">
      <c r="K3666" s="216"/>
    </row>
    <row r="3667" spans="11:11" x14ac:dyDescent="0.3">
      <c r="K3667" s="216"/>
    </row>
    <row r="3668" spans="11:11" x14ac:dyDescent="0.3">
      <c r="K3668" s="216"/>
    </row>
    <row r="3669" spans="11:11" x14ac:dyDescent="0.3">
      <c r="K3669" s="216"/>
    </row>
    <row r="3670" spans="11:11" x14ac:dyDescent="0.3">
      <c r="K3670" s="216"/>
    </row>
    <row r="3671" spans="11:11" x14ac:dyDescent="0.3">
      <c r="K3671" s="216"/>
    </row>
    <row r="3672" spans="11:11" x14ac:dyDescent="0.3">
      <c r="K3672" s="216"/>
    </row>
    <row r="3673" spans="11:11" x14ac:dyDescent="0.3">
      <c r="K3673" s="216"/>
    </row>
    <row r="3674" spans="11:11" x14ac:dyDescent="0.3">
      <c r="K3674" s="216"/>
    </row>
    <row r="3675" spans="11:11" x14ac:dyDescent="0.3">
      <c r="K3675" s="216"/>
    </row>
    <row r="3676" spans="11:11" x14ac:dyDescent="0.3">
      <c r="K3676" s="216"/>
    </row>
    <row r="3677" spans="11:11" x14ac:dyDescent="0.3">
      <c r="K3677" s="216"/>
    </row>
    <row r="3678" spans="11:11" x14ac:dyDescent="0.3">
      <c r="K3678" s="216"/>
    </row>
    <row r="3679" spans="11:11" x14ac:dyDescent="0.3">
      <c r="K3679" s="216"/>
    </row>
    <row r="3680" spans="11:11" x14ac:dyDescent="0.3">
      <c r="K3680" s="216"/>
    </row>
    <row r="3681" spans="11:11" x14ac:dyDescent="0.3">
      <c r="K3681" s="216"/>
    </row>
    <row r="3682" spans="11:11" x14ac:dyDescent="0.3">
      <c r="K3682" s="216"/>
    </row>
    <row r="3683" spans="11:11" x14ac:dyDescent="0.3">
      <c r="K3683" s="216"/>
    </row>
    <row r="3684" spans="11:11" x14ac:dyDescent="0.3">
      <c r="K3684" s="216"/>
    </row>
    <row r="3685" spans="11:11" x14ac:dyDescent="0.3">
      <c r="K3685" s="216"/>
    </row>
    <row r="3686" spans="11:11" x14ac:dyDescent="0.3">
      <c r="K3686" s="216"/>
    </row>
    <row r="3687" spans="11:11" x14ac:dyDescent="0.3">
      <c r="K3687" s="216"/>
    </row>
    <row r="3688" spans="11:11" x14ac:dyDescent="0.3">
      <c r="K3688" s="216"/>
    </row>
    <row r="3689" spans="11:11" x14ac:dyDescent="0.3">
      <c r="K3689" s="216"/>
    </row>
    <row r="3690" spans="11:11" x14ac:dyDescent="0.3">
      <c r="K3690" s="216"/>
    </row>
    <row r="3691" spans="11:11" x14ac:dyDescent="0.3">
      <c r="K3691" s="216"/>
    </row>
    <row r="3692" spans="11:11" x14ac:dyDescent="0.3">
      <c r="K3692" s="216"/>
    </row>
    <row r="3693" spans="11:11" x14ac:dyDescent="0.3">
      <c r="K3693" s="216"/>
    </row>
    <row r="3694" spans="11:11" x14ac:dyDescent="0.3">
      <c r="K3694" s="216"/>
    </row>
    <row r="3695" spans="11:11" x14ac:dyDescent="0.3">
      <c r="K3695" s="216"/>
    </row>
    <row r="3696" spans="11:11" x14ac:dyDescent="0.3">
      <c r="K3696" s="216"/>
    </row>
    <row r="3697" spans="11:11" x14ac:dyDescent="0.3">
      <c r="K3697" s="216"/>
    </row>
    <row r="3698" spans="11:11" x14ac:dyDescent="0.3">
      <c r="K3698" s="216"/>
    </row>
    <row r="3699" spans="11:11" x14ac:dyDescent="0.3">
      <c r="K3699" s="216"/>
    </row>
    <row r="3700" spans="11:11" x14ac:dyDescent="0.3">
      <c r="K3700" s="216"/>
    </row>
    <row r="3701" spans="11:11" x14ac:dyDescent="0.3">
      <c r="K3701" s="216"/>
    </row>
    <row r="3702" spans="11:11" x14ac:dyDescent="0.3">
      <c r="K3702" s="216"/>
    </row>
    <row r="3703" spans="11:11" x14ac:dyDescent="0.3">
      <c r="K3703" s="216"/>
    </row>
    <row r="3704" spans="11:11" x14ac:dyDescent="0.3">
      <c r="K3704" s="216"/>
    </row>
    <row r="3705" spans="11:11" x14ac:dyDescent="0.3">
      <c r="K3705" s="216"/>
    </row>
    <row r="3706" spans="11:11" x14ac:dyDescent="0.3">
      <c r="K3706" s="216"/>
    </row>
    <row r="3707" spans="11:11" x14ac:dyDescent="0.3">
      <c r="K3707" s="216"/>
    </row>
    <row r="3708" spans="11:11" x14ac:dyDescent="0.3">
      <c r="K3708" s="216"/>
    </row>
    <row r="3709" spans="11:11" x14ac:dyDescent="0.3">
      <c r="K3709" s="216"/>
    </row>
    <row r="3710" spans="11:11" x14ac:dyDescent="0.3">
      <c r="K3710" s="216"/>
    </row>
    <row r="3711" spans="11:11" x14ac:dyDescent="0.3">
      <c r="K3711" s="216"/>
    </row>
    <row r="3712" spans="11:11" x14ac:dyDescent="0.3">
      <c r="K3712" s="216"/>
    </row>
    <row r="3713" spans="11:11" x14ac:dyDescent="0.3">
      <c r="K3713" s="216"/>
    </row>
    <row r="3714" spans="11:11" x14ac:dyDescent="0.3">
      <c r="K3714" s="216"/>
    </row>
    <row r="3715" spans="11:11" x14ac:dyDescent="0.3">
      <c r="K3715" s="216"/>
    </row>
    <row r="3716" spans="11:11" x14ac:dyDescent="0.3">
      <c r="K3716" s="216"/>
    </row>
    <row r="3717" spans="11:11" x14ac:dyDescent="0.3">
      <c r="K3717" s="216"/>
    </row>
    <row r="3718" spans="11:11" x14ac:dyDescent="0.3">
      <c r="K3718" s="216"/>
    </row>
    <row r="3719" spans="11:11" x14ac:dyDescent="0.3">
      <c r="K3719" s="216"/>
    </row>
    <row r="3720" spans="11:11" x14ac:dyDescent="0.3">
      <c r="K3720" s="216"/>
    </row>
    <row r="3721" spans="11:11" x14ac:dyDescent="0.3">
      <c r="K3721" s="216"/>
    </row>
    <row r="3722" spans="11:11" x14ac:dyDescent="0.3">
      <c r="K3722" s="216"/>
    </row>
    <row r="3723" spans="11:11" x14ac:dyDescent="0.3">
      <c r="K3723" s="216"/>
    </row>
    <row r="3724" spans="11:11" x14ac:dyDescent="0.3">
      <c r="K3724" s="216"/>
    </row>
    <row r="3725" spans="11:11" x14ac:dyDescent="0.3">
      <c r="K3725" s="216"/>
    </row>
    <row r="3726" spans="11:11" x14ac:dyDescent="0.3">
      <c r="K3726" s="216"/>
    </row>
    <row r="3727" spans="11:11" x14ac:dyDescent="0.3">
      <c r="K3727" s="216"/>
    </row>
    <row r="3728" spans="11:11" x14ac:dyDescent="0.3">
      <c r="K3728" s="216"/>
    </row>
    <row r="3729" spans="11:11" x14ac:dyDescent="0.3">
      <c r="K3729" s="216"/>
    </row>
    <row r="3730" spans="11:11" x14ac:dyDescent="0.3">
      <c r="K3730" s="216"/>
    </row>
    <row r="3731" spans="11:11" x14ac:dyDescent="0.3">
      <c r="K3731" s="216"/>
    </row>
    <row r="3732" spans="11:11" x14ac:dyDescent="0.3">
      <c r="K3732" s="216"/>
    </row>
    <row r="3733" spans="11:11" x14ac:dyDescent="0.3">
      <c r="K3733" s="216"/>
    </row>
    <row r="3734" spans="11:11" x14ac:dyDescent="0.3">
      <c r="K3734" s="216"/>
    </row>
    <row r="3735" spans="11:11" x14ac:dyDescent="0.3">
      <c r="K3735" s="216"/>
    </row>
    <row r="3736" spans="11:11" x14ac:dyDescent="0.3">
      <c r="K3736" s="216"/>
    </row>
    <row r="3737" spans="11:11" x14ac:dyDescent="0.3">
      <c r="K3737" s="216"/>
    </row>
    <row r="3738" spans="11:11" x14ac:dyDescent="0.3">
      <c r="K3738" s="216"/>
    </row>
    <row r="3739" spans="11:11" x14ac:dyDescent="0.3">
      <c r="K3739" s="216"/>
    </row>
    <row r="3740" spans="11:11" x14ac:dyDescent="0.3">
      <c r="K3740" s="216"/>
    </row>
    <row r="3741" spans="11:11" x14ac:dyDescent="0.3">
      <c r="K3741" s="216"/>
    </row>
    <row r="3742" spans="11:11" x14ac:dyDescent="0.3">
      <c r="K3742" s="216"/>
    </row>
    <row r="3743" spans="11:11" x14ac:dyDescent="0.3">
      <c r="K3743" s="216"/>
    </row>
    <row r="3744" spans="11:11" x14ac:dyDescent="0.3">
      <c r="K3744" s="216"/>
    </row>
    <row r="3745" spans="11:11" x14ac:dyDescent="0.3">
      <c r="K3745" s="216"/>
    </row>
    <row r="3746" spans="11:11" x14ac:dyDescent="0.3">
      <c r="K3746" s="216"/>
    </row>
    <row r="3747" spans="11:11" x14ac:dyDescent="0.3">
      <c r="K3747" s="216"/>
    </row>
    <row r="3748" spans="11:11" x14ac:dyDescent="0.3">
      <c r="K3748" s="216"/>
    </row>
    <row r="3749" spans="11:11" x14ac:dyDescent="0.3">
      <c r="K3749" s="216"/>
    </row>
    <row r="3750" spans="11:11" x14ac:dyDescent="0.3">
      <c r="K3750" s="216"/>
    </row>
    <row r="3751" spans="11:11" x14ac:dyDescent="0.3">
      <c r="K3751" s="216"/>
    </row>
    <row r="3752" spans="11:11" x14ac:dyDescent="0.3">
      <c r="K3752" s="216"/>
    </row>
    <row r="3753" spans="11:11" x14ac:dyDescent="0.3">
      <c r="K3753" s="216"/>
    </row>
    <row r="3754" spans="11:11" x14ac:dyDescent="0.3">
      <c r="K3754" s="216"/>
    </row>
    <row r="3755" spans="11:11" x14ac:dyDescent="0.3">
      <c r="K3755" s="216"/>
    </row>
    <row r="3756" spans="11:11" x14ac:dyDescent="0.3">
      <c r="K3756" s="216"/>
    </row>
    <row r="3757" spans="11:11" x14ac:dyDescent="0.3">
      <c r="K3757" s="216"/>
    </row>
    <row r="3758" spans="11:11" x14ac:dyDescent="0.3">
      <c r="K3758" s="216"/>
    </row>
    <row r="3759" spans="11:11" x14ac:dyDescent="0.3">
      <c r="K3759" s="216"/>
    </row>
    <row r="3760" spans="11:11" x14ac:dyDescent="0.3">
      <c r="K3760" s="216"/>
    </row>
    <row r="3761" spans="11:11" x14ac:dyDescent="0.3">
      <c r="K3761" s="216"/>
    </row>
    <row r="3762" spans="11:11" x14ac:dyDescent="0.3">
      <c r="K3762" s="216"/>
    </row>
    <row r="3763" spans="11:11" x14ac:dyDescent="0.3">
      <c r="K3763" s="216"/>
    </row>
    <row r="3764" spans="11:11" x14ac:dyDescent="0.3">
      <c r="K3764" s="216"/>
    </row>
    <row r="3765" spans="11:11" x14ac:dyDescent="0.3">
      <c r="K3765" s="216"/>
    </row>
    <row r="3766" spans="11:11" x14ac:dyDescent="0.3">
      <c r="K3766" s="216"/>
    </row>
    <row r="3767" spans="11:11" x14ac:dyDescent="0.3">
      <c r="K3767" s="216"/>
    </row>
    <row r="3768" spans="11:11" x14ac:dyDescent="0.3">
      <c r="K3768" s="216"/>
    </row>
    <row r="3769" spans="11:11" x14ac:dyDescent="0.3">
      <c r="K3769" s="216"/>
    </row>
    <row r="3770" spans="11:11" x14ac:dyDescent="0.3">
      <c r="K3770" s="216"/>
    </row>
    <row r="3771" spans="11:11" x14ac:dyDescent="0.3">
      <c r="K3771" s="216"/>
    </row>
    <row r="3772" spans="11:11" x14ac:dyDescent="0.3">
      <c r="K3772" s="216"/>
    </row>
    <row r="3773" spans="11:11" x14ac:dyDescent="0.3">
      <c r="K3773" s="216"/>
    </row>
    <row r="3774" spans="11:11" x14ac:dyDescent="0.3">
      <c r="K3774" s="216"/>
    </row>
    <row r="3775" spans="11:11" x14ac:dyDescent="0.3">
      <c r="K3775" s="216"/>
    </row>
    <row r="3776" spans="11:11" x14ac:dyDescent="0.3">
      <c r="K3776" s="216"/>
    </row>
    <row r="3777" spans="11:11" x14ac:dyDescent="0.3">
      <c r="K3777" s="216"/>
    </row>
    <row r="3778" spans="11:11" x14ac:dyDescent="0.3">
      <c r="K3778" s="216"/>
    </row>
    <row r="3779" spans="11:11" x14ac:dyDescent="0.3">
      <c r="K3779" s="216"/>
    </row>
    <row r="3780" spans="11:11" x14ac:dyDescent="0.3">
      <c r="K3780" s="216"/>
    </row>
    <row r="3781" spans="11:11" x14ac:dyDescent="0.3">
      <c r="K3781" s="216"/>
    </row>
    <row r="3782" spans="11:11" x14ac:dyDescent="0.3">
      <c r="K3782" s="216"/>
    </row>
    <row r="3783" spans="11:11" x14ac:dyDescent="0.3">
      <c r="K3783" s="216"/>
    </row>
    <row r="3784" spans="11:11" x14ac:dyDescent="0.3">
      <c r="K3784" s="216"/>
    </row>
    <row r="3785" spans="11:11" x14ac:dyDescent="0.3">
      <c r="K3785" s="216"/>
    </row>
    <row r="3786" spans="11:11" x14ac:dyDescent="0.3">
      <c r="K3786" s="216"/>
    </row>
    <row r="3787" spans="11:11" x14ac:dyDescent="0.3">
      <c r="K3787" s="216"/>
    </row>
    <row r="3788" spans="11:11" x14ac:dyDescent="0.3">
      <c r="K3788" s="216"/>
    </row>
    <row r="3789" spans="11:11" x14ac:dyDescent="0.3">
      <c r="K3789" s="216"/>
    </row>
    <row r="3790" spans="11:11" x14ac:dyDescent="0.3">
      <c r="K3790" s="216"/>
    </row>
    <row r="3791" spans="11:11" x14ac:dyDescent="0.3">
      <c r="K3791" s="216"/>
    </row>
    <row r="3792" spans="11:11" x14ac:dyDescent="0.3">
      <c r="K3792" s="216"/>
    </row>
    <row r="3793" spans="11:11" x14ac:dyDescent="0.3">
      <c r="K3793" s="216"/>
    </row>
    <row r="3794" spans="11:11" x14ac:dyDescent="0.3">
      <c r="K3794" s="216"/>
    </row>
    <row r="3795" spans="11:11" x14ac:dyDescent="0.3">
      <c r="K3795" s="216"/>
    </row>
    <row r="3796" spans="11:11" x14ac:dyDescent="0.3">
      <c r="K3796" s="216"/>
    </row>
    <row r="3797" spans="11:11" x14ac:dyDescent="0.3">
      <c r="K3797" s="216"/>
    </row>
    <row r="3798" spans="11:11" x14ac:dyDescent="0.3">
      <c r="K3798" s="216"/>
    </row>
    <row r="3799" spans="11:11" x14ac:dyDescent="0.3">
      <c r="K3799" s="216"/>
    </row>
    <row r="3800" spans="11:11" x14ac:dyDescent="0.3">
      <c r="K3800" s="216"/>
    </row>
    <row r="3801" spans="11:11" x14ac:dyDescent="0.3">
      <c r="K3801" s="216"/>
    </row>
    <row r="3802" spans="11:11" x14ac:dyDescent="0.3">
      <c r="K3802" s="216"/>
    </row>
    <row r="3803" spans="11:11" x14ac:dyDescent="0.3">
      <c r="K3803" s="216"/>
    </row>
    <row r="3804" spans="11:11" x14ac:dyDescent="0.3">
      <c r="K3804" s="216"/>
    </row>
    <row r="3805" spans="11:11" x14ac:dyDescent="0.3">
      <c r="K3805" s="216"/>
    </row>
    <row r="3806" spans="11:11" x14ac:dyDescent="0.3">
      <c r="K3806" s="216"/>
    </row>
    <row r="3807" spans="11:11" x14ac:dyDescent="0.3">
      <c r="K3807" s="216"/>
    </row>
    <row r="3808" spans="11:11" x14ac:dyDescent="0.3">
      <c r="K3808" s="216"/>
    </row>
    <row r="3809" spans="11:11" x14ac:dyDescent="0.3">
      <c r="K3809" s="216"/>
    </row>
    <row r="3810" spans="11:11" x14ac:dyDescent="0.3">
      <c r="K3810" s="216"/>
    </row>
    <row r="3811" spans="11:11" x14ac:dyDescent="0.3">
      <c r="K3811" s="216"/>
    </row>
    <row r="3812" spans="11:11" x14ac:dyDescent="0.3">
      <c r="K3812" s="216"/>
    </row>
    <row r="3813" spans="11:11" x14ac:dyDescent="0.3">
      <c r="K3813" s="216"/>
    </row>
    <row r="3814" spans="11:11" x14ac:dyDescent="0.3">
      <c r="K3814" s="216"/>
    </row>
    <row r="3815" spans="11:11" x14ac:dyDescent="0.3">
      <c r="K3815" s="216"/>
    </row>
    <row r="3816" spans="11:11" x14ac:dyDescent="0.3">
      <c r="K3816" s="216"/>
    </row>
    <row r="3817" spans="11:11" x14ac:dyDescent="0.3">
      <c r="K3817" s="216"/>
    </row>
    <row r="3818" spans="11:11" x14ac:dyDescent="0.3">
      <c r="K3818" s="216"/>
    </row>
    <row r="3819" spans="11:11" x14ac:dyDescent="0.3">
      <c r="K3819" s="216"/>
    </row>
    <row r="3820" spans="11:11" x14ac:dyDescent="0.3">
      <c r="K3820" s="216"/>
    </row>
    <row r="3821" spans="11:11" x14ac:dyDescent="0.3">
      <c r="K3821" s="216"/>
    </row>
    <row r="3822" spans="11:11" x14ac:dyDescent="0.3">
      <c r="K3822" s="216"/>
    </row>
    <row r="3823" spans="11:11" x14ac:dyDescent="0.3">
      <c r="K3823" s="216"/>
    </row>
    <row r="3824" spans="11:11" x14ac:dyDescent="0.3">
      <c r="K3824" s="216"/>
    </row>
    <row r="3825" spans="11:11" x14ac:dyDescent="0.3">
      <c r="K3825" s="216"/>
    </row>
    <row r="3826" spans="11:11" x14ac:dyDescent="0.3">
      <c r="K3826" s="216"/>
    </row>
    <row r="3827" spans="11:11" x14ac:dyDescent="0.3">
      <c r="K3827" s="216"/>
    </row>
    <row r="3828" spans="11:11" x14ac:dyDescent="0.3">
      <c r="K3828" s="216"/>
    </row>
    <row r="3829" spans="11:11" x14ac:dyDescent="0.3">
      <c r="K3829" s="216"/>
    </row>
    <row r="3830" spans="11:11" x14ac:dyDescent="0.3">
      <c r="K3830" s="216"/>
    </row>
    <row r="3831" spans="11:11" x14ac:dyDescent="0.3">
      <c r="K3831" s="216"/>
    </row>
    <row r="3832" spans="11:11" x14ac:dyDescent="0.3">
      <c r="K3832" s="216"/>
    </row>
    <row r="3833" spans="11:11" x14ac:dyDescent="0.3">
      <c r="K3833" s="216"/>
    </row>
    <row r="3834" spans="11:11" x14ac:dyDescent="0.3">
      <c r="K3834" s="216"/>
    </row>
    <row r="3835" spans="11:11" x14ac:dyDescent="0.3">
      <c r="K3835" s="216"/>
    </row>
    <row r="3836" spans="11:11" x14ac:dyDescent="0.3">
      <c r="K3836" s="216"/>
    </row>
    <row r="3837" spans="11:11" x14ac:dyDescent="0.3">
      <c r="K3837" s="216"/>
    </row>
    <row r="3838" spans="11:11" x14ac:dyDescent="0.3">
      <c r="K3838" s="216"/>
    </row>
    <row r="3839" spans="11:11" x14ac:dyDescent="0.3">
      <c r="K3839" s="216"/>
    </row>
    <row r="3840" spans="11:11" x14ac:dyDescent="0.3">
      <c r="K3840" s="216"/>
    </row>
    <row r="3841" spans="11:11" x14ac:dyDescent="0.3">
      <c r="K3841" s="216"/>
    </row>
    <row r="3842" spans="11:11" x14ac:dyDescent="0.3">
      <c r="K3842" s="216"/>
    </row>
    <row r="3843" spans="11:11" x14ac:dyDescent="0.3">
      <c r="K3843" s="216"/>
    </row>
    <row r="3844" spans="11:11" x14ac:dyDescent="0.3">
      <c r="K3844" s="216"/>
    </row>
    <row r="3845" spans="11:11" x14ac:dyDescent="0.3">
      <c r="K3845" s="216"/>
    </row>
    <row r="3846" spans="11:11" x14ac:dyDescent="0.3">
      <c r="K3846" s="216"/>
    </row>
    <row r="3847" spans="11:11" x14ac:dyDescent="0.3">
      <c r="K3847" s="216"/>
    </row>
    <row r="3848" spans="11:11" x14ac:dyDescent="0.3">
      <c r="K3848" s="216"/>
    </row>
    <row r="3849" spans="11:11" x14ac:dyDescent="0.3">
      <c r="K3849" s="216"/>
    </row>
    <row r="3850" spans="11:11" x14ac:dyDescent="0.3">
      <c r="K3850" s="216"/>
    </row>
    <row r="3851" spans="11:11" x14ac:dyDescent="0.3">
      <c r="K3851" s="216"/>
    </row>
    <row r="3852" spans="11:11" x14ac:dyDescent="0.3">
      <c r="K3852" s="216"/>
    </row>
    <row r="3853" spans="11:11" x14ac:dyDescent="0.3">
      <c r="K3853" s="216"/>
    </row>
    <row r="3854" spans="11:11" x14ac:dyDescent="0.3">
      <c r="K3854" s="216"/>
    </row>
    <row r="3855" spans="11:11" x14ac:dyDescent="0.3">
      <c r="K3855" s="216"/>
    </row>
    <row r="3856" spans="11:11" x14ac:dyDescent="0.3">
      <c r="K3856" s="216"/>
    </row>
    <row r="3857" spans="11:11" x14ac:dyDescent="0.3">
      <c r="K3857" s="216"/>
    </row>
    <row r="3858" spans="11:11" x14ac:dyDescent="0.3">
      <c r="K3858" s="216"/>
    </row>
    <row r="3859" spans="11:11" x14ac:dyDescent="0.3">
      <c r="K3859" s="216"/>
    </row>
    <row r="3860" spans="11:11" x14ac:dyDescent="0.3">
      <c r="K3860" s="216"/>
    </row>
    <row r="3861" spans="11:11" x14ac:dyDescent="0.3">
      <c r="K3861" s="216"/>
    </row>
    <row r="3862" spans="11:11" x14ac:dyDescent="0.3">
      <c r="K3862" s="216"/>
    </row>
    <row r="3863" spans="11:11" x14ac:dyDescent="0.3">
      <c r="K3863" s="216"/>
    </row>
    <row r="3864" spans="11:11" x14ac:dyDescent="0.3">
      <c r="K3864" s="216"/>
    </row>
    <row r="3865" spans="11:11" x14ac:dyDescent="0.3">
      <c r="K3865" s="216"/>
    </row>
    <row r="3866" spans="11:11" x14ac:dyDescent="0.3">
      <c r="K3866" s="216"/>
    </row>
    <row r="3867" spans="11:11" x14ac:dyDescent="0.3">
      <c r="K3867" s="216"/>
    </row>
    <row r="3868" spans="11:11" x14ac:dyDescent="0.3">
      <c r="K3868" s="216"/>
    </row>
    <row r="3869" spans="11:11" x14ac:dyDescent="0.3">
      <c r="K3869" s="216"/>
    </row>
    <row r="3870" spans="11:11" x14ac:dyDescent="0.3">
      <c r="K3870" s="216"/>
    </row>
    <row r="3871" spans="11:11" x14ac:dyDescent="0.3">
      <c r="K3871" s="216"/>
    </row>
    <row r="3872" spans="11:11" x14ac:dyDescent="0.3">
      <c r="K3872" s="216"/>
    </row>
    <row r="3873" spans="11:11" x14ac:dyDescent="0.3">
      <c r="K3873" s="216"/>
    </row>
    <row r="3874" spans="11:11" x14ac:dyDescent="0.3">
      <c r="K3874" s="216"/>
    </row>
    <row r="3875" spans="11:11" x14ac:dyDescent="0.3">
      <c r="K3875" s="216"/>
    </row>
    <row r="3876" spans="11:11" x14ac:dyDescent="0.3">
      <c r="K3876" s="216"/>
    </row>
    <row r="3877" spans="11:11" x14ac:dyDescent="0.3">
      <c r="K3877" s="216"/>
    </row>
    <row r="3878" spans="11:11" x14ac:dyDescent="0.3">
      <c r="K3878" s="216"/>
    </row>
    <row r="3879" spans="11:11" x14ac:dyDescent="0.3">
      <c r="K3879" s="216"/>
    </row>
    <row r="3880" spans="11:11" x14ac:dyDescent="0.3">
      <c r="K3880" s="216"/>
    </row>
    <row r="3881" spans="11:11" x14ac:dyDescent="0.3">
      <c r="K3881" s="216"/>
    </row>
    <row r="3882" spans="11:11" x14ac:dyDescent="0.3">
      <c r="K3882" s="216"/>
    </row>
    <row r="3883" spans="11:11" x14ac:dyDescent="0.3">
      <c r="K3883" s="216"/>
    </row>
    <row r="3884" spans="11:11" x14ac:dyDescent="0.3">
      <c r="K3884" s="216"/>
    </row>
    <row r="3885" spans="11:11" x14ac:dyDescent="0.3">
      <c r="K3885" s="216"/>
    </row>
    <row r="3886" spans="11:11" x14ac:dyDescent="0.3">
      <c r="K3886" s="216"/>
    </row>
    <row r="3887" spans="11:11" x14ac:dyDescent="0.3">
      <c r="K3887" s="216"/>
    </row>
    <row r="3888" spans="11:11" x14ac:dyDescent="0.3">
      <c r="K3888" s="216"/>
    </row>
    <row r="3889" spans="11:11" x14ac:dyDescent="0.3">
      <c r="K3889" s="216"/>
    </row>
    <row r="3890" spans="11:11" x14ac:dyDescent="0.3">
      <c r="K3890" s="216"/>
    </row>
    <row r="3891" spans="11:11" x14ac:dyDescent="0.3">
      <c r="K3891" s="216"/>
    </row>
    <row r="3892" spans="11:11" x14ac:dyDescent="0.3">
      <c r="K3892" s="216"/>
    </row>
    <row r="3893" spans="11:11" x14ac:dyDescent="0.3">
      <c r="K3893" s="216"/>
    </row>
    <row r="3894" spans="11:11" x14ac:dyDescent="0.3">
      <c r="K3894" s="216"/>
    </row>
    <row r="3895" spans="11:11" x14ac:dyDescent="0.3">
      <c r="K3895" s="216"/>
    </row>
    <row r="3896" spans="11:11" x14ac:dyDescent="0.3">
      <c r="K3896" s="216"/>
    </row>
    <row r="3897" spans="11:11" x14ac:dyDescent="0.3">
      <c r="K3897" s="216"/>
    </row>
    <row r="3898" spans="11:11" x14ac:dyDescent="0.3">
      <c r="K3898" s="216"/>
    </row>
    <row r="3899" spans="11:11" x14ac:dyDescent="0.3">
      <c r="K3899" s="216"/>
    </row>
    <row r="3900" spans="11:11" x14ac:dyDescent="0.3">
      <c r="K3900" s="216"/>
    </row>
    <row r="3901" spans="11:11" x14ac:dyDescent="0.3">
      <c r="K3901" s="216"/>
    </row>
    <row r="3902" spans="11:11" x14ac:dyDescent="0.3">
      <c r="K3902" s="216"/>
    </row>
    <row r="3903" spans="11:11" x14ac:dyDescent="0.3">
      <c r="K3903" s="216"/>
    </row>
    <row r="3904" spans="11:11" x14ac:dyDescent="0.3">
      <c r="K3904" s="216"/>
    </row>
    <row r="3905" spans="11:11" x14ac:dyDescent="0.3">
      <c r="K3905" s="216"/>
    </row>
    <row r="3906" spans="11:11" x14ac:dyDescent="0.3">
      <c r="K3906" s="216"/>
    </row>
    <row r="3907" spans="11:11" x14ac:dyDescent="0.3">
      <c r="K3907" s="216"/>
    </row>
    <row r="3908" spans="11:11" x14ac:dyDescent="0.3">
      <c r="K3908" s="216"/>
    </row>
    <row r="3909" spans="11:11" x14ac:dyDescent="0.3">
      <c r="K3909" s="216"/>
    </row>
    <row r="3910" spans="11:11" x14ac:dyDescent="0.3">
      <c r="K3910" s="216"/>
    </row>
    <row r="3911" spans="11:11" x14ac:dyDescent="0.3">
      <c r="K3911" s="216"/>
    </row>
    <row r="3912" spans="11:11" x14ac:dyDescent="0.3">
      <c r="K3912" s="216"/>
    </row>
    <row r="3913" spans="11:11" x14ac:dyDescent="0.3">
      <c r="K3913" s="216"/>
    </row>
    <row r="3914" spans="11:11" x14ac:dyDescent="0.3">
      <c r="K3914" s="216"/>
    </row>
    <row r="3915" spans="11:11" x14ac:dyDescent="0.3">
      <c r="K3915" s="216"/>
    </row>
    <row r="3916" spans="11:11" x14ac:dyDescent="0.3">
      <c r="K3916" s="216"/>
    </row>
    <row r="3917" spans="11:11" x14ac:dyDescent="0.3">
      <c r="K3917" s="216"/>
    </row>
    <row r="3918" spans="11:11" x14ac:dyDescent="0.3">
      <c r="K3918" s="216"/>
    </row>
    <row r="3919" spans="11:11" x14ac:dyDescent="0.3">
      <c r="K3919" s="216"/>
    </row>
    <row r="3920" spans="11:11" x14ac:dyDescent="0.3">
      <c r="K3920" s="216"/>
    </row>
    <row r="3921" spans="11:11" x14ac:dyDescent="0.3">
      <c r="K3921" s="216"/>
    </row>
    <row r="3922" spans="11:11" x14ac:dyDescent="0.3">
      <c r="K3922" s="216"/>
    </row>
    <row r="3923" spans="11:11" x14ac:dyDescent="0.3">
      <c r="K3923" s="216"/>
    </row>
    <row r="3924" spans="11:11" x14ac:dyDescent="0.3">
      <c r="K3924" s="216"/>
    </row>
    <row r="3925" spans="11:11" x14ac:dyDescent="0.3">
      <c r="K3925" s="216"/>
    </row>
    <row r="3926" spans="11:11" x14ac:dyDescent="0.3">
      <c r="K3926" s="216"/>
    </row>
    <row r="3927" spans="11:11" x14ac:dyDescent="0.3">
      <c r="K3927" s="216"/>
    </row>
    <row r="3928" spans="11:11" x14ac:dyDescent="0.3">
      <c r="K3928" s="216"/>
    </row>
    <row r="3929" spans="11:11" x14ac:dyDescent="0.3">
      <c r="K3929" s="216"/>
    </row>
    <row r="3930" spans="11:11" x14ac:dyDescent="0.3">
      <c r="K3930" s="216"/>
    </row>
    <row r="3931" spans="11:11" x14ac:dyDescent="0.3">
      <c r="K3931" s="216"/>
    </row>
    <row r="3932" spans="11:11" x14ac:dyDescent="0.3">
      <c r="K3932" s="216"/>
    </row>
    <row r="3933" spans="11:11" x14ac:dyDescent="0.3">
      <c r="K3933" s="216"/>
    </row>
    <row r="3934" spans="11:11" x14ac:dyDescent="0.3">
      <c r="K3934" s="216"/>
    </row>
    <row r="3935" spans="11:11" x14ac:dyDescent="0.3">
      <c r="K3935" s="216"/>
    </row>
    <row r="3936" spans="11:11" x14ac:dyDescent="0.3">
      <c r="K3936" s="216"/>
    </row>
    <row r="3937" spans="11:11" x14ac:dyDescent="0.3">
      <c r="K3937" s="216"/>
    </row>
    <row r="3938" spans="11:11" x14ac:dyDescent="0.3">
      <c r="K3938" s="216"/>
    </row>
    <row r="3939" spans="11:11" x14ac:dyDescent="0.3">
      <c r="K3939" s="216"/>
    </row>
    <row r="3940" spans="11:11" x14ac:dyDescent="0.3">
      <c r="K3940" s="216"/>
    </row>
    <row r="3941" spans="11:11" x14ac:dyDescent="0.3">
      <c r="K3941" s="216"/>
    </row>
    <row r="3942" spans="11:11" x14ac:dyDescent="0.3">
      <c r="K3942" s="216"/>
    </row>
    <row r="3943" spans="11:11" x14ac:dyDescent="0.3">
      <c r="K3943" s="216"/>
    </row>
    <row r="3944" spans="11:11" x14ac:dyDescent="0.3">
      <c r="K3944" s="216"/>
    </row>
    <row r="3945" spans="11:11" x14ac:dyDescent="0.3">
      <c r="K3945" s="216"/>
    </row>
    <row r="3946" spans="11:11" x14ac:dyDescent="0.3">
      <c r="K3946" s="216"/>
    </row>
    <row r="3947" spans="11:11" x14ac:dyDescent="0.3">
      <c r="K3947" s="216"/>
    </row>
    <row r="3948" spans="11:11" x14ac:dyDescent="0.3">
      <c r="K3948" s="216"/>
    </row>
    <row r="3949" spans="11:11" x14ac:dyDescent="0.3">
      <c r="K3949" s="216"/>
    </row>
    <row r="3950" spans="11:11" x14ac:dyDescent="0.3">
      <c r="K3950" s="216"/>
    </row>
    <row r="3951" spans="11:11" x14ac:dyDescent="0.3">
      <c r="K3951" s="216"/>
    </row>
    <row r="3952" spans="11:11" x14ac:dyDescent="0.3">
      <c r="K3952" s="216"/>
    </row>
    <row r="3953" spans="11:11" x14ac:dyDescent="0.3">
      <c r="K3953" s="216"/>
    </row>
    <row r="3954" spans="11:11" x14ac:dyDescent="0.3">
      <c r="K3954" s="216"/>
    </row>
    <row r="3955" spans="11:11" x14ac:dyDescent="0.3">
      <c r="K3955" s="216"/>
    </row>
    <row r="3956" spans="11:11" x14ac:dyDescent="0.3">
      <c r="K3956" s="216"/>
    </row>
    <row r="3957" spans="11:11" x14ac:dyDescent="0.3">
      <c r="K3957" s="216"/>
    </row>
    <row r="3958" spans="11:11" x14ac:dyDescent="0.3">
      <c r="K3958" s="216"/>
    </row>
    <row r="3959" spans="11:11" x14ac:dyDescent="0.3">
      <c r="K3959" s="216"/>
    </row>
    <row r="3960" spans="11:11" x14ac:dyDescent="0.3">
      <c r="K3960" s="216"/>
    </row>
    <row r="3961" spans="11:11" x14ac:dyDescent="0.3">
      <c r="K3961" s="216"/>
    </row>
    <row r="3962" spans="11:11" x14ac:dyDescent="0.3">
      <c r="K3962" s="216"/>
    </row>
    <row r="3963" spans="11:11" x14ac:dyDescent="0.3">
      <c r="K3963" s="216"/>
    </row>
    <row r="3964" spans="11:11" x14ac:dyDescent="0.3">
      <c r="K3964" s="216"/>
    </row>
    <row r="3965" spans="11:11" x14ac:dyDescent="0.3">
      <c r="K3965" s="216"/>
    </row>
    <row r="3966" spans="11:11" x14ac:dyDescent="0.3">
      <c r="K3966" s="216"/>
    </row>
    <row r="3967" spans="11:11" x14ac:dyDescent="0.3">
      <c r="K3967" s="216"/>
    </row>
    <row r="3968" spans="11:11" x14ac:dyDescent="0.3">
      <c r="K3968" s="216"/>
    </row>
    <row r="3969" spans="11:11" x14ac:dyDescent="0.3">
      <c r="K3969" s="216"/>
    </row>
    <row r="3970" spans="11:11" x14ac:dyDescent="0.3">
      <c r="K3970" s="216"/>
    </row>
    <row r="3971" spans="11:11" x14ac:dyDescent="0.3">
      <c r="K3971" s="216"/>
    </row>
    <row r="3972" spans="11:11" x14ac:dyDescent="0.3">
      <c r="K3972" s="216"/>
    </row>
    <row r="3973" spans="11:11" x14ac:dyDescent="0.3">
      <c r="K3973" s="216"/>
    </row>
    <row r="3974" spans="11:11" x14ac:dyDescent="0.3">
      <c r="K3974" s="216"/>
    </row>
    <row r="3975" spans="11:11" x14ac:dyDescent="0.3">
      <c r="K3975" s="216"/>
    </row>
    <row r="3976" spans="11:11" x14ac:dyDescent="0.3">
      <c r="K3976" s="216"/>
    </row>
    <row r="3977" spans="11:11" x14ac:dyDescent="0.3">
      <c r="K3977" s="216"/>
    </row>
    <row r="3978" spans="11:11" x14ac:dyDescent="0.3">
      <c r="K3978" s="216"/>
    </row>
    <row r="3979" spans="11:11" x14ac:dyDescent="0.3">
      <c r="K3979" s="216"/>
    </row>
    <row r="3980" spans="11:11" x14ac:dyDescent="0.3">
      <c r="K3980" s="216"/>
    </row>
    <row r="3981" spans="11:11" x14ac:dyDescent="0.3">
      <c r="K3981" s="216"/>
    </row>
    <row r="3982" spans="11:11" x14ac:dyDescent="0.3">
      <c r="K3982" s="216"/>
    </row>
    <row r="3983" spans="11:11" x14ac:dyDescent="0.3">
      <c r="K3983" s="216"/>
    </row>
    <row r="3984" spans="11:11" x14ac:dyDescent="0.3">
      <c r="K3984" s="216"/>
    </row>
    <row r="3985" spans="11:11" x14ac:dyDescent="0.3">
      <c r="K3985" s="216"/>
    </row>
    <row r="3986" spans="11:11" x14ac:dyDescent="0.3">
      <c r="K3986" s="216"/>
    </row>
    <row r="3987" spans="11:11" x14ac:dyDescent="0.3">
      <c r="K3987" s="216"/>
    </row>
    <row r="3988" spans="11:11" x14ac:dyDescent="0.3">
      <c r="K3988" s="216"/>
    </row>
    <row r="3989" spans="11:11" x14ac:dyDescent="0.3">
      <c r="K3989" s="216"/>
    </row>
    <row r="3990" spans="11:11" x14ac:dyDescent="0.3">
      <c r="K3990" s="216"/>
    </row>
    <row r="3991" spans="11:11" x14ac:dyDescent="0.3">
      <c r="K3991" s="216"/>
    </row>
    <row r="3992" spans="11:11" x14ac:dyDescent="0.3">
      <c r="K3992" s="216"/>
    </row>
    <row r="3993" spans="11:11" x14ac:dyDescent="0.3">
      <c r="K3993" s="216"/>
    </row>
    <row r="3994" spans="11:11" x14ac:dyDescent="0.3">
      <c r="K3994" s="216"/>
    </row>
    <row r="3995" spans="11:11" x14ac:dyDescent="0.3">
      <c r="K3995" s="216"/>
    </row>
    <row r="3996" spans="11:11" x14ac:dyDescent="0.3">
      <c r="K3996" s="216"/>
    </row>
    <row r="3997" spans="11:11" x14ac:dyDescent="0.3">
      <c r="K3997" s="216"/>
    </row>
    <row r="3998" spans="11:11" x14ac:dyDescent="0.3">
      <c r="K3998" s="216"/>
    </row>
    <row r="3999" spans="11:11" x14ac:dyDescent="0.3">
      <c r="K3999" s="216"/>
    </row>
    <row r="4000" spans="11:11" x14ac:dyDescent="0.3">
      <c r="K4000" s="216"/>
    </row>
    <row r="4001" spans="11:11" x14ac:dyDescent="0.3">
      <c r="K4001" s="216"/>
    </row>
    <row r="4002" spans="11:11" x14ac:dyDescent="0.3">
      <c r="K4002" s="216"/>
    </row>
    <row r="4003" spans="11:11" x14ac:dyDescent="0.3">
      <c r="K4003" s="216"/>
    </row>
    <row r="4004" spans="11:11" x14ac:dyDescent="0.3">
      <c r="K4004" s="216"/>
    </row>
    <row r="4005" spans="11:11" x14ac:dyDescent="0.3">
      <c r="K4005" s="216"/>
    </row>
    <row r="4006" spans="11:11" x14ac:dyDescent="0.3">
      <c r="K4006" s="216"/>
    </row>
    <row r="4007" spans="11:11" x14ac:dyDescent="0.3">
      <c r="K4007" s="216"/>
    </row>
    <row r="4008" spans="11:11" x14ac:dyDescent="0.3">
      <c r="K4008" s="216"/>
    </row>
    <row r="4009" spans="11:11" x14ac:dyDescent="0.3">
      <c r="K4009" s="216"/>
    </row>
    <row r="4010" spans="11:11" x14ac:dyDescent="0.3">
      <c r="K4010" s="216"/>
    </row>
    <row r="4011" spans="11:11" x14ac:dyDescent="0.3">
      <c r="K4011" s="216"/>
    </row>
    <row r="4012" spans="11:11" x14ac:dyDescent="0.3">
      <c r="K4012" s="216"/>
    </row>
    <row r="4013" spans="11:11" x14ac:dyDescent="0.3">
      <c r="K4013" s="216"/>
    </row>
    <row r="4014" spans="11:11" x14ac:dyDescent="0.3">
      <c r="K4014" s="216"/>
    </row>
    <row r="4015" spans="11:11" x14ac:dyDescent="0.3">
      <c r="K4015" s="216"/>
    </row>
    <row r="4016" spans="11:11" x14ac:dyDescent="0.3">
      <c r="K4016" s="216"/>
    </row>
    <row r="4017" spans="11:11" x14ac:dyDescent="0.3">
      <c r="K4017" s="216"/>
    </row>
    <row r="4018" spans="11:11" x14ac:dyDescent="0.3">
      <c r="K4018" s="216"/>
    </row>
    <row r="4019" spans="11:11" x14ac:dyDescent="0.3">
      <c r="K4019" s="216"/>
    </row>
    <row r="4020" spans="11:11" x14ac:dyDescent="0.3">
      <c r="K4020" s="216"/>
    </row>
    <row r="4021" spans="11:11" x14ac:dyDescent="0.3">
      <c r="K4021" s="216"/>
    </row>
    <row r="4022" spans="11:11" x14ac:dyDescent="0.3">
      <c r="K4022" s="216"/>
    </row>
    <row r="4023" spans="11:11" x14ac:dyDescent="0.3">
      <c r="K4023" s="216"/>
    </row>
    <row r="4024" spans="11:11" x14ac:dyDescent="0.3">
      <c r="K4024" s="216"/>
    </row>
    <row r="4025" spans="11:11" x14ac:dyDescent="0.3">
      <c r="K4025" s="216"/>
    </row>
    <row r="4026" spans="11:11" x14ac:dyDescent="0.3">
      <c r="K4026" s="216"/>
    </row>
    <row r="4027" spans="11:11" x14ac:dyDescent="0.3">
      <c r="K4027" s="216"/>
    </row>
    <row r="4028" spans="11:11" x14ac:dyDescent="0.3">
      <c r="K4028" s="216"/>
    </row>
    <row r="4029" spans="11:11" x14ac:dyDescent="0.3">
      <c r="K4029" s="216"/>
    </row>
    <row r="4030" spans="11:11" x14ac:dyDescent="0.3">
      <c r="K4030" s="216"/>
    </row>
    <row r="4031" spans="11:11" x14ac:dyDescent="0.3">
      <c r="K4031" s="216"/>
    </row>
    <row r="4032" spans="11:11" x14ac:dyDescent="0.3">
      <c r="K4032" s="216"/>
    </row>
    <row r="4033" spans="11:11" x14ac:dyDescent="0.3">
      <c r="K4033" s="216"/>
    </row>
    <row r="4034" spans="11:11" x14ac:dyDescent="0.3">
      <c r="K4034" s="216"/>
    </row>
    <row r="4035" spans="11:11" x14ac:dyDescent="0.3">
      <c r="K4035" s="216"/>
    </row>
    <row r="4036" spans="11:11" x14ac:dyDescent="0.3">
      <c r="K4036" s="216"/>
    </row>
    <row r="4037" spans="11:11" x14ac:dyDescent="0.3">
      <c r="K4037" s="216"/>
    </row>
    <row r="4038" spans="11:11" x14ac:dyDescent="0.3">
      <c r="K4038" s="216"/>
    </row>
    <row r="4039" spans="11:11" x14ac:dyDescent="0.3">
      <c r="K4039" s="216"/>
    </row>
    <row r="4040" spans="11:11" x14ac:dyDescent="0.3">
      <c r="K4040" s="216"/>
    </row>
    <row r="4041" spans="11:11" x14ac:dyDescent="0.3">
      <c r="K4041" s="216"/>
    </row>
    <row r="4042" spans="11:11" x14ac:dyDescent="0.3">
      <c r="K4042" s="216"/>
    </row>
    <row r="4043" spans="11:11" x14ac:dyDescent="0.3">
      <c r="K4043" s="216"/>
    </row>
    <row r="4044" spans="11:11" x14ac:dyDescent="0.3">
      <c r="K4044" s="216"/>
    </row>
    <row r="4045" spans="11:11" x14ac:dyDescent="0.3">
      <c r="K4045" s="216"/>
    </row>
    <row r="4046" spans="11:11" x14ac:dyDescent="0.3">
      <c r="K4046" s="216"/>
    </row>
    <row r="4047" spans="11:11" x14ac:dyDescent="0.3">
      <c r="K4047" s="216"/>
    </row>
    <row r="4048" spans="11:11" x14ac:dyDescent="0.3">
      <c r="K4048" s="216"/>
    </row>
    <row r="4049" spans="11:11" x14ac:dyDescent="0.3">
      <c r="K4049" s="216"/>
    </row>
    <row r="4050" spans="11:11" x14ac:dyDescent="0.3">
      <c r="K4050" s="216"/>
    </row>
    <row r="4051" spans="11:11" x14ac:dyDescent="0.3">
      <c r="K4051" s="216"/>
    </row>
    <row r="4052" spans="11:11" x14ac:dyDescent="0.3">
      <c r="K4052" s="216"/>
    </row>
    <row r="4053" spans="11:11" x14ac:dyDescent="0.3">
      <c r="K4053" s="216"/>
    </row>
    <row r="4054" spans="11:11" x14ac:dyDescent="0.3">
      <c r="K4054" s="216"/>
    </row>
    <row r="4055" spans="11:11" x14ac:dyDescent="0.3">
      <c r="K4055" s="216"/>
    </row>
    <row r="4056" spans="11:11" x14ac:dyDescent="0.3">
      <c r="K4056" s="216"/>
    </row>
    <row r="4057" spans="11:11" x14ac:dyDescent="0.3">
      <c r="K4057" s="216"/>
    </row>
    <row r="4058" spans="11:11" x14ac:dyDescent="0.3">
      <c r="K4058" s="216"/>
    </row>
    <row r="4059" spans="11:11" x14ac:dyDescent="0.3">
      <c r="K4059" s="216"/>
    </row>
    <row r="4060" spans="11:11" x14ac:dyDescent="0.3">
      <c r="K4060" s="216"/>
    </row>
    <row r="4061" spans="11:11" x14ac:dyDescent="0.3">
      <c r="K4061" s="216"/>
    </row>
    <row r="4062" spans="11:11" x14ac:dyDescent="0.3">
      <c r="K4062" s="216"/>
    </row>
    <row r="4063" spans="11:11" x14ac:dyDescent="0.3">
      <c r="K4063" s="216"/>
    </row>
    <row r="4064" spans="11:11" x14ac:dyDescent="0.3">
      <c r="K4064" s="216"/>
    </row>
    <row r="4065" spans="11:11" x14ac:dyDescent="0.3">
      <c r="K4065" s="216"/>
    </row>
    <row r="4066" spans="11:11" x14ac:dyDescent="0.3">
      <c r="K4066" s="216"/>
    </row>
    <row r="4067" spans="11:11" x14ac:dyDescent="0.3">
      <c r="K4067" s="216"/>
    </row>
    <row r="4068" spans="11:11" x14ac:dyDescent="0.3">
      <c r="K4068" s="216"/>
    </row>
    <row r="4069" spans="11:11" x14ac:dyDescent="0.3">
      <c r="K4069" s="216"/>
    </row>
    <row r="4070" spans="11:11" x14ac:dyDescent="0.3">
      <c r="K4070" s="216"/>
    </row>
    <row r="4071" spans="11:11" x14ac:dyDescent="0.3">
      <c r="K4071" s="216"/>
    </row>
    <row r="4072" spans="11:11" x14ac:dyDescent="0.3">
      <c r="K4072" s="216"/>
    </row>
    <row r="4073" spans="11:11" x14ac:dyDescent="0.3">
      <c r="K4073" s="216"/>
    </row>
    <row r="4074" spans="11:11" x14ac:dyDescent="0.3">
      <c r="K4074" s="216"/>
    </row>
    <row r="4075" spans="11:11" x14ac:dyDescent="0.3">
      <c r="K4075" s="216"/>
    </row>
    <row r="4076" spans="11:11" x14ac:dyDescent="0.3">
      <c r="K4076" s="216"/>
    </row>
    <row r="4077" spans="11:11" x14ac:dyDescent="0.3">
      <c r="K4077" s="216"/>
    </row>
    <row r="4078" spans="11:11" x14ac:dyDescent="0.3">
      <c r="K4078" s="216"/>
    </row>
    <row r="4079" spans="11:11" x14ac:dyDescent="0.3">
      <c r="K4079" s="216"/>
    </row>
    <row r="4080" spans="11:11" x14ac:dyDescent="0.3">
      <c r="K4080" s="216"/>
    </row>
    <row r="4081" spans="11:11" x14ac:dyDescent="0.3">
      <c r="K4081" s="216"/>
    </row>
    <row r="4082" spans="11:11" x14ac:dyDescent="0.3">
      <c r="K4082" s="216"/>
    </row>
    <row r="4083" spans="11:11" x14ac:dyDescent="0.3">
      <c r="K4083" s="216"/>
    </row>
    <row r="4084" spans="11:11" x14ac:dyDescent="0.3">
      <c r="K4084" s="216"/>
    </row>
    <row r="4085" spans="11:11" x14ac:dyDescent="0.3">
      <c r="K4085" s="216"/>
    </row>
    <row r="4086" spans="11:11" x14ac:dyDescent="0.3">
      <c r="K4086" s="216"/>
    </row>
    <row r="4087" spans="11:11" x14ac:dyDescent="0.3">
      <c r="K4087" s="216"/>
    </row>
    <row r="4088" spans="11:11" x14ac:dyDescent="0.3">
      <c r="K4088" s="216"/>
    </row>
    <row r="4089" spans="11:11" x14ac:dyDescent="0.3">
      <c r="K4089" s="216"/>
    </row>
    <row r="4090" spans="11:11" x14ac:dyDescent="0.3">
      <c r="K4090" s="216"/>
    </row>
    <row r="4091" spans="11:11" x14ac:dyDescent="0.3">
      <c r="K4091" s="216"/>
    </row>
    <row r="4092" spans="11:11" x14ac:dyDescent="0.3">
      <c r="K4092" s="216"/>
    </row>
    <row r="4093" spans="11:11" x14ac:dyDescent="0.3">
      <c r="K4093" s="216"/>
    </row>
    <row r="4094" spans="11:11" x14ac:dyDescent="0.3">
      <c r="K4094" s="216"/>
    </row>
    <row r="4095" spans="11:11" x14ac:dyDescent="0.3">
      <c r="K4095" s="216"/>
    </row>
    <row r="4096" spans="11:11" x14ac:dyDescent="0.3">
      <c r="K4096" s="216"/>
    </row>
    <row r="4097" spans="11:11" x14ac:dyDescent="0.3">
      <c r="K4097" s="216"/>
    </row>
    <row r="4098" spans="11:11" x14ac:dyDescent="0.3">
      <c r="K4098" s="216"/>
    </row>
    <row r="4099" spans="11:11" x14ac:dyDescent="0.3">
      <c r="K4099" s="216"/>
    </row>
    <row r="4100" spans="11:11" x14ac:dyDescent="0.3">
      <c r="K4100" s="216"/>
    </row>
    <row r="4101" spans="11:11" x14ac:dyDescent="0.3">
      <c r="K4101" s="216"/>
    </row>
    <row r="4102" spans="11:11" x14ac:dyDescent="0.3">
      <c r="K4102" s="216"/>
    </row>
    <row r="4103" spans="11:11" x14ac:dyDescent="0.3">
      <c r="K4103" s="216"/>
    </row>
    <row r="4104" spans="11:11" x14ac:dyDescent="0.3">
      <c r="K4104" s="216"/>
    </row>
    <row r="4105" spans="11:11" x14ac:dyDescent="0.3">
      <c r="K4105" s="216"/>
    </row>
    <row r="4106" spans="11:11" x14ac:dyDescent="0.3">
      <c r="K4106" s="216"/>
    </row>
    <row r="4107" spans="11:11" x14ac:dyDescent="0.3">
      <c r="K4107" s="216"/>
    </row>
    <row r="4108" spans="11:11" x14ac:dyDescent="0.3">
      <c r="K4108" s="216"/>
    </row>
    <row r="4109" spans="11:11" x14ac:dyDescent="0.3">
      <c r="K4109" s="216"/>
    </row>
    <row r="4110" spans="11:11" x14ac:dyDescent="0.3">
      <c r="K4110" s="216"/>
    </row>
    <row r="4111" spans="11:11" x14ac:dyDescent="0.3">
      <c r="K4111" s="216"/>
    </row>
    <row r="4112" spans="11:11" x14ac:dyDescent="0.3">
      <c r="K4112" s="216"/>
    </row>
    <row r="4113" spans="11:11" x14ac:dyDescent="0.3">
      <c r="K4113" s="216"/>
    </row>
    <row r="4114" spans="11:11" x14ac:dyDescent="0.3">
      <c r="K4114" s="216"/>
    </row>
    <row r="4115" spans="11:11" x14ac:dyDescent="0.3">
      <c r="K4115" s="216"/>
    </row>
    <row r="4116" spans="11:11" x14ac:dyDescent="0.3">
      <c r="K4116" s="216"/>
    </row>
    <row r="4117" spans="11:11" x14ac:dyDescent="0.3">
      <c r="K4117" s="216"/>
    </row>
    <row r="4118" spans="11:11" x14ac:dyDescent="0.3">
      <c r="K4118" s="216"/>
    </row>
    <row r="4119" spans="11:11" x14ac:dyDescent="0.3">
      <c r="K4119" s="216"/>
    </row>
    <row r="4120" spans="11:11" x14ac:dyDescent="0.3">
      <c r="K4120" s="216"/>
    </row>
    <row r="4121" spans="11:11" x14ac:dyDescent="0.3">
      <c r="K4121" s="216"/>
    </row>
    <row r="4122" spans="11:11" x14ac:dyDescent="0.3">
      <c r="K4122" s="216"/>
    </row>
    <row r="4123" spans="11:11" x14ac:dyDescent="0.3">
      <c r="K4123" s="216"/>
    </row>
    <row r="4124" spans="11:11" x14ac:dyDescent="0.3">
      <c r="K4124" s="216"/>
    </row>
    <row r="4125" spans="11:11" x14ac:dyDescent="0.3">
      <c r="K4125" s="216"/>
    </row>
    <row r="4126" spans="11:11" x14ac:dyDescent="0.3">
      <c r="K4126" s="216"/>
    </row>
    <row r="4127" spans="11:11" x14ac:dyDescent="0.3">
      <c r="K4127" s="216"/>
    </row>
    <row r="4128" spans="11:11" x14ac:dyDescent="0.3">
      <c r="K4128" s="216"/>
    </row>
    <row r="4129" spans="11:11" x14ac:dyDescent="0.3">
      <c r="K4129" s="216"/>
    </row>
    <row r="4130" spans="11:11" x14ac:dyDescent="0.3">
      <c r="K4130" s="216"/>
    </row>
    <row r="4131" spans="11:11" x14ac:dyDescent="0.3">
      <c r="K4131" s="216"/>
    </row>
    <row r="4132" spans="11:11" x14ac:dyDescent="0.3">
      <c r="K4132" s="216"/>
    </row>
    <row r="4133" spans="11:11" x14ac:dyDescent="0.3">
      <c r="K4133" s="216"/>
    </row>
    <row r="4134" spans="11:11" x14ac:dyDescent="0.3">
      <c r="K4134" s="216"/>
    </row>
    <row r="4135" spans="11:11" x14ac:dyDescent="0.3">
      <c r="K4135" s="216"/>
    </row>
    <row r="4136" spans="11:11" x14ac:dyDescent="0.3">
      <c r="K4136" s="216"/>
    </row>
    <row r="4137" spans="11:11" x14ac:dyDescent="0.3">
      <c r="K4137" s="216"/>
    </row>
    <row r="4138" spans="11:11" x14ac:dyDescent="0.3">
      <c r="K4138" s="216"/>
    </row>
    <row r="4139" spans="11:11" x14ac:dyDescent="0.3">
      <c r="K4139" s="216"/>
    </row>
    <row r="4140" spans="11:11" x14ac:dyDescent="0.3">
      <c r="K4140" s="216"/>
    </row>
    <row r="4141" spans="11:11" x14ac:dyDescent="0.3">
      <c r="K4141" s="216"/>
    </row>
    <row r="4142" spans="11:11" x14ac:dyDescent="0.3">
      <c r="K4142" s="216"/>
    </row>
    <row r="4143" spans="11:11" x14ac:dyDescent="0.3">
      <c r="K4143" s="216"/>
    </row>
    <row r="4144" spans="11:11" x14ac:dyDescent="0.3">
      <c r="K4144" s="216"/>
    </row>
    <row r="4145" spans="11:11" x14ac:dyDescent="0.3">
      <c r="K4145" s="216"/>
    </row>
    <row r="4146" spans="11:11" x14ac:dyDescent="0.3">
      <c r="K4146" s="216"/>
    </row>
    <row r="4147" spans="11:11" x14ac:dyDescent="0.3">
      <c r="K4147" s="216"/>
    </row>
    <row r="4148" spans="11:11" x14ac:dyDescent="0.3">
      <c r="K4148" s="216"/>
    </row>
    <row r="4149" spans="11:11" x14ac:dyDescent="0.3">
      <c r="K4149" s="216"/>
    </row>
    <row r="4150" spans="11:11" x14ac:dyDescent="0.3">
      <c r="K4150" s="216"/>
    </row>
    <row r="4151" spans="11:11" x14ac:dyDescent="0.3">
      <c r="K4151" s="216"/>
    </row>
    <row r="4152" spans="11:11" x14ac:dyDescent="0.3">
      <c r="K4152" s="216"/>
    </row>
    <row r="4153" spans="11:11" x14ac:dyDescent="0.3">
      <c r="K4153" s="216"/>
    </row>
    <row r="4154" spans="11:11" x14ac:dyDescent="0.3">
      <c r="K4154" s="216"/>
    </row>
    <row r="4155" spans="11:11" x14ac:dyDescent="0.3">
      <c r="K4155" s="216"/>
    </row>
    <row r="4156" spans="11:11" x14ac:dyDescent="0.3">
      <c r="K4156" s="216"/>
    </row>
    <row r="4157" spans="11:11" x14ac:dyDescent="0.3">
      <c r="K4157" s="216"/>
    </row>
    <row r="4158" spans="11:11" x14ac:dyDescent="0.3">
      <c r="K4158" s="216"/>
    </row>
    <row r="4159" spans="11:11" x14ac:dyDescent="0.3">
      <c r="K4159" s="216"/>
    </row>
    <row r="4160" spans="11:11" x14ac:dyDescent="0.3">
      <c r="K4160" s="216"/>
    </row>
    <row r="4161" spans="11:11" x14ac:dyDescent="0.3">
      <c r="K4161" s="216"/>
    </row>
    <row r="4162" spans="11:11" x14ac:dyDescent="0.3">
      <c r="K4162" s="216"/>
    </row>
    <row r="4163" spans="11:11" x14ac:dyDescent="0.3">
      <c r="K4163" s="216"/>
    </row>
    <row r="4164" spans="11:11" x14ac:dyDescent="0.3">
      <c r="K4164" s="216"/>
    </row>
    <row r="4165" spans="11:11" x14ac:dyDescent="0.3">
      <c r="K4165" s="216"/>
    </row>
    <row r="4166" spans="11:11" x14ac:dyDescent="0.3">
      <c r="K4166" s="216"/>
    </row>
    <row r="4167" spans="11:11" x14ac:dyDescent="0.3">
      <c r="K4167" s="216"/>
    </row>
    <row r="4168" spans="11:11" x14ac:dyDescent="0.3">
      <c r="K4168" s="216"/>
    </row>
    <row r="4169" spans="11:11" x14ac:dyDescent="0.3">
      <c r="K4169" s="216"/>
    </row>
    <row r="4170" spans="11:11" x14ac:dyDescent="0.3">
      <c r="K4170" s="216"/>
    </row>
    <row r="4171" spans="11:11" x14ac:dyDescent="0.3">
      <c r="K4171" s="216"/>
    </row>
    <row r="4172" spans="11:11" x14ac:dyDescent="0.3">
      <c r="K4172" s="216"/>
    </row>
    <row r="4173" spans="11:11" x14ac:dyDescent="0.3">
      <c r="K4173" s="216"/>
    </row>
    <row r="4174" spans="11:11" x14ac:dyDescent="0.3">
      <c r="K4174" s="216"/>
    </row>
    <row r="4175" spans="11:11" x14ac:dyDescent="0.3">
      <c r="K4175" s="216"/>
    </row>
    <row r="4176" spans="11:11" x14ac:dyDescent="0.3">
      <c r="K4176" s="216"/>
    </row>
    <row r="4177" spans="11:11" x14ac:dyDescent="0.3">
      <c r="K4177" s="216"/>
    </row>
    <row r="4178" spans="11:11" x14ac:dyDescent="0.3">
      <c r="K4178" s="216"/>
    </row>
    <row r="4179" spans="11:11" x14ac:dyDescent="0.3">
      <c r="K4179" s="216"/>
    </row>
    <row r="4180" spans="11:11" x14ac:dyDescent="0.3">
      <c r="K4180" s="216"/>
    </row>
    <row r="4181" spans="11:11" x14ac:dyDescent="0.3">
      <c r="K4181" s="216"/>
    </row>
    <row r="4182" spans="11:11" x14ac:dyDescent="0.3">
      <c r="K4182" s="216"/>
    </row>
    <row r="4183" spans="11:11" x14ac:dyDescent="0.3">
      <c r="K4183" s="216"/>
    </row>
    <row r="4184" spans="11:11" x14ac:dyDescent="0.3">
      <c r="K4184" s="216"/>
    </row>
    <row r="4185" spans="11:11" x14ac:dyDescent="0.3">
      <c r="K4185" s="216"/>
    </row>
    <row r="4186" spans="11:11" x14ac:dyDescent="0.3">
      <c r="K4186" s="216"/>
    </row>
    <row r="4187" spans="11:11" x14ac:dyDescent="0.3">
      <c r="K4187" s="216"/>
    </row>
    <row r="4188" spans="11:11" x14ac:dyDescent="0.3">
      <c r="K4188" s="216"/>
    </row>
    <row r="4189" spans="11:11" x14ac:dyDescent="0.3">
      <c r="K4189" s="216"/>
    </row>
    <row r="4190" spans="11:11" x14ac:dyDescent="0.3">
      <c r="K4190" s="216"/>
    </row>
    <row r="4191" spans="11:11" x14ac:dyDescent="0.3">
      <c r="K4191" s="216"/>
    </row>
    <row r="4192" spans="11:11" x14ac:dyDescent="0.3">
      <c r="K4192" s="216"/>
    </row>
    <row r="4193" spans="11:11" x14ac:dyDescent="0.3">
      <c r="K4193" s="216"/>
    </row>
    <row r="4194" spans="11:11" x14ac:dyDescent="0.3">
      <c r="K4194" s="216"/>
    </row>
    <row r="4195" spans="11:11" x14ac:dyDescent="0.3">
      <c r="K4195" s="216"/>
    </row>
    <row r="4196" spans="11:11" x14ac:dyDescent="0.3">
      <c r="K4196" s="216"/>
    </row>
    <row r="4197" spans="11:11" x14ac:dyDescent="0.3">
      <c r="K4197" s="216"/>
    </row>
    <row r="4198" spans="11:11" x14ac:dyDescent="0.3">
      <c r="K4198" s="216"/>
    </row>
    <row r="4199" spans="11:11" x14ac:dyDescent="0.3">
      <c r="K4199" s="216"/>
    </row>
    <row r="4200" spans="11:11" x14ac:dyDescent="0.3">
      <c r="K4200" s="216"/>
    </row>
    <row r="4201" spans="11:11" x14ac:dyDescent="0.3">
      <c r="K4201" s="216"/>
    </row>
    <row r="4202" spans="11:11" x14ac:dyDescent="0.3">
      <c r="K4202" s="216"/>
    </row>
    <row r="4203" spans="11:11" x14ac:dyDescent="0.3">
      <c r="K4203" s="216"/>
    </row>
    <row r="4204" spans="11:11" x14ac:dyDescent="0.3">
      <c r="K4204" s="216"/>
    </row>
    <row r="4205" spans="11:11" x14ac:dyDescent="0.3">
      <c r="K4205" s="216"/>
    </row>
    <row r="4206" spans="11:11" x14ac:dyDescent="0.3">
      <c r="K4206" s="216"/>
    </row>
    <row r="4207" spans="11:11" x14ac:dyDescent="0.3">
      <c r="K4207" s="216"/>
    </row>
    <row r="4208" spans="11:11" x14ac:dyDescent="0.3">
      <c r="K4208" s="216"/>
    </row>
    <row r="4209" spans="11:11" x14ac:dyDescent="0.3">
      <c r="K4209" s="216"/>
    </row>
    <row r="4210" spans="11:11" x14ac:dyDescent="0.3">
      <c r="K4210" s="216"/>
    </row>
    <row r="4211" spans="11:11" x14ac:dyDescent="0.3">
      <c r="K4211" s="216"/>
    </row>
    <row r="4212" spans="11:11" x14ac:dyDescent="0.3">
      <c r="K4212" s="216"/>
    </row>
    <row r="4213" spans="11:11" x14ac:dyDescent="0.3">
      <c r="K4213" s="216"/>
    </row>
    <row r="4214" spans="11:11" x14ac:dyDescent="0.3">
      <c r="K4214" s="216"/>
    </row>
    <row r="4215" spans="11:11" x14ac:dyDescent="0.3">
      <c r="K4215" s="216"/>
    </row>
    <row r="4216" spans="11:11" x14ac:dyDescent="0.3">
      <c r="K4216" s="216"/>
    </row>
    <row r="4217" spans="11:11" x14ac:dyDescent="0.3">
      <c r="K4217" s="216"/>
    </row>
    <row r="4218" spans="11:11" x14ac:dyDescent="0.3">
      <c r="K4218" s="216"/>
    </row>
    <row r="4219" spans="11:11" x14ac:dyDescent="0.3">
      <c r="K4219" s="216"/>
    </row>
    <row r="4220" spans="11:11" x14ac:dyDescent="0.3">
      <c r="K4220" s="216"/>
    </row>
    <row r="4221" spans="11:11" x14ac:dyDescent="0.3">
      <c r="K4221" s="216"/>
    </row>
    <row r="4222" spans="11:11" x14ac:dyDescent="0.3">
      <c r="K4222" s="216"/>
    </row>
    <row r="4223" spans="11:11" x14ac:dyDescent="0.3">
      <c r="K4223" s="216"/>
    </row>
    <row r="4224" spans="11:11" x14ac:dyDescent="0.3">
      <c r="K4224" s="216"/>
    </row>
    <row r="4225" spans="11:11" x14ac:dyDescent="0.3">
      <c r="K4225" s="216"/>
    </row>
    <row r="4226" spans="11:11" x14ac:dyDescent="0.3">
      <c r="K4226" s="216"/>
    </row>
    <row r="4227" spans="11:11" x14ac:dyDescent="0.3">
      <c r="K4227" s="216"/>
    </row>
    <row r="4228" spans="11:11" x14ac:dyDescent="0.3">
      <c r="K4228" s="216"/>
    </row>
    <row r="4229" spans="11:11" x14ac:dyDescent="0.3">
      <c r="K4229" s="216"/>
    </row>
    <row r="4230" spans="11:11" x14ac:dyDescent="0.3">
      <c r="K4230" s="216"/>
    </row>
    <row r="4231" spans="11:11" x14ac:dyDescent="0.3">
      <c r="K4231" s="216"/>
    </row>
    <row r="4232" spans="11:11" x14ac:dyDescent="0.3">
      <c r="K4232" s="216"/>
    </row>
    <row r="4233" spans="11:11" x14ac:dyDescent="0.3">
      <c r="K4233" s="216"/>
    </row>
    <row r="4234" spans="11:11" x14ac:dyDescent="0.3">
      <c r="K4234" s="216"/>
    </row>
    <row r="4235" spans="11:11" x14ac:dyDescent="0.3">
      <c r="K4235" s="216"/>
    </row>
    <row r="4236" spans="11:11" x14ac:dyDescent="0.3">
      <c r="K4236" s="216"/>
    </row>
    <row r="4237" spans="11:11" x14ac:dyDescent="0.3">
      <c r="K4237" s="216"/>
    </row>
    <row r="4238" spans="11:11" x14ac:dyDescent="0.3">
      <c r="K4238" s="216"/>
    </row>
    <row r="4239" spans="11:11" x14ac:dyDescent="0.3">
      <c r="K4239" s="216"/>
    </row>
    <row r="4240" spans="11:11" x14ac:dyDescent="0.3">
      <c r="K4240" s="216"/>
    </row>
    <row r="4241" spans="11:11" x14ac:dyDescent="0.3">
      <c r="K4241" s="216"/>
    </row>
    <row r="4242" spans="11:11" x14ac:dyDescent="0.3">
      <c r="K4242" s="216"/>
    </row>
    <row r="4243" spans="11:11" x14ac:dyDescent="0.3">
      <c r="K4243" s="216"/>
    </row>
    <row r="4244" spans="11:11" x14ac:dyDescent="0.3">
      <c r="K4244" s="216"/>
    </row>
    <row r="4245" spans="11:11" x14ac:dyDescent="0.3">
      <c r="K4245" s="216"/>
    </row>
    <row r="4246" spans="11:11" x14ac:dyDescent="0.3">
      <c r="K4246" s="216"/>
    </row>
    <row r="4247" spans="11:11" x14ac:dyDescent="0.3">
      <c r="K4247" s="216"/>
    </row>
    <row r="4248" spans="11:11" x14ac:dyDescent="0.3">
      <c r="K4248" s="216"/>
    </row>
    <row r="4249" spans="11:11" x14ac:dyDescent="0.3">
      <c r="K4249" s="216"/>
    </row>
    <row r="4250" spans="11:11" x14ac:dyDescent="0.3">
      <c r="K4250" s="216"/>
    </row>
    <row r="4251" spans="11:11" x14ac:dyDescent="0.3">
      <c r="K4251" s="216"/>
    </row>
    <row r="4252" spans="11:11" x14ac:dyDescent="0.3">
      <c r="K4252" s="216"/>
    </row>
    <row r="4253" spans="11:11" x14ac:dyDescent="0.3">
      <c r="K4253" s="216"/>
    </row>
    <row r="4254" spans="11:11" x14ac:dyDescent="0.3">
      <c r="K4254" s="216"/>
    </row>
    <row r="4255" spans="11:11" x14ac:dyDescent="0.3">
      <c r="K4255" s="216"/>
    </row>
    <row r="4256" spans="11:11" x14ac:dyDescent="0.3">
      <c r="K4256" s="216"/>
    </row>
    <row r="4257" spans="11:11" x14ac:dyDescent="0.3">
      <c r="K4257" s="216"/>
    </row>
    <row r="4258" spans="11:11" x14ac:dyDescent="0.3">
      <c r="K4258" s="216"/>
    </row>
    <row r="4259" spans="11:11" x14ac:dyDescent="0.3">
      <c r="K4259" s="216"/>
    </row>
    <row r="4260" spans="11:11" x14ac:dyDescent="0.3">
      <c r="K4260" s="216"/>
    </row>
    <row r="4261" spans="11:11" x14ac:dyDescent="0.3">
      <c r="K4261" s="216"/>
    </row>
    <row r="4262" spans="11:11" x14ac:dyDescent="0.3">
      <c r="K4262" s="216"/>
    </row>
    <row r="4263" spans="11:11" x14ac:dyDescent="0.3">
      <c r="K4263" s="216"/>
    </row>
    <row r="4264" spans="11:11" x14ac:dyDescent="0.3">
      <c r="K4264" s="216"/>
    </row>
    <row r="4265" spans="11:11" x14ac:dyDescent="0.3">
      <c r="K4265" s="216"/>
    </row>
    <row r="4266" spans="11:11" x14ac:dyDescent="0.3">
      <c r="K4266" s="216"/>
    </row>
    <row r="4267" spans="11:11" x14ac:dyDescent="0.3">
      <c r="K4267" s="216"/>
    </row>
    <row r="4268" spans="11:11" x14ac:dyDescent="0.3">
      <c r="K4268" s="216"/>
    </row>
    <row r="4269" spans="11:11" x14ac:dyDescent="0.3">
      <c r="K4269" s="216"/>
    </row>
    <row r="4270" spans="11:11" x14ac:dyDescent="0.3">
      <c r="K4270" s="216"/>
    </row>
    <row r="4271" spans="11:11" x14ac:dyDescent="0.3">
      <c r="K4271" s="216"/>
    </row>
    <row r="4272" spans="11:11" x14ac:dyDescent="0.3">
      <c r="K4272" s="216"/>
    </row>
    <row r="4273" spans="11:11" x14ac:dyDescent="0.3">
      <c r="K4273" s="216"/>
    </row>
    <row r="4274" spans="11:11" x14ac:dyDescent="0.3">
      <c r="K4274" s="216"/>
    </row>
    <row r="4275" spans="11:11" x14ac:dyDescent="0.3">
      <c r="K4275" s="216"/>
    </row>
    <row r="4276" spans="11:11" x14ac:dyDescent="0.3">
      <c r="K4276" s="216"/>
    </row>
    <row r="4277" spans="11:11" x14ac:dyDescent="0.3">
      <c r="K4277" s="216"/>
    </row>
    <row r="4278" spans="11:11" x14ac:dyDescent="0.3">
      <c r="K4278" s="216"/>
    </row>
    <row r="4279" spans="11:11" x14ac:dyDescent="0.3">
      <c r="K4279" s="216"/>
    </row>
    <row r="4280" spans="11:11" x14ac:dyDescent="0.3">
      <c r="K4280" s="216"/>
    </row>
    <row r="4281" spans="11:11" x14ac:dyDescent="0.3">
      <c r="K4281" s="216"/>
    </row>
    <row r="4282" spans="11:11" x14ac:dyDescent="0.3">
      <c r="K4282" s="216"/>
    </row>
    <row r="4283" spans="11:11" x14ac:dyDescent="0.3">
      <c r="K4283" s="216"/>
    </row>
    <row r="4284" spans="11:11" x14ac:dyDescent="0.3">
      <c r="K4284" s="216"/>
    </row>
    <row r="4285" spans="11:11" x14ac:dyDescent="0.3">
      <c r="K4285" s="216"/>
    </row>
    <row r="4286" spans="11:11" x14ac:dyDescent="0.3">
      <c r="K4286" s="216"/>
    </row>
    <row r="4287" spans="11:11" x14ac:dyDescent="0.3">
      <c r="K4287" s="216"/>
    </row>
    <row r="4288" spans="11:11" x14ac:dyDescent="0.3">
      <c r="K4288" s="216"/>
    </row>
    <row r="4289" spans="11:11" x14ac:dyDescent="0.3">
      <c r="K4289" s="216"/>
    </row>
    <row r="4290" spans="11:11" x14ac:dyDescent="0.3">
      <c r="K4290" s="216"/>
    </row>
    <row r="4291" spans="11:11" x14ac:dyDescent="0.3">
      <c r="K4291" s="216"/>
    </row>
    <row r="4292" spans="11:11" x14ac:dyDescent="0.3">
      <c r="K4292" s="216"/>
    </row>
    <row r="4293" spans="11:11" x14ac:dyDescent="0.3">
      <c r="K4293" s="216"/>
    </row>
    <row r="4294" spans="11:11" x14ac:dyDescent="0.3">
      <c r="K4294" s="216"/>
    </row>
    <row r="4295" spans="11:11" x14ac:dyDescent="0.3">
      <c r="K4295" s="216"/>
    </row>
    <row r="4296" spans="11:11" x14ac:dyDescent="0.3">
      <c r="K4296" s="216"/>
    </row>
    <row r="4297" spans="11:11" x14ac:dyDescent="0.3">
      <c r="K4297" s="216"/>
    </row>
    <row r="4298" spans="11:11" x14ac:dyDescent="0.3">
      <c r="K4298" s="216"/>
    </row>
    <row r="4299" spans="11:11" x14ac:dyDescent="0.3">
      <c r="K4299" s="216"/>
    </row>
    <row r="4300" spans="11:11" x14ac:dyDescent="0.3">
      <c r="K4300" s="216"/>
    </row>
    <row r="4301" spans="11:11" x14ac:dyDescent="0.3">
      <c r="K4301" s="216"/>
    </row>
    <row r="4302" spans="11:11" x14ac:dyDescent="0.3">
      <c r="K4302" s="216"/>
    </row>
    <row r="4303" spans="11:11" x14ac:dyDescent="0.3">
      <c r="K4303" s="216"/>
    </row>
    <row r="4304" spans="11:11" x14ac:dyDescent="0.3">
      <c r="K4304" s="216"/>
    </row>
    <row r="4305" spans="11:11" x14ac:dyDescent="0.3">
      <c r="K4305" s="216"/>
    </row>
    <row r="4306" spans="11:11" x14ac:dyDescent="0.3">
      <c r="K4306" s="216"/>
    </row>
    <row r="4307" spans="11:11" x14ac:dyDescent="0.3">
      <c r="K4307" s="216"/>
    </row>
    <row r="4308" spans="11:11" x14ac:dyDescent="0.3">
      <c r="K4308" s="216"/>
    </row>
    <row r="4309" spans="11:11" x14ac:dyDescent="0.3">
      <c r="K4309" s="216"/>
    </row>
    <row r="4310" spans="11:11" x14ac:dyDescent="0.3">
      <c r="K4310" s="216"/>
    </row>
    <row r="4311" spans="11:11" x14ac:dyDescent="0.3">
      <c r="K4311" s="216"/>
    </row>
    <row r="4312" spans="11:11" x14ac:dyDescent="0.3">
      <c r="K4312" s="216"/>
    </row>
    <row r="4313" spans="11:11" x14ac:dyDescent="0.3">
      <c r="K4313" s="216"/>
    </row>
    <row r="4314" spans="11:11" x14ac:dyDescent="0.3">
      <c r="K4314" s="216"/>
    </row>
    <row r="4315" spans="11:11" x14ac:dyDescent="0.3">
      <c r="K4315" s="216"/>
    </row>
    <row r="4316" spans="11:11" x14ac:dyDescent="0.3">
      <c r="K4316" s="216"/>
    </row>
    <row r="4317" spans="11:11" x14ac:dyDescent="0.3">
      <c r="K4317" s="216"/>
    </row>
    <row r="4318" spans="11:11" x14ac:dyDescent="0.3">
      <c r="K4318" s="216"/>
    </row>
    <row r="4319" spans="11:11" x14ac:dyDescent="0.3">
      <c r="K4319" s="216"/>
    </row>
    <row r="4320" spans="11:11" x14ac:dyDescent="0.3">
      <c r="K4320" s="216"/>
    </row>
    <row r="4321" spans="11:11" x14ac:dyDescent="0.3">
      <c r="K4321" s="216"/>
    </row>
    <row r="4322" spans="11:11" x14ac:dyDescent="0.3">
      <c r="K4322" s="216"/>
    </row>
    <row r="4323" spans="11:11" x14ac:dyDescent="0.3">
      <c r="K4323" s="216"/>
    </row>
    <row r="4324" spans="11:11" x14ac:dyDescent="0.3">
      <c r="K4324" s="216"/>
    </row>
    <row r="4325" spans="11:11" x14ac:dyDescent="0.3">
      <c r="K4325" s="216"/>
    </row>
    <row r="4326" spans="11:11" x14ac:dyDescent="0.3">
      <c r="K4326" s="216"/>
    </row>
    <row r="4327" spans="11:11" x14ac:dyDescent="0.3">
      <c r="K4327" s="216"/>
    </row>
    <row r="4328" spans="11:11" x14ac:dyDescent="0.3">
      <c r="K4328" s="216"/>
    </row>
    <row r="4329" spans="11:11" x14ac:dyDescent="0.3">
      <c r="K4329" s="216"/>
    </row>
    <row r="4330" spans="11:11" x14ac:dyDescent="0.3">
      <c r="K4330" s="216"/>
    </row>
    <row r="4331" spans="11:11" x14ac:dyDescent="0.3">
      <c r="K4331" s="216"/>
    </row>
    <row r="4332" spans="11:11" x14ac:dyDescent="0.3">
      <c r="K4332" s="216"/>
    </row>
    <row r="4333" spans="11:11" x14ac:dyDescent="0.3">
      <c r="K4333" s="216"/>
    </row>
    <row r="4334" spans="11:11" x14ac:dyDescent="0.3">
      <c r="K4334" s="216"/>
    </row>
    <row r="4335" spans="11:11" x14ac:dyDescent="0.3">
      <c r="K4335" s="216"/>
    </row>
    <row r="4336" spans="11:11" x14ac:dyDescent="0.3">
      <c r="K4336" s="216"/>
    </row>
    <row r="4337" spans="11:11" x14ac:dyDescent="0.3">
      <c r="K4337" s="216"/>
    </row>
    <row r="4338" spans="11:11" x14ac:dyDescent="0.3">
      <c r="K4338" s="216"/>
    </row>
    <row r="4339" spans="11:11" x14ac:dyDescent="0.3">
      <c r="K4339" s="216"/>
    </row>
    <row r="4340" spans="11:11" x14ac:dyDescent="0.3">
      <c r="K4340" s="216"/>
    </row>
    <row r="4341" spans="11:11" x14ac:dyDescent="0.3">
      <c r="K4341" s="216"/>
    </row>
    <row r="4342" spans="11:11" x14ac:dyDescent="0.3">
      <c r="K4342" s="216"/>
    </row>
    <row r="4343" spans="11:11" x14ac:dyDescent="0.3">
      <c r="K4343" s="216"/>
    </row>
    <row r="4344" spans="11:11" x14ac:dyDescent="0.3">
      <c r="K4344" s="216"/>
    </row>
    <row r="4345" spans="11:11" x14ac:dyDescent="0.3">
      <c r="K4345" s="216"/>
    </row>
    <row r="4346" spans="11:11" x14ac:dyDescent="0.3">
      <c r="K4346" s="216"/>
    </row>
    <row r="4347" spans="11:11" x14ac:dyDescent="0.3">
      <c r="K4347" s="216"/>
    </row>
    <row r="4348" spans="11:11" x14ac:dyDescent="0.3">
      <c r="K4348" s="216"/>
    </row>
    <row r="4349" spans="11:11" x14ac:dyDescent="0.3">
      <c r="K4349" s="216"/>
    </row>
    <row r="4350" spans="11:11" x14ac:dyDescent="0.3">
      <c r="K4350" s="216"/>
    </row>
    <row r="4351" spans="11:11" x14ac:dyDescent="0.3">
      <c r="K4351" s="216"/>
    </row>
    <row r="4352" spans="11:11" x14ac:dyDescent="0.3">
      <c r="K4352" s="216"/>
    </row>
    <row r="4353" spans="11:11" x14ac:dyDescent="0.3">
      <c r="K4353" s="216"/>
    </row>
    <row r="4354" spans="11:11" x14ac:dyDescent="0.3">
      <c r="K4354" s="216"/>
    </row>
    <row r="4355" spans="11:11" x14ac:dyDescent="0.3">
      <c r="K4355" s="216"/>
    </row>
    <row r="4356" spans="11:11" x14ac:dyDescent="0.3">
      <c r="K4356" s="216"/>
    </row>
    <row r="4357" spans="11:11" x14ac:dyDescent="0.3">
      <c r="K4357" s="216"/>
    </row>
    <row r="4358" spans="11:11" x14ac:dyDescent="0.3">
      <c r="K4358" s="216"/>
    </row>
    <row r="4359" spans="11:11" x14ac:dyDescent="0.3">
      <c r="K4359" s="216"/>
    </row>
    <row r="4360" spans="11:11" x14ac:dyDescent="0.3">
      <c r="K4360" s="216"/>
    </row>
    <row r="4361" spans="11:11" x14ac:dyDescent="0.3">
      <c r="K4361" s="216"/>
    </row>
    <row r="4362" spans="11:11" x14ac:dyDescent="0.3">
      <c r="K4362" s="216"/>
    </row>
    <row r="4363" spans="11:11" x14ac:dyDescent="0.3">
      <c r="K4363" s="216"/>
    </row>
    <row r="4364" spans="11:11" x14ac:dyDescent="0.3">
      <c r="K4364" s="216"/>
    </row>
    <row r="4365" spans="11:11" x14ac:dyDescent="0.3">
      <c r="K4365" s="216"/>
    </row>
    <row r="4366" spans="11:11" x14ac:dyDescent="0.3">
      <c r="K4366" s="216"/>
    </row>
    <row r="4367" spans="11:11" x14ac:dyDescent="0.3">
      <c r="K4367" s="216"/>
    </row>
    <row r="4368" spans="11:11" x14ac:dyDescent="0.3">
      <c r="K4368" s="216"/>
    </row>
    <row r="4369" spans="11:11" x14ac:dyDescent="0.3">
      <c r="K4369" s="216"/>
    </row>
    <row r="4370" spans="11:11" x14ac:dyDescent="0.3">
      <c r="K4370" s="216"/>
    </row>
    <row r="4371" spans="11:11" x14ac:dyDescent="0.3">
      <c r="K4371" s="216"/>
    </row>
    <row r="4372" spans="11:11" x14ac:dyDescent="0.3">
      <c r="K4372" s="216"/>
    </row>
    <row r="4373" spans="11:11" x14ac:dyDescent="0.3">
      <c r="K4373" s="216"/>
    </row>
    <row r="4374" spans="11:11" x14ac:dyDescent="0.3">
      <c r="K4374" s="216"/>
    </row>
    <row r="4375" spans="11:11" x14ac:dyDescent="0.3">
      <c r="K4375" s="216"/>
    </row>
    <row r="4376" spans="11:11" x14ac:dyDescent="0.3">
      <c r="K4376" s="216"/>
    </row>
    <row r="4377" spans="11:11" x14ac:dyDescent="0.3">
      <c r="K4377" s="216"/>
    </row>
    <row r="4378" spans="11:11" x14ac:dyDescent="0.3">
      <c r="K4378" s="216"/>
    </row>
    <row r="4379" spans="11:11" x14ac:dyDescent="0.3">
      <c r="K4379" s="216"/>
    </row>
    <row r="4380" spans="11:11" x14ac:dyDescent="0.3">
      <c r="K4380" s="216"/>
    </row>
    <row r="4381" spans="11:11" x14ac:dyDescent="0.3">
      <c r="K4381" s="216"/>
    </row>
    <row r="4382" spans="11:11" x14ac:dyDescent="0.3">
      <c r="K4382" s="216"/>
    </row>
    <row r="4383" spans="11:11" x14ac:dyDescent="0.3">
      <c r="K4383" s="216"/>
    </row>
    <row r="4384" spans="11:11" x14ac:dyDescent="0.3">
      <c r="K4384" s="216"/>
    </row>
    <row r="4385" spans="11:11" x14ac:dyDescent="0.3">
      <c r="K4385" s="216"/>
    </row>
    <row r="4386" spans="11:11" x14ac:dyDescent="0.3">
      <c r="K4386" s="216"/>
    </row>
    <row r="4387" spans="11:11" x14ac:dyDescent="0.3">
      <c r="K4387" s="216"/>
    </row>
    <row r="4388" spans="11:11" x14ac:dyDescent="0.3">
      <c r="K4388" s="216"/>
    </row>
    <row r="4389" spans="11:11" x14ac:dyDescent="0.3">
      <c r="K4389" s="216"/>
    </row>
    <row r="4390" spans="11:11" x14ac:dyDescent="0.3">
      <c r="K4390" s="216"/>
    </row>
    <row r="4391" spans="11:11" x14ac:dyDescent="0.3">
      <c r="K4391" s="216"/>
    </row>
    <row r="4392" spans="11:11" x14ac:dyDescent="0.3">
      <c r="K4392" s="216"/>
    </row>
    <row r="4393" spans="11:11" x14ac:dyDescent="0.3">
      <c r="K4393" s="216"/>
    </row>
    <row r="4394" spans="11:11" x14ac:dyDescent="0.3">
      <c r="K4394" s="216"/>
    </row>
    <row r="4395" spans="11:11" x14ac:dyDescent="0.3">
      <c r="K4395" s="216"/>
    </row>
    <row r="4396" spans="11:11" x14ac:dyDescent="0.3">
      <c r="K4396" s="216"/>
    </row>
    <row r="4397" spans="11:11" x14ac:dyDescent="0.3">
      <c r="K4397" s="216"/>
    </row>
    <row r="4398" spans="11:11" x14ac:dyDescent="0.3">
      <c r="K4398" s="216"/>
    </row>
    <row r="4399" spans="11:11" x14ac:dyDescent="0.3">
      <c r="K4399" s="216"/>
    </row>
    <row r="4400" spans="11:11" x14ac:dyDescent="0.3">
      <c r="K4400" s="216"/>
    </row>
    <row r="4401" spans="11:11" x14ac:dyDescent="0.3">
      <c r="K4401" s="216"/>
    </row>
    <row r="4402" spans="11:11" x14ac:dyDescent="0.3">
      <c r="K4402" s="216"/>
    </row>
    <row r="4403" spans="11:11" x14ac:dyDescent="0.3">
      <c r="K4403" s="216"/>
    </row>
    <row r="4404" spans="11:11" x14ac:dyDescent="0.3">
      <c r="K4404" s="216"/>
    </row>
    <row r="4405" spans="11:11" x14ac:dyDescent="0.3">
      <c r="K4405" s="216"/>
    </row>
    <row r="4406" spans="11:11" x14ac:dyDescent="0.3">
      <c r="K4406" s="216"/>
    </row>
    <row r="4407" spans="11:11" x14ac:dyDescent="0.3">
      <c r="K4407" s="216"/>
    </row>
    <row r="4408" spans="11:11" x14ac:dyDescent="0.3">
      <c r="K4408" s="216"/>
    </row>
    <row r="4409" spans="11:11" x14ac:dyDescent="0.3">
      <c r="K4409" s="216"/>
    </row>
    <row r="4410" spans="11:11" x14ac:dyDescent="0.3">
      <c r="K4410" s="216"/>
    </row>
    <row r="4411" spans="11:11" x14ac:dyDescent="0.3">
      <c r="K4411" s="216"/>
    </row>
    <row r="4412" spans="11:11" x14ac:dyDescent="0.3">
      <c r="K4412" s="216"/>
    </row>
    <row r="4413" spans="11:11" x14ac:dyDescent="0.3">
      <c r="K4413" s="216"/>
    </row>
    <row r="4414" spans="11:11" x14ac:dyDescent="0.3">
      <c r="K4414" s="216"/>
    </row>
    <row r="4415" spans="11:11" x14ac:dyDescent="0.3">
      <c r="K4415" s="216"/>
    </row>
    <row r="4416" spans="11:11" x14ac:dyDescent="0.3">
      <c r="K4416" s="216"/>
    </row>
    <row r="4417" spans="11:11" x14ac:dyDescent="0.3">
      <c r="K4417" s="216"/>
    </row>
    <row r="4418" spans="11:11" x14ac:dyDescent="0.3">
      <c r="K4418" s="216"/>
    </row>
    <row r="4419" spans="11:11" x14ac:dyDescent="0.3">
      <c r="K4419" s="216"/>
    </row>
    <row r="4420" spans="11:11" x14ac:dyDescent="0.3">
      <c r="K4420" s="216"/>
    </row>
    <row r="4421" spans="11:11" x14ac:dyDescent="0.3">
      <c r="K4421" s="216"/>
    </row>
    <row r="4422" spans="11:11" x14ac:dyDescent="0.3">
      <c r="K4422" s="216"/>
    </row>
    <row r="4423" spans="11:11" x14ac:dyDescent="0.3">
      <c r="K4423" s="216"/>
    </row>
    <row r="4424" spans="11:11" x14ac:dyDescent="0.3">
      <c r="K4424" s="216"/>
    </row>
    <row r="4425" spans="11:11" x14ac:dyDescent="0.3">
      <c r="K4425" s="216"/>
    </row>
    <row r="4426" spans="11:11" x14ac:dyDescent="0.3">
      <c r="K4426" s="216"/>
    </row>
    <row r="4427" spans="11:11" x14ac:dyDescent="0.3">
      <c r="K4427" s="216"/>
    </row>
    <row r="4428" spans="11:11" x14ac:dyDescent="0.3">
      <c r="K4428" s="216"/>
    </row>
    <row r="4429" spans="11:11" x14ac:dyDescent="0.3">
      <c r="K4429" s="216"/>
    </row>
    <row r="4430" spans="11:11" x14ac:dyDescent="0.3">
      <c r="K4430" s="216"/>
    </row>
    <row r="4431" spans="11:11" x14ac:dyDescent="0.3">
      <c r="K4431" s="216"/>
    </row>
    <row r="4432" spans="11:11" x14ac:dyDescent="0.3">
      <c r="K4432" s="216"/>
    </row>
    <row r="4433" spans="11:11" x14ac:dyDescent="0.3">
      <c r="K4433" s="216"/>
    </row>
    <row r="4434" spans="11:11" x14ac:dyDescent="0.3">
      <c r="K4434" s="216"/>
    </row>
    <row r="4435" spans="11:11" x14ac:dyDescent="0.3">
      <c r="K4435" s="216"/>
    </row>
    <row r="4436" spans="11:11" x14ac:dyDescent="0.3">
      <c r="K4436" s="216"/>
    </row>
    <row r="4437" spans="11:11" x14ac:dyDescent="0.3">
      <c r="K4437" s="216"/>
    </row>
    <row r="4438" spans="11:11" x14ac:dyDescent="0.3">
      <c r="K4438" s="216"/>
    </row>
    <row r="4439" spans="11:11" x14ac:dyDescent="0.3">
      <c r="K4439" s="216"/>
    </row>
    <row r="4440" spans="11:11" x14ac:dyDescent="0.3">
      <c r="K4440" s="216"/>
    </row>
    <row r="4441" spans="11:11" x14ac:dyDescent="0.3">
      <c r="K4441" s="216"/>
    </row>
    <row r="4442" spans="11:11" x14ac:dyDescent="0.3">
      <c r="K4442" s="216"/>
    </row>
    <row r="4443" spans="11:11" x14ac:dyDescent="0.3">
      <c r="K4443" s="216"/>
    </row>
    <row r="4444" spans="11:11" x14ac:dyDescent="0.3">
      <c r="K4444" s="216"/>
    </row>
    <row r="4445" spans="11:11" x14ac:dyDescent="0.3">
      <c r="K4445" s="216"/>
    </row>
    <row r="4446" spans="11:11" x14ac:dyDescent="0.3">
      <c r="K4446" s="216"/>
    </row>
    <row r="4447" spans="11:11" x14ac:dyDescent="0.3">
      <c r="K4447" s="216"/>
    </row>
    <row r="4448" spans="11:11" x14ac:dyDescent="0.3">
      <c r="K4448" s="216"/>
    </row>
    <row r="4449" spans="11:11" x14ac:dyDescent="0.3">
      <c r="K4449" s="216"/>
    </row>
    <row r="4450" spans="11:11" x14ac:dyDescent="0.3">
      <c r="K4450" s="216"/>
    </row>
    <row r="4451" spans="11:11" x14ac:dyDescent="0.3">
      <c r="K4451" s="216"/>
    </row>
    <row r="4452" spans="11:11" x14ac:dyDescent="0.3">
      <c r="K4452" s="216"/>
    </row>
    <row r="4453" spans="11:11" x14ac:dyDescent="0.3">
      <c r="K4453" s="216"/>
    </row>
    <row r="4454" spans="11:11" x14ac:dyDescent="0.3">
      <c r="K4454" s="216"/>
    </row>
    <row r="4455" spans="11:11" x14ac:dyDescent="0.3">
      <c r="K4455" s="216"/>
    </row>
    <row r="4456" spans="11:11" x14ac:dyDescent="0.3">
      <c r="K4456" s="216"/>
    </row>
    <row r="4457" spans="11:11" x14ac:dyDescent="0.3">
      <c r="K4457" s="216"/>
    </row>
    <row r="4458" spans="11:11" x14ac:dyDescent="0.3">
      <c r="K4458" s="216"/>
    </row>
    <row r="4459" spans="11:11" x14ac:dyDescent="0.3">
      <c r="K4459" s="216"/>
    </row>
    <row r="4460" spans="11:11" x14ac:dyDescent="0.3">
      <c r="K4460" s="216"/>
    </row>
    <row r="4461" spans="11:11" x14ac:dyDescent="0.3">
      <c r="K4461" s="216"/>
    </row>
    <row r="4462" spans="11:11" x14ac:dyDescent="0.3">
      <c r="K4462" s="216"/>
    </row>
    <row r="4463" spans="11:11" x14ac:dyDescent="0.3">
      <c r="K4463" s="216"/>
    </row>
    <row r="4464" spans="11:11" x14ac:dyDescent="0.3">
      <c r="K4464" s="216"/>
    </row>
    <row r="4465" spans="11:11" x14ac:dyDescent="0.3">
      <c r="K4465" s="216"/>
    </row>
    <row r="4466" spans="11:11" x14ac:dyDescent="0.3">
      <c r="K4466" s="216"/>
    </row>
    <row r="4467" spans="11:11" x14ac:dyDescent="0.3">
      <c r="K4467" s="216"/>
    </row>
    <row r="4468" spans="11:11" x14ac:dyDescent="0.3">
      <c r="K4468" s="216"/>
    </row>
    <row r="4469" spans="11:11" x14ac:dyDescent="0.3">
      <c r="K4469" s="216"/>
    </row>
    <row r="4470" spans="11:11" x14ac:dyDescent="0.3">
      <c r="K4470" s="216"/>
    </row>
    <row r="4471" spans="11:11" x14ac:dyDescent="0.3">
      <c r="K4471" s="216"/>
    </row>
    <row r="4472" spans="11:11" x14ac:dyDescent="0.3">
      <c r="K4472" s="216"/>
    </row>
    <row r="4473" spans="11:11" x14ac:dyDescent="0.3">
      <c r="K4473" s="216"/>
    </row>
    <row r="4474" spans="11:11" x14ac:dyDescent="0.3">
      <c r="K4474" s="216"/>
    </row>
    <row r="4475" spans="11:11" x14ac:dyDescent="0.3">
      <c r="K4475" s="216"/>
    </row>
    <row r="4476" spans="11:11" x14ac:dyDescent="0.3">
      <c r="K4476" s="216"/>
    </row>
    <row r="4477" spans="11:11" x14ac:dyDescent="0.3">
      <c r="K4477" s="216"/>
    </row>
    <row r="4478" spans="11:11" x14ac:dyDescent="0.3">
      <c r="K4478" s="216"/>
    </row>
    <row r="4479" spans="11:11" x14ac:dyDescent="0.3">
      <c r="K4479" s="216"/>
    </row>
    <row r="4480" spans="11:11" x14ac:dyDescent="0.3">
      <c r="K4480" s="216"/>
    </row>
    <row r="4481" spans="11:11" x14ac:dyDescent="0.3">
      <c r="K4481" s="216"/>
    </row>
    <row r="4482" spans="11:11" x14ac:dyDescent="0.3">
      <c r="K4482" s="216"/>
    </row>
    <row r="4483" spans="11:11" x14ac:dyDescent="0.3">
      <c r="K4483" s="216"/>
    </row>
    <row r="4484" spans="11:11" x14ac:dyDescent="0.3">
      <c r="K4484" s="216"/>
    </row>
    <row r="4485" spans="11:11" x14ac:dyDescent="0.3">
      <c r="K4485" s="216"/>
    </row>
    <row r="4486" spans="11:11" x14ac:dyDescent="0.3">
      <c r="K4486" s="216"/>
    </row>
    <row r="4487" spans="11:11" x14ac:dyDescent="0.3">
      <c r="K4487" s="216"/>
    </row>
    <row r="4488" spans="11:11" x14ac:dyDescent="0.3">
      <c r="K4488" s="216"/>
    </row>
    <row r="4489" spans="11:11" x14ac:dyDescent="0.3">
      <c r="K4489" s="216"/>
    </row>
    <row r="4490" spans="11:11" x14ac:dyDescent="0.3">
      <c r="K4490" s="216"/>
    </row>
    <row r="4491" spans="11:11" x14ac:dyDescent="0.3">
      <c r="K4491" s="216"/>
    </row>
    <row r="4492" spans="11:11" x14ac:dyDescent="0.3">
      <c r="K4492" s="216"/>
    </row>
    <row r="4493" spans="11:11" x14ac:dyDescent="0.3">
      <c r="K4493" s="216"/>
    </row>
    <row r="4494" spans="11:11" x14ac:dyDescent="0.3">
      <c r="K4494" s="216"/>
    </row>
    <row r="4495" spans="11:11" x14ac:dyDescent="0.3">
      <c r="K4495" s="216"/>
    </row>
    <row r="4496" spans="11:11" x14ac:dyDescent="0.3">
      <c r="K4496" s="216"/>
    </row>
    <row r="4497" spans="11:11" x14ac:dyDescent="0.3">
      <c r="K4497" s="216"/>
    </row>
    <row r="4498" spans="11:11" x14ac:dyDescent="0.3">
      <c r="K4498" s="216"/>
    </row>
    <row r="4499" spans="11:11" x14ac:dyDescent="0.3">
      <c r="K4499" s="216"/>
    </row>
    <row r="4500" spans="11:11" x14ac:dyDescent="0.3">
      <c r="K4500" s="216"/>
    </row>
    <row r="4501" spans="11:11" x14ac:dyDescent="0.3">
      <c r="K4501" s="216"/>
    </row>
    <row r="4502" spans="11:11" x14ac:dyDescent="0.3">
      <c r="K4502" s="216"/>
    </row>
    <row r="4503" spans="11:11" x14ac:dyDescent="0.3">
      <c r="K4503" s="216"/>
    </row>
    <row r="4504" spans="11:11" x14ac:dyDescent="0.3">
      <c r="K4504" s="216"/>
    </row>
    <row r="4505" spans="11:11" x14ac:dyDescent="0.3">
      <c r="K4505" s="216"/>
    </row>
    <row r="4506" spans="11:11" x14ac:dyDescent="0.3">
      <c r="K4506" s="216"/>
    </row>
    <row r="4507" spans="11:11" x14ac:dyDescent="0.3">
      <c r="K4507" s="216"/>
    </row>
    <row r="4508" spans="11:11" x14ac:dyDescent="0.3">
      <c r="K4508" s="216"/>
    </row>
    <row r="4509" spans="11:11" x14ac:dyDescent="0.3">
      <c r="K4509" s="216"/>
    </row>
    <row r="4510" spans="11:11" x14ac:dyDescent="0.3">
      <c r="K4510" s="216"/>
    </row>
    <row r="4511" spans="11:11" x14ac:dyDescent="0.3">
      <c r="K4511" s="216"/>
    </row>
    <row r="4512" spans="11:11" x14ac:dyDescent="0.3">
      <c r="K4512" s="216"/>
    </row>
    <row r="4513" spans="11:11" x14ac:dyDescent="0.3">
      <c r="K4513" s="216"/>
    </row>
    <row r="4514" spans="11:11" x14ac:dyDescent="0.3">
      <c r="K4514" s="216"/>
    </row>
    <row r="4515" spans="11:11" x14ac:dyDescent="0.3">
      <c r="K4515" s="216"/>
    </row>
    <row r="4516" spans="11:11" x14ac:dyDescent="0.3">
      <c r="K4516" s="216"/>
    </row>
    <row r="4517" spans="11:11" x14ac:dyDescent="0.3">
      <c r="K4517" s="216"/>
    </row>
    <row r="4518" spans="11:11" x14ac:dyDescent="0.3">
      <c r="K4518" s="216"/>
    </row>
    <row r="4519" spans="11:11" x14ac:dyDescent="0.3">
      <c r="K4519" s="216"/>
    </row>
    <row r="4520" spans="11:11" x14ac:dyDescent="0.3">
      <c r="K4520" s="216"/>
    </row>
    <row r="4521" spans="11:11" x14ac:dyDescent="0.3">
      <c r="K4521" s="216"/>
    </row>
    <row r="4522" spans="11:11" x14ac:dyDescent="0.3">
      <c r="K4522" s="216"/>
    </row>
    <row r="4523" spans="11:11" x14ac:dyDescent="0.3">
      <c r="K4523" s="216"/>
    </row>
    <row r="4524" spans="11:11" x14ac:dyDescent="0.3">
      <c r="K4524" s="216"/>
    </row>
    <row r="4525" spans="11:11" x14ac:dyDescent="0.3">
      <c r="K4525" s="216"/>
    </row>
    <row r="4526" spans="11:11" x14ac:dyDescent="0.3">
      <c r="K4526" s="216"/>
    </row>
    <row r="4527" spans="11:11" x14ac:dyDescent="0.3">
      <c r="K4527" s="216"/>
    </row>
    <row r="4528" spans="11:11" x14ac:dyDescent="0.3">
      <c r="K4528" s="216"/>
    </row>
    <row r="4529" spans="11:11" x14ac:dyDescent="0.3">
      <c r="K4529" s="216"/>
    </row>
    <row r="4530" spans="11:11" x14ac:dyDescent="0.3">
      <c r="K4530" s="216"/>
    </row>
    <row r="4531" spans="11:11" x14ac:dyDescent="0.3">
      <c r="K4531" s="216"/>
    </row>
    <row r="4532" spans="11:11" x14ac:dyDescent="0.3">
      <c r="K4532" s="216"/>
    </row>
    <row r="4533" spans="11:11" x14ac:dyDescent="0.3">
      <c r="K4533" s="216"/>
    </row>
    <row r="4534" spans="11:11" x14ac:dyDescent="0.3">
      <c r="K4534" s="216"/>
    </row>
    <row r="4535" spans="11:11" x14ac:dyDescent="0.3">
      <c r="K4535" s="216"/>
    </row>
    <row r="4536" spans="11:11" x14ac:dyDescent="0.3">
      <c r="K4536" s="216"/>
    </row>
    <row r="4537" spans="11:11" x14ac:dyDescent="0.3">
      <c r="K4537" s="216"/>
    </row>
    <row r="4538" spans="11:11" x14ac:dyDescent="0.3">
      <c r="K4538" s="216"/>
    </row>
    <row r="4539" spans="11:11" x14ac:dyDescent="0.3">
      <c r="K4539" s="216"/>
    </row>
    <row r="4540" spans="11:11" x14ac:dyDescent="0.3">
      <c r="K4540" s="216"/>
    </row>
    <row r="4541" spans="11:11" x14ac:dyDescent="0.3">
      <c r="K4541" s="216"/>
    </row>
    <row r="4542" spans="11:11" x14ac:dyDescent="0.3">
      <c r="K4542" s="216"/>
    </row>
    <row r="4543" spans="11:11" x14ac:dyDescent="0.3">
      <c r="K4543" s="216"/>
    </row>
    <row r="4544" spans="11:11" x14ac:dyDescent="0.3">
      <c r="K4544" s="216"/>
    </row>
    <row r="4545" spans="11:11" x14ac:dyDescent="0.3">
      <c r="K4545" s="216"/>
    </row>
    <row r="4546" spans="11:11" x14ac:dyDescent="0.3">
      <c r="K4546" s="216"/>
    </row>
    <row r="4547" spans="11:11" x14ac:dyDescent="0.3">
      <c r="K4547" s="216"/>
    </row>
    <row r="4548" spans="11:11" x14ac:dyDescent="0.3">
      <c r="K4548" s="216"/>
    </row>
    <row r="4549" spans="11:11" x14ac:dyDescent="0.3">
      <c r="K4549" s="216"/>
    </row>
    <row r="4550" spans="11:11" x14ac:dyDescent="0.3">
      <c r="K4550" s="216"/>
    </row>
    <row r="4551" spans="11:11" x14ac:dyDescent="0.3">
      <c r="K4551" s="216"/>
    </row>
    <row r="4552" spans="11:11" x14ac:dyDescent="0.3">
      <c r="K4552" s="216"/>
    </row>
    <row r="4553" spans="11:11" x14ac:dyDescent="0.3">
      <c r="K4553" s="216"/>
    </row>
    <row r="4554" spans="11:11" x14ac:dyDescent="0.3">
      <c r="K4554" s="216"/>
    </row>
    <row r="4555" spans="11:11" x14ac:dyDescent="0.3">
      <c r="K4555" s="216"/>
    </row>
    <row r="4556" spans="11:11" x14ac:dyDescent="0.3">
      <c r="K4556" s="216"/>
    </row>
    <row r="4557" spans="11:11" x14ac:dyDescent="0.3">
      <c r="K4557" s="216"/>
    </row>
    <row r="4558" spans="11:11" x14ac:dyDescent="0.3">
      <c r="K4558" s="216"/>
    </row>
    <row r="4559" spans="11:11" x14ac:dyDescent="0.3">
      <c r="K4559" s="216"/>
    </row>
    <row r="4560" spans="11:11" x14ac:dyDescent="0.3">
      <c r="K4560" s="216"/>
    </row>
    <row r="4561" spans="11:11" x14ac:dyDescent="0.3">
      <c r="K4561" s="216"/>
    </row>
    <row r="4562" spans="11:11" x14ac:dyDescent="0.3">
      <c r="K4562" s="216"/>
    </row>
    <row r="4563" spans="11:11" x14ac:dyDescent="0.3">
      <c r="K4563" s="216"/>
    </row>
    <row r="4564" spans="11:11" x14ac:dyDescent="0.3">
      <c r="K4564" s="216"/>
    </row>
    <row r="4565" spans="11:11" x14ac:dyDescent="0.3">
      <c r="K4565" s="216"/>
    </row>
    <row r="4566" spans="11:11" x14ac:dyDescent="0.3">
      <c r="K4566" s="216"/>
    </row>
    <row r="4567" spans="11:11" x14ac:dyDescent="0.3">
      <c r="K4567" s="216"/>
    </row>
    <row r="4568" spans="11:11" x14ac:dyDescent="0.3">
      <c r="K4568" s="216"/>
    </row>
    <row r="4569" spans="11:11" x14ac:dyDescent="0.3">
      <c r="K4569" s="216"/>
    </row>
    <row r="4570" spans="11:11" x14ac:dyDescent="0.3">
      <c r="K4570" s="216"/>
    </row>
    <row r="4571" spans="11:11" x14ac:dyDescent="0.3">
      <c r="K4571" s="216"/>
    </row>
    <row r="4572" spans="11:11" x14ac:dyDescent="0.3">
      <c r="K4572" s="216"/>
    </row>
    <row r="4573" spans="11:11" x14ac:dyDescent="0.3">
      <c r="K4573" s="216"/>
    </row>
    <row r="4574" spans="11:11" x14ac:dyDescent="0.3">
      <c r="K4574" s="216"/>
    </row>
    <row r="4575" spans="11:11" x14ac:dyDescent="0.3">
      <c r="K4575" s="216"/>
    </row>
    <row r="4576" spans="11:11" x14ac:dyDescent="0.3">
      <c r="K4576" s="216"/>
    </row>
    <row r="4577" spans="11:11" x14ac:dyDescent="0.3">
      <c r="K4577" s="216"/>
    </row>
    <row r="4578" spans="11:11" x14ac:dyDescent="0.3">
      <c r="K4578" s="216"/>
    </row>
    <row r="4579" spans="11:11" x14ac:dyDescent="0.3">
      <c r="K4579" s="216"/>
    </row>
    <row r="4580" spans="11:11" x14ac:dyDescent="0.3">
      <c r="K4580" s="216"/>
    </row>
    <row r="4581" spans="11:11" x14ac:dyDescent="0.3">
      <c r="K4581" s="216"/>
    </row>
    <row r="4582" spans="11:11" x14ac:dyDescent="0.3">
      <c r="K4582" s="216"/>
    </row>
    <row r="4583" spans="11:11" x14ac:dyDescent="0.3">
      <c r="K4583" s="216"/>
    </row>
    <row r="4584" spans="11:11" x14ac:dyDescent="0.3">
      <c r="K4584" s="216"/>
    </row>
    <row r="4585" spans="11:11" x14ac:dyDescent="0.3">
      <c r="K4585" s="216"/>
    </row>
    <row r="4586" spans="11:11" x14ac:dyDescent="0.3">
      <c r="K4586" s="216"/>
    </row>
    <row r="4587" spans="11:11" x14ac:dyDescent="0.3">
      <c r="K4587" s="216"/>
    </row>
    <row r="4588" spans="11:11" x14ac:dyDescent="0.3">
      <c r="K4588" s="216"/>
    </row>
    <row r="4589" spans="11:11" x14ac:dyDescent="0.3">
      <c r="K4589" s="216"/>
    </row>
    <row r="4590" spans="11:11" x14ac:dyDescent="0.3">
      <c r="K4590" s="216"/>
    </row>
    <row r="4591" spans="11:11" x14ac:dyDescent="0.3">
      <c r="K4591" s="216"/>
    </row>
    <row r="4592" spans="11:11" x14ac:dyDescent="0.3">
      <c r="K4592" s="216"/>
    </row>
    <row r="4593" spans="11:11" x14ac:dyDescent="0.3">
      <c r="K4593" s="216"/>
    </row>
    <row r="4594" spans="11:11" x14ac:dyDescent="0.3">
      <c r="K4594" s="216"/>
    </row>
    <row r="4595" spans="11:11" x14ac:dyDescent="0.3">
      <c r="K4595" s="216"/>
    </row>
    <row r="4596" spans="11:11" x14ac:dyDescent="0.3">
      <c r="K4596" s="216"/>
    </row>
    <row r="4597" spans="11:11" x14ac:dyDescent="0.3">
      <c r="K4597" s="216"/>
    </row>
    <row r="4598" spans="11:11" x14ac:dyDescent="0.3">
      <c r="K4598" s="216"/>
    </row>
    <row r="4599" spans="11:11" x14ac:dyDescent="0.3">
      <c r="K4599" s="216"/>
    </row>
    <row r="4600" spans="11:11" x14ac:dyDescent="0.3">
      <c r="K4600" s="216"/>
    </row>
    <row r="4601" spans="11:11" x14ac:dyDescent="0.3">
      <c r="K4601" s="216"/>
    </row>
    <row r="4602" spans="11:11" x14ac:dyDescent="0.3">
      <c r="K4602" s="216"/>
    </row>
    <row r="4603" spans="11:11" x14ac:dyDescent="0.3">
      <c r="K4603" s="216"/>
    </row>
    <row r="4604" spans="11:11" x14ac:dyDescent="0.3">
      <c r="K4604" s="216"/>
    </row>
    <row r="4605" spans="11:11" x14ac:dyDescent="0.3">
      <c r="K4605" s="216"/>
    </row>
    <row r="4606" spans="11:11" x14ac:dyDescent="0.3">
      <c r="K4606" s="216"/>
    </row>
    <row r="4607" spans="11:11" x14ac:dyDescent="0.3">
      <c r="K4607" s="216"/>
    </row>
    <row r="4608" spans="11:11" x14ac:dyDescent="0.3">
      <c r="K4608" s="216"/>
    </row>
    <row r="4609" spans="11:11" x14ac:dyDescent="0.3">
      <c r="K4609" s="216"/>
    </row>
    <row r="4610" spans="11:11" x14ac:dyDescent="0.3">
      <c r="K4610" s="216"/>
    </row>
    <row r="4611" spans="11:11" x14ac:dyDescent="0.3">
      <c r="K4611" s="216"/>
    </row>
    <row r="4612" spans="11:11" x14ac:dyDescent="0.3">
      <c r="K4612" s="216"/>
    </row>
    <row r="4613" spans="11:11" x14ac:dyDescent="0.3">
      <c r="K4613" s="216"/>
    </row>
    <row r="4614" spans="11:11" x14ac:dyDescent="0.3">
      <c r="K4614" s="216"/>
    </row>
    <row r="4615" spans="11:11" x14ac:dyDescent="0.3">
      <c r="K4615" s="216"/>
    </row>
    <row r="4616" spans="11:11" x14ac:dyDescent="0.3">
      <c r="K4616" s="216"/>
    </row>
    <row r="4617" spans="11:11" x14ac:dyDescent="0.3">
      <c r="K4617" s="216"/>
    </row>
    <row r="4618" spans="11:11" x14ac:dyDescent="0.3">
      <c r="K4618" s="216"/>
    </row>
    <row r="4619" spans="11:11" x14ac:dyDescent="0.3">
      <c r="K4619" s="216"/>
    </row>
    <row r="4620" spans="11:11" x14ac:dyDescent="0.3">
      <c r="K4620" s="216"/>
    </row>
    <row r="4621" spans="11:11" x14ac:dyDescent="0.3">
      <c r="K4621" s="216"/>
    </row>
    <row r="4622" spans="11:11" x14ac:dyDescent="0.3">
      <c r="K4622" s="216"/>
    </row>
    <row r="4623" spans="11:11" x14ac:dyDescent="0.3">
      <c r="K4623" s="216"/>
    </row>
    <row r="4624" spans="11:11" x14ac:dyDescent="0.3">
      <c r="K4624" s="216"/>
    </row>
    <row r="4625" spans="11:11" x14ac:dyDescent="0.3">
      <c r="K4625" s="216"/>
    </row>
    <row r="4626" spans="11:11" x14ac:dyDescent="0.3">
      <c r="K4626" s="216"/>
    </row>
    <row r="4627" spans="11:11" x14ac:dyDescent="0.3">
      <c r="K4627" s="216"/>
    </row>
    <row r="4628" spans="11:11" x14ac:dyDescent="0.3">
      <c r="K4628" s="216"/>
    </row>
    <row r="4629" spans="11:11" x14ac:dyDescent="0.3">
      <c r="K4629" s="216"/>
    </row>
    <row r="4630" spans="11:11" x14ac:dyDescent="0.3">
      <c r="K4630" s="216"/>
    </row>
    <row r="4631" spans="11:11" x14ac:dyDescent="0.3">
      <c r="K4631" s="216"/>
    </row>
    <row r="4632" spans="11:11" x14ac:dyDescent="0.3">
      <c r="K4632" s="216"/>
    </row>
    <row r="4633" spans="11:11" x14ac:dyDescent="0.3">
      <c r="K4633" s="216"/>
    </row>
    <row r="4634" spans="11:11" x14ac:dyDescent="0.3">
      <c r="K4634" s="216"/>
    </row>
    <row r="4635" spans="11:11" x14ac:dyDescent="0.3">
      <c r="K4635" s="216"/>
    </row>
    <row r="4636" spans="11:11" x14ac:dyDescent="0.3">
      <c r="K4636" s="216"/>
    </row>
    <row r="4637" spans="11:11" x14ac:dyDescent="0.3">
      <c r="K4637" s="216"/>
    </row>
    <row r="4638" spans="11:11" x14ac:dyDescent="0.3">
      <c r="K4638" s="216"/>
    </row>
    <row r="4639" spans="11:11" x14ac:dyDescent="0.3">
      <c r="K4639" s="216"/>
    </row>
    <row r="4640" spans="11:11" x14ac:dyDescent="0.3">
      <c r="K4640" s="216"/>
    </row>
    <row r="4641" spans="11:11" x14ac:dyDescent="0.3">
      <c r="K4641" s="216"/>
    </row>
    <row r="4642" spans="11:11" x14ac:dyDescent="0.3">
      <c r="K4642" s="216"/>
    </row>
    <row r="4643" spans="11:11" x14ac:dyDescent="0.3">
      <c r="K4643" s="216"/>
    </row>
    <row r="4644" spans="11:11" x14ac:dyDescent="0.3">
      <c r="K4644" s="216"/>
    </row>
    <row r="4645" spans="11:11" x14ac:dyDescent="0.3">
      <c r="K4645" s="216"/>
    </row>
    <row r="4646" spans="11:11" x14ac:dyDescent="0.3">
      <c r="K4646" s="216"/>
    </row>
    <row r="4647" spans="11:11" x14ac:dyDescent="0.3">
      <c r="K4647" s="216"/>
    </row>
    <row r="4648" spans="11:11" x14ac:dyDescent="0.3">
      <c r="K4648" s="216"/>
    </row>
    <row r="4649" spans="11:11" x14ac:dyDescent="0.3">
      <c r="K4649" s="216"/>
    </row>
    <row r="4650" spans="11:11" x14ac:dyDescent="0.3">
      <c r="K4650" s="216"/>
    </row>
    <row r="4651" spans="11:11" x14ac:dyDescent="0.3">
      <c r="K4651" s="216"/>
    </row>
    <row r="4652" spans="11:11" x14ac:dyDescent="0.3">
      <c r="K4652" s="216"/>
    </row>
    <row r="4653" spans="11:11" x14ac:dyDescent="0.3">
      <c r="K4653" s="216"/>
    </row>
    <row r="4654" spans="11:11" x14ac:dyDescent="0.3">
      <c r="K4654" s="216"/>
    </row>
    <row r="4655" spans="11:11" x14ac:dyDescent="0.3">
      <c r="K4655" s="216"/>
    </row>
    <row r="4656" spans="11:11" x14ac:dyDescent="0.3">
      <c r="K4656" s="216"/>
    </row>
    <row r="4657" spans="11:11" x14ac:dyDescent="0.3">
      <c r="K4657" s="216"/>
    </row>
    <row r="4658" spans="11:11" x14ac:dyDescent="0.3">
      <c r="K4658" s="216"/>
    </row>
    <row r="4659" spans="11:11" x14ac:dyDescent="0.3">
      <c r="K4659" s="216"/>
    </row>
    <row r="4660" spans="11:11" x14ac:dyDescent="0.3">
      <c r="K4660" s="216"/>
    </row>
    <row r="4661" spans="11:11" x14ac:dyDescent="0.3">
      <c r="K4661" s="216"/>
    </row>
    <row r="4662" spans="11:11" x14ac:dyDescent="0.3">
      <c r="K4662" s="216"/>
    </row>
    <row r="4663" spans="11:11" x14ac:dyDescent="0.3">
      <c r="K4663" s="216"/>
    </row>
    <row r="4664" spans="11:11" x14ac:dyDescent="0.3">
      <c r="K4664" s="216"/>
    </row>
    <row r="4665" spans="11:11" x14ac:dyDescent="0.3">
      <c r="K4665" s="216"/>
    </row>
    <row r="4666" spans="11:11" x14ac:dyDescent="0.3">
      <c r="K4666" s="216"/>
    </row>
    <row r="4667" spans="11:11" x14ac:dyDescent="0.3">
      <c r="K4667" s="216"/>
    </row>
    <row r="4668" spans="11:11" x14ac:dyDescent="0.3">
      <c r="K4668" s="216"/>
    </row>
    <row r="4669" spans="11:11" x14ac:dyDescent="0.3">
      <c r="K4669" s="216"/>
    </row>
    <row r="4670" spans="11:11" x14ac:dyDescent="0.3">
      <c r="K4670" s="216"/>
    </row>
    <row r="4671" spans="11:11" x14ac:dyDescent="0.3">
      <c r="K4671" s="216"/>
    </row>
    <row r="4672" spans="11:11" x14ac:dyDescent="0.3">
      <c r="K4672" s="216"/>
    </row>
    <row r="4673" spans="11:11" x14ac:dyDescent="0.3">
      <c r="K4673" s="216"/>
    </row>
    <row r="4674" spans="11:11" x14ac:dyDescent="0.3">
      <c r="K4674" s="216"/>
    </row>
    <row r="4675" spans="11:11" x14ac:dyDescent="0.3">
      <c r="K4675" s="216"/>
    </row>
    <row r="4676" spans="11:11" x14ac:dyDescent="0.3">
      <c r="K4676" s="216"/>
    </row>
    <row r="4677" spans="11:11" x14ac:dyDescent="0.3">
      <c r="K4677" s="216"/>
    </row>
    <row r="4678" spans="11:11" x14ac:dyDescent="0.3">
      <c r="K4678" s="216"/>
    </row>
    <row r="4679" spans="11:11" x14ac:dyDescent="0.3">
      <c r="K4679" s="216"/>
    </row>
    <row r="4680" spans="11:11" x14ac:dyDescent="0.3">
      <c r="K4680" s="216"/>
    </row>
    <row r="4681" spans="11:11" x14ac:dyDescent="0.3">
      <c r="K4681" s="216"/>
    </row>
    <row r="4682" spans="11:11" x14ac:dyDescent="0.3">
      <c r="K4682" s="216"/>
    </row>
    <row r="4683" spans="11:11" x14ac:dyDescent="0.3">
      <c r="K4683" s="216"/>
    </row>
    <row r="4684" spans="11:11" x14ac:dyDescent="0.3">
      <c r="K4684" s="216"/>
    </row>
    <row r="4685" spans="11:11" x14ac:dyDescent="0.3">
      <c r="K4685" s="216"/>
    </row>
    <row r="4686" spans="11:11" x14ac:dyDescent="0.3">
      <c r="K4686" s="216"/>
    </row>
    <row r="4687" spans="11:11" x14ac:dyDescent="0.3">
      <c r="K4687" s="216"/>
    </row>
    <row r="4688" spans="11:11" x14ac:dyDescent="0.3">
      <c r="K4688" s="216"/>
    </row>
    <row r="4689" spans="11:11" x14ac:dyDescent="0.3">
      <c r="K4689" s="216"/>
    </row>
    <row r="4690" spans="11:11" x14ac:dyDescent="0.3">
      <c r="K4690" s="216"/>
    </row>
    <row r="4691" spans="11:11" x14ac:dyDescent="0.3">
      <c r="K4691" s="216"/>
    </row>
    <row r="4692" spans="11:11" x14ac:dyDescent="0.3">
      <c r="K4692" s="216"/>
    </row>
    <row r="4693" spans="11:11" x14ac:dyDescent="0.3">
      <c r="K4693" s="216"/>
    </row>
    <row r="4694" spans="11:11" x14ac:dyDescent="0.3">
      <c r="K4694" s="216"/>
    </row>
    <row r="4695" spans="11:11" x14ac:dyDescent="0.3">
      <c r="K4695" s="216"/>
    </row>
    <row r="4696" spans="11:11" x14ac:dyDescent="0.3">
      <c r="K4696" s="216"/>
    </row>
    <row r="4697" spans="11:11" x14ac:dyDescent="0.3">
      <c r="K4697" s="216"/>
    </row>
    <row r="4698" spans="11:11" x14ac:dyDescent="0.3">
      <c r="K4698" s="216"/>
    </row>
    <row r="4699" spans="11:11" x14ac:dyDescent="0.3">
      <c r="K4699" s="216"/>
    </row>
    <row r="4700" spans="11:11" x14ac:dyDescent="0.3">
      <c r="K4700" s="216"/>
    </row>
    <row r="4701" spans="11:11" x14ac:dyDescent="0.3">
      <c r="K4701" s="216"/>
    </row>
    <row r="4702" spans="11:11" x14ac:dyDescent="0.3">
      <c r="K4702" s="216"/>
    </row>
    <row r="4703" spans="11:11" x14ac:dyDescent="0.3">
      <c r="K4703" s="216"/>
    </row>
    <row r="4704" spans="11:11" x14ac:dyDescent="0.3">
      <c r="K4704" s="216"/>
    </row>
    <row r="4705" spans="11:11" x14ac:dyDescent="0.3">
      <c r="K4705" s="216"/>
    </row>
    <row r="4706" spans="11:11" x14ac:dyDescent="0.3">
      <c r="K4706" s="216"/>
    </row>
    <row r="4707" spans="11:11" x14ac:dyDescent="0.3">
      <c r="K4707" s="216"/>
    </row>
    <row r="4708" spans="11:11" x14ac:dyDescent="0.3">
      <c r="K4708" s="216"/>
    </row>
    <row r="4709" spans="11:11" x14ac:dyDescent="0.3">
      <c r="K4709" s="216"/>
    </row>
    <row r="4710" spans="11:11" x14ac:dyDescent="0.3">
      <c r="K4710" s="216"/>
    </row>
    <row r="4711" spans="11:11" x14ac:dyDescent="0.3">
      <c r="K4711" s="216"/>
    </row>
    <row r="4712" spans="11:11" x14ac:dyDescent="0.3">
      <c r="K4712" s="216"/>
    </row>
    <row r="4713" spans="11:11" x14ac:dyDescent="0.3">
      <c r="K4713" s="216"/>
    </row>
    <row r="4714" spans="11:11" x14ac:dyDescent="0.3">
      <c r="K4714" s="216"/>
    </row>
    <row r="4715" spans="11:11" x14ac:dyDescent="0.3">
      <c r="K4715" s="216"/>
    </row>
    <row r="4716" spans="11:11" x14ac:dyDescent="0.3">
      <c r="K4716" s="216"/>
    </row>
    <row r="4717" spans="11:11" x14ac:dyDescent="0.3">
      <c r="K4717" s="216"/>
    </row>
    <row r="4718" spans="11:11" x14ac:dyDescent="0.3">
      <c r="K4718" s="216"/>
    </row>
    <row r="4719" spans="11:11" x14ac:dyDescent="0.3">
      <c r="K4719" s="216"/>
    </row>
    <row r="4720" spans="11:11" x14ac:dyDescent="0.3">
      <c r="K4720" s="216"/>
    </row>
    <row r="4721" spans="11:11" x14ac:dyDescent="0.3">
      <c r="K4721" s="216"/>
    </row>
    <row r="4722" spans="11:11" x14ac:dyDescent="0.3">
      <c r="K4722" s="216"/>
    </row>
    <row r="4723" spans="11:11" x14ac:dyDescent="0.3">
      <c r="K4723" s="216"/>
    </row>
    <row r="4724" spans="11:11" x14ac:dyDescent="0.3">
      <c r="K4724" s="216"/>
    </row>
    <row r="4725" spans="11:11" x14ac:dyDescent="0.3">
      <c r="K4725" s="216"/>
    </row>
    <row r="4726" spans="11:11" x14ac:dyDescent="0.3">
      <c r="K4726" s="216"/>
    </row>
    <row r="4727" spans="11:11" x14ac:dyDescent="0.3">
      <c r="K4727" s="216"/>
    </row>
    <row r="4728" spans="11:11" x14ac:dyDescent="0.3">
      <c r="K4728" s="216"/>
    </row>
    <row r="4729" spans="11:11" x14ac:dyDescent="0.3">
      <c r="K4729" s="216"/>
    </row>
    <row r="4730" spans="11:11" x14ac:dyDescent="0.3">
      <c r="K4730" s="216"/>
    </row>
    <row r="4731" spans="11:11" x14ac:dyDescent="0.3">
      <c r="K4731" s="216"/>
    </row>
    <row r="4732" spans="11:11" x14ac:dyDescent="0.3">
      <c r="K4732" s="216"/>
    </row>
    <row r="4733" spans="11:11" x14ac:dyDescent="0.3">
      <c r="K4733" s="216"/>
    </row>
    <row r="4734" spans="11:11" x14ac:dyDescent="0.3">
      <c r="K4734" s="216"/>
    </row>
    <row r="4735" spans="11:11" x14ac:dyDescent="0.3">
      <c r="K4735" s="216"/>
    </row>
    <row r="4736" spans="11:11" x14ac:dyDescent="0.3">
      <c r="K4736" s="216"/>
    </row>
    <row r="4737" spans="11:11" x14ac:dyDescent="0.3">
      <c r="K4737" s="216"/>
    </row>
    <row r="4738" spans="11:11" x14ac:dyDescent="0.3">
      <c r="K4738" s="216"/>
    </row>
    <row r="4739" spans="11:11" x14ac:dyDescent="0.3">
      <c r="K4739" s="216"/>
    </row>
    <row r="4740" spans="11:11" x14ac:dyDescent="0.3">
      <c r="K4740" s="216"/>
    </row>
    <row r="4741" spans="11:11" x14ac:dyDescent="0.3">
      <c r="K4741" s="216"/>
    </row>
    <row r="4742" spans="11:11" x14ac:dyDescent="0.3">
      <c r="K4742" s="216"/>
    </row>
    <row r="4743" spans="11:11" x14ac:dyDescent="0.3">
      <c r="K4743" s="216"/>
    </row>
    <row r="4744" spans="11:11" x14ac:dyDescent="0.3">
      <c r="K4744" s="216"/>
    </row>
    <row r="4745" spans="11:11" x14ac:dyDescent="0.3">
      <c r="K4745" s="216"/>
    </row>
    <row r="4746" spans="11:11" x14ac:dyDescent="0.3">
      <c r="K4746" s="216"/>
    </row>
    <row r="4747" spans="11:11" x14ac:dyDescent="0.3">
      <c r="K4747" s="216"/>
    </row>
    <row r="4748" spans="11:11" x14ac:dyDescent="0.3">
      <c r="K4748" s="216"/>
    </row>
    <row r="4749" spans="11:11" x14ac:dyDescent="0.3">
      <c r="K4749" s="216"/>
    </row>
    <row r="4750" spans="11:11" x14ac:dyDescent="0.3">
      <c r="K4750" s="216"/>
    </row>
    <row r="4751" spans="11:11" x14ac:dyDescent="0.3">
      <c r="K4751" s="216"/>
    </row>
    <row r="4752" spans="11:11" x14ac:dyDescent="0.3">
      <c r="K4752" s="216"/>
    </row>
    <row r="4753" spans="11:11" x14ac:dyDescent="0.3">
      <c r="K4753" s="216"/>
    </row>
    <row r="4754" spans="11:11" x14ac:dyDescent="0.3">
      <c r="K4754" s="216"/>
    </row>
    <row r="4755" spans="11:11" x14ac:dyDescent="0.3">
      <c r="K4755" s="216"/>
    </row>
    <row r="4756" spans="11:11" x14ac:dyDescent="0.3">
      <c r="K4756" s="216"/>
    </row>
    <row r="4757" spans="11:11" x14ac:dyDescent="0.3">
      <c r="K4757" s="216"/>
    </row>
    <row r="4758" spans="11:11" x14ac:dyDescent="0.3">
      <c r="K4758" s="216"/>
    </row>
    <row r="4759" spans="11:11" x14ac:dyDescent="0.3">
      <c r="K4759" s="216"/>
    </row>
    <row r="4760" spans="11:11" x14ac:dyDescent="0.3">
      <c r="K4760" s="216"/>
    </row>
    <row r="4761" spans="11:11" x14ac:dyDescent="0.3">
      <c r="K4761" s="216"/>
    </row>
    <row r="4762" spans="11:11" x14ac:dyDescent="0.3">
      <c r="K4762" s="216"/>
    </row>
    <row r="4763" spans="11:11" x14ac:dyDescent="0.3">
      <c r="K4763" s="216"/>
    </row>
    <row r="4764" spans="11:11" x14ac:dyDescent="0.3">
      <c r="K4764" s="216"/>
    </row>
    <row r="4765" spans="11:11" x14ac:dyDescent="0.3">
      <c r="K4765" s="216"/>
    </row>
    <row r="4766" spans="11:11" x14ac:dyDescent="0.3">
      <c r="K4766" s="216"/>
    </row>
    <row r="4767" spans="11:11" x14ac:dyDescent="0.3">
      <c r="K4767" s="216"/>
    </row>
    <row r="4768" spans="11:11" x14ac:dyDescent="0.3">
      <c r="K4768" s="216"/>
    </row>
    <row r="4769" spans="11:11" x14ac:dyDescent="0.3">
      <c r="K4769" s="216"/>
    </row>
    <row r="4770" spans="11:11" x14ac:dyDescent="0.3">
      <c r="K4770" s="216"/>
    </row>
    <row r="4771" spans="11:11" x14ac:dyDescent="0.3">
      <c r="K4771" s="216"/>
    </row>
    <row r="4772" spans="11:11" x14ac:dyDescent="0.3">
      <c r="K4772" s="216"/>
    </row>
    <row r="4773" spans="11:11" x14ac:dyDescent="0.3">
      <c r="K4773" s="216"/>
    </row>
    <row r="4774" spans="11:11" x14ac:dyDescent="0.3">
      <c r="K4774" s="216"/>
    </row>
    <row r="4775" spans="11:11" x14ac:dyDescent="0.3">
      <c r="K4775" s="216"/>
    </row>
    <row r="4776" spans="11:11" x14ac:dyDescent="0.3">
      <c r="K4776" s="216"/>
    </row>
    <row r="4777" spans="11:11" x14ac:dyDescent="0.3">
      <c r="K4777" s="216"/>
    </row>
    <row r="4778" spans="11:11" x14ac:dyDescent="0.3">
      <c r="K4778" s="216"/>
    </row>
    <row r="4779" spans="11:11" x14ac:dyDescent="0.3">
      <c r="K4779" s="216"/>
    </row>
    <row r="4780" spans="11:11" x14ac:dyDescent="0.3">
      <c r="K4780" s="216"/>
    </row>
    <row r="4781" spans="11:11" x14ac:dyDescent="0.3">
      <c r="K4781" s="216"/>
    </row>
    <row r="4782" spans="11:11" x14ac:dyDescent="0.3">
      <c r="K4782" s="216"/>
    </row>
    <row r="4783" spans="11:11" x14ac:dyDescent="0.3">
      <c r="K4783" s="216"/>
    </row>
    <row r="4784" spans="11:11" x14ac:dyDescent="0.3">
      <c r="K4784" s="216"/>
    </row>
    <row r="4785" spans="11:11" x14ac:dyDescent="0.3">
      <c r="K4785" s="216"/>
    </row>
    <row r="4786" spans="11:11" x14ac:dyDescent="0.3">
      <c r="K4786" s="216"/>
    </row>
    <row r="4787" spans="11:11" x14ac:dyDescent="0.3">
      <c r="K4787" s="216"/>
    </row>
    <row r="4788" spans="11:11" x14ac:dyDescent="0.3">
      <c r="K4788" s="216"/>
    </row>
    <row r="4789" spans="11:11" x14ac:dyDescent="0.3">
      <c r="K4789" s="216"/>
    </row>
    <row r="4790" spans="11:11" x14ac:dyDescent="0.3">
      <c r="K4790" s="216"/>
    </row>
    <row r="4791" spans="11:11" x14ac:dyDescent="0.3">
      <c r="K4791" s="216"/>
    </row>
    <row r="4792" spans="11:11" x14ac:dyDescent="0.3">
      <c r="K4792" s="216"/>
    </row>
    <row r="4793" spans="11:11" x14ac:dyDescent="0.3">
      <c r="K4793" s="216"/>
    </row>
    <row r="4794" spans="11:11" x14ac:dyDescent="0.3">
      <c r="K4794" s="216"/>
    </row>
    <row r="4795" spans="11:11" x14ac:dyDescent="0.3">
      <c r="K4795" s="216"/>
    </row>
    <row r="4796" spans="11:11" x14ac:dyDescent="0.3">
      <c r="K4796" s="216"/>
    </row>
    <row r="4797" spans="11:11" x14ac:dyDescent="0.3">
      <c r="K4797" s="216"/>
    </row>
    <row r="4798" spans="11:11" x14ac:dyDescent="0.3">
      <c r="K4798" s="216"/>
    </row>
    <row r="4799" spans="11:11" x14ac:dyDescent="0.3">
      <c r="K4799" s="216"/>
    </row>
    <row r="4800" spans="11:11" x14ac:dyDescent="0.3">
      <c r="K4800" s="216"/>
    </row>
    <row r="4801" spans="11:11" x14ac:dyDescent="0.3">
      <c r="K4801" s="216"/>
    </row>
    <row r="4802" spans="11:11" x14ac:dyDescent="0.3">
      <c r="K4802" s="216"/>
    </row>
    <row r="4803" spans="11:11" x14ac:dyDescent="0.3">
      <c r="K4803" s="216"/>
    </row>
    <row r="4804" spans="11:11" x14ac:dyDescent="0.3">
      <c r="K4804" s="216"/>
    </row>
    <row r="4805" spans="11:11" x14ac:dyDescent="0.3">
      <c r="K4805" s="216"/>
    </row>
    <row r="4806" spans="11:11" x14ac:dyDescent="0.3">
      <c r="K4806" s="216"/>
    </row>
    <row r="4807" spans="11:11" x14ac:dyDescent="0.3">
      <c r="K4807" s="216"/>
    </row>
    <row r="4808" spans="11:11" x14ac:dyDescent="0.3">
      <c r="K4808" s="216"/>
    </row>
    <row r="4809" spans="11:11" x14ac:dyDescent="0.3">
      <c r="K4809" s="216"/>
    </row>
    <row r="4810" spans="11:11" x14ac:dyDescent="0.3">
      <c r="K4810" s="216"/>
    </row>
    <row r="4811" spans="11:11" x14ac:dyDescent="0.3">
      <c r="K4811" s="216"/>
    </row>
    <row r="4812" spans="11:11" x14ac:dyDescent="0.3">
      <c r="K4812" s="216"/>
    </row>
    <row r="4813" spans="11:11" x14ac:dyDescent="0.3">
      <c r="K4813" s="216"/>
    </row>
    <row r="4814" spans="11:11" x14ac:dyDescent="0.3">
      <c r="K4814" s="216"/>
    </row>
    <row r="4815" spans="11:11" x14ac:dyDescent="0.3">
      <c r="K4815" s="216"/>
    </row>
    <row r="4816" spans="11:11" x14ac:dyDescent="0.3">
      <c r="K4816" s="216"/>
    </row>
    <row r="4817" spans="11:11" x14ac:dyDescent="0.3">
      <c r="K4817" s="216"/>
    </row>
    <row r="4818" spans="11:11" x14ac:dyDescent="0.3">
      <c r="K4818" s="216"/>
    </row>
    <row r="4819" spans="11:11" x14ac:dyDescent="0.3">
      <c r="K4819" s="216"/>
    </row>
    <row r="4820" spans="11:11" x14ac:dyDescent="0.3">
      <c r="K4820" s="216"/>
    </row>
    <row r="4821" spans="11:11" x14ac:dyDescent="0.3">
      <c r="K4821" s="216"/>
    </row>
    <row r="4822" spans="11:11" x14ac:dyDescent="0.3">
      <c r="K4822" s="216"/>
    </row>
    <row r="4823" spans="11:11" x14ac:dyDescent="0.3">
      <c r="K4823" s="216"/>
    </row>
    <row r="4824" spans="11:11" x14ac:dyDescent="0.3">
      <c r="K4824" s="216"/>
    </row>
    <row r="4825" spans="11:11" x14ac:dyDescent="0.3">
      <c r="K4825" s="216"/>
    </row>
    <row r="4826" spans="11:11" x14ac:dyDescent="0.3">
      <c r="K4826" s="216"/>
    </row>
    <row r="4827" spans="11:11" x14ac:dyDescent="0.3">
      <c r="K4827" s="216"/>
    </row>
    <row r="4828" spans="11:11" x14ac:dyDescent="0.3">
      <c r="K4828" s="216"/>
    </row>
    <row r="4829" spans="11:11" x14ac:dyDescent="0.3">
      <c r="K4829" s="216"/>
    </row>
    <row r="4830" spans="11:11" x14ac:dyDescent="0.3">
      <c r="K4830" s="216"/>
    </row>
    <row r="4831" spans="11:11" x14ac:dyDescent="0.3">
      <c r="K4831" s="216"/>
    </row>
    <row r="4832" spans="11:11" x14ac:dyDescent="0.3">
      <c r="K4832" s="216"/>
    </row>
    <row r="4833" spans="11:11" x14ac:dyDescent="0.3">
      <c r="K4833" s="216"/>
    </row>
    <row r="4834" spans="11:11" x14ac:dyDescent="0.3">
      <c r="K4834" s="216"/>
    </row>
    <row r="4835" spans="11:11" x14ac:dyDescent="0.3">
      <c r="K4835" s="216"/>
    </row>
    <row r="4836" spans="11:11" x14ac:dyDescent="0.3">
      <c r="K4836" s="216"/>
    </row>
    <row r="4837" spans="11:11" x14ac:dyDescent="0.3">
      <c r="K4837" s="216"/>
    </row>
    <row r="4838" spans="11:11" x14ac:dyDescent="0.3">
      <c r="K4838" s="216"/>
    </row>
    <row r="4839" spans="11:11" x14ac:dyDescent="0.3">
      <c r="K4839" s="216"/>
    </row>
    <row r="4840" spans="11:11" x14ac:dyDescent="0.3">
      <c r="K4840" s="216"/>
    </row>
    <row r="4841" spans="11:11" x14ac:dyDescent="0.3">
      <c r="K4841" s="216"/>
    </row>
    <row r="4842" spans="11:11" x14ac:dyDescent="0.3">
      <c r="K4842" s="216"/>
    </row>
    <row r="4843" spans="11:11" x14ac:dyDescent="0.3">
      <c r="K4843" s="216"/>
    </row>
    <row r="4844" spans="11:11" x14ac:dyDescent="0.3">
      <c r="K4844" s="216"/>
    </row>
    <row r="4845" spans="11:11" x14ac:dyDescent="0.3">
      <c r="K4845" s="216"/>
    </row>
    <row r="4846" spans="11:11" x14ac:dyDescent="0.3">
      <c r="K4846" s="216"/>
    </row>
    <row r="4847" spans="11:11" x14ac:dyDescent="0.3">
      <c r="K4847" s="216"/>
    </row>
    <row r="4848" spans="11:11" x14ac:dyDescent="0.3">
      <c r="K4848" s="216"/>
    </row>
    <row r="4849" spans="11:11" x14ac:dyDescent="0.3">
      <c r="K4849" s="216"/>
    </row>
    <row r="4850" spans="11:11" x14ac:dyDescent="0.3">
      <c r="K4850" s="216"/>
    </row>
    <row r="4851" spans="11:11" x14ac:dyDescent="0.3">
      <c r="K4851" s="216"/>
    </row>
    <row r="4852" spans="11:11" x14ac:dyDescent="0.3">
      <c r="K4852" s="216"/>
    </row>
    <row r="4853" spans="11:11" x14ac:dyDescent="0.3">
      <c r="K4853" s="216"/>
    </row>
    <row r="4854" spans="11:11" x14ac:dyDescent="0.3">
      <c r="K4854" s="216"/>
    </row>
    <row r="4855" spans="11:11" x14ac:dyDescent="0.3">
      <c r="K4855" s="216"/>
    </row>
    <row r="4856" spans="11:11" x14ac:dyDescent="0.3">
      <c r="K4856" s="216"/>
    </row>
    <row r="4857" spans="11:11" x14ac:dyDescent="0.3">
      <c r="K4857" s="216"/>
    </row>
    <row r="4858" spans="11:11" x14ac:dyDescent="0.3">
      <c r="K4858" s="216"/>
    </row>
    <row r="4859" spans="11:11" x14ac:dyDescent="0.3">
      <c r="K4859" s="216"/>
    </row>
    <row r="4860" spans="11:11" x14ac:dyDescent="0.3">
      <c r="K4860" s="216"/>
    </row>
    <row r="4861" spans="11:11" x14ac:dyDescent="0.3">
      <c r="K4861" s="216"/>
    </row>
    <row r="4862" spans="11:11" x14ac:dyDescent="0.3">
      <c r="K4862" s="216"/>
    </row>
    <row r="4863" spans="11:11" x14ac:dyDescent="0.3">
      <c r="K4863" s="216"/>
    </row>
    <row r="4864" spans="11:11" x14ac:dyDescent="0.3">
      <c r="K4864" s="216"/>
    </row>
    <row r="4865" spans="11:11" x14ac:dyDescent="0.3">
      <c r="K4865" s="216"/>
    </row>
    <row r="4866" spans="11:11" x14ac:dyDescent="0.3">
      <c r="K4866" s="216"/>
    </row>
    <row r="4867" spans="11:11" x14ac:dyDescent="0.3">
      <c r="K4867" s="216"/>
    </row>
    <row r="4868" spans="11:11" x14ac:dyDescent="0.3">
      <c r="K4868" s="216"/>
    </row>
    <row r="4869" spans="11:11" x14ac:dyDescent="0.3">
      <c r="K4869" s="216"/>
    </row>
    <row r="4870" spans="11:11" x14ac:dyDescent="0.3">
      <c r="K4870" s="216"/>
    </row>
    <row r="4871" spans="11:11" x14ac:dyDescent="0.3">
      <c r="K4871" s="216"/>
    </row>
    <row r="4872" spans="11:11" x14ac:dyDescent="0.3">
      <c r="K4872" s="216"/>
    </row>
    <row r="4873" spans="11:11" x14ac:dyDescent="0.3">
      <c r="K4873" s="216"/>
    </row>
    <row r="4874" spans="11:11" x14ac:dyDescent="0.3">
      <c r="K4874" s="216"/>
    </row>
    <row r="4875" spans="11:11" x14ac:dyDescent="0.3">
      <c r="K4875" s="216"/>
    </row>
    <row r="4876" spans="11:11" x14ac:dyDescent="0.3">
      <c r="K4876" s="216"/>
    </row>
    <row r="4877" spans="11:11" x14ac:dyDescent="0.3">
      <c r="K4877" s="216"/>
    </row>
    <row r="4878" spans="11:11" x14ac:dyDescent="0.3">
      <c r="K4878" s="216"/>
    </row>
    <row r="4879" spans="11:11" x14ac:dyDescent="0.3">
      <c r="K4879" s="216"/>
    </row>
    <row r="4880" spans="11:11" x14ac:dyDescent="0.3">
      <c r="K4880" s="216"/>
    </row>
    <row r="4881" spans="11:11" x14ac:dyDescent="0.3">
      <c r="K4881" s="216"/>
    </row>
    <row r="4882" spans="11:11" x14ac:dyDescent="0.3">
      <c r="K4882" s="216"/>
    </row>
    <row r="4883" spans="11:11" x14ac:dyDescent="0.3">
      <c r="K4883" s="216"/>
    </row>
    <row r="4884" spans="11:11" x14ac:dyDescent="0.3">
      <c r="K4884" s="216"/>
    </row>
    <row r="4885" spans="11:11" x14ac:dyDescent="0.3">
      <c r="K4885" s="216"/>
    </row>
    <row r="4886" spans="11:11" x14ac:dyDescent="0.3">
      <c r="K4886" s="216"/>
    </row>
    <row r="4887" spans="11:11" x14ac:dyDescent="0.3">
      <c r="K4887" s="216"/>
    </row>
    <row r="4888" spans="11:11" x14ac:dyDescent="0.3">
      <c r="K4888" s="216"/>
    </row>
    <row r="4889" spans="11:11" x14ac:dyDescent="0.3">
      <c r="K4889" s="216"/>
    </row>
    <row r="4890" spans="11:11" x14ac:dyDescent="0.3">
      <c r="K4890" s="216"/>
    </row>
    <row r="4891" spans="11:11" x14ac:dyDescent="0.3">
      <c r="K4891" s="216"/>
    </row>
    <row r="4892" spans="11:11" x14ac:dyDescent="0.3">
      <c r="K4892" s="216"/>
    </row>
    <row r="4893" spans="11:11" x14ac:dyDescent="0.3">
      <c r="K4893" s="216"/>
    </row>
    <row r="4894" spans="11:11" x14ac:dyDescent="0.3">
      <c r="K4894" s="216"/>
    </row>
    <row r="4895" spans="11:11" x14ac:dyDescent="0.3">
      <c r="K4895" s="216"/>
    </row>
    <row r="4896" spans="11:11" x14ac:dyDescent="0.3">
      <c r="K4896" s="216"/>
    </row>
    <row r="4897" spans="11:11" x14ac:dyDescent="0.3">
      <c r="K4897" s="216"/>
    </row>
    <row r="4898" spans="11:11" x14ac:dyDescent="0.3">
      <c r="K4898" s="216"/>
    </row>
    <row r="4899" spans="11:11" x14ac:dyDescent="0.3">
      <c r="K4899" s="216"/>
    </row>
    <row r="4900" spans="11:11" x14ac:dyDescent="0.3">
      <c r="K4900" s="216"/>
    </row>
    <row r="4901" spans="11:11" x14ac:dyDescent="0.3">
      <c r="K4901" s="216"/>
    </row>
    <row r="4902" spans="11:11" x14ac:dyDescent="0.3">
      <c r="K4902" s="216"/>
    </row>
    <row r="4903" spans="11:11" x14ac:dyDescent="0.3">
      <c r="K4903" s="216"/>
    </row>
    <row r="4904" spans="11:11" x14ac:dyDescent="0.3">
      <c r="K4904" s="216"/>
    </row>
    <row r="4905" spans="11:11" x14ac:dyDescent="0.3">
      <c r="K4905" s="216"/>
    </row>
    <row r="4906" spans="11:11" x14ac:dyDescent="0.3">
      <c r="K4906" s="216"/>
    </row>
    <row r="4907" spans="11:11" x14ac:dyDescent="0.3">
      <c r="K4907" s="216"/>
    </row>
    <row r="4908" spans="11:11" x14ac:dyDescent="0.3">
      <c r="K4908" s="216"/>
    </row>
    <row r="4909" spans="11:11" x14ac:dyDescent="0.3">
      <c r="K4909" s="216"/>
    </row>
    <row r="4910" spans="11:11" x14ac:dyDescent="0.3">
      <c r="K4910" s="216"/>
    </row>
    <row r="4911" spans="11:11" x14ac:dyDescent="0.3">
      <c r="K4911" s="216"/>
    </row>
    <row r="4912" spans="11:11" x14ac:dyDescent="0.3">
      <c r="K4912" s="216"/>
    </row>
    <row r="4913" spans="11:11" x14ac:dyDescent="0.3">
      <c r="K4913" s="216"/>
    </row>
    <row r="4914" spans="11:11" x14ac:dyDescent="0.3">
      <c r="K4914" s="216"/>
    </row>
    <row r="4915" spans="11:11" x14ac:dyDescent="0.3">
      <c r="K4915" s="216"/>
    </row>
    <row r="4916" spans="11:11" x14ac:dyDescent="0.3">
      <c r="K4916" s="216"/>
    </row>
    <row r="4917" spans="11:11" x14ac:dyDescent="0.3">
      <c r="K4917" s="216"/>
    </row>
    <row r="4918" spans="11:11" x14ac:dyDescent="0.3">
      <c r="K4918" s="216"/>
    </row>
    <row r="4919" spans="11:11" x14ac:dyDescent="0.3">
      <c r="K4919" s="216"/>
    </row>
    <row r="4920" spans="11:11" x14ac:dyDescent="0.3">
      <c r="K4920" s="216"/>
    </row>
    <row r="4921" spans="11:11" x14ac:dyDescent="0.3">
      <c r="K4921" s="216"/>
    </row>
    <row r="4922" spans="11:11" x14ac:dyDescent="0.3">
      <c r="K4922" s="216"/>
    </row>
    <row r="4923" spans="11:11" x14ac:dyDescent="0.3">
      <c r="K4923" s="216"/>
    </row>
    <row r="4924" spans="11:11" x14ac:dyDescent="0.3">
      <c r="K4924" s="216"/>
    </row>
    <row r="4925" spans="11:11" x14ac:dyDescent="0.3">
      <c r="K4925" s="216"/>
    </row>
    <row r="4926" spans="11:11" x14ac:dyDescent="0.3">
      <c r="K4926" s="216"/>
    </row>
    <row r="4927" spans="11:11" x14ac:dyDescent="0.3">
      <c r="K4927" s="216"/>
    </row>
    <row r="4928" spans="11:11" x14ac:dyDescent="0.3">
      <c r="K4928" s="216"/>
    </row>
    <row r="4929" spans="11:11" x14ac:dyDescent="0.3">
      <c r="K4929" s="216"/>
    </row>
    <row r="4930" spans="11:11" x14ac:dyDescent="0.3">
      <c r="K4930" s="216"/>
    </row>
    <row r="4931" spans="11:11" x14ac:dyDescent="0.3">
      <c r="K4931" s="216"/>
    </row>
    <row r="4932" spans="11:11" x14ac:dyDescent="0.3">
      <c r="K4932" s="216"/>
    </row>
    <row r="4933" spans="11:11" x14ac:dyDescent="0.3">
      <c r="K4933" s="216"/>
    </row>
    <row r="4934" spans="11:11" x14ac:dyDescent="0.3">
      <c r="K4934" s="216"/>
    </row>
    <row r="4935" spans="11:11" x14ac:dyDescent="0.3">
      <c r="K4935" s="216"/>
    </row>
    <row r="4936" spans="11:11" x14ac:dyDescent="0.3">
      <c r="K4936" s="216"/>
    </row>
    <row r="4937" spans="11:11" x14ac:dyDescent="0.3">
      <c r="K4937" s="216"/>
    </row>
    <row r="4938" spans="11:11" x14ac:dyDescent="0.3">
      <c r="K4938" s="216"/>
    </row>
    <row r="4939" spans="11:11" x14ac:dyDescent="0.3">
      <c r="K4939" s="216"/>
    </row>
    <row r="4940" spans="11:11" x14ac:dyDescent="0.3">
      <c r="K4940" s="216"/>
    </row>
    <row r="4941" spans="11:11" x14ac:dyDescent="0.3">
      <c r="K4941" s="216"/>
    </row>
    <row r="4942" spans="11:11" x14ac:dyDescent="0.3">
      <c r="K4942" s="216"/>
    </row>
    <row r="4943" spans="11:11" x14ac:dyDescent="0.3">
      <c r="K4943" s="216"/>
    </row>
    <row r="4944" spans="11:11" x14ac:dyDescent="0.3">
      <c r="K4944" s="216"/>
    </row>
    <row r="4945" spans="11:11" x14ac:dyDescent="0.3">
      <c r="K4945" s="216"/>
    </row>
    <row r="4946" spans="11:11" x14ac:dyDescent="0.3">
      <c r="K4946" s="216"/>
    </row>
    <row r="4947" spans="11:11" x14ac:dyDescent="0.3">
      <c r="K4947" s="216"/>
    </row>
    <row r="4948" spans="11:11" x14ac:dyDescent="0.3">
      <c r="K4948" s="216"/>
    </row>
    <row r="4949" spans="11:11" x14ac:dyDescent="0.3">
      <c r="K4949" s="216"/>
    </row>
    <row r="4950" spans="11:11" x14ac:dyDescent="0.3">
      <c r="K4950" s="216"/>
    </row>
    <row r="4951" spans="11:11" x14ac:dyDescent="0.3">
      <c r="K4951" s="216"/>
    </row>
    <row r="4952" spans="11:11" x14ac:dyDescent="0.3">
      <c r="K4952" s="216"/>
    </row>
    <row r="4953" spans="11:11" x14ac:dyDescent="0.3">
      <c r="K4953" s="216"/>
    </row>
    <row r="4954" spans="11:11" x14ac:dyDescent="0.3">
      <c r="K4954" s="216"/>
    </row>
    <row r="4955" spans="11:11" x14ac:dyDescent="0.3">
      <c r="K4955" s="216"/>
    </row>
    <row r="4956" spans="11:11" x14ac:dyDescent="0.3">
      <c r="K4956" s="216"/>
    </row>
    <row r="4957" spans="11:11" x14ac:dyDescent="0.3">
      <c r="K4957" s="216"/>
    </row>
    <row r="4958" spans="11:11" x14ac:dyDescent="0.3">
      <c r="K4958" s="216"/>
    </row>
    <row r="4959" spans="11:11" x14ac:dyDescent="0.3">
      <c r="K4959" s="216"/>
    </row>
    <row r="4960" spans="11:11" x14ac:dyDescent="0.3">
      <c r="K4960" s="216"/>
    </row>
    <row r="4961" spans="11:11" x14ac:dyDescent="0.3">
      <c r="K4961" s="216"/>
    </row>
    <row r="4962" spans="11:11" x14ac:dyDescent="0.3">
      <c r="K4962" s="216"/>
    </row>
    <row r="4963" spans="11:11" x14ac:dyDescent="0.3">
      <c r="K4963" s="216"/>
    </row>
    <row r="4964" spans="11:11" x14ac:dyDescent="0.3">
      <c r="K4964" s="216"/>
    </row>
    <row r="4965" spans="11:11" x14ac:dyDescent="0.3">
      <c r="K4965" s="216"/>
    </row>
    <row r="4966" spans="11:11" x14ac:dyDescent="0.3">
      <c r="K4966" s="216"/>
    </row>
    <row r="4967" spans="11:11" x14ac:dyDescent="0.3">
      <c r="K4967" s="216"/>
    </row>
    <row r="4968" spans="11:11" x14ac:dyDescent="0.3">
      <c r="K4968" s="216"/>
    </row>
    <row r="4969" spans="11:11" x14ac:dyDescent="0.3">
      <c r="K4969" s="216"/>
    </row>
    <row r="4970" spans="11:11" x14ac:dyDescent="0.3">
      <c r="K4970" s="216"/>
    </row>
    <row r="4971" spans="11:11" x14ac:dyDescent="0.3">
      <c r="K4971" s="216"/>
    </row>
    <row r="4972" spans="11:11" x14ac:dyDescent="0.3">
      <c r="K4972" s="216"/>
    </row>
    <row r="4973" spans="11:11" x14ac:dyDescent="0.3">
      <c r="K4973" s="216"/>
    </row>
    <row r="4974" spans="11:11" x14ac:dyDescent="0.3">
      <c r="K4974" s="216"/>
    </row>
    <row r="4975" spans="11:11" x14ac:dyDescent="0.3">
      <c r="K4975" s="216"/>
    </row>
    <row r="4976" spans="11:11" x14ac:dyDescent="0.3">
      <c r="K4976" s="216"/>
    </row>
    <row r="4977" spans="11:11" x14ac:dyDescent="0.3">
      <c r="K4977" s="216"/>
    </row>
    <row r="4978" spans="11:11" x14ac:dyDescent="0.3">
      <c r="K4978" s="216"/>
    </row>
    <row r="4979" spans="11:11" x14ac:dyDescent="0.3">
      <c r="K4979" s="216"/>
    </row>
    <row r="4980" spans="11:11" x14ac:dyDescent="0.3">
      <c r="K4980" s="216"/>
    </row>
    <row r="4981" spans="11:11" x14ac:dyDescent="0.3">
      <c r="K4981" s="216"/>
    </row>
    <row r="4982" spans="11:11" x14ac:dyDescent="0.3">
      <c r="K4982" s="216"/>
    </row>
    <row r="4983" spans="11:11" x14ac:dyDescent="0.3">
      <c r="K4983" s="216"/>
    </row>
    <row r="4984" spans="11:11" x14ac:dyDescent="0.3">
      <c r="K4984" s="216"/>
    </row>
    <row r="4985" spans="11:11" x14ac:dyDescent="0.3">
      <c r="K4985" s="216"/>
    </row>
    <row r="4986" spans="11:11" x14ac:dyDescent="0.3">
      <c r="K4986" s="216"/>
    </row>
    <row r="4987" spans="11:11" x14ac:dyDescent="0.3">
      <c r="K4987" s="216"/>
    </row>
    <row r="4988" spans="11:11" x14ac:dyDescent="0.3">
      <c r="K4988" s="216"/>
    </row>
    <row r="4989" spans="11:11" x14ac:dyDescent="0.3">
      <c r="K4989" s="216"/>
    </row>
    <row r="4990" spans="11:11" x14ac:dyDescent="0.3">
      <c r="K4990" s="216"/>
    </row>
    <row r="4991" spans="11:11" x14ac:dyDescent="0.3">
      <c r="K4991" s="216"/>
    </row>
    <row r="4992" spans="11:11" x14ac:dyDescent="0.3">
      <c r="K4992" s="216"/>
    </row>
    <row r="4993" spans="11:11" x14ac:dyDescent="0.3">
      <c r="K4993" s="216"/>
    </row>
    <row r="4994" spans="11:11" x14ac:dyDescent="0.3">
      <c r="K4994" s="216"/>
    </row>
    <row r="4995" spans="11:11" x14ac:dyDescent="0.3">
      <c r="K4995" s="216"/>
    </row>
    <row r="4996" spans="11:11" x14ac:dyDescent="0.3">
      <c r="K4996" s="216"/>
    </row>
    <row r="4997" spans="11:11" x14ac:dyDescent="0.3">
      <c r="K4997" s="216"/>
    </row>
    <row r="4998" spans="11:11" x14ac:dyDescent="0.3">
      <c r="K4998" s="216"/>
    </row>
    <row r="4999" spans="11:11" x14ac:dyDescent="0.3">
      <c r="K4999" s="216"/>
    </row>
    <row r="5000" spans="11:11" x14ac:dyDescent="0.3">
      <c r="K5000" s="216"/>
    </row>
    <row r="5001" spans="11:11" x14ac:dyDescent="0.3">
      <c r="K5001" s="216"/>
    </row>
    <row r="5002" spans="11:11" x14ac:dyDescent="0.3">
      <c r="K5002" s="216"/>
    </row>
    <row r="5003" spans="11:11" x14ac:dyDescent="0.3">
      <c r="K5003" s="216"/>
    </row>
    <row r="5004" spans="11:11" x14ac:dyDescent="0.3">
      <c r="K5004" s="216"/>
    </row>
    <row r="5005" spans="11:11" x14ac:dyDescent="0.3">
      <c r="K5005" s="216"/>
    </row>
    <row r="5006" spans="11:11" x14ac:dyDescent="0.3">
      <c r="K5006" s="216"/>
    </row>
    <row r="5007" spans="11:11" x14ac:dyDescent="0.3">
      <c r="K5007" s="216"/>
    </row>
    <row r="5008" spans="11:11" x14ac:dyDescent="0.3">
      <c r="K5008" s="216"/>
    </row>
    <row r="5009" spans="11:11" x14ac:dyDescent="0.3">
      <c r="K5009" s="216"/>
    </row>
    <row r="5010" spans="11:11" x14ac:dyDescent="0.3">
      <c r="K5010" s="216"/>
    </row>
    <row r="5011" spans="11:11" x14ac:dyDescent="0.3">
      <c r="K5011" s="216"/>
    </row>
    <row r="5012" spans="11:11" x14ac:dyDescent="0.3">
      <c r="K5012" s="216"/>
    </row>
    <row r="5013" spans="11:11" x14ac:dyDescent="0.3">
      <c r="K5013" s="216"/>
    </row>
    <row r="5014" spans="11:11" x14ac:dyDescent="0.3">
      <c r="K5014" s="216"/>
    </row>
    <row r="5015" spans="11:11" x14ac:dyDescent="0.3">
      <c r="K5015" s="216"/>
    </row>
    <row r="5016" spans="11:11" x14ac:dyDescent="0.3">
      <c r="K5016" s="216"/>
    </row>
  </sheetData>
  <phoneticPr fontId="2"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EO3773"/>
  <sheetViews>
    <sheetView tabSelected="1" workbookViewId="0">
      <pane xSplit="3" ySplit="2" topLeftCell="D3" activePane="bottomRight" state="frozen"/>
      <selection pane="topRight" activeCell="D1" sqref="D1"/>
      <selection pane="bottomLeft" activeCell="A2" sqref="A2"/>
      <selection pane="bottomRight" activeCell="C166" sqref="C166:C167"/>
    </sheetView>
  </sheetViews>
  <sheetFormatPr defaultColWidth="10.26953125" defaultRowHeight="13" x14ac:dyDescent="0.3"/>
  <cols>
    <col min="1" max="1" width="7.26953125" style="382" customWidth="1"/>
    <col min="2" max="2" width="7.26953125" style="272" customWidth="1"/>
    <col min="3" max="3" width="34.54296875" style="263" customWidth="1"/>
    <col min="4" max="4" width="10" style="50" customWidth="1"/>
    <col min="5" max="40" width="9.26953125" style="50" customWidth="1"/>
    <col min="41" max="145" width="10.26953125" style="50"/>
  </cols>
  <sheetData>
    <row r="1" spans="1:145" s="285" customFormat="1" ht="12.75" customHeight="1" x14ac:dyDescent="0.25">
      <c r="A1" s="427" t="s">
        <v>83</v>
      </c>
      <c r="B1" s="438" t="s">
        <v>349</v>
      </c>
      <c r="C1" s="436" t="s">
        <v>350</v>
      </c>
      <c r="D1" s="432" t="s">
        <v>84</v>
      </c>
      <c r="E1" s="428" t="s">
        <v>85</v>
      </c>
      <c r="F1" s="428" t="s">
        <v>86</v>
      </c>
      <c r="G1" s="428" t="s">
        <v>87</v>
      </c>
      <c r="H1" s="428" t="s">
        <v>88</v>
      </c>
      <c r="I1" s="428" t="s">
        <v>89</v>
      </c>
      <c r="J1" s="428" t="s">
        <v>90</v>
      </c>
      <c r="K1" s="428" t="s">
        <v>108</v>
      </c>
      <c r="L1" s="428" t="s">
        <v>91</v>
      </c>
      <c r="M1" s="428" t="s">
        <v>92</v>
      </c>
      <c r="N1" s="428" t="s">
        <v>93</v>
      </c>
      <c r="O1" s="428" t="s">
        <v>109</v>
      </c>
      <c r="P1" s="430" t="s">
        <v>94</v>
      </c>
      <c r="Q1" s="430"/>
      <c r="R1" s="430"/>
      <c r="S1" s="428" t="s">
        <v>98</v>
      </c>
      <c r="T1" s="428" t="s">
        <v>99</v>
      </c>
      <c r="U1" s="428" t="s">
        <v>1028</v>
      </c>
      <c r="V1" s="428" t="s">
        <v>1029</v>
      </c>
      <c r="W1" s="428" t="s">
        <v>1030</v>
      </c>
      <c r="X1" s="428" t="s">
        <v>1031</v>
      </c>
      <c r="Y1" s="428" t="s">
        <v>1032</v>
      </c>
      <c r="Z1" s="428" t="s">
        <v>1033</v>
      </c>
      <c r="AA1" s="428" t="s">
        <v>1024</v>
      </c>
      <c r="AB1" s="428" t="s">
        <v>1026</v>
      </c>
      <c r="AC1" s="428" t="s">
        <v>1027</v>
      </c>
      <c r="AD1" s="428" t="s">
        <v>1025</v>
      </c>
      <c r="AE1" s="428" t="s">
        <v>110</v>
      </c>
      <c r="AF1" s="428" t="s">
        <v>100</v>
      </c>
      <c r="AG1" s="428" t="s">
        <v>111</v>
      </c>
      <c r="AH1" s="428" t="s">
        <v>101</v>
      </c>
      <c r="AI1" s="428" t="s">
        <v>102</v>
      </c>
      <c r="AJ1" s="428" t="s">
        <v>103</v>
      </c>
      <c r="AK1" s="428" t="s">
        <v>104</v>
      </c>
      <c r="AL1" s="428" t="s">
        <v>105</v>
      </c>
      <c r="AM1" s="428" t="s">
        <v>106</v>
      </c>
      <c r="AN1" s="428" t="s">
        <v>107</v>
      </c>
      <c r="AO1" s="284"/>
      <c r="AP1" s="284"/>
      <c r="AQ1" s="284"/>
      <c r="AR1" s="284"/>
      <c r="AS1" s="284"/>
      <c r="AT1" s="284"/>
      <c r="AU1" s="284"/>
      <c r="AV1" s="284"/>
      <c r="AW1" s="284"/>
      <c r="AX1" s="284"/>
      <c r="AY1" s="284"/>
      <c r="AZ1" s="284"/>
      <c r="BA1" s="284"/>
      <c r="BB1" s="284"/>
      <c r="BC1" s="284"/>
      <c r="BD1" s="284"/>
      <c r="BE1" s="284"/>
      <c r="BF1" s="284"/>
      <c r="BG1" s="284"/>
      <c r="BH1" s="284"/>
      <c r="BI1" s="284"/>
      <c r="BJ1" s="284"/>
      <c r="BK1" s="284"/>
      <c r="BL1" s="284"/>
      <c r="BM1" s="284"/>
      <c r="BN1" s="284"/>
      <c r="BO1" s="284"/>
      <c r="BP1" s="284"/>
      <c r="BQ1" s="284"/>
      <c r="BR1" s="284"/>
      <c r="BS1" s="284"/>
      <c r="BT1" s="284"/>
      <c r="BU1" s="284"/>
      <c r="BV1" s="284"/>
      <c r="BW1" s="284"/>
      <c r="BX1" s="284"/>
      <c r="BY1" s="284"/>
      <c r="BZ1" s="284"/>
      <c r="CA1" s="284"/>
      <c r="CB1" s="284"/>
      <c r="CC1" s="284"/>
      <c r="CD1" s="284"/>
      <c r="CE1" s="284"/>
      <c r="CF1" s="284"/>
      <c r="CG1" s="284"/>
      <c r="CH1" s="284"/>
      <c r="CI1" s="284"/>
      <c r="CJ1" s="284"/>
      <c r="CK1" s="284"/>
      <c r="CL1" s="284"/>
      <c r="CM1" s="284"/>
      <c r="CN1" s="284"/>
      <c r="CO1" s="284"/>
      <c r="CP1" s="284"/>
      <c r="CQ1" s="284"/>
      <c r="CR1" s="284"/>
      <c r="CS1" s="284"/>
      <c r="CT1" s="284"/>
      <c r="CU1" s="284"/>
      <c r="CV1" s="284"/>
      <c r="CW1" s="284"/>
      <c r="CX1" s="284"/>
      <c r="CY1" s="284"/>
      <c r="CZ1" s="284"/>
      <c r="DA1" s="284"/>
      <c r="DB1" s="284"/>
      <c r="DC1" s="284"/>
      <c r="DD1" s="284"/>
      <c r="DE1" s="284"/>
      <c r="DF1" s="284"/>
      <c r="DG1" s="284"/>
      <c r="DH1" s="284"/>
      <c r="DI1" s="284"/>
      <c r="DJ1" s="284"/>
      <c r="DK1" s="284"/>
      <c r="DL1" s="284"/>
      <c r="DM1" s="284"/>
      <c r="DN1" s="284"/>
      <c r="DO1" s="284"/>
      <c r="DP1" s="284"/>
      <c r="DQ1" s="284"/>
      <c r="DR1" s="284"/>
      <c r="DS1" s="284"/>
      <c r="DT1" s="284"/>
      <c r="DU1" s="284"/>
      <c r="DV1" s="284"/>
      <c r="DW1" s="284"/>
      <c r="DX1" s="284"/>
      <c r="DY1" s="284"/>
      <c r="DZ1" s="284"/>
      <c r="EA1" s="284"/>
      <c r="EB1" s="284"/>
      <c r="EC1" s="284"/>
      <c r="ED1" s="284"/>
      <c r="EE1" s="284"/>
      <c r="EF1" s="284"/>
      <c r="EG1" s="284"/>
      <c r="EH1" s="284"/>
      <c r="EI1" s="284"/>
      <c r="EJ1" s="284"/>
      <c r="EK1" s="284"/>
      <c r="EL1" s="284"/>
      <c r="EM1" s="284"/>
      <c r="EN1" s="284"/>
      <c r="EO1" s="284"/>
    </row>
    <row r="2" spans="1:145" s="285" customFormat="1" ht="25.5" customHeight="1" x14ac:dyDescent="0.25">
      <c r="A2" s="427"/>
      <c r="B2" s="436"/>
      <c r="C2" s="436"/>
      <c r="D2" s="433"/>
      <c r="E2" s="429"/>
      <c r="F2" s="429"/>
      <c r="G2" s="429"/>
      <c r="H2" s="429"/>
      <c r="I2" s="429"/>
      <c r="J2" s="429"/>
      <c r="K2" s="429"/>
      <c r="L2" s="429"/>
      <c r="M2" s="429"/>
      <c r="N2" s="429"/>
      <c r="O2" s="429"/>
      <c r="P2" s="285" t="s">
        <v>97</v>
      </c>
      <c r="Q2" s="401" t="s">
        <v>95</v>
      </c>
      <c r="R2" s="401" t="s">
        <v>96</v>
      </c>
      <c r="S2" s="429"/>
      <c r="T2" s="429"/>
      <c r="U2" s="429"/>
      <c r="V2" s="429"/>
      <c r="W2" s="429"/>
      <c r="X2" s="429"/>
      <c r="Y2" s="429"/>
      <c r="Z2" s="429"/>
      <c r="AA2" s="429"/>
      <c r="AB2" s="429"/>
      <c r="AC2" s="429"/>
      <c r="AD2" s="429"/>
      <c r="AE2" s="429"/>
      <c r="AF2" s="429"/>
      <c r="AG2" s="429"/>
      <c r="AH2" s="429"/>
      <c r="AI2" s="429"/>
      <c r="AJ2" s="429"/>
      <c r="AK2" s="429"/>
      <c r="AL2" s="429"/>
      <c r="AM2" s="429"/>
      <c r="AN2" s="429"/>
      <c r="AO2" s="286"/>
      <c r="AP2" s="286"/>
      <c r="AQ2" s="286"/>
      <c r="AR2" s="286"/>
      <c r="AS2" s="286"/>
      <c r="AT2" s="286"/>
      <c r="AU2" s="286"/>
      <c r="AV2" s="286"/>
      <c r="AW2" s="286"/>
      <c r="AX2" s="286"/>
      <c r="AY2" s="286"/>
      <c r="AZ2" s="286"/>
      <c r="BA2" s="286"/>
      <c r="BB2" s="286"/>
      <c r="BC2" s="286"/>
      <c r="BD2" s="286"/>
      <c r="BE2" s="286"/>
      <c r="BF2" s="286"/>
      <c r="BG2" s="286"/>
      <c r="BH2" s="286"/>
      <c r="BI2" s="286"/>
      <c r="BJ2" s="286"/>
      <c r="BK2" s="286"/>
      <c r="BL2" s="286"/>
      <c r="BM2" s="286"/>
      <c r="BN2" s="286"/>
      <c r="BO2" s="286"/>
      <c r="BP2" s="286"/>
      <c r="BQ2" s="286"/>
      <c r="BR2" s="286"/>
      <c r="BS2" s="286"/>
      <c r="BT2" s="286"/>
      <c r="BU2" s="286"/>
      <c r="BV2" s="286"/>
      <c r="BW2" s="286"/>
      <c r="BX2" s="286"/>
      <c r="BY2" s="286"/>
      <c r="BZ2" s="286"/>
      <c r="CA2" s="284"/>
      <c r="CB2" s="284"/>
      <c r="CC2" s="284"/>
      <c r="CD2" s="284"/>
      <c r="CE2" s="284"/>
      <c r="CF2" s="284"/>
      <c r="CG2" s="284"/>
      <c r="CH2" s="284"/>
      <c r="CI2" s="284"/>
      <c r="CJ2" s="284"/>
      <c r="CK2" s="284"/>
      <c r="CL2" s="284"/>
      <c r="CM2" s="284"/>
      <c r="CN2" s="284"/>
      <c r="CO2" s="284"/>
      <c r="CP2" s="284"/>
      <c r="CQ2" s="284"/>
      <c r="CR2" s="284"/>
      <c r="CS2" s="284"/>
      <c r="CT2" s="284"/>
      <c r="CU2" s="284"/>
      <c r="CV2" s="284"/>
      <c r="CW2" s="284"/>
      <c r="CX2" s="284"/>
      <c r="CY2" s="284"/>
      <c r="CZ2" s="284"/>
      <c r="DA2" s="284"/>
      <c r="DB2" s="284"/>
      <c r="DC2" s="284"/>
      <c r="DD2" s="284"/>
      <c r="DE2" s="284"/>
      <c r="DF2" s="284"/>
      <c r="DG2" s="284"/>
      <c r="DH2" s="284"/>
      <c r="DI2" s="284"/>
      <c r="DJ2" s="284"/>
      <c r="DK2" s="284"/>
      <c r="DL2" s="284"/>
      <c r="DM2" s="284"/>
      <c r="DN2" s="284"/>
      <c r="DO2" s="284"/>
      <c r="DP2" s="284"/>
      <c r="DQ2" s="284"/>
      <c r="DR2" s="284"/>
      <c r="DS2" s="284"/>
      <c r="DT2" s="284"/>
      <c r="DU2" s="284"/>
      <c r="DV2" s="284"/>
      <c r="DW2" s="284"/>
      <c r="DX2" s="284"/>
      <c r="DY2" s="284"/>
      <c r="DZ2" s="284"/>
      <c r="EA2" s="284"/>
      <c r="EB2" s="284"/>
      <c r="EC2" s="284"/>
      <c r="ED2" s="284"/>
      <c r="EE2" s="284"/>
      <c r="EF2" s="284"/>
      <c r="EG2" s="284"/>
      <c r="EH2" s="284"/>
      <c r="EI2" s="284"/>
      <c r="EJ2" s="284"/>
      <c r="EK2" s="284"/>
      <c r="EL2" s="284"/>
      <c r="EM2" s="284"/>
      <c r="EN2" s="284"/>
      <c r="EO2" s="284"/>
    </row>
    <row r="3" spans="1:145" s="200" customFormat="1" x14ac:dyDescent="0.3">
      <c r="A3" s="382"/>
      <c r="B3" s="272"/>
      <c r="C3" s="12" t="s">
        <v>207</v>
      </c>
      <c r="D3" s="12"/>
      <c r="E3" s="12"/>
      <c r="F3" s="12"/>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c r="AL3" s="50"/>
      <c r="AM3" s="50"/>
      <c r="AN3" s="50"/>
      <c r="AO3" s="50"/>
      <c r="AP3" s="50"/>
      <c r="AQ3" s="50"/>
      <c r="AR3" s="50"/>
      <c r="AS3" s="50"/>
      <c r="AT3" s="50"/>
      <c r="AU3" s="50"/>
      <c r="AV3" s="50"/>
      <c r="AW3" s="50"/>
      <c r="AX3" s="50"/>
      <c r="AY3" s="50"/>
      <c r="AZ3" s="50"/>
      <c r="BA3" s="50"/>
      <c r="BB3" s="50"/>
      <c r="BC3" s="50"/>
      <c r="BD3" s="50"/>
      <c r="BE3" s="50"/>
      <c r="BF3" s="50"/>
      <c r="BG3" s="50"/>
      <c r="BH3" s="50"/>
      <c r="BI3" s="50"/>
      <c r="BJ3" s="50"/>
      <c r="BK3" s="50"/>
      <c r="BL3" s="50"/>
      <c r="BM3" s="50"/>
      <c r="BN3" s="50"/>
      <c r="BO3" s="50"/>
      <c r="BP3" s="50"/>
      <c r="BQ3" s="50"/>
      <c r="BR3" s="50"/>
      <c r="BS3" s="50"/>
      <c r="BT3" s="50"/>
      <c r="BU3" s="50"/>
      <c r="BV3" s="50"/>
      <c r="BW3" s="50"/>
      <c r="BX3" s="50"/>
      <c r="BY3" s="50"/>
      <c r="BZ3" s="50"/>
      <c r="CA3" s="50"/>
      <c r="CB3" s="50"/>
      <c r="CC3" s="50"/>
      <c r="CD3" s="50"/>
      <c r="CE3" s="50"/>
      <c r="CF3" s="50"/>
      <c r="CG3" s="50"/>
      <c r="CH3" s="50"/>
      <c r="CI3" s="50"/>
      <c r="CJ3" s="50"/>
      <c r="CK3" s="50"/>
      <c r="CL3" s="50"/>
      <c r="CM3" s="50"/>
      <c r="CN3" s="50"/>
      <c r="CO3" s="50"/>
      <c r="CP3" s="50"/>
      <c r="CQ3" s="50"/>
      <c r="CR3" s="50"/>
      <c r="CS3" s="50"/>
      <c r="CT3" s="50"/>
      <c r="CU3" s="50"/>
      <c r="CV3" s="50"/>
      <c r="CW3" s="50"/>
      <c r="CX3" s="50"/>
      <c r="CY3" s="50"/>
      <c r="CZ3" s="50"/>
      <c r="DA3" s="50"/>
      <c r="DB3" s="50"/>
      <c r="DC3" s="50"/>
      <c r="DD3" s="50"/>
      <c r="DE3" s="50"/>
      <c r="DF3" s="50"/>
      <c r="DG3" s="50"/>
      <c r="DH3" s="50"/>
      <c r="DI3" s="50"/>
      <c r="DJ3" s="50"/>
      <c r="DK3" s="50"/>
      <c r="DL3" s="50"/>
      <c r="DM3" s="50"/>
      <c r="DN3" s="50"/>
      <c r="DO3" s="50"/>
      <c r="DP3" s="50"/>
      <c r="DQ3" s="50"/>
      <c r="DR3" s="50"/>
      <c r="DS3" s="50"/>
      <c r="DT3" s="50"/>
      <c r="DU3" s="50"/>
      <c r="DV3" s="50"/>
      <c r="DW3" s="50"/>
      <c r="DX3" s="50"/>
      <c r="DY3" s="50"/>
      <c r="DZ3" s="50"/>
      <c r="EA3" s="50"/>
      <c r="EB3" s="50"/>
      <c r="EC3" s="50"/>
      <c r="ED3" s="50"/>
      <c r="EE3" s="50"/>
      <c r="EF3" s="50"/>
      <c r="EG3" s="50"/>
      <c r="EH3" s="50"/>
      <c r="EI3" s="50"/>
      <c r="EJ3" s="50"/>
      <c r="EK3" s="50"/>
      <c r="EL3" s="50"/>
      <c r="EM3" s="50"/>
      <c r="EN3" s="50"/>
      <c r="EO3" s="50"/>
    </row>
    <row r="4" spans="1:145" s="200" customFormat="1" x14ac:dyDescent="0.3">
      <c r="A4" s="382"/>
      <c r="B4" s="272"/>
      <c r="C4" s="271" t="s">
        <v>1359</v>
      </c>
      <c r="D4" s="12"/>
      <c r="E4" s="12"/>
      <c r="F4" s="12"/>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c r="CO4" s="50"/>
      <c r="CP4" s="50"/>
      <c r="CQ4" s="50"/>
      <c r="CR4" s="50"/>
      <c r="CS4" s="50"/>
      <c r="CT4" s="50"/>
      <c r="CU4" s="50"/>
      <c r="CV4" s="50"/>
      <c r="CW4" s="50"/>
      <c r="CX4" s="50"/>
      <c r="CY4" s="50"/>
      <c r="CZ4" s="50"/>
      <c r="DA4" s="50"/>
      <c r="DB4" s="50"/>
      <c r="DC4" s="50"/>
      <c r="DD4" s="50"/>
      <c r="DE4" s="50"/>
      <c r="DF4" s="50"/>
      <c r="DG4" s="50"/>
      <c r="DH4" s="50"/>
      <c r="DI4" s="50"/>
      <c r="DJ4" s="50"/>
      <c r="DK4" s="50"/>
      <c r="DL4" s="50"/>
      <c r="DM4" s="50"/>
      <c r="DN4" s="50"/>
      <c r="DO4" s="50"/>
      <c r="DP4" s="50"/>
      <c r="DQ4" s="50"/>
      <c r="DR4" s="50"/>
      <c r="DS4" s="50"/>
      <c r="DT4" s="50"/>
      <c r="DU4" s="50"/>
      <c r="DV4" s="50"/>
      <c r="DW4" s="50"/>
      <c r="DX4" s="50"/>
      <c r="DY4" s="50"/>
      <c r="DZ4" s="50"/>
      <c r="EA4" s="50"/>
      <c r="EB4" s="50"/>
      <c r="EC4" s="50"/>
      <c r="ED4" s="50"/>
      <c r="EE4" s="50"/>
      <c r="EF4" s="50"/>
      <c r="EG4" s="50"/>
      <c r="EH4" s="50"/>
      <c r="EI4" s="50"/>
      <c r="EJ4" s="50"/>
      <c r="EK4" s="50"/>
      <c r="EL4" s="50"/>
      <c r="EM4" s="50"/>
      <c r="EN4" s="50"/>
      <c r="EO4" s="50"/>
    </row>
    <row r="5" spans="1:145" ht="12.5" x14ac:dyDescent="0.25">
      <c r="A5" s="417">
        <v>1</v>
      </c>
      <c r="B5" s="418" t="s">
        <v>401</v>
      </c>
      <c r="C5" s="431" t="s">
        <v>1473</v>
      </c>
      <c r="D5" s="50">
        <v>1</v>
      </c>
      <c r="E5" s="239">
        <v>434.75475285171063</v>
      </c>
      <c r="F5" s="225">
        <v>73.248098859315604</v>
      </c>
      <c r="G5" s="225">
        <v>19.521863117870723</v>
      </c>
      <c r="H5" s="191">
        <v>0.46920152091254752</v>
      </c>
      <c r="I5" s="225">
        <v>2.9325095057034201</v>
      </c>
      <c r="J5" s="225">
        <v>2.9325095057034218</v>
      </c>
      <c r="K5" s="50">
        <v>0</v>
      </c>
      <c r="L5" s="225">
        <v>2.7946768060836504</v>
      </c>
      <c r="M5" s="191">
        <v>1.8412547528517107</v>
      </c>
      <c r="N5" s="225">
        <v>1.8212927756653994</v>
      </c>
      <c r="O5" s="225">
        <v>0</v>
      </c>
      <c r="P5" s="191">
        <v>0.24153992395437263</v>
      </c>
      <c r="Q5" s="191">
        <v>0.4047528517110266</v>
      </c>
      <c r="R5" s="191">
        <v>0.98745247148288984</v>
      </c>
      <c r="S5" s="225">
        <v>5.8260456273764261</v>
      </c>
      <c r="T5" s="225">
        <v>3.8973384030418251E-2</v>
      </c>
      <c r="U5" s="239">
        <v>25.237642585551328</v>
      </c>
      <c r="V5" s="191">
        <v>1.0099809885931559</v>
      </c>
      <c r="W5" s="239">
        <v>33.536121673003805</v>
      </c>
      <c r="X5" s="239">
        <v>97.057984790874514</v>
      </c>
      <c r="Y5" s="239">
        <v>104.3203422053232</v>
      </c>
      <c r="Z5" s="239">
        <v>207.6045627376426</v>
      </c>
      <c r="AA5" s="191">
        <v>0.46910646387832694</v>
      </c>
      <c r="AB5" s="191">
        <v>0.12870722433460074</v>
      </c>
      <c r="AC5" s="191">
        <v>0</v>
      </c>
      <c r="AD5" s="191">
        <v>66.957319391634968</v>
      </c>
      <c r="AE5" s="239">
        <v>2.8517110266159697E-2</v>
      </c>
      <c r="AF5" s="50">
        <v>0</v>
      </c>
      <c r="AG5" s="50">
        <v>0</v>
      </c>
      <c r="AH5" s="191">
        <v>0.59239543635582281</v>
      </c>
      <c r="AI5" s="191">
        <v>6.4505703422053223E-2</v>
      </c>
      <c r="AJ5" s="191">
        <v>2.3269961977186313E-2</v>
      </c>
      <c r="AK5" s="225">
        <v>0.56617870722433461</v>
      </c>
      <c r="AL5" s="191">
        <v>3.2623574144486696E-2</v>
      </c>
      <c r="AM5" s="239">
        <v>3.5171102661596962</v>
      </c>
      <c r="AN5" s="50">
        <v>0</v>
      </c>
    </row>
    <row r="6" spans="1:145" ht="16.5" customHeight="1" x14ac:dyDescent="0.25">
      <c r="A6" s="420"/>
      <c r="B6" s="418"/>
      <c r="C6" s="431"/>
      <c r="G6" s="225"/>
      <c r="L6" s="225"/>
      <c r="M6" s="191"/>
      <c r="O6" s="225"/>
      <c r="S6" s="225"/>
      <c r="T6" s="225"/>
      <c r="U6" s="239"/>
      <c r="V6" s="191"/>
      <c r="W6" s="239"/>
      <c r="X6" s="239"/>
      <c r="Y6" s="239"/>
      <c r="Z6" s="239"/>
      <c r="AA6" s="191"/>
      <c r="AB6" s="191"/>
      <c r="AC6" s="191"/>
    </row>
    <row r="7" spans="1:145" ht="12.5" x14ac:dyDescent="0.25">
      <c r="A7" s="417">
        <v>1</v>
      </c>
      <c r="B7" s="418" t="s">
        <v>1259</v>
      </c>
      <c r="C7" s="431" t="s">
        <v>1079</v>
      </c>
      <c r="D7" s="50">
        <v>1</v>
      </c>
      <c r="E7" s="239">
        <v>1471.4</v>
      </c>
      <c r="F7" s="225">
        <v>12</v>
      </c>
      <c r="G7" s="225">
        <v>74</v>
      </c>
      <c r="H7" s="50">
        <v>1.23</v>
      </c>
      <c r="I7" s="50">
        <v>7.7</v>
      </c>
      <c r="J7" s="50">
        <v>7.7</v>
      </c>
      <c r="K7" s="50">
        <v>0</v>
      </c>
      <c r="L7" s="225">
        <v>4.9000000000000004</v>
      </c>
      <c r="M7" s="191">
        <v>0.5</v>
      </c>
      <c r="N7" s="50">
        <v>1.4</v>
      </c>
      <c r="O7" s="225"/>
      <c r="P7" s="191">
        <v>0.189</v>
      </c>
      <c r="Q7" s="50">
        <v>0.28000000000000003</v>
      </c>
      <c r="R7" s="50">
        <v>0.42</v>
      </c>
      <c r="S7" s="225">
        <v>67.2</v>
      </c>
      <c r="T7" s="225">
        <v>6.8</v>
      </c>
      <c r="U7" s="239">
        <v>3</v>
      </c>
      <c r="V7" s="191">
        <v>0.7</v>
      </c>
      <c r="W7" s="239">
        <v>36</v>
      </c>
      <c r="X7" s="239">
        <v>60</v>
      </c>
      <c r="Y7" s="239">
        <v>108</v>
      </c>
      <c r="Z7" s="239">
        <v>3</v>
      </c>
      <c r="AA7" s="191">
        <v>0.57999999999999996</v>
      </c>
      <c r="AB7" s="191">
        <v>0.1</v>
      </c>
      <c r="AC7" s="191"/>
      <c r="AD7" s="191">
        <v>170</v>
      </c>
      <c r="AE7" s="50">
        <v>10</v>
      </c>
      <c r="AG7" s="50">
        <v>0</v>
      </c>
      <c r="AH7" s="50">
        <v>0.34</v>
      </c>
      <c r="AI7" s="50">
        <v>0.13</v>
      </c>
      <c r="AJ7" s="50">
        <v>0.02</v>
      </c>
      <c r="AK7" s="50">
        <v>0.8</v>
      </c>
      <c r="AL7" s="50">
        <v>0.17</v>
      </c>
      <c r="AM7" s="50">
        <v>8</v>
      </c>
      <c r="AN7" s="50">
        <v>0.12</v>
      </c>
    </row>
    <row r="8" spans="1:145" ht="12.5" x14ac:dyDescent="0.25">
      <c r="A8" s="417"/>
      <c r="B8" s="418"/>
      <c r="C8" s="431"/>
      <c r="G8" s="225"/>
      <c r="L8" s="225"/>
      <c r="M8" s="191"/>
      <c r="O8" s="225"/>
      <c r="P8" s="191"/>
      <c r="S8" s="225"/>
      <c r="T8" s="225"/>
      <c r="U8" s="239"/>
      <c r="V8" s="191"/>
      <c r="W8" s="239"/>
      <c r="X8" s="239"/>
      <c r="Y8" s="239"/>
      <c r="Z8" s="239"/>
      <c r="AA8" s="191"/>
      <c r="AB8" s="191"/>
      <c r="AC8" s="191"/>
      <c r="AD8" s="191"/>
    </row>
    <row r="9" spans="1:145" ht="12.5" x14ac:dyDescent="0.25">
      <c r="A9" s="417">
        <v>1</v>
      </c>
      <c r="B9" s="418" t="s">
        <v>1077</v>
      </c>
      <c r="C9" s="431" t="s">
        <v>1078</v>
      </c>
      <c r="D9" s="50">
        <v>1</v>
      </c>
      <c r="E9" s="239">
        <v>1482.9</v>
      </c>
      <c r="F9" s="50">
        <v>12.1</v>
      </c>
      <c r="G9" s="225">
        <v>74</v>
      </c>
      <c r="H9" s="50">
        <v>1.22</v>
      </c>
      <c r="I9" s="50">
        <v>7.6</v>
      </c>
      <c r="J9" s="50">
        <v>7.6</v>
      </c>
      <c r="K9" s="50">
        <v>0</v>
      </c>
      <c r="L9" s="225">
        <v>4.0999999999999996</v>
      </c>
      <c r="M9" s="191">
        <v>0.5</v>
      </c>
      <c r="N9" s="50">
        <v>1.7</v>
      </c>
      <c r="O9" s="225">
        <v>0</v>
      </c>
      <c r="P9" s="191">
        <v>0.19500000000000001</v>
      </c>
      <c r="Q9" s="50">
        <v>0.32</v>
      </c>
      <c r="R9" s="191">
        <v>0.49099999999999999</v>
      </c>
      <c r="S9" s="225">
        <v>74.599999999999994</v>
      </c>
      <c r="T9" s="225">
        <v>0</v>
      </c>
      <c r="U9" s="239">
        <v>5</v>
      </c>
      <c r="V9" s="191">
        <v>2.6</v>
      </c>
      <c r="W9" s="239">
        <v>38</v>
      </c>
      <c r="X9" s="239">
        <v>60</v>
      </c>
      <c r="Y9" s="239">
        <v>98</v>
      </c>
      <c r="Z9" s="239">
        <v>3</v>
      </c>
      <c r="AA9" s="191">
        <v>2.0699999999999998</v>
      </c>
      <c r="AB9" s="191">
        <v>0.1</v>
      </c>
      <c r="AC9" s="191"/>
      <c r="AD9" s="191">
        <v>190</v>
      </c>
      <c r="AE9" s="50">
        <v>184</v>
      </c>
      <c r="AH9" s="50">
        <v>0.36</v>
      </c>
      <c r="AI9" s="50">
        <v>0.43</v>
      </c>
      <c r="AJ9" s="50">
        <v>0.19</v>
      </c>
      <c r="AK9" s="50">
        <v>3.5</v>
      </c>
      <c r="AL9" s="50">
        <v>0.63</v>
      </c>
      <c r="AM9" s="50">
        <v>210</v>
      </c>
      <c r="AN9" s="50">
        <v>0.12</v>
      </c>
    </row>
    <row r="10" spans="1:145" ht="12.5" x14ac:dyDescent="0.25">
      <c r="A10" s="417"/>
      <c r="B10" s="418"/>
      <c r="C10" s="431"/>
      <c r="G10" s="225"/>
      <c r="L10" s="225"/>
      <c r="M10" s="191"/>
      <c r="O10" s="225"/>
      <c r="S10" s="225"/>
      <c r="T10" s="225"/>
      <c r="U10" s="239"/>
      <c r="V10" s="191"/>
      <c r="W10" s="239"/>
      <c r="X10" s="239"/>
      <c r="Y10" s="239"/>
      <c r="Z10" s="239"/>
      <c r="AA10" s="191"/>
      <c r="AB10" s="191"/>
      <c r="AC10" s="191"/>
      <c r="AD10" s="191"/>
    </row>
    <row r="11" spans="1:145" ht="12.5" x14ac:dyDescent="0.25">
      <c r="A11" s="417">
        <v>1</v>
      </c>
      <c r="B11" s="418" t="s">
        <v>1260</v>
      </c>
      <c r="C11" s="431" t="s">
        <v>1084</v>
      </c>
      <c r="D11" s="50">
        <v>1</v>
      </c>
      <c r="E11" s="239">
        <v>1482.7</v>
      </c>
      <c r="F11" s="50">
        <v>11.9</v>
      </c>
      <c r="G11" s="225">
        <v>68</v>
      </c>
      <c r="H11" s="50">
        <v>1.33</v>
      </c>
      <c r="I11" s="50">
        <v>8.3000000000000007</v>
      </c>
      <c r="J11" s="50">
        <v>8.3000000000000007</v>
      </c>
      <c r="K11" s="50">
        <v>0</v>
      </c>
      <c r="L11" s="225">
        <v>7.3</v>
      </c>
      <c r="M11" s="191">
        <v>0.9</v>
      </c>
      <c r="N11" s="50">
        <v>3.3</v>
      </c>
      <c r="O11" s="225">
        <v>0</v>
      </c>
      <c r="P11" s="191">
        <v>0.46200000000000002</v>
      </c>
      <c r="Q11" s="191">
        <v>0.89700000000000002</v>
      </c>
      <c r="R11" s="191">
        <v>1.431</v>
      </c>
      <c r="S11" s="225">
        <v>68.400000000000006</v>
      </c>
      <c r="T11" s="225">
        <v>9.9</v>
      </c>
      <c r="U11" s="239">
        <v>3</v>
      </c>
      <c r="V11" s="191">
        <v>1.5</v>
      </c>
      <c r="W11" s="239">
        <v>98</v>
      </c>
      <c r="X11" s="239">
        <v>190</v>
      </c>
      <c r="Y11" s="239">
        <v>196</v>
      </c>
      <c r="Z11" s="239">
        <v>3</v>
      </c>
      <c r="AA11" s="191">
        <v>1.67</v>
      </c>
      <c r="AB11" s="191">
        <v>0.16</v>
      </c>
      <c r="AC11" s="191"/>
      <c r="AD11" s="191">
        <v>360</v>
      </c>
      <c r="AE11" s="50">
        <v>12</v>
      </c>
      <c r="AH11" s="50">
        <v>0.56000000000000005</v>
      </c>
      <c r="AI11" s="50">
        <v>0.38</v>
      </c>
      <c r="AJ11" s="50">
        <v>0.05</v>
      </c>
      <c r="AK11" s="50">
        <v>1.7</v>
      </c>
      <c r="AL11" s="50">
        <v>0.31</v>
      </c>
      <c r="AM11" s="50">
        <v>29</v>
      </c>
      <c r="AN11" s="50">
        <v>128</v>
      </c>
    </row>
    <row r="12" spans="1:145" ht="12.5" x14ac:dyDescent="0.25">
      <c r="A12" s="417"/>
      <c r="B12" s="418"/>
      <c r="C12" s="431"/>
      <c r="G12" s="225"/>
      <c r="L12" s="225"/>
      <c r="M12" s="191"/>
      <c r="O12" s="225"/>
      <c r="P12" s="191"/>
      <c r="Q12" s="191"/>
      <c r="R12" s="191"/>
      <c r="S12" s="225"/>
      <c r="T12" s="225"/>
      <c r="U12" s="239"/>
      <c r="V12" s="191"/>
      <c r="W12" s="239"/>
      <c r="X12" s="239"/>
      <c r="Y12" s="239"/>
      <c r="Z12" s="239"/>
      <c r="AA12" s="191"/>
      <c r="AB12" s="191"/>
      <c r="AC12" s="191"/>
      <c r="AD12" s="191"/>
    </row>
    <row r="13" spans="1:145" ht="12.5" x14ac:dyDescent="0.25">
      <c r="A13" s="417">
        <v>1</v>
      </c>
      <c r="B13" s="418" t="s">
        <v>1083</v>
      </c>
      <c r="C13" s="431" t="s">
        <v>1085</v>
      </c>
      <c r="D13" s="50">
        <v>1</v>
      </c>
      <c r="E13" s="239">
        <v>1487.8</v>
      </c>
      <c r="F13" s="50">
        <v>11.8</v>
      </c>
      <c r="G13" s="225">
        <v>69</v>
      </c>
      <c r="H13" s="50">
        <v>1.35</v>
      </c>
      <c r="I13" s="50">
        <v>8.4</v>
      </c>
      <c r="J13" s="50">
        <v>8.4</v>
      </c>
      <c r="K13" s="50">
        <v>0</v>
      </c>
      <c r="L13" s="225">
        <v>6.7</v>
      </c>
      <c r="M13" s="191">
        <v>0.9</v>
      </c>
      <c r="N13" s="50">
        <v>3.2</v>
      </c>
      <c r="O13" s="225">
        <v>0</v>
      </c>
      <c r="P13" s="191">
        <v>0.42099999999999999</v>
      </c>
      <c r="Q13" s="191">
        <v>0.82499999999999996</v>
      </c>
      <c r="R13" s="191">
        <v>1.3759999999999999</v>
      </c>
      <c r="S13" s="225">
        <v>68.5</v>
      </c>
      <c r="T13" s="225">
        <v>0.5</v>
      </c>
      <c r="U13" s="239">
        <v>12</v>
      </c>
      <c r="V13" s="191">
        <v>3.2</v>
      </c>
      <c r="W13" s="239">
        <v>98</v>
      </c>
      <c r="X13" s="239">
        <v>90</v>
      </c>
      <c r="Y13" s="239">
        <v>197</v>
      </c>
      <c r="Z13" s="239">
        <v>4</v>
      </c>
      <c r="AA13" s="191">
        <v>2.98</v>
      </c>
      <c r="AB13" s="191">
        <v>0.16</v>
      </c>
      <c r="AC13" s="191"/>
      <c r="AD13" s="191">
        <v>330</v>
      </c>
      <c r="AE13" s="50">
        <v>196</v>
      </c>
      <c r="AH13" s="50">
        <v>0.62</v>
      </c>
      <c r="AI13" s="50">
        <v>0.68</v>
      </c>
      <c r="AJ13" s="50">
        <v>0.23</v>
      </c>
      <c r="AK13" s="50">
        <v>4.5999999999999996</v>
      </c>
      <c r="AL13" s="50">
        <v>0.75</v>
      </c>
      <c r="AM13" s="50">
        <v>225</v>
      </c>
      <c r="AN13" s="50">
        <v>125</v>
      </c>
    </row>
    <row r="14" spans="1:145" ht="12.5" x14ac:dyDescent="0.25">
      <c r="A14" s="417"/>
      <c r="B14" s="418"/>
      <c r="C14" s="431"/>
      <c r="G14" s="225"/>
      <c r="L14" s="225"/>
      <c r="M14" s="191"/>
      <c r="O14" s="225"/>
      <c r="S14" s="225"/>
      <c r="T14" s="225"/>
      <c r="U14" s="239"/>
      <c r="V14" s="191"/>
      <c r="W14" s="239"/>
      <c r="X14" s="239"/>
      <c r="Y14" s="239"/>
      <c r="Z14" s="239"/>
      <c r="AA14" s="191"/>
      <c r="AB14" s="191"/>
      <c r="AC14" s="191"/>
      <c r="AD14" s="191"/>
    </row>
    <row r="15" spans="1:145" ht="12.5" x14ac:dyDescent="0.25">
      <c r="A15" s="417">
        <v>1</v>
      </c>
      <c r="B15" s="418" t="s">
        <v>1261</v>
      </c>
      <c r="C15" s="431" t="s">
        <v>433</v>
      </c>
      <c r="D15" s="50">
        <v>1</v>
      </c>
      <c r="E15" s="239">
        <v>1488.2</v>
      </c>
      <c r="F15" s="225">
        <v>13</v>
      </c>
      <c r="G15" s="225">
        <v>81.599999999999994</v>
      </c>
      <c r="H15" s="191">
        <v>1.4240000000000002</v>
      </c>
      <c r="I15" s="50">
        <v>8.9</v>
      </c>
      <c r="J15" s="50">
        <v>8.9</v>
      </c>
      <c r="K15" s="50">
        <v>0</v>
      </c>
      <c r="L15" s="225">
        <v>3.4</v>
      </c>
      <c r="M15" s="191">
        <v>0.6</v>
      </c>
      <c r="N15" s="50">
        <v>2.5</v>
      </c>
      <c r="O15" s="225">
        <v>0</v>
      </c>
      <c r="P15" s="50">
        <v>0.33</v>
      </c>
      <c r="Q15" s="50">
        <v>0.78</v>
      </c>
      <c r="R15" s="50">
        <v>0.95</v>
      </c>
      <c r="S15" s="225"/>
      <c r="T15" s="225">
        <v>0</v>
      </c>
      <c r="U15" s="239">
        <v>4</v>
      </c>
      <c r="V15" s="191">
        <v>0.7</v>
      </c>
      <c r="W15" s="239">
        <v>75</v>
      </c>
      <c r="X15" s="239">
        <v>174</v>
      </c>
      <c r="Y15" s="239">
        <v>251</v>
      </c>
      <c r="Z15" s="239">
        <v>7</v>
      </c>
      <c r="AA15" s="191">
        <v>0.9</v>
      </c>
      <c r="AB15" s="191">
        <v>0.09</v>
      </c>
      <c r="AC15" s="191">
        <v>0</v>
      </c>
      <c r="AD15" s="191">
        <v>300</v>
      </c>
      <c r="AE15" s="50">
        <v>49</v>
      </c>
      <c r="AG15" s="50">
        <v>0</v>
      </c>
      <c r="AH15" s="50">
        <v>0.64</v>
      </c>
      <c r="AI15" s="50">
        <v>0.32</v>
      </c>
      <c r="AJ15" s="50">
        <v>0.04</v>
      </c>
      <c r="AK15" s="50">
        <v>0.9</v>
      </c>
      <c r="AL15" s="50">
        <v>0.06</v>
      </c>
      <c r="AM15" s="50">
        <v>16</v>
      </c>
      <c r="AN15" s="50">
        <v>0</v>
      </c>
    </row>
    <row r="16" spans="1:145" ht="12.5" x14ac:dyDescent="0.25">
      <c r="A16" s="417"/>
      <c r="B16" s="418"/>
      <c r="C16" s="431"/>
      <c r="G16" s="225"/>
      <c r="L16" s="225"/>
      <c r="M16" s="191"/>
      <c r="O16" s="225"/>
      <c r="S16" s="225"/>
      <c r="T16" s="225"/>
      <c r="U16" s="239"/>
      <c r="V16" s="191"/>
      <c r="W16" s="239"/>
      <c r="X16" s="239"/>
      <c r="Y16" s="239"/>
      <c r="Z16" s="239"/>
      <c r="AA16" s="191"/>
      <c r="AB16" s="191"/>
      <c r="AC16" s="191"/>
      <c r="AD16" s="191"/>
    </row>
    <row r="17" spans="1:40" ht="12.5" x14ac:dyDescent="0.25">
      <c r="A17" s="417">
        <v>1</v>
      </c>
      <c r="B17" s="418" t="s">
        <v>1262</v>
      </c>
      <c r="C17" s="431" t="s">
        <v>1082</v>
      </c>
      <c r="D17" s="50">
        <v>1</v>
      </c>
      <c r="E17" s="239">
        <v>1493.6</v>
      </c>
      <c r="F17" s="225">
        <v>12</v>
      </c>
      <c r="G17" s="225">
        <v>71.5</v>
      </c>
      <c r="H17" s="50">
        <v>1.24</v>
      </c>
      <c r="I17" s="50">
        <v>7.7</v>
      </c>
      <c r="J17" s="50">
        <v>7.7</v>
      </c>
      <c r="K17" s="50">
        <v>0</v>
      </c>
      <c r="L17" s="225">
        <v>5.2</v>
      </c>
      <c r="M17" s="191">
        <v>0.8</v>
      </c>
      <c r="N17" s="50">
        <v>2.9</v>
      </c>
      <c r="O17" s="225">
        <v>0</v>
      </c>
      <c r="P17" s="191">
        <v>0.39200000000000002</v>
      </c>
      <c r="Q17" s="50">
        <v>0.78</v>
      </c>
      <c r="R17" s="191">
        <v>1.2549999999999999</v>
      </c>
      <c r="S17" s="225">
        <v>70.3</v>
      </c>
      <c r="T17" s="225">
        <v>1.2</v>
      </c>
      <c r="U17" s="239">
        <v>9</v>
      </c>
      <c r="V17" s="191">
        <v>2.9</v>
      </c>
      <c r="W17" s="239">
        <v>88</v>
      </c>
      <c r="X17" s="239">
        <v>175</v>
      </c>
      <c r="Y17" s="239">
        <v>186</v>
      </c>
      <c r="Z17" s="239">
        <v>4</v>
      </c>
      <c r="AA17" s="191">
        <v>2.91</v>
      </c>
      <c r="AB17" s="191">
        <v>0.14000000000000001</v>
      </c>
      <c r="AC17" s="191"/>
      <c r="AD17" s="191">
        <v>290</v>
      </c>
      <c r="AE17" s="50">
        <v>235</v>
      </c>
      <c r="AH17" s="50">
        <v>0.62</v>
      </c>
      <c r="AI17" s="50">
        <v>0.77</v>
      </c>
      <c r="AJ17" s="50">
        <v>0.21</v>
      </c>
      <c r="AK17" s="50">
        <v>4.5999999999999996</v>
      </c>
      <c r="AL17" s="50">
        <v>0.72</v>
      </c>
      <c r="AM17" s="50">
        <v>265</v>
      </c>
      <c r="AN17" s="50">
        <v>131</v>
      </c>
    </row>
    <row r="18" spans="1:40" ht="12.5" x14ac:dyDescent="0.25">
      <c r="A18" s="417"/>
      <c r="B18" s="418"/>
      <c r="C18" s="431"/>
      <c r="G18" s="225"/>
      <c r="L18" s="225"/>
      <c r="M18" s="191"/>
      <c r="O18" s="225"/>
      <c r="P18" s="191"/>
      <c r="R18" s="191"/>
      <c r="S18" s="225"/>
      <c r="T18" s="225"/>
      <c r="U18" s="239"/>
      <c r="V18" s="191"/>
      <c r="W18" s="239"/>
      <c r="X18" s="239"/>
      <c r="Y18" s="239"/>
      <c r="Z18" s="239"/>
      <c r="AA18" s="191"/>
      <c r="AB18" s="191"/>
      <c r="AC18" s="191"/>
      <c r="AD18" s="191"/>
    </row>
    <row r="19" spans="1:40" ht="12.5" x14ac:dyDescent="0.25">
      <c r="A19" s="417">
        <v>1</v>
      </c>
      <c r="B19" s="418" t="s">
        <v>1263</v>
      </c>
      <c r="C19" s="431" t="s">
        <v>1081</v>
      </c>
      <c r="D19" s="50">
        <v>1</v>
      </c>
      <c r="E19" s="239">
        <v>1497.7</v>
      </c>
      <c r="F19" s="50">
        <v>11.6</v>
      </c>
      <c r="G19" s="225">
        <v>71.5</v>
      </c>
      <c r="H19" s="50">
        <v>1.23</v>
      </c>
      <c r="I19" s="50">
        <v>7.6</v>
      </c>
      <c r="J19" s="50">
        <v>7.6</v>
      </c>
      <c r="K19" s="50">
        <v>0</v>
      </c>
      <c r="L19" s="225">
        <v>5.5</v>
      </c>
      <c r="M19" s="191">
        <v>0.8</v>
      </c>
      <c r="N19" s="50">
        <v>2.9</v>
      </c>
      <c r="O19" s="225"/>
      <c r="P19" s="191">
        <v>0.39200000000000002</v>
      </c>
      <c r="Q19" s="50">
        <v>0.78</v>
      </c>
      <c r="R19" s="191">
        <v>1.2549999999999999</v>
      </c>
      <c r="S19" s="225">
        <v>69.900000000000006</v>
      </c>
      <c r="T19" s="225">
        <v>1.6</v>
      </c>
      <c r="U19" s="239">
        <v>6</v>
      </c>
      <c r="V19" s="191">
        <v>1.2</v>
      </c>
      <c r="W19" s="239">
        <v>83</v>
      </c>
      <c r="X19" s="239">
        <v>105</v>
      </c>
      <c r="Y19" s="239">
        <v>180</v>
      </c>
      <c r="Z19" s="239">
        <v>7</v>
      </c>
      <c r="AA19" s="191">
        <v>1.53</v>
      </c>
      <c r="AB19" s="191">
        <v>0.22</v>
      </c>
      <c r="AC19" s="191">
        <v>0</v>
      </c>
      <c r="AD19" s="191">
        <v>540</v>
      </c>
      <c r="AE19" s="50">
        <v>23</v>
      </c>
      <c r="AG19" s="50">
        <v>0</v>
      </c>
      <c r="AH19" s="50">
        <v>0.49</v>
      </c>
      <c r="AI19" s="50">
        <v>0.38</v>
      </c>
      <c r="AJ19" s="50">
        <v>0.05</v>
      </c>
      <c r="AK19" s="50">
        <v>1.6</v>
      </c>
      <c r="AL19" s="50">
        <v>0.37</v>
      </c>
      <c r="AM19" s="50">
        <v>42</v>
      </c>
      <c r="AN19" s="50">
        <v>126</v>
      </c>
    </row>
    <row r="20" spans="1:40" ht="12.5" x14ac:dyDescent="0.25">
      <c r="A20" s="417"/>
      <c r="B20" s="418"/>
      <c r="C20" s="431"/>
      <c r="G20" s="225"/>
      <c r="L20" s="225"/>
      <c r="M20" s="191"/>
      <c r="O20" s="225"/>
      <c r="S20" s="225"/>
      <c r="T20" s="225"/>
      <c r="U20" s="239"/>
      <c r="V20" s="191"/>
      <c r="W20" s="239"/>
      <c r="X20" s="239"/>
      <c r="Y20" s="239"/>
      <c r="Z20" s="239"/>
      <c r="AA20" s="191"/>
      <c r="AB20" s="191"/>
      <c r="AC20" s="191"/>
    </row>
    <row r="21" spans="1:40" ht="12.5" x14ac:dyDescent="0.25">
      <c r="A21" s="417">
        <v>1</v>
      </c>
      <c r="B21" s="418" t="s">
        <v>1264</v>
      </c>
      <c r="C21" s="431" t="s">
        <v>437</v>
      </c>
      <c r="D21" s="50">
        <v>1</v>
      </c>
      <c r="E21" s="239">
        <v>1450.39</v>
      </c>
      <c r="F21" s="225">
        <v>13</v>
      </c>
      <c r="G21" s="225">
        <v>75.3</v>
      </c>
      <c r="H21" s="191">
        <v>1.472</v>
      </c>
      <c r="I21" s="50">
        <v>9.1999999999999993</v>
      </c>
      <c r="J21" s="50">
        <v>9.1999999999999993</v>
      </c>
      <c r="K21" s="50">
        <v>0</v>
      </c>
      <c r="L21" s="225">
        <v>10.6</v>
      </c>
      <c r="M21" s="191">
        <v>1.1299999999999999</v>
      </c>
      <c r="N21" s="50">
        <v>4.3</v>
      </c>
      <c r="O21" s="225">
        <v>0</v>
      </c>
      <c r="P21" s="50">
        <v>0.53</v>
      </c>
      <c r="Q21" s="50">
        <v>1.23</v>
      </c>
      <c r="R21" s="50">
        <v>1.94</v>
      </c>
      <c r="S21" s="225"/>
      <c r="T21" s="225">
        <v>0</v>
      </c>
      <c r="U21" s="239">
        <v>10</v>
      </c>
      <c r="V21" s="191">
        <v>3</v>
      </c>
      <c r="W21" s="239">
        <v>123</v>
      </c>
      <c r="X21" s="239">
        <v>241</v>
      </c>
      <c r="Y21" s="239">
        <v>346</v>
      </c>
      <c r="Z21" s="239">
        <v>11</v>
      </c>
      <c r="AA21" s="191">
        <v>2.2999999999999998</v>
      </c>
      <c r="AB21" s="191">
        <v>0.2</v>
      </c>
      <c r="AC21" s="191">
        <v>0</v>
      </c>
      <c r="AD21" s="191">
        <v>700</v>
      </c>
      <c r="AE21" s="50">
        <v>0</v>
      </c>
      <c r="AG21" s="50">
        <v>0</v>
      </c>
      <c r="AH21" s="191">
        <v>1.3</v>
      </c>
      <c r="AI21" s="239">
        <v>0.5</v>
      </c>
      <c r="AJ21" s="50">
        <v>0.12</v>
      </c>
      <c r="AK21" s="50">
        <v>2.2000000000000002</v>
      </c>
      <c r="AL21" s="50">
        <v>0.3</v>
      </c>
      <c r="AM21" s="50">
        <v>33</v>
      </c>
      <c r="AN21" s="50">
        <v>0</v>
      </c>
    </row>
    <row r="22" spans="1:40" ht="12.5" x14ac:dyDescent="0.25">
      <c r="A22" s="417"/>
      <c r="B22" s="418"/>
      <c r="C22" s="431"/>
      <c r="G22" s="225"/>
      <c r="L22" s="225"/>
      <c r="M22" s="191"/>
      <c r="O22" s="225"/>
      <c r="S22" s="225"/>
      <c r="T22" s="225"/>
      <c r="U22" s="239"/>
      <c r="V22" s="191"/>
      <c r="W22" s="239"/>
      <c r="X22" s="239"/>
      <c r="Y22" s="239"/>
      <c r="Z22" s="239"/>
      <c r="AA22" s="191"/>
      <c r="AB22" s="191"/>
      <c r="AC22" s="191"/>
      <c r="AD22" s="191"/>
    </row>
    <row r="23" spans="1:40" ht="12.5" x14ac:dyDescent="0.25">
      <c r="A23" s="417">
        <v>1</v>
      </c>
      <c r="B23" s="418" t="s">
        <v>1400</v>
      </c>
      <c r="C23" s="431" t="s">
        <v>29</v>
      </c>
      <c r="D23" s="50">
        <v>1</v>
      </c>
      <c r="E23" s="239">
        <v>629.36329588014985</v>
      </c>
      <c r="F23" s="225">
        <v>67.415730337078656</v>
      </c>
      <c r="G23" s="216">
        <v>28.202247191011239</v>
      </c>
      <c r="H23" s="154">
        <v>0.55131086142322094</v>
      </c>
      <c r="I23" s="225">
        <v>3.4324928723477832</v>
      </c>
      <c r="J23" s="225">
        <v>3.4324928723477832</v>
      </c>
      <c r="K23" s="50">
        <v>0</v>
      </c>
      <c r="L23" s="225">
        <v>3.954828744226794</v>
      </c>
      <c r="M23" s="191">
        <v>0.4215996680166299</v>
      </c>
      <c r="N23" s="225">
        <v>1.6043173207712462</v>
      </c>
      <c r="O23" s="225">
        <v>0</v>
      </c>
      <c r="P23" s="191">
        <v>0.19774143721133969</v>
      </c>
      <c r="Q23" s="191">
        <v>0.4589093731508449</v>
      </c>
      <c r="R23" s="191">
        <v>0.7238082796037717</v>
      </c>
      <c r="S23" s="225">
        <v>0</v>
      </c>
      <c r="T23" s="225">
        <v>0</v>
      </c>
      <c r="U23" s="239">
        <v>3.7309705134215032</v>
      </c>
      <c r="V23" s="191">
        <v>1.119291154026451</v>
      </c>
      <c r="W23" s="239">
        <v>45.890937315084493</v>
      </c>
      <c r="X23" s="239">
        <v>89.916389373458244</v>
      </c>
      <c r="Y23" s="239">
        <v>129.09157976438402</v>
      </c>
      <c r="Z23" s="239">
        <v>4.1040675647636542</v>
      </c>
      <c r="AA23" s="191">
        <v>0.8581232180869458</v>
      </c>
      <c r="AB23" s="191">
        <v>7.4619410268430081E-2</v>
      </c>
      <c r="AC23" s="191">
        <v>0</v>
      </c>
      <c r="AD23" s="191">
        <v>261.16793593950524</v>
      </c>
      <c r="AE23" s="50">
        <v>0</v>
      </c>
      <c r="AF23" s="50">
        <v>0</v>
      </c>
      <c r="AG23" s="50">
        <v>0</v>
      </c>
      <c r="AH23" s="191">
        <v>0.48502616674479543</v>
      </c>
      <c r="AI23" s="191">
        <v>0.15856624682041387</v>
      </c>
      <c r="AJ23" s="191">
        <v>3.8055899236899331E-2</v>
      </c>
      <c r="AK23" s="225">
        <v>0.77977283730509428</v>
      </c>
      <c r="AL23" s="191">
        <v>8.3946836551983831E-2</v>
      </c>
      <c r="AM23" s="239">
        <v>6.1561013471454809</v>
      </c>
      <c r="AN23" s="50">
        <v>0</v>
      </c>
    </row>
    <row r="24" spans="1:40" ht="12.5" x14ac:dyDescent="0.25">
      <c r="A24" s="417"/>
      <c r="B24" s="418"/>
      <c r="C24" s="431"/>
      <c r="G24" s="225"/>
      <c r="L24" s="225"/>
      <c r="M24" s="191"/>
      <c r="O24" s="225"/>
      <c r="S24" s="225"/>
      <c r="T24" s="225"/>
      <c r="U24" s="239"/>
      <c r="V24" s="191"/>
      <c r="W24" s="239"/>
      <c r="X24" s="239"/>
      <c r="Y24" s="239"/>
      <c r="Z24" s="239"/>
      <c r="AA24" s="191"/>
      <c r="AB24" s="191"/>
      <c r="AC24" s="191"/>
      <c r="AD24" s="191"/>
      <c r="AK24" s="225"/>
      <c r="AL24" s="191"/>
    </row>
    <row r="25" spans="1:40" ht="12.5" x14ac:dyDescent="0.25">
      <c r="A25" s="417">
        <v>1</v>
      </c>
      <c r="B25" s="418" t="s">
        <v>1370</v>
      </c>
      <c r="C25" s="431" t="s">
        <v>438</v>
      </c>
      <c r="D25" s="50">
        <v>1</v>
      </c>
      <c r="E25" s="239">
        <v>1450.39</v>
      </c>
      <c r="F25" s="225">
        <v>13</v>
      </c>
      <c r="G25" s="225">
        <v>75.3</v>
      </c>
      <c r="H25" s="191">
        <v>1.472</v>
      </c>
      <c r="I25" s="50">
        <v>9.1999999999999993</v>
      </c>
      <c r="J25" s="50">
        <v>9.1999999999999993</v>
      </c>
      <c r="K25" s="50">
        <v>0</v>
      </c>
      <c r="L25" s="225">
        <v>10.6</v>
      </c>
      <c r="M25" s="191">
        <v>1.1299999999999999</v>
      </c>
      <c r="N25" s="50">
        <v>4.3</v>
      </c>
      <c r="O25" s="225">
        <v>0</v>
      </c>
      <c r="P25" s="50">
        <v>0.53</v>
      </c>
      <c r="Q25" s="50">
        <v>1.23</v>
      </c>
      <c r="R25" s="50">
        <v>1.94</v>
      </c>
      <c r="S25" s="225"/>
      <c r="T25" s="225">
        <v>0</v>
      </c>
      <c r="U25" s="239">
        <v>10</v>
      </c>
      <c r="V25" s="191">
        <v>3</v>
      </c>
      <c r="W25" s="239">
        <v>123</v>
      </c>
      <c r="X25" s="239">
        <v>241</v>
      </c>
      <c r="Y25" s="239">
        <v>346</v>
      </c>
      <c r="Z25" s="239">
        <v>11</v>
      </c>
      <c r="AA25" s="191">
        <v>2.2999999999999998</v>
      </c>
      <c r="AB25" s="191">
        <v>0.2</v>
      </c>
      <c r="AC25" s="191">
        <v>0</v>
      </c>
      <c r="AD25" s="191">
        <v>700</v>
      </c>
      <c r="AE25" s="50">
        <v>49</v>
      </c>
      <c r="AG25" s="50">
        <v>0</v>
      </c>
      <c r="AH25" s="191">
        <v>1.3</v>
      </c>
      <c r="AI25" s="50">
        <v>0.5</v>
      </c>
      <c r="AJ25" s="50">
        <v>0.12</v>
      </c>
      <c r="AK25" s="225">
        <v>2.2000000000000002</v>
      </c>
      <c r="AL25" s="191">
        <v>0.3</v>
      </c>
      <c r="AM25" s="50">
        <v>33</v>
      </c>
      <c r="AN25" s="50">
        <v>0</v>
      </c>
    </row>
    <row r="26" spans="1:40" ht="12.5" x14ac:dyDescent="0.25">
      <c r="A26" s="417"/>
      <c r="B26" s="423"/>
      <c r="C26" s="431"/>
      <c r="G26" s="225"/>
      <c r="L26" s="225"/>
      <c r="M26" s="191"/>
      <c r="O26" s="225"/>
      <c r="S26" s="225"/>
      <c r="T26" s="225"/>
      <c r="U26" s="239"/>
      <c r="V26" s="191"/>
      <c r="W26" s="239"/>
      <c r="X26" s="239"/>
      <c r="Y26" s="239"/>
      <c r="Z26" s="239"/>
      <c r="AA26" s="191"/>
      <c r="AB26" s="191"/>
      <c r="AC26" s="191"/>
      <c r="AD26" s="191"/>
      <c r="AK26" s="225"/>
      <c r="AL26" s="191"/>
    </row>
    <row r="27" spans="1:40" ht="12.5" x14ac:dyDescent="0.25">
      <c r="A27" s="417">
        <v>1</v>
      </c>
      <c r="B27" s="418" t="s">
        <v>1371</v>
      </c>
      <c r="C27" s="431" t="s">
        <v>439</v>
      </c>
      <c r="D27" s="50">
        <v>1</v>
      </c>
      <c r="E27" s="50">
        <v>1454</v>
      </c>
      <c r="F27" s="225">
        <v>13</v>
      </c>
      <c r="G27" s="225">
        <v>85.9</v>
      </c>
      <c r="H27" s="191">
        <v>1.4080000000000001</v>
      </c>
      <c r="I27" s="50">
        <v>8.8000000000000007</v>
      </c>
      <c r="J27" s="50">
        <v>8.8000000000000007</v>
      </c>
      <c r="K27" s="50">
        <v>0</v>
      </c>
      <c r="L27" s="225">
        <v>3.2</v>
      </c>
      <c r="M27" s="191">
        <v>0.6</v>
      </c>
      <c r="N27" s="50">
        <v>0.7</v>
      </c>
      <c r="O27" s="225">
        <v>0</v>
      </c>
      <c r="P27" s="50">
        <v>0.09</v>
      </c>
      <c r="Q27" s="50">
        <v>0.21</v>
      </c>
      <c r="R27" s="50">
        <v>0.28000000000000003</v>
      </c>
      <c r="S27" s="225"/>
      <c r="T27" s="241">
        <v>0</v>
      </c>
      <c r="U27" s="239">
        <v>3</v>
      </c>
      <c r="V27" s="191">
        <v>0.6</v>
      </c>
      <c r="W27" s="239">
        <v>28</v>
      </c>
      <c r="X27" s="239">
        <v>60</v>
      </c>
      <c r="Y27" s="239">
        <v>110</v>
      </c>
      <c r="Z27" s="239">
        <v>3</v>
      </c>
      <c r="AA27" s="191">
        <v>0.5</v>
      </c>
      <c r="AB27" s="191">
        <v>7.0000000000000007E-2</v>
      </c>
      <c r="AC27" s="191">
        <v>0</v>
      </c>
      <c r="AD27" s="191">
        <v>100</v>
      </c>
      <c r="AE27" s="50">
        <v>0</v>
      </c>
      <c r="AG27" s="50">
        <v>0</v>
      </c>
      <c r="AH27" s="50">
        <v>0.18</v>
      </c>
      <c r="AI27" s="50">
        <v>0.13</v>
      </c>
      <c r="AJ27" s="50">
        <v>0.01</v>
      </c>
      <c r="AK27" s="225">
        <v>0.5</v>
      </c>
      <c r="AL27" s="191">
        <v>2.5000000000000001E-2</v>
      </c>
      <c r="AM27" s="50">
        <v>10</v>
      </c>
      <c r="AN27" s="50">
        <v>0</v>
      </c>
    </row>
    <row r="28" spans="1:40" ht="12.5" x14ac:dyDescent="0.25">
      <c r="A28" s="417"/>
      <c r="B28" s="418"/>
      <c r="C28" s="431"/>
      <c r="G28" s="225"/>
      <c r="L28" s="225"/>
      <c r="M28" s="191"/>
      <c r="O28" s="225"/>
      <c r="S28" s="225"/>
      <c r="T28" s="225"/>
      <c r="U28" s="239"/>
      <c r="V28" s="191"/>
      <c r="W28" s="239"/>
      <c r="X28" s="239"/>
      <c r="Y28" s="239"/>
      <c r="Z28" s="239"/>
      <c r="AA28" s="191"/>
      <c r="AB28" s="191"/>
      <c r="AC28" s="191"/>
      <c r="AD28" s="191"/>
      <c r="AK28" s="225"/>
      <c r="AL28" s="191"/>
    </row>
    <row r="29" spans="1:40" ht="12.5" x14ac:dyDescent="0.25">
      <c r="A29" s="417">
        <v>1</v>
      </c>
      <c r="B29" s="418" t="s">
        <v>1372</v>
      </c>
      <c r="C29" s="431" t="s">
        <v>398</v>
      </c>
      <c r="D29" s="50">
        <v>1</v>
      </c>
      <c r="E29" s="50">
        <v>364</v>
      </c>
      <c r="F29" s="50">
        <v>78.2</v>
      </c>
      <c r="G29" s="225">
        <v>21.5</v>
      </c>
      <c r="H29" s="191">
        <v>0.35200000000000004</v>
      </c>
      <c r="I29" s="50">
        <v>2.2000000000000002</v>
      </c>
      <c r="J29" s="50">
        <v>2.2000000000000002</v>
      </c>
      <c r="K29" s="50">
        <v>0</v>
      </c>
      <c r="L29" s="225">
        <v>0.8</v>
      </c>
      <c r="M29" s="191">
        <v>0.2</v>
      </c>
      <c r="N29" s="50">
        <v>0.2</v>
      </c>
      <c r="O29" s="225">
        <v>0</v>
      </c>
      <c r="P29" s="50">
        <v>0.03</v>
      </c>
      <c r="Q29" s="50">
        <v>0.05</v>
      </c>
      <c r="R29" s="50">
        <v>7.0000000000000007E-2</v>
      </c>
      <c r="S29" s="225"/>
      <c r="T29" s="241">
        <v>0</v>
      </c>
      <c r="U29" s="239">
        <v>1</v>
      </c>
      <c r="V29" s="191">
        <v>0.2</v>
      </c>
      <c r="W29" s="239">
        <v>7</v>
      </c>
      <c r="X29" s="239">
        <v>15</v>
      </c>
      <c r="Y29" s="239">
        <v>28</v>
      </c>
      <c r="Z29" s="239">
        <v>1</v>
      </c>
      <c r="AA29" s="191">
        <v>0.13</v>
      </c>
      <c r="AB29" s="191">
        <v>0.02</v>
      </c>
      <c r="AC29" s="191">
        <v>0</v>
      </c>
      <c r="AD29" s="191">
        <v>30</v>
      </c>
      <c r="AE29" s="50">
        <v>0</v>
      </c>
      <c r="AG29" s="50">
        <v>0</v>
      </c>
      <c r="AH29" s="50">
        <v>0.05</v>
      </c>
      <c r="AI29" s="50">
        <v>0.03</v>
      </c>
      <c r="AJ29" s="191">
        <v>0</v>
      </c>
      <c r="AK29" s="225">
        <v>0.1</v>
      </c>
      <c r="AL29" s="191">
        <v>6.0000000000000001E-3</v>
      </c>
      <c r="AM29" s="50">
        <v>3</v>
      </c>
      <c r="AN29" s="50">
        <v>0</v>
      </c>
    </row>
    <row r="30" spans="1:40" ht="12.5" x14ac:dyDescent="0.25">
      <c r="A30" s="417"/>
      <c r="B30" s="418"/>
      <c r="C30" s="431"/>
      <c r="G30" s="225"/>
      <c r="L30" s="225"/>
      <c r="M30" s="191"/>
      <c r="O30" s="225"/>
      <c r="S30" s="225"/>
      <c r="T30" s="225"/>
      <c r="U30" s="239"/>
      <c r="V30" s="191"/>
      <c r="W30" s="239"/>
      <c r="X30" s="239"/>
      <c r="Y30" s="239"/>
      <c r="Z30" s="239"/>
      <c r="AA30" s="191"/>
      <c r="AB30" s="191"/>
      <c r="AC30" s="191"/>
      <c r="AD30" s="191"/>
      <c r="AK30" s="225"/>
      <c r="AL30" s="191"/>
    </row>
    <row r="31" spans="1:40" ht="12.5" x14ac:dyDescent="0.25">
      <c r="A31" s="417">
        <v>1</v>
      </c>
      <c r="B31" s="418" t="s">
        <v>1211</v>
      </c>
      <c r="C31" s="431" t="s">
        <v>1476</v>
      </c>
      <c r="D31" s="50">
        <v>1</v>
      </c>
      <c r="E31" s="239">
        <v>613.58347039473665</v>
      </c>
      <c r="F31" s="225">
        <v>62.377467105263165</v>
      </c>
      <c r="G31" s="225">
        <v>27.158717105263158</v>
      </c>
      <c r="H31" s="191">
        <v>0.84539473684210531</v>
      </c>
      <c r="I31" s="225">
        <v>5.2837171052631584</v>
      </c>
      <c r="J31" s="225">
        <v>5.2837171052631584</v>
      </c>
      <c r="K31" s="50">
        <v>0</v>
      </c>
      <c r="L31" s="225">
        <v>4.646381578947369</v>
      </c>
      <c r="M31" s="191">
        <v>1.0045230263157896</v>
      </c>
      <c r="N31" s="225">
        <v>1.6447368421052631</v>
      </c>
      <c r="O31" s="225">
        <v>0</v>
      </c>
      <c r="P31" s="191">
        <v>0.21361019736842105</v>
      </c>
      <c r="Q31" s="191">
        <v>0.30102796052631581</v>
      </c>
      <c r="R31" s="191">
        <v>1.0512335526315788</v>
      </c>
      <c r="S31" s="225">
        <v>0</v>
      </c>
      <c r="T31" s="225">
        <v>0</v>
      </c>
      <c r="U31" s="239">
        <v>19.777960526315788</v>
      </c>
      <c r="V31" s="191">
        <v>1.3375822368421053</v>
      </c>
      <c r="W31" s="239">
        <v>10.365953947368421</v>
      </c>
      <c r="X31" s="239">
        <v>46.056743421052623</v>
      </c>
      <c r="Y31" s="239">
        <v>257.35608552631578</v>
      </c>
      <c r="Z31" s="239">
        <v>171.05263157894737</v>
      </c>
      <c r="AA31" s="191">
        <v>0.62541118421052633</v>
      </c>
      <c r="AB31" s="191">
        <v>0.20139802631578951</v>
      </c>
      <c r="AC31" s="191">
        <v>0</v>
      </c>
      <c r="AD31" s="191" t="s">
        <v>501</v>
      </c>
      <c r="AE31" s="239">
        <v>3.7006578947368425E-2</v>
      </c>
      <c r="AG31" s="50">
        <v>0</v>
      </c>
      <c r="AH31" s="191">
        <v>0.59070723684210513</v>
      </c>
      <c r="AI31" s="191">
        <v>7.1546052631578941E-2</v>
      </c>
      <c r="AJ31" s="191">
        <v>1.9736842105263157E-2</v>
      </c>
      <c r="AK31" s="225">
        <v>0.37006578947368418</v>
      </c>
      <c r="AL31" s="191">
        <v>5.6990131578947362E-2</v>
      </c>
      <c r="AM31" s="239">
        <v>39.0625</v>
      </c>
      <c r="AN31" s="191">
        <v>0.61677631578947367</v>
      </c>
    </row>
    <row r="32" spans="1:40" ht="12.5" x14ac:dyDescent="0.25">
      <c r="A32" s="417"/>
      <c r="B32" s="418"/>
      <c r="C32" s="431"/>
      <c r="G32" s="225"/>
      <c r="L32" s="225"/>
      <c r="M32" s="191"/>
      <c r="O32" s="225"/>
      <c r="S32" s="225"/>
      <c r="T32" s="225"/>
      <c r="U32" s="239"/>
      <c r="V32" s="191"/>
      <c r="W32" s="239"/>
      <c r="X32" s="239"/>
      <c r="Y32" s="239"/>
      <c r="Z32" s="239"/>
      <c r="AA32" s="191"/>
      <c r="AB32" s="191"/>
      <c r="AC32" s="191"/>
      <c r="AD32" s="191"/>
      <c r="AE32" s="239"/>
      <c r="AH32" s="191"/>
      <c r="AI32" s="191"/>
      <c r="AJ32" s="191"/>
      <c r="AK32" s="225"/>
      <c r="AL32" s="191"/>
      <c r="AM32" s="239"/>
    </row>
    <row r="33" spans="1:40" ht="12.5" x14ac:dyDescent="0.25">
      <c r="A33" s="417">
        <v>1</v>
      </c>
      <c r="B33" s="418" t="s">
        <v>1375</v>
      </c>
      <c r="C33" s="431" t="s">
        <v>33</v>
      </c>
      <c r="D33" s="50">
        <v>1</v>
      </c>
      <c r="E33" s="239">
        <v>568.88379204892919</v>
      </c>
      <c r="F33" s="225">
        <v>66.632874617737016</v>
      </c>
      <c r="G33" s="225">
        <v>31.192660550458719</v>
      </c>
      <c r="H33" s="191">
        <v>0.54434250764525993</v>
      </c>
      <c r="I33" s="225">
        <v>3.4021406727828745</v>
      </c>
      <c r="J33" s="225">
        <v>3.4021406727828745</v>
      </c>
      <c r="K33" s="50">
        <v>0</v>
      </c>
      <c r="L33" s="225">
        <v>1.2996941896024465</v>
      </c>
      <c r="M33" s="191">
        <v>0.33960244648318044</v>
      </c>
      <c r="N33" s="225">
        <v>0.95565749235473996</v>
      </c>
      <c r="O33" s="225">
        <v>0</v>
      </c>
      <c r="P33" s="191">
        <v>0.12614678899082568</v>
      </c>
      <c r="Q33" s="191">
        <v>0.29816513761467889</v>
      </c>
      <c r="R33" s="191">
        <v>0.36314984709480125</v>
      </c>
      <c r="S33" s="225">
        <v>0</v>
      </c>
      <c r="T33" s="225">
        <v>0</v>
      </c>
      <c r="U33" s="239">
        <v>3.7339449541284404</v>
      </c>
      <c r="V33" s="191">
        <v>0.26758409785932719</v>
      </c>
      <c r="W33" s="239">
        <v>29.772171253822634</v>
      </c>
      <c r="X33" s="239">
        <v>66.513761467889907</v>
      </c>
      <c r="Y33" s="239">
        <v>95.948012232415905</v>
      </c>
      <c r="Z33" s="239">
        <v>4.8807339449541285</v>
      </c>
      <c r="AA33" s="191">
        <v>0.34403669724770647</v>
      </c>
      <c r="AB33" s="191">
        <v>4.2120795107033634E-2</v>
      </c>
      <c r="AC33" s="191">
        <v>0</v>
      </c>
      <c r="AD33" s="191">
        <v>114.6788990825688</v>
      </c>
      <c r="AE33" s="239">
        <v>0</v>
      </c>
      <c r="AG33" s="50">
        <v>0</v>
      </c>
      <c r="AH33" s="191">
        <v>0.24464831804281348</v>
      </c>
      <c r="AI33" s="191">
        <v>7.3394495412844041E-2</v>
      </c>
      <c r="AJ33" s="191">
        <v>9.1743119266055051E-3</v>
      </c>
      <c r="AK33" s="225">
        <v>0.20642201834862386</v>
      </c>
      <c r="AL33" s="191">
        <v>1.3761467889908256E-2</v>
      </c>
      <c r="AM33" s="239">
        <v>3.0581039755351682</v>
      </c>
      <c r="AN33" s="50">
        <v>0</v>
      </c>
    </row>
    <row r="34" spans="1:40" ht="12.5" x14ac:dyDescent="0.25">
      <c r="A34" s="420"/>
      <c r="B34" s="418"/>
      <c r="C34" s="431"/>
      <c r="G34" s="225"/>
      <c r="M34" s="191"/>
      <c r="O34" s="225"/>
      <c r="P34" s="191"/>
      <c r="Q34" s="191"/>
      <c r="R34" s="191"/>
      <c r="S34" s="225"/>
      <c r="T34" s="225"/>
      <c r="U34" s="239"/>
      <c r="V34" s="191"/>
      <c r="W34" s="239"/>
      <c r="X34" s="239"/>
      <c r="Y34" s="239"/>
      <c r="Z34" s="239"/>
      <c r="AA34" s="191"/>
      <c r="AB34" s="191"/>
      <c r="AC34" s="191"/>
      <c r="AD34" s="191"/>
      <c r="AE34" s="239"/>
      <c r="AH34" s="191"/>
      <c r="AI34" s="191"/>
      <c r="AJ34" s="191"/>
      <c r="AK34" s="225"/>
      <c r="AL34" s="191"/>
      <c r="AM34" s="239"/>
    </row>
    <row r="35" spans="1:40" ht="12.5" x14ac:dyDescent="0.25">
      <c r="A35" s="417">
        <v>1</v>
      </c>
      <c r="B35" s="418" t="s">
        <v>1376</v>
      </c>
      <c r="C35" s="431" t="s">
        <v>1130</v>
      </c>
      <c r="D35" s="50">
        <v>1</v>
      </c>
      <c r="E35" s="239">
        <v>291.56747404844316</v>
      </c>
      <c r="F35" s="225">
        <v>82.747058823529414</v>
      </c>
      <c r="G35" s="225">
        <v>16.297577854671282</v>
      </c>
      <c r="H35" s="191">
        <v>0.19709342560553633</v>
      </c>
      <c r="I35" s="225">
        <v>1.2318339100346021</v>
      </c>
      <c r="J35" s="225">
        <v>1.2318339100346021</v>
      </c>
      <c r="K35" s="50">
        <v>0</v>
      </c>
      <c r="L35" s="225">
        <v>0.4705882352941177</v>
      </c>
      <c r="M35" s="191">
        <v>0.25986159169550171</v>
      </c>
      <c r="N35" s="225">
        <v>0.34602076124567477</v>
      </c>
      <c r="O35" s="225">
        <v>0</v>
      </c>
      <c r="P35" s="191">
        <v>4.5674740484429065E-2</v>
      </c>
      <c r="Q35" s="191">
        <v>0.10795847750865054</v>
      </c>
      <c r="R35" s="191">
        <v>0.13148788927335639</v>
      </c>
      <c r="S35" s="225">
        <v>0</v>
      </c>
      <c r="T35" s="225">
        <v>5.0034602076124566</v>
      </c>
      <c r="U35" s="239">
        <v>7.5674740484429055</v>
      </c>
      <c r="V35" s="191">
        <v>0.27335640138408307</v>
      </c>
      <c r="W35" s="239">
        <v>12.460207612456747</v>
      </c>
      <c r="X35" s="239">
        <v>25.069204152249132</v>
      </c>
      <c r="Y35" s="239">
        <v>52.595155709342556</v>
      </c>
      <c r="Z35" s="239">
        <v>5.1280276816608996</v>
      </c>
      <c r="AA35" s="191">
        <v>0.1245674740484429</v>
      </c>
      <c r="AB35" s="191">
        <v>2.4678200692041522E-2</v>
      </c>
      <c r="AC35" s="191">
        <v>0</v>
      </c>
      <c r="AD35" s="191">
        <v>41.522491349480966</v>
      </c>
      <c r="AE35" s="239">
        <v>0</v>
      </c>
      <c r="AG35" s="50">
        <v>0</v>
      </c>
      <c r="AH35" s="191">
        <v>8.8581314878892731E-2</v>
      </c>
      <c r="AI35" s="191">
        <v>2.6885813148788927E-2</v>
      </c>
      <c r="AJ35" s="191">
        <v>4.2560553633217996E-3</v>
      </c>
      <c r="AK35" s="225">
        <v>8.0968858131487881E-2</v>
      </c>
      <c r="AL35" s="191">
        <v>4.9826989619377168E-3</v>
      </c>
      <c r="AM35" s="239">
        <v>1.1072664359861593</v>
      </c>
      <c r="AN35" s="50">
        <v>0</v>
      </c>
    </row>
    <row r="36" spans="1:40" ht="12.5" x14ac:dyDescent="0.25">
      <c r="A36" s="420"/>
      <c r="B36" s="418"/>
      <c r="C36" s="431"/>
      <c r="G36" s="225"/>
      <c r="L36" s="225"/>
      <c r="M36" s="191"/>
      <c r="O36" s="225"/>
      <c r="P36" s="191"/>
      <c r="Q36" s="191"/>
      <c r="R36" s="191"/>
      <c r="S36" s="225"/>
      <c r="T36" s="225"/>
      <c r="U36" s="239"/>
      <c r="V36" s="191"/>
      <c r="W36" s="239"/>
      <c r="X36" s="239"/>
      <c r="Y36" s="239"/>
      <c r="Z36" s="239"/>
      <c r="AA36" s="191"/>
      <c r="AB36" s="191"/>
      <c r="AC36" s="191"/>
      <c r="AD36" s="191"/>
      <c r="AE36" s="239"/>
      <c r="AH36" s="191"/>
      <c r="AL36" s="191"/>
      <c r="AM36" s="239"/>
    </row>
    <row r="37" spans="1:40" ht="15" customHeight="1" x14ac:dyDescent="0.25">
      <c r="A37" s="417">
        <v>1</v>
      </c>
      <c r="B37" s="418" t="s">
        <v>1377</v>
      </c>
      <c r="C37" s="431" t="s">
        <v>32</v>
      </c>
      <c r="D37" s="50">
        <v>1</v>
      </c>
      <c r="E37" s="239">
        <v>568.88379204892919</v>
      </c>
      <c r="F37" s="225">
        <v>66.632874617737016</v>
      </c>
      <c r="G37" s="225">
        <v>31.192660550458719</v>
      </c>
      <c r="H37" s="191">
        <v>0.54434250764525993</v>
      </c>
      <c r="I37" s="225">
        <v>3.4021406727828745</v>
      </c>
      <c r="J37" s="225">
        <v>3.4021406727828745</v>
      </c>
      <c r="K37" s="50">
        <v>0</v>
      </c>
      <c r="L37" s="225">
        <v>1.2996941896024465</v>
      </c>
      <c r="M37" s="191">
        <v>0.33960244648318044</v>
      </c>
      <c r="N37" s="225">
        <v>0.95565749235473996</v>
      </c>
      <c r="O37" s="225">
        <v>0</v>
      </c>
      <c r="P37" s="191">
        <v>0.12614678899082568</v>
      </c>
      <c r="Q37" s="191">
        <v>0.29816513761467889</v>
      </c>
      <c r="R37" s="191">
        <v>0.36314984709480125</v>
      </c>
      <c r="S37" s="225">
        <v>0</v>
      </c>
      <c r="T37" s="225">
        <v>0</v>
      </c>
      <c r="U37" s="239">
        <v>3.7339449541284404</v>
      </c>
      <c r="V37" s="191">
        <v>0.26758409785932719</v>
      </c>
      <c r="W37" s="239">
        <v>29.772171253822634</v>
      </c>
      <c r="X37" s="239">
        <v>66.513761467889907</v>
      </c>
      <c r="Y37" s="239">
        <v>95.948012232415905</v>
      </c>
      <c r="Z37" s="239">
        <v>4.8807339449541285</v>
      </c>
      <c r="AA37" s="191">
        <v>0.34403669724770647</v>
      </c>
      <c r="AB37" s="191">
        <v>4.2120795107033634E-2</v>
      </c>
      <c r="AC37" s="191">
        <v>0</v>
      </c>
      <c r="AD37" s="191">
        <v>114.6788990825688</v>
      </c>
      <c r="AE37" s="239">
        <v>18.730886850152906</v>
      </c>
      <c r="AG37" s="50">
        <v>0</v>
      </c>
      <c r="AH37" s="191">
        <v>0.24464831804281348</v>
      </c>
      <c r="AI37" s="191">
        <v>7.3394495412844041E-2</v>
      </c>
      <c r="AJ37" s="191">
        <v>9.1743119266055051E-3</v>
      </c>
      <c r="AK37" s="225">
        <v>0.20642201834862386</v>
      </c>
      <c r="AL37" s="191">
        <v>1.3761467889908256E-2</v>
      </c>
      <c r="AM37" s="239">
        <v>3.0581039755351682</v>
      </c>
      <c r="AN37" s="50">
        <v>0</v>
      </c>
    </row>
    <row r="38" spans="1:40" ht="26.25" customHeight="1" x14ac:dyDescent="0.25">
      <c r="A38" s="420"/>
      <c r="B38" s="418"/>
      <c r="C38" s="431"/>
      <c r="G38" s="225"/>
      <c r="L38" s="225"/>
      <c r="M38" s="191"/>
      <c r="O38" s="225"/>
      <c r="S38" s="225"/>
      <c r="T38" s="225"/>
      <c r="U38" s="239"/>
      <c r="V38" s="191"/>
      <c r="W38" s="239"/>
      <c r="X38" s="239"/>
      <c r="Y38" s="239"/>
      <c r="Z38" s="239"/>
      <c r="AA38" s="191"/>
      <c r="AB38" s="191"/>
      <c r="AC38" s="191"/>
      <c r="AE38" s="239"/>
      <c r="AK38" s="225"/>
      <c r="AL38" s="191"/>
    </row>
    <row r="39" spans="1:40" ht="17.25" customHeight="1" x14ac:dyDescent="0.25">
      <c r="A39" s="417">
        <v>2</v>
      </c>
      <c r="B39" s="418" t="s">
        <v>1378</v>
      </c>
      <c r="C39" s="431" t="s">
        <v>181</v>
      </c>
      <c r="D39" s="50">
        <v>1</v>
      </c>
      <c r="E39" s="239">
        <v>2506.6999999999998</v>
      </c>
      <c r="F39" s="50">
        <v>0.9</v>
      </c>
      <c r="G39" s="225">
        <v>44.272727272727273</v>
      </c>
      <c r="H39" s="50">
        <v>0.99</v>
      </c>
      <c r="I39" s="50">
        <v>6.2</v>
      </c>
      <c r="J39" s="216">
        <v>6.2</v>
      </c>
      <c r="K39" s="238">
        <v>0</v>
      </c>
      <c r="L39" s="225"/>
      <c r="M39" s="191">
        <v>2</v>
      </c>
      <c r="N39" s="50">
        <v>42.8</v>
      </c>
      <c r="O39" s="225">
        <v>0</v>
      </c>
      <c r="P39" s="191">
        <v>4.3</v>
      </c>
      <c r="Q39" s="191">
        <v>14.5</v>
      </c>
      <c r="R39" s="191">
        <v>19.7</v>
      </c>
      <c r="S39" s="225">
        <v>43.272727272727273</v>
      </c>
      <c r="T39" s="225">
        <v>1.0476190476190477</v>
      </c>
      <c r="U39" s="239">
        <v>10</v>
      </c>
      <c r="V39" s="191">
        <v>1.1000000000000001</v>
      </c>
      <c r="W39" s="239">
        <v>81</v>
      </c>
      <c r="X39" s="239">
        <v>170</v>
      </c>
      <c r="Y39" s="239">
        <v>220</v>
      </c>
      <c r="Z39" s="239">
        <v>4</v>
      </c>
      <c r="AA39" s="191">
        <v>1.7</v>
      </c>
      <c r="AB39" s="191"/>
      <c r="AC39" s="191"/>
      <c r="AD39" s="191">
        <v>0.01</v>
      </c>
      <c r="AE39" s="239"/>
      <c r="AF39" s="50">
        <v>230</v>
      </c>
      <c r="AH39" s="50">
        <v>11.03</v>
      </c>
      <c r="AI39" s="50">
        <v>0.18</v>
      </c>
      <c r="AJ39" s="50">
        <v>0.11</v>
      </c>
      <c r="AK39" s="225">
        <v>1</v>
      </c>
      <c r="AL39" s="191">
        <v>0.2</v>
      </c>
      <c r="AM39" s="50">
        <v>9</v>
      </c>
      <c r="AN39" s="50">
        <v>0</v>
      </c>
    </row>
    <row r="40" spans="1:40" ht="18" customHeight="1" x14ac:dyDescent="0.25">
      <c r="A40" s="420"/>
      <c r="B40" s="423"/>
      <c r="C40" s="431"/>
      <c r="G40" s="225"/>
      <c r="J40" s="237"/>
      <c r="K40" s="216"/>
      <c r="L40" s="225"/>
      <c r="M40" s="191"/>
      <c r="O40" s="225"/>
      <c r="S40" s="225"/>
      <c r="T40" s="225"/>
      <c r="U40" s="239"/>
      <c r="V40" s="191"/>
      <c r="W40" s="239"/>
      <c r="X40" s="239"/>
      <c r="Y40" s="239"/>
      <c r="Z40" s="239"/>
      <c r="AA40" s="191"/>
      <c r="AB40" s="191"/>
      <c r="AC40" s="191"/>
      <c r="AD40" s="191"/>
      <c r="AE40" s="239"/>
      <c r="AK40" s="225"/>
      <c r="AL40" s="191"/>
    </row>
    <row r="41" spans="1:40" ht="14.25" customHeight="1" x14ac:dyDescent="0.25">
      <c r="A41" s="417">
        <v>1</v>
      </c>
      <c r="B41" s="418" t="s">
        <v>1379</v>
      </c>
      <c r="C41" s="431" t="s">
        <v>441</v>
      </c>
      <c r="D41" s="50">
        <v>1</v>
      </c>
      <c r="E41" s="239">
        <v>1450.09</v>
      </c>
      <c r="F41" s="225">
        <v>13.29</v>
      </c>
      <c r="G41" s="225">
        <v>76.349999999999994</v>
      </c>
      <c r="H41" s="191">
        <v>1.0924370098093821</v>
      </c>
      <c r="I41" s="50">
        <v>6.5</v>
      </c>
      <c r="J41" s="50">
        <v>6.5</v>
      </c>
      <c r="K41" s="50">
        <v>0</v>
      </c>
      <c r="L41" s="225">
        <v>2.8</v>
      </c>
      <c r="M41" s="191">
        <v>0.54</v>
      </c>
      <c r="N41" s="225">
        <v>0.52</v>
      </c>
      <c r="O41" s="225">
        <v>0</v>
      </c>
      <c r="P41" s="50">
        <v>0.14000000000000001</v>
      </c>
      <c r="Q41" s="191">
        <v>0.161</v>
      </c>
      <c r="R41" s="191">
        <v>0.13800000000000001</v>
      </c>
      <c r="S41" s="225"/>
      <c r="T41" s="225"/>
      <c r="U41" s="239">
        <v>3</v>
      </c>
      <c r="V41" s="191">
        <v>4.2300000000000004</v>
      </c>
      <c r="W41" s="239">
        <v>23</v>
      </c>
      <c r="X41" s="239">
        <v>95</v>
      </c>
      <c r="Y41" s="239">
        <v>76</v>
      </c>
      <c r="Z41" s="239">
        <v>1</v>
      </c>
      <c r="AA41" s="191">
        <v>1.1000000000000001</v>
      </c>
      <c r="AB41" s="191">
        <v>0.21</v>
      </c>
      <c r="AC41" s="191">
        <v>15.1</v>
      </c>
      <c r="AD41" s="191">
        <v>1.0369999999999999</v>
      </c>
      <c r="AE41" s="239"/>
      <c r="AG41" s="50">
        <v>0</v>
      </c>
      <c r="AH41" s="50">
        <v>0.1</v>
      </c>
      <c r="AI41" s="191">
        <v>0.56499999999999995</v>
      </c>
      <c r="AJ41" s="191">
        <v>4.8000000000000001E-2</v>
      </c>
      <c r="AK41" s="225">
        <v>4.1130000000000004</v>
      </c>
      <c r="AL41" s="191">
        <v>0.17100000000000001</v>
      </c>
      <c r="AM41" s="50">
        <v>6</v>
      </c>
      <c r="AN41" s="50">
        <v>0</v>
      </c>
    </row>
    <row r="42" spans="1:40" ht="12.5" x14ac:dyDescent="0.25">
      <c r="A42" s="417"/>
      <c r="B42" s="418"/>
      <c r="C42" s="431"/>
      <c r="G42" s="225"/>
      <c r="H42" s="191"/>
      <c r="L42" s="225"/>
      <c r="M42" s="191"/>
      <c r="O42" s="225"/>
      <c r="P42" s="191"/>
      <c r="Q42" s="191"/>
      <c r="R42" s="191"/>
      <c r="S42" s="225"/>
      <c r="T42" s="225"/>
      <c r="U42" s="239"/>
      <c r="V42" s="191"/>
      <c r="W42" s="239"/>
      <c r="X42" s="239"/>
      <c r="Y42" s="239"/>
      <c r="Z42" s="239"/>
      <c r="AA42" s="191"/>
      <c r="AB42" s="191"/>
      <c r="AC42" s="191"/>
      <c r="AE42" s="239"/>
      <c r="AK42" s="225"/>
      <c r="AL42" s="191"/>
    </row>
    <row r="43" spans="1:40" ht="12.5" x14ac:dyDescent="0.25">
      <c r="A43" s="417">
        <v>1</v>
      </c>
      <c r="B43" s="418" t="s">
        <v>1380</v>
      </c>
      <c r="C43" s="431" t="s">
        <v>448</v>
      </c>
      <c r="D43" s="50">
        <v>1</v>
      </c>
      <c r="E43" s="239">
        <v>526.39</v>
      </c>
      <c r="F43" s="225">
        <v>68.53</v>
      </c>
      <c r="G43" s="225">
        <v>27.73</v>
      </c>
      <c r="H43" s="191">
        <v>0.39663866817694488</v>
      </c>
      <c r="I43" s="225">
        <v>2.36</v>
      </c>
      <c r="J43" s="225">
        <v>2.36</v>
      </c>
      <c r="K43" s="50">
        <v>0</v>
      </c>
      <c r="L43" s="225">
        <v>1</v>
      </c>
      <c r="M43" s="191">
        <v>0.2</v>
      </c>
      <c r="N43" s="225">
        <v>0.19</v>
      </c>
      <c r="O43" s="225">
        <v>0</v>
      </c>
      <c r="P43" s="191">
        <v>5.0999999999999997E-2</v>
      </c>
      <c r="Q43" s="191">
        <v>5.8000000000000003E-2</v>
      </c>
      <c r="R43" s="191">
        <v>0.05</v>
      </c>
      <c r="S43" s="225"/>
      <c r="T43" s="225"/>
      <c r="U43" s="239">
        <v>1</v>
      </c>
      <c r="V43" s="191">
        <v>1.46</v>
      </c>
      <c r="W43" s="239">
        <v>8</v>
      </c>
      <c r="X43" s="239">
        <v>33</v>
      </c>
      <c r="Y43" s="239">
        <v>26</v>
      </c>
      <c r="Z43" s="239">
        <v>0</v>
      </c>
      <c r="AA43" s="191">
        <v>0.4</v>
      </c>
      <c r="AB43" s="191">
        <v>7.1999999999999995E-2</v>
      </c>
      <c r="AC43" s="191">
        <v>7.5</v>
      </c>
      <c r="AD43" s="191">
        <v>0.35699999999999998</v>
      </c>
      <c r="AE43" s="239"/>
      <c r="AG43" s="50">
        <v>0</v>
      </c>
      <c r="AH43" s="50" t="s">
        <v>501</v>
      </c>
      <c r="AI43" s="191">
        <v>0.16400000000000001</v>
      </c>
      <c r="AJ43" s="191">
        <v>1.6E-2</v>
      </c>
      <c r="AK43" s="225">
        <v>1.4930000000000001</v>
      </c>
      <c r="AL43" s="191">
        <v>5.8999999999999997E-2</v>
      </c>
      <c r="AM43" s="50">
        <v>2</v>
      </c>
      <c r="AN43" s="50">
        <v>0</v>
      </c>
    </row>
    <row r="44" spans="1:40" ht="12.5" x14ac:dyDescent="0.25">
      <c r="A44" s="417"/>
      <c r="B44" s="418"/>
      <c r="C44" s="431"/>
      <c r="G44" s="225"/>
      <c r="L44" s="225"/>
      <c r="M44" s="191"/>
      <c r="O44" s="225"/>
      <c r="S44" s="225"/>
      <c r="T44" s="225"/>
      <c r="U44" s="239"/>
      <c r="V44" s="191"/>
      <c r="W44" s="239"/>
      <c r="X44" s="239"/>
      <c r="Y44" s="239"/>
      <c r="Z44" s="239"/>
      <c r="AA44" s="191"/>
      <c r="AB44" s="191"/>
      <c r="AC44" s="191"/>
      <c r="AE44" s="239"/>
      <c r="AI44" s="191"/>
      <c r="AJ44" s="191"/>
      <c r="AK44" s="225"/>
      <c r="AL44" s="191"/>
    </row>
    <row r="45" spans="1:40" ht="12.5" x14ac:dyDescent="0.25">
      <c r="A45" s="417">
        <v>1</v>
      </c>
      <c r="B45" s="418" t="s">
        <v>1381</v>
      </c>
      <c r="C45" s="431" t="s">
        <v>644</v>
      </c>
      <c r="D45" s="50">
        <v>1</v>
      </c>
      <c r="E45" s="239">
        <v>440.54490889530433</v>
      </c>
      <c r="F45" s="225">
        <v>73.572608710329305</v>
      </c>
      <c r="G45" s="225">
        <v>20.678174919885468</v>
      </c>
      <c r="H45" s="191">
        <v>0.48152146893782349</v>
      </c>
      <c r="I45" s="225">
        <v>2.8953561904162752</v>
      </c>
      <c r="J45" s="225">
        <v>2.7162957316839265</v>
      </c>
      <c r="K45" s="50">
        <v>0</v>
      </c>
      <c r="L45" s="225">
        <v>1.0145200925566473</v>
      </c>
      <c r="M45" s="191">
        <v>0.54754475348660214</v>
      </c>
      <c r="N45" s="225">
        <v>0.48590993065923593</v>
      </c>
      <c r="O45" s="225">
        <v>0</v>
      </c>
      <c r="P45" s="191">
        <v>6.8515170306072196E-2</v>
      </c>
      <c r="Q45" s="191">
        <v>8.4599443539984873E-2</v>
      </c>
      <c r="R45" s="191">
        <v>0.16975679521074588</v>
      </c>
      <c r="S45" s="225">
        <v>18.718398646691028</v>
      </c>
      <c r="T45" s="225">
        <v>1.8863498746774874</v>
      </c>
      <c r="U45" s="239">
        <v>15.626102869532261</v>
      </c>
      <c r="V45" s="191">
        <v>0.54949275673651887</v>
      </c>
      <c r="W45" s="239">
        <v>16.185569402908353</v>
      </c>
      <c r="X45" s="239">
        <v>40.641581403663288</v>
      </c>
      <c r="Y45" s="239">
        <v>56.75702268957464</v>
      </c>
      <c r="Z45" s="239">
        <v>124.9994725406585</v>
      </c>
      <c r="AA45" s="191">
        <v>0.3311605524858488</v>
      </c>
      <c r="AB45" s="191">
        <v>5.8073872886518385E-2</v>
      </c>
      <c r="AC45" s="191">
        <v>0.51785718395787084</v>
      </c>
      <c r="AD45" s="191">
        <v>0</v>
      </c>
      <c r="AE45" s="239">
        <v>1.8700831199200871</v>
      </c>
      <c r="AF45" s="50">
        <v>0</v>
      </c>
      <c r="AG45" s="50">
        <v>0</v>
      </c>
      <c r="AH45" s="191">
        <v>0.12436052747468582</v>
      </c>
      <c r="AI45" s="191">
        <v>4.493809737167969E-2</v>
      </c>
      <c r="AJ45" s="191">
        <v>2.3796807700983108E-2</v>
      </c>
      <c r="AK45" s="225">
        <v>0.44493952630698669</v>
      </c>
      <c r="AL45" s="191">
        <v>4.1656101496219941E-2</v>
      </c>
      <c r="AM45" s="239">
        <v>8.8010786831239098</v>
      </c>
      <c r="AN45" s="239">
        <v>2.3843559778981113E-2</v>
      </c>
    </row>
    <row r="46" spans="1:40" ht="12.5" x14ac:dyDescent="0.25">
      <c r="A46" s="420"/>
      <c r="B46" s="418"/>
      <c r="C46" s="431"/>
      <c r="G46" s="225"/>
      <c r="L46" s="225"/>
      <c r="M46" s="191"/>
      <c r="O46" s="225"/>
      <c r="S46" s="225"/>
      <c r="T46" s="225"/>
      <c r="U46" s="239"/>
      <c r="V46" s="191"/>
      <c r="W46" s="239"/>
      <c r="X46" s="239"/>
      <c r="Y46" s="239"/>
      <c r="Z46" s="239"/>
      <c r="AA46" s="191"/>
      <c r="AB46" s="191"/>
      <c r="AK46" s="225"/>
    </row>
    <row r="47" spans="1:40" ht="12.5" x14ac:dyDescent="0.25">
      <c r="A47" s="417">
        <v>1</v>
      </c>
      <c r="B47" s="418" t="s">
        <v>1387</v>
      </c>
      <c r="C47" s="431" t="s">
        <v>442</v>
      </c>
      <c r="D47" s="50">
        <v>1</v>
      </c>
      <c r="E47" s="239">
        <v>1526.21</v>
      </c>
      <c r="F47" s="225">
        <v>9.1999999999999993</v>
      </c>
      <c r="G47" s="225">
        <v>68.33</v>
      </c>
      <c r="H47" s="191">
        <v>1.8080000000000001</v>
      </c>
      <c r="I47" s="50">
        <v>11.3</v>
      </c>
      <c r="J47" s="50">
        <v>11.3</v>
      </c>
      <c r="K47" s="50">
        <v>0</v>
      </c>
      <c r="L47" s="225">
        <v>6.3</v>
      </c>
      <c r="M47" s="191">
        <v>1.57</v>
      </c>
      <c r="N47" s="50">
        <v>3.3</v>
      </c>
      <c r="O47" s="225">
        <v>0</v>
      </c>
      <c r="P47" s="191">
        <v>0.45700000000000002</v>
      </c>
      <c r="Q47" s="191">
        <v>0.99299999999999999</v>
      </c>
      <c r="R47" s="191">
        <v>1.37</v>
      </c>
      <c r="S47" s="225"/>
      <c r="T47" s="225"/>
      <c r="U47" s="239">
        <v>28</v>
      </c>
      <c r="V47" s="191">
        <v>4.4000000000000004</v>
      </c>
      <c r="W47" s="239"/>
      <c r="X47" s="239">
        <v>287</v>
      </c>
      <c r="Y47" s="239">
        <v>350</v>
      </c>
      <c r="Z47" s="239">
        <v>6</v>
      </c>
      <c r="AA47" s="191"/>
      <c r="AB47" s="191"/>
      <c r="AG47" s="50">
        <v>0</v>
      </c>
      <c r="AH47" s="50" t="s">
        <v>501</v>
      </c>
      <c r="AI47" s="191">
        <v>0.23699999999999999</v>
      </c>
      <c r="AJ47" s="191">
        <v>0.14199999999999999</v>
      </c>
      <c r="AK47" s="225">
        <v>2.927</v>
      </c>
      <c r="AN47" s="50">
        <v>0</v>
      </c>
    </row>
    <row r="48" spans="1:40" ht="12.5" x14ac:dyDescent="0.25">
      <c r="A48" s="417"/>
      <c r="B48" s="418"/>
      <c r="C48" s="431"/>
      <c r="G48" s="225"/>
      <c r="L48" s="225"/>
      <c r="M48" s="191"/>
      <c r="O48" s="225"/>
      <c r="S48" s="225"/>
      <c r="T48" s="225"/>
      <c r="U48" s="239"/>
      <c r="V48" s="191"/>
      <c r="W48" s="239"/>
      <c r="X48" s="239"/>
      <c r="Y48" s="239"/>
      <c r="Z48" s="239"/>
      <c r="AA48" s="191"/>
      <c r="AB48" s="191"/>
      <c r="AK48" s="225"/>
    </row>
    <row r="49" spans="1:40" ht="12.5" x14ac:dyDescent="0.25">
      <c r="A49" s="417">
        <v>1</v>
      </c>
      <c r="B49" s="418" t="s">
        <v>1382</v>
      </c>
      <c r="C49" s="431" t="s">
        <v>1407</v>
      </c>
      <c r="D49" s="50">
        <v>1</v>
      </c>
      <c r="E49" s="239">
        <v>1478.37</v>
      </c>
      <c r="F49" s="225">
        <v>11</v>
      </c>
      <c r="G49" s="225">
        <v>72.2</v>
      </c>
      <c r="H49" s="191">
        <v>1.6591999999999998</v>
      </c>
      <c r="I49" s="225">
        <v>10.37</v>
      </c>
      <c r="J49" s="225">
        <v>10.37</v>
      </c>
      <c r="K49" s="50">
        <v>0</v>
      </c>
      <c r="L49" s="225">
        <v>4.66</v>
      </c>
      <c r="M49" s="191">
        <v>1.57</v>
      </c>
      <c r="N49" s="50">
        <v>1.7</v>
      </c>
      <c r="O49" s="225">
        <v>0</v>
      </c>
      <c r="S49" s="225">
        <v>71.400000000000006</v>
      </c>
      <c r="T49" s="225">
        <v>0.37000000476837158</v>
      </c>
      <c r="U49" s="239">
        <v>12</v>
      </c>
      <c r="V49" s="191">
        <v>5.8</v>
      </c>
      <c r="W49" s="239"/>
      <c r="X49" s="239"/>
      <c r="Y49" s="239"/>
      <c r="Z49" s="239">
        <v>44</v>
      </c>
      <c r="AA49" s="191">
        <v>2.14</v>
      </c>
      <c r="AB49" s="191"/>
      <c r="AF49" s="50">
        <v>1</v>
      </c>
      <c r="AG49" s="50">
        <v>0</v>
      </c>
      <c r="AH49" s="50" t="s">
        <v>501</v>
      </c>
      <c r="AI49" s="50">
        <v>0.18</v>
      </c>
      <c r="AJ49" s="50">
        <v>0.12</v>
      </c>
      <c r="AK49" s="225">
        <v>0.91</v>
      </c>
      <c r="AN49" s="50">
        <v>0</v>
      </c>
    </row>
    <row r="50" spans="1:40" ht="12.5" x14ac:dyDescent="0.25">
      <c r="A50" s="417"/>
      <c r="B50" s="418"/>
      <c r="C50" s="431"/>
      <c r="G50" s="225"/>
      <c r="L50" s="225"/>
      <c r="M50" s="191"/>
      <c r="O50" s="225"/>
      <c r="S50" s="225"/>
      <c r="T50" s="225"/>
      <c r="U50" s="239"/>
      <c r="V50" s="191"/>
      <c r="W50" s="239"/>
      <c r="X50" s="239"/>
      <c r="Y50" s="239"/>
      <c r="Z50" s="239"/>
      <c r="AA50" s="191"/>
      <c r="AB50" s="191"/>
      <c r="AK50" s="225"/>
    </row>
    <row r="51" spans="1:40" ht="12.5" x14ac:dyDescent="0.25">
      <c r="A51" s="417">
        <v>1</v>
      </c>
      <c r="B51" s="418" t="s">
        <v>1383</v>
      </c>
      <c r="C51" s="431" t="s">
        <v>520</v>
      </c>
      <c r="D51" s="50">
        <v>1</v>
      </c>
      <c r="E51" s="239">
        <v>567.65353557670721</v>
      </c>
      <c r="F51" s="225">
        <v>65.715703141982559</v>
      </c>
      <c r="G51" s="225">
        <v>27.722819908844375</v>
      </c>
      <c r="H51" s="191">
        <v>0.63708729629854</v>
      </c>
      <c r="I51" s="225">
        <v>3.9817956018658749</v>
      </c>
      <c r="J51" s="225">
        <v>3.9817956018658749</v>
      </c>
      <c r="K51" s="50">
        <v>0</v>
      </c>
      <c r="L51" s="225">
        <v>1.7893121991026981</v>
      </c>
      <c r="M51" s="191">
        <v>0.71357463322155656</v>
      </c>
      <c r="N51" s="225">
        <v>0.65275337735506156</v>
      </c>
      <c r="O51" s="225">
        <v>0</v>
      </c>
      <c r="P51" s="191">
        <v>0</v>
      </c>
      <c r="Q51" s="191">
        <v>0</v>
      </c>
      <c r="R51" s="50">
        <v>0</v>
      </c>
      <c r="S51" s="225">
        <v>27.415641848912582</v>
      </c>
      <c r="T51" s="225">
        <v>0.14206985454937845</v>
      </c>
      <c r="U51" s="239">
        <v>6.8224247110851373</v>
      </c>
      <c r="V51" s="191">
        <v>2.2270409345055038</v>
      </c>
      <c r="W51" s="239">
        <v>1.1073769060541161</v>
      </c>
      <c r="X51" s="239">
        <v>0</v>
      </c>
      <c r="Y51" s="239">
        <v>0</v>
      </c>
      <c r="Z51" s="239">
        <v>19.109547108356885</v>
      </c>
      <c r="AA51" s="191">
        <v>0.82170131031754789</v>
      </c>
      <c r="AB51" s="191">
        <v>7.7516383423788119E-3</v>
      </c>
      <c r="AC51" s="191">
        <v>0</v>
      </c>
      <c r="AD51" s="191">
        <v>0</v>
      </c>
      <c r="AE51" s="50">
        <v>0</v>
      </c>
      <c r="AF51" s="239" t="s">
        <v>501</v>
      </c>
      <c r="AG51" s="50">
        <v>0</v>
      </c>
      <c r="AH51" s="50">
        <v>0</v>
      </c>
      <c r="AI51" s="191">
        <v>4.1469038090792144E-2</v>
      </c>
      <c r="AJ51" s="191">
        <v>2.7646025393861427E-2</v>
      </c>
      <c r="AK51" s="225">
        <v>0.20964902590344917</v>
      </c>
      <c r="AL51" s="191">
        <v>0</v>
      </c>
      <c r="AM51" s="50">
        <v>0</v>
      </c>
      <c r="AN51" s="50">
        <v>0</v>
      </c>
    </row>
    <row r="52" spans="1:40" ht="12.5" x14ac:dyDescent="0.25">
      <c r="A52" s="417"/>
      <c r="B52" s="418"/>
      <c r="C52" s="431"/>
      <c r="G52" s="225"/>
      <c r="L52" s="225"/>
      <c r="M52" s="191"/>
      <c r="O52" s="225"/>
      <c r="S52" s="225"/>
      <c r="T52" s="225"/>
      <c r="U52" s="239"/>
      <c r="V52" s="191"/>
      <c r="W52" s="239"/>
      <c r="X52" s="239"/>
      <c r="Y52" s="239"/>
      <c r="Z52" s="239"/>
      <c r="AA52" s="191"/>
      <c r="AB52" s="191"/>
      <c r="AC52" s="191"/>
      <c r="AF52" s="191"/>
      <c r="AI52" s="191"/>
      <c r="AJ52" s="191"/>
      <c r="AK52" s="225"/>
    </row>
    <row r="53" spans="1:40" ht="12.5" x14ac:dyDescent="0.25">
      <c r="A53" s="417">
        <v>1</v>
      </c>
      <c r="B53" s="418" t="s">
        <v>1384</v>
      </c>
      <c r="C53" s="431" t="s">
        <v>1131</v>
      </c>
      <c r="D53" s="50">
        <v>1</v>
      </c>
      <c r="E53" s="239">
        <v>302.14497494696894</v>
      </c>
      <c r="F53" s="225">
        <v>82.425463886285328</v>
      </c>
      <c r="G53" s="225">
        <v>14.038731774008273</v>
      </c>
      <c r="H53" s="191">
        <v>0.29489233891711708</v>
      </c>
      <c r="I53" s="225">
        <v>1.8430771182319818</v>
      </c>
      <c r="J53" s="225">
        <v>1.2599017611117764</v>
      </c>
      <c r="K53" s="225">
        <v>0.58317535712020507</v>
      </c>
      <c r="L53" s="225">
        <v>0.56616607587086587</v>
      </c>
      <c r="M53" s="191">
        <v>0.47352624049499992</v>
      </c>
      <c r="N53" s="225">
        <v>0.82616508925362397</v>
      </c>
      <c r="O53" s="225">
        <v>1.8224229910006411E-3</v>
      </c>
      <c r="P53" s="191">
        <v>0.35355006025412433</v>
      </c>
      <c r="Q53" s="191">
        <v>0.16401806919005771</v>
      </c>
      <c r="R53" s="191">
        <v>2.0046652901007052E-2</v>
      </c>
      <c r="S53" s="225">
        <v>8.6747334371630522</v>
      </c>
      <c r="T53" s="225">
        <v>5.3117555450158678</v>
      </c>
      <c r="U53" s="239">
        <v>28.937039725438517</v>
      </c>
      <c r="V53" s="191">
        <v>0.8778004073319754</v>
      </c>
      <c r="W53" s="239">
        <v>4.0123679518530784</v>
      </c>
      <c r="X53" s="239">
        <v>16.720730942430883</v>
      </c>
      <c r="Y53" s="239">
        <v>42.46245569031494</v>
      </c>
      <c r="Z53" s="239">
        <v>17.926567488142972</v>
      </c>
      <c r="AA53" s="191">
        <v>0.32925108704078249</v>
      </c>
      <c r="AB53" s="191">
        <v>1.2550419664691084E-2</v>
      </c>
      <c r="AC53" s="191">
        <v>0.36448459820012824</v>
      </c>
      <c r="AD53" s="191">
        <v>0.72896919640025648</v>
      </c>
      <c r="AE53" s="239">
        <v>7.2896919640025644</v>
      </c>
      <c r="AF53" s="239">
        <v>3.5840985489679276</v>
      </c>
      <c r="AG53" s="240">
        <v>5.4672689730019229E-3</v>
      </c>
      <c r="AH53" s="191">
        <v>2.5513921874008978E-2</v>
      </c>
      <c r="AI53" s="191">
        <v>1.5581716573055479E-2</v>
      </c>
      <c r="AJ53" s="191">
        <v>2.4876073827158753E-2</v>
      </c>
      <c r="AK53" s="225">
        <v>8.2738003791429107E-2</v>
      </c>
      <c r="AL53" s="191">
        <v>2.9523252454210385E-3</v>
      </c>
      <c r="AM53" s="239">
        <v>0.45560574775016027</v>
      </c>
      <c r="AN53" s="239">
        <v>0.18224229910006412</v>
      </c>
    </row>
    <row r="54" spans="1:40" ht="12.5" x14ac:dyDescent="0.25">
      <c r="A54" s="420"/>
      <c r="B54" s="423"/>
      <c r="C54" s="431"/>
      <c r="G54" s="225"/>
      <c r="L54" s="225"/>
      <c r="M54" s="191"/>
      <c r="O54" s="225"/>
      <c r="S54" s="225"/>
      <c r="T54" s="225"/>
      <c r="U54" s="239"/>
      <c r="V54" s="191"/>
      <c r="W54" s="239"/>
      <c r="X54" s="239"/>
      <c r="Y54" s="239"/>
      <c r="Z54" s="239"/>
      <c r="AA54" s="191"/>
      <c r="AB54" s="191"/>
      <c r="AC54" s="191"/>
      <c r="AI54" s="191"/>
      <c r="AJ54" s="191"/>
    </row>
    <row r="55" spans="1:40" ht="12.5" x14ac:dyDescent="0.25">
      <c r="A55" s="417">
        <v>1</v>
      </c>
      <c r="B55" s="418" t="s">
        <v>542</v>
      </c>
      <c r="C55" s="431" t="s">
        <v>443</v>
      </c>
      <c r="D55" s="50">
        <v>1</v>
      </c>
      <c r="E55" s="239">
        <v>1383.25</v>
      </c>
      <c r="F55" s="225">
        <v>12.17</v>
      </c>
      <c r="G55" s="225">
        <v>61.74</v>
      </c>
      <c r="H55" s="191">
        <v>1.7753001947589462</v>
      </c>
      <c r="I55" s="225">
        <v>10.35</v>
      </c>
      <c r="J55" s="225">
        <v>10.35</v>
      </c>
      <c r="K55" s="50">
        <v>0</v>
      </c>
      <c r="L55" s="225">
        <v>12.5</v>
      </c>
      <c r="M55" s="191">
        <v>1.68</v>
      </c>
      <c r="N55" s="225">
        <v>1.56</v>
      </c>
      <c r="O55" s="225">
        <v>0</v>
      </c>
      <c r="P55" s="191">
        <v>0.28899999999999998</v>
      </c>
      <c r="Q55" s="191">
        <v>0.17799999999999999</v>
      </c>
      <c r="R55" s="191">
        <v>0.65600000000000003</v>
      </c>
      <c r="S55" s="225">
        <v>61.29</v>
      </c>
      <c r="T55" s="245" t="s">
        <v>1414</v>
      </c>
      <c r="U55" s="239">
        <v>27</v>
      </c>
      <c r="V55" s="191">
        <v>3.21</v>
      </c>
      <c r="W55" s="239">
        <v>126</v>
      </c>
      <c r="X55" s="239">
        <v>493</v>
      </c>
      <c r="Y55" s="239">
        <v>397</v>
      </c>
      <c r="Z55" s="239">
        <v>2</v>
      </c>
      <c r="AA55" s="191">
        <v>2.63</v>
      </c>
      <c r="AB55" s="191">
        <v>0.45</v>
      </c>
      <c r="AC55" s="191"/>
      <c r="AD55" s="191">
        <v>4.391</v>
      </c>
      <c r="AG55" s="50">
        <v>0</v>
      </c>
      <c r="AH55" s="50">
        <v>1.0099999904632568</v>
      </c>
      <c r="AI55" s="191">
        <v>0.39400000000000002</v>
      </c>
      <c r="AJ55" s="191">
        <v>9.6000000000000002E-2</v>
      </c>
      <c r="AK55" s="50">
        <v>4.8</v>
      </c>
      <c r="AL55" s="191">
        <v>0.27200000000000002</v>
      </c>
      <c r="AM55" s="50">
        <v>41</v>
      </c>
      <c r="AN55" s="50">
        <v>0</v>
      </c>
    </row>
    <row r="56" spans="1:40" ht="12.5" x14ac:dyDescent="0.25">
      <c r="A56" s="417"/>
      <c r="B56" s="418"/>
      <c r="C56" s="431"/>
      <c r="L56" s="225"/>
      <c r="M56" s="191"/>
      <c r="O56" s="225"/>
      <c r="S56" s="225"/>
      <c r="T56" s="225"/>
      <c r="U56" s="239"/>
      <c r="V56" s="191"/>
      <c r="W56" s="239"/>
      <c r="X56" s="239"/>
      <c r="Y56" s="239"/>
      <c r="Z56" s="239"/>
      <c r="AA56" s="191"/>
      <c r="AB56" s="191"/>
      <c r="AC56" s="191"/>
    </row>
    <row r="57" spans="1:40" ht="12.5" x14ac:dyDescent="0.25">
      <c r="A57" s="417">
        <v>2</v>
      </c>
      <c r="B57" s="418" t="s">
        <v>1388</v>
      </c>
      <c r="C57" s="431" t="s">
        <v>144</v>
      </c>
      <c r="D57" s="50">
        <v>1</v>
      </c>
      <c r="E57" s="239">
        <v>1494.01</v>
      </c>
      <c r="F57" s="225">
        <v>14</v>
      </c>
      <c r="G57" s="225">
        <v>62.272727272727266</v>
      </c>
      <c r="H57" s="191">
        <v>2.2000000000000002</v>
      </c>
      <c r="I57" s="50">
        <v>12.6</v>
      </c>
      <c r="J57" s="50">
        <v>12.6</v>
      </c>
      <c r="K57" s="50">
        <v>0</v>
      </c>
      <c r="L57" s="225"/>
      <c r="M57" s="191">
        <v>0.47</v>
      </c>
      <c r="N57" s="225">
        <v>2</v>
      </c>
      <c r="O57" s="225">
        <v>0</v>
      </c>
      <c r="P57" s="191">
        <v>0.3</v>
      </c>
      <c r="Q57" s="191">
        <v>0.2</v>
      </c>
      <c r="R57" s="191">
        <v>0.9</v>
      </c>
      <c r="S57" s="225">
        <v>60.72727272727272</v>
      </c>
      <c r="T57" s="225">
        <v>1.6190476190476188</v>
      </c>
      <c r="U57" s="239">
        <v>130</v>
      </c>
      <c r="V57" s="191">
        <v>3.2</v>
      </c>
      <c r="W57" s="239">
        <v>80</v>
      </c>
      <c r="X57" s="239">
        <v>230</v>
      </c>
      <c r="Y57" s="239">
        <v>250</v>
      </c>
      <c r="Z57" s="239">
        <v>4</v>
      </c>
      <c r="AA57" s="191">
        <v>1.9</v>
      </c>
      <c r="AB57" s="191">
        <v>0.32</v>
      </c>
      <c r="AC57" s="191">
        <v>4</v>
      </c>
      <c r="AD57" s="191">
        <v>1.9</v>
      </c>
      <c r="AF57" s="50">
        <v>0</v>
      </c>
      <c r="AH57" s="191">
        <v>0.6</v>
      </c>
      <c r="AI57" s="50">
        <v>0.39</v>
      </c>
      <c r="AJ57" s="50">
        <v>7.0000000000000007E-2</v>
      </c>
      <c r="AK57" s="50">
        <v>4</v>
      </c>
      <c r="AL57" s="191">
        <v>0.3</v>
      </c>
      <c r="AM57" s="50">
        <v>51</v>
      </c>
      <c r="AN57" s="50">
        <v>0</v>
      </c>
    </row>
    <row r="58" spans="1:40" ht="12.5" x14ac:dyDescent="0.25">
      <c r="A58" s="417"/>
      <c r="B58" s="418"/>
      <c r="C58" s="431"/>
      <c r="G58" s="225"/>
      <c r="L58" s="225"/>
      <c r="M58" s="191"/>
      <c r="O58" s="225"/>
      <c r="P58" s="191"/>
      <c r="Q58" s="191"/>
      <c r="R58" s="191"/>
      <c r="S58" s="225"/>
      <c r="T58" s="225"/>
      <c r="U58" s="239"/>
      <c r="V58" s="191"/>
      <c r="W58" s="239"/>
      <c r="X58" s="239"/>
      <c r="Y58" s="239"/>
      <c r="Z58" s="239"/>
      <c r="AA58" s="191"/>
      <c r="AB58" s="191"/>
      <c r="AC58" s="191"/>
      <c r="AD58" s="191"/>
      <c r="AH58" s="191"/>
    </row>
    <row r="59" spans="1:40" ht="12.5" x14ac:dyDescent="0.25">
      <c r="A59" s="417">
        <v>2</v>
      </c>
      <c r="B59" s="418" t="s">
        <v>1389</v>
      </c>
      <c r="C59" s="431" t="s">
        <v>214</v>
      </c>
      <c r="D59" s="50">
        <v>1</v>
      </c>
      <c r="E59" s="239">
        <v>1482.01</v>
      </c>
      <c r="F59" s="225">
        <v>14</v>
      </c>
      <c r="G59" s="225">
        <v>68.454545454545453</v>
      </c>
      <c r="H59" s="50">
        <v>2.02</v>
      </c>
      <c r="I59" s="50">
        <v>11.5</v>
      </c>
      <c r="J59" s="50">
        <v>11.5</v>
      </c>
      <c r="K59" s="50">
        <v>0</v>
      </c>
      <c r="L59" s="225"/>
      <c r="M59" s="191">
        <v>0.47</v>
      </c>
      <c r="N59" s="50">
        <v>1.4</v>
      </c>
      <c r="O59" s="225">
        <v>0</v>
      </c>
      <c r="P59" s="191">
        <v>0.2</v>
      </c>
      <c r="Q59" s="191">
        <v>0.1</v>
      </c>
      <c r="R59" s="191">
        <v>0.6</v>
      </c>
      <c r="S59" s="225">
        <v>67.181818181818187</v>
      </c>
      <c r="T59" s="225">
        <v>1.3333333333333333</v>
      </c>
      <c r="U59" s="239">
        <v>140</v>
      </c>
      <c r="V59" s="191">
        <v>2.1</v>
      </c>
      <c r="W59" s="239">
        <v>31</v>
      </c>
      <c r="X59" s="239">
        <v>120</v>
      </c>
      <c r="Y59" s="239">
        <v>130</v>
      </c>
      <c r="Z59" s="239">
        <v>3</v>
      </c>
      <c r="AA59" s="191">
        <v>0.9</v>
      </c>
      <c r="AB59" s="191">
        <v>0.18</v>
      </c>
      <c r="AC59" s="191">
        <v>3</v>
      </c>
      <c r="AD59" s="191">
        <v>0.7</v>
      </c>
      <c r="AF59" s="50">
        <v>0</v>
      </c>
      <c r="AH59" s="191">
        <v>0.3</v>
      </c>
      <c r="AI59" s="50">
        <v>0.32</v>
      </c>
      <c r="AJ59" s="50">
        <v>0.03</v>
      </c>
      <c r="AK59" s="50">
        <v>2</v>
      </c>
      <c r="AL59" s="50">
        <v>0.15</v>
      </c>
      <c r="AM59" s="50">
        <v>31</v>
      </c>
      <c r="AN59" s="50">
        <v>0</v>
      </c>
    </row>
    <row r="60" spans="1:40" ht="12.5" x14ac:dyDescent="0.25">
      <c r="A60" s="417"/>
      <c r="B60" s="418"/>
      <c r="C60" s="431"/>
      <c r="G60" s="225"/>
      <c r="L60" s="225"/>
      <c r="M60" s="191"/>
      <c r="O60" s="225"/>
      <c r="S60" s="225"/>
      <c r="T60" s="225"/>
      <c r="U60" s="239"/>
      <c r="V60" s="191"/>
      <c r="W60" s="239"/>
      <c r="X60" s="239"/>
      <c r="Y60" s="239"/>
      <c r="Z60" s="239"/>
      <c r="AA60" s="191"/>
      <c r="AB60" s="191"/>
      <c r="AC60" s="191"/>
    </row>
    <row r="61" spans="1:40" ht="12.5" x14ac:dyDescent="0.25">
      <c r="A61" s="417">
        <v>1</v>
      </c>
      <c r="B61" s="418" t="s">
        <v>538</v>
      </c>
      <c r="C61" s="431" t="s">
        <v>216</v>
      </c>
      <c r="D61" s="50">
        <v>1</v>
      </c>
      <c r="E61" s="239">
        <v>1441.89</v>
      </c>
      <c r="F61" s="50">
        <v>10.6</v>
      </c>
      <c r="G61" s="225">
        <v>71.5</v>
      </c>
      <c r="H61" s="191">
        <v>1.5840000000000001</v>
      </c>
      <c r="I61" s="50">
        <v>9.9</v>
      </c>
      <c r="J61" s="50">
        <v>9.9</v>
      </c>
      <c r="K61" s="50">
        <v>0</v>
      </c>
      <c r="L61" s="225">
        <v>2.7</v>
      </c>
      <c r="M61" s="191">
        <v>4.33</v>
      </c>
      <c r="N61" s="225">
        <v>1</v>
      </c>
      <c r="O61" s="225">
        <v>0</v>
      </c>
      <c r="P61" s="50">
        <v>0.15</v>
      </c>
      <c r="Q61" s="50">
        <v>0.09</v>
      </c>
      <c r="R61" s="50">
        <v>0.41</v>
      </c>
      <c r="S61" s="225"/>
      <c r="T61" s="225"/>
      <c r="U61" s="239">
        <v>338</v>
      </c>
      <c r="V61" s="191">
        <v>1.6</v>
      </c>
      <c r="W61" s="239">
        <v>19</v>
      </c>
      <c r="X61" s="239">
        <v>595</v>
      </c>
      <c r="Y61" s="239">
        <v>124</v>
      </c>
      <c r="Z61" s="239">
        <v>1270</v>
      </c>
      <c r="AA61" s="191">
        <v>0.62</v>
      </c>
      <c r="AB61" s="191">
        <v>0.11</v>
      </c>
      <c r="AC61" s="191"/>
      <c r="AD61" s="191">
        <v>1</v>
      </c>
      <c r="AE61" s="50">
        <v>0</v>
      </c>
      <c r="AG61" s="50">
        <v>0</v>
      </c>
      <c r="AH61" s="191">
        <v>4.0000000000000001E-3</v>
      </c>
      <c r="AI61" s="191">
        <v>0.1</v>
      </c>
      <c r="AJ61" s="50">
        <v>0.03</v>
      </c>
      <c r="AK61" s="50">
        <v>0.7</v>
      </c>
      <c r="AL61" s="50">
        <v>0.05</v>
      </c>
      <c r="AM61" s="50">
        <v>42</v>
      </c>
      <c r="AN61" s="50">
        <v>0</v>
      </c>
    </row>
    <row r="62" spans="1:40" ht="12.5" x14ac:dyDescent="0.25">
      <c r="A62" s="417"/>
      <c r="B62" s="418"/>
      <c r="C62" s="431"/>
      <c r="G62" s="225"/>
      <c r="L62" s="225"/>
      <c r="M62" s="191"/>
      <c r="O62" s="225"/>
      <c r="S62" s="225"/>
      <c r="T62" s="225"/>
      <c r="U62" s="239"/>
      <c r="V62" s="191"/>
      <c r="W62" s="239"/>
      <c r="X62" s="239"/>
      <c r="Y62" s="239"/>
      <c r="Z62" s="239"/>
      <c r="AA62" s="191"/>
      <c r="AB62" s="191"/>
      <c r="AC62" s="191"/>
      <c r="AD62" s="191"/>
      <c r="AI62" s="191"/>
    </row>
    <row r="63" spans="1:40" ht="12.5" x14ac:dyDescent="0.25">
      <c r="A63" s="417">
        <v>2</v>
      </c>
      <c r="B63" s="418" t="s">
        <v>539</v>
      </c>
      <c r="C63" s="431" t="s">
        <v>217</v>
      </c>
      <c r="D63" s="50">
        <v>1</v>
      </c>
      <c r="E63" s="239">
        <v>1479.37</v>
      </c>
      <c r="F63" s="225">
        <v>14</v>
      </c>
      <c r="G63" s="225">
        <v>68.72727272727272</v>
      </c>
      <c r="H63" s="50">
        <v>1.56</v>
      </c>
      <c r="I63" s="50">
        <v>8.9</v>
      </c>
      <c r="J63" s="50">
        <v>8.9</v>
      </c>
      <c r="K63" s="50">
        <v>0</v>
      </c>
      <c r="L63" s="225"/>
      <c r="M63" s="191">
        <v>0.39</v>
      </c>
      <c r="N63" s="50">
        <v>1.2</v>
      </c>
      <c r="O63" s="225">
        <v>0</v>
      </c>
      <c r="P63" s="191">
        <v>0.2</v>
      </c>
      <c r="Q63" s="191">
        <v>0.1</v>
      </c>
      <c r="R63" s="191">
        <v>0.5</v>
      </c>
      <c r="S63" s="225">
        <v>67.545454545454533</v>
      </c>
      <c r="T63" s="225">
        <v>1.2380952380952381</v>
      </c>
      <c r="U63" s="239">
        <v>350</v>
      </c>
      <c r="V63" s="191">
        <v>2</v>
      </c>
      <c r="W63" s="239">
        <v>20</v>
      </c>
      <c r="X63" s="239">
        <v>450</v>
      </c>
      <c r="Y63" s="239">
        <v>150</v>
      </c>
      <c r="Z63" s="239">
        <v>360</v>
      </c>
      <c r="AA63" s="191">
        <v>0.6</v>
      </c>
      <c r="AB63" s="191">
        <v>0.17</v>
      </c>
      <c r="AC63" s="191">
        <v>2</v>
      </c>
      <c r="AD63" s="191">
        <v>6</v>
      </c>
      <c r="AF63" s="50">
        <v>0</v>
      </c>
      <c r="AH63" s="191">
        <v>0.3</v>
      </c>
      <c r="AI63" s="191">
        <v>0.3</v>
      </c>
      <c r="AJ63" s="191">
        <v>0.3</v>
      </c>
      <c r="AK63" s="50">
        <v>1.5</v>
      </c>
      <c r="AL63" s="50">
        <v>0.15</v>
      </c>
      <c r="AM63" s="50">
        <v>19</v>
      </c>
      <c r="AN63" s="50">
        <v>0</v>
      </c>
    </row>
    <row r="64" spans="1:40" ht="12.5" x14ac:dyDescent="0.25">
      <c r="A64" s="417"/>
      <c r="B64" s="418"/>
      <c r="C64" s="431"/>
      <c r="G64" s="225"/>
      <c r="L64" s="225"/>
      <c r="M64" s="191"/>
      <c r="O64" s="225"/>
      <c r="S64" s="225"/>
      <c r="T64" s="225"/>
      <c r="U64" s="239"/>
      <c r="V64" s="191"/>
      <c r="W64" s="239"/>
      <c r="X64" s="239"/>
      <c r="Y64" s="239"/>
      <c r="Z64" s="239"/>
      <c r="AA64" s="191"/>
      <c r="AB64" s="191"/>
      <c r="AC64" s="191"/>
      <c r="AD64" s="191"/>
    </row>
    <row r="65" spans="1:145" ht="12.5" x14ac:dyDescent="0.25">
      <c r="A65" s="417">
        <v>2</v>
      </c>
      <c r="B65" s="418" t="s">
        <v>540</v>
      </c>
      <c r="C65" s="431" t="s">
        <v>476</v>
      </c>
      <c r="D65" s="50">
        <v>1</v>
      </c>
      <c r="E65" s="239">
        <v>1478.8</v>
      </c>
      <c r="F65" s="225">
        <v>14</v>
      </c>
      <c r="G65" s="225">
        <v>58.090909090909086</v>
      </c>
      <c r="H65" s="50">
        <v>2.1800000000000002</v>
      </c>
      <c r="I65" s="50">
        <v>12.7</v>
      </c>
      <c r="J65" s="50">
        <v>12.7</v>
      </c>
      <c r="K65" s="50">
        <v>0</v>
      </c>
      <c r="L65" s="225"/>
      <c r="M65" s="191">
        <v>1.6</v>
      </c>
      <c r="N65" s="50">
        <v>2.2000000000000002</v>
      </c>
      <c r="O65" s="225">
        <v>0</v>
      </c>
      <c r="P65" s="191">
        <v>0.3</v>
      </c>
      <c r="Q65" s="191">
        <v>0.3</v>
      </c>
      <c r="R65" s="191">
        <v>1</v>
      </c>
      <c r="S65" s="225"/>
      <c r="T65" s="225"/>
      <c r="U65" s="239">
        <v>38</v>
      </c>
      <c r="V65" s="191">
        <v>3.9</v>
      </c>
      <c r="W65" s="239">
        <v>120</v>
      </c>
      <c r="X65" s="239">
        <v>320</v>
      </c>
      <c r="Y65" s="239">
        <v>340</v>
      </c>
      <c r="Z65" s="239">
        <v>3</v>
      </c>
      <c r="AA65" s="191">
        <v>2.9</v>
      </c>
      <c r="AB65" s="191">
        <v>0.45</v>
      </c>
      <c r="AC65" s="191">
        <v>6</v>
      </c>
      <c r="AD65" s="191">
        <v>3.1</v>
      </c>
      <c r="AF65" s="50">
        <v>0</v>
      </c>
      <c r="AH65" s="191">
        <v>1.4</v>
      </c>
      <c r="AI65" s="50">
        <v>0.47</v>
      </c>
      <c r="AJ65" s="50">
        <v>0.09</v>
      </c>
      <c r="AK65" s="50">
        <v>5.7</v>
      </c>
      <c r="AL65" s="50">
        <v>0.5</v>
      </c>
      <c r="AM65" s="50">
        <v>57</v>
      </c>
      <c r="AN65" s="50">
        <v>0</v>
      </c>
    </row>
    <row r="66" spans="1:145" ht="12.5" x14ac:dyDescent="0.25">
      <c r="A66" s="420"/>
      <c r="B66" s="418"/>
      <c r="C66" s="431"/>
      <c r="G66" s="225"/>
      <c r="L66" s="225"/>
      <c r="M66" s="191"/>
      <c r="O66" s="225"/>
      <c r="S66" s="225"/>
      <c r="T66" s="225"/>
      <c r="U66" s="239"/>
      <c r="V66" s="191"/>
      <c r="W66" s="239"/>
      <c r="X66" s="239"/>
      <c r="Y66" s="239"/>
      <c r="Z66" s="239"/>
      <c r="AA66" s="191"/>
      <c r="AB66" s="191"/>
      <c r="AC66" s="191"/>
      <c r="AD66" s="191"/>
    </row>
    <row r="67" spans="1:145" ht="12.5" x14ac:dyDescent="0.25">
      <c r="A67" s="417">
        <v>1</v>
      </c>
      <c r="B67" s="418" t="s">
        <v>541</v>
      </c>
      <c r="C67" s="431" t="s">
        <v>1410</v>
      </c>
      <c r="D67" s="50">
        <v>1</v>
      </c>
      <c r="E67" s="239">
        <v>1133.24</v>
      </c>
      <c r="F67" s="225">
        <v>9.89</v>
      </c>
      <c r="G67" s="225">
        <v>21.71</v>
      </c>
      <c r="H67" s="191">
        <v>2.4643423361348336</v>
      </c>
      <c r="I67" s="225">
        <v>15.55</v>
      </c>
      <c r="J67" s="225">
        <v>15.55</v>
      </c>
      <c r="K67" s="50">
        <v>0</v>
      </c>
      <c r="L67" s="225">
        <v>42.8</v>
      </c>
      <c r="M67" s="191">
        <v>5.79</v>
      </c>
      <c r="N67" s="225">
        <v>4.25</v>
      </c>
      <c r="O67" s="225">
        <v>0</v>
      </c>
      <c r="P67" s="50">
        <v>0.63</v>
      </c>
      <c r="Q67" s="191">
        <v>0.63700000000000001</v>
      </c>
      <c r="R67" s="191">
        <v>2.2120000000000002</v>
      </c>
      <c r="S67" s="225"/>
      <c r="T67" s="321" t="s">
        <v>1414</v>
      </c>
      <c r="U67" s="239">
        <v>73</v>
      </c>
      <c r="V67" s="191">
        <v>10.57</v>
      </c>
      <c r="W67" s="239">
        <v>611</v>
      </c>
      <c r="X67" s="239">
        <v>1013</v>
      </c>
      <c r="Y67" s="239">
        <v>1182</v>
      </c>
      <c r="Z67" s="239">
        <v>2</v>
      </c>
      <c r="AA67" s="191">
        <v>7.27</v>
      </c>
      <c r="AB67" s="191">
        <v>0.998</v>
      </c>
      <c r="AC67" s="191">
        <v>77.599999999999994</v>
      </c>
      <c r="AD67" s="191">
        <v>11.5</v>
      </c>
      <c r="AF67" s="50">
        <v>0</v>
      </c>
      <c r="AG67" s="50">
        <v>0</v>
      </c>
      <c r="AH67" s="50">
        <v>1.4900000095367432</v>
      </c>
      <c r="AI67" s="191">
        <v>0.52300000000000002</v>
      </c>
      <c r="AJ67" s="191">
        <v>0.57699999999999996</v>
      </c>
      <c r="AK67" s="225">
        <v>13.577999999999999</v>
      </c>
      <c r="AL67" s="191">
        <v>1.3029999999999999</v>
      </c>
      <c r="AM67" s="50">
        <v>79</v>
      </c>
      <c r="AN67" s="50">
        <v>0</v>
      </c>
    </row>
    <row r="68" spans="1:145" ht="12.5" x14ac:dyDescent="0.25">
      <c r="A68" s="417"/>
      <c r="B68" s="418"/>
      <c r="C68" s="431"/>
      <c r="G68" s="225"/>
      <c r="L68" s="225"/>
      <c r="M68" s="191"/>
      <c r="O68" s="225"/>
      <c r="S68" s="225"/>
      <c r="T68" s="225"/>
      <c r="U68" s="239"/>
      <c r="V68" s="191"/>
      <c r="W68" s="239"/>
      <c r="X68" s="239"/>
      <c r="Y68" s="239"/>
      <c r="Z68" s="239"/>
      <c r="AA68" s="191"/>
      <c r="AB68" s="191"/>
      <c r="AC68" s="191"/>
      <c r="AI68" s="191"/>
      <c r="AJ68" s="191"/>
      <c r="AK68" s="225"/>
    </row>
    <row r="69" spans="1:145" ht="12.5" x14ac:dyDescent="0.25">
      <c r="A69" s="417">
        <v>1</v>
      </c>
      <c r="B69" s="418" t="s">
        <v>786</v>
      </c>
      <c r="C69" s="431" t="s">
        <v>812</v>
      </c>
      <c r="D69" s="50">
        <v>1</v>
      </c>
      <c r="E69" s="239">
        <v>404.46102661596944</v>
      </c>
      <c r="F69" s="225">
        <v>73.173003802281372</v>
      </c>
      <c r="G69" s="225">
        <v>16.75570342205323</v>
      </c>
      <c r="H69" s="191">
        <v>0.5863117870722433</v>
      </c>
      <c r="I69" s="225">
        <v>3.6644486692015206</v>
      </c>
      <c r="J69" s="225">
        <v>3.6644486692015206</v>
      </c>
      <c r="K69" s="50">
        <v>0</v>
      </c>
      <c r="L69" s="225">
        <v>3.6311787072243349</v>
      </c>
      <c r="M69" s="191">
        <v>1.9134980988593158</v>
      </c>
      <c r="N69" s="225">
        <v>0.68060836501901134</v>
      </c>
      <c r="O69" s="225">
        <v>0</v>
      </c>
      <c r="P69" s="191">
        <v>0.10099809885931559</v>
      </c>
      <c r="Q69" s="191">
        <v>0.14227186311787071</v>
      </c>
      <c r="R69" s="191">
        <v>0.34678707224334604</v>
      </c>
      <c r="S69" s="225">
        <v>5.8260456273764261</v>
      </c>
      <c r="T69" s="225">
        <v>3.8973384030418251E-2</v>
      </c>
      <c r="U69" s="239">
        <v>32.366920152091254</v>
      </c>
      <c r="V69" s="191">
        <v>1.2856463878326998</v>
      </c>
      <c r="W69" s="239">
        <v>23.450570342205324</v>
      </c>
      <c r="X69" s="239">
        <v>89.738593155893525</v>
      </c>
      <c r="Y69" s="239">
        <v>179.79562737642587</v>
      </c>
      <c r="Z69" s="239">
        <v>209.88593155893537</v>
      </c>
      <c r="AA69" s="191">
        <v>0.49192015209125473</v>
      </c>
      <c r="AB69" s="191">
        <v>0.19334600760456272</v>
      </c>
      <c r="AC69" s="191">
        <v>0</v>
      </c>
      <c r="AD69" s="191">
        <v>124.94211026615972</v>
      </c>
      <c r="AE69" s="239">
        <v>2.8517110266159697E-3</v>
      </c>
      <c r="AF69" s="50">
        <v>0</v>
      </c>
      <c r="AG69" s="50">
        <v>0</v>
      </c>
      <c r="AH69" s="191">
        <v>0.1656083641124769</v>
      </c>
      <c r="AI69" s="191">
        <v>6.1653992395437264E-2</v>
      </c>
      <c r="AJ69" s="191">
        <v>2.3840304182509504E-2</v>
      </c>
      <c r="AK69" s="225">
        <v>0.58328897338403041</v>
      </c>
      <c r="AL69" s="191">
        <v>4.0437262357414447E-2</v>
      </c>
      <c r="AM69" s="239">
        <v>19.534220532319392</v>
      </c>
      <c r="AN69" s="239">
        <v>0.28517110266159695</v>
      </c>
    </row>
    <row r="70" spans="1:145" ht="12.5" x14ac:dyDescent="0.25">
      <c r="A70" s="420"/>
      <c r="B70" s="418"/>
      <c r="C70" s="431"/>
      <c r="G70" s="225"/>
      <c r="L70" s="225"/>
      <c r="M70" s="191"/>
      <c r="O70" s="225"/>
      <c r="S70" s="225"/>
      <c r="T70" s="225"/>
      <c r="U70" s="239"/>
      <c r="V70" s="191"/>
      <c r="W70" s="239"/>
      <c r="X70" s="239"/>
      <c r="Y70" s="239"/>
      <c r="Z70" s="239"/>
      <c r="AA70" s="191"/>
      <c r="AB70" s="191"/>
      <c r="AD70" s="191"/>
      <c r="AE70" s="239"/>
      <c r="AH70" s="191"/>
      <c r="AI70" s="191"/>
      <c r="AJ70" s="191"/>
      <c r="AK70" s="225"/>
    </row>
    <row r="71" spans="1:145" s="200" customFormat="1" x14ac:dyDescent="0.3">
      <c r="A71" s="382"/>
      <c r="B71" s="272"/>
      <c r="C71" s="403" t="s">
        <v>1329</v>
      </c>
      <c r="D71" s="12"/>
      <c r="E71" s="12"/>
      <c r="F71" s="50"/>
      <c r="G71" s="225"/>
      <c r="H71" s="50"/>
      <c r="I71" s="50"/>
      <c r="J71" s="50"/>
      <c r="K71" s="50"/>
      <c r="L71" s="225"/>
      <c r="M71" s="191"/>
      <c r="N71" s="50"/>
      <c r="O71" s="225"/>
      <c r="P71" s="50"/>
      <c r="Q71" s="50"/>
      <c r="R71" s="50"/>
      <c r="S71" s="225"/>
      <c r="T71" s="225"/>
      <c r="U71" s="239"/>
      <c r="V71" s="191"/>
      <c r="W71" s="239"/>
      <c r="X71" s="239"/>
      <c r="Y71" s="239"/>
      <c r="Z71" s="239"/>
      <c r="AA71" s="191"/>
      <c r="AB71" s="191"/>
      <c r="AC71" s="50"/>
      <c r="AD71" s="191"/>
      <c r="AE71" s="239"/>
      <c r="AF71" s="50"/>
      <c r="AG71" s="50"/>
      <c r="AH71" s="191"/>
      <c r="AI71" s="191"/>
      <c r="AJ71" s="191"/>
      <c r="AK71" s="225"/>
      <c r="AL71" s="50"/>
      <c r="AM71" s="50"/>
      <c r="AN71" s="50"/>
      <c r="AO71" s="50"/>
      <c r="AP71" s="50"/>
      <c r="AQ71" s="50"/>
      <c r="AR71" s="50"/>
      <c r="AS71" s="50"/>
      <c r="AT71" s="50"/>
      <c r="AU71" s="50"/>
      <c r="AV71" s="50"/>
      <c r="AW71" s="50"/>
      <c r="AX71" s="50"/>
      <c r="AY71" s="50"/>
      <c r="AZ71" s="50"/>
      <c r="BA71" s="50"/>
      <c r="BB71" s="50"/>
      <c r="BC71" s="50"/>
      <c r="BD71" s="50"/>
      <c r="BE71" s="50"/>
      <c r="BF71" s="50"/>
      <c r="BG71" s="50"/>
      <c r="BH71" s="50"/>
      <c r="BI71" s="50"/>
      <c r="BJ71" s="50"/>
      <c r="BK71" s="50"/>
      <c r="BL71" s="50"/>
      <c r="BM71" s="50"/>
      <c r="BN71" s="50"/>
      <c r="BO71" s="50"/>
      <c r="BP71" s="50"/>
      <c r="BQ71" s="50"/>
      <c r="BR71" s="50"/>
      <c r="BS71" s="50"/>
      <c r="BT71" s="50"/>
      <c r="BU71" s="50"/>
      <c r="BV71" s="50"/>
      <c r="BW71" s="50"/>
      <c r="BX71" s="50"/>
      <c r="BY71" s="50"/>
      <c r="BZ71" s="50"/>
      <c r="CA71" s="50"/>
      <c r="CB71" s="50"/>
      <c r="CC71" s="50"/>
      <c r="CD71" s="50"/>
      <c r="CE71" s="50"/>
      <c r="CF71" s="50"/>
      <c r="CG71" s="50"/>
      <c r="CH71" s="50"/>
      <c r="CI71" s="50"/>
      <c r="CJ71" s="50"/>
      <c r="CK71" s="50"/>
      <c r="CL71" s="50"/>
      <c r="CM71" s="50"/>
      <c r="CN71" s="50"/>
      <c r="CO71" s="50"/>
      <c r="CP71" s="50"/>
      <c r="CQ71" s="50"/>
      <c r="CR71" s="50"/>
      <c r="CS71" s="50"/>
      <c r="CT71" s="50"/>
      <c r="CU71" s="50"/>
      <c r="CV71" s="50"/>
      <c r="CW71" s="50"/>
      <c r="CX71" s="50"/>
      <c r="CY71" s="50"/>
      <c r="CZ71" s="50"/>
      <c r="DA71" s="50"/>
      <c r="DB71" s="50"/>
      <c r="DC71" s="50"/>
      <c r="DD71" s="50"/>
      <c r="DE71" s="50"/>
      <c r="DF71" s="50"/>
      <c r="DG71" s="50"/>
      <c r="DH71" s="50"/>
      <c r="DI71" s="50"/>
      <c r="DJ71" s="50"/>
      <c r="DK71" s="50"/>
      <c r="DL71" s="50"/>
      <c r="DM71" s="50"/>
      <c r="DN71" s="50"/>
      <c r="DO71" s="50"/>
      <c r="DP71" s="50"/>
      <c r="DQ71" s="50"/>
      <c r="DR71" s="50"/>
      <c r="DS71" s="50"/>
      <c r="DT71" s="50"/>
      <c r="DU71" s="50"/>
      <c r="DV71" s="50"/>
      <c r="DW71" s="50"/>
      <c r="DX71" s="50"/>
      <c r="DY71" s="50"/>
      <c r="DZ71" s="50"/>
      <c r="EA71" s="50"/>
      <c r="EB71" s="50"/>
      <c r="EC71" s="50"/>
      <c r="ED71" s="50"/>
      <c r="EE71" s="50"/>
      <c r="EF71" s="50"/>
      <c r="EG71" s="50"/>
      <c r="EH71" s="50"/>
      <c r="EI71" s="50"/>
      <c r="EJ71" s="50"/>
      <c r="EK71" s="50"/>
      <c r="EL71" s="50"/>
      <c r="EM71" s="50"/>
      <c r="EN71" s="50"/>
      <c r="EO71" s="50"/>
    </row>
    <row r="72" spans="1:145" ht="12.5" x14ac:dyDescent="0.25">
      <c r="A72" s="417">
        <v>2</v>
      </c>
      <c r="B72" s="418" t="s">
        <v>553</v>
      </c>
      <c r="C72" s="431" t="s">
        <v>1606</v>
      </c>
      <c r="D72" s="50">
        <v>1</v>
      </c>
      <c r="E72" s="239">
        <v>1444.9767441860463</v>
      </c>
      <c r="F72" s="225">
        <v>22.620930232558141</v>
      </c>
      <c r="G72" s="225">
        <v>16.081395348837209</v>
      </c>
      <c r="H72" s="191">
        <v>1.6627906976744187</v>
      </c>
      <c r="I72" s="225">
        <v>10.325581395348836</v>
      </c>
      <c r="J72" s="225">
        <v>3</v>
      </c>
      <c r="K72" s="225">
        <v>7.3255813953488378</v>
      </c>
      <c r="L72" s="225">
        <v>2.3023255813953489</v>
      </c>
      <c r="M72" s="191">
        <v>3.5418604651162795</v>
      </c>
      <c r="N72" s="225">
        <v>10.523255813953488</v>
      </c>
      <c r="O72" s="225">
        <v>0.2436046511627907</v>
      </c>
      <c r="P72" s="191">
        <v>2.379593023255814</v>
      </c>
      <c r="Q72" s="191">
        <v>3.1067558139534883</v>
      </c>
      <c r="R72" s="191">
        <v>3.5444883720930234</v>
      </c>
      <c r="S72" s="225">
        <v>0</v>
      </c>
      <c r="T72" s="225">
        <v>0.69767441860465118</v>
      </c>
      <c r="U72" s="239">
        <v>42.093023255813954</v>
      </c>
      <c r="V72" s="191">
        <v>1.5767441860465117</v>
      </c>
      <c r="W72" s="239">
        <v>32.813953488372093</v>
      </c>
      <c r="X72" s="239">
        <v>172.34883720930233</v>
      </c>
      <c r="Y72" s="239">
        <v>136.48837209302326</v>
      </c>
      <c r="Z72" s="239">
        <v>1144.5348837209301</v>
      </c>
      <c r="AA72" s="191">
        <v>1.1593023255813952</v>
      </c>
      <c r="AB72" s="191">
        <v>0.13790697674418603</v>
      </c>
      <c r="AC72" s="191">
        <v>19.302325581395348</v>
      </c>
      <c r="AD72" s="191">
        <v>35.323255813953487</v>
      </c>
      <c r="AE72" s="239">
        <v>38.487209302325574</v>
      </c>
      <c r="AF72" s="50">
        <v>0</v>
      </c>
      <c r="AG72" s="191">
        <v>4.6162790697674421</v>
      </c>
      <c r="AH72" s="191">
        <v>3.5282093023255814</v>
      </c>
      <c r="AI72" s="191">
        <v>7.8837209302325573E-2</v>
      </c>
      <c r="AJ72" s="191">
        <v>0.16604651162790698</v>
      </c>
      <c r="AK72" s="225">
        <v>0.57906976744186045</v>
      </c>
      <c r="AL72" s="191">
        <v>4.3116279069767449E-2</v>
      </c>
      <c r="AM72" s="239">
        <v>20.697674418604652</v>
      </c>
      <c r="AN72" s="50">
        <v>0</v>
      </c>
    </row>
    <row r="73" spans="1:145" ht="12.5" x14ac:dyDescent="0.25">
      <c r="A73" s="417"/>
      <c r="B73" s="423"/>
      <c r="C73" s="431"/>
      <c r="G73" s="225"/>
      <c r="L73" s="225"/>
      <c r="M73" s="191"/>
      <c r="O73" s="225"/>
      <c r="P73" s="191"/>
      <c r="Q73" s="191"/>
      <c r="R73" s="191"/>
      <c r="S73" s="225"/>
      <c r="T73" s="225"/>
      <c r="U73" s="239"/>
      <c r="V73" s="191"/>
      <c r="W73" s="239"/>
      <c r="X73" s="239"/>
      <c r="Y73" s="239"/>
      <c r="Z73" s="239"/>
      <c r="AA73" s="191"/>
      <c r="AB73" s="191"/>
      <c r="AC73" s="191"/>
      <c r="AH73" s="191"/>
    </row>
    <row r="74" spans="1:145" ht="12.5" x14ac:dyDescent="0.25">
      <c r="A74" s="417">
        <v>1</v>
      </c>
      <c r="B74" s="418" t="s">
        <v>554</v>
      </c>
      <c r="C74" s="431" t="s">
        <v>467</v>
      </c>
      <c r="D74" s="50">
        <v>1</v>
      </c>
      <c r="E74" s="239">
        <v>1026.0999999999999</v>
      </c>
      <c r="F74" s="50">
        <v>36.5</v>
      </c>
      <c r="G74" s="225">
        <v>44.1</v>
      </c>
      <c r="H74" s="191">
        <v>1.4</v>
      </c>
      <c r="I74" s="50">
        <v>8.6</v>
      </c>
      <c r="J74" s="50">
        <v>8.6</v>
      </c>
      <c r="K74" s="50">
        <v>0</v>
      </c>
      <c r="L74" s="225">
        <v>6.6</v>
      </c>
      <c r="M74" s="191">
        <v>2</v>
      </c>
      <c r="N74" s="225">
        <v>2</v>
      </c>
      <c r="O74" s="225">
        <v>0</v>
      </c>
      <c r="P74" s="50">
        <v>0.38</v>
      </c>
      <c r="Q74" s="50">
        <v>0.18</v>
      </c>
      <c r="R74" s="50">
        <v>0.83</v>
      </c>
      <c r="S74" s="225"/>
      <c r="T74" s="225">
        <v>0</v>
      </c>
      <c r="U74" s="239">
        <v>55</v>
      </c>
      <c r="V74" s="191">
        <v>1.5</v>
      </c>
      <c r="W74" s="239">
        <v>74</v>
      </c>
      <c r="X74" s="239">
        <v>174</v>
      </c>
      <c r="Y74" s="239">
        <v>222</v>
      </c>
      <c r="Z74" s="239">
        <v>451</v>
      </c>
      <c r="AA74" s="191">
        <v>1.4</v>
      </c>
      <c r="AB74" s="191">
        <v>0.19</v>
      </c>
      <c r="AC74" s="191">
        <v>4</v>
      </c>
      <c r="AD74" s="50">
        <v>1.26</v>
      </c>
      <c r="AE74" s="50">
        <v>0</v>
      </c>
      <c r="AF74" s="50">
        <v>0</v>
      </c>
      <c r="AG74" s="50">
        <v>0</v>
      </c>
      <c r="AH74" s="191">
        <v>0</v>
      </c>
      <c r="AI74" s="50">
        <v>0.16</v>
      </c>
      <c r="AJ74" s="50">
        <v>0.06</v>
      </c>
      <c r="AK74" s="50">
        <v>2.6</v>
      </c>
      <c r="AL74" s="191">
        <v>0.13600000000000001</v>
      </c>
      <c r="AM74" s="50">
        <v>42</v>
      </c>
      <c r="AN74" s="50">
        <v>0</v>
      </c>
    </row>
    <row r="75" spans="1:145" ht="12.5" x14ac:dyDescent="0.25">
      <c r="A75" s="417"/>
      <c r="B75" s="418"/>
      <c r="C75" s="431"/>
      <c r="G75" s="225"/>
      <c r="L75" s="225"/>
      <c r="M75" s="191"/>
      <c r="O75" s="225"/>
      <c r="S75" s="225"/>
      <c r="T75" s="225"/>
      <c r="U75" s="239"/>
      <c r="V75" s="191"/>
      <c r="W75" s="239"/>
      <c r="X75" s="239"/>
      <c r="Y75" s="239"/>
      <c r="Z75" s="239"/>
      <c r="AA75" s="191"/>
      <c r="AB75" s="191"/>
      <c r="AC75" s="191"/>
      <c r="AH75" s="191"/>
      <c r="AL75" s="191"/>
    </row>
    <row r="76" spans="1:145" ht="15" customHeight="1" x14ac:dyDescent="0.25">
      <c r="A76" s="417">
        <v>1</v>
      </c>
      <c r="B76" s="418" t="s">
        <v>555</v>
      </c>
      <c r="C76" s="431" t="s">
        <v>145</v>
      </c>
      <c r="D76" s="50">
        <v>1</v>
      </c>
      <c r="E76" s="239">
        <v>824.69550059919379</v>
      </c>
      <c r="F76" s="225">
        <v>51.790608998801616</v>
      </c>
      <c r="G76" s="225">
        <v>34.388510334855248</v>
      </c>
      <c r="H76" s="191">
        <v>1.2150778951955552</v>
      </c>
      <c r="I76" s="225">
        <v>6.9678069506482201</v>
      </c>
      <c r="J76" s="225">
        <v>6.863492755202091</v>
      </c>
      <c r="K76" s="50">
        <v>0</v>
      </c>
      <c r="L76" s="225">
        <v>5.7195772960017432E-2</v>
      </c>
      <c r="M76" s="191">
        <v>0.96404837128227483</v>
      </c>
      <c r="N76" s="225">
        <v>1.1019718923630026</v>
      </c>
      <c r="O76" s="225">
        <v>0</v>
      </c>
      <c r="P76" s="191">
        <v>0.1650370410720122</v>
      </c>
      <c r="Q76" s="191">
        <v>0.11592221374877437</v>
      </c>
      <c r="R76" s="191">
        <v>0.49027671859679706</v>
      </c>
      <c r="S76" s="225">
        <v>33.079460032287137</v>
      </c>
      <c r="T76" s="225">
        <v>1.302019620354951</v>
      </c>
      <c r="U76" s="239">
        <v>72.077568362566737</v>
      </c>
      <c r="V76" s="191">
        <v>1.8050985946181499</v>
      </c>
      <c r="W76" s="239">
        <v>44.733631114500497</v>
      </c>
      <c r="X76" s="239">
        <v>128.88876783963394</v>
      </c>
      <c r="Y76" s="239">
        <v>143.70846497439808</v>
      </c>
      <c r="Z76" s="239">
        <v>259.99019501034968</v>
      </c>
      <c r="AA76" s="191">
        <v>1.0530558884410066</v>
      </c>
      <c r="AB76" s="191">
        <v>0.17874496132476303</v>
      </c>
      <c r="AC76" s="191">
        <v>2.2445255474452552</v>
      </c>
      <c r="AD76" s="191">
        <v>1034.9726277372263</v>
      </c>
      <c r="AE76" s="50">
        <v>0</v>
      </c>
      <c r="AF76" s="50">
        <v>0</v>
      </c>
      <c r="AG76" s="50">
        <v>0</v>
      </c>
      <c r="AH76" s="191">
        <v>0.32683298834295677</v>
      </c>
      <c r="AI76" s="191">
        <v>0.13134764135526744</v>
      </c>
      <c r="AJ76" s="191">
        <v>3.5817627192504628E-2</v>
      </c>
      <c r="AK76" s="225">
        <v>1.3728129425863382</v>
      </c>
      <c r="AL76" s="191">
        <v>0.10058285216254494</v>
      </c>
      <c r="AM76" s="239">
        <v>17.077023640919489</v>
      </c>
      <c r="AN76" s="267"/>
    </row>
    <row r="77" spans="1:145" ht="12.5" x14ac:dyDescent="0.25">
      <c r="A77" s="417"/>
      <c r="B77" s="418"/>
      <c r="C77" s="431"/>
      <c r="G77" s="225"/>
      <c r="L77" s="225"/>
      <c r="M77" s="191"/>
      <c r="O77" s="225"/>
      <c r="S77" s="225"/>
      <c r="T77" s="225"/>
      <c r="U77" s="239"/>
      <c r="V77" s="191"/>
      <c r="W77" s="239"/>
      <c r="X77" s="239"/>
      <c r="Y77" s="239"/>
      <c r="Z77" s="239"/>
      <c r="AA77" s="191"/>
      <c r="AB77" s="191"/>
      <c r="AC77" s="191"/>
      <c r="AH77" s="191"/>
      <c r="AK77" s="225"/>
      <c r="AL77" s="191"/>
    </row>
    <row r="78" spans="1:145" ht="12.75" customHeight="1" x14ac:dyDescent="0.25">
      <c r="A78" s="417">
        <v>1</v>
      </c>
      <c r="B78" s="418" t="s">
        <v>556</v>
      </c>
      <c r="C78" s="431" t="s">
        <v>468</v>
      </c>
      <c r="D78" s="50">
        <v>1</v>
      </c>
      <c r="E78" s="239">
        <v>1070.5999999999999</v>
      </c>
      <c r="F78" s="50">
        <v>35.4</v>
      </c>
      <c r="G78" s="225">
        <v>49.3</v>
      </c>
      <c r="H78" s="191">
        <v>1.4</v>
      </c>
      <c r="I78" s="50">
        <v>8.5</v>
      </c>
      <c r="J78" s="50">
        <v>8.5</v>
      </c>
      <c r="K78" s="50">
        <v>0</v>
      </c>
      <c r="L78" s="225">
        <v>3.1</v>
      </c>
      <c r="M78" s="191">
        <v>2.1</v>
      </c>
      <c r="N78" s="50">
        <v>1.8</v>
      </c>
      <c r="O78" s="225">
        <v>0</v>
      </c>
      <c r="P78" s="50">
        <v>0.32</v>
      </c>
      <c r="Q78" s="50">
        <v>0.15</v>
      </c>
      <c r="R78" s="50">
        <v>0.72</v>
      </c>
      <c r="S78" s="225"/>
      <c r="T78" s="225">
        <v>0</v>
      </c>
      <c r="U78" s="239">
        <v>56</v>
      </c>
      <c r="V78" s="191">
        <v>1.2</v>
      </c>
      <c r="W78" s="239">
        <v>29</v>
      </c>
      <c r="X78" s="239">
        <v>103</v>
      </c>
      <c r="Y78" s="239">
        <v>138</v>
      </c>
      <c r="Z78" s="239">
        <v>490</v>
      </c>
      <c r="AA78" s="191">
        <v>1</v>
      </c>
      <c r="AB78" s="191">
        <v>0.3</v>
      </c>
      <c r="AC78" s="191">
        <v>6</v>
      </c>
      <c r="AD78" s="50">
        <v>0.46</v>
      </c>
      <c r="AE78" s="50">
        <v>0</v>
      </c>
      <c r="AG78" s="50">
        <v>0</v>
      </c>
      <c r="AH78" s="191">
        <v>0</v>
      </c>
      <c r="AI78" s="50">
        <v>0.15</v>
      </c>
      <c r="AJ78" s="50">
        <v>0.04</v>
      </c>
      <c r="AK78" s="225">
        <v>1.2</v>
      </c>
      <c r="AL78" s="191">
        <v>7.1999999999999995E-2</v>
      </c>
      <c r="AM78" s="50">
        <v>30</v>
      </c>
      <c r="AN78" s="50">
        <v>0</v>
      </c>
    </row>
    <row r="79" spans="1:145" ht="12.5" x14ac:dyDescent="0.25">
      <c r="A79" s="417"/>
      <c r="B79" s="418"/>
      <c r="C79" s="431"/>
      <c r="G79" s="225"/>
      <c r="L79" s="225"/>
      <c r="M79" s="191"/>
      <c r="O79" s="225"/>
      <c r="S79" s="225"/>
      <c r="T79" s="225"/>
      <c r="U79" s="239"/>
      <c r="V79" s="191"/>
      <c r="W79" s="239"/>
      <c r="X79" s="239"/>
      <c r="Y79" s="239"/>
      <c r="Z79" s="239"/>
      <c r="AA79" s="191"/>
      <c r="AB79" s="191"/>
      <c r="AC79" s="191"/>
      <c r="AH79" s="191"/>
      <c r="AK79" s="225"/>
      <c r="AL79" s="191"/>
    </row>
    <row r="80" spans="1:145" ht="12.5" x14ac:dyDescent="0.25">
      <c r="A80" s="417">
        <v>1</v>
      </c>
      <c r="B80" s="418" t="s">
        <v>558</v>
      </c>
      <c r="C80" s="431" t="s">
        <v>218</v>
      </c>
      <c r="D80" s="50">
        <v>1</v>
      </c>
      <c r="E80" s="239">
        <v>818.1588408323347</v>
      </c>
      <c r="F80" s="225">
        <v>51.790608998801616</v>
      </c>
      <c r="G80" s="225">
        <v>37.755880517782686</v>
      </c>
      <c r="H80" s="191">
        <v>1.1170279986926681</v>
      </c>
      <c r="I80" s="225">
        <v>6.3686131386861318</v>
      </c>
      <c r="J80" s="225">
        <v>6.2642989432400045</v>
      </c>
      <c r="K80" s="50">
        <v>0</v>
      </c>
      <c r="L80" s="225">
        <v>5.7195772960017432E-2</v>
      </c>
      <c r="M80" s="191">
        <v>0.96404837128227483</v>
      </c>
      <c r="N80" s="225">
        <v>0.7751389040200457</v>
      </c>
      <c r="O80" s="225">
        <v>0</v>
      </c>
      <c r="P80" s="191">
        <v>0.11056487634818607</v>
      </c>
      <c r="Q80" s="191">
        <v>6.1450049024948245E-2</v>
      </c>
      <c r="R80" s="191">
        <v>0.32686022442531865</v>
      </c>
      <c r="S80" s="225">
        <v>36.595390664461377</v>
      </c>
      <c r="T80" s="225">
        <v>1.146384864001162</v>
      </c>
      <c r="U80" s="239">
        <v>77.524784834949344</v>
      </c>
      <c r="V80" s="191">
        <v>1.2059047826560627</v>
      </c>
      <c r="W80" s="239">
        <v>18.042270399825689</v>
      </c>
      <c r="X80" s="239">
        <v>68.969386643425196</v>
      </c>
      <c r="Y80" s="239">
        <v>78.34186730580673</v>
      </c>
      <c r="Z80" s="239">
        <v>259.44547336311143</v>
      </c>
      <c r="AA80" s="191">
        <v>0.50833424120274551</v>
      </c>
      <c r="AB80" s="191">
        <v>0.10248393071140646</v>
      </c>
      <c r="AC80" s="191">
        <v>1.699803900206994</v>
      </c>
      <c r="AD80" s="191">
        <v>381.30665105131277</v>
      </c>
      <c r="AE80" s="50">
        <v>0</v>
      </c>
      <c r="AF80" s="50">
        <v>0</v>
      </c>
      <c r="AG80" s="50">
        <v>0</v>
      </c>
      <c r="AH80" s="191">
        <v>0.16341649417147838</v>
      </c>
      <c r="AI80" s="191">
        <v>0.10846933217126049</v>
      </c>
      <c r="AJ80" s="191">
        <v>2.2744307658786357E-2</v>
      </c>
      <c r="AK80" s="225">
        <v>0.71914696590042482</v>
      </c>
      <c r="AL80" s="191">
        <v>5.1557903911101426E-2</v>
      </c>
      <c r="AM80" s="239">
        <v>11.629807168536878</v>
      </c>
      <c r="AN80" s="239">
        <v>8.1708247085739182E-4</v>
      </c>
    </row>
    <row r="81" spans="1:145" ht="12.5" x14ac:dyDescent="0.25">
      <c r="A81" s="420"/>
      <c r="B81" s="418"/>
      <c r="C81" s="431"/>
      <c r="G81" s="225"/>
      <c r="L81" s="225"/>
      <c r="M81" s="191"/>
      <c r="O81" s="225"/>
      <c r="S81" s="225"/>
      <c r="T81" s="225"/>
      <c r="U81" s="239"/>
      <c r="V81" s="191"/>
      <c r="W81" s="239"/>
      <c r="X81" s="239"/>
      <c r="Y81" s="239"/>
      <c r="Z81" s="239"/>
      <c r="AA81" s="191"/>
      <c r="AB81" s="191"/>
      <c r="AC81" s="191"/>
    </row>
    <row r="82" spans="1:145" s="200" customFormat="1" ht="15" customHeight="1" x14ac:dyDescent="0.3">
      <c r="A82"/>
      <c r="B82"/>
      <c r="C82" s="403" t="s">
        <v>1330</v>
      </c>
      <c r="D82" s="12"/>
      <c r="E82" s="12"/>
      <c r="F82" s="50"/>
      <c r="G82" s="225"/>
      <c r="H82" s="50"/>
      <c r="I82" s="50"/>
      <c r="J82" s="50"/>
      <c r="K82" s="50"/>
      <c r="L82" s="225"/>
      <c r="M82" s="191"/>
      <c r="N82" s="50"/>
      <c r="O82" s="225"/>
      <c r="P82" s="50"/>
      <c r="Q82" s="50"/>
      <c r="R82" s="50"/>
      <c r="S82" s="225"/>
      <c r="T82" s="225"/>
      <c r="U82" s="239"/>
      <c r="V82" s="191"/>
      <c r="W82" s="239"/>
      <c r="X82" s="239"/>
      <c r="Y82" s="239"/>
      <c r="Z82" s="239"/>
      <c r="AA82" s="191"/>
      <c r="AB82" s="191"/>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c r="BA82" s="50"/>
      <c r="BB82" s="50"/>
      <c r="BC82" s="50"/>
      <c r="BD82" s="50"/>
      <c r="BE82" s="50"/>
      <c r="BF82" s="50"/>
      <c r="BG82" s="50"/>
      <c r="BH82" s="50"/>
      <c r="BI82" s="50"/>
      <c r="BJ82" s="50"/>
      <c r="BK82" s="50"/>
      <c r="BL82" s="50"/>
      <c r="BM82" s="50"/>
      <c r="BN82" s="50"/>
      <c r="BO82" s="50"/>
      <c r="BP82" s="50"/>
      <c r="BQ82" s="50"/>
      <c r="BR82" s="50"/>
      <c r="BS82" s="50"/>
      <c r="BT82" s="50"/>
      <c r="BU82" s="50"/>
      <c r="BV82" s="50"/>
      <c r="BW82" s="50"/>
      <c r="BX82" s="50"/>
      <c r="BY82" s="50"/>
      <c r="BZ82" s="50"/>
      <c r="CA82" s="50"/>
      <c r="CB82" s="50"/>
      <c r="CC82" s="50"/>
      <c r="CD82" s="50"/>
      <c r="CE82" s="50"/>
      <c r="CF82" s="50"/>
      <c r="CG82" s="50"/>
      <c r="CH82" s="50"/>
      <c r="CI82" s="50"/>
      <c r="CJ82" s="50"/>
      <c r="CK82" s="50"/>
      <c r="CL82" s="50"/>
      <c r="CM82" s="50"/>
      <c r="CN82" s="50"/>
      <c r="CO82" s="50"/>
      <c r="CP82" s="50"/>
      <c r="CQ82" s="50"/>
      <c r="CR82" s="50"/>
      <c r="CS82" s="50"/>
      <c r="CT82" s="50"/>
      <c r="CU82" s="50"/>
      <c r="CV82" s="50"/>
      <c r="CW82" s="50"/>
      <c r="CX82" s="50"/>
      <c r="CY82" s="50"/>
      <c r="CZ82" s="50"/>
      <c r="DA82" s="50"/>
      <c r="DB82" s="50"/>
      <c r="DC82" s="50"/>
      <c r="DD82" s="50"/>
      <c r="DE82" s="50"/>
      <c r="DF82" s="50"/>
      <c r="DG82" s="50"/>
      <c r="DH82" s="50"/>
      <c r="DI82" s="50"/>
      <c r="DJ82" s="50"/>
      <c r="DK82" s="50"/>
      <c r="DL82" s="50"/>
      <c r="DM82" s="50"/>
      <c r="DN82" s="50"/>
      <c r="DO82" s="50"/>
      <c r="DP82" s="50"/>
      <c r="DQ82" s="50"/>
      <c r="DR82" s="50"/>
      <c r="DS82" s="50"/>
      <c r="DT82" s="50"/>
      <c r="DU82" s="50"/>
      <c r="DV82" s="50"/>
      <c r="DW82" s="50"/>
      <c r="DX82" s="50"/>
      <c r="DY82" s="50"/>
      <c r="DZ82" s="50"/>
      <c r="EA82" s="50"/>
      <c r="EB82" s="50"/>
      <c r="EC82" s="50"/>
      <c r="ED82" s="50"/>
      <c r="EE82" s="50"/>
      <c r="EF82" s="50"/>
      <c r="EG82" s="50"/>
      <c r="EH82" s="50"/>
      <c r="EI82" s="50"/>
      <c r="EJ82" s="50"/>
      <c r="EK82" s="50"/>
      <c r="EL82" s="50"/>
      <c r="EM82" s="50"/>
      <c r="EN82" s="50"/>
      <c r="EO82" s="50"/>
    </row>
    <row r="83" spans="1:145" ht="12.5" x14ac:dyDescent="0.25">
      <c r="A83" s="426">
        <v>1</v>
      </c>
      <c r="B83" s="418" t="s">
        <v>993</v>
      </c>
      <c r="C83" s="431" t="s">
        <v>416</v>
      </c>
      <c r="D83" s="50">
        <v>1</v>
      </c>
      <c r="E83" s="239">
        <v>1527.34</v>
      </c>
      <c r="F83" s="50">
        <v>9.6999999999999993</v>
      </c>
      <c r="G83" s="225">
        <v>68.909090909090907</v>
      </c>
      <c r="H83" s="50">
        <v>2.11</v>
      </c>
      <c r="I83" s="225">
        <v>12</v>
      </c>
      <c r="J83" s="225">
        <v>12</v>
      </c>
      <c r="K83" s="50">
        <v>0</v>
      </c>
      <c r="L83" s="225">
        <v>3.2</v>
      </c>
      <c r="M83" s="191">
        <v>0.88</v>
      </c>
      <c r="N83" s="50">
        <v>1.8</v>
      </c>
      <c r="O83" s="225">
        <v>0</v>
      </c>
      <c r="P83" s="191">
        <v>0.3</v>
      </c>
      <c r="Q83" s="191">
        <v>0.1</v>
      </c>
      <c r="R83" s="191">
        <v>0.8</v>
      </c>
      <c r="S83" s="225">
        <v>66.909090909090892</v>
      </c>
      <c r="T83" s="225">
        <v>2.0952380952380953</v>
      </c>
      <c r="U83" s="239">
        <v>25</v>
      </c>
      <c r="V83" s="191">
        <v>1.6</v>
      </c>
      <c r="W83" s="239">
        <v>53</v>
      </c>
      <c r="X83" s="239">
        <v>180</v>
      </c>
      <c r="Y83" s="239">
        <v>230</v>
      </c>
      <c r="Z83" s="239">
        <v>11</v>
      </c>
      <c r="AA83" s="191">
        <v>1.5</v>
      </c>
      <c r="AB83" s="191">
        <v>0.3</v>
      </c>
      <c r="AC83" s="191">
        <v>20</v>
      </c>
      <c r="AD83" s="191">
        <v>0.9</v>
      </c>
      <c r="AF83" s="50">
        <v>0</v>
      </c>
      <c r="AH83" s="50" t="s">
        <v>501</v>
      </c>
      <c r="AI83" s="50">
        <v>0.18</v>
      </c>
      <c r="AJ83" s="50">
        <v>0.05</v>
      </c>
      <c r="AK83" s="50">
        <v>2.9</v>
      </c>
      <c r="AL83" s="191">
        <v>0.1</v>
      </c>
      <c r="AM83" s="50">
        <v>23</v>
      </c>
      <c r="AN83" s="50">
        <v>0</v>
      </c>
    </row>
    <row r="84" spans="1:145" ht="12.5" x14ac:dyDescent="0.25">
      <c r="A84" s="420"/>
      <c r="B84" s="423"/>
      <c r="C84" s="431"/>
      <c r="G84" s="225"/>
      <c r="L84" s="225"/>
      <c r="M84" s="191"/>
      <c r="O84" s="225"/>
      <c r="P84" s="191"/>
      <c r="Q84" s="191"/>
      <c r="R84" s="191"/>
      <c r="S84" s="225"/>
      <c r="T84" s="225"/>
      <c r="U84" s="239"/>
      <c r="V84" s="191"/>
      <c r="W84" s="239"/>
      <c r="X84" s="239"/>
      <c r="Y84" s="239"/>
      <c r="Z84" s="239"/>
      <c r="AA84" s="191"/>
      <c r="AB84" s="191"/>
      <c r="AC84" s="191"/>
      <c r="AD84" s="191"/>
    </row>
    <row r="85" spans="1:145" ht="12.5" x14ac:dyDescent="0.25">
      <c r="A85" s="417">
        <v>1</v>
      </c>
      <c r="B85" s="418" t="s">
        <v>992</v>
      </c>
      <c r="C85" s="431" t="s">
        <v>1605</v>
      </c>
      <c r="D85" s="50">
        <v>1</v>
      </c>
      <c r="E85" s="239">
        <v>361.51</v>
      </c>
      <c r="F85" s="50">
        <v>78.099999999999994</v>
      </c>
      <c r="G85" s="225">
        <v>16.818181818181817</v>
      </c>
      <c r="H85" s="50">
        <v>2.11</v>
      </c>
      <c r="I85" s="225">
        <v>12</v>
      </c>
      <c r="J85" s="225">
        <v>12</v>
      </c>
      <c r="K85" s="50">
        <v>0</v>
      </c>
      <c r="L85" s="225">
        <v>1.8</v>
      </c>
      <c r="M85" s="191">
        <v>0.27</v>
      </c>
      <c r="N85" s="50">
        <v>0.5</v>
      </c>
      <c r="O85" s="225">
        <v>0</v>
      </c>
      <c r="P85" s="191">
        <v>0.1</v>
      </c>
      <c r="Q85" s="191" t="s">
        <v>501</v>
      </c>
      <c r="R85" s="191">
        <v>0.2</v>
      </c>
      <c r="S85" s="225">
        <v>16.545454545454543</v>
      </c>
      <c r="T85" s="225">
        <v>0.2857142857142857</v>
      </c>
      <c r="U85" s="239">
        <v>6</v>
      </c>
      <c r="V85" s="191">
        <v>0.5</v>
      </c>
      <c r="W85" s="239">
        <v>14</v>
      </c>
      <c r="X85" s="239">
        <v>42</v>
      </c>
      <c r="Y85" s="239">
        <v>25</v>
      </c>
      <c r="Z85" s="239">
        <v>1</v>
      </c>
      <c r="AA85" s="191">
        <v>0.5</v>
      </c>
      <c r="AB85" s="191">
        <v>0.09</v>
      </c>
      <c r="AC85" s="191">
        <v>5</v>
      </c>
      <c r="AD85" s="191">
        <v>0.3</v>
      </c>
      <c r="AF85" s="50">
        <v>0</v>
      </c>
      <c r="AH85" s="50" t="s">
        <v>501</v>
      </c>
      <c r="AI85" s="50">
        <v>0.03</v>
      </c>
      <c r="AJ85" s="50" t="s">
        <v>501</v>
      </c>
      <c r="AK85" s="50">
        <v>0.5</v>
      </c>
      <c r="AL85" s="50">
        <v>0.01</v>
      </c>
      <c r="AM85" s="50">
        <v>3</v>
      </c>
      <c r="AN85" s="50">
        <v>0</v>
      </c>
    </row>
    <row r="86" spans="1:145" ht="12.5" x14ac:dyDescent="0.25">
      <c r="A86" s="417"/>
      <c r="B86" s="418"/>
      <c r="C86" s="431"/>
      <c r="G86" s="225"/>
      <c r="L86" s="225"/>
      <c r="M86" s="191"/>
      <c r="O86" s="225"/>
      <c r="S86" s="225"/>
      <c r="T86" s="225"/>
      <c r="U86" s="239"/>
      <c r="V86" s="191"/>
      <c r="W86" s="239"/>
      <c r="X86" s="239"/>
      <c r="Y86" s="239"/>
      <c r="Z86" s="239"/>
      <c r="AA86" s="191"/>
      <c r="AB86" s="191"/>
      <c r="AC86" s="191"/>
    </row>
    <row r="87" spans="1:145" ht="12.5" x14ac:dyDescent="0.25">
      <c r="A87" s="417">
        <v>2</v>
      </c>
      <c r="B87" s="418" t="s">
        <v>994</v>
      </c>
      <c r="C87" s="431" t="s">
        <v>1405</v>
      </c>
      <c r="D87" s="50">
        <v>1</v>
      </c>
      <c r="E87" s="239">
        <v>1690.26</v>
      </c>
      <c r="F87" s="50">
        <v>9.1</v>
      </c>
      <c r="G87" s="225">
        <v>65.181818181818173</v>
      </c>
      <c r="H87" s="50">
        <v>2.12</v>
      </c>
      <c r="I87" s="50">
        <v>12.1</v>
      </c>
      <c r="J87" s="50">
        <v>12.1</v>
      </c>
      <c r="K87" s="50">
        <v>0</v>
      </c>
      <c r="L87" s="225"/>
      <c r="M87" s="191">
        <v>1.1200000000000001</v>
      </c>
      <c r="N87" s="50">
        <v>8.1999999999999993</v>
      </c>
      <c r="O87" s="216">
        <v>0.03</v>
      </c>
      <c r="P87" s="191">
        <v>2.2999999999999998</v>
      </c>
      <c r="Q87" s="191">
        <v>3.5</v>
      </c>
      <c r="R87" s="191">
        <v>0.9</v>
      </c>
      <c r="S87" s="225">
        <v>63.454545454545446</v>
      </c>
      <c r="T87" s="225">
        <v>1.8095238095238093</v>
      </c>
      <c r="U87" s="239">
        <v>28</v>
      </c>
      <c r="V87" s="191">
        <v>1.5</v>
      </c>
      <c r="W87" s="239">
        <v>43</v>
      </c>
      <c r="X87" s="239">
        <v>200</v>
      </c>
      <c r="Y87" s="239">
        <v>260</v>
      </c>
      <c r="Z87" s="239">
        <v>180</v>
      </c>
      <c r="AA87" s="191">
        <v>1.3</v>
      </c>
      <c r="AB87" s="191">
        <v>0.24</v>
      </c>
      <c r="AC87" s="191"/>
      <c r="AD87" s="191">
        <v>800</v>
      </c>
      <c r="AF87" s="50">
        <v>0</v>
      </c>
      <c r="AH87" s="50">
        <v>0.37000000476837158</v>
      </c>
      <c r="AI87" s="50">
        <v>0.26</v>
      </c>
      <c r="AJ87" s="191">
        <v>0.1</v>
      </c>
      <c r="AK87" s="50">
        <v>2.2000000000000002</v>
      </c>
      <c r="AL87" s="50">
        <v>0.1</v>
      </c>
      <c r="AM87" s="50">
        <v>29</v>
      </c>
      <c r="AN87" s="50">
        <v>0</v>
      </c>
    </row>
    <row r="88" spans="1:145" ht="12.5" x14ac:dyDescent="0.25">
      <c r="A88" s="417"/>
      <c r="B88" s="418"/>
      <c r="C88" s="431"/>
      <c r="G88" s="225"/>
      <c r="L88" s="225"/>
      <c r="M88" s="191"/>
      <c r="O88" s="225"/>
      <c r="S88" s="225"/>
      <c r="T88" s="225"/>
      <c r="U88" s="239"/>
      <c r="V88" s="191"/>
      <c r="W88" s="239"/>
      <c r="X88" s="239"/>
      <c r="Y88" s="239"/>
      <c r="Z88" s="239"/>
      <c r="AA88" s="191"/>
      <c r="AB88" s="191"/>
      <c r="AC88" s="191"/>
    </row>
    <row r="89" spans="1:145" ht="12.5" x14ac:dyDescent="0.25">
      <c r="A89" s="417">
        <v>2</v>
      </c>
      <c r="B89" s="418" t="s">
        <v>995</v>
      </c>
      <c r="C89" s="431" t="s">
        <v>1406</v>
      </c>
      <c r="D89" s="50">
        <v>1</v>
      </c>
      <c r="E89" s="239">
        <v>149.5805309734514</v>
      </c>
      <c r="F89" s="225">
        <v>91.531681415929199</v>
      </c>
      <c r="G89" s="225">
        <v>5.7683024939662095</v>
      </c>
      <c r="H89" s="191">
        <v>0.18761061946902657</v>
      </c>
      <c r="I89" s="225">
        <v>1.0707964601769913</v>
      </c>
      <c r="J89" s="225">
        <v>1.0707964601769913</v>
      </c>
      <c r="K89" s="50">
        <v>0</v>
      </c>
      <c r="L89" s="225">
        <v>0</v>
      </c>
      <c r="M89" s="191">
        <v>0.52318584070796459</v>
      </c>
      <c r="N89" s="225">
        <v>0.7256637168141592</v>
      </c>
      <c r="O89" s="225">
        <v>2.6548672566371683</v>
      </c>
      <c r="P89" s="191">
        <v>0.20353982300884954</v>
      </c>
      <c r="Q89" s="191">
        <v>0.30973451327433627</v>
      </c>
      <c r="R89" s="191">
        <v>7.9646017699115043E-2</v>
      </c>
      <c r="S89" s="225">
        <v>5.6154465004022525</v>
      </c>
      <c r="T89" s="225">
        <v>0.16013485040033709</v>
      </c>
      <c r="U89" s="239">
        <v>3.9292035398230083</v>
      </c>
      <c r="V89" s="191">
        <v>0.13380530973451327</v>
      </c>
      <c r="W89" s="239">
        <v>4.7823008849557525</v>
      </c>
      <c r="X89" s="239">
        <v>17.702654867256637</v>
      </c>
      <c r="Y89" s="239">
        <v>23.323893805309734</v>
      </c>
      <c r="Z89" s="239">
        <v>156.46017699115043</v>
      </c>
      <c r="AA89" s="191">
        <v>0.11539823008849559</v>
      </c>
      <c r="AB89" s="191">
        <v>2.6477876106194689E-2</v>
      </c>
      <c r="AC89" s="191">
        <v>0</v>
      </c>
      <c r="AD89" s="191">
        <v>70.796460176991147</v>
      </c>
      <c r="AE89" s="50">
        <v>0</v>
      </c>
      <c r="AF89" s="50">
        <v>0</v>
      </c>
      <c r="AG89" s="50">
        <v>0</v>
      </c>
      <c r="AH89" s="191">
        <v>3.2743363253838191E-2</v>
      </c>
      <c r="AI89" s="191">
        <v>1.3805309734513273E-2</v>
      </c>
      <c r="AJ89" s="191">
        <v>7.4336283185840717E-3</v>
      </c>
      <c r="AK89" s="225">
        <v>0.1168141592920354</v>
      </c>
      <c r="AL89" s="191">
        <v>5.3097345132743362E-3</v>
      </c>
      <c r="AM89" s="239">
        <v>1.2831858407079646</v>
      </c>
      <c r="AN89" s="50">
        <v>0</v>
      </c>
    </row>
    <row r="90" spans="1:145" ht="12.5" x14ac:dyDescent="0.25">
      <c r="A90" s="420"/>
      <c r="B90" s="418"/>
      <c r="C90" s="431"/>
      <c r="G90" s="225"/>
      <c r="L90" s="225"/>
      <c r="M90" s="191"/>
      <c r="O90" s="225"/>
      <c r="S90" s="225"/>
      <c r="T90" s="225"/>
      <c r="U90" s="239"/>
      <c r="V90" s="191"/>
      <c r="W90" s="239"/>
      <c r="X90" s="239"/>
      <c r="Y90" s="239"/>
      <c r="Z90" s="239"/>
      <c r="AA90" s="191"/>
      <c r="AB90" s="191"/>
      <c r="AC90" s="191"/>
    </row>
    <row r="91" spans="1:145" ht="12.5" x14ac:dyDescent="0.25">
      <c r="A91" s="417">
        <v>1</v>
      </c>
      <c r="B91" s="418" t="s">
        <v>997</v>
      </c>
      <c r="C91" s="431" t="s">
        <v>444</v>
      </c>
      <c r="D91" s="50">
        <v>1</v>
      </c>
      <c r="E91" s="239">
        <v>1525.64</v>
      </c>
      <c r="F91" s="50">
        <v>9.8000000000000007</v>
      </c>
      <c r="G91" s="225">
        <v>67.36363636363636</v>
      </c>
      <c r="H91" s="50">
        <v>2.11</v>
      </c>
      <c r="I91" s="225">
        <v>12</v>
      </c>
      <c r="J91" s="225">
        <v>12</v>
      </c>
      <c r="K91" s="50">
        <v>0</v>
      </c>
      <c r="L91" s="225">
        <v>3.2</v>
      </c>
      <c r="M91" s="191">
        <v>0.88</v>
      </c>
      <c r="N91" s="50">
        <v>1.8</v>
      </c>
      <c r="O91" s="225">
        <v>0</v>
      </c>
      <c r="P91" s="191">
        <v>0.2</v>
      </c>
      <c r="Q91" s="191">
        <v>0.2</v>
      </c>
      <c r="R91" s="191">
        <v>0.8</v>
      </c>
      <c r="S91" s="225">
        <v>64.36363636363636</v>
      </c>
      <c r="T91" s="225">
        <v>3.1428571428571423</v>
      </c>
      <c r="U91" s="239">
        <v>25</v>
      </c>
      <c r="V91" s="191">
        <v>2.1</v>
      </c>
      <c r="W91" s="239">
        <v>56</v>
      </c>
      <c r="X91" s="239">
        <v>190</v>
      </c>
      <c r="Y91" s="239">
        <v>250</v>
      </c>
      <c r="Z91" s="239">
        <v>3</v>
      </c>
      <c r="AA91" s="191">
        <v>1.5</v>
      </c>
      <c r="AB91" s="191">
        <v>0.32</v>
      </c>
      <c r="AC91" s="191">
        <v>17</v>
      </c>
      <c r="AD91" s="191">
        <v>0.9</v>
      </c>
      <c r="AF91" s="50">
        <v>0</v>
      </c>
      <c r="AG91" s="50">
        <v>0</v>
      </c>
      <c r="AH91" s="50" t="s">
        <v>501</v>
      </c>
      <c r="AI91" s="50">
        <v>0.22</v>
      </c>
      <c r="AJ91" s="50">
        <v>0.03</v>
      </c>
      <c r="AK91" s="50">
        <v>3.1</v>
      </c>
      <c r="AL91" s="50">
        <v>0.17</v>
      </c>
      <c r="AM91" s="50">
        <v>23</v>
      </c>
      <c r="AN91" s="50">
        <v>0</v>
      </c>
    </row>
    <row r="92" spans="1:145" ht="12.5" x14ac:dyDescent="0.25">
      <c r="A92" s="417"/>
      <c r="B92" s="418"/>
      <c r="C92" s="431"/>
      <c r="G92" s="225"/>
      <c r="L92" s="225"/>
      <c r="M92" s="191"/>
      <c r="O92" s="225"/>
      <c r="P92" s="191"/>
      <c r="Q92" s="191"/>
      <c r="R92" s="191"/>
      <c r="S92" s="225"/>
      <c r="T92" s="225"/>
      <c r="U92" s="239"/>
      <c r="V92" s="191"/>
      <c r="W92" s="239"/>
      <c r="X92" s="239"/>
      <c r="Y92" s="239"/>
      <c r="Z92" s="239"/>
      <c r="AA92" s="191"/>
      <c r="AB92" s="191"/>
      <c r="AC92" s="191"/>
      <c r="AD92" s="191"/>
    </row>
    <row r="93" spans="1:145" ht="12.5" x14ac:dyDescent="0.25">
      <c r="A93" s="417">
        <v>1</v>
      </c>
      <c r="B93" s="418" t="s">
        <v>998</v>
      </c>
      <c r="C93" s="431" t="s">
        <v>450</v>
      </c>
      <c r="D93" s="50">
        <v>1</v>
      </c>
      <c r="E93" s="239">
        <v>438.61</v>
      </c>
      <c r="F93" s="50">
        <v>73.8</v>
      </c>
      <c r="G93" s="225">
        <v>20.18181818181818</v>
      </c>
      <c r="H93" s="50">
        <v>0.63</v>
      </c>
      <c r="I93" s="50">
        <v>3.6</v>
      </c>
      <c r="J93" s="50">
        <v>3.6</v>
      </c>
      <c r="K93" s="50">
        <v>0</v>
      </c>
      <c r="L93" s="225">
        <v>1.8</v>
      </c>
      <c r="M93" s="191">
        <v>0.27</v>
      </c>
      <c r="N93" s="50">
        <v>0.7</v>
      </c>
      <c r="O93" s="225">
        <v>0</v>
      </c>
      <c r="P93" s="191">
        <v>0.1</v>
      </c>
      <c r="Q93" s="191">
        <v>0.1</v>
      </c>
      <c r="R93" s="191">
        <v>0.3</v>
      </c>
      <c r="S93" s="225">
        <v>19.727272727272727</v>
      </c>
      <c r="T93" s="225">
        <v>0.47619047619047616</v>
      </c>
      <c r="U93" s="239">
        <v>7</v>
      </c>
      <c r="V93" s="191">
        <v>0.5</v>
      </c>
      <c r="W93" s="239">
        <v>15</v>
      </c>
      <c r="X93" s="239">
        <v>44</v>
      </c>
      <c r="Y93" s="239">
        <v>45</v>
      </c>
      <c r="Z93" s="239">
        <v>1</v>
      </c>
      <c r="AA93" s="191">
        <v>0.5</v>
      </c>
      <c r="AB93" s="191">
        <v>0.1</v>
      </c>
      <c r="AC93" s="191">
        <v>5</v>
      </c>
      <c r="AD93" s="191">
        <v>0.3</v>
      </c>
      <c r="AF93" s="50">
        <v>0</v>
      </c>
      <c r="AG93" s="50">
        <v>0</v>
      </c>
      <c r="AH93" s="50" t="s">
        <v>501</v>
      </c>
      <c r="AI93" s="50">
        <v>0.01</v>
      </c>
      <c r="AJ93" s="50">
        <v>0.01</v>
      </c>
      <c r="AK93" s="50">
        <v>0.5</v>
      </c>
      <c r="AL93" s="50">
        <v>0.02</v>
      </c>
      <c r="AM93" s="50">
        <v>7</v>
      </c>
      <c r="AN93" s="50">
        <v>0</v>
      </c>
    </row>
    <row r="94" spans="1:145" ht="12.5" x14ac:dyDescent="0.25">
      <c r="A94" s="417"/>
      <c r="B94" s="418"/>
      <c r="C94" s="431"/>
      <c r="G94" s="225"/>
      <c r="L94" s="225"/>
      <c r="M94" s="191"/>
      <c r="O94" s="225"/>
      <c r="S94" s="225"/>
      <c r="T94" s="225"/>
      <c r="U94" s="239"/>
      <c r="V94" s="191"/>
      <c r="W94" s="239"/>
      <c r="X94" s="239"/>
      <c r="Y94" s="239"/>
      <c r="Z94" s="239"/>
      <c r="AA94" s="191"/>
      <c r="AB94" s="191"/>
    </row>
    <row r="95" spans="1:145" ht="12.5" x14ac:dyDescent="0.25">
      <c r="A95" s="417">
        <v>2</v>
      </c>
      <c r="B95" s="418" t="s">
        <v>996</v>
      </c>
      <c r="C95" s="431" t="s">
        <v>543</v>
      </c>
      <c r="D95" s="50">
        <v>1</v>
      </c>
      <c r="E95" s="239">
        <v>284.4705882352942</v>
      </c>
      <c r="F95" s="225">
        <v>85.645882352941186</v>
      </c>
      <c r="G95" s="225">
        <v>6.8317290552584664</v>
      </c>
      <c r="H95" s="191">
        <v>0.52117647058823513</v>
      </c>
      <c r="I95" s="225">
        <v>3.1431372549019607</v>
      </c>
      <c r="J95" s="225">
        <v>1.2117647058823529</v>
      </c>
      <c r="K95" s="225">
        <v>1.9313725490196079</v>
      </c>
      <c r="L95" s="225">
        <v>0.36470588235294121</v>
      </c>
      <c r="M95" s="191">
        <v>0.663921568627451</v>
      </c>
      <c r="N95" s="225">
        <v>2.7509803921568627</v>
      </c>
      <c r="O95" s="225">
        <v>5.8823529411764705E-3</v>
      </c>
      <c r="P95" s="191">
        <v>0.8210784313725491</v>
      </c>
      <c r="Q95" s="191">
        <v>0.87892156862745086</v>
      </c>
      <c r="R95" s="191">
        <v>0.75941176470588245</v>
      </c>
      <c r="S95" s="225">
        <v>6.3101604278074861</v>
      </c>
      <c r="T95" s="225">
        <v>0.48459383753501389</v>
      </c>
      <c r="U95" s="239">
        <v>5.6862745098039218</v>
      </c>
      <c r="V95" s="191">
        <v>0.35803921568627456</v>
      </c>
      <c r="W95" s="239">
        <v>8.6901960784313736</v>
      </c>
      <c r="X95" s="239">
        <v>35.454901960784319</v>
      </c>
      <c r="Y95" s="239">
        <v>58.407843137254901</v>
      </c>
      <c r="Z95" s="239">
        <v>164.21568627450981</v>
      </c>
      <c r="AA95" s="191">
        <v>0.53901960784313729</v>
      </c>
      <c r="AB95" s="191">
        <v>4.1294117647058828E-2</v>
      </c>
      <c r="AC95" s="191">
        <v>2.3725490196078431</v>
      </c>
      <c r="AD95" s="191">
        <v>5.5784313725490193</v>
      </c>
      <c r="AE95" s="239">
        <v>0.79411764705882348</v>
      </c>
      <c r="AF95" s="239">
        <v>4.5294117647058822</v>
      </c>
      <c r="AG95" s="50">
        <v>0</v>
      </c>
      <c r="AH95" s="191">
        <v>0.41764705882352937</v>
      </c>
      <c r="AI95" s="191">
        <v>1.7294117647058824E-2</v>
      </c>
      <c r="AJ95" s="191">
        <v>1.2E-2</v>
      </c>
      <c r="AK95" s="225">
        <v>0.53529411764705881</v>
      </c>
      <c r="AL95" s="191">
        <v>3.4235294117647065E-2</v>
      </c>
      <c r="AM95" s="239">
        <v>2.0098039215686274</v>
      </c>
      <c r="AN95" s="239">
        <v>0.50980392156862753</v>
      </c>
    </row>
    <row r="96" spans="1:145" ht="13.5" customHeight="1" x14ac:dyDescent="0.25">
      <c r="A96" s="420"/>
      <c r="B96" s="418"/>
      <c r="C96" s="431"/>
      <c r="G96" s="225"/>
      <c r="L96" s="225"/>
      <c r="M96" s="191"/>
      <c r="O96" s="225"/>
      <c r="S96" s="225"/>
      <c r="T96" s="225"/>
      <c r="U96" s="239"/>
      <c r="V96" s="191"/>
      <c r="W96" s="239"/>
      <c r="X96" s="239"/>
      <c r="Y96" s="239"/>
      <c r="Z96" s="239"/>
      <c r="AA96" s="191"/>
      <c r="AB96" s="191"/>
    </row>
    <row r="97" spans="1:145" s="200" customFormat="1" x14ac:dyDescent="0.3">
      <c r="A97" s="382"/>
      <c r="B97" s="272"/>
      <c r="C97" s="403" t="s">
        <v>1331</v>
      </c>
      <c r="D97" s="12"/>
      <c r="E97" s="12"/>
      <c r="F97" s="50"/>
      <c r="G97" s="225"/>
      <c r="H97" s="50"/>
      <c r="I97" s="50"/>
      <c r="J97" s="50"/>
      <c r="K97" s="50"/>
      <c r="L97" s="225"/>
      <c r="M97" s="191"/>
      <c r="N97" s="50"/>
      <c r="O97" s="225"/>
      <c r="P97" s="50"/>
      <c r="Q97" s="50"/>
      <c r="R97" s="50"/>
      <c r="S97" s="225"/>
      <c r="T97" s="225"/>
      <c r="U97" s="239"/>
      <c r="V97" s="191"/>
      <c r="W97" s="239"/>
      <c r="X97" s="239"/>
      <c r="Y97" s="239"/>
      <c r="Z97" s="239"/>
      <c r="AA97" s="191"/>
      <c r="AB97" s="191"/>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0"/>
      <c r="CA97" s="50"/>
      <c r="CB97" s="50"/>
      <c r="CC97" s="50"/>
      <c r="CD97" s="50"/>
      <c r="CE97" s="50"/>
      <c r="CF97" s="50"/>
      <c r="CG97" s="50"/>
      <c r="CH97" s="50"/>
      <c r="CI97" s="50"/>
      <c r="CJ97" s="50"/>
      <c r="CK97" s="50"/>
      <c r="CL97" s="50"/>
      <c r="CM97" s="50"/>
      <c r="CN97" s="50"/>
      <c r="CO97" s="50"/>
      <c r="CP97" s="50"/>
      <c r="CQ97" s="50"/>
      <c r="CR97" s="50"/>
      <c r="CS97" s="50"/>
      <c r="CT97" s="50"/>
      <c r="CU97" s="50"/>
      <c r="CV97" s="50"/>
      <c r="CW97" s="50"/>
      <c r="CX97" s="50"/>
      <c r="CY97" s="50"/>
      <c r="CZ97" s="50"/>
      <c r="DA97" s="50"/>
      <c r="DB97" s="50"/>
      <c r="DC97" s="50"/>
      <c r="DD97" s="50"/>
      <c r="DE97" s="50"/>
      <c r="DF97" s="50"/>
      <c r="DG97" s="50"/>
      <c r="DH97" s="50"/>
      <c r="DI97" s="50"/>
      <c r="DJ97" s="50"/>
      <c r="DK97" s="50"/>
      <c r="DL97" s="50"/>
      <c r="DM97" s="50"/>
      <c r="DN97" s="50"/>
      <c r="DO97" s="50"/>
      <c r="DP97" s="50"/>
      <c r="DQ97" s="50"/>
      <c r="DR97" s="50"/>
      <c r="DS97" s="50"/>
      <c r="DT97" s="50"/>
      <c r="DU97" s="50"/>
      <c r="DV97" s="50"/>
      <c r="DW97" s="50"/>
      <c r="DX97" s="50"/>
      <c r="DY97" s="50"/>
      <c r="DZ97" s="50"/>
      <c r="EA97" s="50"/>
      <c r="EB97" s="50"/>
      <c r="EC97" s="50"/>
      <c r="ED97" s="50"/>
      <c r="EE97" s="50"/>
      <c r="EF97" s="50"/>
      <c r="EG97" s="50"/>
      <c r="EH97" s="50"/>
      <c r="EI97" s="50"/>
      <c r="EJ97" s="50"/>
      <c r="EK97" s="50"/>
      <c r="EL97" s="50"/>
      <c r="EM97" s="50"/>
      <c r="EN97" s="50"/>
      <c r="EO97" s="50"/>
    </row>
    <row r="98" spans="1:145" ht="12.5" x14ac:dyDescent="0.25">
      <c r="A98" s="417">
        <v>2</v>
      </c>
      <c r="B98" s="418" t="s">
        <v>1003</v>
      </c>
      <c r="C98" s="431" t="s">
        <v>421</v>
      </c>
      <c r="D98" s="50">
        <v>1</v>
      </c>
      <c r="E98" s="239">
        <v>1638.2</v>
      </c>
      <c r="F98" s="50">
        <v>20.2</v>
      </c>
      <c r="G98" s="225">
        <v>53.090909090909086</v>
      </c>
      <c r="H98" s="50">
        <v>0.94</v>
      </c>
      <c r="I98" s="50">
        <v>5.4</v>
      </c>
      <c r="J98" s="50">
        <v>5.4</v>
      </c>
      <c r="K98" s="50">
        <v>0</v>
      </c>
      <c r="L98" s="225"/>
      <c r="M98" s="191">
        <v>1.2</v>
      </c>
      <c r="N98" s="50">
        <v>15.1</v>
      </c>
      <c r="O98" s="225"/>
      <c r="P98" s="191">
        <v>8.4</v>
      </c>
      <c r="Q98" s="191">
        <v>3.8</v>
      </c>
      <c r="R98" s="191">
        <v>1.6</v>
      </c>
      <c r="S98" s="225">
        <v>19.909090909090907</v>
      </c>
      <c r="T98" s="225">
        <v>34.761904761904759</v>
      </c>
      <c r="U98" s="239">
        <v>42</v>
      </c>
      <c r="V98" s="191">
        <v>1.1000000000000001</v>
      </c>
      <c r="W98" s="239">
        <v>12</v>
      </c>
      <c r="X98" s="239">
        <v>120</v>
      </c>
      <c r="Y98" s="239">
        <v>120</v>
      </c>
      <c r="Z98" s="239">
        <v>380</v>
      </c>
      <c r="AA98" s="191">
        <v>0.5</v>
      </c>
      <c r="AB98" s="191">
        <v>0.1</v>
      </c>
      <c r="AH98" s="50">
        <v>0.86</v>
      </c>
      <c r="AI98" s="50">
        <v>0.06</v>
      </c>
      <c r="AJ98" s="50">
        <v>0.11</v>
      </c>
      <c r="AK98" s="50">
        <v>0.5</v>
      </c>
      <c r="AN98" s="50">
        <v>0</v>
      </c>
    </row>
    <row r="99" spans="1:145" ht="12.5" x14ac:dyDescent="0.25">
      <c r="A99" s="417"/>
      <c r="B99" s="418"/>
      <c r="C99" s="431"/>
      <c r="G99" s="225"/>
      <c r="L99" s="225"/>
      <c r="M99" s="191"/>
      <c r="O99" s="225"/>
      <c r="P99" s="191"/>
      <c r="Q99" s="191"/>
      <c r="R99" s="191"/>
      <c r="S99" s="225"/>
      <c r="T99" s="225"/>
      <c r="U99" s="239"/>
      <c r="V99" s="191"/>
      <c r="W99" s="239"/>
      <c r="X99" s="239"/>
      <c r="Y99" s="239"/>
      <c r="Z99" s="239"/>
      <c r="AA99" s="191"/>
      <c r="AB99" s="191"/>
    </row>
    <row r="100" spans="1:145" ht="12.5" x14ac:dyDescent="0.25">
      <c r="A100" s="417">
        <v>2</v>
      </c>
      <c r="B100" s="418" t="s">
        <v>1004</v>
      </c>
      <c r="C100" s="431" t="s">
        <v>422</v>
      </c>
      <c r="D100" s="50">
        <v>1</v>
      </c>
      <c r="E100" s="239">
        <v>1557.5</v>
      </c>
      <c r="F100" s="50">
        <v>15.2</v>
      </c>
      <c r="G100" s="225">
        <v>48.18181818181818</v>
      </c>
      <c r="H100" s="50">
        <v>1.05</v>
      </c>
      <c r="I100" s="50">
        <v>6.3</v>
      </c>
      <c r="J100" s="50">
        <v>6.3</v>
      </c>
      <c r="K100" s="50">
        <v>0</v>
      </c>
      <c r="L100" s="225"/>
      <c r="M100" s="191">
        <v>1.3</v>
      </c>
      <c r="N100" s="50">
        <v>6.9</v>
      </c>
      <c r="O100" s="216">
        <v>0.112</v>
      </c>
      <c r="P100" s="191">
        <v>5.8</v>
      </c>
      <c r="Q100" s="191">
        <v>8.9</v>
      </c>
      <c r="R100" s="191">
        <v>10.9</v>
      </c>
      <c r="S100" s="225"/>
      <c r="T100" s="225"/>
      <c r="U100" s="239">
        <v>69</v>
      </c>
      <c r="V100" s="191">
        <v>1.3</v>
      </c>
      <c r="W100" s="239">
        <v>10</v>
      </c>
      <c r="X100" s="239">
        <v>156</v>
      </c>
      <c r="Y100" s="239">
        <v>83</v>
      </c>
      <c r="Z100" s="239">
        <v>326</v>
      </c>
      <c r="AA100" s="191">
        <v>0.6</v>
      </c>
      <c r="AB100" s="191">
        <v>0.11</v>
      </c>
      <c r="AC100" s="191">
        <v>4</v>
      </c>
      <c r="AD100" s="191">
        <v>200</v>
      </c>
      <c r="AF100" s="50">
        <v>100</v>
      </c>
      <c r="AH100" s="191">
        <v>9.6999999999999993</v>
      </c>
      <c r="AI100" s="50">
        <v>0.09</v>
      </c>
      <c r="AJ100" s="50">
        <v>0.12</v>
      </c>
      <c r="AK100" s="50">
        <v>0.5</v>
      </c>
      <c r="AL100" s="50">
        <v>0.06</v>
      </c>
      <c r="AM100" s="50">
        <v>10</v>
      </c>
      <c r="AN100" s="50">
        <v>0</v>
      </c>
    </row>
    <row r="101" spans="1:145" ht="12.5" x14ac:dyDescent="0.25">
      <c r="A101" s="417"/>
      <c r="B101" s="418"/>
      <c r="C101" s="431"/>
      <c r="G101" s="225"/>
      <c r="L101" s="225"/>
      <c r="M101" s="191"/>
      <c r="O101" s="225"/>
      <c r="S101" s="225"/>
      <c r="T101" s="225"/>
      <c r="U101" s="239"/>
      <c r="V101" s="191"/>
      <c r="W101" s="239"/>
      <c r="X101" s="239"/>
      <c r="Y101" s="239"/>
      <c r="Z101" s="239"/>
      <c r="AA101" s="191"/>
      <c r="AB101" s="191"/>
    </row>
    <row r="102" spans="1:145" ht="12.5" x14ac:dyDescent="0.25">
      <c r="A102" s="417">
        <v>2</v>
      </c>
      <c r="B102" s="418" t="s">
        <v>1005</v>
      </c>
      <c r="C102" s="431" t="s">
        <v>1607</v>
      </c>
      <c r="D102" s="50">
        <v>1</v>
      </c>
      <c r="E102" s="239">
        <v>2540.4149330293531</v>
      </c>
      <c r="F102" s="225">
        <v>17.778398404103733</v>
      </c>
      <c r="G102" s="225">
        <v>17.998069898183889</v>
      </c>
      <c r="H102" s="191">
        <v>0.6356910800797948</v>
      </c>
      <c r="I102" s="225">
        <v>3.6453405528640639</v>
      </c>
      <c r="J102" s="225">
        <v>3.5907666001709888</v>
      </c>
      <c r="K102" s="50">
        <v>0</v>
      </c>
      <c r="L102" s="225">
        <v>2.9923055001424909E-2</v>
      </c>
      <c r="M102" s="191">
        <v>0.50230834995725271</v>
      </c>
      <c r="N102" s="225">
        <v>57.572812767170134</v>
      </c>
      <c r="O102" s="225">
        <v>0</v>
      </c>
      <c r="P102" s="191">
        <v>7.2963736107153023</v>
      </c>
      <c r="Q102" s="191">
        <v>10.64485893416928</v>
      </c>
      <c r="R102" s="191">
        <v>36.859518381305222</v>
      </c>
      <c r="S102" s="225">
        <v>17.306147827663928</v>
      </c>
      <c r="T102" s="225">
        <v>0.68824383557925872</v>
      </c>
      <c r="U102" s="239">
        <v>37.514961527500716</v>
      </c>
      <c r="V102" s="191">
        <v>0.93684810487318326</v>
      </c>
      <c r="W102" s="239">
        <v>23.369051011684238</v>
      </c>
      <c r="X102" s="239">
        <v>67.387289826161307</v>
      </c>
      <c r="Y102" s="239">
        <v>74.406383585066962</v>
      </c>
      <c r="Z102" s="239">
        <v>135.95269307495013</v>
      </c>
      <c r="AA102" s="191">
        <v>0.55092618979766317</v>
      </c>
      <c r="AB102" s="191">
        <v>9.3422627529210586E-2</v>
      </c>
      <c r="AC102" s="191">
        <v>1.1742661726987746</v>
      </c>
      <c r="AD102" s="191">
        <v>541.4655884867484</v>
      </c>
      <c r="AE102" s="239">
        <v>1.7098888572242805</v>
      </c>
      <c r="AF102" s="50">
        <v>0</v>
      </c>
      <c r="AG102" s="50">
        <v>0</v>
      </c>
      <c r="AH102" s="191">
        <v>22.524935879167852</v>
      </c>
      <c r="AI102" s="191">
        <v>6.8703334283271578E-2</v>
      </c>
      <c r="AJ102" s="191">
        <v>1.8697634653747502E-2</v>
      </c>
      <c r="AK102" s="225">
        <v>0.7179395839270446</v>
      </c>
      <c r="AL102" s="191">
        <v>5.262182958107723E-2</v>
      </c>
      <c r="AM102" s="239">
        <v>8.9341692789968654</v>
      </c>
      <c r="AN102" s="239">
        <v>4.274722143060701E-4</v>
      </c>
    </row>
    <row r="103" spans="1:145" ht="12.5" x14ac:dyDescent="0.25">
      <c r="A103" s="420"/>
      <c r="B103" s="418"/>
      <c r="C103" s="431"/>
      <c r="F103" s="225"/>
      <c r="G103" s="225"/>
      <c r="H103" s="191"/>
      <c r="I103" s="225"/>
      <c r="J103" s="225"/>
      <c r="L103" s="225"/>
      <c r="M103" s="191"/>
      <c r="N103" s="225"/>
      <c r="O103" s="225"/>
      <c r="P103" s="191"/>
      <c r="Q103" s="191"/>
      <c r="R103" s="191"/>
      <c r="S103" s="225"/>
      <c r="T103" s="225"/>
      <c r="U103" s="239"/>
      <c r="V103" s="191"/>
      <c r="W103" s="239"/>
      <c r="X103" s="239"/>
      <c r="Y103" s="239"/>
      <c r="Z103" s="239"/>
      <c r="AA103" s="191"/>
      <c r="AB103" s="191"/>
      <c r="AC103" s="191"/>
      <c r="AD103" s="191"/>
      <c r="AE103" s="239"/>
      <c r="AH103" s="191"/>
      <c r="AI103" s="191"/>
      <c r="AJ103" s="191"/>
      <c r="AK103" s="225"/>
      <c r="AL103" s="191"/>
      <c r="AN103" s="239"/>
    </row>
    <row r="104" spans="1:145" ht="12.5" x14ac:dyDescent="0.25">
      <c r="A104" s="417">
        <v>1</v>
      </c>
      <c r="B104" s="418" t="s">
        <v>1006</v>
      </c>
      <c r="C104" s="431" t="s">
        <v>1608</v>
      </c>
      <c r="D104" s="50">
        <v>1</v>
      </c>
      <c r="E104" s="239">
        <v>2536.8982616129947</v>
      </c>
      <c r="F104" s="225">
        <v>17.782046166999145</v>
      </c>
      <c r="G104" s="225">
        <v>19.752706028653591</v>
      </c>
      <c r="H104" s="191">
        <v>0.58439441436306638</v>
      </c>
      <c r="I104" s="225">
        <v>3.3318609290396122</v>
      </c>
      <c r="J104" s="225">
        <v>3.2772869763465375</v>
      </c>
      <c r="K104" s="50">
        <v>0</v>
      </c>
      <c r="L104" s="225">
        <v>2.9923055001424909E-2</v>
      </c>
      <c r="M104" s="191">
        <v>0.50436021658592189</v>
      </c>
      <c r="N104" s="225">
        <v>57.401823881447712</v>
      </c>
      <c r="O104" s="225">
        <v>0</v>
      </c>
      <c r="P104" s="191">
        <v>7.2678754630948985</v>
      </c>
      <c r="Q104" s="191">
        <v>10.616360786548874</v>
      </c>
      <c r="R104" s="191">
        <v>36.774023938444003</v>
      </c>
      <c r="S104" s="225">
        <v>19.145573719526414</v>
      </c>
      <c r="T104" s="225">
        <v>0.59975301605395648</v>
      </c>
      <c r="U104" s="239">
        <v>40.558563693359936</v>
      </c>
      <c r="V104" s="191">
        <v>0.6308919920205186</v>
      </c>
      <c r="W104" s="239">
        <v>9.4391564548304352</v>
      </c>
      <c r="X104" s="239">
        <v>36.082644628099168</v>
      </c>
      <c r="Y104" s="239">
        <v>40.986035907666</v>
      </c>
      <c r="Z104" s="239">
        <v>135.7338273012254</v>
      </c>
      <c r="AA104" s="191">
        <v>0.26594471359361643</v>
      </c>
      <c r="AB104" s="191">
        <v>5.3616414933029356E-2</v>
      </c>
      <c r="AC104" s="191">
        <v>0.88928469649472774</v>
      </c>
      <c r="AD104" s="191">
        <v>199.4878170418923</v>
      </c>
      <c r="AE104" s="239">
        <v>1.7098888572242805</v>
      </c>
      <c r="AF104" s="50">
        <v>0</v>
      </c>
      <c r="AG104" s="50">
        <v>0</v>
      </c>
      <c r="AH104" s="191">
        <v>22.439441436306641</v>
      </c>
      <c r="AI104" s="191">
        <v>5.6747791393559413E-2</v>
      </c>
      <c r="AJ104" s="191">
        <v>1.1899116557423766E-2</v>
      </c>
      <c r="AK104" s="225">
        <v>0.37623539469934447</v>
      </c>
      <c r="AL104" s="191">
        <v>2.6973496722713024E-2</v>
      </c>
      <c r="AM104" s="239">
        <v>6.084354516956398</v>
      </c>
      <c r="AN104" s="239">
        <v>4.274722143060701E-4</v>
      </c>
    </row>
    <row r="105" spans="1:145" ht="12.5" x14ac:dyDescent="0.25">
      <c r="A105" s="420"/>
      <c r="B105" s="418"/>
      <c r="C105" s="431"/>
      <c r="F105" s="225"/>
      <c r="G105" s="225"/>
      <c r="H105" s="191"/>
      <c r="I105" s="225"/>
      <c r="J105" s="225"/>
      <c r="L105" s="225"/>
      <c r="M105" s="191"/>
      <c r="N105" s="225"/>
      <c r="O105" s="225"/>
      <c r="P105" s="191"/>
      <c r="Q105" s="191"/>
      <c r="R105" s="191"/>
      <c r="S105" s="225"/>
      <c r="T105" s="225"/>
      <c r="U105" s="239"/>
      <c r="V105" s="191"/>
      <c r="W105" s="239"/>
      <c r="X105" s="239"/>
      <c r="Y105" s="239"/>
      <c r="Z105" s="239"/>
      <c r="AA105" s="191"/>
      <c r="AB105" s="191"/>
      <c r="AC105" s="191"/>
      <c r="AD105" s="191"/>
      <c r="AE105" s="239"/>
      <c r="AH105" s="191"/>
      <c r="AI105" s="191"/>
      <c r="AJ105" s="191"/>
      <c r="AK105" s="225"/>
      <c r="AL105" s="191"/>
      <c r="AN105" s="239"/>
    </row>
    <row r="106" spans="1:145" ht="12.5" x14ac:dyDescent="0.25">
      <c r="A106" s="417">
        <v>2</v>
      </c>
      <c r="B106" s="418" t="s">
        <v>1008</v>
      </c>
      <c r="C106" s="431" t="s">
        <v>182</v>
      </c>
      <c r="D106" s="50">
        <v>1</v>
      </c>
      <c r="E106" s="239">
        <v>1327.8062330623309</v>
      </c>
      <c r="F106" s="225">
        <v>32.659891598915983</v>
      </c>
      <c r="G106" s="225">
        <v>43.046070460704598</v>
      </c>
      <c r="H106" s="191">
        <v>0.16937669376693767</v>
      </c>
      <c r="I106" s="225">
        <v>6.4905149051490518</v>
      </c>
      <c r="J106" s="225">
        <v>5.3658536585365857</v>
      </c>
      <c r="K106" s="225">
        <v>1.1246612466124664</v>
      </c>
      <c r="L106" s="225">
        <v>1.4634146341463417</v>
      </c>
      <c r="M106" s="191">
        <v>3.5555555555555554</v>
      </c>
      <c r="N106" s="225">
        <v>12.8319783197832</v>
      </c>
      <c r="O106" s="225">
        <v>3.3875338753387536E-3</v>
      </c>
      <c r="P106" s="191">
        <v>3.3021680216802172</v>
      </c>
      <c r="Q106" s="191">
        <v>6.0447154471544717</v>
      </c>
      <c r="R106" s="191">
        <v>2.609078590785908</v>
      </c>
      <c r="S106" s="225">
        <v>0</v>
      </c>
      <c r="T106" s="225">
        <v>4.2384823848238478</v>
      </c>
      <c r="U106" s="239">
        <v>226.01626016260164</v>
      </c>
      <c r="V106" s="191">
        <v>0.99525745257452569</v>
      </c>
      <c r="W106" s="239">
        <v>15.420054200542005</v>
      </c>
      <c r="X106" s="239">
        <v>352.4864498644987</v>
      </c>
      <c r="Y106" s="239">
        <v>128.15040650406505</v>
      </c>
      <c r="Z106" s="239">
        <v>1179.3360433604337</v>
      </c>
      <c r="AA106" s="191">
        <v>0.46544715447154467</v>
      </c>
      <c r="AB106" s="191">
        <v>6.5176151761517628E-2</v>
      </c>
      <c r="AC106" s="191">
        <v>0.6775067750677507</v>
      </c>
      <c r="AD106" s="191">
        <v>543.36043360433598</v>
      </c>
      <c r="AE106" s="239">
        <v>115.17615176151762</v>
      </c>
      <c r="AF106" s="239">
        <v>6.4363143631436319</v>
      </c>
      <c r="AG106" s="191">
        <v>0.68766937669376693</v>
      </c>
      <c r="AH106" s="191">
        <v>2.0821138211382113</v>
      </c>
      <c r="AI106" s="191">
        <v>5.205962059620596E-2</v>
      </c>
      <c r="AJ106" s="191">
        <v>6.0582655826558265E-2</v>
      </c>
      <c r="AK106" s="225">
        <v>0.39776422764227637</v>
      </c>
      <c r="AL106" s="191">
        <v>2.7184959349593498E-2</v>
      </c>
      <c r="AM106" s="239">
        <v>12.2289972899729</v>
      </c>
      <c r="AN106" s="239">
        <v>0.33875338753387535</v>
      </c>
    </row>
    <row r="107" spans="1:145" ht="12.5" x14ac:dyDescent="0.25">
      <c r="A107" s="420"/>
      <c r="B107" s="418"/>
      <c r="C107" s="431"/>
      <c r="G107" s="225"/>
      <c r="L107" s="225"/>
      <c r="M107" s="191"/>
      <c r="O107" s="225"/>
      <c r="S107" s="225"/>
      <c r="T107" s="225"/>
      <c r="U107" s="239"/>
      <c r="V107" s="191"/>
      <c r="W107" s="239"/>
      <c r="X107" s="239"/>
      <c r="Y107" s="239"/>
      <c r="Z107" s="239"/>
      <c r="AA107" s="191"/>
      <c r="AB107" s="191"/>
    </row>
    <row r="108" spans="1:145" s="200" customFormat="1" x14ac:dyDescent="0.3">
      <c r="A108" s="382"/>
      <c r="B108" s="272"/>
      <c r="C108" s="403" t="s">
        <v>1332</v>
      </c>
      <c r="D108" s="12"/>
      <c r="E108" s="12"/>
      <c r="F108" s="50"/>
      <c r="G108" s="225"/>
      <c r="H108" s="50"/>
      <c r="I108" s="50"/>
      <c r="J108" s="50"/>
      <c r="K108" s="50"/>
      <c r="L108" s="225"/>
      <c r="M108" s="191"/>
      <c r="N108" s="50"/>
      <c r="O108" s="225"/>
      <c r="P108" s="50"/>
      <c r="Q108" s="50"/>
      <c r="R108" s="50"/>
      <c r="S108" s="225"/>
      <c r="T108" s="225"/>
      <c r="U108" s="239"/>
      <c r="V108" s="191"/>
      <c r="W108" s="239"/>
      <c r="X108" s="239"/>
      <c r="Y108" s="239"/>
      <c r="Z108" s="239"/>
      <c r="AA108" s="191"/>
      <c r="AB108" s="191"/>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0"/>
      <c r="CA108" s="50"/>
      <c r="CB108" s="50"/>
      <c r="CC108" s="50"/>
      <c r="CD108" s="50"/>
      <c r="CE108" s="50"/>
      <c r="CF108" s="50"/>
      <c r="CG108" s="50"/>
      <c r="CH108" s="50"/>
      <c r="CI108" s="50"/>
      <c r="CJ108" s="50"/>
      <c r="CK108" s="50"/>
      <c r="CL108" s="50"/>
      <c r="CM108" s="50"/>
      <c r="CN108" s="50"/>
      <c r="CO108" s="50"/>
      <c r="CP108" s="50"/>
      <c r="CQ108" s="50"/>
      <c r="CR108" s="50"/>
      <c r="CS108" s="50"/>
      <c r="CT108" s="50"/>
      <c r="CU108" s="50"/>
      <c r="CV108" s="50"/>
      <c r="CW108" s="50"/>
      <c r="CX108" s="50"/>
      <c r="CY108" s="50"/>
      <c r="CZ108" s="50"/>
      <c r="DA108" s="50"/>
      <c r="DB108" s="50"/>
      <c r="DC108" s="50"/>
      <c r="DD108" s="50"/>
      <c r="DE108" s="50"/>
      <c r="DF108" s="50"/>
      <c r="DG108" s="50"/>
      <c r="DH108" s="50"/>
      <c r="DI108" s="50"/>
      <c r="DJ108" s="50"/>
      <c r="DK108" s="50"/>
      <c r="DL108" s="50"/>
      <c r="DM108" s="50"/>
      <c r="DN108" s="50"/>
      <c r="DO108" s="50"/>
      <c r="DP108" s="50"/>
      <c r="DQ108" s="50"/>
      <c r="DR108" s="50"/>
      <c r="DS108" s="50"/>
      <c r="DT108" s="50"/>
      <c r="DU108" s="50"/>
      <c r="DV108" s="50"/>
      <c r="DW108" s="50"/>
      <c r="DX108" s="50"/>
      <c r="DY108" s="50"/>
      <c r="DZ108" s="50"/>
      <c r="EA108" s="50"/>
      <c r="EB108" s="50"/>
      <c r="EC108" s="50"/>
      <c r="ED108" s="50"/>
      <c r="EE108" s="50"/>
      <c r="EF108" s="50"/>
      <c r="EG108" s="50"/>
      <c r="EH108" s="50"/>
      <c r="EI108" s="50"/>
      <c r="EJ108" s="50"/>
      <c r="EK108" s="50"/>
      <c r="EL108" s="50"/>
      <c r="EM108" s="50"/>
      <c r="EN108" s="50"/>
      <c r="EO108" s="50"/>
    </row>
    <row r="109" spans="1:145" ht="12.5" x14ac:dyDescent="0.25">
      <c r="A109" s="417">
        <v>1</v>
      </c>
      <c r="B109" s="418" t="s">
        <v>576</v>
      </c>
      <c r="C109" s="431" t="s">
        <v>1120</v>
      </c>
      <c r="D109" s="50">
        <v>1</v>
      </c>
      <c r="E109" s="50">
        <v>1402</v>
      </c>
      <c r="F109" s="225">
        <v>3</v>
      </c>
      <c r="G109" s="225">
        <v>57.5</v>
      </c>
      <c r="H109" s="50">
        <v>2.06</v>
      </c>
      <c r="I109" s="50">
        <v>12.7</v>
      </c>
      <c r="J109" s="50">
        <v>12.7</v>
      </c>
      <c r="K109" s="50">
        <v>0</v>
      </c>
      <c r="L109" s="225">
        <v>19</v>
      </c>
      <c r="M109" s="191">
        <v>6</v>
      </c>
      <c r="N109" s="50">
        <v>1.3</v>
      </c>
      <c r="O109" s="225">
        <v>0</v>
      </c>
      <c r="P109" s="50">
        <v>0.22</v>
      </c>
      <c r="Q109" s="50">
        <v>0.17</v>
      </c>
      <c r="R109" s="50">
        <v>0.68</v>
      </c>
      <c r="S109" s="225">
        <v>46.9</v>
      </c>
      <c r="T109" s="225">
        <v>10.6</v>
      </c>
      <c r="U109" s="239">
        <v>50</v>
      </c>
      <c r="V109" s="191">
        <v>14</v>
      </c>
      <c r="W109" s="239">
        <v>182</v>
      </c>
      <c r="X109" s="239">
        <v>480</v>
      </c>
      <c r="Y109" s="239">
        <v>498</v>
      </c>
      <c r="Z109" s="239">
        <v>804</v>
      </c>
      <c r="AA109" s="191">
        <v>4</v>
      </c>
      <c r="AB109" s="191">
        <v>1</v>
      </c>
      <c r="AC109" s="191">
        <v>4</v>
      </c>
      <c r="AE109" s="50">
        <v>0</v>
      </c>
      <c r="AF109" s="50">
        <v>0</v>
      </c>
      <c r="AG109" s="50">
        <v>2.8</v>
      </c>
      <c r="AH109" s="191">
        <v>2.2000000000000002</v>
      </c>
      <c r="AI109" s="50">
        <v>1.33</v>
      </c>
      <c r="AJ109" s="50">
        <v>1.59</v>
      </c>
      <c r="AK109" s="50">
        <v>17.7</v>
      </c>
      <c r="AL109" s="191">
        <v>1.8</v>
      </c>
      <c r="AM109" s="50">
        <v>250</v>
      </c>
      <c r="AN109" s="50">
        <v>0</v>
      </c>
    </row>
    <row r="110" spans="1:145" ht="12.5" x14ac:dyDescent="0.25">
      <c r="A110" s="417"/>
      <c r="B110" s="418"/>
      <c r="C110" s="431"/>
      <c r="G110" s="225"/>
      <c r="L110" s="225"/>
      <c r="M110" s="191"/>
      <c r="O110" s="225"/>
      <c r="S110" s="266"/>
      <c r="T110" s="225"/>
      <c r="U110" s="239"/>
      <c r="V110" s="191"/>
      <c r="W110" s="239"/>
      <c r="X110" s="239"/>
      <c r="Y110" s="239"/>
      <c r="Z110" s="239"/>
      <c r="AA110" s="191"/>
      <c r="AB110" s="191"/>
      <c r="AC110" s="191"/>
      <c r="AH110" s="191"/>
      <c r="AL110" s="191"/>
    </row>
    <row r="111" spans="1:145" ht="12.5" x14ac:dyDescent="0.25">
      <c r="A111" s="417">
        <v>1</v>
      </c>
      <c r="B111" s="418" t="s">
        <v>577</v>
      </c>
      <c r="C111" s="431" t="s">
        <v>1121</v>
      </c>
      <c r="D111" s="50">
        <v>1</v>
      </c>
      <c r="E111" s="239">
        <v>1590.49</v>
      </c>
      <c r="F111" s="225">
        <v>3</v>
      </c>
      <c r="G111" s="225">
        <v>82.9</v>
      </c>
      <c r="H111" s="50">
        <v>1.26</v>
      </c>
      <c r="I111" s="50">
        <v>7.7</v>
      </c>
      <c r="J111" s="50">
        <v>7.7</v>
      </c>
      <c r="K111" s="50">
        <v>0</v>
      </c>
      <c r="L111" s="225">
        <v>3.3</v>
      </c>
      <c r="M111" s="191">
        <v>1.93</v>
      </c>
      <c r="N111" s="50">
        <v>0.2</v>
      </c>
      <c r="O111" s="225">
        <v>0</v>
      </c>
      <c r="P111" s="50">
        <v>0.03</v>
      </c>
      <c r="Q111" s="50">
        <v>0.06</v>
      </c>
      <c r="R111" s="191">
        <v>0.1</v>
      </c>
      <c r="S111" s="225">
        <v>76.599999999999994</v>
      </c>
      <c r="T111" s="225">
        <v>6.3</v>
      </c>
      <c r="U111" s="239">
        <v>11</v>
      </c>
      <c r="V111" s="191">
        <v>12</v>
      </c>
      <c r="W111" s="239">
        <v>13</v>
      </c>
      <c r="X111" s="239">
        <v>51</v>
      </c>
      <c r="Y111" s="239">
        <v>106</v>
      </c>
      <c r="Z111" s="239">
        <v>1211</v>
      </c>
      <c r="AA111" s="191">
        <v>0.2</v>
      </c>
      <c r="AB111" s="191">
        <v>0.03</v>
      </c>
      <c r="AC111" s="191">
        <v>5</v>
      </c>
      <c r="AD111" s="50">
        <v>0.08</v>
      </c>
      <c r="AE111" s="50">
        <v>0</v>
      </c>
      <c r="AF111" s="50">
        <v>0</v>
      </c>
      <c r="AG111" s="50">
        <v>2.8</v>
      </c>
      <c r="AH111" s="191">
        <v>0.4</v>
      </c>
      <c r="AI111" s="50">
        <v>1.33</v>
      </c>
      <c r="AJ111" s="50">
        <v>1.59</v>
      </c>
      <c r="AK111" s="50">
        <v>17.7</v>
      </c>
      <c r="AL111" s="191">
        <v>1.8</v>
      </c>
      <c r="AM111" s="50">
        <v>250</v>
      </c>
      <c r="AN111" s="50">
        <v>0</v>
      </c>
    </row>
    <row r="112" spans="1:145" ht="12.5" x14ac:dyDescent="0.25">
      <c r="A112" s="420"/>
      <c r="B112" s="418"/>
      <c r="C112" s="431"/>
      <c r="G112" s="225"/>
      <c r="L112" s="225"/>
      <c r="M112" s="191"/>
      <c r="O112" s="225"/>
      <c r="S112" s="225"/>
      <c r="T112" s="225"/>
      <c r="U112" s="239"/>
      <c r="V112" s="191"/>
      <c r="W112" s="239"/>
      <c r="X112" s="239"/>
      <c r="Y112" s="239"/>
      <c r="Z112" s="239"/>
      <c r="AA112" s="191"/>
      <c r="AB112" s="191"/>
      <c r="AC112" s="191"/>
      <c r="AH112" s="191"/>
      <c r="AL112" s="191"/>
    </row>
    <row r="113" spans="1:145" ht="17.25" customHeight="1" x14ac:dyDescent="0.25">
      <c r="A113" s="417">
        <v>1</v>
      </c>
      <c r="B113" s="418" t="s">
        <v>578</v>
      </c>
      <c r="C113" s="431" t="s">
        <v>1122</v>
      </c>
      <c r="D113" s="50">
        <v>1</v>
      </c>
      <c r="E113" s="239">
        <v>1602.26</v>
      </c>
      <c r="F113" s="225">
        <v>3</v>
      </c>
      <c r="G113" s="225">
        <v>86.8</v>
      </c>
      <c r="H113" s="50">
        <v>1.03</v>
      </c>
      <c r="I113" s="50">
        <v>6.6</v>
      </c>
      <c r="J113" s="50">
        <v>6.6</v>
      </c>
      <c r="K113" s="50">
        <v>0</v>
      </c>
      <c r="L113" s="225">
        <v>0.5</v>
      </c>
      <c r="M113" s="191">
        <v>2.72</v>
      </c>
      <c r="N113" s="50">
        <v>0.2</v>
      </c>
      <c r="O113" s="225">
        <v>0</v>
      </c>
      <c r="P113" s="50">
        <v>0.05</v>
      </c>
      <c r="Q113" s="50">
        <v>0.04</v>
      </c>
      <c r="R113" s="50">
        <v>0.04</v>
      </c>
      <c r="S113" s="225">
        <v>78.3</v>
      </c>
      <c r="T113" s="225">
        <v>8.5</v>
      </c>
      <c r="U113" s="239">
        <v>11</v>
      </c>
      <c r="V113" s="191">
        <v>11</v>
      </c>
      <c r="W113" s="239">
        <v>37</v>
      </c>
      <c r="X113" s="239">
        <v>141</v>
      </c>
      <c r="Y113" s="239">
        <v>100</v>
      </c>
      <c r="Z113" s="239">
        <v>1323</v>
      </c>
      <c r="AA113" s="191">
        <v>2</v>
      </c>
      <c r="AB113" s="191">
        <v>0.25</v>
      </c>
      <c r="AC113" s="191">
        <v>2</v>
      </c>
      <c r="AD113" s="50">
        <v>0.99</v>
      </c>
      <c r="AE113" s="50">
        <v>0</v>
      </c>
      <c r="AF113" s="50">
        <v>0</v>
      </c>
      <c r="AG113" s="50">
        <v>2.8</v>
      </c>
      <c r="AH113" s="191">
        <v>0.6</v>
      </c>
      <c r="AI113" s="50">
        <v>1.33</v>
      </c>
      <c r="AJ113" s="50">
        <v>1.59</v>
      </c>
      <c r="AK113" s="50">
        <v>17.7</v>
      </c>
      <c r="AL113" s="191">
        <v>1.8</v>
      </c>
      <c r="AM113" s="50">
        <v>250</v>
      </c>
      <c r="AN113" s="50">
        <v>0</v>
      </c>
    </row>
    <row r="114" spans="1:145" ht="12.5" x14ac:dyDescent="0.25">
      <c r="A114" s="417"/>
      <c r="B114" s="418"/>
      <c r="C114" s="431"/>
      <c r="G114" s="225"/>
      <c r="L114" s="225"/>
      <c r="M114" s="191"/>
      <c r="O114" s="225"/>
      <c r="S114" s="225"/>
      <c r="T114" s="225"/>
      <c r="U114" s="239"/>
      <c r="V114" s="191"/>
      <c r="W114" s="239"/>
      <c r="X114" s="239"/>
      <c r="Y114" s="239"/>
      <c r="Z114" s="239"/>
      <c r="AA114" s="191"/>
      <c r="AB114" s="191"/>
      <c r="AC114" s="191"/>
      <c r="AH114" s="191"/>
    </row>
    <row r="115" spans="1:145" ht="12" customHeight="1" x14ac:dyDescent="0.25">
      <c r="A115" s="417">
        <v>1</v>
      </c>
      <c r="B115" s="418" t="s">
        <v>579</v>
      </c>
      <c r="C115" s="431" t="s">
        <v>1123</v>
      </c>
      <c r="D115" s="50">
        <v>1</v>
      </c>
      <c r="E115" s="239">
        <v>1378.1</v>
      </c>
      <c r="F115" s="225">
        <v>9</v>
      </c>
      <c r="G115" s="225">
        <v>63.2</v>
      </c>
      <c r="H115" s="191">
        <v>1.8</v>
      </c>
      <c r="I115" s="50">
        <v>11.6</v>
      </c>
      <c r="J115" s="50">
        <v>11.6</v>
      </c>
      <c r="K115" s="50">
        <v>0</v>
      </c>
      <c r="L115" s="225">
        <v>12.1</v>
      </c>
      <c r="M115" s="191">
        <v>6</v>
      </c>
      <c r="N115" s="50">
        <v>2.1</v>
      </c>
      <c r="O115" s="225">
        <v>0</v>
      </c>
      <c r="P115" s="50">
        <v>0.27</v>
      </c>
      <c r="Q115" s="50">
        <v>0.31</v>
      </c>
      <c r="R115" s="50">
        <v>0.94</v>
      </c>
      <c r="S115" s="225">
        <v>57</v>
      </c>
      <c r="T115" s="225">
        <v>6.2</v>
      </c>
      <c r="U115" s="239">
        <v>34</v>
      </c>
      <c r="V115" s="191">
        <v>5.8</v>
      </c>
      <c r="W115" s="239">
        <v>116</v>
      </c>
      <c r="X115" s="239">
        <v>280</v>
      </c>
      <c r="Y115" s="239">
        <v>357</v>
      </c>
      <c r="Z115" s="239">
        <v>165</v>
      </c>
      <c r="AA115" s="191">
        <v>1.93</v>
      </c>
      <c r="AB115" s="191">
        <v>0.52</v>
      </c>
      <c r="AC115" s="191">
        <v>2</v>
      </c>
      <c r="AE115" s="50">
        <v>0</v>
      </c>
      <c r="AF115" s="50">
        <v>0</v>
      </c>
      <c r="AG115" s="50">
        <v>0</v>
      </c>
      <c r="AH115" s="191">
        <v>1</v>
      </c>
      <c r="AI115" s="50">
        <v>0.68</v>
      </c>
      <c r="AJ115" s="50">
        <v>0.97</v>
      </c>
      <c r="AK115" s="50">
        <v>9.6999999999999993</v>
      </c>
      <c r="AL115" s="191">
        <v>0.21299999999999999</v>
      </c>
      <c r="AM115" s="50">
        <v>48</v>
      </c>
      <c r="AN115" s="50">
        <v>0</v>
      </c>
    </row>
    <row r="116" spans="1:145" ht="12.5" x14ac:dyDescent="0.25">
      <c r="A116" s="420"/>
      <c r="B116" s="418"/>
      <c r="C116" s="431"/>
      <c r="G116" s="225"/>
      <c r="L116" s="225"/>
      <c r="M116" s="191"/>
      <c r="O116" s="225"/>
      <c r="S116" s="225"/>
      <c r="T116" s="225"/>
      <c r="U116" s="239"/>
      <c r="V116" s="191"/>
      <c r="W116" s="239"/>
      <c r="X116" s="239"/>
      <c r="Y116" s="239"/>
      <c r="Z116" s="239"/>
      <c r="AA116" s="191"/>
      <c r="AB116" s="191"/>
      <c r="AC116" s="191"/>
      <c r="AL116" s="191"/>
    </row>
    <row r="117" spans="1:145" s="200" customFormat="1" ht="14.25" customHeight="1" x14ac:dyDescent="0.3">
      <c r="A117" s="382"/>
      <c r="B117" s="272"/>
      <c r="C117" s="12" t="s">
        <v>208</v>
      </c>
      <c r="D117" s="12"/>
      <c r="E117" s="12"/>
      <c r="F117" s="50"/>
      <c r="G117" s="225"/>
      <c r="H117" s="50"/>
      <c r="I117" s="50"/>
      <c r="J117" s="50"/>
      <c r="K117" s="50"/>
      <c r="L117" s="225"/>
      <c r="M117" s="191"/>
      <c r="N117" s="50"/>
      <c r="O117" s="225"/>
      <c r="P117" s="50"/>
      <c r="Q117" s="50"/>
      <c r="R117" s="50"/>
      <c r="S117" s="225"/>
      <c r="T117" s="225"/>
      <c r="U117" s="239"/>
      <c r="V117" s="191"/>
      <c r="W117" s="239"/>
      <c r="X117" s="239"/>
      <c r="Y117" s="239"/>
      <c r="Z117" s="239"/>
      <c r="AA117" s="191"/>
      <c r="AB117" s="191"/>
      <c r="AC117" s="191"/>
      <c r="AD117" s="50"/>
      <c r="AE117" s="50"/>
      <c r="AF117" s="50"/>
      <c r="AG117" s="50"/>
      <c r="AH117" s="50"/>
      <c r="AI117" s="50"/>
      <c r="AJ117" s="50"/>
      <c r="AK117" s="50"/>
      <c r="AL117" s="191"/>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0"/>
      <c r="CA117" s="50"/>
      <c r="CB117" s="50"/>
      <c r="CC117" s="50"/>
      <c r="CD117" s="50"/>
      <c r="CE117" s="50"/>
      <c r="CF117" s="50"/>
      <c r="CG117" s="50"/>
      <c r="CH117" s="50"/>
      <c r="CI117" s="50"/>
      <c r="CJ117" s="50"/>
      <c r="CK117" s="50"/>
      <c r="CL117" s="50"/>
      <c r="CM117" s="50"/>
      <c r="CN117" s="50"/>
      <c r="CO117" s="50"/>
      <c r="CP117" s="50"/>
      <c r="CQ117" s="50"/>
      <c r="CR117" s="50"/>
      <c r="CS117" s="50"/>
      <c r="CT117" s="50"/>
      <c r="CU117" s="50"/>
      <c r="CV117" s="50"/>
      <c r="CW117" s="50"/>
      <c r="CX117" s="50"/>
      <c r="CY117" s="50"/>
      <c r="CZ117" s="50"/>
      <c r="DA117" s="50"/>
      <c r="DB117" s="50"/>
      <c r="DC117" s="50"/>
      <c r="DD117" s="50"/>
      <c r="DE117" s="50"/>
      <c r="DF117" s="50"/>
      <c r="DG117" s="50"/>
      <c r="DH117" s="50"/>
      <c r="DI117" s="50"/>
      <c r="DJ117" s="50"/>
      <c r="DK117" s="50"/>
      <c r="DL117" s="50"/>
      <c r="DM117" s="50"/>
      <c r="DN117" s="50"/>
      <c r="DO117" s="50"/>
      <c r="DP117" s="50"/>
      <c r="DQ117" s="50"/>
      <c r="DR117" s="50"/>
      <c r="DS117" s="50"/>
      <c r="DT117" s="50"/>
      <c r="DU117" s="50"/>
      <c r="DV117" s="50"/>
      <c r="DW117" s="50"/>
      <c r="DX117" s="50"/>
      <c r="DY117" s="50"/>
      <c r="DZ117" s="50"/>
      <c r="EA117" s="50"/>
      <c r="EB117" s="50"/>
      <c r="EC117" s="50"/>
      <c r="ED117" s="50"/>
      <c r="EE117" s="50"/>
      <c r="EF117" s="50"/>
      <c r="EG117" s="50"/>
      <c r="EH117" s="50"/>
      <c r="EI117" s="50"/>
      <c r="EJ117" s="50"/>
      <c r="EK117" s="50"/>
      <c r="EL117" s="50"/>
      <c r="EM117" s="50"/>
      <c r="EN117" s="50"/>
      <c r="EO117" s="50"/>
    </row>
    <row r="118" spans="1:145" ht="12" customHeight="1" x14ac:dyDescent="0.25">
      <c r="A118" s="417">
        <v>1</v>
      </c>
      <c r="B118" s="418" t="s">
        <v>657</v>
      </c>
      <c r="C118" s="434" t="s">
        <v>235</v>
      </c>
      <c r="D118" s="50">
        <v>1</v>
      </c>
      <c r="E118" s="239">
        <v>856.9</v>
      </c>
      <c r="F118" s="50">
        <v>65.400000000000006</v>
      </c>
      <c r="G118" s="225">
        <v>0</v>
      </c>
      <c r="H118" s="50">
        <v>3.08</v>
      </c>
      <c r="I118" s="50">
        <v>19.2</v>
      </c>
      <c r="J118" s="50">
        <v>0</v>
      </c>
      <c r="K118" s="50">
        <v>19.2</v>
      </c>
      <c r="L118" s="225">
        <v>0</v>
      </c>
      <c r="M118" s="191">
        <v>0.9</v>
      </c>
      <c r="N118" s="50">
        <v>14.2</v>
      </c>
      <c r="O118" s="225">
        <v>7.5999999999999998E-2</v>
      </c>
      <c r="P118" s="50">
        <v>5.95</v>
      </c>
      <c r="Q118" s="50">
        <v>5.29</v>
      </c>
      <c r="R118" s="50">
        <v>0.64</v>
      </c>
      <c r="S118" s="225">
        <v>0</v>
      </c>
      <c r="T118" s="225">
        <v>0</v>
      </c>
      <c r="U118" s="239">
        <v>13</v>
      </c>
      <c r="V118" s="191">
        <v>0.7</v>
      </c>
      <c r="W118" s="239">
        <v>19</v>
      </c>
      <c r="X118" s="239">
        <v>164</v>
      </c>
      <c r="Y118" s="239">
        <v>274</v>
      </c>
      <c r="Z118" s="239">
        <v>85</v>
      </c>
      <c r="AA118" s="191">
        <v>3.42</v>
      </c>
      <c r="AB118" s="191">
        <v>0.32</v>
      </c>
      <c r="AC118" s="191">
        <v>8.6</v>
      </c>
      <c r="AD118" s="191">
        <v>17</v>
      </c>
      <c r="AE118" s="50">
        <v>0</v>
      </c>
      <c r="AF118" s="50">
        <v>0</v>
      </c>
      <c r="AG118" s="50">
        <v>0.62</v>
      </c>
      <c r="AH118" s="240">
        <v>0.16</v>
      </c>
      <c r="AI118" s="50">
        <v>0.13</v>
      </c>
      <c r="AJ118" s="50">
        <v>0.08</v>
      </c>
      <c r="AK118" s="50">
        <v>5.4</v>
      </c>
      <c r="AL118" s="191">
        <v>0.21199999999999999</v>
      </c>
      <c r="AM118" s="50">
        <v>10</v>
      </c>
      <c r="AN118" s="50">
        <v>0</v>
      </c>
    </row>
    <row r="119" spans="1:145" ht="12.5" x14ac:dyDescent="0.25">
      <c r="A119" s="417"/>
      <c r="B119" s="418"/>
      <c r="C119" s="434"/>
      <c r="G119" s="225"/>
      <c r="L119" s="225"/>
      <c r="M119" s="191"/>
      <c r="O119" s="225"/>
      <c r="S119" s="225"/>
      <c r="T119" s="225"/>
      <c r="U119" s="239"/>
      <c r="V119" s="191"/>
      <c r="W119" s="239"/>
      <c r="X119" s="239"/>
      <c r="Y119" s="239"/>
      <c r="Z119" s="239"/>
      <c r="AA119" s="191"/>
      <c r="AB119" s="191"/>
      <c r="AC119" s="191"/>
      <c r="AD119" s="191"/>
      <c r="AH119" s="240"/>
      <c r="AL119" s="191"/>
    </row>
    <row r="120" spans="1:145" ht="12.5" x14ac:dyDescent="0.25">
      <c r="A120" s="417">
        <v>1</v>
      </c>
      <c r="B120" s="418" t="s">
        <v>658</v>
      </c>
      <c r="C120" s="431" t="s">
        <v>366</v>
      </c>
      <c r="D120" s="50">
        <v>1</v>
      </c>
      <c r="E120" s="239">
        <v>1189.3</v>
      </c>
      <c r="F120" s="50">
        <v>50.3</v>
      </c>
      <c r="G120" s="225">
        <v>0</v>
      </c>
      <c r="H120" s="50">
        <v>4.37</v>
      </c>
      <c r="I120" s="50">
        <v>27.3</v>
      </c>
      <c r="J120" s="50">
        <v>0</v>
      </c>
      <c r="K120" s="50">
        <v>27.3</v>
      </c>
      <c r="L120" s="225">
        <v>0</v>
      </c>
      <c r="M120" s="191">
        <v>2.8</v>
      </c>
      <c r="N120" s="50">
        <v>19.600000000000001</v>
      </c>
      <c r="O120" s="225">
        <v>8.2000000000000003E-2</v>
      </c>
      <c r="P120" s="50">
        <v>9.11</v>
      </c>
      <c r="Q120" s="191">
        <v>8.6</v>
      </c>
      <c r="R120" s="50">
        <v>0.24</v>
      </c>
      <c r="S120" s="225">
        <v>0</v>
      </c>
      <c r="T120" s="225">
        <v>0</v>
      </c>
      <c r="U120" s="239">
        <v>15</v>
      </c>
      <c r="V120" s="191">
        <v>2.8</v>
      </c>
      <c r="W120" s="239">
        <v>23</v>
      </c>
      <c r="X120" s="239">
        <v>165</v>
      </c>
      <c r="Y120" s="239">
        <v>277</v>
      </c>
      <c r="Z120" s="239">
        <v>93</v>
      </c>
      <c r="AA120" s="191">
        <v>4.9000000000000004</v>
      </c>
      <c r="AB120" s="191">
        <v>0.15</v>
      </c>
      <c r="AC120" s="191">
        <v>3</v>
      </c>
      <c r="AD120" s="191">
        <v>23</v>
      </c>
      <c r="AE120" s="50">
        <v>0</v>
      </c>
      <c r="AF120" s="50">
        <v>0</v>
      </c>
      <c r="AH120" s="240">
        <v>0.08</v>
      </c>
      <c r="AI120" s="50">
        <v>0.09</v>
      </c>
      <c r="AJ120" s="50">
        <v>0.12</v>
      </c>
      <c r="AK120" s="50">
        <v>4.2</v>
      </c>
      <c r="AL120" s="191">
        <v>0.38300000000000001</v>
      </c>
      <c r="AM120" s="50">
        <v>14</v>
      </c>
      <c r="AN120" s="50">
        <v>0</v>
      </c>
    </row>
    <row r="121" spans="1:145" ht="12.5" x14ac:dyDescent="0.25">
      <c r="A121" s="420"/>
      <c r="B121" s="418"/>
      <c r="C121" s="431"/>
      <c r="G121" s="225"/>
      <c r="L121" s="225"/>
      <c r="M121" s="191"/>
      <c r="O121" s="225"/>
      <c r="S121" s="225"/>
      <c r="T121" s="225"/>
      <c r="U121" s="239"/>
      <c r="V121" s="191"/>
      <c r="W121" s="239"/>
      <c r="X121" s="239"/>
      <c r="Y121" s="239"/>
      <c r="Z121" s="239"/>
      <c r="AA121" s="191"/>
      <c r="AB121" s="191"/>
      <c r="AC121" s="191"/>
      <c r="AD121" s="191"/>
      <c r="AL121" s="191"/>
    </row>
    <row r="122" spans="1:145" ht="13.5" customHeight="1" x14ac:dyDescent="0.25">
      <c r="A122" s="417">
        <v>2</v>
      </c>
      <c r="B122" s="418" t="s">
        <v>661</v>
      </c>
      <c r="C122" s="431" t="s">
        <v>1132</v>
      </c>
      <c r="D122" s="50">
        <v>1</v>
      </c>
      <c r="E122" s="239">
        <v>1159.2926716141005</v>
      </c>
      <c r="F122" s="225">
        <v>57.010389610389609</v>
      </c>
      <c r="G122" s="225">
        <v>0</v>
      </c>
      <c r="H122" s="191">
        <v>2.7692486085343231</v>
      </c>
      <c r="I122" s="225">
        <v>17.26808905380334</v>
      </c>
      <c r="J122" s="239">
        <v>9.2764378478664197E-3</v>
      </c>
      <c r="K122" s="225">
        <v>17.258812615955474</v>
      </c>
      <c r="L122" s="225">
        <v>0</v>
      </c>
      <c r="M122" s="191">
        <v>2.1013914656771799</v>
      </c>
      <c r="N122" s="225">
        <v>23.209647495361782</v>
      </c>
      <c r="O122" s="225">
        <v>7.3701298701298698E-2</v>
      </c>
      <c r="P122" s="191">
        <v>8.7356215213358066</v>
      </c>
      <c r="Q122" s="191">
        <v>9.954081632653061</v>
      </c>
      <c r="R122" s="191">
        <v>2.035714285714286</v>
      </c>
      <c r="S122" s="225">
        <v>0</v>
      </c>
      <c r="T122" s="225">
        <v>1.391465677179963E-2</v>
      </c>
      <c r="U122" s="239">
        <v>15.292207792207794</v>
      </c>
      <c r="V122" s="191">
        <v>0.73821892393320965</v>
      </c>
      <c r="W122" s="239">
        <v>17.797773654916512</v>
      </c>
      <c r="X122" s="239">
        <v>165.1307977736549</v>
      </c>
      <c r="Y122" s="239">
        <v>271.89610389610391</v>
      </c>
      <c r="Z122" s="239">
        <v>538.40445269016698</v>
      </c>
      <c r="AA122" s="191">
        <v>2.6480519480519482</v>
      </c>
      <c r="AB122" s="191">
        <v>0.21</v>
      </c>
      <c r="AC122" s="191">
        <v>16.493506493506494</v>
      </c>
      <c r="AD122" s="191">
        <v>15.67717996289425</v>
      </c>
      <c r="AE122" s="239">
        <v>1.1131725417439702</v>
      </c>
      <c r="AF122" s="50">
        <v>0</v>
      </c>
      <c r="AG122" s="191">
        <v>0.71614100185528762</v>
      </c>
      <c r="AH122" s="191">
        <v>0.17736549165120594</v>
      </c>
      <c r="AI122" s="191">
        <v>0.26159554730983303</v>
      </c>
      <c r="AJ122" s="191">
        <v>0.11688311688311688</v>
      </c>
      <c r="AK122" s="225">
        <v>3.8033395176252323</v>
      </c>
      <c r="AL122" s="191">
        <v>0.18871985157699445</v>
      </c>
      <c r="AM122" s="239">
        <v>7.2820037105751396</v>
      </c>
      <c r="AN122" s="50">
        <v>0</v>
      </c>
    </row>
    <row r="123" spans="1:145" ht="12.5" x14ac:dyDescent="0.25">
      <c r="A123" s="417"/>
      <c r="B123" s="418"/>
      <c r="C123" s="431"/>
      <c r="G123" s="225"/>
      <c r="L123" s="225"/>
      <c r="M123" s="191"/>
      <c r="O123" s="225"/>
      <c r="S123" s="225"/>
      <c r="T123" s="225"/>
      <c r="U123" s="239"/>
      <c r="V123" s="191"/>
      <c r="W123" s="239"/>
      <c r="X123" s="239"/>
      <c r="Y123" s="239"/>
      <c r="Z123" s="239"/>
      <c r="AA123" s="191"/>
      <c r="AB123" s="191"/>
      <c r="AC123" s="191"/>
    </row>
    <row r="124" spans="1:145" ht="12.5" x14ac:dyDescent="0.25">
      <c r="A124" s="417">
        <v>1</v>
      </c>
      <c r="B124" s="418" t="s">
        <v>680</v>
      </c>
      <c r="C124" s="431" t="s">
        <v>187</v>
      </c>
      <c r="D124" s="50">
        <v>1</v>
      </c>
      <c r="E124" s="239">
        <v>582.9</v>
      </c>
      <c r="F124" s="225">
        <v>69</v>
      </c>
      <c r="G124" s="225">
        <v>5.8</v>
      </c>
      <c r="H124" s="191">
        <v>3.2</v>
      </c>
      <c r="I124" s="225">
        <v>20</v>
      </c>
      <c r="J124" s="50">
        <v>0</v>
      </c>
      <c r="K124" s="50">
        <v>20</v>
      </c>
      <c r="L124" s="225">
        <v>0</v>
      </c>
      <c r="M124" s="191">
        <v>1.3</v>
      </c>
      <c r="N124" s="50">
        <v>3.9</v>
      </c>
      <c r="O124" s="225">
        <v>0.35399999999999998</v>
      </c>
      <c r="P124" s="191">
        <v>1.5</v>
      </c>
      <c r="Q124" s="50">
        <v>0.51</v>
      </c>
      <c r="R124" s="50">
        <v>0.84</v>
      </c>
      <c r="S124" s="225">
        <v>5.8</v>
      </c>
      <c r="T124" s="225" t="s">
        <v>501</v>
      </c>
      <c r="U124" s="239">
        <v>6</v>
      </c>
      <c r="V124" s="191">
        <v>6.8</v>
      </c>
      <c r="W124" s="239">
        <v>19</v>
      </c>
      <c r="X124" s="239">
        <v>318</v>
      </c>
      <c r="Y124" s="239">
        <v>323</v>
      </c>
      <c r="Z124" s="239">
        <v>73</v>
      </c>
      <c r="AA124" s="191">
        <v>3.92</v>
      </c>
      <c r="AB124" s="191">
        <v>3.34</v>
      </c>
      <c r="AC124" s="191">
        <v>41.3</v>
      </c>
      <c r="AD124" s="191">
        <v>264</v>
      </c>
      <c r="AE124" s="50">
        <v>10503</v>
      </c>
      <c r="AF124" s="50">
        <v>1119</v>
      </c>
      <c r="AG124" s="50">
        <v>1.1000000000000001</v>
      </c>
      <c r="AH124" s="50">
        <v>0.67</v>
      </c>
      <c r="AI124" s="50">
        <v>0.26</v>
      </c>
      <c r="AJ124" s="50">
        <v>2.78</v>
      </c>
      <c r="AK124" s="50">
        <v>12.8</v>
      </c>
      <c r="AL124" s="50">
        <v>0.94</v>
      </c>
      <c r="AM124" s="50">
        <v>248</v>
      </c>
      <c r="AN124" s="50">
        <v>22</v>
      </c>
    </row>
    <row r="125" spans="1:145" ht="12.5" x14ac:dyDescent="0.25">
      <c r="A125" s="420"/>
      <c r="B125" s="418"/>
      <c r="C125" s="431"/>
      <c r="G125" s="225"/>
      <c r="L125" s="225"/>
      <c r="M125" s="191"/>
      <c r="O125" s="225"/>
      <c r="S125" s="225"/>
      <c r="T125" s="225"/>
      <c r="U125" s="239"/>
      <c r="V125" s="191"/>
      <c r="W125" s="239"/>
      <c r="X125" s="239"/>
      <c r="Y125" s="239"/>
      <c r="Z125" s="239"/>
      <c r="AA125" s="191"/>
      <c r="AB125" s="191"/>
      <c r="AC125" s="191"/>
      <c r="AD125" s="191"/>
    </row>
    <row r="126" spans="1:145" ht="12.5" x14ac:dyDescent="0.25">
      <c r="A126" s="417">
        <v>1</v>
      </c>
      <c r="B126" s="418" t="s">
        <v>662</v>
      </c>
      <c r="C126" s="431" t="s">
        <v>1124</v>
      </c>
      <c r="D126" s="50">
        <v>1</v>
      </c>
      <c r="E126" s="239">
        <v>478.76</v>
      </c>
      <c r="F126" s="225">
        <v>76.459999999999994</v>
      </c>
      <c r="G126" s="225">
        <v>0</v>
      </c>
      <c r="H126" s="191">
        <f>I126/6.25</f>
        <v>2.7072000000000003</v>
      </c>
      <c r="I126" s="225">
        <v>16.920000000000002</v>
      </c>
      <c r="L126" s="225">
        <v>0</v>
      </c>
      <c r="M126" s="191">
        <v>1.06</v>
      </c>
      <c r="N126" s="50">
        <v>4.83</v>
      </c>
      <c r="O126" s="225">
        <v>0.34499999999999997</v>
      </c>
      <c r="P126" s="191">
        <v>1.5629999999999999</v>
      </c>
      <c r="Q126" s="191">
        <v>1.2490000000000001</v>
      </c>
      <c r="R126" s="191">
        <v>0.81899999999999995</v>
      </c>
      <c r="S126" s="225"/>
      <c r="T126" s="225">
        <v>0</v>
      </c>
      <c r="U126" s="239">
        <v>8</v>
      </c>
      <c r="V126" s="191">
        <v>8.99</v>
      </c>
      <c r="W126" s="239">
        <v>19</v>
      </c>
      <c r="X126" s="239">
        <v>297</v>
      </c>
      <c r="Y126" s="239">
        <v>230</v>
      </c>
      <c r="Z126" s="239">
        <v>71</v>
      </c>
      <c r="AA126" s="191">
        <v>2.67</v>
      </c>
      <c r="AB126" s="191">
        <v>0.49199999999999999</v>
      </c>
      <c r="AC126" s="191">
        <v>54.6</v>
      </c>
      <c r="AD126" s="191">
        <v>0.255</v>
      </c>
      <c r="AH126" s="50">
        <v>0.7</v>
      </c>
      <c r="AI126" s="50">
        <v>0.30499999999999999</v>
      </c>
      <c r="AJ126" s="50">
        <v>1.778</v>
      </c>
      <c r="AK126" s="50">
        <v>9.7279999999999998</v>
      </c>
      <c r="AL126" s="50">
        <v>0.85299999999999998</v>
      </c>
      <c r="AM126" s="50">
        <v>588</v>
      </c>
      <c r="AN126" s="50">
        <v>17.899999999999999</v>
      </c>
    </row>
    <row r="127" spans="1:145" ht="12.5" x14ac:dyDescent="0.25">
      <c r="A127" s="417"/>
      <c r="B127" s="418"/>
      <c r="C127" s="431"/>
      <c r="G127" s="225"/>
      <c r="L127" s="225"/>
      <c r="M127" s="191"/>
      <c r="O127" s="225"/>
      <c r="S127" s="225"/>
      <c r="T127" s="225"/>
      <c r="U127" s="239"/>
      <c r="V127" s="191"/>
      <c r="W127" s="239"/>
      <c r="X127" s="239"/>
      <c r="Y127" s="239"/>
      <c r="Z127" s="239"/>
      <c r="AA127" s="191"/>
      <c r="AB127" s="191"/>
      <c r="AC127" s="191"/>
      <c r="AD127" s="191"/>
    </row>
    <row r="128" spans="1:145" ht="12.5" x14ac:dyDescent="0.25">
      <c r="A128" s="417">
        <v>1</v>
      </c>
      <c r="B128" s="418" t="s">
        <v>681</v>
      </c>
      <c r="C128" s="431" t="s">
        <v>1349</v>
      </c>
      <c r="D128" s="50">
        <v>1</v>
      </c>
      <c r="E128" s="239">
        <v>882.5</v>
      </c>
      <c r="F128" s="50">
        <v>55.7</v>
      </c>
      <c r="G128" s="225">
        <v>7.9</v>
      </c>
      <c r="H128" s="50">
        <v>4.28</v>
      </c>
      <c r="I128" s="50">
        <v>26.7</v>
      </c>
      <c r="J128" s="50">
        <v>0</v>
      </c>
      <c r="K128" s="50">
        <v>26.7</v>
      </c>
      <c r="L128" s="225">
        <v>0</v>
      </c>
      <c r="M128" s="191">
        <v>1.8</v>
      </c>
      <c r="N128" s="225">
        <v>8</v>
      </c>
      <c r="O128" s="225">
        <v>0.48199999999999998</v>
      </c>
      <c r="P128" s="50">
        <v>2.67</v>
      </c>
      <c r="Q128" s="50">
        <v>1.62</v>
      </c>
      <c r="R128" s="50">
        <v>1.71</v>
      </c>
      <c r="S128" s="225">
        <v>7.9</v>
      </c>
      <c r="T128" s="225">
        <v>0</v>
      </c>
      <c r="U128" s="239">
        <v>11</v>
      </c>
      <c r="V128" s="191">
        <v>6.3</v>
      </c>
      <c r="W128" s="239">
        <v>23</v>
      </c>
      <c r="X128" s="239">
        <v>461</v>
      </c>
      <c r="Y128" s="239">
        <v>364</v>
      </c>
      <c r="Z128" s="239">
        <v>106</v>
      </c>
      <c r="AA128" s="191">
        <v>5.54</v>
      </c>
      <c r="AB128" s="191">
        <v>4.47</v>
      </c>
      <c r="AC128" s="191">
        <v>57</v>
      </c>
      <c r="AD128" s="191">
        <v>423</v>
      </c>
      <c r="AE128" s="50">
        <v>10729</v>
      </c>
      <c r="AF128" s="50">
        <v>1143</v>
      </c>
      <c r="AG128" s="225">
        <v>1.55</v>
      </c>
      <c r="AH128" s="50">
        <v>0.64</v>
      </c>
      <c r="AI128" s="50">
        <v>0.21</v>
      </c>
      <c r="AJ128" s="50">
        <v>4.1399999999999997</v>
      </c>
      <c r="AK128" s="50">
        <v>14.4</v>
      </c>
      <c r="AL128" s="50">
        <v>1.43</v>
      </c>
      <c r="AM128" s="50">
        <v>220</v>
      </c>
      <c r="AN128" s="50">
        <v>23</v>
      </c>
    </row>
    <row r="129" spans="1:93" ht="12.5" x14ac:dyDescent="0.25">
      <c r="A129" s="417"/>
      <c r="B129" s="423"/>
      <c r="C129" s="431"/>
      <c r="G129" s="225"/>
      <c r="L129" s="225"/>
      <c r="M129" s="191"/>
      <c r="O129" s="225"/>
      <c r="S129" s="225"/>
      <c r="T129" s="225"/>
      <c r="U129" s="239"/>
      <c r="V129" s="191"/>
      <c r="W129" s="239"/>
      <c r="X129" s="239"/>
      <c r="Y129" s="239"/>
      <c r="Z129" s="239"/>
      <c r="AA129" s="191"/>
      <c r="AB129" s="191"/>
      <c r="AC129" s="191"/>
      <c r="AG129" s="225"/>
    </row>
    <row r="130" spans="1:93" ht="12.5" x14ac:dyDescent="0.25">
      <c r="A130" s="417">
        <v>2</v>
      </c>
      <c r="B130" s="418" t="s">
        <v>664</v>
      </c>
      <c r="C130" s="431" t="s">
        <v>347</v>
      </c>
      <c r="D130" s="50">
        <v>1</v>
      </c>
      <c r="E130" s="217">
        <v>887.79319041614076</v>
      </c>
      <c r="F130" s="216">
        <v>63.960655737704933</v>
      </c>
      <c r="G130" s="225">
        <v>0</v>
      </c>
      <c r="H130" s="154">
        <v>3.1071878940731401</v>
      </c>
      <c r="I130" s="216">
        <v>19.369482976040352</v>
      </c>
      <c r="J130" s="239">
        <v>0</v>
      </c>
      <c r="K130" s="225">
        <v>19.369482976040352</v>
      </c>
      <c r="L130" s="225">
        <v>0</v>
      </c>
      <c r="M130" s="191">
        <v>1.4113493064312737</v>
      </c>
      <c r="N130" s="225">
        <v>14.955863808322825</v>
      </c>
      <c r="O130" s="225">
        <v>7.6670870113493064E-2</v>
      </c>
      <c r="P130" s="191">
        <v>6.0822824716267334</v>
      </c>
      <c r="Q130" s="191">
        <v>5.4537831021437579</v>
      </c>
      <c r="R130" s="191">
        <v>1.0505674653215638</v>
      </c>
      <c r="S130" s="225">
        <v>0</v>
      </c>
      <c r="T130" s="245">
        <v>0</v>
      </c>
      <c r="U130" s="239">
        <v>13.165195460277426</v>
      </c>
      <c r="V130" s="191">
        <v>0.70769230769230773</v>
      </c>
      <c r="W130" s="239">
        <v>19.551071878940732</v>
      </c>
      <c r="X130" s="239">
        <v>165.45271122320301</v>
      </c>
      <c r="Y130" s="239">
        <v>276.86759142496845</v>
      </c>
      <c r="Z130" s="239">
        <v>283.98486759142497</v>
      </c>
      <c r="AA130" s="191">
        <v>3.450693568726356</v>
      </c>
      <c r="AB130" s="191">
        <v>0.3232282471626734</v>
      </c>
      <c r="AC130" s="191">
        <v>8.6759142496847428</v>
      </c>
      <c r="AD130" s="191">
        <v>17.150063051702396</v>
      </c>
      <c r="AE130" s="191">
        <v>1.8915510718789406E-2</v>
      </c>
      <c r="AF130" s="239">
        <v>0</v>
      </c>
      <c r="AG130" s="225">
        <v>0.62547288776796972</v>
      </c>
      <c r="AH130" s="191">
        <v>0.32696090794451449</v>
      </c>
      <c r="AI130" s="191">
        <v>0.10491803278688526</v>
      </c>
      <c r="AJ130" s="191">
        <v>6.8600252206809598E-2</v>
      </c>
      <c r="AK130" s="225">
        <v>4.3581336696090798</v>
      </c>
      <c r="AL130" s="191">
        <v>0.17109709962168981</v>
      </c>
      <c r="AM130" s="239">
        <v>10.088272383354351</v>
      </c>
      <c r="AN130" s="239">
        <v>0</v>
      </c>
      <c r="AO130" s="191"/>
      <c r="AP130" s="191"/>
      <c r="AQ130" s="191"/>
      <c r="AR130" s="191"/>
      <c r="AS130" s="191"/>
      <c r="AT130" s="191"/>
    </row>
    <row r="131" spans="1:93" ht="12.5" x14ac:dyDescent="0.25">
      <c r="A131" s="417"/>
      <c r="B131" s="418"/>
      <c r="C131" s="431"/>
      <c r="G131" s="225"/>
      <c r="L131" s="225"/>
      <c r="M131" s="191"/>
      <c r="O131" s="225"/>
      <c r="S131" s="225"/>
      <c r="T131" s="225"/>
      <c r="U131" s="239"/>
      <c r="V131" s="191"/>
      <c r="W131" s="239"/>
      <c r="X131" s="239"/>
      <c r="Y131" s="239"/>
      <c r="Z131" s="239"/>
      <c r="AA131" s="191"/>
      <c r="AB131" s="191"/>
      <c r="AG131" s="225"/>
      <c r="AK131" s="225"/>
      <c r="AN131" s="239"/>
    </row>
    <row r="132" spans="1:93" ht="12.5" x14ac:dyDescent="0.25">
      <c r="A132" s="417">
        <v>2</v>
      </c>
      <c r="B132" s="418" t="s">
        <v>665</v>
      </c>
      <c r="C132" s="431" t="s">
        <v>1126</v>
      </c>
      <c r="D132" s="50">
        <v>1</v>
      </c>
      <c r="E132" s="217">
        <v>861.09343379652387</v>
      </c>
      <c r="F132" s="216">
        <v>64.6062110484268</v>
      </c>
      <c r="G132" s="225">
        <v>4.9343076748324562E-3</v>
      </c>
      <c r="H132" s="154">
        <v>3.0401091969255232</v>
      </c>
      <c r="I132" s="216">
        <v>18.95103100980652</v>
      </c>
      <c r="J132" s="239">
        <v>3.289538449888304E-3</v>
      </c>
      <c r="K132" s="225">
        <v>18.947741471356629</v>
      </c>
      <c r="L132" s="225">
        <v>0</v>
      </c>
      <c r="M132" s="191">
        <v>1.71138237855439</v>
      </c>
      <c r="N132" s="225">
        <v>14.424626102760213</v>
      </c>
      <c r="O132" s="225">
        <v>7.5001476657453325E-2</v>
      </c>
      <c r="P132" s="191">
        <v>5.923841959789482</v>
      </c>
      <c r="Q132" s="191">
        <v>5.2968559312407706</v>
      </c>
      <c r="R132" s="191">
        <v>0.89565908144333783</v>
      </c>
      <c r="S132" s="225">
        <v>0</v>
      </c>
      <c r="T132" s="245">
        <v>4.9343076748324562E-3</v>
      </c>
      <c r="U132" s="239">
        <v>13.034796107682403</v>
      </c>
      <c r="V132" s="191">
        <v>0.69738215137632042</v>
      </c>
      <c r="W132" s="239">
        <v>19.556306084585966</v>
      </c>
      <c r="X132" s="239">
        <v>162.11667865662034</v>
      </c>
      <c r="Y132" s="239">
        <v>271.86390519101889</v>
      </c>
      <c r="Z132" s="239">
        <v>407.24486009617198</v>
      </c>
      <c r="AA132" s="191">
        <v>3.3767112188103443</v>
      </c>
      <c r="AB132" s="191">
        <v>0.3167825527242436</v>
      </c>
      <c r="AC132" s="191">
        <v>8.4952330468365442</v>
      </c>
      <c r="AD132" s="191">
        <v>16.858884555677559</v>
      </c>
      <c r="AE132" s="191">
        <v>1.2335769187081139E-2</v>
      </c>
      <c r="AF132" s="239">
        <v>0</v>
      </c>
      <c r="AG132" s="225">
        <v>0.61185415167922463</v>
      </c>
      <c r="AH132" s="191">
        <v>0.25533397448033018</v>
      </c>
      <c r="AI132" s="191">
        <v>0.10263359963651508</v>
      </c>
      <c r="AJ132" s="191">
        <v>6.9738215137632051E-2</v>
      </c>
      <c r="AK132" s="225">
        <v>4.2632418310552431</v>
      </c>
      <c r="AL132" s="191">
        <v>0.16737171633031692</v>
      </c>
      <c r="AM132" s="239">
        <v>9.8686153496649123</v>
      </c>
      <c r="AN132" s="239">
        <v>0</v>
      </c>
      <c r="AO132" s="191"/>
      <c r="AP132" s="191"/>
      <c r="AQ132" s="191"/>
      <c r="AR132" s="191"/>
      <c r="AS132" s="191"/>
      <c r="AT132" s="191"/>
      <c r="AU132" s="191"/>
      <c r="AV132" s="191"/>
      <c r="AW132" s="27"/>
      <c r="AX132" s="27"/>
      <c r="AY132" s="191"/>
      <c r="AZ132" s="191"/>
      <c r="BA132" s="27"/>
      <c r="BB132" s="27"/>
      <c r="BC132" s="27"/>
      <c r="BD132" s="27"/>
      <c r="BE132" s="27"/>
      <c r="BF132" s="27"/>
      <c r="BG132" s="27"/>
      <c r="BH132" s="27"/>
      <c r="BI132" s="27"/>
      <c r="BJ132" s="27"/>
      <c r="BK132" s="27"/>
      <c r="BL132" s="27"/>
      <c r="BM132" s="27"/>
      <c r="BN132" s="27"/>
      <c r="BO132" s="27"/>
      <c r="BP132" s="27"/>
      <c r="BQ132" s="27"/>
      <c r="BR132" s="27"/>
      <c r="BS132" s="27"/>
      <c r="BT132" s="27"/>
      <c r="BU132" s="27"/>
      <c r="BV132" s="27"/>
      <c r="BW132" s="27"/>
      <c r="BX132" s="27"/>
      <c r="BY132" s="27"/>
      <c r="BZ132" s="27"/>
      <c r="CA132" s="27"/>
      <c r="CB132" s="27"/>
      <c r="CC132" s="27"/>
      <c r="CD132" s="27"/>
      <c r="CE132" s="27"/>
      <c r="CF132" s="27"/>
      <c r="CG132" s="27"/>
      <c r="CH132" s="27"/>
      <c r="CI132" s="27"/>
      <c r="CJ132" s="27"/>
      <c r="CK132" s="27"/>
      <c r="CL132" s="27"/>
      <c r="CM132" s="27"/>
      <c r="CN132" s="27"/>
      <c r="CO132" s="27"/>
    </row>
    <row r="133" spans="1:93" ht="12.5" x14ac:dyDescent="0.25">
      <c r="A133" s="420"/>
      <c r="B133" s="423"/>
      <c r="C133" s="431"/>
      <c r="G133" s="225"/>
      <c r="L133" s="225"/>
      <c r="M133" s="191"/>
      <c r="O133" s="225"/>
      <c r="S133" s="225"/>
      <c r="T133" s="225"/>
      <c r="U133" s="239"/>
      <c r="V133" s="191"/>
      <c r="W133" s="239"/>
      <c r="X133" s="239"/>
      <c r="Y133" s="239"/>
      <c r="Z133" s="239"/>
      <c r="AA133" s="191"/>
      <c r="AB133" s="191"/>
      <c r="AK133" s="225"/>
    </row>
    <row r="134" spans="1:93" ht="12.5" x14ac:dyDescent="0.25">
      <c r="A134" s="417">
        <v>1</v>
      </c>
      <c r="B134" s="418" t="s">
        <v>667</v>
      </c>
      <c r="C134" s="431" t="s">
        <v>544</v>
      </c>
      <c r="D134" s="50">
        <v>1</v>
      </c>
      <c r="E134" s="239">
        <v>686.70299727520421</v>
      </c>
      <c r="F134" s="225">
        <v>70.269754768392374</v>
      </c>
      <c r="G134" s="225">
        <v>1.5013623978201633</v>
      </c>
      <c r="H134" s="191">
        <v>2.1801089918256129</v>
      </c>
      <c r="I134" s="225">
        <v>13.73841961852861</v>
      </c>
      <c r="J134" s="225">
        <v>0.31880108991825612</v>
      </c>
      <c r="K134" s="225">
        <v>13.419618528610355</v>
      </c>
      <c r="L134" s="225">
        <v>0.42234332425068122</v>
      </c>
      <c r="M134" s="191">
        <v>2.1689373297002725</v>
      </c>
      <c r="N134" s="225">
        <v>11.098092643051769</v>
      </c>
      <c r="O134" s="225">
        <v>4.0871934604904625E-2</v>
      </c>
      <c r="P134" s="191">
        <v>4.7100817438692104</v>
      </c>
      <c r="Q134" s="191">
        <v>4.7092643051771121</v>
      </c>
      <c r="R134" s="191">
        <v>0.36566757493188012</v>
      </c>
      <c r="S134" s="225">
        <v>0</v>
      </c>
      <c r="T134" s="225">
        <v>1.2888283378746594</v>
      </c>
      <c r="U134" s="239">
        <v>10.899182561307901</v>
      </c>
      <c r="V134" s="191">
        <v>1.0531335149863761</v>
      </c>
      <c r="W134" s="239">
        <v>16.594005449591283</v>
      </c>
      <c r="X134" s="239">
        <v>118.5149863760218</v>
      </c>
      <c r="Y134" s="239">
        <v>255.98092643051774</v>
      </c>
      <c r="Z134" s="239">
        <v>592.50681198910081</v>
      </c>
      <c r="AA134" s="191">
        <v>2.7269754768392374</v>
      </c>
      <c r="AB134" s="191">
        <v>3.1607629427792924E-2</v>
      </c>
      <c r="AC134" s="191">
        <v>4.9264305177111707</v>
      </c>
      <c r="AD134" s="191">
        <v>34.332425068119896</v>
      </c>
      <c r="AE134" s="239">
        <v>10.626702997275205</v>
      </c>
      <c r="AF134" s="239">
        <v>62.94277929155313</v>
      </c>
      <c r="AG134" s="50">
        <v>0</v>
      </c>
      <c r="AH134" s="191">
        <v>0.27574931880108994</v>
      </c>
      <c r="AI134" s="191">
        <v>4.3378746594005452E-2</v>
      </c>
      <c r="AJ134" s="191">
        <v>8.4577656675749333E-2</v>
      </c>
      <c r="AK134" s="225">
        <v>3.363487738419618</v>
      </c>
      <c r="AL134" s="191">
        <v>0.22910081743869212</v>
      </c>
      <c r="AM134" s="239">
        <v>14.604904632152591</v>
      </c>
      <c r="AN134" s="239">
        <v>5.9400544959128068</v>
      </c>
    </row>
    <row r="135" spans="1:93" ht="12.5" x14ac:dyDescent="0.25">
      <c r="A135" s="420"/>
      <c r="B135" s="418"/>
      <c r="C135" s="431"/>
      <c r="G135" s="225"/>
      <c r="L135" s="225"/>
      <c r="M135" s="191"/>
      <c r="O135" s="225"/>
      <c r="S135" s="225"/>
      <c r="T135" s="225"/>
      <c r="U135" s="239"/>
      <c r="V135" s="191"/>
      <c r="W135" s="239"/>
      <c r="X135" s="239"/>
      <c r="Y135" s="239"/>
      <c r="Z135" s="239"/>
      <c r="AA135" s="191"/>
      <c r="AB135" s="191"/>
    </row>
    <row r="136" spans="1:93" ht="12.5" x14ac:dyDescent="0.25">
      <c r="A136" s="417">
        <v>1</v>
      </c>
      <c r="B136" s="418" t="s">
        <v>668</v>
      </c>
      <c r="C136" s="431" t="s">
        <v>237</v>
      </c>
      <c r="D136" s="50">
        <v>1</v>
      </c>
      <c r="E136" s="239">
        <v>954.7</v>
      </c>
      <c r="F136" s="225">
        <v>62</v>
      </c>
      <c r="G136" s="225">
        <v>0</v>
      </c>
      <c r="H136" s="50">
        <v>3.15</v>
      </c>
      <c r="I136" s="50">
        <v>19.7</v>
      </c>
      <c r="J136" s="50">
        <v>0</v>
      </c>
      <c r="K136" s="50">
        <v>19.7</v>
      </c>
      <c r="L136" s="225">
        <v>0</v>
      </c>
      <c r="M136" s="191">
        <v>0.9</v>
      </c>
      <c r="N136" s="50">
        <v>16.2</v>
      </c>
      <c r="O136" s="225">
        <v>0.06</v>
      </c>
      <c r="P136" s="191">
        <v>6.9</v>
      </c>
      <c r="Q136" s="191">
        <v>6.9</v>
      </c>
      <c r="R136" s="191">
        <v>0.5</v>
      </c>
      <c r="S136" s="225">
        <v>0</v>
      </c>
      <c r="T136" s="225">
        <v>0</v>
      </c>
      <c r="U136" s="239">
        <v>9</v>
      </c>
      <c r="V136" s="191">
        <v>1.4</v>
      </c>
      <c r="W136" s="239">
        <v>17</v>
      </c>
      <c r="X136" s="239">
        <v>160</v>
      </c>
      <c r="Y136" s="239">
        <v>260</v>
      </c>
      <c r="Z136" s="239">
        <v>80</v>
      </c>
      <c r="AA136" s="191">
        <v>3.9</v>
      </c>
      <c r="AB136" s="191" t="s">
        <v>501</v>
      </c>
      <c r="AC136" s="191">
        <v>7</v>
      </c>
      <c r="AD136" s="50" t="s">
        <v>501</v>
      </c>
      <c r="AF136" s="50" t="s">
        <v>501</v>
      </c>
      <c r="AH136" s="50">
        <v>0.17</v>
      </c>
      <c r="AI136" s="50">
        <v>0.06</v>
      </c>
      <c r="AJ136" s="50">
        <v>0.13</v>
      </c>
      <c r="AK136" s="50">
        <v>5.8</v>
      </c>
      <c r="AL136" s="50">
        <v>0.37</v>
      </c>
      <c r="AM136" s="50">
        <v>14</v>
      </c>
      <c r="AN136" s="50">
        <v>0</v>
      </c>
    </row>
    <row r="137" spans="1:93" ht="12.5" x14ac:dyDescent="0.25">
      <c r="A137" s="417"/>
      <c r="B137" s="418"/>
      <c r="C137" s="431"/>
      <c r="G137" s="225"/>
      <c r="L137" s="225"/>
      <c r="M137" s="191"/>
      <c r="O137" s="225"/>
      <c r="P137" s="191"/>
      <c r="Q137" s="191"/>
      <c r="R137" s="191"/>
      <c r="S137" s="225"/>
      <c r="T137" s="225"/>
      <c r="U137" s="239"/>
      <c r="V137" s="191"/>
      <c r="W137" s="239"/>
      <c r="X137" s="239"/>
      <c r="Y137" s="239"/>
      <c r="Z137" s="239"/>
      <c r="AA137" s="191"/>
      <c r="AB137" s="191"/>
      <c r="AC137" s="191"/>
    </row>
    <row r="138" spans="1:93" ht="11.25" customHeight="1" x14ac:dyDescent="0.25">
      <c r="A138" s="417">
        <v>1</v>
      </c>
      <c r="B138" s="418" t="s">
        <v>669</v>
      </c>
      <c r="C138" s="431" t="s">
        <v>368</v>
      </c>
      <c r="D138" s="50">
        <v>1</v>
      </c>
      <c r="E138" s="239">
        <v>859.9</v>
      </c>
      <c r="F138" s="50">
        <v>64.400000000000006</v>
      </c>
      <c r="G138" s="225">
        <v>0</v>
      </c>
      <c r="H138" s="50">
        <v>3.49</v>
      </c>
      <c r="I138" s="50">
        <v>21.8</v>
      </c>
      <c r="J138" s="50">
        <v>0</v>
      </c>
      <c r="K138" s="50">
        <v>21.8</v>
      </c>
      <c r="L138" s="225">
        <v>0</v>
      </c>
      <c r="M138" s="191">
        <v>0.9</v>
      </c>
      <c r="N138" s="50">
        <v>13.5</v>
      </c>
      <c r="O138" s="225">
        <v>7.9000000000000001E-2</v>
      </c>
      <c r="P138" s="191">
        <v>5.7</v>
      </c>
      <c r="Q138" s="191">
        <v>5.7</v>
      </c>
      <c r="R138" s="191">
        <v>0.6</v>
      </c>
      <c r="S138" s="225">
        <v>0</v>
      </c>
      <c r="T138" s="225">
        <v>0</v>
      </c>
      <c r="U138" s="239">
        <v>20</v>
      </c>
      <c r="V138" s="191">
        <v>2.7</v>
      </c>
      <c r="W138" s="239">
        <v>15</v>
      </c>
      <c r="X138" s="239">
        <v>150</v>
      </c>
      <c r="Y138" s="239">
        <v>210</v>
      </c>
      <c r="Z138" s="239">
        <v>73</v>
      </c>
      <c r="AA138" s="191">
        <v>5</v>
      </c>
      <c r="AB138" s="191">
        <v>0.1</v>
      </c>
      <c r="AC138" s="191">
        <v>7</v>
      </c>
      <c r="AD138" s="50">
        <v>0.02</v>
      </c>
      <c r="AF138" s="50">
        <v>25</v>
      </c>
      <c r="AH138" s="50">
        <v>0.34</v>
      </c>
      <c r="AI138" s="50">
        <v>0.03</v>
      </c>
      <c r="AJ138" s="50">
        <v>0.19</v>
      </c>
      <c r="AK138" s="50">
        <v>4.5999999999999996</v>
      </c>
      <c r="AL138" s="50">
        <v>0.28000000000000003</v>
      </c>
      <c r="AM138" s="50">
        <v>17</v>
      </c>
      <c r="AN138" s="50">
        <v>0</v>
      </c>
    </row>
    <row r="139" spans="1:93" ht="12.5" x14ac:dyDescent="0.25">
      <c r="A139" s="420"/>
      <c r="B139" s="418"/>
      <c r="C139" s="431"/>
      <c r="G139" s="225"/>
      <c r="L139" s="225"/>
      <c r="M139" s="191"/>
      <c r="O139" s="225"/>
      <c r="S139" s="225"/>
      <c r="T139" s="225"/>
      <c r="U139" s="239"/>
      <c r="V139" s="191"/>
      <c r="W139" s="239"/>
      <c r="X139" s="239"/>
      <c r="Y139" s="239"/>
      <c r="Z139" s="239"/>
      <c r="AA139" s="191"/>
      <c r="AB139" s="191"/>
      <c r="AC139" s="191"/>
    </row>
    <row r="140" spans="1:93" ht="12.5" x14ac:dyDescent="0.25">
      <c r="A140" s="417">
        <v>1</v>
      </c>
      <c r="B140" s="418" t="s">
        <v>675</v>
      </c>
      <c r="C140" s="431" t="s">
        <v>1133</v>
      </c>
      <c r="D140" s="50">
        <v>1</v>
      </c>
      <c r="E140" s="239">
        <v>2170.04</v>
      </c>
      <c r="F140" s="50">
        <v>33.6</v>
      </c>
      <c r="G140" s="225">
        <v>0</v>
      </c>
      <c r="H140" s="50">
        <v>2.48</v>
      </c>
      <c r="I140" s="50">
        <v>15.5</v>
      </c>
      <c r="J140" s="50">
        <v>0</v>
      </c>
      <c r="K140" s="50">
        <v>15.5</v>
      </c>
      <c r="L140" s="225">
        <v>0</v>
      </c>
      <c r="M140" s="191">
        <v>0.28000000000000003</v>
      </c>
      <c r="N140" s="50">
        <v>52.3</v>
      </c>
      <c r="O140" s="225">
        <v>9.7000000000000003E-2</v>
      </c>
      <c r="P140" s="50">
        <v>24.3</v>
      </c>
      <c r="Q140" s="50">
        <v>23.4</v>
      </c>
      <c r="R140" s="191">
        <v>1.8</v>
      </c>
      <c r="S140" s="225">
        <v>0</v>
      </c>
      <c r="T140" s="225">
        <v>0</v>
      </c>
      <c r="U140" s="239">
        <v>6</v>
      </c>
      <c r="V140" s="191">
        <v>1</v>
      </c>
      <c r="W140" s="239">
        <v>12</v>
      </c>
      <c r="X140" s="239">
        <v>110</v>
      </c>
      <c r="Y140" s="239">
        <v>200</v>
      </c>
      <c r="Z140" s="239">
        <v>35</v>
      </c>
      <c r="AA140" s="191">
        <v>1.5</v>
      </c>
      <c r="AB140" s="191">
        <v>0.01</v>
      </c>
      <c r="AC140" s="191">
        <v>3</v>
      </c>
      <c r="AD140" s="191">
        <v>10</v>
      </c>
      <c r="AE140" s="50">
        <v>0</v>
      </c>
      <c r="AF140" s="50" t="s">
        <v>501</v>
      </c>
      <c r="AH140" s="50">
        <v>0.08</v>
      </c>
      <c r="AI140" s="50">
        <v>0.05</v>
      </c>
      <c r="AJ140" s="50">
        <v>0.18</v>
      </c>
      <c r="AK140" s="50">
        <v>1.6</v>
      </c>
      <c r="AL140" s="50">
        <v>0.23</v>
      </c>
      <c r="AM140" s="50">
        <v>26</v>
      </c>
      <c r="AN140" s="50">
        <v>0</v>
      </c>
    </row>
    <row r="141" spans="1:93" ht="12.5" x14ac:dyDescent="0.25">
      <c r="A141" s="417"/>
      <c r="B141" s="418"/>
      <c r="C141" s="431"/>
      <c r="G141" s="225"/>
      <c r="L141" s="225"/>
      <c r="M141" s="191"/>
      <c r="O141" s="225"/>
      <c r="S141" s="225"/>
      <c r="T141" s="225"/>
      <c r="U141" s="239"/>
      <c r="V141" s="191"/>
      <c r="W141" s="239"/>
      <c r="X141" s="239"/>
      <c r="Y141" s="239"/>
      <c r="Z141" s="239"/>
      <c r="AA141" s="191"/>
      <c r="AB141" s="191"/>
      <c r="AC141" s="191"/>
    </row>
    <row r="142" spans="1:93" ht="12.5" x14ac:dyDescent="0.25">
      <c r="A142" s="417">
        <v>2</v>
      </c>
      <c r="B142" s="418" t="s">
        <v>676</v>
      </c>
      <c r="C142" s="431" t="s">
        <v>348</v>
      </c>
      <c r="D142" s="50">
        <v>1</v>
      </c>
      <c r="E142" s="239">
        <v>727.25261932479589</v>
      </c>
      <c r="F142" s="225">
        <v>69.577803647652331</v>
      </c>
      <c r="G142" s="225">
        <v>1.1850989522700814</v>
      </c>
      <c r="H142" s="191">
        <v>2.4175397749320915</v>
      </c>
      <c r="I142" s="225">
        <v>15.075669383003493</v>
      </c>
      <c r="J142" s="225">
        <v>0.17462165308498254</v>
      </c>
      <c r="K142" s="225">
        <v>14.90104772991851</v>
      </c>
      <c r="L142" s="225">
        <v>0.34070624757469931</v>
      </c>
      <c r="M142" s="191">
        <v>1.5917733798991074</v>
      </c>
      <c r="N142" s="225">
        <v>12.010089251067132</v>
      </c>
      <c r="O142" s="225">
        <v>5.8983313930927442E-2</v>
      </c>
      <c r="P142" s="191">
        <v>4.7437524253007375</v>
      </c>
      <c r="Q142" s="191">
        <v>4.28826154443151</v>
      </c>
      <c r="R142" s="191">
        <v>1.1274738067520373</v>
      </c>
      <c r="S142" s="225">
        <v>1.2417539774932092E-2</v>
      </c>
      <c r="T142" s="225">
        <v>0.97865735351183536</v>
      </c>
      <c r="U142" s="239">
        <v>14.326736515327902</v>
      </c>
      <c r="V142" s="191">
        <v>0.63019014357780356</v>
      </c>
      <c r="W142" s="239">
        <v>17.516492045013582</v>
      </c>
      <c r="X142" s="239">
        <v>132.57275902211873</v>
      </c>
      <c r="Y142" s="239">
        <v>255.28133488552581</v>
      </c>
      <c r="Z142" s="239">
        <v>373.89988358556462</v>
      </c>
      <c r="AA142" s="191">
        <v>2.7083430345362829</v>
      </c>
      <c r="AB142" s="191">
        <v>0.26461001164144354</v>
      </c>
      <c r="AC142" s="191">
        <v>6.8032596041909201</v>
      </c>
      <c r="AD142" s="191">
        <v>39.115250291036091</v>
      </c>
      <c r="AE142" s="239">
        <v>204.23554520760572</v>
      </c>
      <c r="AF142" s="239">
        <v>1225.0523864959255</v>
      </c>
      <c r="AG142" s="239">
        <v>0.48117966627861852</v>
      </c>
      <c r="AH142" s="191">
        <v>0.58102444703143186</v>
      </c>
      <c r="AI142" s="191">
        <v>6.4400465657741546E-2</v>
      </c>
      <c r="AJ142" s="191">
        <v>4.717112922002329E-2</v>
      </c>
      <c r="AK142" s="225">
        <v>2.5746216530849821</v>
      </c>
      <c r="AL142" s="191">
        <v>0.10933643771827707</v>
      </c>
      <c r="AM142" s="239">
        <v>4.8195576251455181</v>
      </c>
      <c r="AN142" s="239">
        <v>1.909196740395809</v>
      </c>
    </row>
    <row r="143" spans="1:93" ht="12.5" x14ac:dyDescent="0.25">
      <c r="A143" s="417"/>
      <c r="B143" s="418"/>
      <c r="C143" s="431"/>
      <c r="G143" s="225"/>
      <c r="L143" s="225"/>
      <c r="M143" s="191"/>
      <c r="O143" s="225"/>
      <c r="S143" s="225"/>
      <c r="T143" s="225"/>
      <c r="U143" s="239"/>
      <c r="V143" s="191"/>
      <c r="W143" s="239"/>
      <c r="X143" s="239"/>
      <c r="Y143" s="239"/>
      <c r="Z143" s="239"/>
      <c r="AA143" s="191"/>
      <c r="AB143" s="191"/>
      <c r="AK143" s="225"/>
    </row>
    <row r="144" spans="1:93" ht="12.5" x14ac:dyDescent="0.25">
      <c r="A144" s="417">
        <v>1</v>
      </c>
      <c r="B144" s="418" t="s">
        <v>265</v>
      </c>
      <c r="C144" s="431" t="s">
        <v>266</v>
      </c>
      <c r="D144" s="50">
        <v>1</v>
      </c>
      <c r="E144" s="239">
        <v>449.23</v>
      </c>
      <c r="F144" s="225">
        <v>77.11</v>
      </c>
      <c r="G144" s="225">
        <v>0.14000000000000001</v>
      </c>
      <c r="H144" s="191">
        <v>2.8351999999999999</v>
      </c>
      <c r="I144" s="225">
        <v>17.72</v>
      </c>
      <c r="J144" s="50">
        <v>0</v>
      </c>
      <c r="K144" s="225">
        <v>17.72</v>
      </c>
      <c r="L144" s="225">
        <v>0</v>
      </c>
      <c r="M144" s="191">
        <v>1.1000000000000001</v>
      </c>
      <c r="N144" s="225">
        <v>3.94</v>
      </c>
      <c r="O144" s="225">
        <v>0.124</v>
      </c>
      <c r="P144" s="50">
        <v>1.383</v>
      </c>
      <c r="Q144" s="50">
        <v>1.137</v>
      </c>
      <c r="R144" s="50">
        <v>0.54600000000000004</v>
      </c>
      <c r="S144" s="225">
        <v>0.1</v>
      </c>
      <c r="T144" s="225">
        <v>0</v>
      </c>
      <c r="U144" s="239">
        <v>7</v>
      </c>
      <c r="V144" s="191">
        <v>4.3099999999999996</v>
      </c>
      <c r="W144" s="239">
        <v>21</v>
      </c>
      <c r="X144" s="239">
        <v>212</v>
      </c>
      <c r="Y144" s="239">
        <v>282</v>
      </c>
      <c r="Z144" s="239">
        <v>98</v>
      </c>
      <c r="AA144" s="191">
        <v>1.7</v>
      </c>
      <c r="AB144" s="191">
        <v>0.39600000000000002</v>
      </c>
      <c r="AC144" s="191">
        <v>21.8</v>
      </c>
      <c r="AD144" s="191">
        <v>3.5000000000000003E-2</v>
      </c>
      <c r="AF144" s="50">
        <v>0</v>
      </c>
      <c r="AH144" s="50">
        <v>0.22</v>
      </c>
      <c r="AI144" s="50">
        <v>0.23799999999999999</v>
      </c>
      <c r="AJ144" s="50">
        <v>0.90600000000000003</v>
      </c>
      <c r="AK144" s="225">
        <v>7.53</v>
      </c>
      <c r="AL144" s="191">
        <v>0.27900000000000003</v>
      </c>
      <c r="AM144" s="50">
        <v>3</v>
      </c>
      <c r="AN144" s="50">
        <v>2</v>
      </c>
    </row>
    <row r="145" spans="1:40" ht="12.5" x14ac:dyDescent="0.25">
      <c r="A145" s="420"/>
      <c r="B145" s="418"/>
      <c r="C145" s="431"/>
      <c r="G145" s="225"/>
      <c r="L145" s="225"/>
      <c r="M145" s="191"/>
      <c r="O145" s="225"/>
      <c r="S145" s="225"/>
      <c r="T145" s="225"/>
      <c r="U145" s="239"/>
      <c r="V145" s="191"/>
      <c r="W145" s="239"/>
      <c r="X145" s="239"/>
      <c r="Y145" s="239"/>
      <c r="Z145" s="239"/>
      <c r="AA145" s="191"/>
      <c r="AB145" s="191"/>
      <c r="AC145" s="191"/>
    </row>
    <row r="146" spans="1:40" ht="12.5" x14ac:dyDescent="0.25">
      <c r="A146" s="417">
        <v>1</v>
      </c>
      <c r="B146" s="418" t="s">
        <v>677</v>
      </c>
      <c r="C146" s="431" t="s">
        <v>185</v>
      </c>
      <c r="D146" s="50">
        <v>1</v>
      </c>
      <c r="E146" s="239">
        <v>703.6</v>
      </c>
      <c r="F146" s="50">
        <v>64.099999999999994</v>
      </c>
      <c r="G146" s="225">
        <v>0</v>
      </c>
      <c r="H146" s="50">
        <v>4.6100000000000003</v>
      </c>
      <c r="I146" s="50">
        <v>28.8</v>
      </c>
      <c r="J146" s="50">
        <v>0</v>
      </c>
      <c r="K146" s="50">
        <v>28.8</v>
      </c>
      <c r="L146" s="225">
        <v>0</v>
      </c>
      <c r="M146" s="191">
        <v>1.1000000000000001</v>
      </c>
      <c r="N146" s="50">
        <v>5.6</v>
      </c>
      <c r="O146" s="225">
        <v>0.193</v>
      </c>
      <c r="P146" s="50">
        <v>1.68</v>
      </c>
      <c r="Q146" s="50">
        <v>1.25</v>
      </c>
      <c r="R146" s="50">
        <v>1.37</v>
      </c>
      <c r="S146" s="225">
        <v>0</v>
      </c>
      <c r="T146" s="225">
        <v>0</v>
      </c>
      <c r="U146" s="239">
        <v>6</v>
      </c>
      <c r="V146" s="191">
        <v>7.5</v>
      </c>
      <c r="W146" s="239">
        <v>25</v>
      </c>
      <c r="X146" s="239">
        <v>250</v>
      </c>
      <c r="Y146" s="239">
        <v>233</v>
      </c>
      <c r="Z146" s="239">
        <v>63</v>
      </c>
      <c r="AA146" s="191">
        <v>3.13</v>
      </c>
      <c r="AB146" s="191">
        <v>0.74</v>
      </c>
      <c r="AC146" s="191">
        <v>3</v>
      </c>
      <c r="AD146" s="191">
        <v>59</v>
      </c>
      <c r="AE146" s="50">
        <v>0</v>
      </c>
      <c r="AF146" s="50">
        <v>0</v>
      </c>
      <c r="AH146" s="50">
        <v>0.72</v>
      </c>
      <c r="AI146" s="50">
        <v>0.14000000000000001</v>
      </c>
      <c r="AJ146" s="50">
        <v>1.54</v>
      </c>
      <c r="AK146" s="50">
        <v>4.0999999999999996</v>
      </c>
      <c r="AL146" s="50">
        <v>0.21</v>
      </c>
      <c r="AM146" s="50">
        <v>2</v>
      </c>
      <c r="AN146" s="50">
        <v>2</v>
      </c>
    </row>
    <row r="147" spans="1:40" ht="12.5" x14ac:dyDescent="0.25">
      <c r="A147" s="417"/>
      <c r="B147" s="418"/>
      <c r="C147" s="431"/>
      <c r="G147" s="225"/>
      <c r="L147" s="225"/>
      <c r="M147" s="191"/>
      <c r="O147" s="225"/>
      <c r="S147" s="225"/>
      <c r="T147" s="225"/>
      <c r="U147" s="239"/>
      <c r="V147" s="191"/>
      <c r="W147" s="239"/>
      <c r="X147" s="239"/>
      <c r="Y147" s="239"/>
      <c r="Z147" s="239"/>
      <c r="AA147" s="191"/>
      <c r="AB147" s="191"/>
      <c r="AC147" s="191"/>
      <c r="AD147" s="191"/>
    </row>
    <row r="148" spans="1:40" ht="12.5" x14ac:dyDescent="0.25">
      <c r="A148" s="417">
        <v>1</v>
      </c>
      <c r="B148" s="418" t="s">
        <v>678</v>
      </c>
      <c r="C148" s="431" t="s">
        <v>1134</v>
      </c>
      <c r="D148" s="50">
        <v>1</v>
      </c>
      <c r="E148" s="239">
        <v>434.3</v>
      </c>
      <c r="F148" s="225">
        <v>77</v>
      </c>
      <c r="G148" s="225">
        <v>0</v>
      </c>
      <c r="H148" s="50">
        <v>2.65</v>
      </c>
      <c r="I148" s="50">
        <v>16.600000000000001</v>
      </c>
      <c r="J148" s="50">
        <v>0</v>
      </c>
      <c r="K148" s="50">
        <v>16.600000000000001</v>
      </c>
      <c r="L148" s="225">
        <v>0</v>
      </c>
      <c r="M148" s="191">
        <v>1.1000000000000001</v>
      </c>
      <c r="N148" s="50">
        <v>3.1</v>
      </c>
      <c r="O148" s="225">
        <v>0.28499999999999998</v>
      </c>
      <c r="P148" s="50">
        <v>0.97</v>
      </c>
      <c r="Q148" s="50">
        <v>0.66</v>
      </c>
      <c r="R148" s="50">
        <v>0.67</v>
      </c>
      <c r="S148" s="225">
        <v>0</v>
      </c>
      <c r="T148" s="225">
        <v>0</v>
      </c>
      <c r="U148" s="239">
        <v>6</v>
      </c>
      <c r="V148" s="191">
        <v>7.4</v>
      </c>
      <c r="W148" s="239">
        <v>17</v>
      </c>
      <c r="X148" s="239">
        <v>210</v>
      </c>
      <c r="Y148" s="239">
        <v>257</v>
      </c>
      <c r="Z148" s="239">
        <v>179</v>
      </c>
      <c r="AA148" s="191">
        <v>1.85</v>
      </c>
      <c r="AB148" s="191">
        <v>0.47</v>
      </c>
      <c r="AC148" s="191">
        <v>148.80000000000001</v>
      </c>
      <c r="AD148" s="191">
        <v>102</v>
      </c>
      <c r="AE148" s="50">
        <v>264</v>
      </c>
      <c r="AF148" s="50">
        <v>624</v>
      </c>
      <c r="AH148" s="191">
        <v>0.2</v>
      </c>
      <c r="AI148" s="50">
        <v>0.38</v>
      </c>
      <c r="AJ148" s="50">
        <v>2.5499999999999998</v>
      </c>
      <c r="AK148" s="225">
        <v>8</v>
      </c>
      <c r="AL148" s="50">
        <v>0.51</v>
      </c>
      <c r="AM148" s="50">
        <v>80</v>
      </c>
      <c r="AN148" s="50">
        <v>9</v>
      </c>
    </row>
    <row r="149" spans="1:40" ht="12.5" x14ac:dyDescent="0.25">
      <c r="A149" s="417"/>
      <c r="B149" s="418"/>
      <c r="C149" s="431"/>
      <c r="G149" s="225"/>
      <c r="L149" s="225"/>
      <c r="M149" s="191"/>
      <c r="O149" s="225"/>
      <c r="S149" s="225"/>
      <c r="T149" s="225"/>
      <c r="U149" s="239"/>
      <c r="V149" s="191"/>
      <c r="W149" s="239"/>
      <c r="X149" s="239"/>
      <c r="Y149" s="239"/>
      <c r="Z149" s="239"/>
      <c r="AA149" s="191"/>
      <c r="AB149" s="191"/>
      <c r="AC149" s="191"/>
      <c r="AD149" s="191"/>
      <c r="AK149" s="225"/>
    </row>
    <row r="150" spans="1:40" ht="16.5" customHeight="1" x14ac:dyDescent="0.25">
      <c r="A150" s="417">
        <v>1</v>
      </c>
      <c r="B150" s="418" t="s">
        <v>679</v>
      </c>
      <c r="C150" s="431" t="s">
        <v>1135</v>
      </c>
      <c r="D150" s="50">
        <v>1</v>
      </c>
      <c r="E150" s="239">
        <v>576.29999999999995</v>
      </c>
      <c r="F150" s="50">
        <v>68.8</v>
      </c>
      <c r="G150" s="225">
        <v>0</v>
      </c>
      <c r="H150" s="50">
        <v>4.08</v>
      </c>
      <c r="I150" s="50">
        <v>25.5</v>
      </c>
      <c r="J150" s="50">
        <v>0</v>
      </c>
      <c r="K150" s="50">
        <v>25.5</v>
      </c>
      <c r="L150" s="225">
        <v>0</v>
      </c>
      <c r="M150" s="191">
        <v>1.3</v>
      </c>
      <c r="N150" s="50">
        <v>3.4</v>
      </c>
      <c r="O150" s="225">
        <v>0.38700000000000001</v>
      </c>
      <c r="P150" s="50">
        <v>1.0900000000000001</v>
      </c>
      <c r="Q150" s="50">
        <v>0.74</v>
      </c>
      <c r="R150" s="50">
        <v>0.74</v>
      </c>
      <c r="S150" s="225">
        <v>0</v>
      </c>
      <c r="T150" s="225">
        <v>0</v>
      </c>
      <c r="U150" s="239">
        <v>17</v>
      </c>
      <c r="V150" s="191">
        <v>7.3</v>
      </c>
      <c r="W150" s="239">
        <v>18</v>
      </c>
      <c r="X150" s="239">
        <v>306</v>
      </c>
      <c r="Y150" s="239">
        <v>179</v>
      </c>
      <c r="Z150" s="239">
        <v>134</v>
      </c>
      <c r="AA150" s="191">
        <v>4.22</v>
      </c>
      <c r="AB150" s="191">
        <v>0.68</v>
      </c>
      <c r="AC150" s="191">
        <v>210</v>
      </c>
      <c r="AD150" s="191">
        <v>185</v>
      </c>
      <c r="AE150" s="50">
        <v>373</v>
      </c>
      <c r="AF150" s="50">
        <v>883</v>
      </c>
      <c r="AH150" s="50">
        <v>0.18</v>
      </c>
      <c r="AI150" s="50">
        <v>0.19</v>
      </c>
      <c r="AJ150" s="50">
        <v>4.0599999999999996</v>
      </c>
      <c r="AK150" s="225">
        <v>6</v>
      </c>
      <c r="AL150" s="50">
        <v>0.52</v>
      </c>
      <c r="AM150" s="50">
        <v>98</v>
      </c>
      <c r="AN150" s="50">
        <v>1</v>
      </c>
    </row>
    <row r="151" spans="1:40" ht="12.5" x14ac:dyDescent="0.25">
      <c r="A151" s="420"/>
      <c r="B151" s="418"/>
      <c r="C151" s="431"/>
      <c r="G151" s="225"/>
      <c r="L151" s="225"/>
      <c r="M151" s="191"/>
      <c r="O151" s="225"/>
      <c r="S151" s="225"/>
      <c r="T151" s="225"/>
      <c r="U151" s="239"/>
      <c r="V151" s="191"/>
      <c r="W151" s="239"/>
      <c r="X151" s="239"/>
      <c r="Y151" s="239"/>
      <c r="Z151" s="239"/>
      <c r="AA151" s="191"/>
      <c r="AB151" s="191"/>
      <c r="AC151" s="191"/>
      <c r="AD151" s="191"/>
    </row>
    <row r="152" spans="1:40" ht="12.5" x14ac:dyDescent="0.25">
      <c r="A152" s="417">
        <v>1</v>
      </c>
      <c r="B152" s="418" t="s">
        <v>682</v>
      </c>
      <c r="C152" s="431" t="s">
        <v>188</v>
      </c>
      <c r="D152" s="50">
        <v>1</v>
      </c>
      <c r="E152" s="239">
        <v>389.4</v>
      </c>
      <c r="F152" s="50">
        <v>81.400000000000006</v>
      </c>
      <c r="G152" s="225">
        <v>0</v>
      </c>
      <c r="H152" s="50">
        <v>2.33</v>
      </c>
      <c r="I152" s="50">
        <v>14.6</v>
      </c>
      <c r="J152" s="50">
        <v>0</v>
      </c>
      <c r="K152" s="50">
        <v>14.6</v>
      </c>
      <c r="L152" s="225">
        <v>0</v>
      </c>
      <c r="M152" s="191">
        <v>0.4</v>
      </c>
      <c r="N152" s="225">
        <v>4</v>
      </c>
      <c r="O152" s="225">
        <v>9.5000000000000001E-2</v>
      </c>
      <c r="P152" s="50">
        <v>2.0299999999999998</v>
      </c>
      <c r="Q152" s="50">
        <v>1.31</v>
      </c>
      <c r="R152" s="50">
        <v>7.0000000000000007E-2</v>
      </c>
      <c r="S152" s="225">
        <v>0</v>
      </c>
      <c r="T152" s="225">
        <v>0</v>
      </c>
      <c r="U152" s="239">
        <v>9</v>
      </c>
      <c r="V152" s="191">
        <v>2</v>
      </c>
      <c r="W152" s="239">
        <v>8</v>
      </c>
      <c r="X152" s="239">
        <v>79</v>
      </c>
      <c r="Y152" s="239">
        <v>270</v>
      </c>
      <c r="Z152" s="239">
        <v>46</v>
      </c>
      <c r="AA152" s="191">
        <v>2.4700000000000002</v>
      </c>
      <c r="AB152" s="191">
        <v>0.09</v>
      </c>
      <c r="AC152" s="191"/>
      <c r="AD152" s="191">
        <v>10</v>
      </c>
      <c r="AE152" s="50">
        <v>0</v>
      </c>
      <c r="AF152" s="50">
        <v>0</v>
      </c>
      <c r="AG152" s="50" t="s">
        <v>501</v>
      </c>
      <c r="AH152" s="50">
        <v>0.08</v>
      </c>
      <c r="AI152" s="50">
        <v>0.01</v>
      </c>
      <c r="AJ152" s="50">
        <v>0.17</v>
      </c>
      <c r="AK152" s="50">
        <v>0.1</v>
      </c>
      <c r="AL152" s="50">
        <v>0.04</v>
      </c>
      <c r="AM152" s="50">
        <v>2</v>
      </c>
      <c r="AN152" s="50">
        <v>3</v>
      </c>
    </row>
    <row r="153" spans="1:40" ht="12.5" x14ac:dyDescent="0.25">
      <c r="A153" s="417"/>
      <c r="B153" s="418"/>
      <c r="C153" s="431"/>
      <c r="G153" s="225"/>
      <c r="L153" s="225"/>
      <c r="M153" s="191"/>
      <c r="O153" s="225"/>
      <c r="S153" s="225"/>
      <c r="T153" s="225"/>
      <c r="U153" s="239"/>
      <c r="V153" s="191"/>
      <c r="W153" s="239"/>
      <c r="X153" s="239"/>
      <c r="Y153" s="239"/>
      <c r="Z153" s="239"/>
      <c r="AA153" s="191"/>
      <c r="AB153" s="191"/>
      <c r="AC153" s="191"/>
      <c r="AD153" s="191"/>
    </row>
    <row r="154" spans="1:40" ht="12.5" x14ac:dyDescent="0.25">
      <c r="A154" s="417">
        <v>1</v>
      </c>
      <c r="B154" s="418" t="s">
        <v>683</v>
      </c>
      <c r="C154" s="431" t="s">
        <v>189</v>
      </c>
      <c r="D154" s="50">
        <v>1</v>
      </c>
      <c r="E154" s="239">
        <v>125.20900321543462</v>
      </c>
      <c r="F154" s="225">
        <v>92.334405144694514</v>
      </c>
      <c r="G154" s="225">
        <v>0</v>
      </c>
      <c r="H154" s="191">
        <v>0.74919614147909963</v>
      </c>
      <c r="I154" s="225">
        <v>4.694533762057878</v>
      </c>
      <c r="J154" s="50">
        <v>0</v>
      </c>
      <c r="K154" s="225">
        <v>4.694533762057878</v>
      </c>
      <c r="L154" s="225">
        <v>0</v>
      </c>
      <c r="M154" s="191">
        <v>1.8135048231511255</v>
      </c>
      <c r="N154" s="225">
        <v>1.2861736334405145</v>
      </c>
      <c r="O154" s="225">
        <v>3.0546623794212219E-2</v>
      </c>
      <c r="P154" s="191">
        <v>0.65273311897106101</v>
      </c>
      <c r="Q154" s="191">
        <v>0.42122186495176844</v>
      </c>
      <c r="R154" s="191">
        <v>2.2508038585209007E-2</v>
      </c>
      <c r="S154" s="225">
        <v>0</v>
      </c>
      <c r="T154" s="225">
        <v>0</v>
      </c>
      <c r="U154" s="239">
        <v>4.662379421221865</v>
      </c>
      <c r="V154" s="191">
        <v>0.64790996784565924</v>
      </c>
      <c r="W154" s="239">
        <v>4.598070739549839</v>
      </c>
      <c r="X154" s="239">
        <v>25.418006430868168</v>
      </c>
      <c r="Y154" s="239">
        <v>88.247588424437296</v>
      </c>
      <c r="Z154" s="239">
        <v>648.23151125401932</v>
      </c>
      <c r="AA154" s="191">
        <v>0.79581993569131837</v>
      </c>
      <c r="AB154" s="191">
        <v>3.5852090032154345E-2</v>
      </c>
      <c r="AC154" s="191">
        <v>0</v>
      </c>
      <c r="AD154" s="191">
        <v>3.215434083601286</v>
      </c>
      <c r="AE154" s="50">
        <v>0</v>
      </c>
      <c r="AF154" s="50">
        <v>0</v>
      </c>
      <c r="AG154" s="50">
        <v>0</v>
      </c>
      <c r="AH154" s="191">
        <v>2.5723472668810289E-2</v>
      </c>
      <c r="AI154" s="191">
        <v>1.9292604501607716E-3</v>
      </c>
      <c r="AJ154" s="191">
        <v>4.2443729903536988E-2</v>
      </c>
      <c r="AK154" s="225">
        <v>1.9292604501607715E-2</v>
      </c>
      <c r="AL154" s="191">
        <v>7.7170418006430866E-3</v>
      </c>
      <c r="AM154" s="239">
        <v>0.32154340836012862</v>
      </c>
      <c r="AN154" s="239">
        <v>0.96463022508038598</v>
      </c>
    </row>
    <row r="155" spans="1:40" ht="12.5" x14ac:dyDescent="0.25">
      <c r="A155" s="420"/>
      <c r="B155" s="418"/>
      <c r="C155" s="431"/>
      <c r="G155" s="225"/>
      <c r="L155" s="225"/>
      <c r="M155" s="191"/>
      <c r="O155" s="225"/>
      <c r="S155" s="225"/>
      <c r="T155" s="225"/>
      <c r="U155" s="239"/>
      <c r="V155" s="191"/>
      <c r="W155" s="239"/>
      <c r="X155" s="239"/>
      <c r="Y155" s="239"/>
      <c r="Z155" s="239"/>
      <c r="AA155" s="191"/>
      <c r="AB155" s="191"/>
      <c r="AC155" s="191"/>
      <c r="AD155" s="191"/>
    </row>
    <row r="156" spans="1:40" ht="12.5" x14ac:dyDescent="0.25">
      <c r="A156" s="417">
        <v>1</v>
      </c>
      <c r="B156" s="418" t="s">
        <v>686</v>
      </c>
      <c r="C156" s="431" t="s">
        <v>343</v>
      </c>
      <c r="D156" s="50">
        <v>1</v>
      </c>
      <c r="E156" s="239">
        <v>328.56</v>
      </c>
      <c r="F156" s="225">
        <v>79.760000000000005</v>
      </c>
      <c r="G156" s="225">
        <v>0.08</v>
      </c>
      <c r="H156" s="191">
        <v>2.8752</v>
      </c>
      <c r="I156" s="225">
        <v>17.97</v>
      </c>
      <c r="J156" s="50">
        <v>0</v>
      </c>
      <c r="K156" s="225">
        <v>17.97</v>
      </c>
      <c r="L156" s="225"/>
      <c r="M156" s="191">
        <v>1.1599999999999999</v>
      </c>
      <c r="N156" s="225">
        <v>0.21</v>
      </c>
      <c r="O156" s="225">
        <v>0.04</v>
      </c>
      <c r="S156" s="225"/>
      <c r="T156" s="225"/>
      <c r="U156" s="239">
        <v>6.3330000000000002</v>
      </c>
      <c r="V156" s="191">
        <v>30.646999999999998</v>
      </c>
      <c r="W156" s="239">
        <v>10.225</v>
      </c>
      <c r="X156" s="239">
        <v>51</v>
      </c>
      <c r="Y156" s="239">
        <v>175.267</v>
      </c>
      <c r="Z156" s="239">
        <v>205</v>
      </c>
      <c r="AA156" s="191">
        <v>0.36</v>
      </c>
      <c r="AB156" s="191">
        <v>0.12</v>
      </c>
      <c r="AC156" s="191">
        <v>1.4E-2</v>
      </c>
      <c r="AD156" s="191">
        <v>5.6000000000000001E-2</v>
      </c>
      <c r="AE156" s="50">
        <v>27</v>
      </c>
      <c r="AG156" s="50">
        <v>0.1</v>
      </c>
      <c r="AJ156" s="50">
        <v>0.03</v>
      </c>
      <c r="AK156" s="50">
        <v>1.5</v>
      </c>
      <c r="AL156" s="50">
        <v>0.01</v>
      </c>
      <c r="AN156" s="225">
        <v>0.105</v>
      </c>
    </row>
    <row r="157" spans="1:40" ht="12.5" x14ac:dyDescent="0.25">
      <c r="A157" s="420"/>
      <c r="B157" s="418"/>
      <c r="C157" s="431"/>
      <c r="G157" s="225"/>
      <c r="L157" s="225"/>
      <c r="M157" s="191"/>
      <c r="O157" s="225"/>
      <c r="S157" s="225"/>
      <c r="T157" s="225"/>
      <c r="U157" s="239"/>
      <c r="V157" s="191"/>
      <c r="W157" s="239"/>
      <c r="X157" s="239"/>
      <c r="Y157" s="239"/>
      <c r="Z157" s="239"/>
      <c r="AA157" s="191"/>
      <c r="AB157" s="191"/>
      <c r="AD157" s="191"/>
    </row>
    <row r="158" spans="1:40" ht="12.5" x14ac:dyDescent="0.25">
      <c r="A158" s="417">
        <v>1</v>
      </c>
      <c r="B158" s="418" t="s">
        <v>688</v>
      </c>
      <c r="C158" s="431" t="s">
        <v>365</v>
      </c>
      <c r="D158" s="50">
        <v>1</v>
      </c>
      <c r="E158" s="50">
        <v>462</v>
      </c>
      <c r="F158" s="50">
        <v>74.900000000000006</v>
      </c>
      <c r="G158" s="225">
        <v>0</v>
      </c>
      <c r="H158" s="50">
        <v>3.68</v>
      </c>
      <c r="I158" s="225">
        <v>23</v>
      </c>
      <c r="J158" s="50">
        <v>0</v>
      </c>
      <c r="K158" s="225">
        <v>23</v>
      </c>
      <c r="L158" s="225">
        <v>0</v>
      </c>
      <c r="M158" s="191">
        <v>1.1000000000000001</v>
      </c>
      <c r="N158" s="50">
        <v>2.7</v>
      </c>
      <c r="O158" s="225">
        <v>4.1000000000000002E-2</v>
      </c>
      <c r="P158" s="50">
        <v>0.75</v>
      </c>
      <c r="Q158" s="50">
        <v>1.05</v>
      </c>
      <c r="R158" s="50">
        <v>0.68</v>
      </c>
      <c r="S158" s="225">
        <v>0</v>
      </c>
      <c r="T158" s="225">
        <v>0</v>
      </c>
      <c r="U158" s="239">
        <v>14</v>
      </c>
      <c r="V158" s="191">
        <v>1.1000000000000001</v>
      </c>
      <c r="W158" s="239">
        <v>28</v>
      </c>
      <c r="X158" s="239">
        <v>224</v>
      </c>
      <c r="Y158" s="239">
        <v>309</v>
      </c>
      <c r="Z158" s="239">
        <v>43</v>
      </c>
      <c r="AA158" s="191">
        <v>0.74</v>
      </c>
      <c r="AB158" s="191">
        <v>0.06</v>
      </c>
      <c r="AC158" s="191">
        <v>12</v>
      </c>
      <c r="AD158" s="191">
        <v>90</v>
      </c>
      <c r="AE158" s="50">
        <v>8</v>
      </c>
      <c r="AF158" s="50" t="s">
        <v>501</v>
      </c>
      <c r="AG158" s="50">
        <v>0.2</v>
      </c>
      <c r="AH158" s="50">
        <v>0.13</v>
      </c>
      <c r="AI158" s="50">
        <v>0.13</v>
      </c>
      <c r="AJ158" s="50">
        <v>0.08</v>
      </c>
      <c r="AK158" s="50">
        <v>5.7</v>
      </c>
      <c r="AL158" s="191">
        <v>6.0999999999999999E-2</v>
      </c>
      <c r="AM158" s="50">
        <v>1</v>
      </c>
      <c r="AN158" s="50">
        <v>1</v>
      </c>
    </row>
    <row r="159" spans="1:40" ht="12.5" x14ac:dyDescent="0.25">
      <c r="A159" s="420"/>
      <c r="B159" s="418"/>
      <c r="C159" s="431"/>
      <c r="G159" s="225"/>
      <c r="L159" s="225"/>
      <c r="M159" s="191"/>
      <c r="O159" s="225"/>
      <c r="S159" s="225"/>
      <c r="T159" s="225"/>
      <c r="U159" s="239"/>
      <c r="V159" s="191"/>
      <c r="W159" s="239"/>
      <c r="X159" s="239"/>
      <c r="Y159" s="239"/>
      <c r="Z159" s="239"/>
      <c r="AA159" s="191"/>
      <c r="AB159" s="191"/>
      <c r="AC159" s="191"/>
      <c r="AD159" s="191"/>
    </row>
    <row r="160" spans="1:40" ht="12.5" x14ac:dyDescent="0.25">
      <c r="A160" s="417">
        <v>1</v>
      </c>
      <c r="B160" s="418" t="s">
        <v>689</v>
      </c>
      <c r="C160" s="431" t="s">
        <v>1114</v>
      </c>
      <c r="D160" s="50">
        <v>1</v>
      </c>
      <c r="E160" s="239">
        <v>921.8</v>
      </c>
      <c r="F160" s="50">
        <v>59.6</v>
      </c>
      <c r="G160" s="225">
        <v>0</v>
      </c>
      <c r="H160" s="50">
        <v>4.29</v>
      </c>
      <c r="I160" s="50">
        <v>26.8</v>
      </c>
      <c r="J160" s="50">
        <v>0</v>
      </c>
      <c r="K160" s="50">
        <v>26.8</v>
      </c>
      <c r="L160" s="225">
        <v>0</v>
      </c>
      <c r="M160" s="191">
        <v>1</v>
      </c>
      <c r="N160" s="50">
        <v>12.6</v>
      </c>
      <c r="O160" s="225">
        <v>8.5999999999999993E-2</v>
      </c>
      <c r="P160" s="50">
        <v>3.52</v>
      </c>
      <c r="Q160" s="50">
        <v>5.47</v>
      </c>
      <c r="R160" s="50">
        <v>2.92</v>
      </c>
      <c r="S160" s="225">
        <v>0</v>
      </c>
      <c r="T160" s="225">
        <v>0</v>
      </c>
      <c r="U160" s="239">
        <v>11</v>
      </c>
      <c r="V160" s="191">
        <v>0.8</v>
      </c>
      <c r="W160" s="239">
        <v>23</v>
      </c>
      <c r="X160" s="239">
        <v>184</v>
      </c>
      <c r="Y160" s="239">
        <v>234</v>
      </c>
      <c r="Z160" s="239">
        <v>56</v>
      </c>
      <c r="AA160" s="191">
        <v>1.78</v>
      </c>
      <c r="AB160" s="191">
        <v>0.09</v>
      </c>
      <c r="AC160" s="191">
        <v>14.6</v>
      </c>
      <c r="AD160" s="191">
        <v>18</v>
      </c>
      <c r="AE160" s="50">
        <v>12</v>
      </c>
      <c r="AF160" s="50" t="s">
        <v>501</v>
      </c>
      <c r="AG160" s="225">
        <v>0.46</v>
      </c>
      <c r="AH160" s="50">
        <v>0.42</v>
      </c>
      <c r="AI160" s="50">
        <v>0.08</v>
      </c>
      <c r="AJ160" s="50">
        <v>0.15</v>
      </c>
      <c r="AK160" s="50">
        <v>10.3</v>
      </c>
      <c r="AL160" s="191">
        <v>0.17299999999999999</v>
      </c>
      <c r="AM160" s="50">
        <v>6</v>
      </c>
      <c r="AN160" s="50">
        <v>0</v>
      </c>
    </row>
    <row r="161" spans="1:51" ht="12.5" x14ac:dyDescent="0.25">
      <c r="A161" s="417"/>
      <c r="B161" s="418"/>
      <c r="C161" s="431"/>
      <c r="G161" s="225"/>
      <c r="L161" s="225"/>
      <c r="M161" s="191"/>
      <c r="O161" s="225"/>
      <c r="S161" s="225"/>
      <c r="T161" s="225"/>
      <c r="U161" s="239"/>
      <c r="V161" s="191"/>
      <c r="W161" s="239"/>
      <c r="X161" s="239"/>
      <c r="Y161" s="239"/>
      <c r="Z161" s="239"/>
      <c r="AA161" s="191"/>
      <c r="AB161" s="191"/>
      <c r="AD161" s="191"/>
      <c r="AG161" s="225"/>
    </row>
    <row r="162" spans="1:51" ht="12" customHeight="1" x14ac:dyDescent="0.25">
      <c r="A162" s="417">
        <v>1</v>
      </c>
      <c r="B162" s="418" t="s">
        <v>690</v>
      </c>
      <c r="C162" s="431" t="s">
        <v>1587</v>
      </c>
      <c r="D162" s="50">
        <v>1</v>
      </c>
      <c r="E162" s="239">
        <v>685.3515681983954</v>
      </c>
      <c r="F162" s="225">
        <v>68.873085339168497</v>
      </c>
      <c r="G162" s="225">
        <v>0.55506929248723558</v>
      </c>
      <c r="H162" s="191">
        <v>3.1423778264040845</v>
      </c>
      <c r="I162" s="225">
        <v>19.633114514952592</v>
      </c>
      <c r="J162" s="225">
        <v>8.5339168490153161E-2</v>
      </c>
      <c r="K162" s="225">
        <v>19.547775346462437</v>
      </c>
      <c r="L162" s="225">
        <v>0.18307804522246537</v>
      </c>
      <c r="M162" s="191">
        <v>1.536834427425237</v>
      </c>
      <c r="N162" s="225">
        <v>9.1983953318745435</v>
      </c>
      <c r="O162" s="225">
        <v>6.2727935813274988E-2</v>
      </c>
      <c r="P162" s="191">
        <v>2.5687819110138586</v>
      </c>
      <c r="Q162" s="191">
        <v>3.9908825674690007</v>
      </c>
      <c r="R162" s="191">
        <v>2.1330415754923413</v>
      </c>
      <c r="S162" s="225">
        <v>8.7527352297592995E-3</v>
      </c>
      <c r="T162" s="225">
        <v>0.48067104303428154</v>
      </c>
      <c r="U162" s="239">
        <v>10.401167031363967</v>
      </c>
      <c r="V162" s="191">
        <v>0.62873814733770961</v>
      </c>
      <c r="W162" s="239">
        <v>18.533916849015316</v>
      </c>
      <c r="X162" s="239">
        <v>136.67396061269145</v>
      </c>
      <c r="Y162" s="239">
        <v>192.59664478482858</v>
      </c>
      <c r="Z162" s="239">
        <v>329.38730853391684</v>
      </c>
      <c r="AA162" s="191">
        <v>1.3258205689277902</v>
      </c>
      <c r="AB162" s="191">
        <v>7.3486506199854126E-2</v>
      </c>
      <c r="AC162" s="191">
        <v>10.717724288840262</v>
      </c>
      <c r="AD162" s="191">
        <v>24.507658643326039</v>
      </c>
      <c r="AE162" s="239">
        <v>152.12253829321662</v>
      </c>
      <c r="AF162" s="239">
        <v>860.1312910284463</v>
      </c>
      <c r="AG162" s="225">
        <v>0.33552151714077311</v>
      </c>
      <c r="AH162" s="191">
        <v>0.34792122538293219</v>
      </c>
      <c r="AI162" s="191">
        <v>3.6892778993435453E-2</v>
      </c>
      <c r="AJ162" s="191">
        <v>7.3479212253829321E-2</v>
      </c>
      <c r="AK162" s="225">
        <v>4.5404814004376366</v>
      </c>
      <c r="AL162" s="191">
        <v>8.0437636761487963E-2</v>
      </c>
      <c r="AM162" s="239">
        <v>2.6914660831509849</v>
      </c>
      <c r="AN162" s="239">
        <v>0.88986141502552885</v>
      </c>
    </row>
    <row r="163" spans="1:51" ht="12" customHeight="1" x14ac:dyDescent="0.25">
      <c r="A163" s="417"/>
      <c r="B163" s="418"/>
      <c r="C163" s="431"/>
      <c r="G163" s="225"/>
      <c r="L163" s="225"/>
      <c r="M163" s="191"/>
      <c r="O163" s="225"/>
      <c r="S163" s="225"/>
      <c r="T163" s="225"/>
      <c r="U163" s="239"/>
      <c r="V163" s="191"/>
      <c r="W163" s="239"/>
      <c r="X163" s="239"/>
      <c r="Y163" s="239"/>
      <c r="Z163" s="239"/>
      <c r="AA163" s="191"/>
      <c r="AB163" s="191"/>
      <c r="AD163" s="191"/>
    </row>
    <row r="164" spans="1:51" ht="12.5" x14ac:dyDescent="0.25">
      <c r="A164" s="417">
        <v>2</v>
      </c>
      <c r="B164" s="418" t="s">
        <v>691</v>
      </c>
      <c r="C164" s="431" t="s">
        <v>1612</v>
      </c>
      <c r="D164" s="50">
        <v>1</v>
      </c>
      <c r="E164" s="50">
        <v>462</v>
      </c>
      <c r="F164" s="225">
        <v>74.900000000000006</v>
      </c>
      <c r="G164" s="225">
        <v>0</v>
      </c>
      <c r="H164" s="50">
        <v>3.68</v>
      </c>
      <c r="I164" s="225">
        <v>23</v>
      </c>
      <c r="J164" s="50">
        <v>0</v>
      </c>
      <c r="K164" s="50">
        <v>23</v>
      </c>
      <c r="L164" s="225">
        <v>0</v>
      </c>
      <c r="M164" s="191">
        <v>1.1000000000000001</v>
      </c>
      <c r="N164" s="50">
        <v>2.7</v>
      </c>
      <c r="O164" s="216">
        <v>4.1000000000000002E-2</v>
      </c>
      <c r="P164" s="50">
        <v>0.75</v>
      </c>
      <c r="Q164" s="50">
        <v>1.05</v>
      </c>
      <c r="R164" s="50">
        <v>0.68</v>
      </c>
      <c r="S164" s="225">
        <v>0</v>
      </c>
      <c r="T164" s="225">
        <v>0</v>
      </c>
      <c r="U164" s="239">
        <v>14</v>
      </c>
      <c r="V164" s="191">
        <v>1.1000000000000001</v>
      </c>
      <c r="W164" s="239">
        <v>28</v>
      </c>
      <c r="X164" s="239">
        <v>224</v>
      </c>
      <c r="Y164" s="239">
        <v>309</v>
      </c>
      <c r="Z164" s="239">
        <v>43</v>
      </c>
      <c r="AA164" s="191">
        <v>0.74</v>
      </c>
      <c r="AB164" s="191">
        <v>0.06</v>
      </c>
      <c r="AC164" s="191">
        <v>12</v>
      </c>
      <c r="AD164" s="191">
        <v>90</v>
      </c>
      <c r="AE164" s="50">
        <v>8</v>
      </c>
      <c r="AF164" s="50" t="s">
        <v>501</v>
      </c>
      <c r="AG164" s="50">
        <v>0.2</v>
      </c>
      <c r="AH164" s="50">
        <v>0.13</v>
      </c>
      <c r="AI164" s="50">
        <v>0.13</v>
      </c>
      <c r="AJ164" s="50">
        <v>0.08</v>
      </c>
      <c r="AK164" s="50">
        <v>5.7</v>
      </c>
      <c r="AL164" s="50">
        <v>0.61</v>
      </c>
      <c r="AM164" s="50">
        <v>1</v>
      </c>
      <c r="AN164" s="50">
        <v>1</v>
      </c>
    </row>
    <row r="165" spans="1:51" ht="12" customHeight="1" x14ac:dyDescent="0.25">
      <c r="A165" s="417"/>
      <c r="B165" s="418"/>
      <c r="C165" s="431"/>
      <c r="G165" s="225"/>
      <c r="L165" s="225"/>
      <c r="M165" s="191"/>
      <c r="O165" s="225"/>
      <c r="S165" s="225"/>
      <c r="T165" s="225"/>
      <c r="U165" s="239"/>
      <c r="V165" s="191"/>
      <c r="W165" s="239"/>
      <c r="X165" s="239"/>
      <c r="Y165" s="239"/>
      <c r="Z165" s="239"/>
      <c r="AA165" s="191"/>
      <c r="AB165" s="191"/>
      <c r="AC165" s="191"/>
      <c r="AD165" s="191"/>
    </row>
    <row r="166" spans="1:51" ht="12.5" x14ac:dyDescent="0.25">
      <c r="A166" s="417">
        <v>2</v>
      </c>
      <c r="B166" s="418" t="s">
        <v>692</v>
      </c>
      <c r="C166" s="431" t="s">
        <v>1613</v>
      </c>
      <c r="D166" s="50">
        <v>1</v>
      </c>
      <c r="E166" s="239">
        <v>614.10000000000048</v>
      </c>
      <c r="F166" s="50">
        <v>67.599999999999994</v>
      </c>
      <c r="G166" s="225">
        <v>0</v>
      </c>
      <c r="H166" s="50">
        <v>4.57</v>
      </c>
      <c r="I166" s="50">
        <v>28.6</v>
      </c>
      <c r="L166" s="225">
        <v>0</v>
      </c>
      <c r="M166" s="191">
        <v>1.1000000000000001</v>
      </c>
      <c r="N166" s="50">
        <v>4.0999999999999996</v>
      </c>
      <c r="O166" s="216">
        <v>5.1999999999999998E-2</v>
      </c>
      <c r="P166" s="191">
        <v>1.2</v>
      </c>
      <c r="Q166" s="50">
        <v>1.67</v>
      </c>
      <c r="R166" s="50">
        <v>0.94</v>
      </c>
      <c r="S166" s="225">
        <v>0</v>
      </c>
      <c r="T166" s="225">
        <v>0</v>
      </c>
      <c r="U166" s="239">
        <v>8</v>
      </c>
      <c r="V166" s="191">
        <v>0.5</v>
      </c>
      <c r="W166" s="239">
        <v>26</v>
      </c>
      <c r="X166" s="239">
        <v>207</v>
      </c>
      <c r="Y166" s="239">
        <v>259</v>
      </c>
      <c r="Z166" s="239">
        <v>46</v>
      </c>
      <c r="AA166" s="191">
        <v>0.88</v>
      </c>
      <c r="AB166" s="191">
        <v>0.06</v>
      </c>
      <c r="AC166" s="191">
        <v>13</v>
      </c>
      <c r="AD166" s="191">
        <v>10</v>
      </c>
      <c r="AE166" s="50">
        <v>8</v>
      </c>
      <c r="AF166" s="50" t="s">
        <v>501</v>
      </c>
      <c r="AG166" s="50">
        <v>0.1</v>
      </c>
      <c r="AH166" s="50">
        <v>0.27</v>
      </c>
      <c r="AI166" s="50">
        <v>0.06</v>
      </c>
      <c r="AJ166" s="191">
        <v>0.1</v>
      </c>
      <c r="AK166" s="50">
        <v>5.7</v>
      </c>
      <c r="AL166" s="50">
        <v>0.16</v>
      </c>
      <c r="AM166" s="50">
        <v>2</v>
      </c>
      <c r="AN166" s="50">
        <v>0</v>
      </c>
    </row>
    <row r="167" spans="1:51" ht="12" customHeight="1" x14ac:dyDescent="0.25">
      <c r="A167" s="417"/>
      <c r="B167" s="418"/>
      <c r="C167" s="431"/>
      <c r="G167" s="225"/>
      <c r="L167" s="225"/>
      <c r="M167" s="191"/>
      <c r="O167" s="225"/>
      <c r="S167" s="225"/>
      <c r="T167" s="225"/>
      <c r="U167" s="239"/>
      <c r="V167" s="191"/>
      <c r="W167" s="239"/>
      <c r="X167" s="239"/>
      <c r="Y167" s="239"/>
      <c r="Z167" s="239"/>
      <c r="AA167" s="191"/>
      <c r="AB167" s="191"/>
      <c r="AD167" s="191"/>
    </row>
    <row r="168" spans="1:51" ht="12.5" x14ac:dyDescent="0.25">
      <c r="A168" s="417">
        <v>2</v>
      </c>
      <c r="B168" s="418" t="s">
        <v>693</v>
      </c>
      <c r="C168" s="431" t="s">
        <v>457</v>
      </c>
      <c r="D168" s="50">
        <v>1</v>
      </c>
      <c r="E168" s="239">
        <v>432.84020332717188</v>
      </c>
      <c r="F168" s="225">
        <v>77.45785582255084</v>
      </c>
      <c r="G168" s="225">
        <v>0.78336414048059133</v>
      </c>
      <c r="H168" s="191">
        <v>2.7283918669131237</v>
      </c>
      <c r="I168" s="225">
        <v>17.170240295748613</v>
      </c>
      <c r="J168" s="225">
        <v>0.16469500924214417</v>
      </c>
      <c r="K168" s="225">
        <v>17.005545286506468</v>
      </c>
      <c r="L168" s="225">
        <v>0.21719038817005543</v>
      </c>
      <c r="M168" s="191">
        <v>1.6444547134935306</v>
      </c>
      <c r="N168" s="225">
        <v>3.9767097966728273</v>
      </c>
      <c r="O168" s="222">
        <v>3.1E-2</v>
      </c>
      <c r="P168" s="191">
        <v>0.7998706099815156</v>
      </c>
      <c r="Q168" s="191">
        <v>1.1644916820702405</v>
      </c>
      <c r="R168" s="191">
        <v>1.7384658040665433</v>
      </c>
      <c r="S168" s="225">
        <v>0</v>
      </c>
      <c r="T168" s="225">
        <v>0.28170055452865067</v>
      </c>
      <c r="U168" s="239">
        <v>16.820702402957487</v>
      </c>
      <c r="V168" s="191">
        <v>1.120517560073937</v>
      </c>
      <c r="W168" s="239">
        <v>24.735674676524955</v>
      </c>
      <c r="X168" s="239">
        <v>170.90757855822551</v>
      </c>
      <c r="Y168" s="239">
        <v>253.01478743068392</v>
      </c>
      <c r="Z168" s="239">
        <v>324.25138632162663</v>
      </c>
      <c r="AA168" s="191">
        <v>0.60090573012939008</v>
      </c>
      <c r="AB168" s="191">
        <v>6.0776340110905727E-2</v>
      </c>
      <c r="AC168" s="191">
        <v>8.9175600739371532</v>
      </c>
      <c r="AD168" s="191">
        <v>116.13678373382625</v>
      </c>
      <c r="AE168" s="239">
        <v>5.9704251386321623</v>
      </c>
      <c r="AF168" s="239">
        <v>0</v>
      </c>
      <c r="AG168" s="225">
        <v>0.14787430683918668</v>
      </c>
      <c r="AH168" s="191">
        <v>0.82107208872458404</v>
      </c>
      <c r="AI168" s="191">
        <v>5.98558225508318E-2</v>
      </c>
      <c r="AJ168" s="191">
        <v>4.1744916820702409E-2</v>
      </c>
      <c r="AK168" s="225">
        <v>2.5507208872458409</v>
      </c>
      <c r="AL168" s="191">
        <v>3.0255083179297593E-2</v>
      </c>
      <c r="AM168" s="239">
        <v>0.4140480591497227</v>
      </c>
      <c r="AN168" s="239">
        <v>1.1072088724584104</v>
      </c>
      <c r="AO168" s="191"/>
      <c r="AP168" s="191"/>
      <c r="AQ168" s="191"/>
      <c r="AR168" s="191"/>
      <c r="AS168" s="191"/>
      <c r="AT168" s="191"/>
      <c r="AU168" s="191"/>
      <c r="AV168" s="191"/>
      <c r="AW168" s="191"/>
      <c r="AX168" s="191"/>
      <c r="AY168" s="191"/>
    </row>
    <row r="169" spans="1:51" ht="12.5" x14ac:dyDescent="0.25">
      <c r="A169" s="420"/>
      <c r="B169" s="418"/>
      <c r="C169" s="431"/>
      <c r="G169" s="225"/>
      <c r="L169" s="225"/>
      <c r="M169" s="191"/>
      <c r="O169" s="225"/>
      <c r="S169" s="225"/>
      <c r="T169" s="225"/>
      <c r="U169" s="239"/>
      <c r="V169" s="191"/>
      <c r="W169" s="239"/>
      <c r="X169" s="239"/>
      <c r="Y169" s="239"/>
      <c r="Z169" s="239"/>
      <c r="AA169" s="191"/>
      <c r="AB169" s="191"/>
      <c r="AD169" s="191"/>
    </row>
    <row r="170" spans="1:51" ht="12.5" x14ac:dyDescent="0.25">
      <c r="A170" s="417">
        <v>2</v>
      </c>
      <c r="B170" s="418">
        <v>20036</v>
      </c>
      <c r="C170" s="431" t="s">
        <v>1136</v>
      </c>
      <c r="D170" s="50">
        <v>0.63</v>
      </c>
      <c r="E170" s="239">
        <v>794.68</v>
      </c>
      <c r="F170" s="225">
        <v>63</v>
      </c>
      <c r="G170" s="225">
        <v>0</v>
      </c>
      <c r="H170" s="50">
        <v>4.1399999999999997</v>
      </c>
      <c r="I170" s="50">
        <v>25.8</v>
      </c>
      <c r="J170" s="50">
        <v>0</v>
      </c>
      <c r="K170" s="50">
        <v>25.8</v>
      </c>
      <c r="L170" s="225"/>
      <c r="M170" s="191">
        <v>0.96</v>
      </c>
      <c r="N170" s="50">
        <v>9.1</v>
      </c>
      <c r="O170" s="225">
        <v>0.13500000000000001</v>
      </c>
      <c r="P170" s="191">
        <v>0.3</v>
      </c>
      <c r="Q170" s="50">
        <v>0.3</v>
      </c>
      <c r="R170" s="50">
        <v>0.2</v>
      </c>
      <c r="S170" s="225"/>
      <c r="T170" s="225"/>
      <c r="U170" s="239">
        <v>15</v>
      </c>
      <c r="V170" s="191">
        <v>1</v>
      </c>
      <c r="W170" s="239">
        <v>25</v>
      </c>
      <c r="X170" s="239">
        <v>210</v>
      </c>
      <c r="Y170" s="239">
        <v>280</v>
      </c>
      <c r="Z170" s="239">
        <v>130</v>
      </c>
      <c r="AA170" s="191">
        <v>2.2999999999999998</v>
      </c>
      <c r="AB170" s="191">
        <v>0.09</v>
      </c>
      <c r="AC170" s="191">
        <v>17</v>
      </c>
      <c r="AD170" s="191">
        <v>20</v>
      </c>
      <c r="AF170" s="50" t="s">
        <v>501</v>
      </c>
      <c r="AH170" s="50">
        <v>0.21</v>
      </c>
      <c r="AI170" s="50">
        <v>0.09</v>
      </c>
      <c r="AJ170" s="50">
        <v>0.09</v>
      </c>
      <c r="AK170" s="50">
        <v>5.5</v>
      </c>
      <c r="AL170" s="50">
        <v>0.19</v>
      </c>
      <c r="AM170" s="50">
        <v>12</v>
      </c>
      <c r="AN170" s="50">
        <v>0</v>
      </c>
    </row>
    <row r="171" spans="1:51" ht="12.5" x14ac:dyDescent="0.25">
      <c r="A171" s="417"/>
      <c r="B171" s="423"/>
      <c r="C171" s="431"/>
      <c r="G171" s="225"/>
      <c r="L171" s="225"/>
      <c r="M171" s="191"/>
      <c r="O171" s="225"/>
      <c r="S171" s="225"/>
      <c r="T171" s="225"/>
      <c r="U171" s="239"/>
      <c r="V171" s="191"/>
      <c r="W171" s="239"/>
      <c r="X171" s="239"/>
      <c r="Y171" s="239"/>
      <c r="Z171" s="239"/>
      <c r="AA171" s="191"/>
      <c r="AB171" s="191"/>
      <c r="AC171" s="191"/>
    </row>
    <row r="172" spans="1:51" ht="12.5" x14ac:dyDescent="0.25">
      <c r="A172" s="417">
        <v>2</v>
      </c>
      <c r="B172" s="418" t="s">
        <v>695</v>
      </c>
      <c r="C172" s="431" t="s">
        <v>1137</v>
      </c>
      <c r="D172" s="194" t="s">
        <v>1177</v>
      </c>
      <c r="E172" s="239">
        <v>844.4</v>
      </c>
      <c r="F172" s="50">
        <v>55.7</v>
      </c>
      <c r="G172" s="225">
        <v>0</v>
      </c>
      <c r="H172" s="50">
        <v>3.25</v>
      </c>
      <c r="I172" s="50">
        <v>20.3</v>
      </c>
      <c r="J172" s="50">
        <v>0</v>
      </c>
      <c r="K172" s="50">
        <v>20.3</v>
      </c>
      <c r="L172" s="225">
        <v>0.9</v>
      </c>
      <c r="M172" s="191">
        <v>9.8000000000000007</v>
      </c>
      <c r="N172" s="50">
        <v>13.3</v>
      </c>
      <c r="O172" s="225"/>
      <c r="P172" s="50">
        <v>3.98</v>
      </c>
      <c r="Q172" s="50">
        <v>5.95</v>
      </c>
      <c r="R172" s="50">
        <v>2.79</v>
      </c>
      <c r="S172" s="225">
        <v>0</v>
      </c>
      <c r="T172" s="225">
        <v>0</v>
      </c>
      <c r="U172" s="239"/>
      <c r="V172" s="191"/>
      <c r="W172" s="239"/>
      <c r="X172" s="239"/>
      <c r="Y172" s="239"/>
      <c r="Z172" s="239"/>
      <c r="AA172" s="191"/>
      <c r="AB172" s="191"/>
      <c r="AC172" s="191"/>
    </row>
    <row r="173" spans="1:51" ht="12.5" x14ac:dyDescent="0.25">
      <c r="A173" s="420"/>
      <c r="B173" s="418"/>
      <c r="C173" s="431"/>
      <c r="D173" s="194"/>
      <c r="G173" s="225"/>
      <c r="L173" s="225"/>
      <c r="M173" s="191"/>
      <c r="O173" s="225"/>
      <c r="S173" s="225"/>
      <c r="T173" s="225"/>
      <c r="U173" s="239"/>
      <c r="V173" s="191"/>
      <c r="W173" s="239"/>
      <c r="X173" s="239"/>
      <c r="Y173" s="239"/>
      <c r="Z173" s="239"/>
      <c r="AA173" s="191"/>
      <c r="AB173" s="191"/>
      <c r="AC173" s="191"/>
    </row>
    <row r="174" spans="1:51" ht="12.5" x14ac:dyDescent="0.25">
      <c r="A174" s="417">
        <v>2</v>
      </c>
      <c r="B174" s="418" t="s">
        <v>696</v>
      </c>
      <c r="C174" s="431" t="s">
        <v>1138</v>
      </c>
      <c r="D174" s="194" t="s">
        <v>1177</v>
      </c>
      <c r="E174" s="239">
        <v>273.04956140750386</v>
      </c>
      <c r="F174" s="225">
        <v>84.625925689769815</v>
      </c>
      <c r="G174" s="225">
        <v>0</v>
      </c>
      <c r="H174" s="191">
        <v>1.0509368481458878</v>
      </c>
      <c r="I174" s="225">
        <v>6.5643132361112384</v>
      </c>
      <c r="J174" s="50">
        <v>0</v>
      </c>
      <c r="K174" s="225">
        <v>6.5643132361112384</v>
      </c>
      <c r="L174" s="225">
        <v>0.29102866564039975</v>
      </c>
      <c r="M174" s="191">
        <v>4.2179754606815267</v>
      </c>
      <c r="N174" s="225">
        <v>4.3007569477970176</v>
      </c>
      <c r="O174" s="225">
        <v>0</v>
      </c>
      <c r="P174" s="191">
        <v>1.2869934324986565</v>
      </c>
      <c r="Q174" s="191">
        <v>1.9240228450670871</v>
      </c>
      <c r="R174" s="191">
        <v>0.90218886348523919</v>
      </c>
      <c r="S174" s="225">
        <v>0</v>
      </c>
      <c r="T174" s="225">
        <v>0</v>
      </c>
      <c r="U174" s="239">
        <v>1.7138354754379095</v>
      </c>
      <c r="V174" s="191">
        <v>2.9102866564039969E-3</v>
      </c>
      <c r="W174" s="239">
        <v>1.5456855797345672</v>
      </c>
      <c r="X174" s="239">
        <v>9.7009555213466575E-3</v>
      </c>
      <c r="Y174" s="239">
        <v>0.8633850413998525</v>
      </c>
      <c r="Z174" s="239">
        <v>382.86437790914806</v>
      </c>
      <c r="AA174" s="191">
        <v>9.7009555213466592E-4</v>
      </c>
      <c r="AB174" s="191">
        <v>6.4349671624932825E-3</v>
      </c>
      <c r="AC174" s="191">
        <v>0</v>
      </c>
      <c r="AD174" s="191">
        <v>0</v>
      </c>
      <c r="AE174" s="50">
        <v>0</v>
      </c>
      <c r="AF174" s="50">
        <v>0</v>
      </c>
      <c r="AG174" s="50">
        <v>0</v>
      </c>
      <c r="AH174" s="191">
        <v>0</v>
      </c>
      <c r="AI174" s="191">
        <v>0</v>
      </c>
      <c r="AJ174" s="191">
        <v>5.8205733128079947E-3</v>
      </c>
      <c r="AK174" s="225">
        <v>0</v>
      </c>
      <c r="AL174" s="191">
        <v>0</v>
      </c>
      <c r="AM174" s="50">
        <v>0</v>
      </c>
      <c r="AN174" s="50">
        <v>0</v>
      </c>
    </row>
    <row r="175" spans="1:51" ht="12.5" x14ac:dyDescent="0.25">
      <c r="A175" s="420"/>
      <c r="B175" s="418"/>
      <c r="C175" s="431"/>
      <c r="D175" s="194"/>
      <c r="G175" s="225"/>
      <c r="L175" s="225"/>
      <c r="M175" s="191"/>
      <c r="O175" s="225"/>
      <c r="S175" s="225"/>
      <c r="T175" s="225"/>
      <c r="U175" s="239"/>
      <c r="V175" s="191"/>
      <c r="W175" s="239"/>
      <c r="X175" s="239"/>
      <c r="Y175" s="239"/>
      <c r="Z175" s="239"/>
      <c r="AA175" s="191"/>
      <c r="AB175" s="191"/>
      <c r="AH175" s="191"/>
    </row>
    <row r="176" spans="1:51" ht="12.5" x14ac:dyDescent="0.25">
      <c r="A176" s="417">
        <v>1</v>
      </c>
      <c r="B176" s="418" t="s">
        <v>219</v>
      </c>
      <c r="C176" s="431" t="s">
        <v>220</v>
      </c>
      <c r="D176" s="194">
        <v>1</v>
      </c>
      <c r="E176" s="239">
        <v>499.78</v>
      </c>
      <c r="F176" s="225">
        <v>74.87</v>
      </c>
      <c r="G176" s="225">
        <v>1.8</v>
      </c>
      <c r="H176" s="191">
        <v>2.8607999999999998</v>
      </c>
      <c r="I176" s="225">
        <v>17.88</v>
      </c>
      <c r="J176" s="50">
        <v>0</v>
      </c>
      <c r="K176" s="50">
        <v>17.8</v>
      </c>
      <c r="L176" s="225">
        <v>0</v>
      </c>
      <c r="M176" s="191">
        <v>0.99</v>
      </c>
      <c r="N176" s="225">
        <v>4.47</v>
      </c>
      <c r="O176" s="225">
        <v>0.26200000000000001</v>
      </c>
      <c r="P176" s="50">
        <v>1.36</v>
      </c>
      <c r="Q176" s="50">
        <v>1.1200000000000001</v>
      </c>
      <c r="R176" s="50">
        <v>1.0900000000000001</v>
      </c>
      <c r="S176" s="225">
        <v>1.8</v>
      </c>
      <c r="T176" s="225">
        <v>0</v>
      </c>
      <c r="U176" s="239">
        <v>10</v>
      </c>
      <c r="V176" s="191">
        <v>5.86</v>
      </c>
      <c r="W176" s="239">
        <v>18</v>
      </c>
      <c r="X176" s="239">
        <v>197</v>
      </c>
      <c r="Y176" s="239">
        <v>228</v>
      </c>
      <c r="Z176" s="239">
        <v>77</v>
      </c>
      <c r="AA176" s="191">
        <v>3.32</v>
      </c>
      <c r="AB176" s="191">
        <v>0.24299999999999999</v>
      </c>
      <c r="AC176" s="191">
        <v>0.14899999999999999</v>
      </c>
      <c r="AD176" s="191">
        <v>55.2</v>
      </c>
      <c r="AH176" s="191"/>
      <c r="AI176" s="191">
        <v>8.7999999999999995E-2</v>
      </c>
      <c r="AJ176" s="191">
        <v>0.98699999999999999</v>
      </c>
      <c r="AK176" s="225">
        <v>6.6619999999999999</v>
      </c>
      <c r="AL176" s="50">
        <v>0.42</v>
      </c>
      <c r="AM176" s="50">
        <v>345</v>
      </c>
      <c r="AN176" s="239">
        <v>16.2</v>
      </c>
    </row>
    <row r="177" spans="1:40" ht="12.5" x14ac:dyDescent="0.25">
      <c r="A177" s="420"/>
      <c r="B177" s="418"/>
      <c r="C177" s="431"/>
      <c r="D177" s="194"/>
      <c r="G177" s="225"/>
      <c r="L177" s="225"/>
      <c r="M177" s="191"/>
      <c r="O177" s="225"/>
      <c r="S177" s="225"/>
      <c r="T177" s="225"/>
      <c r="U177" s="239"/>
      <c r="V177" s="191"/>
      <c r="W177" s="239"/>
      <c r="X177" s="239"/>
      <c r="Y177" s="239"/>
      <c r="Z177" s="239"/>
      <c r="AA177" s="191"/>
      <c r="AB177" s="191"/>
      <c r="AH177" s="191"/>
    </row>
    <row r="178" spans="1:40" ht="12.5" x14ac:dyDescent="0.25">
      <c r="A178" s="417">
        <v>1</v>
      </c>
      <c r="B178" s="418" t="s">
        <v>697</v>
      </c>
      <c r="C178" s="431" t="s">
        <v>1139</v>
      </c>
      <c r="D178" s="194">
        <v>1</v>
      </c>
      <c r="E178" s="239">
        <v>631.5</v>
      </c>
      <c r="F178" s="50">
        <v>67.599999999999994</v>
      </c>
      <c r="G178" s="225">
        <v>0</v>
      </c>
      <c r="H178" s="50">
        <v>4.1399999999999997</v>
      </c>
      <c r="I178" s="50">
        <v>25.9</v>
      </c>
      <c r="J178" s="50">
        <v>0</v>
      </c>
      <c r="K178" s="50">
        <v>25.9</v>
      </c>
      <c r="L178" s="225">
        <v>0</v>
      </c>
      <c r="M178" s="191">
        <v>0.9</v>
      </c>
      <c r="N178" s="50">
        <v>4.8</v>
      </c>
      <c r="O178" s="225">
        <v>0.39300000000000002</v>
      </c>
      <c r="P178" s="50">
        <v>1.49</v>
      </c>
      <c r="Q178" s="50">
        <v>1.19</v>
      </c>
      <c r="R178" s="50">
        <v>1.08</v>
      </c>
      <c r="S178" s="225">
        <v>0</v>
      </c>
      <c r="T178" s="225">
        <v>0</v>
      </c>
      <c r="U178" s="239">
        <v>12</v>
      </c>
      <c r="V178" s="191">
        <v>6.4</v>
      </c>
      <c r="W178" s="239">
        <v>20</v>
      </c>
      <c r="X178" s="239">
        <v>229</v>
      </c>
      <c r="Y178" s="239">
        <v>158</v>
      </c>
      <c r="Z178" s="239">
        <v>58</v>
      </c>
      <c r="AA178" s="191">
        <v>4.57</v>
      </c>
      <c r="AB178" s="191">
        <v>0.26</v>
      </c>
      <c r="AD178" s="191">
        <v>170</v>
      </c>
      <c r="AE178" s="50">
        <v>2229</v>
      </c>
      <c r="AH178" s="191">
        <v>1.3</v>
      </c>
      <c r="AI178" s="50">
        <v>0.09</v>
      </c>
      <c r="AJ178" s="50">
        <v>0.95</v>
      </c>
      <c r="AK178" s="50">
        <v>4.0999999999999996</v>
      </c>
      <c r="AL178" s="50">
        <v>0.34</v>
      </c>
      <c r="AM178" s="50">
        <v>376</v>
      </c>
      <c r="AN178" s="50">
        <v>8</v>
      </c>
    </row>
    <row r="179" spans="1:40" ht="12.5" x14ac:dyDescent="0.25">
      <c r="A179" s="417"/>
      <c r="B179" s="418"/>
      <c r="C179" s="431"/>
      <c r="D179" s="194"/>
      <c r="G179" s="225"/>
      <c r="L179" s="225"/>
      <c r="M179" s="191"/>
      <c r="O179" s="225"/>
      <c r="S179" s="225"/>
      <c r="T179" s="225"/>
      <c r="U179" s="239"/>
      <c r="V179" s="191"/>
      <c r="W179" s="239"/>
      <c r="X179" s="239"/>
      <c r="Y179" s="239"/>
      <c r="Z179" s="239"/>
      <c r="AA179" s="191"/>
      <c r="AB179" s="191"/>
      <c r="AD179" s="191"/>
      <c r="AH179" s="191"/>
    </row>
    <row r="180" spans="1:40" ht="12.5" x14ac:dyDescent="0.25">
      <c r="A180" s="417">
        <v>2</v>
      </c>
      <c r="B180" s="418" t="s">
        <v>698</v>
      </c>
      <c r="C180" s="431" t="s">
        <v>1140</v>
      </c>
      <c r="D180" s="194">
        <v>1</v>
      </c>
      <c r="E180" s="239">
        <v>522.5</v>
      </c>
      <c r="F180" s="50">
        <v>73.099999999999994</v>
      </c>
      <c r="G180" s="225">
        <v>0</v>
      </c>
      <c r="H180" s="50">
        <v>2.16</v>
      </c>
      <c r="I180" s="50">
        <v>13.5</v>
      </c>
      <c r="J180" s="50">
        <v>0</v>
      </c>
      <c r="K180" s="50">
        <v>13.5</v>
      </c>
      <c r="L180" s="225">
        <v>2.4</v>
      </c>
      <c r="M180" s="191">
        <v>3.6</v>
      </c>
      <c r="N180" s="50">
        <v>7.4</v>
      </c>
      <c r="O180" s="225"/>
      <c r="P180" s="50">
        <v>2.21</v>
      </c>
      <c r="Q180" s="50">
        <v>3.31</v>
      </c>
      <c r="R180" s="50">
        <v>1.55</v>
      </c>
      <c r="S180" s="225">
        <v>0</v>
      </c>
      <c r="T180" s="225">
        <v>0</v>
      </c>
      <c r="U180" s="239"/>
      <c r="V180" s="191"/>
      <c r="W180" s="239"/>
      <c r="X180" s="239"/>
      <c r="Y180" s="239"/>
      <c r="Z180" s="239"/>
      <c r="AA180" s="191"/>
      <c r="AB180" s="191"/>
      <c r="AD180" s="191"/>
      <c r="AH180" s="191"/>
    </row>
    <row r="181" spans="1:40" ht="12.5" x14ac:dyDescent="0.25">
      <c r="A181" s="417"/>
      <c r="B181" s="418"/>
      <c r="C181" s="431"/>
      <c r="D181" s="194"/>
      <c r="G181" s="225"/>
      <c r="L181" s="225"/>
      <c r="M181" s="191"/>
      <c r="O181" s="225"/>
      <c r="S181" s="225"/>
      <c r="T181" s="225"/>
      <c r="U181" s="239"/>
      <c r="V181" s="191"/>
      <c r="W181" s="239"/>
      <c r="X181" s="239"/>
      <c r="Y181" s="239"/>
      <c r="Z181" s="239"/>
      <c r="AA181" s="191"/>
      <c r="AB181" s="191"/>
      <c r="AD181" s="191"/>
      <c r="AH181" s="191"/>
    </row>
    <row r="182" spans="1:40" ht="12.5" x14ac:dyDescent="0.25">
      <c r="A182" s="417">
        <v>2</v>
      </c>
      <c r="B182" s="418" t="s">
        <v>699</v>
      </c>
      <c r="C182" s="431" t="s">
        <v>1141</v>
      </c>
      <c r="D182" s="194" t="s">
        <v>1178</v>
      </c>
      <c r="E182" s="239">
        <v>168.95830866345429</v>
      </c>
      <c r="F182" s="225">
        <v>90.252479892150873</v>
      </c>
      <c r="G182" s="225">
        <v>0</v>
      </c>
      <c r="H182" s="191">
        <v>0.69846879753695945</v>
      </c>
      <c r="I182" s="225">
        <v>4.3654299846059956</v>
      </c>
      <c r="J182" s="50">
        <v>0</v>
      </c>
      <c r="K182" s="225">
        <v>4.3654299846059956</v>
      </c>
      <c r="L182" s="225">
        <v>0.7760764417077326</v>
      </c>
      <c r="M182" s="191">
        <v>2.2131113196032173</v>
      </c>
      <c r="N182" s="225">
        <v>2.3929023619321752</v>
      </c>
      <c r="O182" s="225">
        <v>0</v>
      </c>
      <c r="P182" s="191">
        <v>0.71463705673920375</v>
      </c>
      <c r="Q182" s="191">
        <v>1.0703387591885811</v>
      </c>
      <c r="R182" s="191">
        <v>0.50121603526957725</v>
      </c>
      <c r="S182" s="225">
        <v>0</v>
      </c>
      <c r="T182" s="225">
        <v>0</v>
      </c>
      <c r="U182" s="239">
        <v>1.7138354754379095</v>
      </c>
      <c r="V182" s="191">
        <v>2.9102866564039969E-3</v>
      </c>
      <c r="W182" s="239">
        <v>1.5456855797345672</v>
      </c>
      <c r="X182" s="239">
        <v>9.7009555213466575E-3</v>
      </c>
      <c r="Y182" s="239">
        <v>0.8633850413998525</v>
      </c>
      <c r="Z182" s="239">
        <v>382.86437790914806</v>
      </c>
      <c r="AA182" s="191">
        <v>9.7009555213466592E-4</v>
      </c>
      <c r="AB182" s="191">
        <v>6.4349671624932825E-3</v>
      </c>
      <c r="AC182" s="191">
        <v>0</v>
      </c>
      <c r="AD182" s="191">
        <v>0</v>
      </c>
      <c r="AE182" s="50">
        <v>0</v>
      </c>
      <c r="AF182" s="50">
        <v>0</v>
      </c>
      <c r="AG182" s="50">
        <v>0</v>
      </c>
      <c r="AH182" s="191">
        <v>0</v>
      </c>
      <c r="AI182" s="191">
        <v>0</v>
      </c>
      <c r="AJ182" s="191">
        <v>5.8205733128079947E-3</v>
      </c>
      <c r="AK182" s="225">
        <v>0</v>
      </c>
      <c r="AL182" s="191">
        <v>0</v>
      </c>
      <c r="AM182" s="50">
        <v>0</v>
      </c>
      <c r="AN182" s="50">
        <v>0</v>
      </c>
    </row>
    <row r="183" spans="1:40" ht="12.5" x14ac:dyDescent="0.25">
      <c r="A183" s="420"/>
      <c r="B183" s="418"/>
      <c r="C183" s="431"/>
      <c r="D183" s="194"/>
      <c r="G183" s="225"/>
      <c r="L183" s="225"/>
      <c r="M183" s="191"/>
      <c r="O183" s="225"/>
      <c r="P183" s="191"/>
      <c r="Q183" s="191"/>
      <c r="R183" s="191"/>
      <c r="S183" s="225"/>
      <c r="T183" s="225"/>
      <c r="U183" s="239"/>
      <c r="V183" s="191"/>
      <c r="W183" s="239"/>
      <c r="X183" s="239"/>
      <c r="Y183" s="239"/>
      <c r="Z183" s="239"/>
      <c r="AA183" s="191"/>
      <c r="AB183" s="191"/>
      <c r="AC183" s="191"/>
      <c r="AD183" s="191"/>
      <c r="AH183" s="191"/>
      <c r="AI183" s="191"/>
      <c r="AK183" s="225"/>
      <c r="AL183" s="191"/>
    </row>
    <row r="184" spans="1:40" ht="12.5" x14ac:dyDescent="0.25">
      <c r="A184" s="417">
        <v>2</v>
      </c>
      <c r="B184" s="418" t="s">
        <v>700</v>
      </c>
      <c r="C184" s="431" t="s">
        <v>1142</v>
      </c>
      <c r="D184" s="194" t="s">
        <v>1178</v>
      </c>
      <c r="E184" s="239">
        <v>221.31741579439469</v>
      </c>
      <c r="F184" s="225">
        <v>87.582974162504854</v>
      </c>
      <c r="G184" s="225">
        <v>0</v>
      </c>
      <c r="H184" s="191">
        <v>0.87594353606531217</v>
      </c>
      <c r="I184" s="225">
        <v>5.4726232012952956</v>
      </c>
      <c r="J184" s="50">
        <v>0</v>
      </c>
      <c r="K184" s="225">
        <v>5.4726232012952956</v>
      </c>
      <c r="L184" s="225">
        <v>0.53430936580693722</v>
      </c>
      <c r="M184" s="191">
        <v>3.0585163394221344</v>
      </c>
      <c r="N184" s="225">
        <v>3.3515769309707886</v>
      </c>
      <c r="O184" s="225">
        <v>0</v>
      </c>
      <c r="P184" s="191">
        <v>1.0022348407105883</v>
      </c>
      <c r="Q184" s="191">
        <v>1.4993044628400722</v>
      </c>
      <c r="R184" s="191">
        <v>0.70269777200063854</v>
      </c>
      <c r="S184" s="225">
        <v>0</v>
      </c>
      <c r="T184" s="225">
        <v>0</v>
      </c>
      <c r="U184" s="239">
        <v>1.7000752548402547</v>
      </c>
      <c r="V184" s="191">
        <v>2.428678935486078E-3</v>
      </c>
      <c r="W184" s="239">
        <v>1.4248249754851661</v>
      </c>
      <c r="X184" s="239">
        <v>8.0955964516202603E-3</v>
      </c>
      <c r="Y184" s="239">
        <v>0.7205080841942032</v>
      </c>
      <c r="Z184" s="239">
        <v>319.77605983900031</v>
      </c>
      <c r="AA184" s="191">
        <v>8.0955964516202608E-4</v>
      </c>
      <c r="AB184" s="191">
        <v>6.314565232263804E-3</v>
      </c>
      <c r="AC184" s="191">
        <v>0</v>
      </c>
      <c r="AD184" s="191">
        <v>0</v>
      </c>
      <c r="AE184" s="50">
        <v>0</v>
      </c>
      <c r="AF184" s="50">
        <v>0</v>
      </c>
      <c r="AG184" s="50">
        <v>0</v>
      </c>
      <c r="AH184" s="191">
        <v>0</v>
      </c>
      <c r="AI184" s="191">
        <v>0</v>
      </c>
      <c r="AJ184" s="191">
        <v>4.857357870972156E-3</v>
      </c>
      <c r="AK184" s="225">
        <v>0</v>
      </c>
      <c r="AL184" s="191">
        <v>0</v>
      </c>
      <c r="AM184" s="50">
        <v>0</v>
      </c>
      <c r="AN184" s="50">
        <v>0</v>
      </c>
    </row>
    <row r="185" spans="1:40" ht="12.5" x14ac:dyDescent="0.25">
      <c r="A185" s="420"/>
      <c r="B185" s="418"/>
      <c r="C185" s="431"/>
      <c r="G185" s="225"/>
      <c r="L185" s="225"/>
      <c r="M185" s="191"/>
      <c r="O185" s="225"/>
      <c r="S185" s="225"/>
      <c r="T185" s="225"/>
      <c r="U185" s="239"/>
      <c r="V185" s="191"/>
      <c r="W185" s="239"/>
      <c r="X185" s="239"/>
      <c r="Y185" s="239"/>
      <c r="Z185" s="239"/>
      <c r="AA185" s="191"/>
      <c r="AB185" s="191"/>
      <c r="AC185" s="191"/>
      <c r="AH185" s="191"/>
      <c r="AI185" s="191"/>
      <c r="AJ185" s="191"/>
      <c r="AL185" s="191"/>
    </row>
    <row r="186" spans="1:40" ht="12.5" x14ac:dyDescent="0.25">
      <c r="A186" s="417">
        <v>1</v>
      </c>
      <c r="B186" s="418" t="s">
        <v>701</v>
      </c>
      <c r="C186" s="431" t="s">
        <v>1143</v>
      </c>
      <c r="D186" s="50">
        <v>1</v>
      </c>
      <c r="E186" s="239">
        <v>478.76</v>
      </c>
      <c r="F186" s="225">
        <v>76.459999999999994</v>
      </c>
      <c r="G186" s="225">
        <v>0</v>
      </c>
      <c r="H186" s="191">
        <v>2.7072000000000003</v>
      </c>
      <c r="I186" s="225">
        <v>16.920000000000002</v>
      </c>
      <c r="L186" s="225">
        <v>0</v>
      </c>
      <c r="M186" s="191">
        <v>1.06</v>
      </c>
      <c r="N186" s="225">
        <v>4.83</v>
      </c>
      <c r="O186" s="225">
        <v>0.34499999999999997</v>
      </c>
      <c r="P186" s="191">
        <v>1.5629999999999999</v>
      </c>
      <c r="Q186" s="191">
        <v>1.2490000000000001</v>
      </c>
      <c r="R186" s="191">
        <v>0.81899999999999995</v>
      </c>
      <c r="S186" s="225"/>
      <c r="T186" s="225">
        <v>0</v>
      </c>
      <c r="U186" s="239">
        <v>8</v>
      </c>
      <c r="V186" s="191">
        <v>8.99</v>
      </c>
      <c r="W186" s="239">
        <v>19</v>
      </c>
      <c r="X186" s="239">
        <v>297</v>
      </c>
      <c r="Y186" s="239">
        <v>230</v>
      </c>
      <c r="Z186" s="239">
        <v>71</v>
      </c>
      <c r="AA186" s="191">
        <v>2.67</v>
      </c>
      <c r="AB186" s="191">
        <v>0.49199999999999999</v>
      </c>
      <c r="AC186" s="191">
        <v>54.6</v>
      </c>
      <c r="AD186" s="191">
        <v>0.255</v>
      </c>
      <c r="AH186" s="191">
        <v>0.7</v>
      </c>
      <c r="AI186" s="191">
        <v>0.30499999999999999</v>
      </c>
      <c r="AJ186" s="191">
        <v>1.778</v>
      </c>
      <c r="AK186" s="225">
        <v>9.7279999999999998</v>
      </c>
      <c r="AL186" s="191">
        <v>0.85299999999999998</v>
      </c>
      <c r="AM186" s="50">
        <v>588</v>
      </c>
      <c r="AN186" s="239">
        <v>17.899999999999999</v>
      </c>
    </row>
    <row r="187" spans="1:40" ht="12.5" x14ac:dyDescent="0.25">
      <c r="A187" s="417"/>
      <c r="B187" s="418"/>
      <c r="C187" s="431"/>
      <c r="G187" s="225"/>
      <c r="L187" s="225"/>
      <c r="M187" s="191"/>
      <c r="O187" s="225"/>
      <c r="S187" s="225"/>
      <c r="T187" s="225"/>
      <c r="U187" s="239"/>
      <c r="V187" s="191"/>
      <c r="W187" s="239"/>
      <c r="X187" s="239"/>
      <c r="Y187" s="239"/>
      <c r="Z187" s="239"/>
      <c r="AA187" s="191"/>
      <c r="AB187" s="191"/>
      <c r="AC187" s="191"/>
      <c r="AK187" s="225"/>
      <c r="AN187" s="239"/>
    </row>
    <row r="188" spans="1:40" ht="15.75" customHeight="1" x14ac:dyDescent="0.25">
      <c r="A188" s="417">
        <v>1</v>
      </c>
      <c r="B188" s="418" t="s">
        <v>702</v>
      </c>
      <c r="C188" s="431" t="s">
        <v>1144</v>
      </c>
      <c r="D188" s="50">
        <v>1</v>
      </c>
      <c r="E188" s="239">
        <v>631.9</v>
      </c>
      <c r="F188" s="50">
        <v>68.3</v>
      </c>
      <c r="G188" s="225">
        <v>0.9</v>
      </c>
      <c r="H188" s="191">
        <v>3.9</v>
      </c>
      <c r="I188" s="50">
        <v>24.4</v>
      </c>
      <c r="J188" s="50">
        <v>0</v>
      </c>
      <c r="K188" s="50">
        <v>24.4</v>
      </c>
      <c r="L188" s="225">
        <v>0</v>
      </c>
      <c r="M188" s="191">
        <v>1</v>
      </c>
      <c r="N188" s="50">
        <v>5.5</v>
      </c>
      <c r="O188" s="225">
        <v>0.63100000000000001</v>
      </c>
      <c r="P188" s="50">
        <v>1.84</v>
      </c>
      <c r="Q188" s="50">
        <v>1.34</v>
      </c>
      <c r="R188" s="50">
        <v>0.9</v>
      </c>
      <c r="S188" s="225">
        <v>0.9</v>
      </c>
      <c r="T188" s="225">
        <v>0</v>
      </c>
      <c r="U188" s="239">
        <v>14</v>
      </c>
      <c r="V188" s="191">
        <v>8.5</v>
      </c>
      <c r="W188" s="239">
        <v>21</v>
      </c>
      <c r="X188" s="239">
        <v>312</v>
      </c>
      <c r="Y188" s="239">
        <v>140</v>
      </c>
      <c r="Z188" s="239">
        <v>51</v>
      </c>
      <c r="AA188" s="191">
        <v>4.34</v>
      </c>
      <c r="AB188" s="191">
        <v>0.37</v>
      </c>
      <c r="AC188" s="191">
        <v>36.9</v>
      </c>
      <c r="AD188" s="191">
        <v>297</v>
      </c>
      <c r="AE188" s="50">
        <v>4913</v>
      </c>
      <c r="AF188" s="50" t="s">
        <v>501</v>
      </c>
      <c r="AG188" s="50">
        <v>1.79</v>
      </c>
      <c r="AH188" s="50">
        <v>1.44</v>
      </c>
      <c r="AI188" s="50">
        <v>0.15</v>
      </c>
      <c r="AJ188" s="50">
        <v>1.75</v>
      </c>
      <c r="AK188" s="225">
        <v>4.5</v>
      </c>
      <c r="AL188" s="50">
        <v>0.57999999999999996</v>
      </c>
      <c r="AM188" s="50">
        <v>770</v>
      </c>
      <c r="AN188" s="239">
        <v>16</v>
      </c>
    </row>
    <row r="189" spans="1:40" ht="12.5" x14ac:dyDescent="0.25">
      <c r="A189" s="420"/>
      <c r="B189" s="418"/>
      <c r="C189" s="431"/>
      <c r="G189" s="225"/>
      <c r="L189" s="225"/>
      <c r="M189" s="191"/>
      <c r="O189" s="225"/>
      <c r="S189" s="225"/>
      <c r="T189" s="225"/>
      <c r="U189" s="239"/>
      <c r="V189" s="191"/>
      <c r="W189" s="239"/>
      <c r="X189" s="239"/>
      <c r="Y189" s="239"/>
      <c r="Z189" s="239"/>
      <c r="AA189" s="191"/>
      <c r="AB189" s="191"/>
      <c r="AC189" s="191"/>
      <c r="AK189" s="225"/>
    </row>
    <row r="190" spans="1:40" ht="12.5" x14ac:dyDescent="0.25">
      <c r="A190" s="417">
        <v>2</v>
      </c>
      <c r="B190" s="418" t="s">
        <v>704</v>
      </c>
      <c r="C190" s="431" t="s">
        <v>1145</v>
      </c>
      <c r="D190" s="50">
        <v>1</v>
      </c>
      <c r="E190" s="239">
        <v>1303.52</v>
      </c>
      <c r="F190" s="225">
        <v>48.62</v>
      </c>
      <c r="G190" s="225">
        <v>2.29</v>
      </c>
      <c r="H190" s="191">
        <v>4.1776</v>
      </c>
      <c r="I190" s="225">
        <v>26.11</v>
      </c>
      <c r="J190" s="50">
        <v>0</v>
      </c>
      <c r="K190" s="225">
        <v>26.11</v>
      </c>
      <c r="L190" s="225">
        <v>0.1</v>
      </c>
      <c r="M190" s="191">
        <v>0.72</v>
      </c>
      <c r="N190" s="225">
        <v>22.16</v>
      </c>
      <c r="O190" s="230">
        <v>8.1000000000000003E-2</v>
      </c>
      <c r="P190" s="50">
        <v>6.06</v>
      </c>
      <c r="Q190" s="50">
        <v>8.89</v>
      </c>
      <c r="R190" s="50">
        <v>4.95</v>
      </c>
      <c r="S190" s="225"/>
      <c r="T190" s="225"/>
      <c r="U190" s="239">
        <v>15</v>
      </c>
      <c r="V190" s="191">
        <v>1.25</v>
      </c>
      <c r="W190" s="239">
        <v>19</v>
      </c>
      <c r="X190" s="239">
        <v>150</v>
      </c>
      <c r="Y190" s="239">
        <v>177</v>
      </c>
      <c r="Z190" s="239">
        <v>77</v>
      </c>
      <c r="AA190" s="191">
        <v>1.76</v>
      </c>
      <c r="AB190" s="191">
        <v>6.0999999999999999E-2</v>
      </c>
      <c r="AC190" s="191">
        <v>2.8000000000000001E-2</v>
      </c>
      <c r="AD190" s="191">
        <v>21.3</v>
      </c>
      <c r="AI190" s="191">
        <v>5.8000000000000003E-2</v>
      </c>
      <c r="AJ190" s="191">
        <v>0.13700000000000001</v>
      </c>
      <c r="AK190" s="225">
        <v>6.6970000000000001</v>
      </c>
      <c r="AN190" s="50">
        <v>0</v>
      </c>
    </row>
    <row r="191" spans="1:40" ht="12.5" x14ac:dyDescent="0.25">
      <c r="A191" s="420"/>
      <c r="B191" s="418"/>
      <c r="C191" s="431"/>
      <c r="G191" s="225"/>
      <c r="L191" s="225"/>
      <c r="M191" s="191"/>
      <c r="O191" s="225"/>
      <c r="S191" s="225"/>
      <c r="T191" s="225"/>
      <c r="U191" s="239"/>
      <c r="V191" s="191"/>
      <c r="W191" s="239"/>
      <c r="X191" s="239"/>
      <c r="Y191" s="239"/>
      <c r="Z191" s="239"/>
      <c r="AA191" s="191"/>
      <c r="AB191" s="191"/>
    </row>
    <row r="192" spans="1:40" ht="12.5" x14ac:dyDescent="0.25">
      <c r="A192" s="417">
        <v>2</v>
      </c>
      <c r="B192" s="418" t="s">
        <v>711</v>
      </c>
      <c r="C192" s="431" t="s">
        <v>1591</v>
      </c>
      <c r="D192" s="50">
        <v>1</v>
      </c>
      <c r="E192" s="239">
        <v>438.9</v>
      </c>
      <c r="F192" s="50">
        <v>75.8</v>
      </c>
      <c r="G192" s="225">
        <v>0</v>
      </c>
      <c r="H192" s="191">
        <v>3.3</v>
      </c>
      <c r="I192" s="50">
        <v>20.6</v>
      </c>
      <c r="J192" s="50">
        <v>0</v>
      </c>
      <c r="K192" s="50">
        <v>20.6</v>
      </c>
      <c r="L192" s="225">
        <v>0</v>
      </c>
      <c r="M192" s="191">
        <v>1.1000000000000001</v>
      </c>
      <c r="N192" s="225">
        <v>2.31</v>
      </c>
      <c r="O192" s="216">
        <v>5.7000000000000002E-2</v>
      </c>
      <c r="P192" s="50">
        <v>0.71</v>
      </c>
      <c r="Q192" s="50">
        <v>1.03</v>
      </c>
      <c r="R192" s="50">
        <v>0.17</v>
      </c>
      <c r="S192" s="225">
        <v>0</v>
      </c>
      <c r="T192" s="225">
        <v>0</v>
      </c>
      <c r="U192" s="239">
        <v>13</v>
      </c>
      <c r="V192" s="191">
        <v>2.8</v>
      </c>
      <c r="W192" s="239">
        <v>0</v>
      </c>
      <c r="X192" s="239">
        <v>180</v>
      </c>
      <c r="Y192" s="239">
        <v>385</v>
      </c>
      <c r="Z192" s="239">
        <v>82</v>
      </c>
      <c r="AA192" s="191">
        <v>4</v>
      </c>
      <c r="AB192" s="191">
        <v>0.26</v>
      </c>
      <c r="AD192" s="191">
        <v>38</v>
      </c>
      <c r="AE192" s="50">
        <v>0</v>
      </c>
      <c r="AH192" s="50">
        <v>0.04</v>
      </c>
      <c r="AI192" s="50">
        <v>0.11</v>
      </c>
      <c r="AJ192" s="50">
        <v>0.49</v>
      </c>
      <c r="AK192" s="50">
        <v>3.8</v>
      </c>
      <c r="AL192" s="50">
        <v>0</v>
      </c>
      <c r="AM192" s="50">
        <v>5</v>
      </c>
      <c r="AN192" s="239">
        <v>0</v>
      </c>
    </row>
    <row r="193" spans="1:40" ht="12.5" x14ac:dyDescent="0.25">
      <c r="A193" s="417"/>
      <c r="B193" s="418"/>
      <c r="C193" s="431"/>
      <c r="G193" s="225"/>
      <c r="L193" s="225"/>
      <c r="M193" s="191"/>
      <c r="O193" s="225"/>
      <c r="S193" s="225"/>
      <c r="T193" s="225"/>
      <c r="U193" s="239"/>
      <c r="V193" s="191"/>
      <c r="W193" s="239"/>
      <c r="X193" s="239"/>
      <c r="Y193" s="239"/>
      <c r="Z193" s="239"/>
      <c r="AA193" s="191"/>
      <c r="AB193" s="191"/>
      <c r="AD193" s="191"/>
      <c r="AN193" s="239"/>
    </row>
    <row r="194" spans="1:40" ht="20.149999999999999" customHeight="1" x14ac:dyDescent="0.25">
      <c r="A194" s="417">
        <v>2</v>
      </c>
      <c r="B194" s="418" t="s">
        <v>712</v>
      </c>
      <c r="C194" s="431" t="s">
        <v>1592</v>
      </c>
      <c r="D194" s="50">
        <v>1</v>
      </c>
      <c r="E194" s="239">
        <v>575.1</v>
      </c>
      <c r="F194" s="50">
        <v>68.2</v>
      </c>
      <c r="G194" s="225">
        <v>0</v>
      </c>
      <c r="H194" s="50">
        <v>4.34</v>
      </c>
      <c r="I194" s="50">
        <v>27.1</v>
      </c>
      <c r="L194" s="225">
        <v>0</v>
      </c>
      <c r="M194" s="191">
        <v>1.5</v>
      </c>
      <c r="N194" s="225">
        <v>3</v>
      </c>
      <c r="O194" s="216">
        <v>7.4999999999999997E-2</v>
      </c>
      <c r="P194" s="50">
        <v>0.93</v>
      </c>
      <c r="Q194" s="50">
        <v>1.36</v>
      </c>
      <c r="R194" s="50">
        <v>0.23</v>
      </c>
      <c r="S194" s="225">
        <v>0</v>
      </c>
      <c r="T194" s="225">
        <v>0</v>
      </c>
      <c r="U194" s="239">
        <v>17</v>
      </c>
      <c r="V194" s="191">
        <v>3.7</v>
      </c>
      <c r="W194" s="239">
        <v>0</v>
      </c>
      <c r="X194" s="239">
        <v>201</v>
      </c>
      <c r="Y194" s="239">
        <v>405</v>
      </c>
      <c r="Z194" s="239">
        <v>86</v>
      </c>
      <c r="AA194" s="191">
        <v>5.27</v>
      </c>
      <c r="AB194" s="191">
        <v>0.3</v>
      </c>
      <c r="AD194" s="191">
        <v>42</v>
      </c>
      <c r="AE194" s="50">
        <v>0</v>
      </c>
      <c r="AH194" s="50">
        <v>0.05</v>
      </c>
      <c r="AI194" s="50">
        <v>0.09</v>
      </c>
      <c r="AJ194" s="50">
        <v>0.61</v>
      </c>
      <c r="AK194" s="50">
        <v>4</v>
      </c>
      <c r="AL194" s="50">
        <v>0</v>
      </c>
      <c r="AM194" s="50">
        <v>5</v>
      </c>
      <c r="AN194" s="239">
        <v>0</v>
      </c>
    </row>
    <row r="195" spans="1:40" ht="12" customHeight="1" x14ac:dyDescent="0.25">
      <c r="A195" s="420"/>
      <c r="B195" s="418"/>
      <c r="C195" s="431"/>
      <c r="G195" s="225"/>
      <c r="L195" s="225"/>
      <c r="M195" s="191"/>
      <c r="O195" s="225"/>
      <c r="S195" s="225"/>
      <c r="T195" s="225"/>
      <c r="U195" s="239"/>
      <c r="V195" s="191"/>
      <c r="W195" s="239"/>
      <c r="X195" s="239"/>
      <c r="Y195" s="239"/>
      <c r="Z195" s="239"/>
      <c r="AA195" s="191"/>
      <c r="AB195" s="191"/>
      <c r="AD195" s="191"/>
      <c r="AN195" s="239"/>
    </row>
    <row r="196" spans="1:40" ht="12.5" x14ac:dyDescent="0.25">
      <c r="A196" s="417">
        <v>2</v>
      </c>
      <c r="B196" s="418" t="s">
        <v>719</v>
      </c>
      <c r="C196" s="431" t="s">
        <v>1595</v>
      </c>
      <c r="D196" s="50">
        <v>1</v>
      </c>
      <c r="E196" s="239">
        <v>1084.8</v>
      </c>
      <c r="F196" s="50">
        <v>60.7</v>
      </c>
      <c r="G196" s="225">
        <v>0</v>
      </c>
      <c r="H196" s="191">
        <v>2.7</v>
      </c>
      <c r="I196" s="50">
        <v>16.899999999999999</v>
      </c>
      <c r="J196" s="50">
        <v>0</v>
      </c>
      <c r="K196" s="50">
        <v>16.899999999999999</v>
      </c>
      <c r="L196" s="225">
        <v>0</v>
      </c>
      <c r="M196" s="191">
        <v>0.9</v>
      </c>
      <c r="N196" s="50">
        <v>21.6</v>
      </c>
      <c r="O196" s="216">
        <v>7.1999999999999995E-2</v>
      </c>
      <c r="P196" s="50">
        <v>9.4700000000000006</v>
      </c>
      <c r="Q196" s="50">
        <v>8.86</v>
      </c>
      <c r="R196" s="50">
        <v>1.7</v>
      </c>
      <c r="S196" s="225">
        <v>0</v>
      </c>
      <c r="T196" s="225">
        <v>0</v>
      </c>
      <c r="U196" s="239">
        <v>12</v>
      </c>
      <c r="V196" s="191">
        <v>1.6</v>
      </c>
      <c r="W196" s="239">
        <v>22</v>
      </c>
      <c r="X196" s="239">
        <v>160</v>
      </c>
      <c r="Y196" s="239">
        <v>230</v>
      </c>
      <c r="Z196" s="239">
        <v>58</v>
      </c>
      <c r="AA196" s="191">
        <v>3.33</v>
      </c>
      <c r="AB196" s="191">
        <v>0.1</v>
      </c>
      <c r="AC196" s="191">
        <v>2.7</v>
      </c>
      <c r="AD196" s="191">
        <v>19</v>
      </c>
      <c r="AE196" s="50">
        <v>0</v>
      </c>
      <c r="AF196" s="50">
        <v>0</v>
      </c>
      <c r="AG196" s="50">
        <v>0.53</v>
      </c>
      <c r="AH196" s="50">
        <v>0.21</v>
      </c>
      <c r="AI196" s="50">
        <v>0.12</v>
      </c>
      <c r="AJ196" s="50">
        <v>0.22</v>
      </c>
      <c r="AK196" s="50">
        <v>6.1</v>
      </c>
      <c r="AL196" s="50">
        <v>0.13</v>
      </c>
      <c r="AM196" s="50">
        <v>18</v>
      </c>
      <c r="AN196" s="239">
        <v>0</v>
      </c>
    </row>
    <row r="197" spans="1:40" ht="12.5" x14ac:dyDescent="0.25">
      <c r="A197" s="417"/>
      <c r="B197" s="418"/>
      <c r="C197" s="431"/>
      <c r="G197" s="225"/>
      <c r="L197" s="225"/>
      <c r="M197" s="191"/>
      <c r="O197" s="225"/>
      <c r="S197" s="225"/>
      <c r="T197" s="225"/>
      <c r="U197" s="239"/>
      <c r="V197" s="191"/>
      <c r="W197" s="239"/>
      <c r="X197" s="239"/>
      <c r="Y197" s="239"/>
      <c r="Z197" s="239"/>
      <c r="AA197" s="191"/>
      <c r="AB197" s="191"/>
      <c r="AN197" s="239"/>
    </row>
    <row r="198" spans="1:40" ht="12.5" x14ac:dyDescent="0.25">
      <c r="A198" s="417">
        <v>2</v>
      </c>
      <c r="B198" s="418" t="s">
        <v>720</v>
      </c>
      <c r="C198" s="431" t="s">
        <v>458</v>
      </c>
      <c r="D198" s="50">
        <v>1</v>
      </c>
      <c r="E198" s="239">
        <v>748.11686626746518</v>
      </c>
      <c r="F198" s="225">
        <v>72.153093812375246</v>
      </c>
      <c r="G198" s="225">
        <v>0.84590818363273446</v>
      </c>
      <c r="H198" s="191">
        <v>1.6248702594810382</v>
      </c>
      <c r="I198" s="225">
        <v>10.297604790419161</v>
      </c>
      <c r="J198" s="225">
        <v>0.17784431137724552</v>
      </c>
      <c r="K198" s="225">
        <v>10.119760479041915</v>
      </c>
      <c r="L198" s="225">
        <v>0.2345309381237525</v>
      </c>
      <c r="M198" s="191">
        <v>1.4484031936127744</v>
      </c>
      <c r="N198" s="225">
        <v>15.072654690618764</v>
      </c>
      <c r="O198" s="222">
        <v>4.3113772455089801E-2</v>
      </c>
      <c r="P198" s="191">
        <v>5.9355888223552897</v>
      </c>
      <c r="Q198" s="191">
        <v>5.7245309381237526</v>
      </c>
      <c r="R198" s="191">
        <v>2.3523153692614769</v>
      </c>
      <c r="S198" s="225">
        <v>0</v>
      </c>
      <c r="T198" s="225">
        <v>0.30419161676646705</v>
      </c>
      <c r="U198" s="239">
        <v>14.411177644710579</v>
      </c>
      <c r="V198" s="191">
        <v>1.2898203592814372</v>
      </c>
      <c r="W198" s="239">
        <v>17.648702594810377</v>
      </c>
      <c r="X198" s="239">
        <v>101.51896207584829</v>
      </c>
      <c r="Y198" s="239">
        <v>164.23353293413174</v>
      </c>
      <c r="Z198" s="239">
        <v>350.77844311377248</v>
      </c>
      <c r="AA198" s="191">
        <v>2.0520758483033936</v>
      </c>
      <c r="AB198" s="191">
        <v>7.8443113772455081E-2</v>
      </c>
      <c r="AC198" s="191">
        <v>1.6654690618762478</v>
      </c>
      <c r="AD198" s="191">
        <v>64.930139720558884</v>
      </c>
      <c r="AE198" s="239">
        <v>5.9880239520958084E-2</v>
      </c>
      <c r="AF198" s="50">
        <v>0</v>
      </c>
      <c r="AG198" s="191">
        <v>0.31736526946107785</v>
      </c>
      <c r="AH198" s="191">
        <v>0.90858283433133735</v>
      </c>
      <c r="AI198" s="191">
        <v>4.5473053892215565E-2</v>
      </c>
      <c r="AJ198" s="191">
        <v>8.579640718562874E-2</v>
      </c>
      <c r="AK198" s="225">
        <v>2.2154491017964073</v>
      </c>
      <c r="AL198" s="191">
        <v>5.0155688622754491E-2</v>
      </c>
      <c r="AM198" s="239">
        <v>5.4371257485029938</v>
      </c>
      <c r="AN198" s="239">
        <v>0.39720558882235524</v>
      </c>
    </row>
    <row r="199" spans="1:40" ht="12.5" x14ac:dyDescent="0.25">
      <c r="A199" s="420"/>
      <c r="B199" s="418"/>
      <c r="C199" s="431"/>
      <c r="G199" s="225"/>
      <c r="L199" s="225"/>
      <c r="M199" s="191"/>
      <c r="O199" s="225"/>
      <c r="P199" s="191"/>
      <c r="Q199" s="191"/>
      <c r="R199" s="191"/>
      <c r="S199" s="225"/>
      <c r="T199" s="225"/>
      <c r="U199" s="239"/>
      <c r="V199" s="191"/>
      <c r="W199" s="239"/>
      <c r="X199" s="239"/>
      <c r="Y199" s="239"/>
      <c r="Z199" s="239"/>
      <c r="AA199" s="191"/>
      <c r="AB199" s="191"/>
      <c r="AE199" s="239"/>
      <c r="AG199" s="191"/>
      <c r="AK199" s="225"/>
      <c r="AN199" s="239"/>
    </row>
    <row r="200" spans="1:40" ht="12.5" x14ac:dyDescent="0.25">
      <c r="A200" s="417">
        <v>2</v>
      </c>
      <c r="B200" s="418" t="s">
        <v>723</v>
      </c>
      <c r="C200" s="431" t="s">
        <v>456</v>
      </c>
      <c r="D200" s="50">
        <v>1</v>
      </c>
      <c r="E200" s="239">
        <v>1138.5999999999999</v>
      </c>
      <c r="F200" s="50">
        <v>55.1</v>
      </c>
      <c r="G200" s="225">
        <v>0</v>
      </c>
      <c r="H200" s="50">
        <v>3.96</v>
      </c>
      <c r="I200" s="50">
        <v>24.8</v>
      </c>
      <c r="J200" s="50">
        <v>0</v>
      </c>
      <c r="K200" s="50">
        <v>24.8</v>
      </c>
      <c r="L200" s="225">
        <v>0</v>
      </c>
      <c r="M200" s="191">
        <v>1.1000000000000001</v>
      </c>
      <c r="N200" s="50">
        <v>19.7</v>
      </c>
      <c r="O200" s="225">
        <v>9.7000000000000003E-2</v>
      </c>
      <c r="P200" s="50">
        <v>8.1199999999999992</v>
      </c>
      <c r="Q200" s="50">
        <v>8.32</v>
      </c>
      <c r="R200" s="50">
        <v>1.4</v>
      </c>
      <c r="S200" s="225">
        <v>0</v>
      </c>
      <c r="T200" s="225">
        <v>0</v>
      </c>
      <c r="U200" s="239">
        <v>22</v>
      </c>
      <c r="V200" s="191">
        <v>1.8</v>
      </c>
      <c r="W200" s="239">
        <v>24</v>
      </c>
      <c r="X200" s="239">
        <v>201</v>
      </c>
      <c r="Y200" s="239">
        <v>339</v>
      </c>
      <c r="Z200" s="239">
        <v>81</v>
      </c>
      <c r="AA200" s="191">
        <v>4.67</v>
      </c>
      <c r="AB200" s="191">
        <v>0.13</v>
      </c>
      <c r="AC200" s="191">
        <v>3.6</v>
      </c>
      <c r="AD200" s="50">
        <v>24</v>
      </c>
      <c r="AE200" s="239">
        <v>0</v>
      </c>
      <c r="AF200" s="50">
        <v>0</v>
      </c>
      <c r="AG200" s="191">
        <v>0.6</v>
      </c>
      <c r="AH200" s="50">
        <v>0.25</v>
      </c>
      <c r="AI200" s="50">
        <v>0.1</v>
      </c>
      <c r="AJ200" s="50">
        <v>0.25</v>
      </c>
      <c r="AK200" s="225">
        <v>6.7</v>
      </c>
      <c r="AL200" s="50">
        <v>0.14000000000000001</v>
      </c>
      <c r="AM200" s="50">
        <v>19</v>
      </c>
      <c r="AN200" s="239">
        <v>0</v>
      </c>
    </row>
    <row r="201" spans="1:40" ht="12.5" x14ac:dyDescent="0.25">
      <c r="A201" s="420"/>
      <c r="B201" s="418"/>
      <c r="C201" s="431"/>
      <c r="G201" s="225"/>
      <c r="L201" s="225"/>
      <c r="M201" s="191"/>
      <c r="O201" s="225"/>
      <c r="S201" s="225"/>
      <c r="T201" s="225"/>
      <c r="U201" s="239"/>
      <c r="V201" s="191"/>
      <c r="W201" s="239"/>
      <c r="X201" s="239"/>
      <c r="Y201" s="239"/>
      <c r="Z201" s="239"/>
      <c r="AA201" s="191"/>
      <c r="AB201" s="191"/>
      <c r="AE201" s="239"/>
      <c r="AG201" s="191"/>
      <c r="AK201" s="225"/>
      <c r="AN201" s="239"/>
    </row>
    <row r="202" spans="1:40" ht="12.5" x14ac:dyDescent="0.25">
      <c r="A202" s="417">
        <v>2</v>
      </c>
      <c r="B202" s="418" t="s">
        <v>728</v>
      </c>
      <c r="C202" s="431" t="s">
        <v>466</v>
      </c>
      <c r="D202" s="50">
        <v>1</v>
      </c>
      <c r="E202" s="239">
        <v>637.10778859527136</v>
      </c>
      <c r="F202" s="225">
        <v>85.013173652694604</v>
      </c>
      <c r="G202" s="225">
        <v>1.5173852573018081</v>
      </c>
      <c r="H202" s="191">
        <v>1.4404728789986097</v>
      </c>
      <c r="I202" s="225">
        <v>9.0132127955493733</v>
      </c>
      <c r="J202" s="225">
        <v>0.14881780250347706</v>
      </c>
      <c r="K202" s="225">
        <v>8.8143254520166892</v>
      </c>
      <c r="L202" s="225">
        <v>0.17385257301808069</v>
      </c>
      <c r="M202" s="191">
        <v>1.2496522948539637</v>
      </c>
      <c r="N202" s="225">
        <v>13.040333796940198</v>
      </c>
      <c r="O202" s="225">
        <v>3.7552155771905418E-2</v>
      </c>
      <c r="P202" s="191">
        <v>5.1703407510431152</v>
      </c>
      <c r="Q202" s="191">
        <v>4.944262865090403</v>
      </c>
      <c r="R202" s="191">
        <v>2.0242698191933242</v>
      </c>
      <c r="S202" s="225">
        <v>1.1126564673157162</v>
      </c>
      <c r="T202" s="225">
        <v>0.29624478442280944</v>
      </c>
      <c r="U202" s="239">
        <v>10.639777468706537</v>
      </c>
      <c r="V202" s="191">
        <v>0.93115438108483994</v>
      </c>
      <c r="W202" s="239">
        <v>14.005563282336578</v>
      </c>
      <c r="X202" s="239">
        <v>89.075104311543811</v>
      </c>
      <c r="Y202" s="239">
        <v>165.36161335187762</v>
      </c>
      <c r="Z202" s="239">
        <v>306.95410292072324</v>
      </c>
      <c r="AA202" s="191">
        <v>1.7789290681502086</v>
      </c>
      <c r="AB202" s="191">
        <v>7.0514603616133528E-2</v>
      </c>
      <c r="AC202" s="191">
        <v>1.5375521557719056</v>
      </c>
      <c r="AD202" s="191">
        <v>37.656467315716277</v>
      </c>
      <c r="AE202" s="225">
        <v>0.1</v>
      </c>
      <c r="AF202" s="239">
        <v>1040.7788595271211</v>
      </c>
      <c r="AG202" s="191">
        <v>0.27642559109874826</v>
      </c>
      <c r="AH202" s="191">
        <v>0.84228094575799717</v>
      </c>
      <c r="AI202" s="191">
        <v>4.9986091794158555E-2</v>
      </c>
      <c r="AJ202" s="191">
        <v>7.4186369958275378E-2</v>
      </c>
      <c r="AK202" s="225">
        <v>1.9798331015299029</v>
      </c>
      <c r="AL202" s="191">
        <v>5.9624478442280929E-2</v>
      </c>
      <c r="AM202" s="239">
        <v>5.3407510431154384</v>
      </c>
      <c r="AN202" s="239">
        <v>2.7677329624478442</v>
      </c>
    </row>
    <row r="203" spans="1:40" ht="12.5" x14ac:dyDescent="0.25">
      <c r="A203" s="420"/>
      <c r="B203" s="418"/>
      <c r="C203" s="431"/>
      <c r="G203" s="225"/>
      <c r="L203" s="225"/>
      <c r="M203" s="191"/>
      <c r="O203" s="225"/>
      <c r="S203" s="225"/>
      <c r="T203" s="225"/>
      <c r="U203" s="239"/>
      <c r="V203" s="191"/>
      <c r="W203" s="239"/>
      <c r="X203" s="239"/>
      <c r="Y203" s="239"/>
      <c r="Z203" s="239"/>
      <c r="AA203" s="191"/>
      <c r="AB203" s="191"/>
      <c r="AD203" s="191"/>
      <c r="AE203" s="239"/>
      <c r="AF203" s="239"/>
      <c r="AG203" s="191"/>
      <c r="AI203" s="191"/>
      <c r="AJ203" s="191"/>
      <c r="AK203" s="225"/>
      <c r="AL203" s="191"/>
      <c r="AN203" s="239"/>
    </row>
    <row r="204" spans="1:40" ht="12.5" x14ac:dyDescent="0.25">
      <c r="A204" s="417">
        <v>1</v>
      </c>
      <c r="B204" s="418" t="s">
        <v>729</v>
      </c>
      <c r="C204" s="431" t="s">
        <v>358</v>
      </c>
      <c r="D204" s="50">
        <v>1</v>
      </c>
      <c r="E204" s="239">
        <v>555.13</v>
      </c>
      <c r="F204" s="225">
        <v>72.03</v>
      </c>
      <c r="G204" s="225">
        <v>0</v>
      </c>
      <c r="H204" s="50">
        <v>2.0699999999999998</v>
      </c>
      <c r="I204" s="225">
        <v>21.41</v>
      </c>
      <c r="J204" s="50">
        <v>0</v>
      </c>
      <c r="K204" s="225">
        <v>12.95</v>
      </c>
      <c r="L204" s="225">
        <v>0</v>
      </c>
      <c r="M204" s="191">
        <v>0.98</v>
      </c>
      <c r="N204" s="225">
        <v>4.8150000000000004</v>
      </c>
      <c r="O204" s="225">
        <v>0.36900000000000005</v>
      </c>
      <c r="P204" s="191">
        <v>1.5265</v>
      </c>
      <c r="Q204" s="191">
        <v>1.2195</v>
      </c>
      <c r="R204" s="191">
        <v>0.94950000000000012</v>
      </c>
      <c r="S204" s="225">
        <v>0</v>
      </c>
      <c r="T204" s="225">
        <v>0</v>
      </c>
      <c r="U204" s="239">
        <v>10</v>
      </c>
      <c r="V204" s="191">
        <v>7.6950000000000003</v>
      </c>
      <c r="W204" s="239">
        <v>19.5</v>
      </c>
      <c r="X204" s="239">
        <v>263</v>
      </c>
      <c r="Y204" s="239">
        <v>194</v>
      </c>
      <c r="Z204" s="239">
        <v>64.5</v>
      </c>
      <c r="AA204" s="191">
        <v>3.62</v>
      </c>
      <c r="AB204" s="191">
        <v>0.376</v>
      </c>
      <c r="AC204" s="191">
        <v>27.3</v>
      </c>
      <c r="AD204" s="191">
        <v>85.127499999999998</v>
      </c>
      <c r="AE204" s="239">
        <v>1114.5</v>
      </c>
      <c r="AF204" s="239">
        <v>0</v>
      </c>
      <c r="AG204" s="191">
        <v>0</v>
      </c>
      <c r="AH204" s="225">
        <v>1</v>
      </c>
      <c r="AI204" s="191">
        <v>0.11849999999999998</v>
      </c>
      <c r="AJ204" s="191">
        <v>0.81840000000000002</v>
      </c>
      <c r="AK204" s="225">
        <v>4.1484000000000005</v>
      </c>
      <c r="AL204" s="191">
        <v>0.3579</v>
      </c>
      <c r="AM204" s="50">
        <v>241</v>
      </c>
      <c r="AN204" s="239">
        <v>12.95</v>
      </c>
    </row>
    <row r="205" spans="1:40" ht="12.5" x14ac:dyDescent="0.25">
      <c r="A205" s="420"/>
      <c r="B205" s="418"/>
      <c r="C205" s="431"/>
      <c r="G205" s="225"/>
      <c r="L205" s="225"/>
      <c r="M205" s="191"/>
      <c r="O205" s="225"/>
      <c r="S205" s="225"/>
      <c r="T205" s="225"/>
      <c r="U205" s="239"/>
      <c r="V205" s="191"/>
      <c r="W205" s="239"/>
      <c r="X205" s="239"/>
      <c r="Y205" s="239"/>
      <c r="Z205" s="239"/>
      <c r="AA205" s="191"/>
      <c r="AB205" s="191"/>
      <c r="AD205" s="191"/>
      <c r="AE205" s="239"/>
      <c r="AF205" s="239"/>
      <c r="AG205" s="191"/>
      <c r="AI205" s="191"/>
      <c r="AJ205" s="191"/>
      <c r="AK205" s="225"/>
      <c r="AL205" s="191"/>
      <c r="AN205" s="239"/>
    </row>
    <row r="206" spans="1:40" ht="13.5" customHeight="1" x14ac:dyDescent="0.25">
      <c r="A206" s="417">
        <v>1</v>
      </c>
      <c r="B206" s="418" t="s">
        <v>731</v>
      </c>
      <c r="C206" s="431" t="s">
        <v>1393</v>
      </c>
      <c r="D206" s="50">
        <v>1</v>
      </c>
      <c r="E206" s="239">
        <v>473.46857142857112</v>
      </c>
      <c r="F206" s="225">
        <v>75.73</v>
      </c>
      <c r="G206" s="225">
        <v>2.0914285714285716</v>
      </c>
      <c r="H206" s="191">
        <v>2.3535714285714286</v>
      </c>
      <c r="I206" s="225">
        <v>17.260000000000002</v>
      </c>
      <c r="J206" s="50">
        <v>0</v>
      </c>
      <c r="K206" s="225">
        <v>17.260000000000002</v>
      </c>
      <c r="L206" s="225">
        <v>0</v>
      </c>
      <c r="M206" s="191">
        <v>0.92142857142857149</v>
      </c>
      <c r="N206" s="225">
        <v>3.8271428571428565</v>
      </c>
      <c r="O206" s="225">
        <v>0.21878571428571428</v>
      </c>
      <c r="P206" s="191">
        <v>1.5968571428571425</v>
      </c>
      <c r="Q206" s="191">
        <v>0.90671428571428569</v>
      </c>
      <c r="R206" s="191">
        <v>0.49871428571428578</v>
      </c>
      <c r="S206" s="225">
        <v>2.0857142857142854</v>
      </c>
      <c r="T206" s="225">
        <v>0</v>
      </c>
      <c r="U206" s="239">
        <v>7.2142857142857144</v>
      </c>
      <c r="V206" s="191">
        <v>4.8157142857142858</v>
      </c>
      <c r="W206" s="239">
        <v>15.071428571428571</v>
      </c>
      <c r="X206" s="239">
        <v>202.07142857142858</v>
      </c>
      <c r="Y206" s="239">
        <v>288.78571428571428</v>
      </c>
      <c r="Z206" s="239">
        <v>82.071428571428569</v>
      </c>
      <c r="AA206" s="191">
        <v>2.7892857142857146</v>
      </c>
      <c r="AB206" s="191">
        <v>1.3487142857142855</v>
      </c>
      <c r="AC206" s="191">
        <v>39.121428571428574</v>
      </c>
      <c r="AD206" s="191">
        <v>112.43357142857143</v>
      </c>
      <c r="AE206" s="239">
        <v>3788.7857142857142</v>
      </c>
      <c r="AF206" s="239">
        <v>488.78571428571422</v>
      </c>
      <c r="AG206" s="191">
        <v>0.3928571428571429</v>
      </c>
      <c r="AH206" s="191">
        <v>0.32785714285714296</v>
      </c>
      <c r="AI206" s="191">
        <v>0.11082857142857143</v>
      </c>
      <c r="AJ206" s="191">
        <v>0.92837142857142863</v>
      </c>
      <c r="AK206" s="225">
        <v>4.0954285714285721</v>
      </c>
      <c r="AL206" s="191">
        <v>0.27762857142857145</v>
      </c>
      <c r="AM206" s="239">
        <v>50.571428571428569</v>
      </c>
      <c r="AN206" s="239">
        <v>10.5</v>
      </c>
    </row>
    <row r="207" spans="1:40" ht="12.5" x14ac:dyDescent="0.25">
      <c r="A207" s="417"/>
      <c r="B207" s="418"/>
      <c r="C207" s="431"/>
      <c r="G207" s="225"/>
      <c r="L207" s="225"/>
      <c r="M207" s="191"/>
      <c r="O207" s="225"/>
      <c r="P207" s="191"/>
      <c r="Q207" s="191"/>
      <c r="R207" s="191"/>
      <c r="S207" s="225"/>
      <c r="T207" s="225"/>
      <c r="U207" s="239"/>
      <c r="V207" s="191"/>
      <c r="W207" s="239"/>
      <c r="X207" s="239"/>
      <c r="Y207" s="239"/>
      <c r="Z207" s="239"/>
      <c r="AA207" s="191"/>
      <c r="AB207" s="191"/>
      <c r="AC207" s="191"/>
      <c r="AD207" s="191"/>
      <c r="AE207" s="239"/>
      <c r="AF207" s="239"/>
      <c r="AG207" s="191"/>
      <c r="AH207" s="191"/>
      <c r="AI207" s="191"/>
      <c r="AJ207" s="191"/>
      <c r="AK207" s="225"/>
      <c r="AL207" s="191"/>
    </row>
    <row r="208" spans="1:40" ht="12.5" x14ac:dyDescent="0.25">
      <c r="A208" s="417">
        <v>1</v>
      </c>
      <c r="B208" s="418" t="s">
        <v>732</v>
      </c>
      <c r="C208" s="431" t="s">
        <v>1165</v>
      </c>
      <c r="D208" s="50">
        <v>1</v>
      </c>
      <c r="E208" s="239">
        <v>211.02544141704766</v>
      </c>
      <c r="F208" s="225">
        <v>87.926355277260669</v>
      </c>
      <c r="G208" s="225">
        <v>0.97726631691769628</v>
      </c>
      <c r="H208" s="191">
        <v>1.0997583723510278</v>
      </c>
      <c r="I208" s="225">
        <v>8.0651172411199479</v>
      </c>
      <c r="J208" s="50">
        <v>0</v>
      </c>
      <c r="K208" s="225">
        <v>8.0651172411199479</v>
      </c>
      <c r="L208" s="225">
        <v>0</v>
      </c>
      <c r="M208" s="191">
        <v>1.7642861172223161</v>
      </c>
      <c r="N208" s="225">
        <v>1.7883172561629153</v>
      </c>
      <c r="O208" s="225">
        <v>0.10223247024313195</v>
      </c>
      <c r="P208" s="191">
        <v>0.74616686410560162</v>
      </c>
      <c r="Q208" s="191">
        <v>0.4236823301555066</v>
      </c>
      <c r="R208" s="191">
        <v>0.23303529456008726</v>
      </c>
      <c r="S208" s="225">
        <v>0.97459619036874068</v>
      </c>
      <c r="T208" s="225">
        <v>0</v>
      </c>
      <c r="U208" s="239">
        <v>16.788420676557418</v>
      </c>
      <c r="V208" s="191">
        <v>2.2522517440439258</v>
      </c>
      <c r="W208" s="239">
        <v>14.225099189560181</v>
      </c>
      <c r="X208" s="239">
        <v>94.429025403809632</v>
      </c>
      <c r="Y208" s="239">
        <v>135.53562362497885</v>
      </c>
      <c r="Z208" s="239">
        <v>314.04025873902333</v>
      </c>
      <c r="AA208" s="191">
        <v>1.3040230533461201</v>
      </c>
      <c r="AB208" s="191">
        <v>0.67747785863372256</v>
      </c>
      <c r="AC208" s="191">
        <v>18.28035388578628</v>
      </c>
      <c r="AD208" s="191">
        <v>52.537076211428889</v>
      </c>
      <c r="AE208" s="239">
        <v>1770.394031703052</v>
      </c>
      <c r="AF208" s="239">
        <v>228.39594968127716</v>
      </c>
      <c r="AG208" s="191">
        <v>0.18357120024068746</v>
      </c>
      <c r="AH208" s="191">
        <v>0.15319851074631921</v>
      </c>
      <c r="AI208" s="191">
        <v>5.1787104416991032E-2</v>
      </c>
      <c r="AJ208" s="191">
        <v>0.43780729959948106</v>
      </c>
      <c r="AK208" s="225">
        <v>1.9136796976363737</v>
      </c>
      <c r="AL208" s="191">
        <v>0.12972809838100072</v>
      </c>
      <c r="AM208" s="239">
        <v>23.630619958255767</v>
      </c>
      <c r="AN208" s="239">
        <v>4.9063575337056475</v>
      </c>
    </row>
    <row r="209" spans="1:40" ht="12.5" x14ac:dyDescent="0.25">
      <c r="A209" s="417"/>
      <c r="B209" s="418"/>
      <c r="C209" s="431"/>
      <c r="G209" s="225"/>
      <c r="L209" s="225"/>
      <c r="M209" s="191"/>
      <c r="O209" s="225"/>
      <c r="P209" s="191"/>
      <c r="Q209" s="191"/>
      <c r="R209" s="191"/>
      <c r="S209" s="225"/>
      <c r="T209" s="225"/>
      <c r="U209" s="239"/>
      <c r="V209" s="191"/>
      <c r="W209" s="239"/>
      <c r="X209" s="239"/>
      <c r="Y209" s="239"/>
      <c r="Z209" s="239"/>
      <c r="AA209" s="191"/>
      <c r="AB209" s="191"/>
      <c r="AC209" s="191"/>
      <c r="AD209" s="191"/>
      <c r="AE209" s="239"/>
      <c r="AF209" s="239"/>
      <c r="AG209" s="191"/>
      <c r="AH209" s="191"/>
      <c r="AI209" s="191"/>
      <c r="AJ209" s="191"/>
      <c r="AK209" s="225"/>
      <c r="AL209" s="191"/>
      <c r="AM209" s="239"/>
      <c r="AN209" s="239"/>
    </row>
    <row r="210" spans="1:40" ht="12.5" x14ac:dyDescent="0.25">
      <c r="A210" s="417">
        <v>2</v>
      </c>
      <c r="B210" s="418" t="s">
        <v>733</v>
      </c>
      <c r="C210" s="431" t="s">
        <v>1162</v>
      </c>
      <c r="D210" s="50">
        <v>1</v>
      </c>
      <c r="E210" s="239">
        <v>545.90329121182958</v>
      </c>
      <c r="F210" s="225">
        <v>74.217840539046009</v>
      </c>
      <c r="G210" s="225">
        <v>0.98152661437319511</v>
      </c>
      <c r="H210" s="191">
        <v>1.4177606652057264</v>
      </c>
      <c r="I210" s="225">
        <v>15.36997972433285</v>
      </c>
      <c r="J210" s="50">
        <v>0</v>
      </c>
      <c r="K210" s="225">
        <v>15.340897454277346</v>
      </c>
      <c r="L210" s="225">
        <v>0</v>
      </c>
      <c r="M210" s="191">
        <v>2.2109795809695458</v>
      </c>
      <c r="N210" s="191">
        <v>7.2596616626047066</v>
      </c>
      <c r="O210" s="225">
        <v>0.32463083949454197</v>
      </c>
      <c r="P210" s="191">
        <v>1.6231541974727097</v>
      </c>
      <c r="Q210" s="191">
        <v>1.5693519978700312</v>
      </c>
      <c r="R210" s="191">
        <v>3.0580006963360438</v>
      </c>
      <c r="S210" s="225">
        <v>0.98152661437319511</v>
      </c>
      <c r="T210" s="225">
        <v>0</v>
      </c>
      <c r="U210" s="239">
        <v>9.5971491183156878</v>
      </c>
      <c r="V210" s="191">
        <v>5.2246298154709487</v>
      </c>
      <c r="W210" s="239">
        <v>15.646261289860119</v>
      </c>
      <c r="X210" s="239">
        <v>185.05048436315971</v>
      </c>
      <c r="Y210" s="239">
        <v>135.07260327277942</v>
      </c>
      <c r="Z210" s="239">
        <v>618.72529543080668</v>
      </c>
      <c r="AA210" s="191">
        <v>2.7860814713170994</v>
      </c>
      <c r="AB210" s="191">
        <v>0.22655088373236121</v>
      </c>
      <c r="AC210" s="191">
        <v>13.468362791078709</v>
      </c>
      <c r="AD210" s="191">
        <v>128.03469391934789</v>
      </c>
      <c r="AE210" s="239">
        <v>1786.1239682962296</v>
      </c>
      <c r="AF210" s="239">
        <v>0</v>
      </c>
      <c r="AG210" s="191">
        <v>0.65071579249185896</v>
      </c>
      <c r="AH210" s="191">
        <v>1.9492391504700268</v>
      </c>
      <c r="AI210" s="191">
        <v>5.1911852049071214E-2</v>
      </c>
      <c r="AJ210" s="191">
        <v>0.60571097958096953</v>
      </c>
      <c r="AK210" s="225">
        <v>2.4346222376963564</v>
      </c>
      <c r="AL210" s="191">
        <v>0.2181170254162656</v>
      </c>
      <c r="AM210" s="239">
        <v>202.66706944928012</v>
      </c>
      <c r="AN210" s="239">
        <v>11.705613697339587</v>
      </c>
    </row>
    <row r="211" spans="1:40" ht="12.5" x14ac:dyDescent="0.25">
      <c r="A211" s="420"/>
      <c r="B211" s="418"/>
      <c r="C211" s="431"/>
      <c r="G211" s="225"/>
      <c r="L211" s="225"/>
      <c r="M211" s="191"/>
      <c r="O211" s="225"/>
      <c r="P211" s="191"/>
      <c r="Q211" s="191"/>
      <c r="S211" s="225"/>
      <c r="T211" s="225"/>
      <c r="U211" s="239"/>
      <c r="V211" s="191"/>
      <c r="W211" s="239"/>
      <c r="X211" s="239"/>
      <c r="Y211" s="239"/>
      <c r="Z211" s="239"/>
      <c r="AA211" s="191"/>
      <c r="AB211" s="191"/>
      <c r="AC211" s="191"/>
      <c r="AD211" s="191"/>
      <c r="AE211" s="239"/>
      <c r="AF211" s="239"/>
      <c r="AG211" s="191"/>
      <c r="AH211" s="191"/>
      <c r="AI211" s="191"/>
      <c r="AJ211" s="191"/>
      <c r="AK211" s="225"/>
      <c r="AL211" s="191"/>
      <c r="AM211" s="239"/>
      <c r="AN211" s="239"/>
    </row>
    <row r="212" spans="1:40" ht="12.5" x14ac:dyDescent="0.25">
      <c r="A212" s="417">
        <v>1</v>
      </c>
      <c r="B212" s="418" t="s">
        <v>735</v>
      </c>
      <c r="C212" s="431" t="s">
        <v>359</v>
      </c>
      <c r="D212" s="50">
        <v>1</v>
      </c>
      <c r="E212" s="239">
        <v>457.25</v>
      </c>
      <c r="F212" s="225">
        <v>76.158333333333331</v>
      </c>
      <c r="G212" s="225">
        <v>0.75</v>
      </c>
      <c r="H212" s="191">
        <v>1.7783333333333331</v>
      </c>
      <c r="I212" s="225">
        <v>18.074999999999999</v>
      </c>
      <c r="J212" s="50">
        <v>0</v>
      </c>
      <c r="K212" s="225">
        <v>18.074999999999999</v>
      </c>
      <c r="L212" s="225">
        <v>0</v>
      </c>
      <c r="M212" s="191">
        <v>1.2583333333333333</v>
      </c>
      <c r="N212" s="225">
        <v>3.6666666666666665</v>
      </c>
      <c r="O212" s="225">
        <v>0.21074999999999999</v>
      </c>
      <c r="P212" s="191">
        <v>1.3458333333333332</v>
      </c>
      <c r="Q212" s="191">
        <v>0.82166666666666655</v>
      </c>
      <c r="R212" s="50">
        <v>0.55000000000000004</v>
      </c>
      <c r="S212" s="225">
        <v>0.75</v>
      </c>
      <c r="T212" s="225">
        <v>0</v>
      </c>
      <c r="U212" s="239">
        <v>9.25</v>
      </c>
      <c r="V212" s="191">
        <v>6.8166666666666664</v>
      </c>
      <c r="W212" s="239">
        <v>16.583333333333332</v>
      </c>
      <c r="X212" s="239">
        <v>283.91666666666669</v>
      </c>
      <c r="Y212" s="239">
        <v>275.75</v>
      </c>
      <c r="Z212" s="239">
        <v>120.58333333333333</v>
      </c>
      <c r="AA212" s="191">
        <v>3.0649999999999999</v>
      </c>
      <c r="AB212" s="191">
        <v>3.0891666666666668</v>
      </c>
      <c r="AC212" s="191">
        <v>62.858333333333327</v>
      </c>
      <c r="AD212" s="191">
        <v>96.341250000000002</v>
      </c>
      <c r="AE212" s="239">
        <v>3095</v>
      </c>
      <c r="AF212" s="239">
        <v>10</v>
      </c>
      <c r="AG212" s="191">
        <v>0.19583333333333333</v>
      </c>
      <c r="AH212" s="191">
        <v>0.36166666666666664</v>
      </c>
      <c r="AI212" s="191">
        <v>0.15899999999999997</v>
      </c>
      <c r="AJ212" s="191">
        <v>1.1907499999999998</v>
      </c>
      <c r="AK212" s="225">
        <v>5.806</v>
      </c>
      <c r="AL212" s="191">
        <v>0.27450000000000002</v>
      </c>
      <c r="AM212" s="239">
        <v>52.75</v>
      </c>
      <c r="AN212" s="239">
        <v>20.166666666666664</v>
      </c>
    </row>
    <row r="213" spans="1:40" ht="12.5" x14ac:dyDescent="0.25">
      <c r="A213" s="420"/>
      <c r="B213" s="418"/>
      <c r="C213" s="431"/>
      <c r="G213" s="225"/>
      <c r="L213" s="225"/>
      <c r="M213" s="191"/>
      <c r="O213" s="225"/>
      <c r="S213" s="225"/>
      <c r="T213" s="225"/>
      <c r="U213" s="239"/>
      <c r="V213" s="191"/>
      <c r="W213" s="239"/>
      <c r="X213" s="239"/>
      <c r="Y213" s="239"/>
      <c r="Z213" s="239"/>
      <c r="AA213" s="191"/>
      <c r="AB213" s="191"/>
      <c r="AC213" s="191"/>
      <c r="AD213" s="191"/>
      <c r="AE213" s="239"/>
      <c r="AF213" s="239"/>
      <c r="AG213" s="191"/>
      <c r="AH213" s="191"/>
      <c r="AI213" s="191"/>
      <c r="AJ213" s="191"/>
      <c r="AK213" s="225"/>
      <c r="AM213" s="239"/>
      <c r="AN213" s="239"/>
    </row>
    <row r="214" spans="1:40" ht="12.5" x14ac:dyDescent="0.25">
      <c r="A214" s="417">
        <v>1</v>
      </c>
      <c r="B214" s="418" t="s">
        <v>745</v>
      </c>
      <c r="C214" s="431" t="s">
        <v>1163</v>
      </c>
      <c r="D214" s="50">
        <v>1</v>
      </c>
      <c r="E214" s="239">
        <v>183.66469613149349</v>
      </c>
      <c r="F214" s="225">
        <v>89.079377284256353</v>
      </c>
      <c r="G214" s="225">
        <v>0.31904695332627675</v>
      </c>
      <c r="H214" s="191">
        <v>0.75649577599808282</v>
      </c>
      <c r="I214" s="225">
        <v>7.689031575163269</v>
      </c>
      <c r="J214" s="50">
        <v>0</v>
      </c>
      <c r="K214" s="225">
        <v>7.689031575163269</v>
      </c>
      <c r="L214" s="225">
        <v>0</v>
      </c>
      <c r="M214" s="191">
        <v>1.9518583611271998</v>
      </c>
      <c r="N214" s="225">
        <v>1.5597851051506861</v>
      </c>
      <c r="O214" s="225">
        <v>8.9652193884683762E-2</v>
      </c>
      <c r="P214" s="191">
        <v>0.57251203291326325</v>
      </c>
      <c r="Q214" s="191">
        <v>0.34953366219967646</v>
      </c>
      <c r="R214" s="191">
        <v>0.23396776577260292</v>
      </c>
      <c r="S214" s="225">
        <v>0.31904695332627675</v>
      </c>
      <c r="T214" s="225">
        <v>0</v>
      </c>
      <c r="U214" s="239">
        <v>18.185676339597773</v>
      </c>
      <c r="V214" s="191">
        <v>2.9019092888098905</v>
      </c>
      <c r="W214" s="239">
        <v>14.68324978530487</v>
      </c>
      <c r="X214" s="239">
        <v>120.78408659703221</v>
      </c>
      <c r="Y214" s="239">
        <v>117.93393381398415</v>
      </c>
      <c r="Z214" s="239">
        <v>344.10986399312981</v>
      </c>
      <c r="AA214" s="191">
        <v>1.3045475424896651</v>
      </c>
      <c r="AB214" s="191">
        <v>1.3643156717461205</v>
      </c>
      <c r="AC214" s="191">
        <v>26.739679654890057</v>
      </c>
      <c r="AD214" s="191">
        <v>40.983176389526875</v>
      </c>
      <c r="AE214" s="239">
        <v>1316.6004273931019</v>
      </c>
      <c r="AF214" s="239">
        <v>4.2539593776836897</v>
      </c>
      <c r="AG214" s="191">
        <v>8.3306704479638921E-2</v>
      </c>
      <c r="AH214" s="191">
        <v>0.15385153082622677</v>
      </c>
      <c r="AI214" s="191">
        <v>6.7637954105170664E-2</v>
      </c>
      <c r="AJ214" s="191">
        <v>0.51079417227536894</v>
      </c>
      <c r="AK214" s="225">
        <v>2.4698488146831505</v>
      </c>
      <c r="AL214" s="191">
        <v>0.11677118491741728</v>
      </c>
      <c r="AM214" s="239">
        <v>22.439635717281462</v>
      </c>
      <c r="AN214" s="239">
        <v>8.5788180783287746</v>
      </c>
    </row>
    <row r="215" spans="1:40" ht="12.5" x14ac:dyDescent="0.25">
      <c r="A215" s="420"/>
      <c r="B215" s="418"/>
      <c r="C215" s="431"/>
      <c r="G215" s="225"/>
      <c r="L215" s="225"/>
      <c r="M215" s="191"/>
      <c r="O215" s="225"/>
      <c r="S215" s="225"/>
      <c r="T215" s="225"/>
      <c r="U215" s="239"/>
      <c r="V215" s="191"/>
      <c r="W215" s="239"/>
      <c r="X215" s="239"/>
      <c r="Y215" s="239"/>
      <c r="Z215" s="239"/>
      <c r="AA215" s="191"/>
      <c r="AB215" s="191"/>
      <c r="AD215" s="191"/>
      <c r="AN215" s="239"/>
    </row>
    <row r="216" spans="1:40" ht="12.5" x14ac:dyDescent="0.25">
      <c r="A216" s="417">
        <v>1</v>
      </c>
      <c r="B216" s="418" t="s">
        <v>747</v>
      </c>
      <c r="C216" s="431" t="s">
        <v>360</v>
      </c>
      <c r="D216" s="50">
        <v>1</v>
      </c>
      <c r="E216" s="239">
        <v>1291.9000000000001</v>
      </c>
      <c r="F216" s="50">
        <v>54.3</v>
      </c>
      <c r="G216" s="225">
        <v>2.8</v>
      </c>
      <c r="H216" s="50">
        <v>1.87</v>
      </c>
      <c r="I216" s="50">
        <v>11.7</v>
      </c>
      <c r="J216" s="50">
        <v>0</v>
      </c>
      <c r="K216" s="50">
        <v>11.7</v>
      </c>
      <c r="L216" s="225">
        <v>0</v>
      </c>
      <c r="M216" s="191">
        <v>3</v>
      </c>
      <c r="N216" s="50">
        <v>28.3</v>
      </c>
      <c r="O216" s="225">
        <v>5.5E-2</v>
      </c>
      <c r="P216" s="50">
        <v>10.7</v>
      </c>
      <c r="Q216" s="50">
        <v>13.39</v>
      </c>
      <c r="R216" s="191">
        <v>2.4</v>
      </c>
      <c r="S216" s="225">
        <v>2.8</v>
      </c>
      <c r="T216" s="225" t="s">
        <v>501</v>
      </c>
      <c r="U216" s="239">
        <v>12</v>
      </c>
      <c r="V216" s="191">
        <v>1.5</v>
      </c>
      <c r="W216" s="239">
        <v>11</v>
      </c>
      <c r="X216" s="239">
        <v>91</v>
      </c>
      <c r="Y216" s="239">
        <v>180</v>
      </c>
      <c r="Z216" s="239">
        <v>1019</v>
      </c>
      <c r="AA216" s="191">
        <v>1.94</v>
      </c>
      <c r="AB216" s="191">
        <v>0.08</v>
      </c>
      <c r="AC216" s="191">
        <v>11.3</v>
      </c>
      <c r="AD216" s="191">
        <v>39</v>
      </c>
      <c r="AE216" s="50">
        <v>0</v>
      </c>
      <c r="AF216" s="50">
        <v>0</v>
      </c>
      <c r="AG216" s="50">
        <v>0</v>
      </c>
      <c r="AH216" s="50">
        <v>0.22</v>
      </c>
      <c r="AI216" s="50">
        <v>0.17</v>
      </c>
      <c r="AJ216" s="50">
        <v>0.14000000000000001</v>
      </c>
      <c r="AK216" s="50">
        <v>2.6</v>
      </c>
      <c r="AL216" s="50">
        <v>0.18</v>
      </c>
      <c r="AM216" s="50">
        <v>5</v>
      </c>
      <c r="AN216" s="239">
        <v>0</v>
      </c>
    </row>
    <row r="217" spans="1:40" ht="12.5" x14ac:dyDescent="0.25">
      <c r="A217" s="420"/>
      <c r="B217" s="418"/>
      <c r="C217" s="431"/>
      <c r="G217" s="225"/>
      <c r="L217" s="225"/>
      <c r="M217" s="191"/>
      <c r="O217" s="225"/>
      <c r="S217" s="225"/>
      <c r="T217" s="225"/>
      <c r="U217" s="239"/>
      <c r="V217" s="191"/>
      <c r="W217" s="239"/>
      <c r="X217" s="239"/>
      <c r="Y217" s="239"/>
      <c r="Z217" s="239"/>
      <c r="AA217" s="191"/>
      <c r="AB217" s="191"/>
      <c r="AC217" s="191"/>
      <c r="AD217" s="191"/>
      <c r="AN217" s="239"/>
    </row>
    <row r="218" spans="1:40" ht="12.5" x14ac:dyDescent="0.25">
      <c r="A218" s="417">
        <v>2</v>
      </c>
      <c r="B218" s="418" t="s">
        <v>753</v>
      </c>
      <c r="C218" s="431" t="s">
        <v>129</v>
      </c>
      <c r="D218" s="50">
        <v>1</v>
      </c>
      <c r="E218" s="239">
        <v>2349.1</v>
      </c>
      <c r="F218" s="50">
        <v>12.9</v>
      </c>
      <c r="G218" s="225">
        <v>0</v>
      </c>
      <c r="H218" s="50">
        <v>4.87</v>
      </c>
      <c r="I218" s="50">
        <v>30.5</v>
      </c>
      <c r="J218" s="50">
        <v>0</v>
      </c>
      <c r="K218" s="50">
        <v>30.5</v>
      </c>
      <c r="L218" s="225">
        <v>0</v>
      </c>
      <c r="M218" s="191">
        <v>6.8</v>
      </c>
      <c r="N218" s="50">
        <v>49.2</v>
      </c>
      <c r="O218" s="225">
        <v>8.5000000000000006E-2</v>
      </c>
      <c r="P218" s="50">
        <v>17.420000000000002</v>
      </c>
      <c r="Q218" s="50">
        <v>23.69</v>
      </c>
      <c r="R218" s="50">
        <v>5.81</v>
      </c>
      <c r="S218" s="225">
        <v>0</v>
      </c>
      <c r="T218" s="225">
        <v>0</v>
      </c>
      <c r="U218" s="239">
        <v>12</v>
      </c>
      <c r="V218" s="191">
        <v>1.6</v>
      </c>
      <c r="W218" s="239">
        <v>24</v>
      </c>
      <c r="X218" s="239">
        <v>336</v>
      </c>
      <c r="Y218" s="239">
        <v>486</v>
      </c>
      <c r="Z218" s="239">
        <v>1596</v>
      </c>
      <c r="AA218" s="191">
        <v>3.26</v>
      </c>
      <c r="AB218" s="191">
        <v>0.17</v>
      </c>
      <c r="AC218" s="191">
        <v>24.7</v>
      </c>
      <c r="AD218" s="191">
        <v>41</v>
      </c>
      <c r="AE218" s="50" t="s">
        <v>197</v>
      </c>
      <c r="AF218" s="50">
        <v>0</v>
      </c>
      <c r="AG218" s="50" t="s">
        <v>501</v>
      </c>
      <c r="AH218" s="50">
        <v>0.54</v>
      </c>
      <c r="AI218" s="50">
        <v>0.69</v>
      </c>
      <c r="AJ218" s="50">
        <v>0.28999999999999998</v>
      </c>
      <c r="AK218" s="50">
        <v>7.3</v>
      </c>
      <c r="AL218" s="50">
        <v>0.27</v>
      </c>
      <c r="AM218" s="50">
        <v>5</v>
      </c>
      <c r="AN218" s="239">
        <v>0</v>
      </c>
    </row>
    <row r="219" spans="1:40" ht="12.5" x14ac:dyDescent="0.25">
      <c r="A219" s="420"/>
      <c r="B219" s="418"/>
      <c r="C219" s="431"/>
      <c r="G219" s="225"/>
      <c r="L219" s="225"/>
      <c r="M219" s="191"/>
      <c r="O219" s="225"/>
      <c r="S219" s="225"/>
      <c r="T219" s="225"/>
      <c r="U219" s="239"/>
      <c r="V219" s="191"/>
      <c r="W219" s="239"/>
      <c r="X219" s="239"/>
      <c r="Y219" s="239"/>
      <c r="Z219" s="239"/>
      <c r="AA219" s="191"/>
      <c r="AB219" s="191"/>
      <c r="AC219" s="191"/>
      <c r="AD219" s="191"/>
    </row>
    <row r="220" spans="1:40" ht="12.5" x14ac:dyDescent="0.25">
      <c r="A220" s="417">
        <v>1</v>
      </c>
      <c r="B220" s="418" t="s">
        <v>755</v>
      </c>
      <c r="C220" s="431" t="s">
        <v>123</v>
      </c>
      <c r="D220" s="50">
        <v>1</v>
      </c>
      <c r="E220" s="239">
        <v>1543.5</v>
      </c>
      <c r="F220" s="50">
        <v>49.8</v>
      </c>
      <c r="G220" s="225">
        <v>0</v>
      </c>
      <c r="H220" s="50">
        <v>2.23</v>
      </c>
      <c r="I220" s="50">
        <v>13.9</v>
      </c>
      <c r="J220" s="50">
        <v>0</v>
      </c>
      <c r="K220" s="50">
        <v>13.9</v>
      </c>
      <c r="L220" s="225">
        <v>0</v>
      </c>
      <c r="M220" s="191">
        <v>0.7</v>
      </c>
      <c r="N220" s="50">
        <v>35.1</v>
      </c>
      <c r="O220" s="225">
        <v>7.3999999999999996E-2</v>
      </c>
      <c r="P220" s="50">
        <v>12.44</v>
      </c>
      <c r="Q220" s="50">
        <v>15.93</v>
      </c>
      <c r="R220" s="191">
        <v>3.8</v>
      </c>
      <c r="S220" s="225">
        <v>0</v>
      </c>
      <c r="T220" s="225">
        <v>0</v>
      </c>
      <c r="U220" s="239">
        <v>19</v>
      </c>
      <c r="V220" s="191">
        <v>0.7</v>
      </c>
      <c r="W220" s="239">
        <v>13</v>
      </c>
      <c r="X220" s="239">
        <v>155</v>
      </c>
      <c r="Y220" s="239">
        <v>253</v>
      </c>
      <c r="Z220" s="239">
        <v>42</v>
      </c>
      <c r="AA220" s="191">
        <v>1.59</v>
      </c>
      <c r="AB220" s="191">
        <v>0.06</v>
      </c>
      <c r="AC220" s="191">
        <v>28.4</v>
      </c>
      <c r="AD220" s="191">
        <v>11</v>
      </c>
      <c r="AE220" s="50">
        <v>3</v>
      </c>
      <c r="AF220" s="50" t="s">
        <v>501</v>
      </c>
      <c r="AG220" s="50">
        <v>1</v>
      </c>
      <c r="AH220" s="50">
        <v>0.28999999999999998</v>
      </c>
      <c r="AI220" s="191">
        <v>0.6</v>
      </c>
      <c r="AJ220" s="50">
        <v>0.21</v>
      </c>
      <c r="AK220" s="50">
        <v>3.8</v>
      </c>
      <c r="AL220" s="191">
        <v>0.28399999999999997</v>
      </c>
      <c r="AM220" s="50">
        <v>4</v>
      </c>
      <c r="AN220" s="50" t="s">
        <v>501</v>
      </c>
    </row>
    <row r="221" spans="1:40" ht="12.5" x14ac:dyDescent="0.25">
      <c r="A221" s="417"/>
      <c r="B221" s="418"/>
      <c r="C221" s="431"/>
      <c r="G221" s="225"/>
      <c r="L221" s="225"/>
      <c r="M221" s="191"/>
      <c r="O221" s="225"/>
      <c r="R221" s="191"/>
      <c r="S221" s="225"/>
      <c r="T221" s="225"/>
      <c r="U221" s="239"/>
      <c r="V221" s="191"/>
      <c r="W221" s="239"/>
      <c r="X221" s="239"/>
      <c r="Y221" s="239"/>
      <c r="Z221" s="239"/>
      <c r="AA221" s="191"/>
      <c r="AB221" s="191"/>
      <c r="AC221" s="191"/>
      <c r="AD221" s="191"/>
    </row>
    <row r="222" spans="1:40" ht="12.5" x14ac:dyDescent="0.25">
      <c r="A222" s="417">
        <v>1</v>
      </c>
      <c r="B222" s="418" t="s">
        <v>756</v>
      </c>
      <c r="C222" s="431" t="s">
        <v>124</v>
      </c>
      <c r="D222" s="50">
        <v>1</v>
      </c>
      <c r="E222" s="217">
        <v>2130.31</v>
      </c>
      <c r="F222" s="50">
        <v>33.1</v>
      </c>
      <c r="G222" s="225">
        <v>0</v>
      </c>
      <c r="H222" s="50">
        <v>2.27</v>
      </c>
      <c r="I222" s="50">
        <v>14.2</v>
      </c>
      <c r="J222" s="50">
        <v>0</v>
      </c>
      <c r="K222" s="50">
        <v>14.2</v>
      </c>
      <c r="L222" s="225"/>
      <c r="M222" s="191">
        <v>1.47</v>
      </c>
      <c r="N222" s="50">
        <v>50.9</v>
      </c>
      <c r="O222" s="225">
        <v>9.8000000000000004E-2</v>
      </c>
      <c r="P222" s="50">
        <v>17.899999999999999</v>
      </c>
      <c r="Q222" s="50">
        <v>21.5</v>
      </c>
      <c r="R222" s="191">
        <v>8.9</v>
      </c>
      <c r="S222" s="225">
        <v>0</v>
      </c>
      <c r="T222" s="225">
        <v>0</v>
      </c>
      <c r="U222" s="239">
        <v>10</v>
      </c>
      <c r="V222" s="191">
        <v>0.6</v>
      </c>
      <c r="W222" s="239">
        <v>14</v>
      </c>
      <c r="X222" s="239">
        <v>140</v>
      </c>
      <c r="Y222" s="239">
        <v>240</v>
      </c>
      <c r="Z222" s="239">
        <v>69</v>
      </c>
      <c r="AA222" s="191">
        <v>0.9</v>
      </c>
      <c r="AB222" s="191">
        <v>0.05</v>
      </c>
      <c r="AC222" s="191">
        <v>9</v>
      </c>
      <c r="AD222" s="191" t="s">
        <v>501</v>
      </c>
      <c r="AF222" s="50" t="s">
        <v>501</v>
      </c>
      <c r="AH222" s="50">
        <v>0.05</v>
      </c>
      <c r="AI222" s="50">
        <v>0.37</v>
      </c>
      <c r="AJ222" s="50">
        <v>0.16</v>
      </c>
      <c r="AK222" s="50">
        <v>3.8</v>
      </c>
      <c r="AL222" s="50">
        <v>0.16</v>
      </c>
      <c r="AM222" s="50">
        <v>2</v>
      </c>
      <c r="AN222" s="50">
        <v>0</v>
      </c>
    </row>
    <row r="223" spans="1:40" ht="18.75" customHeight="1" x14ac:dyDescent="0.25">
      <c r="A223" s="420"/>
      <c r="B223" s="418"/>
      <c r="C223" s="431"/>
      <c r="G223" s="225"/>
      <c r="L223" s="225"/>
      <c r="M223" s="191"/>
      <c r="O223" s="225"/>
      <c r="S223" s="225"/>
      <c r="T223" s="225"/>
      <c r="U223" s="239"/>
      <c r="V223" s="191"/>
      <c r="W223" s="239"/>
      <c r="X223" s="239"/>
      <c r="Y223" s="239"/>
      <c r="Z223" s="239"/>
      <c r="AA223" s="191"/>
      <c r="AB223" s="191"/>
      <c r="AC223" s="191"/>
      <c r="AD223" s="191"/>
    </row>
    <row r="224" spans="1:40" ht="16.5" customHeight="1" x14ac:dyDescent="0.25">
      <c r="A224" s="417">
        <v>2</v>
      </c>
      <c r="B224" s="418" t="s">
        <v>758</v>
      </c>
      <c r="C224" s="431" t="s">
        <v>127</v>
      </c>
      <c r="D224" s="50">
        <v>1</v>
      </c>
      <c r="E224" s="239">
        <v>530.1</v>
      </c>
      <c r="F224" s="50">
        <v>70.5</v>
      </c>
      <c r="G224" s="225">
        <v>1</v>
      </c>
      <c r="H224" s="191">
        <v>3.1</v>
      </c>
      <c r="I224" s="50">
        <v>19.399999999999999</v>
      </c>
      <c r="J224" s="50">
        <v>0</v>
      </c>
      <c r="K224" s="50">
        <v>19.399999999999999</v>
      </c>
      <c r="L224" s="225">
        <v>0</v>
      </c>
      <c r="M224" s="191">
        <v>4.2</v>
      </c>
      <c r="N224" s="225">
        <v>5</v>
      </c>
      <c r="O224" s="225">
        <v>4.7E-2</v>
      </c>
      <c r="P224" s="50">
        <v>1.62</v>
      </c>
      <c r="Q224" s="50">
        <v>2.35</v>
      </c>
      <c r="R224" s="50">
        <v>0.48</v>
      </c>
      <c r="S224" s="225">
        <v>0</v>
      </c>
      <c r="T224" s="225">
        <v>1</v>
      </c>
      <c r="U224" s="239">
        <v>7</v>
      </c>
      <c r="V224" s="191">
        <v>0.8</v>
      </c>
      <c r="W224" s="239">
        <v>17</v>
      </c>
      <c r="X224" s="239">
        <v>218</v>
      </c>
      <c r="Y224" s="239">
        <v>350</v>
      </c>
      <c r="Z224" s="239">
        <v>1429</v>
      </c>
      <c r="AA224" s="191">
        <v>1.93</v>
      </c>
      <c r="AB224" s="191">
        <v>7.0000000000000007E-2</v>
      </c>
      <c r="AC224" s="191">
        <v>16.2</v>
      </c>
      <c r="AD224" s="191">
        <v>33</v>
      </c>
      <c r="AE224" s="50">
        <v>0</v>
      </c>
      <c r="AF224" s="50">
        <v>0</v>
      </c>
      <c r="AG224" s="50">
        <v>0</v>
      </c>
      <c r="AH224" s="50">
        <v>0.28999999999999998</v>
      </c>
      <c r="AI224" s="50">
        <v>0.93</v>
      </c>
      <c r="AJ224" s="50">
        <v>0.22</v>
      </c>
      <c r="AK224" s="50">
        <v>4.8</v>
      </c>
      <c r="AL224" s="50">
        <v>0.46</v>
      </c>
      <c r="AM224" s="50">
        <v>4</v>
      </c>
      <c r="AN224" s="239">
        <v>0</v>
      </c>
    </row>
    <row r="225" spans="1:145" ht="12.5" x14ac:dyDescent="0.25">
      <c r="A225" s="420"/>
      <c r="B225" s="418"/>
      <c r="C225" s="431"/>
      <c r="G225" s="225"/>
      <c r="L225" s="225"/>
      <c r="M225" s="191"/>
      <c r="O225" s="225"/>
      <c r="S225" s="225"/>
      <c r="T225" s="225"/>
      <c r="U225" s="239"/>
      <c r="V225" s="191"/>
      <c r="W225" s="239"/>
      <c r="X225" s="239"/>
      <c r="Y225" s="239"/>
      <c r="Z225" s="239"/>
      <c r="AA225" s="191"/>
      <c r="AB225" s="191"/>
      <c r="AC225" s="191"/>
      <c r="AD225" s="191"/>
      <c r="AN225" s="239"/>
    </row>
    <row r="226" spans="1:145" ht="12.5" x14ac:dyDescent="0.25">
      <c r="A226" s="417">
        <v>2</v>
      </c>
      <c r="B226" s="418" t="s">
        <v>262</v>
      </c>
      <c r="C226" s="431" t="s">
        <v>455</v>
      </c>
      <c r="D226" s="50">
        <v>1</v>
      </c>
      <c r="E226" s="239">
        <v>1504.6</v>
      </c>
      <c r="F226" s="50">
        <v>44.6</v>
      </c>
      <c r="G226" s="225">
        <v>1</v>
      </c>
      <c r="H226" s="50">
        <v>3.14</v>
      </c>
      <c r="I226" s="50">
        <v>19.7</v>
      </c>
      <c r="J226" s="50">
        <v>0</v>
      </c>
      <c r="K226" s="50">
        <v>19.7</v>
      </c>
      <c r="L226" s="225">
        <v>0</v>
      </c>
      <c r="M226" s="191">
        <v>3.6</v>
      </c>
      <c r="N226" s="50">
        <v>31.2</v>
      </c>
      <c r="O226" s="225">
        <v>8.3000000000000004E-2</v>
      </c>
      <c r="P226" s="50">
        <v>10.81</v>
      </c>
      <c r="Q226" s="50">
        <v>13.9</v>
      </c>
      <c r="R226" s="50">
        <v>3.81</v>
      </c>
      <c r="S226" s="225">
        <v>0.8</v>
      </c>
      <c r="T226" s="225">
        <v>0.2</v>
      </c>
      <c r="U226" s="239">
        <v>32</v>
      </c>
      <c r="V226" s="191">
        <v>1.3</v>
      </c>
      <c r="W226" s="239">
        <v>17</v>
      </c>
      <c r="X226" s="239">
        <v>184</v>
      </c>
      <c r="Y226" s="239">
        <v>361</v>
      </c>
      <c r="Z226" s="239">
        <v>1294</v>
      </c>
      <c r="AA226" s="191">
        <v>2.5</v>
      </c>
      <c r="AB226" s="191">
        <v>0.14000000000000001</v>
      </c>
      <c r="AC226" s="191">
        <v>18.2</v>
      </c>
      <c r="AD226" s="191">
        <v>71</v>
      </c>
      <c r="AE226" s="50">
        <v>0</v>
      </c>
      <c r="AF226" s="50">
        <v>0</v>
      </c>
      <c r="AG226" s="50">
        <v>1.1299999999999999</v>
      </c>
      <c r="AH226" s="50">
        <v>0.16</v>
      </c>
      <c r="AI226" s="50">
        <v>0.74</v>
      </c>
      <c r="AJ226" s="50">
        <v>0.25</v>
      </c>
      <c r="AK226" s="50">
        <v>4.5</v>
      </c>
      <c r="AL226" s="50">
        <v>0.33</v>
      </c>
      <c r="AM226" s="50">
        <v>2</v>
      </c>
      <c r="AN226" s="239">
        <v>2</v>
      </c>
    </row>
    <row r="227" spans="1:145" ht="12.5" x14ac:dyDescent="0.25">
      <c r="A227" s="420"/>
      <c r="B227" s="418"/>
      <c r="C227" s="431"/>
      <c r="G227" s="225"/>
      <c r="L227" s="225"/>
      <c r="M227" s="191"/>
      <c r="O227" s="225"/>
      <c r="S227" s="225"/>
      <c r="T227" s="225"/>
      <c r="U227" s="239"/>
      <c r="V227" s="191"/>
      <c r="W227" s="239"/>
      <c r="X227" s="239"/>
      <c r="Y227" s="239"/>
      <c r="Z227" s="239"/>
      <c r="AA227" s="191"/>
      <c r="AB227" s="191"/>
      <c r="AN227" s="239"/>
    </row>
    <row r="228" spans="1:145" ht="12.5" x14ac:dyDescent="0.25">
      <c r="A228" s="417">
        <v>1</v>
      </c>
      <c r="B228" s="418" t="s">
        <v>759</v>
      </c>
      <c r="C228" s="431" t="s">
        <v>190</v>
      </c>
      <c r="D228" s="50">
        <v>1</v>
      </c>
      <c r="E228" s="239">
        <v>391.5</v>
      </c>
      <c r="F228" s="50">
        <v>79.2</v>
      </c>
      <c r="G228" s="225">
        <v>0</v>
      </c>
      <c r="H228" s="50">
        <v>2.52</v>
      </c>
      <c r="I228" s="50">
        <v>15.7</v>
      </c>
      <c r="J228" s="50">
        <v>0</v>
      </c>
      <c r="K228" s="50">
        <v>15.7</v>
      </c>
      <c r="L228" s="225">
        <v>0</v>
      </c>
      <c r="M228" s="191">
        <v>1.3</v>
      </c>
      <c r="N228" s="225">
        <v>3</v>
      </c>
      <c r="O228" s="225">
        <v>0.33700000000000002</v>
      </c>
      <c r="P228" s="191">
        <v>1</v>
      </c>
      <c r="Q228" s="50">
        <v>0.63</v>
      </c>
      <c r="R228" s="50">
        <v>0.55000000000000004</v>
      </c>
      <c r="S228" s="225">
        <v>0</v>
      </c>
      <c r="T228" s="225">
        <v>0</v>
      </c>
      <c r="U228" s="239">
        <v>13</v>
      </c>
      <c r="V228" s="191">
        <v>6.4</v>
      </c>
      <c r="W228" s="239">
        <v>17</v>
      </c>
      <c r="X228" s="239">
        <v>246</v>
      </c>
      <c r="Y228" s="239">
        <v>277</v>
      </c>
      <c r="Z228" s="239">
        <v>156</v>
      </c>
      <c r="AA228" s="191">
        <v>2.2400000000000002</v>
      </c>
      <c r="AB228" s="191">
        <v>0.45</v>
      </c>
      <c r="AC228" s="191">
        <v>126.9</v>
      </c>
      <c r="AD228" s="191">
        <v>118</v>
      </c>
      <c r="AE228" s="50">
        <v>95</v>
      </c>
      <c r="AF228" s="50" t="s">
        <v>501</v>
      </c>
      <c r="AH228" s="50">
        <v>0.37</v>
      </c>
      <c r="AI228" s="50">
        <v>0.62</v>
      </c>
      <c r="AJ228" s="50">
        <v>2.2400000000000002</v>
      </c>
      <c r="AK228" s="50">
        <v>7.5</v>
      </c>
      <c r="AL228" s="50">
        <v>0.22</v>
      </c>
      <c r="AM228" s="50">
        <v>28</v>
      </c>
      <c r="AN228" s="239">
        <v>11</v>
      </c>
    </row>
    <row r="229" spans="1:145" ht="12.5" x14ac:dyDescent="0.25">
      <c r="A229" s="417"/>
      <c r="B229" s="418"/>
      <c r="C229" s="431"/>
      <c r="G229" s="225"/>
      <c r="L229" s="225"/>
      <c r="M229" s="191"/>
      <c r="O229" s="225"/>
      <c r="S229" s="225"/>
      <c r="T229" s="225"/>
      <c r="U229" s="239"/>
      <c r="V229" s="191"/>
      <c r="W229" s="239"/>
      <c r="X229" s="239"/>
      <c r="Y229" s="239"/>
      <c r="Z229" s="239"/>
      <c r="AA229" s="191"/>
      <c r="AB229" s="191"/>
      <c r="AN229" s="239"/>
    </row>
    <row r="230" spans="1:145" ht="12.5" x14ac:dyDescent="0.25">
      <c r="A230" s="417">
        <v>1</v>
      </c>
      <c r="B230" s="418" t="s">
        <v>294</v>
      </c>
      <c r="C230" s="431" t="s">
        <v>292</v>
      </c>
      <c r="D230" s="50">
        <v>1</v>
      </c>
      <c r="E230" s="239">
        <v>378.4</v>
      </c>
      <c r="F230" s="50">
        <v>79.7</v>
      </c>
      <c r="G230" s="225">
        <v>0</v>
      </c>
      <c r="H230" s="161">
        <v>2.6719999999999997</v>
      </c>
      <c r="I230" s="50">
        <v>16.7</v>
      </c>
      <c r="J230" s="50">
        <v>0</v>
      </c>
      <c r="K230" s="50">
        <v>16.7</v>
      </c>
      <c r="L230" s="225">
        <v>0</v>
      </c>
      <c r="M230" s="191">
        <v>1.1000000000000001</v>
      </c>
      <c r="N230" s="50">
        <v>2.6</v>
      </c>
      <c r="O230" s="225"/>
      <c r="P230" s="50">
        <v>0.89</v>
      </c>
      <c r="Q230" s="50">
        <v>0.67</v>
      </c>
      <c r="R230" s="50">
        <v>0.35</v>
      </c>
      <c r="S230" s="225">
        <v>0</v>
      </c>
      <c r="T230" s="225">
        <v>0</v>
      </c>
      <c r="U230" s="239">
        <v>10</v>
      </c>
      <c r="V230" s="191">
        <v>6.4</v>
      </c>
      <c r="W230" s="239">
        <v>14</v>
      </c>
      <c r="X230" s="239">
        <v>219</v>
      </c>
      <c r="Y230" s="239">
        <v>238</v>
      </c>
      <c r="Z230" s="239">
        <v>157</v>
      </c>
      <c r="AA230" s="191">
        <v>1.8</v>
      </c>
      <c r="AB230" s="191">
        <v>0.254</v>
      </c>
      <c r="AC230" s="191">
        <v>17.7</v>
      </c>
      <c r="AD230" s="191">
        <v>1.9E-2</v>
      </c>
      <c r="AI230" s="191">
        <v>4.8000000000000001E-2</v>
      </c>
      <c r="AJ230" s="191">
        <v>0.23699999999999999</v>
      </c>
      <c r="AK230" s="225">
        <v>4.1239999999999997</v>
      </c>
      <c r="AL230" s="50">
        <v>0.11</v>
      </c>
      <c r="AM230" s="50">
        <v>12</v>
      </c>
      <c r="AN230" s="239">
        <v>31</v>
      </c>
    </row>
    <row r="231" spans="1:145" ht="12.5" x14ac:dyDescent="0.25">
      <c r="A231" s="417"/>
      <c r="B231" s="418"/>
      <c r="C231" s="431"/>
      <c r="G231" s="225"/>
      <c r="L231" s="225"/>
      <c r="M231" s="191"/>
      <c r="O231" s="225"/>
      <c r="S231" s="225"/>
      <c r="T231" s="225"/>
      <c r="U231" s="239"/>
      <c r="V231" s="191"/>
      <c r="W231" s="239"/>
      <c r="X231" s="239"/>
      <c r="Y231" s="239"/>
      <c r="Z231" s="239"/>
      <c r="AA231" s="191"/>
      <c r="AB231" s="191"/>
      <c r="AC231" s="191"/>
      <c r="AD231" s="191"/>
      <c r="AN231" s="239"/>
    </row>
    <row r="232" spans="1:145" ht="14.25" customHeight="1" x14ac:dyDescent="0.25">
      <c r="A232" s="417">
        <v>1</v>
      </c>
      <c r="B232" s="418" t="s">
        <v>760</v>
      </c>
      <c r="C232" s="431" t="s">
        <v>293</v>
      </c>
      <c r="D232" s="50">
        <v>1</v>
      </c>
      <c r="E232" s="239">
        <v>451.3</v>
      </c>
      <c r="F232" s="50">
        <v>75.8</v>
      </c>
      <c r="G232" s="225">
        <v>0</v>
      </c>
      <c r="H232" s="50">
        <v>3.18</v>
      </c>
      <c r="I232" s="50">
        <v>19.899999999999999</v>
      </c>
      <c r="J232" s="50">
        <v>0</v>
      </c>
      <c r="K232" s="50">
        <v>19.899999999999999</v>
      </c>
      <c r="L232" s="225">
        <v>0</v>
      </c>
      <c r="M232" s="191">
        <v>1.3</v>
      </c>
      <c r="N232" s="50">
        <v>3.1</v>
      </c>
      <c r="O232" s="225">
        <v>0.28399999999999997</v>
      </c>
      <c r="P232" s="50">
        <v>1.06</v>
      </c>
      <c r="Q232" s="191">
        <v>0.8</v>
      </c>
      <c r="R232" s="50">
        <v>0.43</v>
      </c>
      <c r="S232" s="225">
        <v>0</v>
      </c>
      <c r="T232" s="225">
        <v>0</v>
      </c>
      <c r="U232" s="239">
        <v>12</v>
      </c>
      <c r="V232" s="191">
        <v>4.5999999999999996</v>
      </c>
      <c r="W232" s="239">
        <v>11</v>
      </c>
      <c r="X232" s="239">
        <v>188</v>
      </c>
      <c r="Y232" s="239">
        <v>127</v>
      </c>
      <c r="Z232" s="239">
        <v>84</v>
      </c>
      <c r="AA232" s="191">
        <v>1.93</v>
      </c>
      <c r="AB232" s="191">
        <v>0.23</v>
      </c>
      <c r="AC232" s="191">
        <v>32.299999999999997</v>
      </c>
      <c r="AD232" s="191">
        <v>16</v>
      </c>
      <c r="AE232" s="50">
        <v>32</v>
      </c>
      <c r="AF232" s="50" t="s">
        <v>501</v>
      </c>
      <c r="AG232" s="50" t="s">
        <v>501</v>
      </c>
      <c r="AI232" s="50">
        <v>0.03</v>
      </c>
      <c r="AJ232" s="50">
        <v>0.14000000000000001</v>
      </c>
      <c r="AK232" s="50">
        <v>2.4</v>
      </c>
      <c r="AL232" s="50">
        <v>0.06</v>
      </c>
      <c r="AM232" s="50">
        <v>8</v>
      </c>
      <c r="AN232" s="239">
        <v>28</v>
      </c>
    </row>
    <row r="233" spans="1:145" ht="12.5" x14ac:dyDescent="0.25">
      <c r="A233" s="417"/>
      <c r="B233" s="418"/>
      <c r="C233" s="431"/>
      <c r="G233" s="225"/>
      <c r="L233" s="225"/>
      <c r="M233" s="191"/>
      <c r="O233" s="225"/>
      <c r="S233" s="225"/>
      <c r="T233" s="225"/>
      <c r="U233" s="239"/>
      <c r="V233" s="191"/>
      <c r="W233" s="239"/>
      <c r="X233" s="239"/>
      <c r="Y233" s="239"/>
      <c r="Z233" s="239"/>
      <c r="AA233" s="191"/>
      <c r="AB233" s="191"/>
      <c r="AC233" s="191"/>
      <c r="AD233" s="191"/>
      <c r="AN233" s="239"/>
    </row>
    <row r="234" spans="1:145" ht="12.5" x14ac:dyDescent="0.25">
      <c r="A234" s="417">
        <v>1</v>
      </c>
      <c r="B234" s="418" t="s">
        <v>761</v>
      </c>
      <c r="C234" s="408" t="s">
        <v>194</v>
      </c>
      <c r="D234" s="50">
        <v>1</v>
      </c>
      <c r="E234" s="239">
        <v>562.4</v>
      </c>
      <c r="F234" s="50">
        <v>71.400000000000006</v>
      </c>
      <c r="G234" s="225">
        <v>1.8</v>
      </c>
      <c r="H234" s="50">
        <v>3.26</v>
      </c>
      <c r="I234" s="50">
        <v>20.399999999999999</v>
      </c>
      <c r="J234" s="50">
        <v>0</v>
      </c>
      <c r="K234" s="50">
        <v>20.399999999999999</v>
      </c>
      <c r="L234" s="225">
        <v>0</v>
      </c>
      <c r="M234" s="191">
        <v>1.4</v>
      </c>
      <c r="N234" s="225">
        <v>5</v>
      </c>
      <c r="O234" s="225">
        <v>0.371</v>
      </c>
      <c r="P234" s="50">
        <v>1.94</v>
      </c>
      <c r="Q234" s="50">
        <v>1.05</v>
      </c>
      <c r="R234" s="50">
        <v>0.75</v>
      </c>
      <c r="S234" s="225">
        <v>1.8</v>
      </c>
      <c r="T234" s="225">
        <v>0</v>
      </c>
      <c r="U234" s="239">
        <v>7</v>
      </c>
      <c r="V234" s="191">
        <v>7.4</v>
      </c>
      <c r="W234" s="239">
        <v>19</v>
      </c>
      <c r="X234" s="239">
        <v>364</v>
      </c>
      <c r="Y234" s="239">
        <v>313</v>
      </c>
      <c r="Z234" s="239">
        <v>70</v>
      </c>
      <c r="AA234" s="191">
        <v>4.66</v>
      </c>
      <c r="AB234" s="191">
        <v>6.98</v>
      </c>
      <c r="AC234" s="191">
        <v>82.4</v>
      </c>
      <c r="AD234" s="191">
        <v>184</v>
      </c>
      <c r="AE234" s="50">
        <v>7390</v>
      </c>
      <c r="AF234" s="50">
        <v>24</v>
      </c>
      <c r="AG234" s="50">
        <v>0.47</v>
      </c>
      <c r="AH234" s="50">
        <v>0.72</v>
      </c>
      <c r="AI234" s="50">
        <v>0.34</v>
      </c>
      <c r="AJ234" s="50">
        <v>3.63</v>
      </c>
      <c r="AK234" s="50">
        <v>16.100000000000001</v>
      </c>
      <c r="AL234" s="191">
        <v>0.9</v>
      </c>
      <c r="AM234" s="50">
        <v>230</v>
      </c>
      <c r="AN234" s="239">
        <v>13</v>
      </c>
    </row>
    <row r="235" spans="1:145" ht="12.5" x14ac:dyDescent="0.25">
      <c r="A235" s="420"/>
      <c r="B235" s="418"/>
      <c r="C235" s="408"/>
      <c r="G235" s="225"/>
      <c r="L235" s="225"/>
      <c r="M235" s="191"/>
      <c r="O235" s="225"/>
      <c r="S235" s="225"/>
      <c r="T235" s="225"/>
      <c r="U235" s="239"/>
      <c r="V235" s="191"/>
      <c r="W235" s="239"/>
      <c r="X235" s="239"/>
      <c r="Y235" s="239"/>
      <c r="Z235" s="239"/>
      <c r="AA235" s="191"/>
      <c r="AB235" s="191"/>
      <c r="AC235" s="191"/>
      <c r="AD235" s="191"/>
      <c r="AN235" s="239"/>
    </row>
    <row r="236" spans="1:145" s="200" customFormat="1" x14ac:dyDescent="0.3">
      <c r="A236" s="382"/>
      <c r="B236" s="272"/>
      <c r="C236" s="404" t="s">
        <v>1334</v>
      </c>
      <c r="D236" s="12"/>
      <c r="E236" s="12"/>
      <c r="F236" s="50"/>
      <c r="G236" s="225"/>
      <c r="H236" s="50"/>
      <c r="I236" s="50"/>
      <c r="J236" s="50"/>
      <c r="K236" s="50"/>
      <c r="L236" s="225"/>
      <c r="M236" s="191"/>
      <c r="N236" s="50"/>
      <c r="O236" s="225"/>
      <c r="P236" s="50"/>
      <c r="Q236" s="50"/>
      <c r="R236" s="50"/>
      <c r="S236" s="225"/>
      <c r="T236" s="225"/>
      <c r="U236" s="239"/>
      <c r="V236" s="191"/>
      <c r="W236" s="239"/>
      <c r="X236" s="239"/>
      <c r="Y236" s="239"/>
      <c r="Z236" s="239"/>
      <c r="AA236" s="191"/>
      <c r="AB236" s="191"/>
      <c r="AC236" s="191"/>
      <c r="AD236" s="191"/>
      <c r="AE236" s="50"/>
      <c r="AF236" s="50"/>
      <c r="AG236" s="50"/>
      <c r="AH236" s="50"/>
      <c r="AI236" s="50"/>
      <c r="AJ236" s="50"/>
      <c r="AK236" s="50"/>
      <c r="AL236" s="50"/>
      <c r="AM236" s="50"/>
      <c r="AN236" s="239"/>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50"/>
      <c r="DA236" s="50"/>
      <c r="DB236" s="50"/>
      <c r="DC236" s="50"/>
      <c r="DD236" s="50"/>
      <c r="DE236" s="50"/>
      <c r="DF236" s="50"/>
      <c r="DG236" s="50"/>
      <c r="DH236" s="50"/>
      <c r="DI236" s="50"/>
      <c r="DJ236" s="50"/>
      <c r="DK236" s="50"/>
      <c r="DL236" s="50"/>
      <c r="DM236" s="50"/>
      <c r="DN236" s="50"/>
      <c r="DO236" s="50"/>
      <c r="DP236" s="50"/>
      <c r="DQ236" s="50"/>
      <c r="DR236" s="50"/>
      <c r="DS236" s="50"/>
      <c r="DT236" s="50"/>
      <c r="DU236" s="50"/>
      <c r="DV236" s="50"/>
      <c r="DW236" s="50"/>
      <c r="DX236" s="50"/>
      <c r="DY236" s="50"/>
      <c r="DZ236" s="50"/>
      <c r="EA236" s="50"/>
      <c r="EB236" s="50"/>
      <c r="EC236" s="50"/>
      <c r="ED236" s="50"/>
      <c r="EE236" s="50"/>
      <c r="EF236" s="50"/>
      <c r="EG236" s="50"/>
      <c r="EH236" s="50"/>
      <c r="EI236" s="50"/>
      <c r="EJ236" s="50"/>
      <c r="EK236" s="50"/>
      <c r="EL236" s="50"/>
      <c r="EM236" s="50"/>
      <c r="EN236" s="50"/>
      <c r="EO236" s="50"/>
    </row>
    <row r="237" spans="1:145" ht="12.5" x14ac:dyDescent="0.25">
      <c r="A237" s="417">
        <v>2</v>
      </c>
      <c r="B237" s="418" t="s">
        <v>762</v>
      </c>
      <c r="C237" s="431" t="s">
        <v>133</v>
      </c>
      <c r="D237" s="50">
        <v>1</v>
      </c>
      <c r="E237" s="239">
        <v>1211.0999999999999</v>
      </c>
      <c r="F237" s="50">
        <v>47.7</v>
      </c>
      <c r="G237" s="225">
        <v>8.6999999999999993</v>
      </c>
      <c r="H237" s="50">
        <v>2.57</v>
      </c>
      <c r="I237" s="50">
        <v>16.399999999999999</v>
      </c>
      <c r="J237" s="50">
        <v>0</v>
      </c>
      <c r="K237" s="50">
        <v>16.399999999999999</v>
      </c>
      <c r="L237" s="225">
        <v>0</v>
      </c>
      <c r="M237" s="191">
        <v>6</v>
      </c>
      <c r="N237" s="50">
        <v>21.2</v>
      </c>
      <c r="O237" s="225">
        <v>5.5E-2</v>
      </c>
      <c r="P237" s="50">
        <v>13.33</v>
      </c>
      <c r="Q237" s="50">
        <v>6.22</v>
      </c>
      <c r="R237" s="50">
        <v>0.62</v>
      </c>
      <c r="S237" s="225">
        <v>0</v>
      </c>
      <c r="T237" s="225">
        <v>8.6999999999999993</v>
      </c>
      <c r="U237" s="239">
        <v>562</v>
      </c>
      <c r="V237" s="191">
        <v>0.3</v>
      </c>
      <c r="W237" s="239">
        <v>29</v>
      </c>
      <c r="X237" s="239">
        <v>712</v>
      </c>
      <c r="Y237" s="239">
        <v>242</v>
      </c>
      <c r="Z237" s="239">
        <v>1345</v>
      </c>
      <c r="AA237" s="191">
        <v>2.59</v>
      </c>
      <c r="AB237" s="191">
        <v>0.03</v>
      </c>
      <c r="AC237" s="191">
        <v>11.3</v>
      </c>
      <c r="AD237" s="191">
        <v>20</v>
      </c>
      <c r="AE237" s="50">
        <v>189</v>
      </c>
      <c r="AF237" s="50">
        <v>68</v>
      </c>
      <c r="AG237" s="50">
        <v>0.19</v>
      </c>
      <c r="AH237" s="50">
        <v>0.71</v>
      </c>
      <c r="AI237" s="50">
        <v>0.05</v>
      </c>
      <c r="AJ237" s="50">
        <v>0.43</v>
      </c>
      <c r="AK237" s="50">
        <v>0.1</v>
      </c>
      <c r="AL237" s="191">
        <v>0.11700000000000001</v>
      </c>
      <c r="AM237" s="50">
        <v>7</v>
      </c>
      <c r="AN237" s="239">
        <v>0</v>
      </c>
    </row>
    <row r="238" spans="1:145" ht="12.5" x14ac:dyDescent="0.25">
      <c r="A238" s="417"/>
      <c r="B238" s="418"/>
      <c r="C238" s="431"/>
      <c r="G238" s="225"/>
      <c r="L238" s="225"/>
      <c r="M238" s="191"/>
      <c r="O238" s="225"/>
      <c r="S238" s="225"/>
      <c r="T238" s="225"/>
      <c r="U238" s="239"/>
      <c r="V238" s="191"/>
      <c r="W238" s="239"/>
      <c r="X238" s="239"/>
      <c r="Y238" s="239"/>
      <c r="Z238" s="239"/>
      <c r="AA238" s="191"/>
      <c r="AB238" s="191"/>
      <c r="AC238" s="191"/>
      <c r="AD238" s="191"/>
      <c r="AL238" s="191"/>
      <c r="AN238" s="239"/>
    </row>
    <row r="239" spans="1:145" ht="12" customHeight="1" x14ac:dyDescent="0.25">
      <c r="A239" s="417">
        <v>2</v>
      </c>
      <c r="B239" s="418" t="s">
        <v>763</v>
      </c>
      <c r="C239" s="431" t="s">
        <v>134</v>
      </c>
      <c r="D239" s="50">
        <v>1</v>
      </c>
      <c r="E239" s="239">
        <v>1645.6</v>
      </c>
      <c r="F239" s="50">
        <v>37.4</v>
      </c>
      <c r="G239" s="225">
        <v>1.8</v>
      </c>
      <c r="H239" s="50">
        <v>3.87</v>
      </c>
      <c r="I239" s="50">
        <v>24.7</v>
      </c>
      <c r="J239" s="50">
        <v>0</v>
      </c>
      <c r="K239" s="50">
        <v>24.7</v>
      </c>
      <c r="L239" s="225">
        <v>0</v>
      </c>
      <c r="M239" s="191">
        <v>3.8</v>
      </c>
      <c r="N239" s="50">
        <v>32.299999999999997</v>
      </c>
      <c r="O239" s="225">
        <v>0.115</v>
      </c>
      <c r="P239" s="50">
        <v>18.43</v>
      </c>
      <c r="Q239" s="50">
        <v>8.11</v>
      </c>
      <c r="R239" s="50">
        <v>0.75</v>
      </c>
      <c r="S239" s="225">
        <v>0</v>
      </c>
      <c r="T239" s="225">
        <v>1.8</v>
      </c>
      <c r="U239" s="239">
        <v>788</v>
      </c>
      <c r="V239" s="191">
        <v>0.7</v>
      </c>
      <c r="W239" s="239">
        <v>30</v>
      </c>
      <c r="X239" s="239">
        <v>532</v>
      </c>
      <c r="Y239" s="239">
        <v>82</v>
      </c>
      <c r="Z239" s="239">
        <v>487</v>
      </c>
      <c r="AA239" s="191">
        <v>3.93</v>
      </c>
      <c r="AB239" s="191">
        <v>7.0000000000000007E-2</v>
      </c>
      <c r="AC239" s="191">
        <v>13.9</v>
      </c>
      <c r="AD239" s="191">
        <v>70</v>
      </c>
      <c r="AE239" s="50">
        <v>390</v>
      </c>
      <c r="AF239" s="50">
        <v>277</v>
      </c>
      <c r="AG239" s="50">
        <v>0.25</v>
      </c>
      <c r="AH239" s="50">
        <v>1.1499999999999999</v>
      </c>
      <c r="AI239" s="50">
        <v>0.04</v>
      </c>
      <c r="AJ239" s="50">
        <v>0.36</v>
      </c>
      <c r="AK239" s="50">
        <v>0.1</v>
      </c>
      <c r="AL239" s="191">
        <v>7.3999999999999996E-2</v>
      </c>
      <c r="AM239" s="50">
        <v>18</v>
      </c>
      <c r="AN239" s="239">
        <v>0</v>
      </c>
    </row>
    <row r="240" spans="1:145" ht="12.5" x14ac:dyDescent="0.25">
      <c r="A240" s="417"/>
      <c r="B240" s="418"/>
      <c r="C240" s="431"/>
      <c r="G240" s="225"/>
      <c r="L240" s="225"/>
      <c r="M240" s="191"/>
      <c r="O240" s="225"/>
      <c r="S240" s="225"/>
      <c r="T240" s="225"/>
      <c r="U240" s="239"/>
      <c r="V240" s="191"/>
      <c r="W240" s="239"/>
      <c r="X240" s="239"/>
      <c r="Y240" s="239"/>
      <c r="Z240" s="239"/>
      <c r="AA240" s="191"/>
      <c r="AB240" s="191"/>
    </row>
    <row r="241" spans="1:40" ht="12.5" x14ac:dyDescent="0.25">
      <c r="A241" s="417">
        <v>2</v>
      </c>
      <c r="B241" s="424" t="s">
        <v>764</v>
      </c>
      <c r="C241" s="435" t="s">
        <v>135</v>
      </c>
      <c r="D241" s="27">
        <v>1</v>
      </c>
      <c r="E241" s="217">
        <v>1576.9</v>
      </c>
      <c r="F241" s="216">
        <v>40.6</v>
      </c>
      <c r="G241" s="27">
        <v>0.3</v>
      </c>
      <c r="H241" s="50">
        <v>3.75</v>
      </c>
      <c r="I241" s="50">
        <v>20.8</v>
      </c>
      <c r="J241" s="50">
        <v>0</v>
      </c>
      <c r="K241" s="50">
        <v>20.8</v>
      </c>
      <c r="L241" s="27">
        <v>0</v>
      </c>
      <c r="M241" s="191">
        <v>3.7</v>
      </c>
      <c r="N241" s="216">
        <v>31.5</v>
      </c>
      <c r="O241" s="216">
        <v>9.2999999999999999E-2</v>
      </c>
      <c r="P241" s="50">
        <v>18.79</v>
      </c>
      <c r="Q241" s="50">
        <v>7.94</v>
      </c>
      <c r="R241" s="50">
        <v>0.75</v>
      </c>
      <c r="S241" s="27">
        <v>0</v>
      </c>
      <c r="T241" s="27">
        <v>0.3</v>
      </c>
      <c r="U241" s="239">
        <v>806</v>
      </c>
      <c r="V241" s="191">
        <v>0.8</v>
      </c>
      <c r="W241" s="239">
        <v>31</v>
      </c>
      <c r="X241" s="239">
        <v>565</v>
      </c>
      <c r="Y241" s="239">
        <v>71</v>
      </c>
      <c r="Z241" s="239">
        <v>511</v>
      </c>
      <c r="AA241" s="191">
        <v>3.74</v>
      </c>
      <c r="AB241" s="191">
        <v>0.06</v>
      </c>
      <c r="AC241" s="50">
        <v>14.5</v>
      </c>
      <c r="AD241" s="50">
        <v>80</v>
      </c>
      <c r="AE241" s="27">
        <v>423</v>
      </c>
      <c r="AF241" s="27">
        <v>338</v>
      </c>
      <c r="AG241" s="27">
        <v>0.24</v>
      </c>
      <c r="AH241" s="27">
        <v>1.23</v>
      </c>
      <c r="AI241" s="50">
        <v>0.04</v>
      </c>
      <c r="AJ241" s="50">
        <v>0.34</v>
      </c>
      <c r="AK241" s="50">
        <v>0.1</v>
      </c>
      <c r="AL241" s="50">
        <v>0.08</v>
      </c>
      <c r="AM241" s="27">
        <v>21</v>
      </c>
      <c r="AN241" s="27">
        <v>0</v>
      </c>
    </row>
    <row r="242" spans="1:40" ht="12.5" x14ac:dyDescent="0.25">
      <c r="A242" s="417"/>
      <c r="B242" s="425"/>
      <c r="C242" s="425"/>
      <c r="G242" s="225"/>
      <c r="L242" s="225"/>
      <c r="M242" s="191"/>
      <c r="O242" s="225"/>
      <c r="S242" s="225"/>
      <c r="T242" s="225"/>
      <c r="U242" s="239"/>
      <c r="V242" s="191"/>
      <c r="W242" s="239"/>
      <c r="X242" s="239"/>
      <c r="Y242" s="239"/>
      <c r="Z242" s="239"/>
      <c r="AA242" s="191"/>
      <c r="AB242" s="191"/>
    </row>
    <row r="243" spans="1:40" ht="12.5" x14ac:dyDescent="0.25">
      <c r="A243" s="417">
        <v>2</v>
      </c>
      <c r="B243" s="418" t="s">
        <v>765</v>
      </c>
      <c r="C243" s="431" t="s">
        <v>492</v>
      </c>
      <c r="D243" s="50">
        <v>1</v>
      </c>
      <c r="E243" s="239">
        <v>1367.9</v>
      </c>
      <c r="F243" s="50">
        <v>45.7</v>
      </c>
      <c r="G243" s="225">
        <v>0.9</v>
      </c>
      <c r="H243" s="50">
        <v>3.26</v>
      </c>
      <c r="I243" s="50">
        <v>20.8</v>
      </c>
      <c r="J243" s="50">
        <v>0</v>
      </c>
      <c r="K243" s="50">
        <v>20.8</v>
      </c>
      <c r="L243" s="225">
        <v>0</v>
      </c>
      <c r="M243" s="191">
        <v>5.6</v>
      </c>
      <c r="N243" s="225">
        <v>27</v>
      </c>
      <c r="O243" s="225">
        <v>8.5000000000000006E-2</v>
      </c>
      <c r="P243" s="50">
        <v>17.02</v>
      </c>
      <c r="Q243" s="50">
        <v>7.73</v>
      </c>
      <c r="R243" s="50">
        <v>0.86</v>
      </c>
      <c r="S243" s="225">
        <v>0</v>
      </c>
      <c r="T243" s="225">
        <v>0.9</v>
      </c>
      <c r="U243" s="239">
        <v>600</v>
      </c>
      <c r="V243" s="191">
        <v>0.5</v>
      </c>
      <c r="W243" s="239">
        <v>22</v>
      </c>
      <c r="X243" s="239">
        <v>800</v>
      </c>
      <c r="Y243" s="239">
        <v>130</v>
      </c>
      <c r="Z243" s="239">
        <v>1320</v>
      </c>
      <c r="AA243" s="191">
        <v>3.2</v>
      </c>
      <c r="AB243" s="191">
        <v>0.17</v>
      </c>
      <c r="AC243" s="191">
        <v>10</v>
      </c>
      <c r="AD243" s="50" t="s">
        <v>501</v>
      </c>
      <c r="AE243" s="50">
        <v>286</v>
      </c>
      <c r="AF243" s="50">
        <v>95</v>
      </c>
      <c r="AG243" s="50">
        <v>0.21</v>
      </c>
      <c r="AH243" s="50">
        <v>0.55000000000000004</v>
      </c>
      <c r="AI243" s="50">
        <v>0.03</v>
      </c>
      <c r="AJ243" s="50">
        <v>0.28000000000000003</v>
      </c>
      <c r="AK243" s="50">
        <v>0.1</v>
      </c>
      <c r="AL243" s="50">
        <v>0.08</v>
      </c>
      <c r="AM243" s="50">
        <v>18</v>
      </c>
      <c r="AN243" s="50" t="s">
        <v>501</v>
      </c>
    </row>
    <row r="244" spans="1:40" ht="12.5" x14ac:dyDescent="0.25">
      <c r="A244" s="420"/>
      <c r="B244" s="418"/>
      <c r="C244" s="431"/>
      <c r="G244" s="225"/>
      <c r="L244" s="225"/>
      <c r="M244" s="191"/>
      <c r="O244" s="225"/>
      <c r="S244" s="225"/>
      <c r="T244" s="225"/>
      <c r="U244" s="239"/>
      <c r="V244" s="191"/>
      <c r="W244" s="239"/>
      <c r="X244" s="239"/>
      <c r="Y244" s="239"/>
      <c r="Z244" s="239"/>
      <c r="AA244" s="191"/>
      <c r="AB244" s="191"/>
    </row>
    <row r="245" spans="1:40" ht="12.5" x14ac:dyDescent="0.25">
      <c r="A245" s="417">
        <v>2</v>
      </c>
      <c r="B245" s="418" t="s">
        <v>769</v>
      </c>
      <c r="C245" s="431" t="s">
        <v>1172</v>
      </c>
      <c r="D245" s="50">
        <v>1</v>
      </c>
      <c r="E245" s="239">
        <v>2328.4</v>
      </c>
      <c r="F245" s="50">
        <v>2.2000000000000002</v>
      </c>
      <c r="G245" s="225">
        <v>54.9</v>
      </c>
      <c r="H245" s="50">
        <v>0.75</v>
      </c>
      <c r="I245" s="50">
        <v>4.8</v>
      </c>
      <c r="J245" s="50">
        <v>0</v>
      </c>
      <c r="K245" s="50">
        <v>4.8</v>
      </c>
      <c r="L245" s="225">
        <v>0</v>
      </c>
      <c r="M245" s="191">
        <v>2.6</v>
      </c>
      <c r="N245" s="50">
        <v>35.5</v>
      </c>
      <c r="O245" s="225">
        <v>0</v>
      </c>
      <c r="P245" s="50">
        <v>32.53</v>
      </c>
      <c r="Q245" s="50">
        <v>0.97</v>
      </c>
      <c r="R245" s="50">
        <v>0.01</v>
      </c>
      <c r="S245" s="225" t="s">
        <v>501</v>
      </c>
      <c r="T245" s="225">
        <v>9.8000000000000007</v>
      </c>
      <c r="U245" s="239">
        <v>22</v>
      </c>
      <c r="V245" s="191">
        <v>1.2</v>
      </c>
      <c r="W245" s="239">
        <v>4</v>
      </c>
      <c r="X245" s="239">
        <v>422</v>
      </c>
      <c r="Y245" s="239">
        <v>812</v>
      </c>
      <c r="Z245" s="239">
        <v>181</v>
      </c>
      <c r="AA245" s="191">
        <v>0.51</v>
      </c>
      <c r="AB245" s="191">
        <v>0.12</v>
      </c>
      <c r="AC245" s="240">
        <v>0.6</v>
      </c>
      <c r="AD245" s="240">
        <v>220</v>
      </c>
      <c r="AE245" s="50">
        <v>20</v>
      </c>
      <c r="AF245" s="50">
        <v>120</v>
      </c>
      <c r="AG245" s="50">
        <v>0</v>
      </c>
      <c r="AH245" s="50">
        <v>0.27</v>
      </c>
      <c r="AI245" s="191">
        <v>0</v>
      </c>
      <c r="AJ245" s="50">
        <v>0.17</v>
      </c>
      <c r="AK245" s="225">
        <v>0</v>
      </c>
      <c r="AL245" s="191">
        <v>0</v>
      </c>
      <c r="AM245" s="50">
        <v>0</v>
      </c>
      <c r="AN245" s="50">
        <v>0</v>
      </c>
    </row>
    <row r="246" spans="1:40" ht="12.5" x14ac:dyDescent="0.25">
      <c r="A246" s="417"/>
      <c r="B246" s="418"/>
      <c r="C246" s="431"/>
      <c r="G246" s="225"/>
      <c r="L246" s="225"/>
      <c r="M246" s="191"/>
      <c r="O246" s="225"/>
      <c r="S246" s="225"/>
      <c r="T246" s="225"/>
      <c r="U246" s="239"/>
      <c r="V246" s="191"/>
      <c r="W246" s="239"/>
      <c r="X246" s="239"/>
      <c r="Y246" s="239"/>
      <c r="Z246" s="239"/>
      <c r="AA246" s="191"/>
      <c r="AB246" s="191"/>
    </row>
    <row r="247" spans="1:40" ht="12.75" customHeight="1" x14ac:dyDescent="0.25">
      <c r="A247" s="417">
        <v>1</v>
      </c>
      <c r="B247" s="418" t="s">
        <v>770</v>
      </c>
      <c r="C247" s="431" t="s">
        <v>1556</v>
      </c>
      <c r="D247" s="50">
        <v>1</v>
      </c>
      <c r="E247" s="239">
        <v>237.3</v>
      </c>
      <c r="F247" s="50">
        <v>88.2</v>
      </c>
      <c r="G247" s="225">
        <v>6.3</v>
      </c>
      <c r="H247" s="50">
        <v>0.31</v>
      </c>
      <c r="I247" s="225">
        <v>2</v>
      </c>
      <c r="J247" s="50">
        <v>0</v>
      </c>
      <c r="K247" s="225">
        <v>2</v>
      </c>
      <c r="L247" s="225">
        <v>0</v>
      </c>
      <c r="M247" s="191">
        <v>0.9</v>
      </c>
      <c r="N247" s="50">
        <v>2.6</v>
      </c>
      <c r="O247" s="225">
        <v>3.1E-2</v>
      </c>
      <c r="P247" s="191">
        <v>1.1000000000000001</v>
      </c>
      <c r="Q247" s="191">
        <v>1.1000000000000001</v>
      </c>
      <c r="R247" s="191">
        <v>0.3</v>
      </c>
      <c r="S247" s="225">
        <v>0</v>
      </c>
      <c r="T247" s="225">
        <v>6.3</v>
      </c>
      <c r="U247" s="239">
        <v>28</v>
      </c>
      <c r="V247" s="191">
        <v>0.1</v>
      </c>
      <c r="W247" s="239">
        <v>3</v>
      </c>
      <c r="X247" s="239">
        <v>14</v>
      </c>
      <c r="Y247" s="239">
        <v>70</v>
      </c>
      <c r="Z247" s="239">
        <v>47</v>
      </c>
      <c r="AA247" s="191">
        <v>0.6</v>
      </c>
      <c r="AB247" s="191">
        <v>0.05</v>
      </c>
      <c r="AD247" s="50" t="s">
        <v>501</v>
      </c>
      <c r="AE247" s="50">
        <v>178</v>
      </c>
      <c r="AF247" s="50">
        <v>135</v>
      </c>
      <c r="AH247" s="191">
        <v>1.3</v>
      </c>
      <c r="AI247" s="50" t="s">
        <v>501</v>
      </c>
      <c r="AJ247" s="50">
        <v>0.03</v>
      </c>
      <c r="AK247" s="50">
        <v>0.1</v>
      </c>
      <c r="AL247" s="50" t="s">
        <v>501</v>
      </c>
      <c r="AM247" s="50">
        <v>2</v>
      </c>
      <c r="AN247" s="50">
        <v>7</v>
      </c>
    </row>
    <row r="248" spans="1:40" ht="12.5" x14ac:dyDescent="0.25">
      <c r="A248" s="417"/>
      <c r="B248" s="418"/>
      <c r="C248" s="431"/>
      <c r="G248" s="225"/>
      <c r="L248" s="225"/>
      <c r="M248" s="191"/>
      <c r="O248" s="225"/>
      <c r="S248" s="225"/>
      <c r="T248" s="225"/>
      <c r="U248" s="239"/>
      <c r="V248" s="191"/>
      <c r="W248" s="239"/>
      <c r="X248" s="239"/>
      <c r="Y248" s="239"/>
      <c r="Z248" s="239"/>
      <c r="AA248" s="191"/>
      <c r="AB248" s="191"/>
      <c r="AH248" s="191"/>
    </row>
    <row r="249" spans="1:40" ht="12.5" x14ac:dyDescent="0.25">
      <c r="A249" s="417">
        <v>1</v>
      </c>
      <c r="B249" s="418" t="s">
        <v>771</v>
      </c>
      <c r="C249" s="431" t="s">
        <v>1555</v>
      </c>
      <c r="D249" s="50">
        <v>1</v>
      </c>
      <c r="E249" s="239">
        <v>297.10000000000002</v>
      </c>
      <c r="F249" s="50">
        <v>87.5</v>
      </c>
      <c r="G249" s="225">
        <v>6.9</v>
      </c>
      <c r="H249" s="50">
        <v>0.16</v>
      </c>
      <c r="I249" s="225">
        <v>1</v>
      </c>
      <c r="J249" s="50">
        <v>0</v>
      </c>
      <c r="K249" s="225">
        <v>1</v>
      </c>
      <c r="L249" s="225">
        <v>0</v>
      </c>
      <c r="M249" s="191">
        <v>0.2</v>
      </c>
      <c r="N249" s="50">
        <v>4.4000000000000004</v>
      </c>
      <c r="O249" s="225">
        <v>1.4E-2</v>
      </c>
      <c r="P249" s="191">
        <v>2</v>
      </c>
      <c r="Q249" s="50">
        <v>1.66</v>
      </c>
      <c r="R249" s="191">
        <v>0.5</v>
      </c>
      <c r="S249" s="225">
        <v>0</v>
      </c>
      <c r="T249" s="225">
        <v>6.9</v>
      </c>
      <c r="U249" s="239">
        <v>32</v>
      </c>
      <c r="V249" s="191" t="s">
        <v>501</v>
      </c>
      <c r="W249" s="239">
        <v>3</v>
      </c>
      <c r="X249" s="239">
        <v>14</v>
      </c>
      <c r="Y249" s="239">
        <v>51</v>
      </c>
      <c r="Z249" s="239">
        <v>17</v>
      </c>
      <c r="AA249" s="191">
        <v>0.17</v>
      </c>
      <c r="AB249" s="191">
        <v>0.05</v>
      </c>
      <c r="AC249" s="191">
        <v>1.8</v>
      </c>
      <c r="AD249" s="191">
        <v>26</v>
      </c>
      <c r="AE249" s="50">
        <v>64</v>
      </c>
      <c r="AF249" s="50">
        <v>25</v>
      </c>
      <c r="AG249" s="50">
        <v>0.04</v>
      </c>
      <c r="AH249" s="191">
        <v>0.9</v>
      </c>
      <c r="AI249" s="50">
        <v>0.01</v>
      </c>
      <c r="AJ249" s="50">
        <v>0.04</v>
      </c>
      <c r="AK249" s="50">
        <v>0.2</v>
      </c>
      <c r="AL249" s="191">
        <v>1.0999999999999999E-2</v>
      </c>
      <c r="AM249" s="50">
        <v>5</v>
      </c>
      <c r="AN249" s="50">
        <v>5</v>
      </c>
    </row>
    <row r="250" spans="1:40" ht="12.5" x14ac:dyDescent="0.25">
      <c r="A250" s="417"/>
      <c r="B250" s="418"/>
      <c r="C250" s="431"/>
      <c r="G250" s="225"/>
      <c r="L250" s="225"/>
      <c r="M250" s="191"/>
      <c r="O250" s="225"/>
      <c r="S250" s="225"/>
      <c r="T250" s="225"/>
      <c r="U250" s="239"/>
      <c r="V250" s="191"/>
      <c r="W250" s="239"/>
      <c r="X250" s="239"/>
      <c r="Y250" s="239"/>
      <c r="Z250" s="239"/>
      <c r="AA250" s="191"/>
      <c r="AB250" s="191"/>
      <c r="AC250" s="191"/>
      <c r="AD250" s="191"/>
      <c r="AL250" s="191"/>
    </row>
    <row r="251" spans="1:40" ht="12.5" x14ac:dyDescent="0.25">
      <c r="A251" s="417">
        <v>2</v>
      </c>
      <c r="B251" s="418" t="s">
        <v>772</v>
      </c>
      <c r="C251" s="431" t="s">
        <v>22</v>
      </c>
      <c r="D251" s="50">
        <v>1</v>
      </c>
      <c r="E251" s="239">
        <v>289.39999999999998</v>
      </c>
      <c r="F251" s="225">
        <v>87</v>
      </c>
      <c r="G251" s="225">
        <v>4.4000000000000004</v>
      </c>
      <c r="H251" s="50">
        <v>0.56000000000000005</v>
      </c>
      <c r="I251" s="50">
        <v>3.6</v>
      </c>
      <c r="J251" s="50">
        <v>0</v>
      </c>
      <c r="K251" s="50">
        <v>3.6</v>
      </c>
      <c r="L251" s="225">
        <v>0</v>
      </c>
      <c r="M251" s="191">
        <v>0.8</v>
      </c>
      <c r="N251" s="50">
        <v>4.0999999999999996</v>
      </c>
      <c r="O251" s="225">
        <v>1.0999999999999999E-2</v>
      </c>
      <c r="P251" s="50">
        <v>2.67</v>
      </c>
      <c r="Q251" s="50">
        <v>1.1100000000000001</v>
      </c>
      <c r="R251" s="50">
        <v>0.15</v>
      </c>
      <c r="S251" s="225">
        <v>0</v>
      </c>
      <c r="T251" s="225">
        <v>4.4000000000000004</v>
      </c>
      <c r="U251" s="239">
        <v>134</v>
      </c>
      <c r="V251" s="191">
        <v>0.1</v>
      </c>
      <c r="W251" s="239">
        <v>14</v>
      </c>
      <c r="X251" s="239">
        <v>111</v>
      </c>
      <c r="Y251" s="239">
        <v>204</v>
      </c>
      <c r="Z251" s="239">
        <v>50</v>
      </c>
      <c r="AA251" s="191">
        <v>0.3</v>
      </c>
      <c r="AB251" s="191">
        <v>0.05</v>
      </c>
      <c r="AC251" s="191">
        <v>1.4</v>
      </c>
      <c r="AD251" s="191">
        <v>18</v>
      </c>
      <c r="AE251" s="50">
        <v>56</v>
      </c>
      <c r="AF251" s="50" t="s">
        <v>501</v>
      </c>
      <c r="AG251" s="50">
        <v>0.13</v>
      </c>
      <c r="AH251" s="50">
        <v>0.09</v>
      </c>
      <c r="AI251" s="50">
        <v>0.05</v>
      </c>
      <c r="AJ251" s="50">
        <v>0.14000000000000001</v>
      </c>
      <c r="AK251" s="50">
        <v>0.3</v>
      </c>
      <c r="AL251" s="191">
        <v>4.5999999999999999E-2</v>
      </c>
      <c r="AM251" s="50">
        <v>1</v>
      </c>
      <c r="AN251" s="239">
        <v>1</v>
      </c>
    </row>
    <row r="252" spans="1:40" ht="12.5" x14ac:dyDescent="0.25">
      <c r="A252" s="417"/>
      <c r="B252" s="418"/>
      <c r="C252" s="431"/>
      <c r="G252" s="225"/>
      <c r="L252" s="225"/>
      <c r="M252" s="191"/>
      <c r="O252" s="225"/>
      <c r="S252" s="225"/>
      <c r="T252" s="225"/>
      <c r="U252" s="239"/>
      <c r="V252" s="191"/>
      <c r="W252" s="239"/>
      <c r="X252" s="239"/>
      <c r="Y252" s="239"/>
      <c r="Z252" s="239"/>
      <c r="AA252" s="191"/>
      <c r="AB252" s="191"/>
      <c r="AL252" s="191"/>
      <c r="AN252" s="239"/>
    </row>
    <row r="253" spans="1:40" ht="12.5" x14ac:dyDescent="0.25">
      <c r="A253" s="417">
        <v>1</v>
      </c>
      <c r="B253" s="418" t="s">
        <v>773</v>
      </c>
      <c r="C253" s="431" t="s">
        <v>1404</v>
      </c>
      <c r="D253" s="50">
        <v>1</v>
      </c>
      <c r="E253" s="239">
        <v>270.23</v>
      </c>
      <c r="F253" s="225">
        <v>87.69</v>
      </c>
      <c r="G253" s="225">
        <v>4.6500000000000004</v>
      </c>
      <c r="H253" s="191">
        <v>0.51410658307210033</v>
      </c>
      <c r="I253" s="225">
        <v>3.28</v>
      </c>
      <c r="J253" s="50">
        <v>0</v>
      </c>
      <c r="K253" s="50">
        <v>3.3</v>
      </c>
      <c r="L253" s="225">
        <v>0</v>
      </c>
      <c r="M253" s="191">
        <v>0.72</v>
      </c>
      <c r="N253" s="225">
        <v>3.66</v>
      </c>
      <c r="O253" s="225">
        <v>1.4E-2</v>
      </c>
      <c r="P253" s="191">
        <v>2.278</v>
      </c>
      <c r="Q253" s="191">
        <v>1.0569999999999999</v>
      </c>
      <c r="R253" s="191">
        <v>0.13600000000000001</v>
      </c>
      <c r="S253" s="225"/>
      <c r="T253" s="225"/>
      <c r="U253" s="239">
        <v>119</v>
      </c>
      <c r="V253" s="191">
        <v>0.05</v>
      </c>
      <c r="W253" s="239">
        <v>13</v>
      </c>
      <c r="X253" s="239">
        <v>93</v>
      </c>
      <c r="Y253" s="239">
        <v>151</v>
      </c>
      <c r="Z253" s="239">
        <v>49</v>
      </c>
      <c r="AA253" s="191">
        <v>0.38</v>
      </c>
      <c r="AB253" s="191">
        <v>0.01</v>
      </c>
      <c r="AC253" s="191">
        <v>2</v>
      </c>
      <c r="AD253" s="240">
        <v>4.0000000000000001E-3</v>
      </c>
      <c r="AI253" s="191">
        <v>3.7999999999999999E-2</v>
      </c>
      <c r="AJ253" s="191">
        <v>0.161</v>
      </c>
      <c r="AK253" s="225">
        <v>8.4000000000000005E-2</v>
      </c>
      <c r="AL253" s="191">
        <v>4.2000000000000003E-2</v>
      </c>
      <c r="AM253" s="50">
        <v>5</v>
      </c>
      <c r="AN253" s="239">
        <v>1.5</v>
      </c>
    </row>
    <row r="254" spans="1:40" ht="12.5" x14ac:dyDescent="0.25">
      <c r="A254" s="417"/>
      <c r="B254" s="418"/>
      <c r="C254" s="431"/>
      <c r="G254" s="225"/>
      <c r="L254" s="225"/>
      <c r="M254" s="191"/>
      <c r="O254" s="225"/>
      <c r="S254" s="225"/>
      <c r="T254" s="225"/>
      <c r="U254" s="239"/>
      <c r="V254" s="191"/>
      <c r="W254" s="239"/>
      <c r="X254" s="239"/>
      <c r="Y254" s="239"/>
      <c r="Z254" s="239"/>
      <c r="AA254" s="191"/>
      <c r="AB254" s="191"/>
      <c r="AC254" s="191"/>
      <c r="AL254" s="191"/>
      <c r="AN254" s="239"/>
    </row>
    <row r="255" spans="1:40" ht="12.5" x14ac:dyDescent="0.25">
      <c r="A255" s="417">
        <v>2</v>
      </c>
      <c r="B255" s="418" t="s">
        <v>774</v>
      </c>
      <c r="C255" s="431" t="s">
        <v>490</v>
      </c>
      <c r="D255" s="50">
        <v>1</v>
      </c>
      <c r="E255" s="239">
        <v>2112.1</v>
      </c>
      <c r="F255" s="225">
        <v>3</v>
      </c>
      <c r="G255" s="225">
        <v>37.4</v>
      </c>
      <c r="H255" s="50">
        <v>4.03</v>
      </c>
      <c r="I255" s="50">
        <v>25.7</v>
      </c>
      <c r="J255" s="50">
        <v>0</v>
      </c>
      <c r="K255" s="50">
        <v>25.7</v>
      </c>
      <c r="L255" s="225">
        <v>0</v>
      </c>
      <c r="M255" s="191">
        <v>5.7</v>
      </c>
      <c r="N255" s="225">
        <v>28</v>
      </c>
      <c r="O255" s="225">
        <v>9.7000000000000003E-2</v>
      </c>
      <c r="P255" s="50">
        <v>17.55</v>
      </c>
      <c r="Q255" s="50">
        <v>8.31</v>
      </c>
      <c r="R255" s="50">
        <v>0.7</v>
      </c>
      <c r="S255" s="225">
        <v>0</v>
      </c>
      <c r="T255" s="225">
        <v>37.4</v>
      </c>
      <c r="U255" s="239">
        <v>930</v>
      </c>
      <c r="V255" s="191">
        <v>6</v>
      </c>
      <c r="W255" s="239">
        <v>85</v>
      </c>
      <c r="X255" s="239">
        <v>750</v>
      </c>
      <c r="Y255" s="239">
        <v>1200</v>
      </c>
      <c r="Z255" s="239">
        <v>350</v>
      </c>
      <c r="AA255" s="191">
        <v>3.34</v>
      </c>
      <c r="AB255" s="191">
        <v>0.08</v>
      </c>
      <c r="AC255" s="191">
        <v>16.3</v>
      </c>
      <c r="AD255" s="191">
        <v>40</v>
      </c>
      <c r="AE255" s="50">
        <v>450</v>
      </c>
      <c r="AF255" s="50">
        <v>241</v>
      </c>
      <c r="AG255" s="50">
        <v>10</v>
      </c>
      <c r="AH255" s="50">
        <v>1.08</v>
      </c>
      <c r="AI255" s="50">
        <v>0.23</v>
      </c>
      <c r="AJ255" s="50">
        <v>1.4</v>
      </c>
      <c r="AK255" s="50">
        <v>0.6</v>
      </c>
      <c r="AL255" s="191">
        <v>0.30199999999999999</v>
      </c>
      <c r="AM255" s="50">
        <v>37</v>
      </c>
      <c r="AN255" s="239">
        <v>9</v>
      </c>
    </row>
    <row r="256" spans="1:40" ht="12.5" x14ac:dyDescent="0.25">
      <c r="A256" s="417"/>
      <c r="B256" s="418"/>
      <c r="C256" s="431"/>
      <c r="G256" s="225"/>
      <c r="L256" s="225"/>
      <c r="M256" s="191"/>
      <c r="O256" s="225"/>
      <c r="S256" s="225"/>
      <c r="T256" s="225"/>
      <c r="U256" s="239"/>
      <c r="V256" s="191"/>
      <c r="W256" s="239"/>
      <c r="X256" s="239"/>
      <c r="Y256" s="239"/>
      <c r="Z256" s="239"/>
      <c r="AA256" s="191"/>
      <c r="AB256" s="191"/>
      <c r="AC256" s="191"/>
      <c r="AD256" s="191"/>
      <c r="AL256" s="191"/>
      <c r="AN256" s="239"/>
    </row>
    <row r="257" spans="1:40" ht="12.5" x14ac:dyDescent="0.25">
      <c r="A257" s="417">
        <v>2</v>
      </c>
      <c r="B257" s="418" t="s">
        <v>775</v>
      </c>
      <c r="C257" s="431" t="s">
        <v>491</v>
      </c>
      <c r="D257" s="50">
        <v>1</v>
      </c>
      <c r="E257" s="239">
        <v>262.10000000000002</v>
      </c>
      <c r="F257" s="225">
        <v>88</v>
      </c>
      <c r="G257" s="225">
        <v>4.5999999999999996</v>
      </c>
      <c r="H257" s="191">
        <v>0.5</v>
      </c>
      <c r="I257" s="50">
        <v>3.2</v>
      </c>
      <c r="J257" s="50">
        <v>0</v>
      </c>
      <c r="K257" s="50">
        <v>3.2</v>
      </c>
      <c r="L257" s="225">
        <v>0</v>
      </c>
      <c r="M257" s="191">
        <v>0.7</v>
      </c>
      <c r="N257" s="50">
        <v>3.5</v>
      </c>
      <c r="O257" s="225">
        <v>1.2E-2</v>
      </c>
      <c r="P257" s="50">
        <v>2.17</v>
      </c>
      <c r="Q257" s="50">
        <v>1.03</v>
      </c>
      <c r="R257" s="50">
        <v>0.09</v>
      </c>
      <c r="S257" s="225">
        <v>0</v>
      </c>
      <c r="T257" s="225">
        <v>4.5999999999999996</v>
      </c>
      <c r="U257" s="239">
        <v>115</v>
      </c>
      <c r="V257" s="191">
        <v>0.7</v>
      </c>
      <c r="W257" s="239">
        <v>11</v>
      </c>
      <c r="X257" s="239">
        <v>93</v>
      </c>
      <c r="Y257" s="239">
        <v>148</v>
      </c>
      <c r="Z257" s="239">
        <v>43</v>
      </c>
      <c r="AA257" s="191">
        <v>0.41</v>
      </c>
      <c r="AB257" s="191">
        <v>0.01</v>
      </c>
      <c r="AC257" s="191">
        <v>2</v>
      </c>
      <c r="AD257" s="191">
        <v>5</v>
      </c>
      <c r="AE257" s="50">
        <v>56</v>
      </c>
      <c r="AF257" s="50">
        <v>30</v>
      </c>
      <c r="AG257" s="50">
        <v>1.2</v>
      </c>
      <c r="AH257" s="50">
        <v>0.13</v>
      </c>
      <c r="AI257" s="50">
        <v>0.03</v>
      </c>
      <c r="AJ257" s="50">
        <v>0.17</v>
      </c>
      <c r="AK257" s="50">
        <v>0.1</v>
      </c>
      <c r="AL257" s="191">
        <v>3.6999999999999998E-2</v>
      </c>
      <c r="AM257" s="50">
        <v>5</v>
      </c>
      <c r="AN257" s="239">
        <v>1</v>
      </c>
    </row>
    <row r="258" spans="1:40" ht="12.5" x14ac:dyDescent="0.25">
      <c r="A258" s="417"/>
      <c r="B258" s="418"/>
      <c r="C258" s="431"/>
      <c r="G258" s="225"/>
      <c r="L258" s="225"/>
      <c r="M258" s="191"/>
      <c r="O258" s="225"/>
      <c r="S258" s="225"/>
      <c r="T258" s="225"/>
      <c r="U258" s="239"/>
      <c r="V258" s="191"/>
      <c r="W258" s="239"/>
      <c r="X258" s="239"/>
      <c r="Y258" s="239"/>
      <c r="Z258" s="239"/>
      <c r="AA258" s="191"/>
      <c r="AB258" s="191"/>
      <c r="AC258" s="191"/>
      <c r="AD258" s="191"/>
      <c r="AN258" s="239"/>
    </row>
    <row r="259" spans="1:40" ht="12.5" x14ac:dyDescent="0.25">
      <c r="A259" s="417">
        <v>2</v>
      </c>
      <c r="B259" s="418" t="s">
        <v>776</v>
      </c>
      <c r="C259" s="431" t="s">
        <v>146</v>
      </c>
      <c r="D259" s="50">
        <v>1</v>
      </c>
      <c r="E259" s="50">
        <v>1661</v>
      </c>
      <c r="F259" s="225">
        <v>3</v>
      </c>
      <c r="G259" s="225">
        <v>48.090909090909086</v>
      </c>
      <c r="H259" s="191">
        <v>5.7</v>
      </c>
      <c r="I259" s="50">
        <v>36.1</v>
      </c>
      <c r="J259" s="50">
        <v>0</v>
      </c>
      <c r="K259" s="50">
        <v>36.1</v>
      </c>
      <c r="L259" s="225"/>
      <c r="M259" s="191">
        <v>8.01</v>
      </c>
      <c r="N259" s="50">
        <v>0.6</v>
      </c>
      <c r="O259" s="225">
        <v>1.2E-2</v>
      </c>
      <c r="P259" s="50">
        <v>0.4</v>
      </c>
      <c r="Q259" s="50">
        <v>0.2</v>
      </c>
      <c r="R259" s="50" t="s">
        <v>501</v>
      </c>
      <c r="S259" s="216">
        <v>0</v>
      </c>
      <c r="T259" s="241">
        <v>50.38095238095238</v>
      </c>
      <c r="U259" s="239">
        <v>1280</v>
      </c>
      <c r="V259" s="191">
        <v>0.27</v>
      </c>
      <c r="W259" s="239">
        <v>130</v>
      </c>
      <c r="X259" s="239">
        <v>970</v>
      </c>
      <c r="Y259" s="239">
        <v>1590</v>
      </c>
      <c r="Z259" s="239">
        <v>550</v>
      </c>
      <c r="AA259" s="191">
        <v>4</v>
      </c>
      <c r="AB259" s="191" t="s">
        <v>501</v>
      </c>
      <c r="AC259" s="191">
        <v>11</v>
      </c>
      <c r="AD259" s="191" t="s">
        <v>501</v>
      </c>
      <c r="AF259" s="50">
        <v>5</v>
      </c>
      <c r="AH259" s="50">
        <v>0.27</v>
      </c>
      <c r="AI259" s="50">
        <v>0.38</v>
      </c>
      <c r="AJ259" s="50">
        <v>1.63</v>
      </c>
      <c r="AK259" s="225">
        <v>1</v>
      </c>
      <c r="AL259" s="50">
        <v>0.6</v>
      </c>
      <c r="AM259" s="50">
        <v>51</v>
      </c>
      <c r="AN259" s="239">
        <v>13</v>
      </c>
    </row>
    <row r="260" spans="1:40" ht="12.5" x14ac:dyDescent="0.25">
      <c r="A260" s="417"/>
      <c r="B260" s="418"/>
      <c r="C260" s="431"/>
      <c r="G260" s="225"/>
      <c r="L260" s="225"/>
      <c r="M260" s="191"/>
      <c r="O260" s="225"/>
      <c r="S260" s="225"/>
      <c r="T260" s="225"/>
      <c r="U260" s="239"/>
      <c r="V260" s="191"/>
      <c r="W260" s="239"/>
      <c r="X260" s="239"/>
      <c r="Y260" s="239"/>
      <c r="Z260" s="239"/>
      <c r="AA260" s="191"/>
      <c r="AB260" s="191"/>
      <c r="AC260" s="191"/>
      <c r="AD260" s="191"/>
      <c r="AN260" s="239"/>
    </row>
    <row r="261" spans="1:40" ht="15.75" customHeight="1" x14ac:dyDescent="0.25">
      <c r="A261" s="417">
        <v>2</v>
      </c>
      <c r="B261" s="418" t="s">
        <v>777</v>
      </c>
      <c r="C261" s="431" t="s">
        <v>147</v>
      </c>
      <c r="D261" s="50">
        <v>1</v>
      </c>
      <c r="E261" s="239">
        <v>107.4</v>
      </c>
      <c r="F261" s="50">
        <v>90.8</v>
      </c>
      <c r="G261" s="225">
        <v>5</v>
      </c>
      <c r="H261" s="50">
        <v>0.53</v>
      </c>
      <c r="I261" s="50">
        <v>3.4</v>
      </c>
      <c r="J261" s="50">
        <v>0</v>
      </c>
      <c r="K261" s="50">
        <v>3.4</v>
      </c>
      <c r="L261" s="225">
        <v>0</v>
      </c>
      <c r="M261" s="191">
        <v>3</v>
      </c>
      <c r="N261" s="50">
        <v>0.1</v>
      </c>
      <c r="O261" s="225">
        <v>2E-3</v>
      </c>
      <c r="P261" s="50">
        <v>0.06</v>
      </c>
      <c r="Q261" s="50">
        <v>0.02</v>
      </c>
      <c r="R261" s="50" t="s">
        <v>501</v>
      </c>
      <c r="S261" s="225">
        <v>0</v>
      </c>
      <c r="T261" s="225">
        <v>5</v>
      </c>
      <c r="U261" s="239">
        <v>125</v>
      </c>
      <c r="V261" s="191" t="s">
        <v>501</v>
      </c>
      <c r="W261" s="239">
        <v>10</v>
      </c>
      <c r="X261" s="239">
        <v>96</v>
      </c>
      <c r="Y261" s="239">
        <v>170</v>
      </c>
      <c r="Z261" s="239">
        <v>51</v>
      </c>
      <c r="AA261" s="191">
        <v>0.39</v>
      </c>
      <c r="AB261" s="191">
        <v>2.6</v>
      </c>
      <c r="AC261" s="191">
        <v>2.6</v>
      </c>
      <c r="AD261" s="191">
        <v>2</v>
      </c>
      <c r="AE261" s="50">
        <v>58</v>
      </c>
      <c r="AF261" s="50">
        <v>20</v>
      </c>
      <c r="AG261" s="50">
        <v>0.72</v>
      </c>
      <c r="AH261" s="50" t="s">
        <v>501</v>
      </c>
      <c r="AI261" s="50">
        <v>0.03</v>
      </c>
      <c r="AJ261" s="50">
        <v>0.17</v>
      </c>
      <c r="AK261" s="50">
        <v>0.1</v>
      </c>
      <c r="AL261" s="191">
        <v>2.4E-2</v>
      </c>
      <c r="AM261" s="50">
        <v>5</v>
      </c>
      <c r="AN261" s="239">
        <v>1</v>
      </c>
    </row>
    <row r="262" spans="1:40" ht="12.5" x14ac:dyDescent="0.25">
      <c r="A262" s="417"/>
      <c r="B262" s="418"/>
      <c r="C262" s="431"/>
      <c r="G262" s="225"/>
      <c r="L262" s="225"/>
      <c r="M262" s="191"/>
      <c r="O262" s="225"/>
      <c r="S262"/>
      <c r="T262" s="225"/>
      <c r="U262" s="239"/>
      <c r="V262" s="191"/>
      <c r="W262" s="239"/>
      <c r="X262" s="239"/>
      <c r="Y262" s="239"/>
      <c r="Z262" s="239"/>
      <c r="AA262" s="191"/>
      <c r="AB262" s="191"/>
      <c r="AC262" s="191"/>
      <c r="AD262" s="191"/>
      <c r="AL262" s="191"/>
      <c r="AN262" s="239"/>
    </row>
    <row r="263" spans="1:40" ht="12.5" x14ac:dyDescent="0.25">
      <c r="A263" s="417">
        <v>1</v>
      </c>
      <c r="B263" s="418" t="s">
        <v>778</v>
      </c>
      <c r="C263" s="431" t="s">
        <v>136</v>
      </c>
      <c r="D263" s="50">
        <v>1</v>
      </c>
      <c r="E263" s="239">
        <v>277.07</v>
      </c>
      <c r="F263" s="50">
        <v>87.6</v>
      </c>
      <c r="G263" s="225">
        <v>4.0909090909090908</v>
      </c>
      <c r="H263" s="50">
        <v>0.55000000000000004</v>
      </c>
      <c r="I263" s="50">
        <v>3.5</v>
      </c>
      <c r="J263" s="50">
        <v>0</v>
      </c>
      <c r="K263" s="50">
        <v>3.5</v>
      </c>
      <c r="L263" s="225"/>
      <c r="M263" s="191">
        <v>0.69</v>
      </c>
      <c r="N263" s="50">
        <v>3.9</v>
      </c>
      <c r="O263" s="225">
        <v>0.01</v>
      </c>
      <c r="S263" s="216">
        <v>0</v>
      </c>
      <c r="T263" s="241">
        <v>4.2857142857142856</v>
      </c>
      <c r="U263" s="239">
        <v>120</v>
      </c>
      <c r="V263" s="191">
        <v>0.18</v>
      </c>
      <c r="W263" s="239">
        <v>13</v>
      </c>
      <c r="X263" s="239">
        <v>91</v>
      </c>
      <c r="Y263" s="239">
        <v>140</v>
      </c>
      <c r="Z263" s="239">
        <v>57</v>
      </c>
      <c r="AA263" s="191">
        <v>0.3</v>
      </c>
      <c r="AB263" s="191" t="s">
        <v>501</v>
      </c>
      <c r="AC263" s="191">
        <v>1</v>
      </c>
      <c r="AD263" s="191" t="s">
        <v>501</v>
      </c>
      <c r="AF263" s="50">
        <v>21</v>
      </c>
      <c r="AH263" s="50">
        <v>0.12</v>
      </c>
      <c r="AI263" s="50">
        <v>0.03</v>
      </c>
      <c r="AJ263" s="50">
        <v>0.14000000000000001</v>
      </c>
      <c r="AK263" s="50">
        <v>0.1</v>
      </c>
      <c r="AL263" s="191">
        <v>0.04</v>
      </c>
      <c r="AM263" s="50" t="s">
        <v>501</v>
      </c>
      <c r="AN263" s="239" t="s">
        <v>501</v>
      </c>
    </row>
    <row r="264" spans="1:40" ht="12.5" x14ac:dyDescent="0.25">
      <c r="A264" s="420"/>
      <c r="B264" s="423"/>
      <c r="C264" s="431"/>
      <c r="G264" s="225"/>
      <c r="L264" s="225"/>
      <c r="M264" s="191"/>
      <c r="O264" s="225"/>
      <c r="S264" s="225"/>
      <c r="T264" s="225"/>
      <c r="U264" s="239"/>
      <c r="V264" s="191"/>
      <c r="W264" s="239"/>
      <c r="X264" s="239"/>
      <c r="Y264" s="239"/>
      <c r="Z264" s="239"/>
      <c r="AA264" s="191"/>
      <c r="AB264" s="191"/>
      <c r="AC264" s="191"/>
      <c r="AD264" s="191"/>
      <c r="AL264" s="191"/>
      <c r="AN264" s="239"/>
    </row>
    <row r="265" spans="1:40" ht="12.5" x14ac:dyDescent="0.25">
      <c r="A265" s="417">
        <v>1</v>
      </c>
      <c r="B265" s="418" t="s">
        <v>782</v>
      </c>
      <c r="C265" s="431" t="s">
        <v>1115</v>
      </c>
      <c r="D265" s="50">
        <v>1</v>
      </c>
      <c r="E265" s="239">
        <v>260.10000000000002</v>
      </c>
      <c r="F265" s="225">
        <v>88</v>
      </c>
      <c r="G265" s="225">
        <v>4.8</v>
      </c>
      <c r="H265" s="191">
        <v>0.5</v>
      </c>
      <c r="I265" s="50">
        <v>3.2</v>
      </c>
      <c r="J265" s="50">
        <v>0</v>
      </c>
      <c r="K265" s="50">
        <v>3.2</v>
      </c>
      <c r="L265" s="225">
        <v>0</v>
      </c>
      <c r="M265" s="191">
        <v>0.7</v>
      </c>
      <c r="N265" s="50">
        <v>3.4</v>
      </c>
      <c r="O265" s="225">
        <v>0.01</v>
      </c>
      <c r="P265" s="50">
        <v>1.94</v>
      </c>
      <c r="Q265" s="191">
        <v>0.9</v>
      </c>
      <c r="R265" s="50">
        <v>0.11</v>
      </c>
      <c r="S265" s="225">
        <v>0</v>
      </c>
      <c r="T265" s="225">
        <v>4.8</v>
      </c>
      <c r="U265" s="239">
        <v>117</v>
      </c>
      <c r="V265" s="191">
        <v>0.1</v>
      </c>
      <c r="W265" s="239">
        <v>12</v>
      </c>
      <c r="X265" s="239">
        <v>87</v>
      </c>
      <c r="Y265" s="239">
        <v>147</v>
      </c>
      <c r="Z265" s="239">
        <v>49</v>
      </c>
      <c r="AA265" s="191">
        <v>0.38</v>
      </c>
      <c r="AB265" s="191">
        <v>0.01</v>
      </c>
      <c r="AC265" s="191">
        <v>2</v>
      </c>
      <c r="AD265" s="191">
        <v>4</v>
      </c>
      <c r="AE265" s="50">
        <v>40</v>
      </c>
      <c r="AF265" s="50">
        <v>19</v>
      </c>
      <c r="AG265" s="50">
        <v>0.03</v>
      </c>
      <c r="AH265" s="50">
        <v>0.14000000000000001</v>
      </c>
      <c r="AI265" s="50">
        <v>0.02</v>
      </c>
      <c r="AJ265" s="50">
        <v>0.14000000000000001</v>
      </c>
      <c r="AK265" s="50">
        <v>0.1</v>
      </c>
      <c r="AL265" s="191">
        <v>2.7E-2</v>
      </c>
      <c r="AM265" s="50">
        <v>5</v>
      </c>
      <c r="AN265" s="239">
        <v>1</v>
      </c>
    </row>
    <row r="266" spans="1:40" ht="12.5" x14ac:dyDescent="0.25">
      <c r="A266" s="417"/>
      <c r="B266" s="418"/>
      <c r="C266" s="431"/>
      <c r="G266" s="225"/>
      <c r="L266" s="225"/>
      <c r="M266" s="191"/>
      <c r="O266" s="225"/>
      <c r="S266" s="225"/>
      <c r="T266" s="225"/>
      <c r="U266" s="239"/>
      <c r="V266" s="191"/>
      <c r="W266" s="239"/>
      <c r="X266" s="239"/>
      <c r="Y266" s="239"/>
      <c r="Z266" s="239"/>
      <c r="AA266" s="191"/>
      <c r="AB266" s="191"/>
      <c r="AC266" s="191"/>
      <c r="AD266" s="191"/>
      <c r="AL266" s="191"/>
      <c r="AN266" s="239"/>
    </row>
    <row r="267" spans="1:40" ht="12.5" x14ac:dyDescent="0.25">
      <c r="A267" s="417">
        <v>2</v>
      </c>
      <c r="B267" s="418" t="s">
        <v>783</v>
      </c>
      <c r="C267" s="431" t="s">
        <v>1510</v>
      </c>
      <c r="D267" s="50">
        <v>1</v>
      </c>
      <c r="E267" s="50">
        <v>210</v>
      </c>
      <c r="F267" s="50">
        <v>89.3</v>
      </c>
      <c r="G267" s="225">
        <v>4.9000000000000004</v>
      </c>
      <c r="H267" s="50">
        <v>0.52</v>
      </c>
      <c r="I267" s="50">
        <v>3.3</v>
      </c>
      <c r="J267" s="50">
        <v>0</v>
      </c>
      <c r="K267" s="50">
        <v>3.3</v>
      </c>
      <c r="L267" s="225">
        <v>0</v>
      </c>
      <c r="M267" s="191">
        <v>0.7</v>
      </c>
      <c r="N267" s="225">
        <v>2</v>
      </c>
      <c r="O267" s="225">
        <v>7.0000000000000001E-3</v>
      </c>
      <c r="P267" s="50">
        <v>1.28</v>
      </c>
      <c r="Q267" s="50">
        <v>0.59</v>
      </c>
      <c r="R267" s="50">
        <v>0.06</v>
      </c>
      <c r="S267" s="225">
        <v>0</v>
      </c>
      <c r="T267" s="225">
        <v>4.9000000000000004</v>
      </c>
      <c r="U267" s="239">
        <v>122</v>
      </c>
      <c r="V267" s="191">
        <v>0.1</v>
      </c>
      <c r="W267" s="239">
        <v>12</v>
      </c>
      <c r="X267" s="239">
        <v>89</v>
      </c>
      <c r="Y267" s="239">
        <v>152</v>
      </c>
      <c r="Z267" s="239">
        <v>46</v>
      </c>
      <c r="AA267" s="191">
        <v>0.39</v>
      </c>
      <c r="AB267" s="191">
        <v>0.01</v>
      </c>
      <c r="AC267" s="191">
        <v>2.2000000000000002</v>
      </c>
      <c r="AD267" s="191">
        <v>2</v>
      </c>
      <c r="AE267" s="50">
        <v>24</v>
      </c>
      <c r="AF267" s="50">
        <v>16</v>
      </c>
      <c r="AG267" s="50">
        <v>0.01</v>
      </c>
      <c r="AH267" s="50">
        <v>7.0000000000000007E-2</v>
      </c>
      <c r="AI267" s="50">
        <v>0.02</v>
      </c>
      <c r="AJ267" s="50">
        <v>0.16</v>
      </c>
      <c r="AK267" s="50">
        <v>0.1</v>
      </c>
      <c r="AL267" s="191">
        <v>3.4000000000000002E-2</v>
      </c>
      <c r="AM267" s="50">
        <v>5</v>
      </c>
      <c r="AN267" s="239">
        <v>1</v>
      </c>
    </row>
    <row r="268" spans="1:40" ht="12.5" x14ac:dyDescent="0.25">
      <c r="A268" s="420"/>
      <c r="B268" s="423"/>
      <c r="C268" s="431"/>
      <c r="G268" s="225"/>
      <c r="L268" s="225"/>
      <c r="M268" s="191"/>
      <c r="O268" s="225"/>
      <c r="S268" s="225"/>
      <c r="T268" s="225"/>
      <c r="U268" s="239"/>
      <c r="V268" s="191"/>
      <c r="W268" s="239"/>
      <c r="X268" s="239"/>
      <c r="Y268" s="239"/>
      <c r="Z268" s="239"/>
      <c r="AA268" s="191"/>
      <c r="AB268" s="191"/>
      <c r="AC268" s="191"/>
      <c r="AD268" s="191"/>
      <c r="AN268" s="239"/>
    </row>
    <row r="269" spans="1:40" ht="12.5" x14ac:dyDescent="0.25">
      <c r="A269" s="417">
        <v>2</v>
      </c>
      <c r="B269" s="418" t="s">
        <v>784</v>
      </c>
      <c r="C269" s="431" t="s">
        <v>139</v>
      </c>
      <c r="D269" s="50">
        <v>1</v>
      </c>
      <c r="E269" s="239">
        <v>146.80000000000001</v>
      </c>
      <c r="F269" s="50">
        <v>90.8</v>
      </c>
      <c r="G269" s="225">
        <v>4.9000000000000004</v>
      </c>
      <c r="H269" s="50">
        <v>0.53</v>
      </c>
      <c r="I269" s="50">
        <v>3.4</v>
      </c>
      <c r="J269" s="50">
        <v>0</v>
      </c>
      <c r="K269" s="50">
        <v>3.4</v>
      </c>
      <c r="L269" s="225"/>
      <c r="M269" s="191">
        <v>0.8</v>
      </c>
      <c r="N269" s="50">
        <v>0.2</v>
      </c>
      <c r="O269" s="225">
        <v>2E-3</v>
      </c>
      <c r="P269" s="50">
        <v>0.11</v>
      </c>
      <c r="Q269" s="50">
        <v>0.05</v>
      </c>
      <c r="R269" s="50">
        <v>0.01</v>
      </c>
      <c r="S269" s="225">
        <v>0</v>
      </c>
      <c r="T269" s="225">
        <v>4.9000000000000004</v>
      </c>
      <c r="U269" s="239">
        <v>123</v>
      </c>
      <c r="V269" s="191" t="s">
        <v>501</v>
      </c>
      <c r="W269" s="239">
        <v>11</v>
      </c>
      <c r="X269" s="239">
        <v>101</v>
      </c>
      <c r="Y269" s="239">
        <v>166</v>
      </c>
      <c r="Z269" s="239">
        <v>52</v>
      </c>
      <c r="AA269" s="191">
        <v>0.4</v>
      </c>
      <c r="AB269" s="191">
        <v>0.01</v>
      </c>
      <c r="AC269" s="191">
        <v>2.1</v>
      </c>
      <c r="AD269" s="191">
        <v>2</v>
      </c>
      <c r="AE269" s="50">
        <v>1</v>
      </c>
      <c r="AF269" s="50" t="s">
        <v>501</v>
      </c>
      <c r="AG269" s="50" t="s">
        <v>501</v>
      </c>
      <c r="AH269" s="50">
        <v>0.04</v>
      </c>
      <c r="AI269" s="50">
        <v>0.04</v>
      </c>
      <c r="AJ269" s="50">
        <v>0.14000000000000001</v>
      </c>
      <c r="AK269" s="50">
        <v>0.1</v>
      </c>
      <c r="AL269" s="50">
        <v>0.04</v>
      </c>
      <c r="AM269" s="50">
        <v>5</v>
      </c>
      <c r="AN269" s="239">
        <v>1</v>
      </c>
    </row>
    <row r="270" spans="1:40" ht="12.5" x14ac:dyDescent="0.25">
      <c r="A270" s="420"/>
      <c r="B270" s="418"/>
      <c r="C270" s="431"/>
      <c r="G270" s="225"/>
      <c r="L270" s="225"/>
      <c r="M270" s="191"/>
      <c r="O270" s="225"/>
      <c r="S270" s="225"/>
      <c r="T270" s="225"/>
      <c r="U270" s="239"/>
      <c r="V270" s="191"/>
      <c r="W270" s="239"/>
      <c r="X270" s="239"/>
      <c r="Y270" s="239"/>
      <c r="Z270" s="239"/>
      <c r="AA270" s="191"/>
      <c r="AB270" s="191"/>
      <c r="AC270" s="191"/>
      <c r="AD270" s="191"/>
      <c r="AN270" s="239"/>
    </row>
    <row r="271" spans="1:40" ht="12.5" x14ac:dyDescent="0.25">
      <c r="A271" s="417">
        <v>1</v>
      </c>
      <c r="B271" s="418" t="s">
        <v>785</v>
      </c>
      <c r="C271" s="431" t="s">
        <v>140</v>
      </c>
      <c r="D271" s="50">
        <v>1</v>
      </c>
      <c r="E271" s="239">
        <v>135.1</v>
      </c>
      <c r="F271" s="50">
        <v>93.3</v>
      </c>
      <c r="G271" s="225">
        <v>0.5</v>
      </c>
      <c r="H271" s="50">
        <v>0.49</v>
      </c>
      <c r="I271" s="50">
        <v>2.8</v>
      </c>
      <c r="J271" s="50">
        <v>0</v>
      </c>
      <c r="K271" s="50">
        <v>2.8</v>
      </c>
      <c r="L271" s="225">
        <v>1.3</v>
      </c>
      <c r="M271" s="191">
        <v>0.3</v>
      </c>
      <c r="N271" s="50">
        <v>1.9</v>
      </c>
      <c r="O271" s="225">
        <v>0</v>
      </c>
      <c r="P271" s="50">
        <v>0.21</v>
      </c>
      <c r="Q271" s="50">
        <v>0.33</v>
      </c>
      <c r="R271" s="50">
        <v>0.83</v>
      </c>
      <c r="S271" s="225">
        <v>0</v>
      </c>
      <c r="T271" s="225">
        <v>0.5</v>
      </c>
      <c r="U271" s="239">
        <v>4</v>
      </c>
      <c r="V271" s="191">
        <v>0.6</v>
      </c>
      <c r="W271" s="239">
        <v>85</v>
      </c>
      <c r="X271" s="239">
        <v>49</v>
      </c>
      <c r="Y271" s="239">
        <v>141</v>
      </c>
      <c r="Z271" s="239">
        <v>12</v>
      </c>
      <c r="AA271" s="191">
        <v>0.23</v>
      </c>
      <c r="AB271" s="191">
        <v>0.12</v>
      </c>
      <c r="AC271" s="191">
        <v>1.3</v>
      </c>
      <c r="AD271" s="191">
        <v>170</v>
      </c>
      <c r="AE271" s="50">
        <v>3</v>
      </c>
      <c r="AF271" s="50" t="s">
        <v>501</v>
      </c>
      <c r="AG271" s="50">
        <v>0</v>
      </c>
      <c r="AH271" s="50">
        <v>0.01</v>
      </c>
      <c r="AI271" s="50">
        <v>0.16</v>
      </c>
      <c r="AJ271" s="50">
        <v>7.0000000000000007E-2</v>
      </c>
      <c r="AK271" s="50">
        <v>0.1</v>
      </c>
      <c r="AL271" s="191">
        <v>4.1000000000000002E-2</v>
      </c>
      <c r="AM271" s="50">
        <v>2</v>
      </c>
      <c r="AN271" s="239">
        <v>0</v>
      </c>
    </row>
    <row r="272" spans="1:40" ht="12.5" x14ac:dyDescent="0.25">
      <c r="A272" s="420"/>
      <c r="B272" s="418"/>
      <c r="C272" s="431"/>
      <c r="G272" s="225"/>
      <c r="L272" s="225"/>
      <c r="M272" s="191"/>
      <c r="O272" s="225"/>
      <c r="S272" s="225"/>
      <c r="T272" s="225"/>
      <c r="U272" s="239"/>
      <c r="V272" s="191"/>
      <c r="W272" s="239"/>
      <c r="X272" s="239"/>
      <c r="Y272" s="239"/>
      <c r="Z272" s="239"/>
      <c r="AA272" s="191"/>
      <c r="AB272" s="191"/>
      <c r="AC272" s="191"/>
      <c r="AD272" s="191"/>
      <c r="AL272" s="191"/>
      <c r="AN272" s="239"/>
    </row>
    <row r="273" spans="1:145" ht="12.5" x14ac:dyDescent="0.25">
      <c r="A273" s="417">
        <v>2</v>
      </c>
      <c r="B273" s="418" t="s">
        <v>789</v>
      </c>
      <c r="C273" s="431" t="s">
        <v>1402</v>
      </c>
      <c r="D273" s="50">
        <v>1</v>
      </c>
      <c r="E273" s="239">
        <v>269.5</v>
      </c>
      <c r="F273" s="50">
        <v>87.8</v>
      </c>
      <c r="G273" s="225">
        <v>4.5</v>
      </c>
      <c r="H273" s="50">
        <v>0.52</v>
      </c>
      <c r="I273" s="50">
        <v>3.3</v>
      </c>
      <c r="J273" s="50">
        <v>0</v>
      </c>
      <c r="K273" s="50">
        <v>3.3</v>
      </c>
      <c r="L273" s="225">
        <v>0</v>
      </c>
      <c r="M273" s="191">
        <v>0.7</v>
      </c>
      <c r="N273" s="50">
        <v>3.7</v>
      </c>
      <c r="O273" s="225">
        <v>1.0999999999999999E-2</v>
      </c>
      <c r="P273" s="50">
        <v>2.35</v>
      </c>
      <c r="Q273" s="50">
        <v>1.0900000000000001</v>
      </c>
      <c r="R273" s="50">
        <v>0.08</v>
      </c>
      <c r="S273" s="225">
        <v>0</v>
      </c>
      <c r="T273" s="225">
        <v>4.5</v>
      </c>
      <c r="U273" s="239">
        <v>162</v>
      </c>
      <c r="V273" s="191">
        <v>0.1</v>
      </c>
      <c r="W273" s="239">
        <v>14</v>
      </c>
      <c r="X273" s="239">
        <v>93</v>
      </c>
      <c r="Y273" s="239">
        <v>190</v>
      </c>
      <c r="Z273" s="239">
        <v>71</v>
      </c>
      <c r="AA273" s="191">
        <v>0.59</v>
      </c>
      <c r="AB273" s="191">
        <v>0.01</v>
      </c>
      <c r="AC273" s="191">
        <v>2.2000000000000002</v>
      </c>
      <c r="AD273" s="191">
        <v>4</v>
      </c>
      <c r="AE273" s="50">
        <v>40</v>
      </c>
      <c r="AF273" s="50">
        <v>20</v>
      </c>
      <c r="AG273" s="50">
        <v>0.03</v>
      </c>
      <c r="AH273" s="50">
        <v>0.13</v>
      </c>
      <c r="AI273" s="50">
        <v>0.02</v>
      </c>
      <c r="AJ273" s="50">
        <v>0.15</v>
      </c>
      <c r="AK273" s="50">
        <v>0.1</v>
      </c>
      <c r="AL273" s="191">
        <v>1.6E-2</v>
      </c>
      <c r="AM273" s="50">
        <v>7</v>
      </c>
      <c r="AN273" s="239">
        <v>1</v>
      </c>
    </row>
    <row r="274" spans="1:145" ht="12.5" x14ac:dyDescent="0.25">
      <c r="A274" s="417"/>
      <c r="B274" s="418"/>
      <c r="C274" s="431"/>
      <c r="G274" s="225"/>
      <c r="L274" s="225"/>
      <c r="M274" s="191"/>
      <c r="O274" s="225"/>
      <c r="S274" s="225"/>
      <c r="T274" s="225"/>
      <c r="U274" s="239"/>
      <c r="V274" s="191"/>
      <c r="W274" s="239"/>
      <c r="X274" s="239"/>
      <c r="Y274" s="239"/>
      <c r="Z274" s="239"/>
      <c r="AA274" s="191"/>
      <c r="AB274" s="191"/>
      <c r="AC274" s="191"/>
      <c r="AD274" s="191"/>
      <c r="AN274" s="239"/>
    </row>
    <row r="275" spans="1:145" ht="12.5" x14ac:dyDescent="0.25">
      <c r="A275" s="417">
        <v>2</v>
      </c>
      <c r="B275" s="418" t="s">
        <v>792</v>
      </c>
      <c r="C275" s="431" t="s">
        <v>1599</v>
      </c>
      <c r="D275" s="50">
        <v>1</v>
      </c>
      <c r="E275" s="239">
        <v>274.2</v>
      </c>
      <c r="F275" s="50">
        <v>84.4</v>
      </c>
      <c r="G275" s="225">
        <v>12.7</v>
      </c>
      <c r="H275" s="50">
        <v>0.49</v>
      </c>
      <c r="I275" s="50">
        <v>3.1</v>
      </c>
      <c r="J275" s="50">
        <v>0</v>
      </c>
      <c r="K275" s="50">
        <v>3.1</v>
      </c>
      <c r="L275" s="225">
        <v>0</v>
      </c>
      <c r="M275" s="191">
        <v>1</v>
      </c>
      <c r="N275" s="50">
        <v>1.3</v>
      </c>
      <c r="O275" s="225" t="s">
        <v>501</v>
      </c>
      <c r="P275" s="50">
        <v>0.81</v>
      </c>
      <c r="Q275" s="50">
        <v>0.34</v>
      </c>
      <c r="R275" s="50">
        <v>0.04</v>
      </c>
      <c r="S275" s="225">
        <v>0</v>
      </c>
      <c r="T275" s="225">
        <v>12.7</v>
      </c>
      <c r="U275" s="239">
        <v>100</v>
      </c>
      <c r="V275" s="191">
        <v>0.1</v>
      </c>
      <c r="W275" s="239">
        <v>11</v>
      </c>
      <c r="X275" s="239">
        <v>81</v>
      </c>
      <c r="Y275" s="239">
        <v>130</v>
      </c>
      <c r="Z275" s="239">
        <v>47</v>
      </c>
      <c r="AA275" s="191">
        <v>0.3</v>
      </c>
      <c r="AB275" s="191">
        <v>0.01</v>
      </c>
      <c r="AC275" s="191">
        <v>1</v>
      </c>
      <c r="AD275" s="191" t="s">
        <v>501</v>
      </c>
      <c r="AE275" s="50" t="s">
        <v>501</v>
      </c>
      <c r="AG275" s="50" t="s">
        <v>501</v>
      </c>
      <c r="AH275" s="50" t="s">
        <v>501</v>
      </c>
      <c r="AI275" s="50">
        <v>0.03</v>
      </c>
      <c r="AJ275" s="50">
        <v>0.16</v>
      </c>
      <c r="AK275" s="50">
        <v>0.1</v>
      </c>
      <c r="AL275" s="50">
        <v>0.05</v>
      </c>
      <c r="AM275" s="50">
        <v>12</v>
      </c>
      <c r="AN275" s="239">
        <v>0</v>
      </c>
    </row>
    <row r="276" spans="1:145" ht="12.5" x14ac:dyDescent="0.25">
      <c r="A276" s="417"/>
      <c r="B276" s="418"/>
      <c r="C276" s="431"/>
      <c r="G276" s="225"/>
      <c r="L276" s="225"/>
      <c r="M276" s="191"/>
      <c r="O276" s="225"/>
      <c r="S276" s="225"/>
      <c r="T276" s="225"/>
      <c r="U276" s="239"/>
      <c r="V276" s="191"/>
      <c r="W276" s="239"/>
      <c r="X276" s="239"/>
      <c r="Y276" s="239"/>
      <c r="Z276" s="239"/>
      <c r="AA276" s="191"/>
      <c r="AB276" s="191"/>
      <c r="AC276" s="191"/>
      <c r="AD276" s="191"/>
      <c r="AN276" s="239"/>
    </row>
    <row r="277" spans="1:145" ht="12.5" x14ac:dyDescent="0.25">
      <c r="A277" s="417">
        <v>2</v>
      </c>
      <c r="B277" s="418" t="s">
        <v>793</v>
      </c>
      <c r="C277" s="431" t="s">
        <v>1509</v>
      </c>
      <c r="D277" s="50">
        <v>1</v>
      </c>
      <c r="E277" s="50">
        <v>451</v>
      </c>
      <c r="F277" s="225">
        <v>76</v>
      </c>
      <c r="G277" s="225">
        <v>16.09090909090909</v>
      </c>
      <c r="H277" s="50">
        <v>0.63</v>
      </c>
      <c r="I277" s="225">
        <v>4</v>
      </c>
      <c r="J277" s="50">
        <v>0</v>
      </c>
      <c r="K277" s="50">
        <v>4</v>
      </c>
      <c r="L277" s="225"/>
      <c r="M277" s="191">
        <v>1</v>
      </c>
      <c r="N277" s="225">
        <v>3</v>
      </c>
      <c r="O277" s="216">
        <v>3.0000000000000001E-3</v>
      </c>
      <c r="P277" s="191">
        <v>2</v>
      </c>
      <c r="Q277" s="191">
        <v>0.7</v>
      </c>
      <c r="R277" s="191">
        <v>0.1</v>
      </c>
      <c r="S277" s="225">
        <v>1</v>
      </c>
      <c r="T277" s="225">
        <v>15.80952380952381</v>
      </c>
      <c r="U277" s="239">
        <v>122</v>
      </c>
      <c r="V277" s="191">
        <v>0.1</v>
      </c>
      <c r="W277" s="239">
        <v>13</v>
      </c>
      <c r="X277" s="239">
        <v>96</v>
      </c>
      <c r="Y277" s="239">
        <v>170</v>
      </c>
      <c r="Z277" s="239">
        <v>58</v>
      </c>
      <c r="AA277" s="191">
        <v>0.4</v>
      </c>
      <c r="AB277" s="191" t="s">
        <v>501</v>
      </c>
      <c r="AC277" s="191">
        <v>2</v>
      </c>
      <c r="AD277" s="191" t="s">
        <v>501</v>
      </c>
      <c r="AF277" s="50">
        <v>21</v>
      </c>
      <c r="AH277" s="50">
        <v>0.05</v>
      </c>
      <c r="AI277" s="50">
        <v>0.06</v>
      </c>
      <c r="AJ277" s="50">
        <v>0.27</v>
      </c>
      <c r="AK277" s="50">
        <v>0.2</v>
      </c>
      <c r="AL277" s="50">
        <v>0.1</v>
      </c>
      <c r="AM277" s="50">
        <v>18</v>
      </c>
      <c r="AN277" s="239">
        <v>1</v>
      </c>
    </row>
    <row r="278" spans="1:145" ht="12.5" x14ac:dyDescent="0.25">
      <c r="A278" s="417"/>
      <c r="B278" s="418"/>
      <c r="C278" s="431"/>
      <c r="G278" s="225"/>
      <c r="L278" s="225"/>
      <c r="M278" s="191"/>
      <c r="O278" s="225"/>
      <c r="S278" s="225"/>
      <c r="T278" s="225"/>
      <c r="U278" s="239"/>
      <c r="V278" s="191"/>
      <c r="W278" s="239"/>
      <c r="X278" s="239"/>
      <c r="Y278" s="239"/>
      <c r="Z278" s="239"/>
      <c r="AA278" s="191"/>
      <c r="AB278" s="191"/>
      <c r="AC278" s="191"/>
      <c r="AD278" s="191"/>
      <c r="AN278" s="239"/>
    </row>
    <row r="279" spans="1:145" ht="12.5" x14ac:dyDescent="0.25">
      <c r="A279" s="417">
        <v>2</v>
      </c>
      <c r="B279" s="418" t="s">
        <v>795</v>
      </c>
      <c r="C279" s="431" t="s">
        <v>141</v>
      </c>
      <c r="D279" s="50">
        <v>1</v>
      </c>
      <c r="E279" s="239">
        <v>354.7</v>
      </c>
      <c r="F279" s="50">
        <v>80.099999999999994</v>
      </c>
      <c r="G279" s="225">
        <v>15</v>
      </c>
      <c r="H279" s="191">
        <v>0.6</v>
      </c>
      <c r="I279" s="50">
        <v>3.8</v>
      </c>
      <c r="J279" s="50">
        <v>0</v>
      </c>
      <c r="K279" s="50">
        <v>3.8</v>
      </c>
      <c r="L279" s="225">
        <v>0</v>
      </c>
      <c r="M279" s="191">
        <v>0.8</v>
      </c>
      <c r="N279" s="50">
        <v>1.5</v>
      </c>
      <c r="O279" s="225">
        <v>7.0000000000000001E-3</v>
      </c>
      <c r="P279" s="50">
        <v>0.94</v>
      </c>
      <c r="Q279" s="50">
        <v>0.3</v>
      </c>
      <c r="R279" s="50">
        <v>0.08</v>
      </c>
      <c r="S279" s="225">
        <v>0</v>
      </c>
      <c r="T279" s="225">
        <v>15</v>
      </c>
      <c r="U279" s="239">
        <v>145</v>
      </c>
      <c r="V279" s="191" t="s">
        <v>501</v>
      </c>
      <c r="W279" s="239">
        <v>15</v>
      </c>
      <c r="X279" s="239">
        <v>106</v>
      </c>
      <c r="Y279" s="239">
        <v>197</v>
      </c>
      <c r="Z279" s="239">
        <v>74</v>
      </c>
      <c r="AA279" s="191">
        <v>0.54</v>
      </c>
      <c r="AB279" s="191">
        <v>0.06</v>
      </c>
      <c r="AC279" s="191">
        <v>2.2999999999999998</v>
      </c>
      <c r="AD279" s="191">
        <v>52</v>
      </c>
      <c r="AE279" s="50">
        <v>25</v>
      </c>
      <c r="AF279" s="50">
        <v>29</v>
      </c>
      <c r="AG279" s="50">
        <v>0.01</v>
      </c>
      <c r="AI279" s="50">
        <v>0.02</v>
      </c>
      <c r="AJ279" s="50">
        <v>0.15</v>
      </c>
      <c r="AK279" s="50">
        <v>0.1</v>
      </c>
      <c r="AL279" s="191">
        <v>5.5E-2</v>
      </c>
      <c r="AM279" s="50">
        <v>7</v>
      </c>
      <c r="AN279" s="239" t="s">
        <v>501</v>
      </c>
    </row>
    <row r="280" spans="1:145" ht="12.5" x14ac:dyDescent="0.25">
      <c r="A280" s="417"/>
      <c r="B280" s="418"/>
      <c r="C280" s="431"/>
      <c r="G280" s="225"/>
      <c r="L280" s="225"/>
      <c r="M280" s="191"/>
      <c r="O280" s="225"/>
      <c r="S280" s="225"/>
      <c r="T280" s="225"/>
      <c r="U280" s="239"/>
      <c r="V280" s="191"/>
      <c r="W280" s="239"/>
      <c r="X280" s="239"/>
      <c r="Y280" s="239"/>
      <c r="Z280" s="239"/>
      <c r="AA280" s="191"/>
      <c r="AB280" s="191"/>
      <c r="AC280" s="191"/>
      <c r="AD280" s="191"/>
      <c r="AL280" s="191"/>
      <c r="AN280" s="239"/>
    </row>
    <row r="281" spans="1:145" s="200" customFormat="1" x14ac:dyDescent="0.3">
      <c r="A281" s="382"/>
      <c r="B281" s="272"/>
      <c r="C281" s="404" t="s">
        <v>1335</v>
      </c>
      <c r="D281" s="12"/>
      <c r="E281" s="12"/>
      <c r="F281" s="50"/>
      <c r="G281" s="225"/>
      <c r="H281" s="50"/>
      <c r="I281" s="50"/>
      <c r="J281" s="50"/>
      <c r="K281" s="50"/>
      <c r="L281" s="225"/>
      <c r="M281" s="191"/>
      <c r="N281" s="50"/>
      <c r="O281" s="225"/>
      <c r="P281" s="50"/>
      <c r="Q281" s="50"/>
      <c r="R281" s="50"/>
      <c r="S281" s="225"/>
      <c r="T281" s="225"/>
      <c r="U281" s="239"/>
      <c r="V281" s="191"/>
      <c r="W281" s="239"/>
      <c r="X281" s="239"/>
      <c r="Y281" s="239"/>
      <c r="Z281" s="239"/>
      <c r="AA281" s="191"/>
      <c r="AB281" s="191"/>
      <c r="AC281" s="191"/>
      <c r="AD281" s="191"/>
      <c r="AE281" s="50"/>
      <c r="AF281" s="50"/>
      <c r="AG281" s="50"/>
      <c r="AH281" s="50"/>
      <c r="AI281" s="50"/>
      <c r="AJ281" s="50"/>
      <c r="AK281" s="50"/>
      <c r="AL281" s="191"/>
      <c r="AM281" s="50"/>
      <c r="AN281" s="239"/>
      <c r="AO281" s="50"/>
      <c r="AP281" s="50"/>
      <c r="AQ281" s="50"/>
      <c r="AR281" s="50"/>
      <c r="AS281" s="50"/>
      <c r="AT281" s="50"/>
      <c r="AU281" s="50"/>
      <c r="AV281" s="50"/>
      <c r="AW281" s="50"/>
      <c r="AX281" s="50"/>
      <c r="AY281" s="50"/>
      <c r="AZ281" s="50"/>
      <c r="BA281" s="50"/>
      <c r="BB281" s="50"/>
      <c r="BC281" s="50"/>
      <c r="BD281" s="50"/>
      <c r="BE281" s="50"/>
      <c r="BF281" s="50"/>
      <c r="BG281" s="50"/>
      <c r="BH281" s="50"/>
      <c r="BI281" s="50"/>
      <c r="BJ281" s="50"/>
      <c r="BK281" s="50"/>
      <c r="BL281" s="50"/>
      <c r="BM281" s="50"/>
      <c r="BN281" s="50"/>
      <c r="BO281" s="50"/>
      <c r="BP281" s="50"/>
      <c r="BQ281" s="50"/>
      <c r="BR281" s="50"/>
      <c r="BS281" s="50"/>
      <c r="BT281" s="50"/>
      <c r="BU281" s="50"/>
      <c r="BV281" s="50"/>
      <c r="BW281" s="50"/>
      <c r="BX281" s="50"/>
      <c r="BY281" s="50"/>
      <c r="BZ281" s="50"/>
      <c r="CA281" s="50"/>
      <c r="CB281" s="50"/>
      <c r="CC281" s="50"/>
      <c r="CD281" s="50"/>
      <c r="CE281" s="50"/>
      <c r="CF281" s="50"/>
      <c r="CG281" s="50"/>
      <c r="CH281" s="50"/>
      <c r="CI281" s="50"/>
      <c r="CJ281" s="50"/>
      <c r="CK281" s="50"/>
      <c r="CL281" s="50"/>
      <c r="CM281" s="50"/>
      <c r="CN281" s="50"/>
      <c r="CO281" s="50"/>
      <c r="CP281" s="50"/>
      <c r="CQ281" s="50"/>
      <c r="CR281" s="50"/>
      <c r="CS281" s="50"/>
      <c r="CT281" s="50"/>
      <c r="CU281" s="50"/>
      <c r="CV281" s="50"/>
      <c r="CW281" s="50"/>
      <c r="CX281" s="50"/>
      <c r="CY281" s="50"/>
      <c r="CZ281" s="50"/>
      <c r="DA281" s="50"/>
      <c r="DB281" s="50"/>
      <c r="DC281" s="50"/>
      <c r="DD281" s="50"/>
      <c r="DE281" s="50"/>
      <c r="DF281" s="50"/>
      <c r="DG281" s="50"/>
      <c r="DH281" s="50"/>
      <c r="DI281" s="50"/>
      <c r="DJ281" s="50"/>
      <c r="DK281" s="50"/>
      <c r="DL281" s="50"/>
      <c r="DM281" s="50"/>
      <c r="DN281" s="50"/>
      <c r="DO281" s="50"/>
      <c r="DP281" s="50"/>
      <c r="DQ281" s="50"/>
      <c r="DR281" s="50"/>
      <c r="DS281" s="50"/>
      <c r="DT281" s="50"/>
      <c r="DU281" s="50"/>
      <c r="DV281" s="50"/>
      <c r="DW281" s="50"/>
      <c r="DX281" s="50"/>
      <c r="DY281" s="50"/>
      <c r="DZ281" s="50"/>
      <c r="EA281" s="50"/>
      <c r="EB281" s="50"/>
      <c r="EC281" s="50"/>
      <c r="ED281" s="50"/>
      <c r="EE281" s="50"/>
      <c r="EF281" s="50"/>
      <c r="EG281" s="50"/>
      <c r="EH281" s="50"/>
      <c r="EI281" s="50"/>
      <c r="EJ281" s="50"/>
      <c r="EK281" s="50"/>
      <c r="EL281" s="50"/>
      <c r="EM281" s="50"/>
      <c r="EN281" s="50"/>
      <c r="EO281" s="50"/>
    </row>
    <row r="282" spans="1:145" ht="12.5" x14ac:dyDescent="0.25">
      <c r="A282" s="417">
        <v>1</v>
      </c>
      <c r="B282" s="418" t="s">
        <v>796</v>
      </c>
      <c r="C282" s="431" t="s">
        <v>149</v>
      </c>
      <c r="D282" s="50">
        <v>1</v>
      </c>
      <c r="E282" s="239">
        <v>615.70000000000005</v>
      </c>
      <c r="F282" s="225">
        <v>75</v>
      </c>
      <c r="G282" s="225">
        <v>1.2</v>
      </c>
      <c r="H282" s="50">
        <v>2.02</v>
      </c>
      <c r="I282" s="50">
        <v>12.6</v>
      </c>
      <c r="J282" s="50">
        <v>0</v>
      </c>
      <c r="K282" s="50">
        <v>12.6</v>
      </c>
      <c r="L282" s="225">
        <v>0</v>
      </c>
      <c r="M282" s="191">
        <v>0.9</v>
      </c>
      <c r="N282" s="50">
        <v>10.3</v>
      </c>
      <c r="O282" s="225">
        <v>0.41899999999999998</v>
      </c>
      <c r="P282" s="50">
        <v>3.03</v>
      </c>
      <c r="Q282" s="50">
        <v>4.01</v>
      </c>
      <c r="R282" s="50">
        <v>1.36</v>
      </c>
      <c r="S282" s="225">
        <v>0</v>
      </c>
      <c r="T282" s="225">
        <v>1.2</v>
      </c>
      <c r="U282" s="239">
        <v>39</v>
      </c>
      <c r="V282" s="191">
        <v>1.8</v>
      </c>
      <c r="W282" s="239">
        <v>9</v>
      </c>
      <c r="X282" s="239">
        <v>192</v>
      </c>
      <c r="Y282" s="239">
        <v>98</v>
      </c>
      <c r="Z282" s="239">
        <v>126</v>
      </c>
      <c r="AA282" s="191">
        <v>1.1499999999999999</v>
      </c>
      <c r="AB282" s="191">
        <v>0.12</v>
      </c>
      <c r="AC282" s="191">
        <v>30.8</v>
      </c>
      <c r="AD282" s="191">
        <v>60</v>
      </c>
      <c r="AE282" s="50">
        <v>66</v>
      </c>
      <c r="AF282" s="50" t="s">
        <v>501</v>
      </c>
      <c r="AG282" s="50">
        <v>7.94</v>
      </c>
      <c r="AH282" s="50">
        <v>3.48</v>
      </c>
      <c r="AI282" s="50">
        <v>0.13</v>
      </c>
      <c r="AJ282" s="50">
        <v>0.4</v>
      </c>
      <c r="AK282" s="50">
        <v>0.1</v>
      </c>
      <c r="AL282" s="191">
        <v>4.2000000000000003E-2</v>
      </c>
      <c r="AM282" s="50">
        <v>46</v>
      </c>
      <c r="AN282" s="239">
        <v>0</v>
      </c>
    </row>
    <row r="283" spans="1:145" ht="12.5" x14ac:dyDescent="0.25">
      <c r="A283" s="417"/>
      <c r="B283" s="418"/>
      <c r="C283" s="431"/>
      <c r="G283" s="225"/>
      <c r="L283" s="225"/>
      <c r="M283" s="191"/>
      <c r="O283" s="225"/>
      <c r="S283" s="225"/>
      <c r="T283" s="225"/>
      <c r="U283" s="239"/>
      <c r="V283" s="191"/>
      <c r="W283" s="239"/>
      <c r="X283" s="239"/>
      <c r="Y283" s="239"/>
      <c r="Z283" s="239"/>
      <c r="AA283" s="191"/>
      <c r="AB283" s="191"/>
      <c r="AC283" s="191"/>
      <c r="AD283" s="191"/>
      <c r="AL283" s="191"/>
      <c r="AN283" s="239"/>
    </row>
    <row r="284" spans="1:145" ht="12.5" x14ac:dyDescent="0.25">
      <c r="A284" s="417">
        <v>2</v>
      </c>
      <c r="B284" s="418" t="s">
        <v>797</v>
      </c>
      <c r="C284" s="431" t="s">
        <v>1117</v>
      </c>
      <c r="D284" s="50">
        <v>1</v>
      </c>
      <c r="E284" s="239">
        <v>214.5</v>
      </c>
      <c r="F284" s="50">
        <v>86.8</v>
      </c>
      <c r="G284" s="225">
        <v>1.1000000000000001</v>
      </c>
      <c r="H284" s="50">
        <v>1.81</v>
      </c>
      <c r="I284" s="50">
        <v>11.3</v>
      </c>
      <c r="J284" s="50">
        <v>0</v>
      </c>
      <c r="K284" s="50">
        <v>11.3</v>
      </c>
      <c r="L284" s="225">
        <v>0</v>
      </c>
      <c r="M284" s="191">
        <v>0.7</v>
      </c>
      <c r="N284" s="50">
        <v>0.1</v>
      </c>
      <c r="O284" s="225">
        <v>0</v>
      </c>
      <c r="P284" s="50">
        <v>0</v>
      </c>
      <c r="Q284" s="50">
        <v>0</v>
      </c>
      <c r="R284" s="50">
        <v>0</v>
      </c>
      <c r="S284" s="225">
        <v>0</v>
      </c>
      <c r="T284" s="225">
        <v>1.1000000000000001</v>
      </c>
      <c r="U284" s="239">
        <v>4</v>
      </c>
      <c r="V284" s="191">
        <v>0.1</v>
      </c>
      <c r="W284" s="239">
        <v>7</v>
      </c>
      <c r="X284" s="239">
        <v>27</v>
      </c>
      <c r="Y284" s="239">
        <v>79</v>
      </c>
      <c r="Z284" s="239">
        <v>131</v>
      </c>
      <c r="AA284" s="191">
        <v>0.06</v>
      </c>
      <c r="AB284" s="191">
        <v>0.05</v>
      </c>
      <c r="AC284" s="191">
        <v>19</v>
      </c>
      <c r="AD284" s="191">
        <v>20</v>
      </c>
      <c r="AE284" s="50">
        <v>0</v>
      </c>
      <c r="AF284" s="50">
        <v>0</v>
      </c>
      <c r="AG284" s="50">
        <v>0</v>
      </c>
      <c r="AH284" s="191">
        <v>0</v>
      </c>
      <c r="AI284" s="50">
        <v>0.06</v>
      </c>
      <c r="AJ284" s="50">
        <v>0.38</v>
      </c>
      <c r="AK284" s="50">
        <v>0.1</v>
      </c>
      <c r="AL284" s="191">
        <v>1E-3</v>
      </c>
      <c r="AM284" s="50" t="s">
        <v>501</v>
      </c>
      <c r="AN284" s="239">
        <v>0</v>
      </c>
    </row>
    <row r="285" spans="1:145" ht="12.5" x14ac:dyDescent="0.25">
      <c r="A285" s="417"/>
      <c r="B285" s="418"/>
      <c r="C285" s="431"/>
      <c r="G285" s="225"/>
      <c r="L285" s="225"/>
      <c r="M285" s="191"/>
      <c r="O285" s="225"/>
      <c r="S285" s="225"/>
      <c r="T285" s="225"/>
      <c r="U285" s="239"/>
      <c r="V285" s="191"/>
      <c r="W285" s="239"/>
      <c r="X285" s="239"/>
      <c r="Y285" s="239"/>
      <c r="Z285" s="239"/>
      <c r="AA285" s="191"/>
      <c r="AB285" s="191"/>
      <c r="AC285" s="191"/>
      <c r="AD285" s="191"/>
      <c r="AL285" s="191"/>
      <c r="AN285" s="239"/>
    </row>
    <row r="286" spans="1:145" ht="12.5" x14ac:dyDescent="0.25">
      <c r="A286" s="417">
        <v>2</v>
      </c>
      <c r="B286" s="418" t="s">
        <v>798</v>
      </c>
      <c r="C286" s="431" t="s">
        <v>1118</v>
      </c>
      <c r="D286" s="50">
        <v>1</v>
      </c>
      <c r="E286" s="239">
        <v>1433.5</v>
      </c>
      <c r="F286" s="50">
        <v>49.1</v>
      </c>
      <c r="G286" s="225">
        <v>3.6</v>
      </c>
      <c r="H286" s="50">
        <v>2.61</v>
      </c>
      <c r="I286" s="50">
        <v>16.3</v>
      </c>
      <c r="J286" s="50">
        <v>0</v>
      </c>
      <c r="K286" s="50">
        <v>16.3</v>
      </c>
      <c r="L286" s="225">
        <v>0</v>
      </c>
      <c r="M286" s="191">
        <v>1.4</v>
      </c>
      <c r="N286" s="50">
        <v>29.6</v>
      </c>
      <c r="O286" s="225">
        <v>1.238</v>
      </c>
      <c r="P286" s="50">
        <v>8.6999999999999993</v>
      </c>
      <c r="Q286" s="50">
        <v>11.41</v>
      </c>
      <c r="R286" s="50">
        <v>4.0199999999999996</v>
      </c>
      <c r="S286" s="225">
        <v>0</v>
      </c>
      <c r="T286" s="225">
        <v>3.6</v>
      </c>
      <c r="U286" s="239">
        <v>104</v>
      </c>
      <c r="V286" s="191">
        <v>4.8</v>
      </c>
      <c r="W286" s="239">
        <v>10</v>
      </c>
      <c r="X286" s="239">
        <v>388</v>
      </c>
      <c r="Y286" s="239">
        <v>81</v>
      </c>
      <c r="Z286" s="239">
        <v>45</v>
      </c>
      <c r="AA286" s="191">
        <v>2.76</v>
      </c>
      <c r="AB286" s="191">
        <v>0.19</v>
      </c>
      <c r="AC286" s="191">
        <v>45.2</v>
      </c>
      <c r="AD286" s="191">
        <v>140</v>
      </c>
      <c r="AE286" s="50">
        <v>255</v>
      </c>
      <c r="AF286" s="50" t="s">
        <v>501</v>
      </c>
      <c r="AG286" s="50">
        <v>18.71</v>
      </c>
      <c r="AH286" s="50">
        <v>8.15</v>
      </c>
      <c r="AI286" s="50">
        <v>0.28999999999999998</v>
      </c>
      <c r="AJ286" s="50">
        <v>0.44</v>
      </c>
      <c r="AK286" s="50" t="s">
        <v>501</v>
      </c>
      <c r="AL286" s="191">
        <v>0.157</v>
      </c>
      <c r="AM286" s="50">
        <v>152</v>
      </c>
      <c r="AN286" s="239">
        <v>0</v>
      </c>
    </row>
    <row r="287" spans="1:145" ht="12.5" x14ac:dyDescent="0.25">
      <c r="A287" s="417"/>
      <c r="B287" s="418"/>
      <c r="C287" s="431"/>
      <c r="G287" s="225"/>
      <c r="L287" s="225"/>
      <c r="M287" s="191"/>
      <c r="O287" s="225"/>
      <c r="S287" s="225"/>
      <c r="T287" s="225"/>
      <c r="U287" s="239"/>
      <c r="V287" s="191"/>
      <c r="W287" s="239"/>
      <c r="X287" s="239"/>
      <c r="Y287" s="239"/>
      <c r="Z287" s="239"/>
      <c r="AA287" s="191"/>
      <c r="AB287" s="191"/>
      <c r="AC287" s="191"/>
      <c r="AL287" s="191"/>
      <c r="AN287" s="239"/>
    </row>
    <row r="288" spans="1:145" ht="13.5" customHeight="1" x14ac:dyDescent="0.25">
      <c r="A288" s="417">
        <v>2</v>
      </c>
      <c r="B288" s="418" t="s">
        <v>799</v>
      </c>
      <c r="C288" s="431" t="s">
        <v>1550</v>
      </c>
      <c r="D288" s="50">
        <v>1</v>
      </c>
      <c r="E288" s="239">
        <v>993.30173775671426</v>
      </c>
      <c r="F288" s="225">
        <v>63.617693522906791</v>
      </c>
      <c r="G288" s="225">
        <v>1.5916271721958926</v>
      </c>
      <c r="H288" s="191">
        <v>1.6571879936808847</v>
      </c>
      <c r="I288" s="225">
        <v>10.390995260663507</v>
      </c>
      <c r="J288" s="50">
        <v>0</v>
      </c>
      <c r="K288" s="225">
        <v>10.390995260663507</v>
      </c>
      <c r="L288" s="225">
        <v>0</v>
      </c>
      <c r="M288" s="191">
        <v>3.0805687203791474</v>
      </c>
      <c r="N288" s="225">
        <v>21.358609794628755</v>
      </c>
      <c r="O288" s="225">
        <v>0.33179304897314377</v>
      </c>
      <c r="P288" s="191">
        <v>5.5339652448657191</v>
      </c>
      <c r="Q288" s="191">
        <v>9.8724328593996837</v>
      </c>
      <c r="R288" s="191">
        <v>3.8206951026856242</v>
      </c>
      <c r="S288" s="225">
        <v>0</v>
      </c>
      <c r="T288" s="225">
        <v>1.528436018957346</v>
      </c>
      <c r="U288" s="239">
        <v>46.406003159557663</v>
      </c>
      <c r="V288" s="191">
        <v>1.43957345971564</v>
      </c>
      <c r="W288" s="239">
        <v>10.189573459715641</v>
      </c>
      <c r="X288" s="239">
        <v>162.22353870458136</v>
      </c>
      <c r="Y288" s="239">
        <v>98.597946287519747</v>
      </c>
      <c r="Z288" s="239">
        <v>1122.7488151658767</v>
      </c>
      <c r="AA288" s="191">
        <v>0.95655608214849919</v>
      </c>
      <c r="AB288" s="191">
        <v>9.7551342812006323E-2</v>
      </c>
      <c r="AC288" s="191">
        <v>24.589257503949447</v>
      </c>
      <c r="AD288" s="191">
        <v>47.630331753554501</v>
      </c>
      <c r="AE288" s="239">
        <v>173.45971563981041</v>
      </c>
      <c r="AF288" s="239">
        <v>1.8957345971563981</v>
      </c>
      <c r="AG288" s="191">
        <v>7.0627962085308065</v>
      </c>
      <c r="AH288" s="191">
        <v>5.1267772511848344</v>
      </c>
      <c r="AI288" s="191">
        <v>9.9802527646129555E-2</v>
      </c>
      <c r="AJ288" s="191">
        <v>0.28372827804107431</v>
      </c>
      <c r="AK288" s="225">
        <v>8.6295418641390217E-2</v>
      </c>
      <c r="AL288" s="191">
        <v>3.1623222748815169E-2</v>
      </c>
      <c r="AM288" s="239">
        <v>25.849131121642969</v>
      </c>
      <c r="AN288" s="239">
        <v>0.11848341232227488</v>
      </c>
    </row>
    <row r="289" spans="1:145" ht="12.5" x14ac:dyDescent="0.25">
      <c r="A289" s="420"/>
      <c r="B289" s="418"/>
      <c r="C289" s="431"/>
      <c r="G289" s="225"/>
      <c r="L289" s="225"/>
      <c r="M289" s="191"/>
      <c r="O289" s="225"/>
      <c r="S289" s="225"/>
      <c r="T289" s="225"/>
      <c r="U289" s="239"/>
      <c r="V289" s="191"/>
      <c r="W289" s="239"/>
      <c r="X289" s="239"/>
      <c r="Y289" s="239"/>
      <c r="Z289" s="239"/>
      <c r="AA289" s="191"/>
      <c r="AB289" s="191"/>
    </row>
    <row r="290" spans="1:145" ht="12.5" x14ac:dyDescent="0.25">
      <c r="A290" s="417">
        <v>1</v>
      </c>
      <c r="B290" s="418" t="s">
        <v>800</v>
      </c>
      <c r="C290" s="431" t="s">
        <v>148</v>
      </c>
      <c r="D290" s="50">
        <v>1</v>
      </c>
      <c r="E290" s="239">
        <v>615.70000000000005</v>
      </c>
      <c r="F290" s="225">
        <v>75</v>
      </c>
      <c r="G290" s="225">
        <v>1.2</v>
      </c>
      <c r="H290" s="50">
        <v>2.02</v>
      </c>
      <c r="I290" s="50">
        <v>12.6</v>
      </c>
      <c r="J290" s="50">
        <v>0</v>
      </c>
      <c r="K290" s="50">
        <v>12.6</v>
      </c>
      <c r="L290" s="225">
        <v>0</v>
      </c>
      <c r="M290" s="191">
        <v>0.9</v>
      </c>
      <c r="N290" s="50">
        <v>10.3</v>
      </c>
      <c r="O290" s="225">
        <v>0.41899999999999998</v>
      </c>
      <c r="P290" s="50">
        <v>3.01</v>
      </c>
      <c r="Q290" s="50">
        <v>4</v>
      </c>
      <c r="R290" s="50">
        <v>1.36</v>
      </c>
      <c r="S290" s="225">
        <v>0</v>
      </c>
      <c r="T290" s="225">
        <v>1.2</v>
      </c>
      <c r="U290" s="239">
        <v>39</v>
      </c>
      <c r="V290" s="191">
        <v>1.8</v>
      </c>
      <c r="W290" s="239">
        <v>9</v>
      </c>
      <c r="X290" s="239">
        <v>192</v>
      </c>
      <c r="Y290" s="239">
        <v>98</v>
      </c>
      <c r="Z290" s="239">
        <v>126</v>
      </c>
      <c r="AA290" s="191">
        <v>1.1499999999999999</v>
      </c>
      <c r="AB290" s="191">
        <v>0.12</v>
      </c>
      <c r="AC290" s="191">
        <v>30.8</v>
      </c>
      <c r="AD290" s="191">
        <v>60</v>
      </c>
      <c r="AE290" s="50">
        <v>66</v>
      </c>
      <c r="AF290" s="50" t="s">
        <v>501</v>
      </c>
      <c r="AG290" s="50">
        <v>7.94</v>
      </c>
      <c r="AH290" s="50">
        <v>3.48</v>
      </c>
      <c r="AI290" s="50">
        <v>0.11</v>
      </c>
      <c r="AJ290" s="50">
        <v>0.38</v>
      </c>
      <c r="AK290" s="50">
        <v>0.1</v>
      </c>
      <c r="AL290" s="50">
        <v>0.04</v>
      </c>
      <c r="AM290" s="50">
        <v>35</v>
      </c>
      <c r="AN290" s="239">
        <v>0</v>
      </c>
    </row>
    <row r="291" spans="1:145" ht="12.5" x14ac:dyDescent="0.25">
      <c r="A291" s="417"/>
      <c r="B291" s="418"/>
      <c r="C291" s="431"/>
      <c r="G291" s="225"/>
      <c r="L291" s="225"/>
      <c r="M291" s="191"/>
      <c r="O291" s="225"/>
      <c r="S291" s="225"/>
      <c r="T291" s="225"/>
      <c r="U291" s="239"/>
      <c r="V291" s="191"/>
      <c r="W291" s="239"/>
      <c r="X291" s="239"/>
      <c r="Y291" s="239"/>
      <c r="Z291" s="239"/>
      <c r="AA291" s="191"/>
      <c r="AB291" s="191"/>
      <c r="AC291" s="191"/>
      <c r="AD291" s="191"/>
      <c r="AN291" s="239"/>
    </row>
    <row r="292" spans="1:145" ht="12.5" x14ac:dyDescent="0.25">
      <c r="A292" s="417">
        <v>2</v>
      </c>
      <c r="B292" s="418" t="s">
        <v>801</v>
      </c>
      <c r="C292" s="431" t="s">
        <v>210</v>
      </c>
      <c r="D292" s="50">
        <v>1</v>
      </c>
      <c r="E292" s="239">
        <v>753.7</v>
      </c>
      <c r="F292" s="50">
        <v>70.8</v>
      </c>
      <c r="G292" s="225">
        <v>1.5</v>
      </c>
      <c r="H292" s="50">
        <v>2.0499999999999998</v>
      </c>
      <c r="I292" s="50">
        <v>12.8</v>
      </c>
      <c r="J292" s="50">
        <v>0</v>
      </c>
      <c r="K292" s="50">
        <v>12.8</v>
      </c>
      <c r="L292" s="225">
        <v>0</v>
      </c>
      <c r="M292" s="191">
        <v>1.1000000000000001</v>
      </c>
      <c r="N292" s="50">
        <v>13.8</v>
      </c>
      <c r="O292" s="225">
        <v>0.88400000000000001</v>
      </c>
      <c r="P292" s="50">
        <v>3.68</v>
      </c>
      <c r="Q292" s="50">
        <v>6.53</v>
      </c>
      <c r="R292" s="50">
        <v>1.22</v>
      </c>
      <c r="S292" s="225">
        <v>0</v>
      </c>
      <c r="T292" s="225">
        <v>1.5</v>
      </c>
      <c r="U292" s="239">
        <v>64</v>
      </c>
      <c r="V292" s="191">
        <v>3.9</v>
      </c>
      <c r="W292" s="239">
        <v>17</v>
      </c>
      <c r="X292" s="239">
        <v>220</v>
      </c>
      <c r="Y292" s="239">
        <v>222</v>
      </c>
      <c r="Z292" s="239">
        <v>146</v>
      </c>
      <c r="AA292" s="191">
        <v>1.41</v>
      </c>
      <c r="AB292" s="191">
        <v>0.06</v>
      </c>
      <c r="AC292" s="191">
        <v>36.4</v>
      </c>
      <c r="AD292" s="191">
        <v>80</v>
      </c>
      <c r="AE292" s="50">
        <v>399</v>
      </c>
      <c r="AF292" s="50">
        <v>86</v>
      </c>
      <c r="AG292" s="50">
        <v>5</v>
      </c>
      <c r="AH292" s="50">
        <v>0.74</v>
      </c>
      <c r="AI292" s="50">
        <v>0.16</v>
      </c>
      <c r="AJ292" s="50">
        <v>0.4</v>
      </c>
      <c r="AK292" s="50">
        <v>0.2</v>
      </c>
      <c r="AL292" s="50">
        <v>0.25</v>
      </c>
      <c r="AM292" s="50">
        <v>80</v>
      </c>
      <c r="AN292" s="239">
        <v>0</v>
      </c>
    </row>
    <row r="293" spans="1:145" ht="12.5" x14ac:dyDescent="0.25">
      <c r="A293" s="417"/>
      <c r="B293" s="418"/>
      <c r="C293" s="431"/>
      <c r="G293" s="225"/>
      <c r="L293" s="225"/>
      <c r="M293" s="191"/>
      <c r="O293" s="225"/>
      <c r="S293" s="225"/>
      <c r="T293" s="225"/>
      <c r="U293" s="239"/>
      <c r="V293" s="191"/>
      <c r="W293" s="239"/>
      <c r="X293" s="239"/>
      <c r="Y293" s="239"/>
      <c r="Z293" s="239"/>
      <c r="AA293" s="191"/>
      <c r="AB293" s="191"/>
      <c r="AC293" s="191"/>
      <c r="AD293" s="191"/>
      <c r="AN293" s="239"/>
    </row>
    <row r="294" spans="1:145" ht="12.5" x14ac:dyDescent="0.25">
      <c r="A294" s="417">
        <v>1</v>
      </c>
      <c r="B294" s="418" t="s">
        <v>802</v>
      </c>
      <c r="C294" s="431" t="s">
        <v>152</v>
      </c>
      <c r="D294" s="50">
        <v>1</v>
      </c>
      <c r="E294" s="239">
        <v>762.9</v>
      </c>
      <c r="F294" s="50">
        <v>71.400000000000006</v>
      </c>
      <c r="G294" s="225">
        <v>1.1000000000000001</v>
      </c>
      <c r="H294" s="50">
        <v>1.92</v>
      </c>
      <c r="I294" s="225">
        <v>12</v>
      </c>
      <c r="J294" s="50">
        <v>0</v>
      </c>
      <c r="K294" s="225">
        <v>12</v>
      </c>
      <c r="L294" s="225">
        <v>0</v>
      </c>
      <c r="M294" s="191">
        <v>0.9</v>
      </c>
      <c r="N294" s="50">
        <v>14.6</v>
      </c>
      <c r="O294" s="225">
        <v>0.39900000000000002</v>
      </c>
      <c r="P294" s="50">
        <v>3.47</v>
      </c>
      <c r="Q294" s="50">
        <v>4.7</v>
      </c>
      <c r="R294" s="50">
        <v>4.38</v>
      </c>
      <c r="S294" s="225">
        <v>0</v>
      </c>
      <c r="T294" s="225">
        <v>1.1000000000000001</v>
      </c>
      <c r="U294" s="239">
        <v>37</v>
      </c>
      <c r="V294" s="191">
        <v>1.7</v>
      </c>
      <c r="W294" s="239">
        <v>9</v>
      </c>
      <c r="X294" s="239">
        <v>183</v>
      </c>
      <c r="Y294" s="239">
        <v>93</v>
      </c>
      <c r="Z294" s="239">
        <v>120</v>
      </c>
      <c r="AA294" s="191">
        <v>1.0900000000000001</v>
      </c>
      <c r="AB294" s="191">
        <v>0.11</v>
      </c>
      <c r="AC294" s="191">
        <v>29.3</v>
      </c>
      <c r="AD294" s="191">
        <v>57</v>
      </c>
      <c r="AE294" s="50">
        <v>63</v>
      </c>
      <c r="AF294" s="50">
        <v>1</v>
      </c>
      <c r="AG294" s="50">
        <v>7.56</v>
      </c>
      <c r="AH294" s="50">
        <v>6.08</v>
      </c>
      <c r="AI294" s="50">
        <v>0.1</v>
      </c>
      <c r="AJ294" s="50">
        <v>0.36</v>
      </c>
      <c r="AK294" s="50">
        <v>0.1</v>
      </c>
      <c r="AL294" s="191">
        <v>3.7999999999999999E-2</v>
      </c>
      <c r="AM294" s="50">
        <v>33</v>
      </c>
      <c r="AN294" s="239">
        <v>0</v>
      </c>
    </row>
    <row r="295" spans="1:145" ht="12.5" x14ac:dyDescent="0.25">
      <c r="A295" s="417"/>
      <c r="B295" s="418"/>
      <c r="C295" s="431"/>
      <c r="G295" s="225"/>
      <c r="L295" s="225"/>
      <c r="M295" s="191"/>
      <c r="O295" s="225"/>
      <c r="S295" s="225"/>
      <c r="T295" s="225"/>
      <c r="U295" s="239"/>
      <c r="V295" s="191"/>
      <c r="W295" s="239"/>
      <c r="X295" s="239"/>
      <c r="Y295" s="239"/>
      <c r="Z295" s="239"/>
      <c r="AA295" s="191"/>
      <c r="AB295" s="191"/>
      <c r="AC295" s="191"/>
      <c r="AD295" s="191"/>
      <c r="AL295" s="191"/>
      <c r="AN295" s="239"/>
    </row>
    <row r="296" spans="1:145" ht="12.5" x14ac:dyDescent="0.25">
      <c r="A296" s="417">
        <v>2</v>
      </c>
      <c r="B296" s="418" t="s">
        <v>803</v>
      </c>
      <c r="C296" s="431" t="s">
        <v>211</v>
      </c>
      <c r="D296" s="50">
        <v>1</v>
      </c>
      <c r="E296" s="239">
        <v>691.9</v>
      </c>
      <c r="F296" s="50">
        <v>72.5</v>
      </c>
      <c r="G296" s="225">
        <v>1.2</v>
      </c>
      <c r="H296" s="50">
        <v>2.19</v>
      </c>
      <c r="I296" s="50">
        <v>13.7</v>
      </c>
      <c r="J296" s="50">
        <v>0</v>
      </c>
      <c r="K296" s="50">
        <v>13.7</v>
      </c>
      <c r="L296" s="225">
        <v>0</v>
      </c>
      <c r="M296" s="191">
        <v>0.8</v>
      </c>
      <c r="N296" s="50">
        <v>11.9</v>
      </c>
      <c r="O296" s="225">
        <v>0.93300000000000005</v>
      </c>
      <c r="P296" s="50">
        <v>3.63</v>
      </c>
      <c r="Q296" s="50">
        <v>4.57</v>
      </c>
      <c r="R296" s="50">
        <v>1.66</v>
      </c>
      <c r="S296" s="225">
        <v>0</v>
      </c>
      <c r="T296" s="225">
        <v>1.2</v>
      </c>
      <c r="U296" s="239">
        <v>99</v>
      </c>
      <c r="V296" s="191">
        <v>4.0999999999999996</v>
      </c>
      <c r="W296" s="239">
        <v>13</v>
      </c>
      <c r="X296" s="239">
        <v>170</v>
      </c>
      <c r="Y296" s="239">
        <v>142</v>
      </c>
      <c r="Z296" s="239">
        <v>151</v>
      </c>
      <c r="AA296" s="191">
        <v>1.58</v>
      </c>
      <c r="AB296" s="191">
        <v>0.06</v>
      </c>
      <c r="AC296" s="191">
        <v>34</v>
      </c>
      <c r="AD296" s="191">
        <v>38</v>
      </c>
      <c r="AE296" s="50">
        <v>166</v>
      </c>
      <c r="AI296" s="50">
        <v>0.11</v>
      </c>
      <c r="AJ296" s="50">
        <v>0.47</v>
      </c>
      <c r="AK296" s="50" t="s">
        <v>501</v>
      </c>
      <c r="AL296" s="191">
        <v>0.13100000000000001</v>
      </c>
      <c r="AM296" s="50">
        <v>71</v>
      </c>
      <c r="AN296" s="239">
        <v>0</v>
      </c>
    </row>
    <row r="297" spans="1:145" ht="12.5" x14ac:dyDescent="0.25">
      <c r="A297" s="420"/>
      <c r="B297" s="418"/>
      <c r="C297" s="431"/>
      <c r="G297" s="225"/>
      <c r="L297" s="225"/>
      <c r="M297" s="191"/>
      <c r="O297" s="225"/>
      <c r="S297" s="225"/>
      <c r="T297" s="225"/>
      <c r="U297" s="239"/>
      <c r="V297" s="191"/>
      <c r="W297" s="239"/>
      <c r="X297" s="239"/>
      <c r="Y297" s="239"/>
      <c r="Z297" s="239"/>
      <c r="AA297" s="191"/>
      <c r="AB297" s="191"/>
      <c r="AC297" s="191"/>
      <c r="AD297" s="191"/>
      <c r="AN297" s="239"/>
    </row>
    <row r="298" spans="1:145" ht="15.75" customHeight="1" x14ac:dyDescent="0.25">
      <c r="A298" s="417">
        <v>1</v>
      </c>
      <c r="B298" s="418" t="s">
        <v>805</v>
      </c>
      <c r="C298" s="431" t="s">
        <v>213</v>
      </c>
      <c r="D298" s="50">
        <v>1</v>
      </c>
      <c r="E298" s="239">
        <v>633.20000000000005</v>
      </c>
      <c r="F298" s="50">
        <v>75.5</v>
      </c>
      <c r="G298" s="225">
        <v>2</v>
      </c>
      <c r="H298" s="50">
        <v>1.61</v>
      </c>
      <c r="I298" s="225">
        <v>10</v>
      </c>
      <c r="K298" s="225">
        <v>10</v>
      </c>
      <c r="L298" s="225">
        <v>0</v>
      </c>
      <c r="M298" s="191">
        <v>0.9</v>
      </c>
      <c r="N298" s="50">
        <v>11.6</v>
      </c>
      <c r="O298" s="225">
        <v>0.312</v>
      </c>
      <c r="P298" s="50">
        <v>2.98</v>
      </c>
      <c r="Q298" s="50">
        <v>4.57</v>
      </c>
      <c r="R298" s="50">
        <v>2.08</v>
      </c>
      <c r="S298" s="225">
        <v>0</v>
      </c>
      <c r="T298" s="225">
        <v>2</v>
      </c>
      <c r="U298" s="239">
        <v>56</v>
      </c>
      <c r="V298" s="191">
        <v>1.4</v>
      </c>
      <c r="W298" s="239">
        <v>9</v>
      </c>
      <c r="X298" s="239">
        <v>162</v>
      </c>
      <c r="Y298" s="239">
        <v>107</v>
      </c>
      <c r="Z298" s="239">
        <v>136</v>
      </c>
      <c r="AA298" s="191">
        <v>0.93</v>
      </c>
      <c r="AB298" s="191">
        <v>0.09</v>
      </c>
      <c r="AC298" s="191">
        <v>23.2</v>
      </c>
      <c r="AD298" s="191">
        <v>45</v>
      </c>
      <c r="AE298" s="50">
        <v>87</v>
      </c>
      <c r="AF298" s="50">
        <v>170</v>
      </c>
      <c r="AG298" s="50">
        <v>6.12</v>
      </c>
      <c r="AH298" s="191">
        <v>2.8</v>
      </c>
      <c r="AI298" s="50">
        <v>0.09</v>
      </c>
      <c r="AJ298" s="50">
        <v>0.32</v>
      </c>
      <c r="AK298" s="50">
        <v>0.1</v>
      </c>
      <c r="AL298" s="50">
        <v>0.04</v>
      </c>
      <c r="AM298" s="50">
        <v>27</v>
      </c>
      <c r="AN298" s="239" t="s">
        <v>501</v>
      </c>
    </row>
    <row r="299" spans="1:145" ht="12.5" x14ac:dyDescent="0.25">
      <c r="A299" s="420"/>
      <c r="B299" s="418"/>
      <c r="C299" s="431"/>
      <c r="G299" s="225"/>
      <c r="L299" s="225"/>
      <c r="M299" s="191"/>
      <c r="O299" s="225"/>
      <c r="S299" s="225"/>
      <c r="T299" s="225"/>
      <c r="U299" s="239"/>
      <c r="V299" s="191"/>
      <c r="W299" s="239"/>
      <c r="X299" s="239"/>
      <c r="Y299" s="239"/>
      <c r="Z299" s="239"/>
      <c r="AA299" s="191"/>
      <c r="AB299" s="191"/>
      <c r="AC299" s="191"/>
      <c r="AD299" s="191"/>
    </row>
    <row r="300" spans="1:145" s="200" customFormat="1" x14ac:dyDescent="0.3">
      <c r="A300" s="382"/>
      <c r="B300" s="272"/>
      <c r="C300" s="404" t="s">
        <v>1336</v>
      </c>
      <c r="D300" s="12"/>
      <c r="E300" s="12"/>
      <c r="F300" s="50"/>
      <c r="G300" s="225"/>
      <c r="H300" s="50"/>
      <c r="I300" s="50"/>
      <c r="J300" s="50"/>
      <c r="K300" s="50"/>
      <c r="L300" s="225"/>
      <c r="M300" s="191"/>
      <c r="N300" s="50"/>
      <c r="O300" s="225"/>
      <c r="P300" s="50"/>
      <c r="Q300" s="50"/>
      <c r="R300" s="50"/>
      <c r="S300" s="225"/>
      <c r="T300" s="225"/>
      <c r="U300" s="239"/>
      <c r="V300" s="191"/>
      <c r="W300" s="239"/>
      <c r="X300" s="239"/>
      <c r="Y300" s="239"/>
      <c r="Z300" s="239"/>
      <c r="AA300" s="191"/>
      <c r="AB300" s="191"/>
      <c r="AC300" s="191"/>
      <c r="AD300" s="191"/>
      <c r="AE300" s="50"/>
      <c r="AF300" s="50"/>
      <c r="AG300" s="50"/>
      <c r="AH300" s="50"/>
      <c r="AI300" s="50"/>
      <c r="AJ300" s="50"/>
      <c r="AK300" s="50"/>
      <c r="AL300" s="50"/>
      <c r="AM300" s="50"/>
      <c r="AN300" s="50"/>
      <c r="AO300" s="50"/>
      <c r="AP300" s="50"/>
      <c r="AQ300" s="50"/>
      <c r="AR300" s="50"/>
      <c r="AS300" s="50"/>
      <c r="AT300" s="50"/>
      <c r="AU300" s="50"/>
      <c r="AV300" s="50"/>
      <c r="AW300" s="50"/>
      <c r="AX300" s="50"/>
      <c r="AY300" s="50"/>
      <c r="AZ300" s="50"/>
      <c r="BA300" s="50"/>
      <c r="BB300" s="50"/>
      <c r="BC300" s="50"/>
      <c r="BD300" s="50"/>
      <c r="BE300" s="50"/>
      <c r="BF300" s="50"/>
      <c r="BG300" s="50"/>
      <c r="BH300" s="50"/>
      <c r="BI300" s="50"/>
      <c r="BJ300" s="50"/>
      <c r="BK300" s="50"/>
      <c r="BL300" s="50"/>
      <c r="BM300" s="50"/>
      <c r="BN300" s="50"/>
      <c r="BO300" s="50"/>
      <c r="BP300" s="50"/>
      <c r="BQ300" s="50"/>
      <c r="BR300" s="50"/>
      <c r="BS300" s="50"/>
      <c r="BT300" s="50"/>
      <c r="BU300" s="50"/>
      <c r="BV300" s="50"/>
      <c r="BW300" s="50"/>
      <c r="BX300" s="50"/>
      <c r="BY300" s="50"/>
      <c r="BZ300" s="50"/>
      <c r="CA300" s="50"/>
      <c r="CB300" s="50"/>
      <c r="CC300" s="50"/>
      <c r="CD300" s="50"/>
      <c r="CE300" s="50"/>
      <c r="CF300" s="50"/>
      <c r="CG300" s="50"/>
      <c r="CH300" s="50"/>
      <c r="CI300" s="50"/>
      <c r="CJ300" s="50"/>
      <c r="CK300" s="50"/>
      <c r="CL300" s="50"/>
      <c r="CM300" s="50"/>
      <c r="CN300" s="50"/>
      <c r="CO300" s="50"/>
      <c r="CP300" s="50"/>
      <c r="CQ300" s="50"/>
      <c r="CR300" s="50"/>
      <c r="CS300" s="50"/>
      <c r="CT300" s="50"/>
      <c r="CU300" s="50"/>
      <c r="CV300" s="50"/>
      <c r="CW300" s="50"/>
      <c r="CX300" s="50"/>
      <c r="CY300" s="50"/>
      <c r="CZ300" s="50"/>
      <c r="DA300" s="50"/>
      <c r="DB300" s="50"/>
      <c r="DC300" s="50"/>
      <c r="DD300" s="50"/>
      <c r="DE300" s="50"/>
      <c r="DF300" s="50"/>
      <c r="DG300" s="50"/>
      <c r="DH300" s="50"/>
      <c r="DI300" s="50"/>
      <c r="DJ300" s="50"/>
      <c r="DK300" s="50"/>
      <c r="DL300" s="50"/>
      <c r="DM300" s="50"/>
      <c r="DN300" s="50"/>
      <c r="DO300" s="50"/>
      <c r="DP300" s="50"/>
      <c r="DQ300" s="50"/>
      <c r="DR300" s="50"/>
      <c r="DS300" s="50"/>
      <c r="DT300" s="50"/>
      <c r="DU300" s="50"/>
      <c r="DV300" s="50"/>
      <c r="DW300" s="50"/>
      <c r="DX300" s="50"/>
      <c r="DY300" s="50"/>
      <c r="DZ300" s="50"/>
      <c r="EA300" s="50"/>
      <c r="EB300" s="50"/>
      <c r="EC300" s="50"/>
      <c r="ED300" s="50"/>
      <c r="EE300" s="50"/>
      <c r="EF300" s="50"/>
      <c r="EG300" s="50"/>
      <c r="EH300" s="50"/>
      <c r="EI300" s="50"/>
      <c r="EJ300" s="50"/>
      <c r="EK300" s="50"/>
      <c r="EL300" s="50"/>
      <c r="EM300" s="50"/>
      <c r="EN300" s="50"/>
      <c r="EO300" s="50"/>
    </row>
    <row r="301" spans="1:145" ht="12.5" x14ac:dyDescent="0.25">
      <c r="A301" s="417">
        <v>2</v>
      </c>
      <c r="B301" s="418" t="s">
        <v>806</v>
      </c>
      <c r="C301" s="431" t="s">
        <v>224</v>
      </c>
      <c r="D301" s="50">
        <v>0.75</v>
      </c>
      <c r="E301" s="239">
        <v>148.34</v>
      </c>
      <c r="F301" s="50">
        <v>91.4</v>
      </c>
      <c r="G301" s="225">
        <v>1.8181818181818181</v>
      </c>
      <c r="H301" s="50">
        <v>0.47</v>
      </c>
      <c r="I301" s="50">
        <v>2.9</v>
      </c>
      <c r="J301" s="194" t="s">
        <v>508</v>
      </c>
      <c r="K301" s="50">
        <v>0</v>
      </c>
      <c r="L301" s="225"/>
      <c r="M301" s="191">
        <v>0.57999999999999996</v>
      </c>
      <c r="N301" s="50">
        <v>0.6</v>
      </c>
      <c r="O301" s="225">
        <v>0</v>
      </c>
      <c r="P301" s="50">
        <v>0.1</v>
      </c>
      <c r="Q301" s="50">
        <v>0.1</v>
      </c>
      <c r="R301" s="50">
        <v>0.2</v>
      </c>
      <c r="S301" s="225">
        <v>9.0909090909090912E-2</v>
      </c>
      <c r="T301" s="225">
        <v>1.8095238095238093</v>
      </c>
      <c r="U301" s="239">
        <v>27</v>
      </c>
      <c r="V301" s="191">
        <v>0.7</v>
      </c>
      <c r="W301" s="239">
        <v>13</v>
      </c>
      <c r="X301" s="239">
        <v>72</v>
      </c>
      <c r="Y301" s="239">
        <v>260</v>
      </c>
      <c r="Z301" s="239">
        <v>1</v>
      </c>
      <c r="AA301" s="191">
        <v>0.7</v>
      </c>
      <c r="AB301" s="191">
        <v>0.08</v>
      </c>
      <c r="AC301" s="191">
        <v>1</v>
      </c>
      <c r="AD301" s="191">
        <v>0.2</v>
      </c>
      <c r="AF301" s="50">
        <v>315</v>
      </c>
      <c r="AH301" s="50">
        <v>1.1599999999999999</v>
      </c>
      <c r="AI301" s="50">
        <v>0.16</v>
      </c>
      <c r="AJ301" s="50">
        <v>0.06</v>
      </c>
      <c r="AK301" s="225">
        <v>1</v>
      </c>
      <c r="AL301" s="50">
        <v>0.09</v>
      </c>
      <c r="AM301" s="50">
        <v>175</v>
      </c>
      <c r="AN301" s="50">
        <v>12</v>
      </c>
    </row>
    <row r="302" spans="1:145" ht="12.5" x14ac:dyDescent="0.25">
      <c r="A302" s="420"/>
      <c r="B302" s="418"/>
      <c r="C302" s="431"/>
      <c r="G302" s="225"/>
      <c r="L302" s="225"/>
      <c r="M302" s="191"/>
      <c r="O302" s="225"/>
      <c r="S302" s="225"/>
      <c r="T302" s="225"/>
      <c r="U302" s="239"/>
      <c r="V302" s="191"/>
      <c r="W302" s="239"/>
      <c r="X302" s="239"/>
      <c r="Y302" s="239"/>
      <c r="Z302" s="239"/>
      <c r="AA302" s="191"/>
      <c r="AB302" s="191"/>
      <c r="AC302" s="191"/>
      <c r="AD302" s="191"/>
    </row>
    <row r="303" spans="1:145" ht="12.5" x14ac:dyDescent="0.25">
      <c r="A303" s="417">
        <v>2</v>
      </c>
      <c r="B303" s="418" t="s">
        <v>808</v>
      </c>
      <c r="C303" s="431" t="s">
        <v>225</v>
      </c>
      <c r="D303" s="50">
        <v>1</v>
      </c>
      <c r="E303" s="239">
        <v>118.3</v>
      </c>
      <c r="F303" s="225">
        <v>90</v>
      </c>
      <c r="G303" s="225">
        <v>2.9</v>
      </c>
      <c r="H303" s="50">
        <v>0.35</v>
      </c>
      <c r="I303" s="50">
        <v>2.2000000000000002</v>
      </c>
      <c r="J303" s="50">
        <v>2.2000000000000002</v>
      </c>
      <c r="K303" s="50">
        <v>0</v>
      </c>
      <c r="L303" s="225">
        <v>2.1</v>
      </c>
      <c r="M303" s="191">
        <v>2.4</v>
      </c>
      <c r="N303" s="50">
        <v>0.4</v>
      </c>
      <c r="O303" s="225">
        <v>0</v>
      </c>
      <c r="P303" s="191">
        <v>0.1</v>
      </c>
      <c r="Q303" s="50">
        <v>0.01</v>
      </c>
      <c r="R303" s="50">
        <v>0.19</v>
      </c>
      <c r="S303" s="225">
        <v>0.8</v>
      </c>
      <c r="T303" s="225">
        <v>2.1</v>
      </c>
      <c r="U303" s="239">
        <v>26</v>
      </c>
      <c r="V303" s="191">
        <v>0.2</v>
      </c>
      <c r="W303" s="239">
        <v>16</v>
      </c>
      <c r="X303" s="239">
        <v>67</v>
      </c>
      <c r="Y303" s="239">
        <v>302</v>
      </c>
      <c r="Z303" s="239">
        <v>601</v>
      </c>
      <c r="AA303" s="191">
        <v>0.82</v>
      </c>
      <c r="AB303" s="191">
        <v>0.19</v>
      </c>
      <c r="AC303" s="191">
        <v>2.8</v>
      </c>
      <c r="AD303" s="191">
        <v>267</v>
      </c>
      <c r="AE303" s="50">
        <v>53</v>
      </c>
      <c r="AF303" s="50">
        <v>320</v>
      </c>
      <c r="AG303" s="50">
        <v>0</v>
      </c>
      <c r="AH303" s="50">
        <v>3.78</v>
      </c>
      <c r="AI303" s="50">
        <v>0.09</v>
      </c>
      <c r="AJ303" s="50">
        <v>0.16</v>
      </c>
      <c r="AK303" s="50">
        <v>1.5</v>
      </c>
      <c r="AL303" s="191">
        <v>0.17199999999999999</v>
      </c>
      <c r="AM303" s="50">
        <v>150</v>
      </c>
      <c r="AN303" s="50">
        <v>29</v>
      </c>
    </row>
    <row r="304" spans="1:145" ht="12.5" x14ac:dyDescent="0.25">
      <c r="A304" s="420"/>
      <c r="B304" s="418"/>
      <c r="C304" s="431"/>
      <c r="G304" s="225"/>
      <c r="L304" s="225"/>
      <c r="M304" s="191"/>
      <c r="O304" s="225"/>
      <c r="S304" s="225"/>
      <c r="T304" s="225"/>
      <c r="U304" s="239"/>
      <c r="V304" s="191"/>
      <c r="W304" s="239"/>
      <c r="X304" s="239"/>
      <c r="Y304" s="239"/>
      <c r="Z304" s="239"/>
      <c r="AA304" s="191"/>
      <c r="AB304" s="191"/>
      <c r="AC304" s="191"/>
      <c r="AD304" s="191"/>
    </row>
    <row r="305" spans="1:40" ht="12.5" x14ac:dyDescent="0.25">
      <c r="A305" s="417">
        <v>1</v>
      </c>
      <c r="B305" s="418" t="s">
        <v>809</v>
      </c>
      <c r="C305" s="431" t="s">
        <v>155</v>
      </c>
      <c r="D305" s="50">
        <v>1</v>
      </c>
      <c r="E305" s="239">
        <v>84.1</v>
      </c>
      <c r="F305" s="50">
        <v>93.6</v>
      </c>
      <c r="G305" s="225">
        <v>2.2000000000000002</v>
      </c>
      <c r="H305" s="191">
        <v>0.3</v>
      </c>
      <c r="I305" s="50">
        <v>1.9</v>
      </c>
      <c r="J305" s="50">
        <v>1.9</v>
      </c>
      <c r="K305" s="50">
        <v>0</v>
      </c>
      <c r="L305" s="225">
        <v>1.3</v>
      </c>
      <c r="M305" s="191">
        <v>1</v>
      </c>
      <c r="N305" s="50">
        <v>0.2</v>
      </c>
      <c r="O305" s="225">
        <v>0</v>
      </c>
      <c r="P305" s="50">
        <v>0.04</v>
      </c>
      <c r="Q305" s="50">
        <v>0.02</v>
      </c>
      <c r="R305" s="50">
        <v>0.08</v>
      </c>
      <c r="S305" s="225">
        <v>0.1</v>
      </c>
      <c r="T305" s="225">
        <v>2.1</v>
      </c>
      <c r="U305" s="239">
        <v>16</v>
      </c>
      <c r="V305" s="191">
        <v>0.8</v>
      </c>
      <c r="W305" s="239">
        <v>28</v>
      </c>
      <c r="X305" s="239">
        <v>63</v>
      </c>
      <c r="Y305" s="239">
        <v>389</v>
      </c>
      <c r="Z305" s="239">
        <v>3</v>
      </c>
      <c r="AA305" s="191">
        <v>0.55000000000000004</v>
      </c>
      <c r="AB305" s="191">
        <v>0.12</v>
      </c>
      <c r="AC305" s="191">
        <v>1</v>
      </c>
      <c r="AD305" s="191">
        <v>190</v>
      </c>
      <c r="AE305" s="50">
        <v>22</v>
      </c>
      <c r="AF305" s="50">
        <v>133</v>
      </c>
      <c r="AG305" s="50">
        <v>0</v>
      </c>
      <c r="AH305" s="50">
        <v>0.27</v>
      </c>
      <c r="AI305" s="50">
        <v>0.09</v>
      </c>
      <c r="AJ305" s="50">
        <v>0.05</v>
      </c>
      <c r="AK305" s="50">
        <v>0.1</v>
      </c>
      <c r="AL305" s="50">
        <v>0.12</v>
      </c>
      <c r="AM305" s="50">
        <v>16</v>
      </c>
      <c r="AN305" s="50">
        <v>17</v>
      </c>
    </row>
    <row r="306" spans="1:40" ht="12.5" x14ac:dyDescent="0.25">
      <c r="A306" s="417"/>
      <c r="B306" s="418"/>
      <c r="C306" s="431"/>
      <c r="G306" s="225"/>
      <c r="L306" s="225"/>
      <c r="M306" s="191"/>
      <c r="O306" s="225"/>
      <c r="S306" s="225"/>
      <c r="T306" s="225"/>
      <c r="U306" s="239"/>
      <c r="V306" s="191"/>
      <c r="W306" s="239"/>
      <c r="X306" s="239"/>
      <c r="Y306" s="239"/>
      <c r="Z306" s="239"/>
      <c r="AA306" s="191"/>
      <c r="AB306" s="191"/>
      <c r="AC306" s="191"/>
      <c r="AD306" s="191"/>
    </row>
    <row r="307" spans="1:40" ht="12.5" x14ac:dyDescent="0.25">
      <c r="A307" s="417">
        <v>1</v>
      </c>
      <c r="B307" s="418" t="s">
        <v>810</v>
      </c>
      <c r="C307" s="431" t="s">
        <v>154</v>
      </c>
      <c r="D307" s="50">
        <v>1</v>
      </c>
      <c r="E307" s="50">
        <v>54</v>
      </c>
      <c r="F307" s="50">
        <v>95.4</v>
      </c>
      <c r="G307" s="225">
        <v>1.2</v>
      </c>
      <c r="H307" s="50">
        <v>0.24</v>
      </c>
      <c r="I307" s="50">
        <v>1.5</v>
      </c>
      <c r="J307" s="50">
        <v>1.5</v>
      </c>
      <c r="K307" s="50">
        <v>0</v>
      </c>
      <c r="L307" s="225">
        <v>1.4</v>
      </c>
      <c r="M307" s="191">
        <v>0.8</v>
      </c>
      <c r="N307" s="50">
        <v>0.1</v>
      </c>
      <c r="O307" s="225">
        <v>0</v>
      </c>
      <c r="P307" s="50">
        <v>0.02</v>
      </c>
      <c r="Q307" s="50">
        <v>0.01</v>
      </c>
      <c r="R307" s="50">
        <v>0.04</v>
      </c>
      <c r="S307" s="225">
        <v>0.1</v>
      </c>
      <c r="T307" s="225">
        <v>1.1000000000000001</v>
      </c>
      <c r="U307" s="239">
        <v>18</v>
      </c>
      <c r="V307" s="191">
        <v>0.8</v>
      </c>
      <c r="W307" s="239">
        <v>24</v>
      </c>
      <c r="X307" s="239">
        <v>47</v>
      </c>
      <c r="Y307" s="239">
        <v>272</v>
      </c>
      <c r="Z307" s="239">
        <v>1</v>
      </c>
      <c r="AA307" s="191">
        <v>0.48</v>
      </c>
      <c r="AB307" s="191">
        <v>0.13</v>
      </c>
      <c r="AC307" s="191">
        <v>1</v>
      </c>
      <c r="AD307" s="191">
        <v>210</v>
      </c>
      <c r="AE307" s="50">
        <v>14</v>
      </c>
      <c r="AF307" s="50">
        <v>87</v>
      </c>
      <c r="AG307" s="50">
        <v>0</v>
      </c>
      <c r="AH307" s="50">
        <v>0.25</v>
      </c>
      <c r="AI307" s="50">
        <v>0.05</v>
      </c>
      <c r="AJ307" s="50">
        <v>0.04</v>
      </c>
      <c r="AK307" s="50">
        <v>0.6</v>
      </c>
      <c r="AL307" s="50">
        <v>0.09</v>
      </c>
      <c r="AM307" s="50">
        <v>3</v>
      </c>
      <c r="AN307" s="50">
        <v>12</v>
      </c>
    </row>
    <row r="308" spans="1:40" ht="12.5" x14ac:dyDescent="0.25">
      <c r="A308" s="420"/>
      <c r="B308" s="418"/>
      <c r="C308" s="431"/>
      <c r="G308" s="225"/>
      <c r="L308" s="225"/>
      <c r="M308" s="191"/>
      <c r="O308" s="225"/>
      <c r="S308" s="225"/>
      <c r="T308" s="225"/>
      <c r="U308" s="239"/>
      <c r="V308" s="191"/>
      <c r="W308" s="239"/>
      <c r="X308" s="239"/>
      <c r="Y308" s="239"/>
      <c r="Z308" s="239"/>
      <c r="AA308" s="191"/>
      <c r="AB308" s="191"/>
      <c r="AC308" s="191"/>
      <c r="AD308" s="191"/>
    </row>
    <row r="309" spans="1:40" ht="15" customHeight="1" x14ac:dyDescent="0.25">
      <c r="A309" s="417">
        <v>1</v>
      </c>
      <c r="B309" s="418" t="s">
        <v>811</v>
      </c>
      <c r="C309" s="431" t="s">
        <v>156</v>
      </c>
      <c r="D309" s="50">
        <v>1</v>
      </c>
      <c r="E309" s="239">
        <v>145.30000000000001</v>
      </c>
      <c r="F309" s="50">
        <v>89.2</v>
      </c>
      <c r="G309" s="225">
        <v>5.8</v>
      </c>
      <c r="H309" s="50">
        <v>0.26</v>
      </c>
      <c r="I309" s="50">
        <v>1.6</v>
      </c>
      <c r="J309" s="50">
        <v>1.6</v>
      </c>
      <c r="K309" s="50">
        <v>0</v>
      </c>
      <c r="L309" s="225">
        <v>2.4</v>
      </c>
      <c r="M309" s="191">
        <v>1.1000000000000001</v>
      </c>
      <c r="N309" s="50">
        <v>0.1</v>
      </c>
      <c r="O309" s="225">
        <v>0</v>
      </c>
      <c r="P309" s="50">
        <v>0.02</v>
      </c>
      <c r="Q309" s="50">
        <v>0.02</v>
      </c>
      <c r="R309" s="50">
        <v>0.04</v>
      </c>
      <c r="S309" s="225">
        <v>0.4</v>
      </c>
      <c r="T309" s="225">
        <v>5.4</v>
      </c>
      <c r="U309" s="239">
        <v>17</v>
      </c>
      <c r="V309" s="191">
        <v>0.8</v>
      </c>
      <c r="W309" s="239">
        <v>26</v>
      </c>
      <c r="X309" s="239">
        <v>29</v>
      </c>
      <c r="Y309" s="239">
        <v>381</v>
      </c>
      <c r="Z309" s="239">
        <v>105</v>
      </c>
      <c r="AA309" s="191">
        <v>0.28999999999999998</v>
      </c>
      <c r="AB309" s="191">
        <v>0.08</v>
      </c>
      <c r="AC309" s="191" t="s">
        <v>501</v>
      </c>
      <c r="AD309" s="191">
        <v>410</v>
      </c>
      <c r="AE309" s="50">
        <v>3</v>
      </c>
      <c r="AF309" s="50">
        <v>17</v>
      </c>
      <c r="AG309" s="50">
        <v>0</v>
      </c>
      <c r="AH309" s="50" t="s">
        <v>501</v>
      </c>
      <c r="AI309" s="50">
        <v>0.01</v>
      </c>
      <c r="AJ309" s="50">
        <v>0.02</v>
      </c>
      <c r="AK309" s="50">
        <v>0.4</v>
      </c>
      <c r="AL309" s="50">
        <v>0.03</v>
      </c>
      <c r="AM309" s="50">
        <v>20</v>
      </c>
      <c r="AN309" s="50">
        <v>3</v>
      </c>
    </row>
    <row r="310" spans="1:40" ht="12.5" x14ac:dyDescent="0.25">
      <c r="A310" s="417"/>
      <c r="B310" s="418"/>
      <c r="C310" s="431"/>
      <c r="G310" s="225"/>
      <c r="L310" s="225"/>
      <c r="M310" s="191"/>
      <c r="O310" s="225"/>
      <c r="S310" s="225"/>
      <c r="T310" s="225"/>
      <c r="U310" s="239"/>
      <c r="V310" s="191"/>
      <c r="W310" s="239"/>
      <c r="X310" s="239"/>
      <c r="Y310" s="239"/>
      <c r="Z310" s="239"/>
      <c r="AA310" s="191"/>
      <c r="AB310" s="191"/>
      <c r="AC310" s="191"/>
      <c r="AD310" s="191"/>
    </row>
    <row r="311" spans="1:40" ht="14.25" customHeight="1" x14ac:dyDescent="0.25">
      <c r="A311" s="417">
        <v>2</v>
      </c>
      <c r="B311" s="418" t="s">
        <v>814</v>
      </c>
      <c r="C311" s="431" t="s">
        <v>157</v>
      </c>
      <c r="D311" s="50">
        <v>1</v>
      </c>
      <c r="E311" s="239">
        <v>187.3</v>
      </c>
      <c r="F311" s="50">
        <v>86.5</v>
      </c>
      <c r="G311" s="225">
        <v>8</v>
      </c>
      <c r="H311" s="191">
        <v>0.3</v>
      </c>
      <c r="I311" s="50">
        <v>1.9</v>
      </c>
      <c r="J311" s="50">
        <v>1.9</v>
      </c>
      <c r="K311" s="50">
        <v>0</v>
      </c>
      <c r="L311" s="225">
        <v>2.8</v>
      </c>
      <c r="M311" s="191">
        <v>1</v>
      </c>
      <c r="N311" s="50">
        <v>0</v>
      </c>
      <c r="O311" s="225">
        <v>0</v>
      </c>
      <c r="P311" s="50" t="s">
        <v>501</v>
      </c>
      <c r="Q311" s="50">
        <v>0.01</v>
      </c>
      <c r="R311" s="50">
        <v>0.01</v>
      </c>
      <c r="S311" s="225">
        <v>0.6</v>
      </c>
      <c r="T311" s="225">
        <v>7.4</v>
      </c>
      <c r="U311" s="239">
        <v>15</v>
      </c>
      <c r="V311" s="191">
        <v>0.8</v>
      </c>
      <c r="W311" s="239">
        <v>35</v>
      </c>
      <c r="X311" s="239">
        <v>36</v>
      </c>
      <c r="Y311" s="239">
        <v>290</v>
      </c>
      <c r="Z311" s="239">
        <v>60</v>
      </c>
      <c r="AA311" s="191">
        <v>0.42</v>
      </c>
      <c r="AB311" s="191">
        <v>0.15</v>
      </c>
      <c r="AC311" s="191" t="s">
        <v>501</v>
      </c>
      <c r="AD311" s="191">
        <v>385</v>
      </c>
      <c r="AE311" s="50">
        <v>5</v>
      </c>
      <c r="AF311" s="50">
        <v>27</v>
      </c>
      <c r="AG311" s="50">
        <v>0</v>
      </c>
      <c r="AH311" s="50" t="s">
        <v>501</v>
      </c>
      <c r="AI311" s="50">
        <v>0.01</v>
      </c>
      <c r="AJ311" s="50">
        <v>0.01</v>
      </c>
      <c r="AK311" s="50">
        <v>0.2</v>
      </c>
      <c r="AL311" s="50">
        <v>0.02</v>
      </c>
      <c r="AM311" s="50">
        <v>17</v>
      </c>
      <c r="AN311" s="50">
        <v>3</v>
      </c>
    </row>
    <row r="312" spans="1:40" ht="12" customHeight="1" x14ac:dyDescent="0.25">
      <c r="A312" s="417"/>
      <c r="B312" s="418"/>
      <c r="C312" s="431"/>
      <c r="G312" s="225"/>
      <c r="L312" s="225"/>
      <c r="M312" s="191"/>
      <c r="O312" s="225"/>
      <c r="S312" s="225"/>
      <c r="T312" s="225"/>
      <c r="U312" s="239"/>
      <c r="V312" s="191"/>
      <c r="W312" s="239"/>
      <c r="X312" s="239"/>
      <c r="Y312" s="239"/>
      <c r="Z312" s="239"/>
      <c r="AA312" s="191"/>
      <c r="AB312" s="191"/>
      <c r="AC312" s="191"/>
      <c r="AD312" s="191"/>
    </row>
    <row r="313" spans="1:40" ht="13.5" customHeight="1" x14ac:dyDescent="0.25">
      <c r="A313" s="417">
        <v>1</v>
      </c>
      <c r="B313" s="418" t="s">
        <v>1250</v>
      </c>
      <c r="C313" s="431" t="s">
        <v>1251</v>
      </c>
      <c r="D313" s="50">
        <v>0.8</v>
      </c>
      <c r="E313" s="50">
        <v>181</v>
      </c>
      <c r="F313" s="50">
        <v>87.1</v>
      </c>
      <c r="G313" s="225">
        <v>6.9090909090909083</v>
      </c>
      <c r="H313" s="50">
        <v>0.27</v>
      </c>
      <c r="I313" s="50">
        <v>1.7</v>
      </c>
      <c r="J313" s="50">
        <v>1.7</v>
      </c>
      <c r="K313" s="50">
        <v>0</v>
      </c>
      <c r="L313" s="225">
        <v>2.4</v>
      </c>
      <c r="M313" s="191">
        <v>1.1000000000000001</v>
      </c>
      <c r="N313" s="50">
        <v>0.1</v>
      </c>
      <c r="O313" s="225">
        <v>0</v>
      </c>
      <c r="P313" s="50" t="s">
        <v>501</v>
      </c>
      <c r="Q313" s="50" t="s">
        <v>501</v>
      </c>
      <c r="R313" s="191">
        <v>0.1</v>
      </c>
      <c r="S313" s="225">
        <v>0.54545454545454541</v>
      </c>
      <c r="T313" s="225">
        <v>6.6666666666666661</v>
      </c>
      <c r="U313" s="239">
        <v>20</v>
      </c>
      <c r="V313" s="191">
        <v>1</v>
      </c>
      <c r="W313" s="239">
        <v>11</v>
      </c>
      <c r="X313" s="239">
        <v>51</v>
      </c>
      <c r="Y313" s="239">
        <v>380</v>
      </c>
      <c r="Z313" s="239">
        <v>66</v>
      </c>
      <c r="AA313" s="191">
        <v>0.4</v>
      </c>
      <c r="AB313" s="191">
        <v>0.03</v>
      </c>
      <c r="AC313" s="191" t="s">
        <v>501</v>
      </c>
      <c r="AD313" s="191">
        <v>700</v>
      </c>
      <c r="AF313" s="50">
        <v>20</v>
      </c>
      <c r="AH313" s="50" t="s">
        <v>501</v>
      </c>
      <c r="AI313" s="50">
        <v>0.01</v>
      </c>
      <c r="AJ313" s="50">
        <v>0.01</v>
      </c>
      <c r="AK313" s="50">
        <v>0.1</v>
      </c>
      <c r="AL313" s="50">
        <v>0.03</v>
      </c>
      <c r="AM313" s="50">
        <v>150</v>
      </c>
      <c r="AN313" s="239">
        <v>5</v>
      </c>
    </row>
    <row r="314" spans="1:40" ht="12.5" x14ac:dyDescent="0.25">
      <c r="A314" s="420"/>
      <c r="B314" s="418"/>
      <c r="C314" s="431"/>
      <c r="G314" s="225"/>
      <c r="L314" s="225"/>
      <c r="M314" s="191"/>
      <c r="O314" s="225"/>
      <c r="R314" s="191"/>
      <c r="S314" s="225"/>
      <c r="T314" s="225"/>
      <c r="U314" s="239"/>
      <c r="V314" s="191"/>
      <c r="W314" s="239"/>
      <c r="X314" s="239"/>
      <c r="Y314" s="239"/>
      <c r="Z314" s="239"/>
      <c r="AA314" s="191"/>
      <c r="AB314" s="191"/>
      <c r="AC314" s="191"/>
      <c r="AD314" s="191"/>
      <c r="AN314" s="239"/>
    </row>
    <row r="315" spans="1:40" ht="12.5" x14ac:dyDescent="0.25">
      <c r="A315" s="417">
        <v>1</v>
      </c>
      <c r="B315" s="418" t="s">
        <v>815</v>
      </c>
      <c r="C315" s="431" t="s">
        <v>1254</v>
      </c>
      <c r="D315" s="50">
        <v>0.8</v>
      </c>
      <c r="E315" s="50">
        <v>259</v>
      </c>
      <c r="F315" s="50">
        <v>82.4</v>
      </c>
      <c r="G315" s="225">
        <v>8.6363636363636349</v>
      </c>
      <c r="H315" s="50">
        <v>0.37</v>
      </c>
      <c r="I315" s="50">
        <v>2.2999999999999998</v>
      </c>
      <c r="J315" s="50">
        <v>2.2999999999999998</v>
      </c>
      <c r="K315" s="50">
        <v>0</v>
      </c>
      <c r="L315" s="225">
        <v>2.8</v>
      </c>
      <c r="M315" s="191">
        <v>1</v>
      </c>
      <c r="N315" s="50">
        <v>0.1</v>
      </c>
      <c r="O315" s="225">
        <v>0</v>
      </c>
      <c r="P315" s="50" t="s">
        <v>501</v>
      </c>
      <c r="Q315" s="50" t="s">
        <v>501</v>
      </c>
      <c r="R315" s="191">
        <v>0.1</v>
      </c>
      <c r="S315" s="225">
        <v>0.63636363636363624</v>
      </c>
      <c r="T315" s="225">
        <v>8.3809523809523814</v>
      </c>
      <c r="U315" s="239">
        <v>29</v>
      </c>
      <c r="V315" s="191">
        <v>0.8</v>
      </c>
      <c r="W315" s="239">
        <v>16</v>
      </c>
      <c r="X315" s="239">
        <v>87</v>
      </c>
      <c r="Y315" s="239">
        <v>510</v>
      </c>
      <c r="Z315" s="239">
        <v>110</v>
      </c>
      <c r="AA315" s="191">
        <v>0.5</v>
      </c>
      <c r="AB315" s="191">
        <v>0.04</v>
      </c>
      <c r="AC315" s="191" t="s">
        <v>501</v>
      </c>
      <c r="AD315" s="191">
        <v>900</v>
      </c>
      <c r="AF315" s="50">
        <v>27</v>
      </c>
      <c r="AH315" s="50" t="s">
        <v>501</v>
      </c>
      <c r="AI315" s="50">
        <v>0.01</v>
      </c>
      <c r="AJ315" s="50">
        <v>0.01</v>
      </c>
      <c r="AK315" s="50">
        <v>0.1</v>
      </c>
      <c r="AL315" s="50">
        <v>0.04</v>
      </c>
      <c r="AM315" s="50">
        <v>110</v>
      </c>
      <c r="AN315" s="239">
        <v>5</v>
      </c>
    </row>
    <row r="316" spans="1:40" ht="12.5" x14ac:dyDescent="0.25">
      <c r="A316" s="420"/>
      <c r="B316" s="418"/>
      <c r="C316" s="431"/>
      <c r="G316" s="225"/>
      <c r="L316" s="225"/>
      <c r="M316" s="191"/>
      <c r="O316" s="225"/>
      <c r="S316" s="225"/>
      <c r="T316" s="225"/>
      <c r="U316" s="239"/>
      <c r="V316" s="191"/>
      <c r="W316" s="239"/>
      <c r="X316" s="239"/>
      <c r="Y316" s="239"/>
      <c r="Z316" s="239"/>
      <c r="AA316" s="191"/>
      <c r="AB316" s="191"/>
      <c r="AC316" s="191"/>
      <c r="AD316" s="191"/>
    </row>
    <row r="317" spans="1:40" ht="12.5" x14ac:dyDescent="0.25">
      <c r="A317" s="417">
        <v>1</v>
      </c>
      <c r="B317" s="418" t="s">
        <v>817</v>
      </c>
      <c r="C317" s="431" t="s">
        <v>228</v>
      </c>
      <c r="D317" s="50">
        <v>1</v>
      </c>
      <c r="E317" s="239">
        <v>111.5</v>
      </c>
      <c r="F317" s="50">
        <v>91.9</v>
      </c>
      <c r="G317" s="225">
        <v>4.3</v>
      </c>
      <c r="H317" s="50">
        <v>0.24</v>
      </c>
      <c r="I317" s="50">
        <v>1.5</v>
      </c>
      <c r="J317" s="50">
        <v>1.5</v>
      </c>
      <c r="K317" s="50">
        <v>0</v>
      </c>
      <c r="L317" s="225">
        <v>2</v>
      </c>
      <c r="M317" s="191">
        <v>0.6</v>
      </c>
      <c r="N317" s="50">
        <v>0.1</v>
      </c>
      <c r="O317" s="225">
        <v>0</v>
      </c>
      <c r="P317" s="50">
        <v>0.01</v>
      </c>
      <c r="Q317" s="50">
        <v>0.01</v>
      </c>
      <c r="R317" s="50">
        <v>0.05</v>
      </c>
      <c r="S317" s="225">
        <v>0.1</v>
      </c>
      <c r="T317" s="225">
        <v>4.2</v>
      </c>
      <c r="U317" s="239">
        <v>31</v>
      </c>
      <c r="V317" s="191">
        <v>0.3</v>
      </c>
      <c r="W317" s="239">
        <v>13</v>
      </c>
      <c r="X317" s="239">
        <v>32</v>
      </c>
      <c r="Y317" s="239">
        <v>173</v>
      </c>
      <c r="Z317" s="239">
        <v>29</v>
      </c>
      <c r="AA317" s="191">
        <v>0.15</v>
      </c>
      <c r="AB317" s="191">
        <v>0.02</v>
      </c>
      <c r="AC317" s="191">
        <v>0.9</v>
      </c>
      <c r="AD317" s="191">
        <v>150</v>
      </c>
      <c r="AE317" s="50">
        <v>7</v>
      </c>
      <c r="AF317" s="50">
        <v>40</v>
      </c>
      <c r="AG317" s="50">
        <v>0</v>
      </c>
      <c r="AH317" s="50">
        <v>0.25</v>
      </c>
      <c r="AI317" s="50">
        <v>0.04</v>
      </c>
      <c r="AJ317" s="50">
        <v>0.02</v>
      </c>
      <c r="AK317" s="50">
        <v>0.3</v>
      </c>
      <c r="AL317" s="50">
        <v>0.08</v>
      </c>
      <c r="AM317" s="50">
        <v>16</v>
      </c>
      <c r="AN317" s="50">
        <v>30</v>
      </c>
    </row>
    <row r="318" spans="1:40" ht="12.5" x14ac:dyDescent="0.25">
      <c r="A318" s="417"/>
      <c r="B318" s="418"/>
      <c r="C318" s="431"/>
      <c r="G318" s="225"/>
      <c r="L318" s="225"/>
      <c r="M318" s="191"/>
      <c r="O318" s="225"/>
      <c r="S318" s="225"/>
      <c r="T318" s="225"/>
      <c r="U318" s="239"/>
      <c r="V318" s="191"/>
      <c r="W318" s="239"/>
      <c r="X318" s="239"/>
      <c r="Y318" s="239"/>
      <c r="Z318" s="239"/>
      <c r="AA318" s="191"/>
      <c r="AB318" s="191"/>
      <c r="AC318" s="191"/>
      <c r="AD318" s="191"/>
    </row>
    <row r="319" spans="1:40" ht="12.5" x14ac:dyDescent="0.25">
      <c r="A319" s="417">
        <v>1</v>
      </c>
      <c r="B319" s="418" t="s">
        <v>818</v>
      </c>
      <c r="C319" s="431" t="s">
        <v>227</v>
      </c>
      <c r="D319" s="50">
        <v>1</v>
      </c>
      <c r="E319" s="239">
        <v>96.299999999999613</v>
      </c>
      <c r="F319" s="50">
        <v>93.4</v>
      </c>
      <c r="G319" s="225">
        <v>3.2</v>
      </c>
      <c r="H319" s="50">
        <v>0.16</v>
      </c>
      <c r="I319" s="225">
        <v>1</v>
      </c>
      <c r="J319" s="225">
        <v>1</v>
      </c>
      <c r="K319" s="50">
        <v>0</v>
      </c>
      <c r="L319" s="225">
        <v>1.9</v>
      </c>
      <c r="M319" s="191">
        <v>0.4</v>
      </c>
      <c r="N319" s="50">
        <v>0.4</v>
      </c>
      <c r="O319" s="225">
        <v>0</v>
      </c>
      <c r="P319" s="50">
        <v>0.01</v>
      </c>
      <c r="Q319" s="50" t="s">
        <v>501</v>
      </c>
      <c r="R319" s="50">
        <v>0.02</v>
      </c>
      <c r="S319" s="225">
        <v>0.2</v>
      </c>
      <c r="T319" s="225">
        <v>3</v>
      </c>
      <c r="U319" s="239">
        <v>29</v>
      </c>
      <c r="V319" s="191">
        <v>0.4</v>
      </c>
      <c r="W319" s="239">
        <v>9</v>
      </c>
      <c r="X319" s="239">
        <v>24</v>
      </c>
      <c r="Y319" s="239">
        <v>115</v>
      </c>
      <c r="Z319" s="239">
        <v>20</v>
      </c>
      <c r="AA319" s="191">
        <v>0.17</v>
      </c>
      <c r="AB319" s="191">
        <v>0.01</v>
      </c>
      <c r="AC319" s="191">
        <v>0.6</v>
      </c>
      <c r="AD319" s="191">
        <v>120</v>
      </c>
      <c r="AE319" s="50">
        <v>2</v>
      </c>
      <c r="AF319" s="50">
        <v>10</v>
      </c>
      <c r="AG319" s="50">
        <v>0</v>
      </c>
      <c r="AH319" s="191">
        <v>0.2</v>
      </c>
      <c r="AI319" s="50">
        <v>0.02</v>
      </c>
      <c r="AJ319" s="50">
        <v>0.01</v>
      </c>
      <c r="AK319" s="50">
        <v>0.2</v>
      </c>
      <c r="AL319" s="50">
        <v>0.05</v>
      </c>
      <c r="AM319" s="50">
        <v>11</v>
      </c>
      <c r="AN319" s="50">
        <v>20</v>
      </c>
    </row>
    <row r="320" spans="1:40" ht="12.5" x14ac:dyDescent="0.25">
      <c r="A320" s="420"/>
      <c r="B320" s="418"/>
      <c r="C320" s="431"/>
      <c r="G320" s="225"/>
      <c r="L320" s="225"/>
      <c r="M320" s="191"/>
      <c r="O320" s="225"/>
      <c r="S320" s="225"/>
      <c r="T320" s="225"/>
      <c r="U320" s="239"/>
      <c r="V320" s="191"/>
      <c r="W320" s="239"/>
      <c r="X320" s="239"/>
      <c r="Y320" s="239"/>
      <c r="Z320" s="239"/>
      <c r="AA320" s="191"/>
      <c r="AB320" s="191"/>
      <c r="AC320" s="191"/>
      <c r="AD320" s="191"/>
    </row>
    <row r="321" spans="1:40" ht="12.5" x14ac:dyDescent="0.25">
      <c r="A321" s="417">
        <v>1</v>
      </c>
      <c r="B321" s="418" t="s">
        <v>820</v>
      </c>
      <c r="C321" s="431" t="s">
        <v>226</v>
      </c>
      <c r="D321" s="50">
        <v>1</v>
      </c>
      <c r="E321" s="239">
        <v>1213.0999999999999</v>
      </c>
      <c r="F321" s="225">
        <v>5</v>
      </c>
      <c r="G321" s="225">
        <v>38.9</v>
      </c>
      <c r="H321" s="191">
        <v>2.1</v>
      </c>
      <c r="I321" s="50">
        <v>13.1</v>
      </c>
      <c r="J321" s="50">
        <v>13.1</v>
      </c>
      <c r="K321" s="50">
        <v>0</v>
      </c>
      <c r="L321" s="225">
        <v>28.6</v>
      </c>
      <c r="M321" s="191">
        <v>10.5</v>
      </c>
      <c r="N321" s="50">
        <v>1.7</v>
      </c>
      <c r="O321" s="225">
        <v>0</v>
      </c>
      <c r="P321" s="50">
        <v>0.21</v>
      </c>
      <c r="Q321" s="50">
        <v>0.12</v>
      </c>
      <c r="R321" s="50">
        <v>0.77</v>
      </c>
      <c r="S321" s="225">
        <v>0.9</v>
      </c>
      <c r="T321" s="225">
        <v>38</v>
      </c>
      <c r="U321" s="239">
        <v>422</v>
      </c>
      <c r="V321" s="191">
        <v>3.7</v>
      </c>
      <c r="W321" s="239">
        <v>182</v>
      </c>
      <c r="X321" s="239">
        <v>335</v>
      </c>
      <c r="Y321" s="239">
        <v>2312</v>
      </c>
      <c r="Z321" s="239">
        <v>202</v>
      </c>
      <c r="AA321" s="191">
        <v>2.1800000000000002</v>
      </c>
      <c r="AB321" s="191">
        <v>0.78</v>
      </c>
      <c r="AC321" s="191">
        <v>10.9</v>
      </c>
      <c r="AD321" s="191">
        <v>1924</v>
      </c>
      <c r="AE321" s="50">
        <v>136</v>
      </c>
      <c r="AF321" s="50">
        <v>815</v>
      </c>
      <c r="AG321" s="50">
        <v>0</v>
      </c>
      <c r="AH321" s="50">
        <v>1.27</v>
      </c>
      <c r="AI321" s="50">
        <v>0.51</v>
      </c>
      <c r="AJ321" s="50">
        <v>0.37</v>
      </c>
      <c r="AK321" s="50">
        <v>2.8</v>
      </c>
      <c r="AL321" s="191">
        <v>1.046</v>
      </c>
      <c r="AM321" s="50">
        <v>364</v>
      </c>
      <c r="AN321" s="50">
        <v>261</v>
      </c>
    </row>
    <row r="322" spans="1:40" ht="12.5" x14ac:dyDescent="0.25">
      <c r="A322" s="420"/>
      <c r="B322" s="418"/>
      <c r="C322" s="431"/>
      <c r="G322" s="225"/>
      <c r="L322" s="225"/>
      <c r="M322" s="191"/>
      <c r="O322" s="225"/>
      <c r="S322" s="225"/>
      <c r="T322" s="225"/>
      <c r="U322" s="239"/>
      <c r="V322" s="191"/>
      <c r="W322" s="239"/>
      <c r="X322" s="239"/>
      <c r="Y322" s="239"/>
      <c r="Z322" s="239"/>
      <c r="AA322" s="191"/>
      <c r="AB322" s="191"/>
      <c r="AC322" s="191"/>
      <c r="AD322" s="191"/>
      <c r="AL322" s="191"/>
    </row>
    <row r="323" spans="1:40" ht="12.5" x14ac:dyDescent="0.25">
      <c r="A323" s="417">
        <v>2</v>
      </c>
      <c r="B323" s="418" t="s">
        <v>822</v>
      </c>
      <c r="C323" s="431" t="s">
        <v>230</v>
      </c>
      <c r="D323" s="50">
        <v>1</v>
      </c>
      <c r="E323" s="239">
        <v>70.800000000000054</v>
      </c>
      <c r="F323" s="50">
        <v>94.5</v>
      </c>
      <c r="G323" s="225">
        <v>2.2000000000000002</v>
      </c>
      <c r="H323" s="50">
        <v>0.14000000000000001</v>
      </c>
      <c r="I323" s="50">
        <v>0.9</v>
      </c>
      <c r="J323" s="50">
        <v>0.9</v>
      </c>
      <c r="K323" s="50">
        <v>0</v>
      </c>
      <c r="L323" s="225">
        <v>1.8</v>
      </c>
      <c r="M323" s="191">
        <v>0.5</v>
      </c>
      <c r="N323" s="50">
        <v>0.1</v>
      </c>
      <c r="O323" s="225">
        <v>0</v>
      </c>
      <c r="P323" s="50">
        <v>0.02</v>
      </c>
      <c r="Q323" s="50">
        <v>0.01</v>
      </c>
      <c r="R323" s="50">
        <v>0.04</v>
      </c>
      <c r="S323" s="225" t="s">
        <v>501</v>
      </c>
      <c r="T323" s="225">
        <v>2.2000000000000002</v>
      </c>
      <c r="U323" s="239">
        <v>40</v>
      </c>
      <c r="V323" s="191">
        <v>0.4</v>
      </c>
      <c r="W323" s="239">
        <v>7</v>
      </c>
      <c r="X323" s="239">
        <v>30</v>
      </c>
      <c r="Y323" s="239">
        <v>193</v>
      </c>
      <c r="Z323" s="239">
        <v>13</v>
      </c>
      <c r="AA323" s="191">
        <v>0.14000000000000001</v>
      </c>
      <c r="AB323" s="191" t="s">
        <v>501</v>
      </c>
      <c r="AC323" s="191">
        <v>0.6</v>
      </c>
      <c r="AD323" s="191">
        <v>160</v>
      </c>
      <c r="AE323" s="50">
        <v>9</v>
      </c>
      <c r="AF323" s="50">
        <v>51</v>
      </c>
      <c r="AG323" s="50">
        <v>0</v>
      </c>
      <c r="AH323" s="191">
        <v>0</v>
      </c>
      <c r="AI323" s="50">
        <v>0.03</v>
      </c>
      <c r="AJ323" s="50">
        <v>0.02</v>
      </c>
      <c r="AK323" s="50">
        <v>0.6</v>
      </c>
      <c r="AL323" s="191">
        <v>0.06</v>
      </c>
      <c r="AM323" s="50">
        <v>22</v>
      </c>
      <c r="AN323" s="50">
        <v>68</v>
      </c>
    </row>
    <row r="324" spans="1:40" ht="12.5" x14ac:dyDescent="0.25">
      <c r="A324" s="417"/>
      <c r="B324" s="418"/>
      <c r="C324" s="431"/>
      <c r="G324" s="225"/>
      <c r="L324" s="225"/>
      <c r="M324" s="191"/>
      <c r="O324" s="225"/>
      <c r="S324" s="225"/>
      <c r="T324" s="225"/>
      <c r="U324" s="239"/>
      <c r="V324" s="191"/>
      <c r="W324" s="239"/>
      <c r="X324" s="239"/>
      <c r="Y324" s="239"/>
      <c r="Z324" s="239"/>
      <c r="AA324" s="191"/>
      <c r="AB324" s="191"/>
      <c r="AC324" s="191"/>
      <c r="AD324" s="191"/>
      <c r="AH324" s="191"/>
      <c r="AL324" s="191"/>
    </row>
    <row r="325" spans="1:40" ht="12.5" x14ac:dyDescent="0.25">
      <c r="A325" s="417">
        <v>2</v>
      </c>
      <c r="B325" s="418" t="s">
        <v>823</v>
      </c>
      <c r="C325" s="431" t="s">
        <v>229</v>
      </c>
      <c r="D325" s="50">
        <v>1</v>
      </c>
      <c r="E325" s="239">
        <v>57.399999999999949</v>
      </c>
      <c r="F325" s="50">
        <v>95.6</v>
      </c>
      <c r="G325" s="225">
        <v>1.8</v>
      </c>
      <c r="H325" s="50">
        <v>0.11</v>
      </c>
      <c r="I325" s="50">
        <v>0.7</v>
      </c>
      <c r="J325" s="50">
        <v>0.7</v>
      </c>
      <c r="K325" s="50">
        <v>0</v>
      </c>
      <c r="L325" s="225">
        <v>1.4</v>
      </c>
      <c r="M325" s="191">
        <v>0.4</v>
      </c>
      <c r="N325" s="50">
        <v>0.1</v>
      </c>
      <c r="O325" s="225">
        <v>0</v>
      </c>
      <c r="P325" s="50">
        <v>0.01</v>
      </c>
      <c r="Q325" s="50">
        <v>0.01</v>
      </c>
      <c r="R325" s="50">
        <v>0.05</v>
      </c>
      <c r="S325" s="225" t="s">
        <v>501</v>
      </c>
      <c r="T325" s="225">
        <v>1.8</v>
      </c>
      <c r="U325" s="239">
        <v>30</v>
      </c>
      <c r="V325" s="191">
        <v>0.3</v>
      </c>
      <c r="W325" s="239">
        <v>5</v>
      </c>
      <c r="X325" s="239">
        <v>22</v>
      </c>
      <c r="Y325" s="239">
        <v>139</v>
      </c>
      <c r="Z325" s="239">
        <v>10</v>
      </c>
      <c r="AA325" s="191">
        <v>0.11</v>
      </c>
      <c r="AB325" s="191" t="s">
        <v>501</v>
      </c>
      <c r="AC325" s="191">
        <v>0.4</v>
      </c>
      <c r="AD325" s="191">
        <v>122</v>
      </c>
      <c r="AE325" s="50">
        <v>7</v>
      </c>
      <c r="AF325" s="50">
        <v>39</v>
      </c>
      <c r="AG325" s="50">
        <v>0</v>
      </c>
      <c r="AH325" s="191">
        <v>0</v>
      </c>
      <c r="AI325" s="50">
        <v>0.02</v>
      </c>
      <c r="AJ325" s="50">
        <v>0.02</v>
      </c>
      <c r="AK325" s="50">
        <v>0.4</v>
      </c>
      <c r="AL325" s="191">
        <v>4.2999999999999997E-2</v>
      </c>
      <c r="AM325" s="50">
        <v>11</v>
      </c>
      <c r="AN325" s="50">
        <v>33</v>
      </c>
    </row>
    <row r="326" spans="1:40" ht="12.5" x14ac:dyDescent="0.25">
      <c r="A326" s="417"/>
      <c r="B326" s="418"/>
      <c r="C326" s="431"/>
      <c r="G326" s="225"/>
      <c r="L326" s="225"/>
      <c r="M326" s="191"/>
      <c r="O326" s="225"/>
      <c r="S326" s="225"/>
      <c r="T326" s="225"/>
      <c r="U326" s="239"/>
      <c r="V326" s="191"/>
      <c r="W326" s="239"/>
      <c r="X326" s="239"/>
      <c r="Y326" s="239"/>
      <c r="Z326" s="239"/>
      <c r="AA326" s="191"/>
      <c r="AB326" s="191"/>
      <c r="AC326" s="191"/>
      <c r="AD326" s="191"/>
      <c r="AH326" s="191"/>
      <c r="AL326" s="191"/>
    </row>
    <row r="327" spans="1:40" ht="12.5" x14ac:dyDescent="0.25">
      <c r="A327" s="417">
        <v>1</v>
      </c>
      <c r="B327" s="418" t="s">
        <v>825</v>
      </c>
      <c r="C327" s="431" t="s">
        <v>1363</v>
      </c>
      <c r="D327" s="50">
        <v>1</v>
      </c>
      <c r="E327" s="239">
        <v>145.69999999999999</v>
      </c>
      <c r="F327" s="50">
        <v>89.2</v>
      </c>
      <c r="G327" s="225">
        <v>6.4</v>
      </c>
      <c r="H327" s="50">
        <v>0.14000000000000001</v>
      </c>
      <c r="I327" s="50">
        <v>0.9</v>
      </c>
      <c r="J327" s="50">
        <v>0.9</v>
      </c>
      <c r="K327" s="50">
        <v>0</v>
      </c>
      <c r="L327" s="225">
        <v>2.7</v>
      </c>
      <c r="M327" s="191">
        <v>0.8</v>
      </c>
      <c r="N327" s="50">
        <v>0</v>
      </c>
      <c r="O327" s="225">
        <v>0</v>
      </c>
      <c r="P327" s="50" t="s">
        <v>501</v>
      </c>
      <c r="Q327" s="50" t="s">
        <v>501</v>
      </c>
      <c r="R327" s="50" t="s">
        <v>501</v>
      </c>
      <c r="S327" s="225">
        <v>0.2</v>
      </c>
      <c r="T327" s="225">
        <v>6</v>
      </c>
      <c r="U327" s="239">
        <v>24</v>
      </c>
      <c r="V327" s="191">
        <v>0.6</v>
      </c>
      <c r="W327" s="239">
        <v>10</v>
      </c>
      <c r="X327" s="239">
        <v>23</v>
      </c>
      <c r="Y327" s="239">
        <v>242</v>
      </c>
      <c r="Z327" s="239">
        <v>24</v>
      </c>
      <c r="AA327" s="191">
        <v>0.35</v>
      </c>
      <c r="AB327" s="191">
        <v>0.02</v>
      </c>
      <c r="AC327" s="191">
        <v>1</v>
      </c>
      <c r="AD327" s="191">
        <v>110</v>
      </c>
      <c r="AE327" s="50">
        <v>3250</v>
      </c>
      <c r="AF327" s="50">
        <v>19500</v>
      </c>
      <c r="AG327" s="50">
        <v>0</v>
      </c>
      <c r="AH327" s="50">
        <v>0.39</v>
      </c>
      <c r="AI327" s="50">
        <v>0.03</v>
      </c>
      <c r="AJ327" s="50">
        <v>0.12</v>
      </c>
      <c r="AK327" s="50">
        <v>0.6</v>
      </c>
      <c r="AL327" s="50">
        <v>0.06</v>
      </c>
      <c r="AM327" s="50">
        <v>10</v>
      </c>
      <c r="AN327" s="50">
        <v>4</v>
      </c>
    </row>
    <row r="328" spans="1:40" ht="12.5" x14ac:dyDescent="0.25">
      <c r="A328" s="417"/>
      <c r="B328" s="418"/>
      <c r="C328" s="431"/>
      <c r="G328" s="225"/>
      <c r="L328" s="225"/>
      <c r="M328" s="191"/>
      <c r="O328" s="225"/>
      <c r="S328" s="225"/>
      <c r="T328" s="225"/>
      <c r="U328" s="239"/>
      <c r="V328" s="191"/>
      <c r="W328" s="239"/>
      <c r="X328" s="239"/>
      <c r="Y328" s="239"/>
      <c r="Z328" s="239"/>
      <c r="AA328" s="191"/>
      <c r="AB328" s="191"/>
      <c r="AC328" s="191"/>
      <c r="AD328" s="191"/>
    </row>
    <row r="329" spans="1:40" ht="12.5" x14ac:dyDescent="0.25">
      <c r="A329" s="417">
        <v>1</v>
      </c>
      <c r="B329" s="418" t="s">
        <v>301</v>
      </c>
      <c r="C329" s="431" t="s">
        <v>302</v>
      </c>
      <c r="D329" s="50">
        <v>0.7</v>
      </c>
      <c r="E329" s="239">
        <v>137.71</v>
      </c>
      <c r="F329" s="50">
        <v>89.8</v>
      </c>
      <c r="G329" s="225">
        <v>7.1818181818181817</v>
      </c>
      <c r="H329" s="191">
        <v>0.1</v>
      </c>
      <c r="I329" s="50">
        <v>0.6</v>
      </c>
      <c r="J329" s="50">
        <v>0.6</v>
      </c>
      <c r="K329" s="50">
        <v>0</v>
      </c>
      <c r="L329" s="225">
        <v>2.8</v>
      </c>
      <c r="M329" s="191">
        <v>0.97</v>
      </c>
      <c r="N329" s="50">
        <v>0.3</v>
      </c>
      <c r="O329" s="225">
        <v>0</v>
      </c>
      <c r="P329" s="191">
        <v>0.1</v>
      </c>
      <c r="Q329" s="191" t="s">
        <v>501</v>
      </c>
      <c r="R329" s="191">
        <v>0.2</v>
      </c>
      <c r="S329" s="225">
        <v>0.27272727272727271</v>
      </c>
      <c r="T329" s="225">
        <v>7.0476190476190474</v>
      </c>
      <c r="U329" s="239">
        <v>25</v>
      </c>
      <c r="V329" s="191">
        <v>0.3</v>
      </c>
      <c r="W329" s="239">
        <v>3</v>
      </c>
      <c r="X329" s="239">
        <v>15</v>
      </c>
      <c r="Y329" s="239">
        <v>170</v>
      </c>
      <c r="Z329" s="239">
        <v>25</v>
      </c>
      <c r="AA329" s="191">
        <v>0.1</v>
      </c>
      <c r="AB329" s="191">
        <v>0.02</v>
      </c>
      <c r="AC329" s="191">
        <v>1</v>
      </c>
      <c r="AD329" s="191">
        <v>100</v>
      </c>
      <c r="AF329" s="50">
        <v>12472</v>
      </c>
      <c r="AG329" s="50">
        <v>0</v>
      </c>
      <c r="AH329" s="50">
        <v>0.56000000000000005</v>
      </c>
      <c r="AI329" s="50">
        <v>0.1</v>
      </c>
      <c r="AJ329" s="50">
        <v>0.01</v>
      </c>
      <c r="AK329" s="50">
        <v>0.2</v>
      </c>
      <c r="AL329" s="50">
        <v>0.14000000000000001</v>
      </c>
      <c r="AM329" s="50">
        <v>12</v>
      </c>
      <c r="AN329" s="50">
        <v>6</v>
      </c>
    </row>
    <row r="330" spans="1:40" ht="12.5" x14ac:dyDescent="0.25">
      <c r="A330" s="417"/>
      <c r="B330" s="418"/>
      <c r="C330" s="431"/>
      <c r="G330" s="225"/>
      <c r="L330" s="225"/>
      <c r="M330" s="191"/>
      <c r="O330" s="225"/>
      <c r="P330" s="191"/>
      <c r="Q330" s="191"/>
      <c r="R330" s="191"/>
      <c r="S330" s="225"/>
      <c r="T330" s="225"/>
      <c r="U330" s="239"/>
      <c r="V330" s="191"/>
      <c r="W330" s="239"/>
      <c r="X330" s="239"/>
      <c r="Y330" s="239"/>
      <c r="Z330" s="239"/>
      <c r="AA330" s="191"/>
      <c r="AB330" s="191"/>
      <c r="AC330" s="191"/>
      <c r="AD330" s="191"/>
    </row>
    <row r="331" spans="1:40" ht="12.5" x14ac:dyDescent="0.25">
      <c r="A331" s="417">
        <v>1</v>
      </c>
      <c r="B331" s="418" t="s">
        <v>824</v>
      </c>
      <c r="C331" s="431" t="s">
        <v>1362</v>
      </c>
      <c r="D331" s="50">
        <v>1</v>
      </c>
      <c r="E331" s="239">
        <v>131.11000000000001</v>
      </c>
      <c r="F331" s="50">
        <v>90.5</v>
      </c>
      <c r="G331" s="225">
        <v>4.4545454545454541</v>
      </c>
      <c r="H331" s="191">
        <v>0.1</v>
      </c>
      <c r="I331" s="50">
        <v>0.6</v>
      </c>
      <c r="J331" s="50">
        <v>0.6</v>
      </c>
      <c r="K331" s="50">
        <v>0</v>
      </c>
      <c r="L331" s="225">
        <v>3</v>
      </c>
      <c r="M331" s="191">
        <v>0.67</v>
      </c>
      <c r="N331" s="50">
        <v>0.4</v>
      </c>
      <c r="O331" s="225">
        <v>0</v>
      </c>
      <c r="P331" s="191">
        <v>0.1</v>
      </c>
      <c r="Q331" s="191" t="s">
        <v>501</v>
      </c>
      <c r="R331" s="191">
        <v>0.2</v>
      </c>
      <c r="S331" s="225">
        <v>0.18181818181818182</v>
      </c>
      <c r="T331" s="225">
        <v>4.3809523809523805</v>
      </c>
      <c r="U331" s="239">
        <v>24</v>
      </c>
      <c r="V331" s="191">
        <v>0.4</v>
      </c>
      <c r="W331" s="239">
        <v>3</v>
      </c>
      <c r="X331" s="239">
        <v>17</v>
      </c>
      <c r="Y331" s="239">
        <v>120</v>
      </c>
      <c r="Z331" s="239">
        <v>50</v>
      </c>
      <c r="AA331" s="191">
        <v>0.1</v>
      </c>
      <c r="AB331" s="191">
        <v>0.01</v>
      </c>
      <c r="AC331" s="191">
        <v>1</v>
      </c>
      <c r="AD331" s="191">
        <v>100</v>
      </c>
      <c r="AF331" s="50">
        <v>13402</v>
      </c>
      <c r="AH331" s="50">
        <v>0.56000000000000005</v>
      </c>
      <c r="AI331" s="50">
        <v>0.09</v>
      </c>
      <c r="AJ331" s="50" t="s">
        <v>501</v>
      </c>
      <c r="AK331" s="50" t="s">
        <v>501</v>
      </c>
      <c r="AL331" s="50">
        <v>0.1</v>
      </c>
      <c r="AM331" s="50">
        <v>16</v>
      </c>
      <c r="AN331" s="50">
        <v>2</v>
      </c>
    </row>
    <row r="332" spans="1:40" ht="12.5" x14ac:dyDescent="0.25">
      <c r="A332" s="420"/>
      <c r="B332" s="418"/>
      <c r="C332" s="431"/>
      <c r="G332" s="225"/>
      <c r="L332" s="225"/>
      <c r="M332" s="191"/>
      <c r="O332" s="225"/>
      <c r="S332" s="225"/>
      <c r="T332" s="225"/>
      <c r="U332" s="239"/>
      <c r="V332" s="191"/>
      <c r="W332" s="239"/>
      <c r="X332" s="239"/>
      <c r="Y332" s="239"/>
      <c r="Z332" s="239"/>
      <c r="AA332" s="191"/>
      <c r="AB332" s="191"/>
      <c r="AC332" s="191"/>
      <c r="AD332" s="191"/>
    </row>
    <row r="333" spans="1:40" ht="12.5" x14ac:dyDescent="0.25">
      <c r="A333" s="417">
        <v>1</v>
      </c>
      <c r="B333" s="418" t="s">
        <v>827</v>
      </c>
      <c r="C333" s="431" t="s">
        <v>1361</v>
      </c>
      <c r="D333" s="50">
        <v>1</v>
      </c>
      <c r="E333" s="239">
        <v>140.69999999999999</v>
      </c>
      <c r="F333" s="50">
        <v>89.7</v>
      </c>
      <c r="G333" s="225">
        <v>5.3</v>
      </c>
      <c r="H333" s="50">
        <v>0.14000000000000001</v>
      </c>
      <c r="I333" s="50">
        <v>0.9</v>
      </c>
      <c r="J333" s="50">
        <v>0.9</v>
      </c>
      <c r="K333" s="50">
        <v>0</v>
      </c>
      <c r="L333" s="225">
        <v>3.1</v>
      </c>
      <c r="M333" s="191">
        <v>0.5</v>
      </c>
      <c r="N333" s="50">
        <v>0.1</v>
      </c>
      <c r="O333" s="225">
        <v>0</v>
      </c>
      <c r="P333" s="50">
        <v>0.02</v>
      </c>
      <c r="Q333" s="50" t="s">
        <v>501</v>
      </c>
      <c r="R333" s="50">
        <v>0.05</v>
      </c>
      <c r="S333" s="225">
        <v>0.2</v>
      </c>
      <c r="T333" s="225">
        <v>5</v>
      </c>
      <c r="U333" s="239">
        <v>31</v>
      </c>
      <c r="V333" s="191">
        <v>0.6</v>
      </c>
      <c r="W333" s="239">
        <v>11</v>
      </c>
      <c r="X333" s="239">
        <v>29</v>
      </c>
      <c r="Y333" s="239">
        <v>156</v>
      </c>
      <c r="Z333" s="239">
        <v>29</v>
      </c>
      <c r="AA333" s="191">
        <v>0.39</v>
      </c>
      <c r="AB333" s="191">
        <v>0.03</v>
      </c>
      <c r="AC333" s="191">
        <v>0.7</v>
      </c>
      <c r="AD333" s="191">
        <v>150</v>
      </c>
      <c r="AE333" s="50">
        <v>2880</v>
      </c>
      <c r="AF333" s="50">
        <v>17280</v>
      </c>
      <c r="AG333" s="50">
        <v>0</v>
      </c>
      <c r="AH333" s="50">
        <v>0.42</v>
      </c>
      <c r="AI333" s="50">
        <v>0.03</v>
      </c>
      <c r="AJ333" s="50">
        <v>0.02</v>
      </c>
      <c r="AK333" s="50">
        <v>0.4</v>
      </c>
      <c r="AL333" s="50">
        <v>0.05</v>
      </c>
      <c r="AM333" s="50">
        <v>6</v>
      </c>
      <c r="AN333" s="50">
        <v>4</v>
      </c>
    </row>
    <row r="334" spans="1:40" ht="12.5" x14ac:dyDescent="0.25">
      <c r="A334" s="420"/>
      <c r="B334" s="418"/>
      <c r="C334" s="431"/>
      <c r="G334" s="225"/>
      <c r="L334" s="225"/>
      <c r="M334" s="191"/>
      <c r="O334" s="225"/>
      <c r="S334" s="225"/>
      <c r="T334" s="225"/>
      <c r="U334" s="239"/>
      <c r="V334" s="191"/>
      <c r="W334" s="239"/>
      <c r="X334" s="239"/>
      <c r="Y334" s="239"/>
      <c r="Z334" s="239"/>
      <c r="AA334" s="191"/>
      <c r="AB334" s="191"/>
      <c r="AC334" s="191"/>
      <c r="AD334" s="191"/>
    </row>
    <row r="335" spans="1:40" ht="15.75" customHeight="1" x14ac:dyDescent="0.25">
      <c r="A335" s="417">
        <v>2</v>
      </c>
      <c r="B335" s="418" t="s">
        <v>831</v>
      </c>
      <c r="C335" s="431" t="s">
        <v>1519</v>
      </c>
      <c r="D335" s="50">
        <v>1</v>
      </c>
      <c r="E335" s="239">
        <v>182.4</v>
      </c>
      <c r="F335" s="50">
        <v>86.6</v>
      </c>
      <c r="G335" s="225">
        <v>7.9</v>
      </c>
      <c r="H335" s="50">
        <v>0.16</v>
      </c>
      <c r="I335" s="225">
        <v>1</v>
      </c>
      <c r="J335" s="225">
        <v>1</v>
      </c>
      <c r="K335" s="50">
        <v>0</v>
      </c>
      <c r="L335" s="225">
        <v>3.6</v>
      </c>
      <c r="M335" s="191">
        <v>1</v>
      </c>
      <c r="N335" s="50">
        <v>0.2</v>
      </c>
      <c r="O335" s="225">
        <v>0</v>
      </c>
      <c r="P335" s="50">
        <v>0.04</v>
      </c>
      <c r="Q335" s="50">
        <v>0.01</v>
      </c>
      <c r="R335" s="191">
        <v>0.1</v>
      </c>
      <c r="S335" s="225">
        <v>0.3</v>
      </c>
      <c r="T335" s="225">
        <v>7.5</v>
      </c>
      <c r="U335" s="239">
        <v>36</v>
      </c>
      <c r="V335" s="191">
        <v>0.8</v>
      </c>
      <c r="W335" s="239">
        <v>13</v>
      </c>
      <c r="X335" s="239">
        <v>33</v>
      </c>
      <c r="Y335" s="239">
        <v>274</v>
      </c>
      <c r="Z335" s="239">
        <v>38</v>
      </c>
      <c r="AA335" s="191">
        <v>0.3</v>
      </c>
      <c r="AB335" s="191">
        <v>0.13</v>
      </c>
      <c r="AC335" s="191">
        <v>0.8</v>
      </c>
      <c r="AD335" s="191">
        <v>752</v>
      </c>
      <c r="AE335" s="50">
        <v>1410</v>
      </c>
      <c r="AF335" s="50">
        <v>8460</v>
      </c>
      <c r="AG335" s="50">
        <v>0</v>
      </c>
      <c r="AH335" s="50">
        <v>0.42</v>
      </c>
      <c r="AI335" s="50">
        <v>0.04</v>
      </c>
      <c r="AJ335" s="50">
        <v>0.04</v>
      </c>
      <c r="AK335" s="50">
        <v>0.4</v>
      </c>
      <c r="AL335" s="191">
        <v>0.246</v>
      </c>
      <c r="AM335" s="50">
        <v>14</v>
      </c>
      <c r="AN335" s="50">
        <v>2</v>
      </c>
    </row>
    <row r="336" spans="1:40" ht="12.5" x14ac:dyDescent="0.25">
      <c r="A336" s="417"/>
      <c r="B336" s="418"/>
      <c r="C336" s="431"/>
      <c r="G336" s="225"/>
      <c r="L336" s="225"/>
      <c r="M336" s="191"/>
      <c r="O336" s="225"/>
      <c r="S336" s="225"/>
      <c r="T336" s="225"/>
      <c r="U336" s="239"/>
      <c r="V336" s="191"/>
      <c r="W336" s="239"/>
      <c r="X336" s="239"/>
      <c r="Y336" s="239"/>
      <c r="Z336" s="239"/>
      <c r="AA336" s="191"/>
      <c r="AB336" s="191"/>
      <c r="AC336" s="191"/>
      <c r="AD336" s="191"/>
      <c r="AL336" s="191"/>
    </row>
    <row r="337" spans="1:40" ht="12.5" x14ac:dyDescent="0.25">
      <c r="A337" s="417">
        <v>1</v>
      </c>
      <c r="B337" s="418" t="s">
        <v>832</v>
      </c>
      <c r="C337" s="431" t="s">
        <v>1278</v>
      </c>
      <c r="D337" s="50">
        <v>1</v>
      </c>
      <c r="E337" s="239">
        <v>526.14400000000012</v>
      </c>
      <c r="F337" s="225">
        <v>79.92</v>
      </c>
      <c r="G337" s="225">
        <v>6.332727272727273</v>
      </c>
      <c r="H337" s="191">
        <v>0.17200000000000001</v>
      </c>
      <c r="I337" s="225">
        <v>1.06</v>
      </c>
      <c r="J337" s="225">
        <v>0.84</v>
      </c>
      <c r="K337" s="225">
        <v>0.22</v>
      </c>
      <c r="L337" s="225">
        <v>1.92</v>
      </c>
      <c r="M337" s="191">
        <v>1.008</v>
      </c>
      <c r="N337" s="225">
        <v>10.96</v>
      </c>
      <c r="O337" s="225">
        <v>1.18E-2</v>
      </c>
      <c r="P337" s="50">
        <v>1.41</v>
      </c>
      <c r="Q337" s="50">
        <v>2.0099999999999998</v>
      </c>
      <c r="R337" s="191">
        <v>7.0359999999999996</v>
      </c>
      <c r="S337" s="225">
        <v>0.14909090909090908</v>
      </c>
      <c r="T337" s="225">
        <v>5.9590476190476194</v>
      </c>
      <c r="U337" s="239">
        <v>23.6</v>
      </c>
      <c r="V337" s="191">
        <v>0.28000000000000003</v>
      </c>
      <c r="W337" s="239">
        <v>6.6</v>
      </c>
      <c r="X337" s="239">
        <v>23</v>
      </c>
      <c r="Y337" s="239">
        <v>139.80000000000001</v>
      </c>
      <c r="Z337" s="239">
        <v>92.4</v>
      </c>
      <c r="AA337" s="191">
        <v>0.11600000000000001</v>
      </c>
      <c r="AB337" s="191">
        <v>0.02</v>
      </c>
      <c r="AC337" s="191">
        <v>0.76</v>
      </c>
      <c r="AD337" s="191">
        <v>100</v>
      </c>
      <c r="AE337" s="50">
        <v>19</v>
      </c>
      <c r="AF337" s="239">
        <v>5004.8</v>
      </c>
      <c r="AG337" s="239">
        <v>5.2000000000000005E-2</v>
      </c>
      <c r="AH337" s="191">
        <v>3.3</v>
      </c>
      <c r="AI337" s="50">
        <v>0.06</v>
      </c>
      <c r="AJ337" s="50">
        <v>2.4E-2</v>
      </c>
      <c r="AK337" s="50">
        <v>0.2</v>
      </c>
      <c r="AL337" s="191">
        <v>8.9600000000000013E-2</v>
      </c>
      <c r="AM337" s="239">
        <v>11.8</v>
      </c>
      <c r="AN337" s="239">
        <v>14.4</v>
      </c>
    </row>
    <row r="338" spans="1:40" ht="12.5" x14ac:dyDescent="0.25">
      <c r="A338" s="420"/>
      <c r="B338" s="418"/>
      <c r="C338" s="431"/>
      <c r="G338" s="225"/>
      <c r="L338" s="225"/>
      <c r="M338" s="191"/>
      <c r="O338" s="225"/>
      <c r="S338" s="225"/>
      <c r="T338" s="225"/>
      <c r="U338" s="239"/>
      <c r="V338" s="191"/>
      <c r="W338" s="239"/>
      <c r="X338" s="239"/>
      <c r="Y338" s="239"/>
      <c r="Z338" s="239"/>
      <c r="AA338" s="191"/>
      <c r="AB338" s="191"/>
      <c r="AC338" s="191"/>
      <c r="AD338" s="191"/>
    </row>
    <row r="339" spans="1:40" ht="12.5" x14ac:dyDescent="0.25">
      <c r="A339" s="417">
        <v>1</v>
      </c>
      <c r="B339" s="418" t="s">
        <v>835</v>
      </c>
      <c r="C339" s="431" t="s">
        <v>162</v>
      </c>
      <c r="D339" s="50">
        <v>0.79</v>
      </c>
      <c r="E339" s="239">
        <v>574.5</v>
      </c>
      <c r="F339" s="50">
        <v>64.3</v>
      </c>
      <c r="G339" s="225">
        <v>14.818181818181818</v>
      </c>
      <c r="H339" s="50">
        <v>1.27</v>
      </c>
      <c r="I339" s="50">
        <v>7.9</v>
      </c>
      <c r="J339" s="27">
        <v>7.9</v>
      </c>
      <c r="K339" s="216">
        <v>0</v>
      </c>
      <c r="L339" s="225">
        <v>2.1</v>
      </c>
      <c r="M339" s="191">
        <v>1.5</v>
      </c>
      <c r="N339" s="50">
        <v>0.6</v>
      </c>
      <c r="O339" s="225">
        <v>0</v>
      </c>
      <c r="P339" s="50">
        <v>0</v>
      </c>
      <c r="S339" s="225">
        <v>13.363636363636362</v>
      </c>
      <c r="T339" s="225">
        <v>1.5238095238095237</v>
      </c>
      <c r="U339" s="239">
        <v>19</v>
      </c>
      <c r="V339" s="191">
        <v>1.9</v>
      </c>
      <c r="W339" s="239">
        <v>25</v>
      </c>
      <c r="X339" s="239">
        <v>170</v>
      </c>
      <c r="Y339" s="239">
        <v>300</v>
      </c>
      <c r="Z339" s="239">
        <v>4</v>
      </c>
      <c r="AA339" s="191">
        <v>1</v>
      </c>
      <c r="AB339" s="191">
        <v>0.06</v>
      </c>
      <c r="AC339" s="191">
        <v>2</v>
      </c>
      <c r="AD339" s="191">
        <v>500</v>
      </c>
      <c r="AF339" s="50" t="s">
        <v>1617</v>
      </c>
      <c r="AH339" s="50">
        <v>0.01</v>
      </c>
      <c r="AI339" s="50">
        <v>0.13</v>
      </c>
      <c r="AJ339" s="50">
        <v>0.03</v>
      </c>
      <c r="AK339" s="50">
        <v>0.3</v>
      </c>
      <c r="AL339" s="50">
        <v>0.38</v>
      </c>
      <c r="AM339" s="50">
        <v>5</v>
      </c>
      <c r="AN339" s="50">
        <v>17</v>
      </c>
    </row>
    <row r="340" spans="1:40" ht="12.5" x14ac:dyDescent="0.25">
      <c r="A340" s="417"/>
      <c r="B340" s="418"/>
      <c r="C340" s="431"/>
      <c r="G340" s="225"/>
      <c r="L340" s="225"/>
      <c r="M340" s="191"/>
      <c r="O340" s="225"/>
      <c r="S340" s="225"/>
      <c r="T340" s="225"/>
      <c r="U340" s="239"/>
      <c r="V340" s="191"/>
      <c r="W340" s="239"/>
      <c r="X340" s="239"/>
      <c r="Y340" s="239"/>
      <c r="Z340" s="239"/>
      <c r="AA340" s="191"/>
      <c r="AB340" s="191"/>
      <c r="AC340" s="191"/>
      <c r="AD340" s="191"/>
    </row>
    <row r="341" spans="1:40" ht="13.5" customHeight="1" x14ac:dyDescent="0.25">
      <c r="A341" s="417">
        <v>1</v>
      </c>
      <c r="B341" s="418" t="s">
        <v>836</v>
      </c>
      <c r="C341" s="431" t="s">
        <v>163</v>
      </c>
      <c r="D341" s="50">
        <v>1</v>
      </c>
      <c r="E341" s="239">
        <v>132.9</v>
      </c>
      <c r="F341" s="50">
        <v>89.7</v>
      </c>
      <c r="G341" s="225">
        <v>3.8</v>
      </c>
      <c r="H341" s="50">
        <v>0.34</v>
      </c>
      <c r="I341" s="50">
        <v>2.1</v>
      </c>
      <c r="J341" s="50">
        <v>2.1</v>
      </c>
      <c r="K341" s="50">
        <v>0</v>
      </c>
      <c r="L341" s="225">
        <v>3.4</v>
      </c>
      <c r="M341" s="191">
        <v>0.8</v>
      </c>
      <c r="N341" s="50">
        <v>0.1</v>
      </c>
      <c r="O341" s="225">
        <v>0</v>
      </c>
      <c r="P341" s="50">
        <v>0.02</v>
      </c>
      <c r="Q341" s="50" t="s">
        <v>501</v>
      </c>
      <c r="R341" s="50">
        <v>0.05</v>
      </c>
      <c r="S341" s="225">
        <v>1</v>
      </c>
      <c r="T341" s="225">
        <v>2.8</v>
      </c>
      <c r="U341" s="239">
        <v>51</v>
      </c>
      <c r="V341" s="191">
        <v>1.3</v>
      </c>
      <c r="W341" s="239">
        <v>24</v>
      </c>
      <c r="X341" s="239">
        <v>45</v>
      </c>
      <c r="Y341" s="239">
        <v>265</v>
      </c>
      <c r="Z341" s="239">
        <v>5</v>
      </c>
      <c r="AA341" s="191">
        <v>0.36</v>
      </c>
      <c r="AB341" s="191">
        <v>0.11</v>
      </c>
      <c r="AC341" s="191">
        <v>0.6</v>
      </c>
      <c r="AD341" s="191">
        <v>250</v>
      </c>
      <c r="AE341" s="50">
        <v>36</v>
      </c>
      <c r="AF341" s="50">
        <v>213</v>
      </c>
      <c r="AG341" s="50">
        <v>0</v>
      </c>
      <c r="AH341" s="50" t="s">
        <v>501</v>
      </c>
      <c r="AI341" s="50">
        <v>7.0000000000000007E-2</v>
      </c>
      <c r="AJ341" s="50">
        <v>0.06</v>
      </c>
      <c r="AK341" s="50">
        <v>0.8</v>
      </c>
      <c r="AL341" s="50">
        <v>7.0000000000000007E-2</v>
      </c>
      <c r="AM341" s="50">
        <v>23</v>
      </c>
      <c r="AN341" s="50">
        <v>9</v>
      </c>
    </row>
    <row r="342" spans="1:40" ht="12.5" x14ac:dyDescent="0.25">
      <c r="A342" s="417"/>
      <c r="B342" s="418"/>
      <c r="C342" s="431"/>
      <c r="G342" s="225"/>
      <c r="L342" s="225"/>
      <c r="M342" s="191"/>
      <c r="O342" s="225"/>
      <c r="S342" s="225"/>
      <c r="T342" s="225"/>
      <c r="U342" s="239"/>
      <c r="V342" s="191"/>
      <c r="W342" s="239"/>
      <c r="X342" s="239"/>
      <c r="Y342" s="239"/>
      <c r="Z342" s="239"/>
      <c r="AA342" s="191"/>
      <c r="AB342" s="191"/>
      <c r="AC342" s="191"/>
      <c r="AD342" s="191"/>
    </row>
    <row r="343" spans="1:40" ht="12.5" x14ac:dyDescent="0.25">
      <c r="A343" s="417">
        <v>1</v>
      </c>
      <c r="B343" s="418" t="s">
        <v>837</v>
      </c>
      <c r="C343" s="431" t="s">
        <v>167</v>
      </c>
      <c r="D343" s="50">
        <v>1</v>
      </c>
      <c r="E343" s="239">
        <v>102.7</v>
      </c>
      <c r="F343" s="50">
        <v>91.8</v>
      </c>
      <c r="G343" s="225">
        <v>2.6</v>
      </c>
      <c r="H343" s="50">
        <v>0.28999999999999998</v>
      </c>
      <c r="I343" s="50">
        <v>1.8</v>
      </c>
      <c r="J343" s="50">
        <v>1.8</v>
      </c>
      <c r="K343" s="50">
        <v>0</v>
      </c>
      <c r="L343" s="225">
        <v>3.2</v>
      </c>
      <c r="M343" s="191">
        <v>0.7</v>
      </c>
      <c r="N343" s="50">
        <v>0.2</v>
      </c>
      <c r="O343" s="225">
        <v>0</v>
      </c>
      <c r="P343" s="50">
        <v>0.05</v>
      </c>
      <c r="Q343" s="50">
        <v>0.01</v>
      </c>
      <c r="R343" s="50">
        <v>0.1</v>
      </c>
      <c r="S343" s="225">
        <v>0.7</v>
      </c>
      <c r="T343" s="225">
        <v>1.9</v>
      </c>
      <c r="U343" s="239">
        <v>49</v>
      </c>
      <c r="V343" s="191">
        <v>0.9</v>
      </c>
      <c r="W343" s="239">
        <v>23</v>
      </c>
      <c r="X343" s="239">
        <v>37</v>
      </c>
      <c r="Y343" s="239">
        <v>259</v>
      </c>
      <c r="Z343" s="239">
        <v>4</v>
      </c>
      <c r="AA343" s="191">
        <v>0.3</v>
      </c>
      <c r="AB343" s="191">
        <v>0.1</v>
      </c>
      <c r="AC343" s="191">
        <v>0.3</v>
      </c>
      <c r="AD343" s="191">
        <v>230</v>
      </c>
      <c r="AE343" s="50">
        <v>25</v>
      </c>
      <c r="AF343" s="50">
        <v>150</v>
      </c>
      <c r="AG343" s="50">
        <v>0</v>
      </c>
      <c r="AH343" s="50">
        <v>0.08</v>
      </c>
      <c r="AI343" s="50">
        <v>0.05</v>
      </c>
      <c r="AJ343" s="50">
        <v>0.04</v>
      </c>
      <c r="AK343" s="50">
        <v>0.5</v>
      </c>
      <c r="AL343" s="50">
        <v>0.05</v>
      </c>
      <c r="AM343" s="50">
        <v>6</v>
      </c>
      <c r="AN343" s="50">
        <v>5</v>
      </c>
    </row>
    <row r="344" spans="1:40" ht="12.5" x14ac:dyDescent="0.25">
      <c r="A344" s="417"/>
      <c r="B344" s="418"/>
      <c r="C344" s="431"/>
      <c r="G344" s="225"/>
      <c r="L344" s="225"/>
      <c r="M344" s="191"/>
      <c r="O344" s="225"/>
      <c r="S344" s="225"/>
      <c r="T344" s="225"/>
      <c r="U344" s="239"/>
      <c r="V344" s="191"/>
      <c r="W344" s="239"/>
      <c r="X344" s="239"/>
      <c r="Y344" s="239"/>
      <c r="Z344" s="239"/>
      <c r="AA344" s="191"/>
      <c r="AB344" s="191"/>
      <c r="AC344" s="191"/>
      <c r="AD344" s="191"/>
    </row>
    <row r="345" spans="1:40" ht="12" customHeight="1" x14ac:dyDescent="0.25">
      <c r="A345" s="417">
        <v>2</v>
      </c>
      <c r="B345" s="418" t="s">
        <v>838</v>
      </c>
      <c r="C345" s="431" t="s">
        <v>165</v>
      </c>
      <c r="D345" s="50">
        <v>1</v>
      </c>
      <c r="E345" s="239">
        <v>183.8</v>
      </c>
      <c r="F345" s="50">
        <v>86.4</v>
      </c>
      <c r="G345" s="225">
        <v>5.2</v>
      </c>
      <c r="H345" s="191">
        <v>0.3</v>
      </c>
      <c r="I345" s="50">
        <v>1.9</v>
      </c>
      <c r="J345" s="50">
        <v>1.9</v>
      </c>
      <c r="K345" s="50">
        <v>0</v>
      </c>
      <c r="L345" s="225">
        <v>3.6</v>
      </c>
      <c r="M345" s="191">
        <v>1</v>
      </c>
      <c r="N345" s="50">
        <v>0.1</v>
      </c>
      <c r="O345" s="225">
        <v>0</v>
      </c>
      <c r="P345" s="50">
        <v>0.02</v>
      </c>
      <c r="Q345" s="50" t="s">
        <v>501</v>
      </c>
      <c r="R345" s="50">
        <v>0.05</v>
      </c>
      <c r="S345" s="225">
        <v>1.3</v>
      </c>
      <c r="T345" s="225">
        <v>3.9</v>
      </c>
      <c r="U345" s="239">
        <v>58</v>
      </c>
      <c r="V345" s="191">
        <v>0.9</v>
      </c>
      <c r="W345" s="239">
        <v>31</v>
      </c>
      <c r="X345" s="239">
        <v>39</v>
      </c>
      <c r="Y345" s="239">
        <v>205</v>
      </c>
      <c r="Z345" s="239">
        <v>38</v>
      </c>
      <c r="AA345" s="191">
        <v>0.45</v>
      </c>
      <c r="AB345" s="191">
        <v>0.13</v>
      </c>
      <c r="AC345" s="191">
        <v>0.5</v>
      </c>
      <c r="AD345" s="191">
        <v>370</v>
      </c>
      <c r="AE345" s="50">
        <v>29</v>
      </c>
      <c r="AF345" s="50">
        <v>175</v>
      </c>
      <c r="AG345" s="50">
        <v>0</v>
      </c>
      <c r="AH345" s="50">
        <v>0.18</v>
      </c>
      <c r="AI345" s="50">
        <v>0.16</v>
      </c>
      <c r="AJ345" s="191">
        <v>0.1</v>
      </c>
      <c r="AK345" s="225">
        <v>1</v>
      </c>
      <c r="AL345" s="191">
        <v>7.0999999999999994E-2</v>
      </c>
      <c r="AM345" s="50">
        <v>42</v>
      </c>
      <c r="AN345" s="50">
        <v>5</v>
      </c>
    </row>
    <row r="346" spans="1:40" ht="12.5" x14ac:dyDescent="0.25">
      <c r="A346" s="417"/>
      <c r="B346" s="418"/>
      <c r="C346" s="431"/>
      <c r="G346" s="225"/>
      <c r="L346" s="225"/>
      <c r="M346" s="191"/>
      <c r="O346" s="225"/>
      <c r="S346" s="225"/>
      <c r="T346" s="225"/>
      <c r="U346" s="239"/>
      <c r="V346" s="191"/>
      <c r="W346" s="239"/>
      <c r="X346" s="239"/>
      <c r="Y346" s="239"/>
      <c r="Z346" s="239"/>
      <c r="AA346" s="191"/>
      <c r="AB346" s="191"/>
      <c r="AC346" s="191"/>
      <c r="AD346" s="191"/>
      <c r="AJ346" s="191"/>
      <c r="AK346" s="225"/>
      <c r="AL346" s="191"/>
    </row>
    <row r="347" spans="1:40" ht="12.5" x14ac:dyDescent="0.25">
      <c r="A347" s="417">
        <v>2</v>
      </c>
      <c r="B347" s="418" t="s">
        <v>840</v>
      </c>
      <c r="C347" s="431" t="s">
        <v>1279</v>
      </c>
      <c r="D347" s="50">
        <v>1</v>
      </c>
      <c r="E347" s="239">
        <v>183.8</v>
      </c>
      <c r="F347" s="50">
        <v>86.4</v>
      </c>
      <c r="G347" s="225">
        <v>5.2</v>
      </c>
      <c r="H347" s="191">
        <v>0.3</v>
      </c>
      <c r="I347" s="50">
        <v>1.9</v>
      </c>
      <c r="J347" s="50">
        <v>1.9</v>
      </c>
      <c r="K347" s="50">
        <v>0</v>
      </c>
      <c r="L347" s="225">
        <v>3.6</v>
      </c>
      <c r="M347" s="191">
        <v>1</v>
      </c>
      <c r="N347" s="50">
        <v>0.1</v>
      </c>
      <c r="O347" s="225">
        <v>0</v>
      </c>
      <c r="P347" s="50">
        <v>0.02</v>
      </c>
      <c r="Q347" s="50" t="s">
        <v>501</v>
      </c>
      <c r="R347" s="50">
        <v>0.05</v>
      </c>
      <c r="S347" s="225">
        <v>1.3</v>
      </c>
      <c r="T347" s="225">
        <v>3.9</v>
      </c>
      <c r="U347" s="239">
        <v>58</v>
      </c>
      <c r="V347" s="191">
        <v>0.9</v>
      </c>
      <c r="W347" s="239">
        <v>31</v>
      </c>
      <c r="X347" s="239">
        <v>39</v>
      </c>
      <c r="Y347" s="239">
        <v>205</v>
      </c>
      <c r="Z347" s="239">
        <v>38</v>
      </c>
      <c r="AA347" s="191">
        <v>0.45</v>
      </c>
      <c r="AB347" s="191">
        <v>0.13</v>
      </c>
      <c r="AC347" s="191">
        <v>0.5</v>
      </c>
      <c r="AD347" s="191">
        <v>370</v>
      </c>
      <c r="AE347" s="50">
        <v>29</v>
      </c>
      <c r="AF347" s="50">
        <v>175</v>
      </c>
      <c r="AG347" s="50">
        <v>0</v>
      </c>
      <c r="AH347" s="50">
        <v>0.18</v>
      </c>
      <c r="AI347" s="50">
        <v>0.16</v>
      </c>
      <c r="AJ347" s="191">
        <v>0.1</v>
      </c>
      <c r="AK347" s="225">
        <v>1</v>
      </c>
      <c r="AL347" s="191">
        <v>7.0999999999999994E-2</v>
      </c>
      <c r="AM347" s="50">
        <v>42</v>
      </c>
      <c r="AN347" s="50">
        <v>5</v>
      </c>
    </row>
    <row r="348" spans="1:40" ht="12.5" x14ac:dyDescent="0.25">
      <c r="A348" s="417"/>
      <c r="B348" s="418"/>
      <c r="C348" s="431"/>
      <c r="G348" s="225"/>
      <c r="L348" s="225"/>
      <c r="M348" s="191"/>
      <c r="O348" s="225"/>
      <c r="S348" s="225"/>
      <c r="T348" s="225"/>
      <c r="U348" s="239"/>
      <c r="V348" s="191"/>
      <c r="W348" s="239"/>
      <c r="X348" s="239"/>
      <c r="Y348" s="239"/>
      <c r="Z348" s="239"/>
      <c r="AA348" s="191"/>
      <c r="AB348" s="191"/>
      <c r="AC348" s="191"/>
      <c r="AD348" s="191"/>
    </row>
    <row r="349" spans="1:40" ht="12.5" x14ac:dyDescent="0.25">
      <c r="A349" s="417">
        <v>1</v>
      </c>
      <c r="B349" s="418" t="s">
        <v>841</v>
      </c>
      <c r="C349" s="431" t="s">
        <v>232</v>
      </c>
      <c r="D349" s="50">
        <v>1</v>
      </c>
      <c r="E349" s="50">
        <v>318</v>
      </c>
      <c r="F349" s="50">
        <v>78.2</v>
      </c>
      <c r="G349" s="225">
        <v>8.3000000000000007</v>
      </c>
      <c r="H349" s="50">
        <v>0.88</v>
      </c>
      <c r="I349" s="50">
        <v>5.5</v>
      </c>
      <c r="J349" s="50">
        <v>5.5</v>
      </c>
      <c r="K349" s="50">
        <v>0</v>
      </c>
      <c r="L349" s="225">
        <v>6.3</v>
      </c>
      <c r="M349" s="191">
        <v>0.7</v>
      </c>
      <c r="N349" s="50">
        <v>0.8</v>
      </c>
      <c r="O349" s="225">
        <v>0</v>
      </c>
      <c r="P349" s="50">
        <v>0.14000000000000001</v>
      </c>
      <c r="Q349" s="50">
        <v>7.0000000000000007E-2</v>
      </c>
      <c r="R349" s="50">
        <v>0.38</v>
      </c>
      <c r="S349" s="225">
        <v>5.0999999999999996</v>
      </c>
      <c r="T349" s="225">
        <v>1.8</v>
      </c>
      <c r="U349" s="239">
        <v>20</v>
      </c>
      <c r="V349" s="191">
        <v>1.7</v>
      </c>
      <c r="W349" s="239">
        <v>28</v>
      </c>
      <c r="X349" s="239">
        <v>83</v>
      </c>
      <c r="Y349" s="239">
        <v>265</v>
      </c>
      <c r="Z349" s="239">
        <v>14</v>
      </c>
      <c r="AA349" s="191">
        <v>0.87</v>
      </c>
      <c r="AB349" s="191">
        <v>0.17</v>
      </c>
      <c r="AC349" s="191">
        <v>0.8</v>
      </c>
      <c r="AD349" s="191">
        <v>330</v>
      </c>
      <c r="AE349" s="50">
        <v>26</v>
      </c>
      <c r="AF349" s="50">
        <v>153</v>
      </c>
      <c r="AG349" s="50">
        <v>0</v>
      </c>
      <c r="AH349" s="50">
        <v>0.04</v>
      </c>
      <c r="AI349" s="50">
        <v>0.28000000000000003</v>
      </c>
      <c r="AJ349" s="50">
        <v>0.08</v>
      </c>
      <c r="AK349" s="50">
        <v>2.5</v>
      </c>
      <c r="AL349" s="191">
        <v>0.1</v>
      </c>
      <c r="AM349" s="50">
        <v>82</v>
      </c>
      <c r="AN349" s="50">
        <v>27</v>
      </c>
    </row>
    <row r="350" spans="1:40" ht="12.5" x14ac:dyDescent="0.25">
      <c r="A350" s="417"/>
      <c r="B350" s="418"/>
      <c r="C350" s="431"/>
      <c r="G350" s="225"/>
      <c r="L350" s="225"/>
      <c r="M350" s="191"/>
      <c r="O350" s="225"/>
      <c r="S350" s="225"/>
      <c r="T350" s="225"/>
      <c r="U350" s="239"/>
      <c r="V350" s="191"/>
      <c r="W350" s="239"/>
      <c r="X350" s="239"/>
      <c r="Y350" s="239"/>
      <c r="Z350" s="239"/>
      <c r="AA350" s="191"/>
      <c r="AB350" s="191"/>
      <c r="AC350" s="191"/>
      <c r="AD350" s="191"/>
    </row>
    <row r="351" spans="1:40" ht="12.5" x14ac:dyDescent="0.25">
      <c r="A351" s="417">
        <v>1</v>
      </c>
      <c r="B351" s="418" t="s">
        <v>842</v>
      </c>
      <c r="C351" s="431" t="s">
        <v>231</v>
      </c>
      <c r="D351" s="50">
        <v>1</v>
      </c>
      <c r="E351" s="239">
        <v>311.60000000000002</v>
      </c>
      <c r="F351" s="50">
        <v>78.400000000000006</v>
      </c>
      <c r="G351" s="225">
        <v>7.9</v>
      </c>
      <c r="H351" s="50">
        <v>0.86</v>
      </c>
      <c r="I351" s="50">
        <v>5.4</v>
      </c>
      <c r="J351" s="50">
        <v>5.4</v>
      </c>
      <c r="K351" s="50">
        <v>0</v>
      </c>
      <c r="L351" s="225">
        <v>6.6</v>
      </c>
      <c r="M351" s="191">
        <v>0.6</v>
      </c>
      <c r="N351" s="50">
        <v>0.7</v>
      </c>
      <c r="O351" s="225">
        <v>0</v>
      </c>
      <c r="P351" s="50">
        <v>0.13</v>
      </c>
      <c r="Q351" s="50">
        <v>0.06</v>
      </c>
      <c r="R351" s="50">
        <v>0.33</v>
      </c>
      <c r="S351" s="225">
        <v>5.9</v>
      </c>
      <c r="T351" s="225">
        <v>1</v>
      </c>
      <c r="U351" s="239">
        <v>17</v>
      </c>
      <c r="V351" s="191">
        <v>1.5</v>
      </c>
      <c r="W351" s="239">
        <v>19</v>
      </c>
      <c r="X351" s="239">
        <v>62</v>
      </c>
      <c r="Y351" s="239">
        <v>207</v>
      </c>
      <c r="Z351" s="239">
        <v>13</v>
      </c>
      <c r="AA351" s="191">
        <v>0.69</v>
      </c>
      <c r="AB351" s="191">
        <v>0.11899999999999999</v>
      </c>
      <c r="AC351" s="191">
        <v>0.9</v>
      </c>
      <c r="AD351" s="191">
        <v>250</v>
      </c>
      <c r="AE351" s="50">
        <v>23</v>
      </c>
      <c r="AF351" s="50">
        <v>135</v>
      </c>
      <c r="AG351" s="50">
        <v>0</v>
      </c>
      <c r="AH351" s="50">
        <v>0.12</v>
      </c>
      <c r="AI351" s="191">
        <v>0.2</v>
      </c>
      <c r="AJ351" s="50">
        <v>0.04</v>
      </c>
      <c r="AK351" s="50">
        <v>1.6</v>
      </c>
      <c r="AL351" s="50">
        <v>0.04</v>
      </c>
      <c r="AM351" s="50">
        <v>44</v>
      </c>
      <c r="AN351" s="50">
        <v>13</v>
      </c>
    </row>
    <row r="352" spans="1:40" ht="12.5" x14ac:dyDescent="0.25">
      <c r="A352" s="417"/>
      <c r="B352" s="418"/>
      <c r="C352" s="431"/>
      <c r="G352" s="225"/>
      <c r="L352" s="225"/>
      <c r="M352" s="191"/>
      <c r="O352" s="225"/>
      <c r="S352" s="225"/>
      <c r="T352" s="225"/>
      <c r="U352" s="239"/>
      <c r="V352" s="191"/>
      <c r="W352" s="239"/>
      <c r="X352" s="239"/>
      <c r="Y352" s="239"/>
      <c r="Z352" s="239"/>
      <c r="AA352" s="191"/>
      <c r="AB352" s="191"/>
      <c r="AC352" s="191"/>
      <c r="AD352" s="191"/>
    </row>
    <row r="353" spans="1:40" ht="12.5" x14ac:dyDescent="0.25">
      <c r="A353" s="417">
        <v>2</v>
      </c>
      <c r="B353" s="418" t="s">
        <v>844</v>
      </c>
      <c r="C353" s="431" t="s">
        <v>1280</v>
      </c>
      <c r="D353" s="50">
        <v>1</v>
      </c>
      <c r="E353" s="50">
        <v>234</v>
      </c>
      <c r="F353" s="50">
        <v>84.5</v>
      </c>
      <c r="G353" s="225">
        <v>8</v>
      </c>
      <c r="H353" s="50">
        <v>0.53</v>
      </c>
      <c r="I353" s="50">
        <v>3.3</v>
      </c>
      <c r="J353" s="50">
        <v>3.3</v>
      </c>
      <c r="K353" s="50">
        <v>0</v>
      </c>
      <c r="L353" s="225">
        <v>2</v>
      </c>
      <c r="M353" s="191">
        <v>1.5</v>
      </c>
      <c r="N353" s="50">
        <v>0.7</v>
      </c>
      <c r="O353" s="225">
        <v>0</v>
      </c>
      <c r="P353" s="50">
        <v>0.09</v>
      </c>
      <c r="Q353" s="50">
        <v>0.05</v>
      </c>
      <c r="R353" s="50">
        <v>0.34</v>
      </c>
      <c r="S353" s="225">
        <v>0.5</v>
      </c>
      <c r="T353" s="225">
        <v>7.4</v>
      </c>
      <c r="U353" s="239">
        <v>135</v>
      </c>
      <c r="V353" s="191">
        <v>1.7</v>
      </c>
      <c r="W353" s="239">
        <v>34</v>
      </c>
      <c r="X353" s="239">
        <v>56</v>
      </c>
      <c r="Y353" s="239">
        <v>447</v>
      </c>
      <c r="Z353" s="239">
        <v>43</v>
      </c>
      <c r="AA353" s="191">
        <v>0.44</v>
      </c>
      <c r="AB353" s="191">
        <v>0.28999999999999998</v>
      </c>
      <c r="AC353" s="191">
        <v>3</v>
      </c>
      <c r="AD353" s="191">
        <v>774</v>
      </c>
      <c r="AE353" s="50">
        <v>890</v>
      </c>
      <c r="AF353" s="50">
        <v>5340</v>
      </c>
      <c r="AG353" s="50">
        <v>0</v>
      </c>
      <c r="AH353" s="191">
        <v>0.8</v>
      </c>
      <c r="AI353" s="50">
        <v>0.11</v>
      </c>
      <c r="AJ353" s="50">
        <v>0.13</v>
      </c>
      <c r="AK353" s="225">
        <v>1</v>
      </c>
      <c r="AL353" s="191">
        <v>0.27100000000000002</v>
      </c>
      <c r="AM353" s="50">
        <v>29</v>
      </c>
      <c r="AN353" s="50">
        <v>120</v>
      </c>
    </row>
    <row r="354" spans="1:40" ht="12.5" x14ac:dyDescent="0.25">
      <c r="A354" s="417"/>
      <c r="B354" s="418"/>
      <c r="C354" s="431"/>
      <c r="G354" s="225"/>
      <c r="L354" s="225"/>
      <c r="M354" s="191"/>
      <c r="O354" s="225"/>
      <c r="S354" s="225"/>
      <c r="T354" s="225"/>
      <c r="U354" s="239"/>
      <c r="V354" s="191"/>
      <c r="W354" s="239"/>
      <c r="X354" s="239"/>
      <c r="Y354" s="239"/>
      <c r="Z354" s="239"/>
      <c r="AA354" s="191"/>
      <c r="AB354" s="191"/>
      <c r="AC354" s="191"/>
      <c r="AD354" s="191"/>
      <c r="AL354" s="191"/>
    </row>
    <row r="355" spans="1:40" ht="12.5" x14ac:dyDescent="0.25">
      <c r="A355" s="417">
        <v>2</v>
      </c>
      <c r="B355" s="418" t="s">
        <v>843</v>
      </c>
      <c r="C355" s="431" t="s">
        <v>1173</v>
      </c>
      <c r="D355" s="50">
        <v>1</v>
      </c>
      <c r="E355" s="239">
        <v>124.3</v>
      </c>
      <c r="F355" s="50">
        <v>91.2</v>
      </c>
      <c r="G355" s="225">
        <v>3.6</v>
      </c>
      <c r="H355" s="191">
        <v>0.3</v>
      </c>
      <c r="I355" s="50">
        <v>1.9</v>
      </c>
      <c r="J355" s="50">
        <v>1.9</v>
      </c>
      <c r="K355" s="50">
        <v>0</v>
      </c>
      <c r="L355" s="225">
        <v>2</v>
      </c>
      <c r="M355" s="191">
        <v>0.9</v>
      </c>
      <c r="N355" s="50">
        <v>0.4</v>
      </c>
      <c r="O355" s="225">
        <v>0</v>
      </c>
      <c r="P355" s="50">
        <v>0.05</v>
      </c>
      <c r="Q355" s="50">
        <v>0.03</v>
      </c>
      <c r="R355" s="50" t="s">
        <v>501</v>
      </c>
      <c r="S355" s="225">
        <v>0.3</v>
      </c>
      <c r="T355" s="225">
        <v>3.3</v>
      </c>
      <c r="U355" s="239">
        <v>72</v>
      </c>
      <c r="V355" s="191">
        <v>0.9</v>
      </c>
      <c r="W355" s="239">
        <v>18</v>
      </c>
      <c r="X355" s="239">
        <v>28</v>
      </c>
      <c r="Y355" s="239">
        <v>228</v>
      </c>
      <c r="Z355" s="239">
        <v>23</v>
      </c>
      <c r="AA355" s="191">
        <v>0.24</v>
      </c>
      <c r="AB355" s="191">
        <v>0.16</v>
      </c>
      <c r="AC355" s="191">
        <v>2</v>
      </c>
      <c r="AD355" s="191">
        <v>416</v>
      </c>
      <c r="AE355" s="50">
        <v>740</v>
      </c>
      <c r="AF355" s="50">
        <v>4446</v>
      </c>
      <c r="AG355" s="50">
        <v>0</v>
      </c>
      <c r="AH355" s="50">
        <v>0.85</v>
      </c>
      <c r="AI355" s="50">
        <v>0.05</v>
      </c>
      <c r="AJ355" s="50">
        <v>7.0000000000000007E-2</v>
      </c>
      <c r="AK355" s="50">
        <v>0.5</v>
      </c>
      <c r="AL355" s="191">
        <v>0.13800000000000001</v>
      </c>
      <c r="AM355" s="50">
        <v>13</v>
      </c>
      <c r="AN355" s="50">
        <v>41</v>
      </c>
    </row>
    <row r="356" spans="1:40" ht="12.5" x14ac:dyDescent="0.25">
      <c r="A356" s="417"/>
      <c r="B356" s="418"/>
      <c r="C356" s="431"/>
      <c r="G356" s="225"/>
      <c r="L356" s="225"/>
      <c r="M356" s="191"/>
      <c r="O356" s="225"/>
      <c r="S356" s="225"/>
      <c r="T356" s="225"/>
      <c r="U356" s="239"/>
      <c r="V356" s="191"/>
      <c r="W356" s="239"/>
      <c r="X356" s="239"/>
      <c r="Y356" s="239"/>
      <c r="Z356" s="239"/>
      <c r="AA356" s="191"/>
      <c r="AB356" s="191"/>
      <c r="AC356" s="191"/>
      <c r="AD356" s="191"/>
    </row>
    <row r="357" spans="1:40" ht="12.5" x14ac:dyDescent="0.25">
      <c r="A357" s="417">
        <v>1</v>
      </c>
      <c r="B357" s="418" t="s">
        <v>846</v>
      </c>
      <c r="C357" s="431" t="s">
        <v>1569</v>
      </c>
      <c r="D357" s="194" t="s">
        <v>1179</v>
      </c>
      <c r="E357" s="239">
        <v>185.7</v>
      </c>
      <c r="F357" s="50">
        <v>85.4</v>
      </c>
      <c r="G357" s="225">
        <v>4.4000000000000004</v>
      </c>
      <c r="H357" s="50">
        <v>0.63</v>
      </c>
      <c r="I357" s="50">
        <v>3.9</v>
      </c>
      <c r="J357" s="50">
        <v>3.9</v>
      </c>
      <c r="K357" s="50">
        <v>0</v>
      </c>
      <c r="L357" s="225">
        <v>4.4000000000000004</v>
      </c>
      <c r="M357" s="191">
        <v>1.7</v>
      </c>
      <c r="N357" s="50">
        <v>0.3</v>
      </c>
      <c r="O357" s="225">
        <v>0</v>
      </c>
      <c r="P357" s="50">
        <v>0.06</v>
      </c>
      <c r="Q357" s="50">
        <v>0.05</v>
      </c>
      <c r="R357" s="50">
        <v>0.09</v>
      </c>
      <c r="S357" s="225">
        <v>0.5</v>
      </c>
      <c r="T357" s="225">
        <v>1.1000000000000001</v>
      </c>
      <c r="U357" s="239">
        <v>255</v>
      </c>
      <c r="V357" s="191">
        <v>5.3</v>
      </c>
      <c r="W357" s="239">
        <v>52</v>
      </c>
      <c r="X357" s="239">
        <v>74</v>
      </c>
      <c r="Y357" s="239">
        <v>381</v>
      </c>
      <c r="Z357" s="239">
        <v>9</v>
      </c>
      <c r="AA357" s="191">
        <v>0.8</v>
      </c>
      <c r="AB357" s="191">
        <v>0.2</v>
      </c>
      <c r="AC357" s="191">
        <v>0.5</v>
      </c>
      <c r="AD357" s="191">
        <v>107</v>
      </c>
      <c r="AE357" s="50">
        <v>326</v>
      </c>
      <c r="AF357" s="50">
        <v>1956</v>
      </c>
      <c r="AG357" s="50">
        <v>0</v>
      </c>
      <c r="AH357" s="50">
        <v>0.17</v>
      </c>
      <c r="AI357" s="50">
        <v>0.01</v>
      </c>
      <c r="AJ357" s="191">
        <v>0.1</v>
      </c>
      <c r="AK357" s="225">
        <v>1</v>
      </c>
      <c r="AL357" s="50">
        <v>0.18</v>
      </c>
      <c r="AM357" s="50">
        <v>64</v>
      </c>
      <c r="AN357" s="50">
        <v>46</v>
      </c>
    </row>
    <row r="358" spans="1:40" ht="12.5" x14ac:dyDescent="0.25">
      <c r="A358" s="417"/>
      <c r="B358" s="418"/>
      <c r="C358" s="431"/>
      <c r="D358" s="194"/>
      <c r="G358" s="225"/>
      <c r="L358" s="225"/>
      <c r="M358" s="191"/>
      <c r="O358" s="225"/>
      <c r="S358" s="225"/>
      <c r="T358" s="225"/>
      <c r="U358" s="239"/>
      <c r="V358" s="191"/>
      <c r="W358" s="239"/>
      <c r="X358" s="239"/>
      <c r="Y358" s="239"/>
      <c r="Z358" s="239"/>
      <c r="AA358" s="191"/>
      <c r="AB358" s="191"/>
      <c r="AC358" s="191"/>
      <c r="AD358" s="191"/>
    </row>
    <row r="359" spans="1:40" ht="12.5" x14ac:dyDescent="0.25">
      <c r="A359" s="417">
        <v>1</v>
      </c>
      <c r="B359" s="418" t="s">
        <v>845</v>
      </c>
      <c r="C359" s="431" t="s">
        <v>1570</v>
      </c>
      <c r="D359" s="194">
        <v>1</v>
      </c>
      <c r="E359" s="239">
        <v>82.399999999999892</v>
      </c>
      <c r="F359" s="50">
        <v>92.6</v>
      </c>
      <c r="G359" s="225">
        <v>1.2</v>
      </c>
      <c r="H359" s="191">
        <v>0.3</v>
      </c>
      <c r="I359" s="50">
        <v>1.9</v>
      </c>
      <c r="J359" s="50">
        <v>1.9</v>
      </c>
      <c r="K359" s="50">
        <v>0</v>
      </c>
      <c r="L359" s="225">
        <v>3</v>
      </c>
      <c r="M359" s="191">
        <v>1.2</v>
      </c>
      <c r="N359" s="50">
        <v>0.2</v>
      </c>
      <c r="O359" s="225"/>
      <c r="P359" s="50">
        <v>0.06</v>
      </c>
      <c r="Q359" s="50">
        <v>0.05</v>
      </c>
      <c r="R359" s="50">
        <v>0.09</v>
      </c>
      <c r="S359" s="225">
        <v>0.4</v>
      </c>
      <c r="T359" s="225">
        <v>0.8</v>
      </c>
      <c r="U359" s="239">
        <v>187</v>
      </c>
      <c r="V359" s="191">
        <v>4.5999999999999996</v>
      </c>
      <c r="W359" s="239">
        <v>37</v>
      </c>
      <c r="X359" s="239">
        <v>38</v>
      </c>
      <c r="Y359" s="239">
        <v>246</v>
      </c>
      <c r="Z359" s="239">
        <v>3</v>
      </c>
      <c r="AA359" s="191">
        <v>0.81</v>
      </c>
      <c r="AB359" s="191">
        <v>0.15</v>
      </c>
      <c r="AC359" s="191">
        <v>0.3</v>
      </c>
      <c r="AD359" s="191">
        <v>2480</v>
      </c>
      <c r="AE359" s="50">
        <v>399</v>
      </c>
      <c r="AF359" s="50">
        <v>2394</v>
      </c>
      <c r="AG359" s="50">
        <v>0</v>
      </c>
      <c r="AH359" s="50">
        <v>0.26</v>
      </c>
      <c r="AI359" s="50" t="s">
        <v>501</v>
      </c>
      <c r="AJ359" s="50">
        <v>0.04</v>
      </c>
      <c r="AK359" s="50">
        <v>0.3</v>
      </c>
      <c r="AL359" s="50">
        <v>0.05</v>
      </c>
      <c r="AM359" s="50">
        <v>5</v>
      </c>
      <c r="AN359" s="50">
        <v>1</v>
      </c>
    </row>
    <row r="360" spans="1:40" ht="12.5" x14ac:dyDescent="0.25">
      <c r="A360" s="417"/>
      <c r="B360" s="418"/>
      <c r="C360" s="431"/>
      <c r="D360" s="194"/>
      <c r="G360" s="225"/>
      <c r="L360" s="225"/>
      <c r="M360" s="191"/>
      <c r="O360" s="225"/>
      <c r="S360" s="225"/>
      <c r="T360" s="225"/>
      <c r="U360" s="239"/>
      <c r="V360" s="191"/>
      <c r="W360" s="239"/>
      <c r="X360" s="239"/>
      <c r="Y360" s="239"/>
      <c r="Z360" s="239"/>
      <c r="AA360" s="191"/>
      <c r="AB360" s="191"/>
      <c r="AC360" s="191"/>
      <c r="AD360" s="191"/>
    </row>
    <row r="361" spans="1:40" ht="12.5" x14ac:dyDescent="0.25">
      <c r="A361" s="417">
        <v>1</v>
      </c>
      <c r="B361" s="418" t="s">
        <v>847</v>
      </c>
      <c r="C361" s="431" t="s">
        <v>1571</v>
      </c>
      <c r="D361" s="194" t="s">
        <v>1179</v>
      </c>
      <c r="E361" s="239">
        <v>182.9</v>
      </c>
      <c r="F361" s="50">
        <v>85.7</v>
      </c>
      <c r="G361" s="225">
        <v>4.0999999999999996</v>
      </c>
      <c r="H361" s="50">
        <v>0.67</v>
      </c>
      <c r="I361" s="50">
        <v>4.2</v>
      </c>
      <c r="J361" s="50">
        <v>4.2</v>
      </c>
      <c r="K361" s="50">
        <v>0</v>
      </c>
      <c r="L361" s="225">
        <v>4.3</v>
      </c>
      <c r="M361" s="191">
        <v>1.5</v>
      </c>
      <c r="N361" s="50">
        <v>0.2</v>
      </c>
      <c r="O361" s="225"/>
      <c r="S361" s="225"/>
      <c r="T361" s="225"/>
      <c r="U361" s="239">
        <v>234</v>
      </c>
      <c r="V361" s="191">
        <v>5.0999999999999996</v>
      </c>
      <c r="W361" s="239">
        <v>71</v>
      </c>
      <c r="X361" s="239">
        <v>75</v>
      </c>
      <c r="Y361" s="239">
        <v>390</v>
      </c>
      <c r="Z361" s="239">
        <v>8</v>
      </c>
      <c r="AA361" s="191">
        <v>1.1000000000000001</v>
      </c>
      <c r="AB361" s="191"/>
      <c r="AC361" s="191"/>
      <c r="AD361" s="191">
        <v>121</v>
      </c>
      <c r="AF361" s="50">
        <v>1360</v>
      </c>
    </row>
    <row r="362" spans="1:40" ht="12.5" x14ac:dyDescent="0.25">
      <c r="A362" s="417"/>
      <c r="B362" s="418"/>
      <c r="C362" s="431"/>
      <c r="G362" s="225"/>
      <c r="L362" s="225"/>
      <c r="M362" s="191"/>
      <c r="O362" s="225"/>
      <c r="S362" s="225"/>
      <c r="T362" s="225"/>
      <c r="U362" s="239"/>
      <c r="V362" s="191"/>
      <c r="W362" s="239"/>
      <c r="X362" s="239"/>
      <c r="Y362" s="239"/>
      <c r="Z362" s="239"/>
      <c r="AA362" s="191"/>
      <c r="AB362" s="191"/>
      <c r="AC362" s="191"/>
      <c r="AD362" s="191"/>
    </row>
    <row r="363" spans="1:40" ht="12.5" x14ac:dyDescent="0.25">
      <c r="A363" s="417">
        <v>1</v>
      </c>
      <c r="B363" s="418" t="s">
        <v>848</v>
      </c>
      <c r="C363" s="431" t="s">
        <v>1576</v>
      </c>
      <c r="D363" s="27">
        <v>1</v>
      </c>
      <c r="E363" s="239">
        <v>216.10075187969906</v>
      </c>
      <c r="F363" s="225">
        <v>85.15875776397516</v>
      </c>
      <c r="G363" s="225">
        <v>3.5116050997057862</v>
      </c>
      <c r="H363" s="191">
        <v>0.57384766263484799</v>
      </c>
      <c r="I363" s="225">
        <v>3.597254004576659</v>
      </c>
      <c r="J363" s="225">
        <v>3.597254004576659</v>
      </c>
      <c r="K363" s="50">
        <v>0</v>
      </c>
      <c r="L363" s="225">
        <v>3.6829029094475323</v>
      </c>
      <c r="M363" s="191">
        <v>2.3964563582870224</v>
      </c>
      <c r="N363" s="225">
        <v>1.8842759071592026</v>
      </c>
      <c r="O363" s="225"/>
      <c r="P363" s="191">
        <v>0.21669172932330827</v>
      </c>
      <c r="Q363" s="191">
        <v>0.3181000326904217</v>
      </c>
      <c r="R363" s="191">
        <v>1.1000745341614908</v>
      </c>
      <c r="S363" s="225"/>
      <c r="T363" s="225"/>
      <c r="U363" s="239">
        <v>205.64302059496566</v>
      </c>
      <c r="V363" s="191">
        <v>4.3706636155606411</v>
      </c>
      <c r="W363" s="239">
        <v>64.031121281464536</v>
      </c>
      <c r="X363" s="239">
        <v>64.24524354364172</v>
      </c>
      <c r="Y363" s="239">
        <v>334.79300424975486</v>
      </c>
      <c r="Z363" s="239">
        <v>348.59104282445242</v>
      </c>
      <c r="AA363" s="191">
        <v>0.94299444262831</v>
      </c>
      <c r="AB363" s="191">
        <v>1.8671461261850285E-2</v>
      </c>
      <c r="AC363" s="191">
        <v>0</v>
      </c>
      <c r="AD363" s="191">
        <v>103</v>
      </c>
      <c r="AE363" s="225">
        <v>5.1389342922523701E-2</v>
      </c>
      <c r="AF363" s="50">
        <v>0</v>
      </c>
      <c r="AG363" s="50">
        <v>0</v>
      </c>
      <c r="AH363" s="191">
        <v>0.67183000980712648</v>
      </c>
    </row>
    <row r="364" spans="1:40" ht="12.5" x14ac:dyDescent="0.25">
      <c r="A364" s="417"/>
      <c r="B364" s="418"/>
      <c r="C364" s="431"/>
      <c r="G364" s="225"/>
      <c r="L364" s="225"/>
      <c r="M364" s="191"/>
      <c r="O364" s="225"/>
      <c r="P364" s="191"/>
      <c r="Q364" s="191"/>
      <c r="R364" s="191"/>
      <c r="S364" s="225"/>
      <c r="T364" s="225"/>
      <c r="U364" s="239"/>
      <c r="V364" s="191"/>
      <c r="W364" s="239"/>
      <c r="X364" s="239"/>
      <c r="Y364" s="239"/>
      <c r="Z364" s="239"/>
      <c r="AA364" s="191"/>
      <c r="AB364" s="191"/>
      <c r="AC364" s="191"/>
      <c r="AD364" s="191"/>
      <c r="AE364" s="225"/>
      <c r="AH364" s="191"/>
    </row>
    <row r="365" spans="1:40" ht="12.5" x14ac:dyDescent="0.25">
      <c r="A365" s="417">
        <v>1</v>
      </c>
      <c r="B365" s="418" t="s">
        <v>849</v>
      </c>
      <c r="C365" s="431" t="s">
        <v>1572</v>
      </c>
      <c r="D365" s="194" t="s">
        <v>1180</v>
      </c>
      <c r="E365" s="239">
        <v>137.1</v>
      </c>
      <c r="F365" s="50">
        <v>88.9</v>
      </c>
      <c r="G365" s="225">
        <v>3</v>
      </c>
      <c r="H365" s="50">
        <v>0.52</v>
      </c>
      <c r="I365" s="50">
        <v>3.2</v>
      </c>
      <c r="J365" s="50">
        <v>3.2</v>
      </c>
      <c r="K365" s="50">
        <v>0</v>
      </c>
      <c r="L365" s="225">
        <v>3.5</v>
      </c>
      <c r="M365" s="191">
        <v>1.3</v>
      </c>
      <c r="N365" s="50">
        <v>0.1</v>
      </c>
      <c r="O365" s="225"/>
      <c r="P365" s="191"/>
      <c r="Q365" s="191"/>
      <c r="R365" s="191"/>
      <c r="S365" s="225"/>
      <c r="T365" s="225"/>
      <c r="U365" s="239">
        <v>204</v>
      </c>
      <c r="V365" s="191">
        <v>3</v>
      </c>
      <c r="W365" s="239">
        <v>46</v>
      </c>
      <c r="X365" s="239">
        <v>57</v>
      </c>
      <c r="Y365" s="239">
        <v>314</v>
      </c>
      <c r="Z365" s="239">
        <v>4</v>
      </c>
      <c r="AA365" s="191">
        <v>0.51</v>
      </c>
      <c r="AB365" s="191"/>
      <c r="AC365" s="191"/>
      <c r="AD365" s="191">
        <v>121</v>
      </c>
      <c r="AE365" s="225"/>
      <c r="AF365" s="50">
        <v>1300</v>
      </c>
      <c r="AG365" s="50">
        <v>0</v>
      </c>
      <c r="AH365" s="191"/>
      <c r="AN365" s="239">
        <v>22.2</v>
      </c>
    </row>
    <row r="366" spans="1:40" ht="12.5" x14ac:dyDescent="0.25">
      <c r="A366" s="417"/>
      <c r="B366" s="418"/>
      <c r="C366" s="431"/>
      <c r="D366" s="194"/>
      <c r="G366" s="225"/>
      <c r="L366" s="225"/>
      <c r="M366" s="191"/>
      <c r="O366" s="225"/>
      <c r="P366" s="191"/>
      <c r="Q366" s="191"/>
      <c r="R366" s="191"/>
      <c r="S366" s="225"/>
      <c r="T366" s="225"/>
      <c r="U366" s="239"/>
      <c r="V366" s="191"/>
      <c r="W366" s="239"/>
      <c r="X366" s="239"/>
      <c r="Y366" s="239"/>
      <c r="Z366" s="239"/>
      <c r="AA366" s="191"/>
      <c r="AB366" s="191"/>
      <c r="AE366" s="225"/>
      <c r="AH366" s="191"/>
      <c r="AN366" s="239"/>
    </row>
    <row r="367" spans="1:40" ht="12.5" x14ac:dyDescent="0.25">
      <c r="A367" s="417">
        <v>1</v>
      </c>
      <c r="B367" s="418" t="s">
        <v>850</v>
      </c>
      <c r="C367" s="431" t="s">
        <v>1577</v>
      </c>
      <c r="D367" s="194">
        <v>1</v>
      </c>
      <c r="E367" s="239">
        <v>170.38778877887796</v>
      </c>
      <c r="F367" s="225">
        <v>88.343234323432341</v>
      </c>
      <c r="G367" s="225">
        <v>2.4752475247524752</v>
      </c>
      <c r="H367" s="191">
        <v>0.42904290429042907</v>
      </c>
      <c r="I367" s="225">
        <v>2.6402640264026402</v>
      </c>
      <c r="J367" s="225">
        <v>2.6402640264026402</v>
      </c>
      <c r="K367" s="50">
        <v>0</v>
      </c>
      <c r="L367" s="225">
        <v>2.8877887788778875</v>
      </c>
      <c r="M367" s="191">
        <v>2.1435643564356437</v>
      </c>
      <c r="N367" s="225">
        <v>1.7326732673267329</v>
      </c>
      <c r="O367" s="225"/>
      <c r="P367" s="191">
        <v>0.20874587458745872</v>
      </c>
      <c r="Q367" s="191">
        <v>0.30643564356435643</v>
      </c>
      <c r="R367" s="191">
        <v>1.0597359735973599</v>
      </c>
      <c r="S367" s="225"/>
      <c r="T367" s="225"/>
      <c r="U367" s="239">
        <v>173.34983498349834</v>
      </c>
      <c r="V367" s="191">
        <v>2.4777227722772279</v>
      </c>
      <c r="W367" s="239">
        <v>41.056105610561055</v>
      </c>
      <c r="X367" s="239">
        <v>47.037953795379536</v>
      </c>
      <c r="Y367" s="239">
        <v>259.81023102310229</v>
      </c>
      <c r="Z367" s="239">
        <v>332.50825082508248</v>
      </c>
      <c r="AA367" s="191">
        <v>0.42161716171617153</v>
      </c>
      <c r="AB367" s="191">
        <v>1.798679867986799E-2</v>
      </c>
      <c r="AC367" s="191">
        <v>0</v>
      </c>
      <c r="AD367" s="191">
        <v>99.834983498349843</v>
      </c>
      <c r="AE367" s="225">
        <v>4.9504950495049507E-2</v>
      </c>
      <c r="AF367" s="50">
        <v>0</v>
      </c>
      <c r="AG367" s="50">
        <v>0</v>
      </c>
      <c r="AH367" s="191">
        <v>0.64719471947194707</v>
      </c>
      <c r="AN367" s="239"/>
    </row>
    <row r="368" spans="1:40" ht="12.5" x14ac:dyDescent="0.25">
      <c r="A368" s="417"/>
      <c r="B368" s="418"/>
      <c r="C368" s="431"/>
      <c r="D368" s="194"/>
      <c r="G368" s="225"/>
      <c r="L368" s="225"/>
      <c r="M368" s="191"/>
      <c r="O368" s="225"/>
      <c r="P368" s="191"/>
      <c r="Q368" s="191"/>
      <c r="R368" s="191"/>
      <c r="S368" s="225"/>
      <c r="T368" s="225"/>
      <c r="U368" s="239"/>
      <c r="V368" s="191"/>
      <c r="W368" s="239"/>
      <c r="X368" s="239"/>
      <c r="Y368" s="239"/>
      <c r="Z368" s="239"/>
      <c r="AA368" s="191"/>
      <c r="AB368" s="191"/>
      <c r="AC368" s="191"/>
      <c r="AE368" s="225"/>
      <c r="AH368" s="191"/>
      <c r="AN368" s="239"/>
    </row>
    <row r="369" spans="1:40" ht="17.25" customHeight="1" x14ac:dyDescent="0.25">
      <c r="A369" s="417">
        <v>1</v>
      </c>
      <c r="B369" s="418" t="s">
        <v>851</v>
      </c>
      <c r="C369" s="431" t="s">
        <v>351</v>
      </c>
      <c r="D369" s="194" t="s">
        <v>1180</v>
      </c>
      <c r="E369" s="239">
        <v>164.2</v>
      </c>
      <c r="F369" s="50">
        <v>86.7</v>
      </c>
      <c r="G369" s="225">
        <v>4.4000000000000004</v>
      </c>
      <c r="H369" s="50">
        <v>0.47</v>
      </c>
      <c r="I369" s="50">
        <v>2.9</v>
      </c>
      <c r="J369" s="50">
        <v>2.9</v>
      </c>
      <c r="K369" s="50">
        <v>0</v>
      </c>
      <c r="L369" s="225">
        <v>4.3</v>
      </c>
      <c r="M369" s="191">
        <v>1.6</v>
      </c>
      <c r="N369" s="50">
        <v>0.2</v>
      </c>
      <c r="O369" s="225"/>
      <c r="P369" s="191"/>
      <c r="Q369" s="191"/>
      <c r="R369" s="191"/>
      <c r="S369" s="225"/>
      <c r="T369" s="225"/>
      <c r="U369" s="239">
        <v>254</v>
      </c>
      <c r="V369" s="191">
        <v>4.7</v>
      </c>
      <c r="W369" s="239">
        <v>72</v>
      </c>
      <c r="X369" s="239">
        <v>58</v>
      </c>
      <c r="Y369" s="239">
        <v>398</v>
      </c>
      <c r="Z369" s="239">
        <v>8</v>
      </c>
      <c r="AA369" s="191">
        <v>0.91</v>
      </c>
      <c r="AB369" s="191"/>
      <c r="AC369" s="191"/>
      <c r="AD369" s="191">
        <v>104</v>
      </c>
      <c r="AE369" s="225"/>
      <c r="AF369" s="50">
        <v>1888</v>
      </c>
      <c r="AG369" s="50">
        <v>0</v>
      </c>
      <c r="AH369" s="191"/>
      <c r="AN369" s="239">
        <v>19.7</v>
      </c>
    </row>
    <row r="370" spans="1:40" ht="24" customHeight="1" x14ac:dyDescent="0.25">
      <c r="A370" s="417"/>
      <c r="B370" s="418"/>
      <c r="C370" s="431"/>
      <c r="D370" s="194"/>
      <c r="G370" s="225"/>
      <c r="L370" s="225"/>
      <c r="M370" s="191"/>
      <c r="O370" s="225"/>
      <c r="P370" s="191"/>
      <c r="Q370" s="191"/>
      <c r="R370" s="191"/>
      <c r="S370" s="225"/>
      <c r="T370" s="225"/>
      <c r="U370" s="239"/>
      <c r="V370" s="191"/>
      <c r="W370" s="239"/>
      <c r="X370" s="239"/>
      <c r="Y370" s="239"/>
      <c r="Z370" s="239"/>
      <c r="AA370" s="191"/>
      <c r="AB370" s="191"/>
      <c r="AC370" s="191"/>
      <c r="AE370" s="225"/>
      <c r="AH370" s="191"/>
      <c r="AN370" s="239"/>
    </row>
    <row r="371" spans="1:40" ht="14.25" customHeight="1" x14ac:dyDescent="0.25">
      <c r="A371" s="417">
        <v>1</v>
      </c>
      <c r="B371" s="418" t="s">
        <v>852</v>
      </c>
      <c r="C371" s="431" t="s">
        <v>1578</v>
      </c>
      <c r="D371" s="194">
        <v>1</v>
      </c>
      <c r="E371" s="239">
        <v>213.33538053053411</v>
      </c>
      <c r="F371" s="225">
        <v>85.430358073401322</v>
      </c>
      <c r="G371" s="225">
        <v>4.1446437876870394</v>
      </c>
      <c r="H371" s="191">
        <v>0.48760515149259293</v>
      </c>
      <c r="I371" s="225">
        <v>3.0881659594530881</v>
      </c>
      <c r="J371" s="225">
        <v>3.0881659594530881</v>
      </c>
      <c r="K371" s="50">
        <v>0</v>
      </c>
      <c r="L371" s="225">
        <v>3.4945035856969153</v>
      </c>
      <c r="M371" s="191">
        <v>2.2738653564604583</v>
      </c>
      <c r="N371" s="225">
        <v>1.7878855554728406</v>
      </c>
      <c r="O371" s="225"/>
      <c r="P371" s="191">
        <v>0.20560683887937667</v>
      </c>
      <c r="Q371" s="191">
        <v>0.30182758877391497</v>
      </c>
      <c r="R371" s="191">
        <v>1.043800094295144</v>
      </c>
      <c r="S371" s="225"/>
      <c r="T371" s="225"/>
      <c r="U371" s="239">
        <v>213.81485892950201</v>
      </c>
      <c r="V371" s="191">
        <v>4.3908843891907985</v>
      </c>
      <c r="W371" s="239">
        <v>64.006302885927695</v>
      </c>
      <c r="X371" s="239">
        <v>56.082719174173057</v>
      </c>
      <c r="Y371" s="239">
        <v>345.29758802947958</v>
      </c>
      <c r="Z371" s="239">
        <v>329.1334772575002</v>
      </c>
      <c r="AA371" s="191">
        <v>0.70784014491674729</v>
      </c>
      <c r="AB371" s="191">
        <v>1.771632050423088E-2</v>
      </c>
      <c r="AC371" s="191">
        <v>0</v>
      </c>
      <c r="AD371" s="191">
        <v>100.77173130846919</v>
      </c>
      <c r="AE371" s="225">
        <v>4.876051514925929E-2</v>
      </c>
      <c r="AF371" s="50">
        <v>0</v>
      </c>
      <c r="AG371" s="50">
        <v>0</v>
      </c>
      <c r="AH371" s="191">
        <v>0.63746246805131634</v>
      </c>
      <c r="AN371" s="239">
        <v>0</v>
      </c>
    </row>
    <row r="372" spans="1:40" ht="13.5" customHeight="1" x14ac:dyDescent="0.25">
      <c r="A372" s="417"/>
      <c r="B372" s="418"/>
      <c r="C372" s="431"/>
      <c r="D372" s="194"/>
      <c r="G372" s="225"/>
      <c r="L372" s="225"/>
      <c r="M372" s="191"/>
      <c r="O372" s="225"/>
      <c r="S372" s="225"/>
      <c r="T372" s="225"/>
      <c r="U372" s="239"/>
      <c r="V372" s="191"/>
      <c r="W372" s="239"/>
      <c r="X372" s="239"/>
      <c r="Y372" s="239"/>
      <c r="Z372" s="239"/>
      <c r="AA372" s="191"/>
      <c r="AB372" s="191"/>
      <c r="AC372" s="191"/>
      <c r="AH372" s="191"/>
      <c r="AN372" s="239"/>
    </row>
    <row r="373" spans="1:40" ht="12.5" x14ac:dyDescent="0.25">
      <c r="A373" s="417">
        <v>1</v>
      </c>
      <c r="B373" s="418" t="s">
        <v>853</v>
      </c>
      <c r="C373" s="431" t="s">
        <v>1574</v>
      </c>
      <c r="D373" s="194" t="s">
        <v>1179</v>
      </c>
      <c r="E373" s="239">
        <v>157.1</v>
      </c>
      <c r="F373" s="50">
        <v>87.9</v>
      </c>
      <c r="G373" s="225">
        <v>4</v>
      </c>
      <c r="H373" s="50">
        <v>0.54</v>
      </c>
      <c r="I373" s="50">
        <v>3.4</v>
      </c>
      <c r="J373" s="50">
        <v>3.4</v>
      </c>
      <c r="K373" s="50">
        <v>0</v>
      </c>
      <c r="L373" s="225">
        <v>3.2</v>
      </c>
      <c r="M373" s="191">
        <v>1.4</v>
      </c>
      <c r="N373" s="50">
        <v>0.2</v>
      </c>
      <c r="O373" s="225"/>
      <c r="S373" s="225"/>
      <c r="T373" s="225"/>
      <c r="U373" s="239">
        <v>228</v>
      </c>
      <c r="V373" s="191">
        <v>3.8</v>
      </c>
      <c r="W373" s="239">
        <v>57</v>
      </c>
      <c r="X373" s="239">
        <v>68</v>
      </c>
      <c r="Y373" s="239">
        <v>322</v>
      </c>
      <c r="Z373" s="239">
        <v>5</v>
      </c>
      <c r="AA373" s="191">
        <v>0.78</v>
      </c>
      <c r="AB373" s="191"/>
      <c r="AC373" s="191"/>
      <c r="AD373" s="191">
        <v>109</v>
      </c>
      <c r="AG373" s="50">
        <v>0</v>
      </c>
      <c r="AH373" s="191"/>
      <c r="AN373" s="239">
        <v>16.3</v>
      </c>
    </row>
    <row r="374" spans="1:40" ht="12.5" x14ac:dyDescent="0.25">
      <c r="A374" s="417"/>
      <c r="B374" s="418"/>
      <c r="C374" s="431"/>
      <c r="D374" s="194"/>
      <c r="G374" s="225"/>
      <c r="L374" s="225"/>
      <c r="M374" s="191"/>
      <c r="O374" s="225"/>
      <c r="S374" s="225"/>
      <c r="T374" s="225"/>
      <c r="U374" s="239"/>
      <c r="V374" s="191"/>
      <c r="W374" s="239"/>
      <c r="X374" s="239"/>
      <c r="Y374" s="239"/>
      <c r="Z374" s="239"/>
      <c r="AA374" s="191"/>
      <c r="AB374" s="191"/>
      <c r="AC374" s="191"/>
      <c r="AH374" s="191"/>
      <c r="AN374" s="239"/>
    </row>
    <row r="375" spans="1:40" ht="12.5" x14ac:dyDescent="0.25">
      <c r="A375" s="417">
        <v>1</v>
      </c>
      <c r="B375" s="418" t="s">
        <v>854</v>
      </c>
      <c r="C375" s="431" t="s">
        <v>1579</v>
      </c>
      <c r="D375" s="194">
        <v>1</v>
      </c>
      <c r="E375" s="239">
        <v>194.00333442301388</v>
      </c>
      <c r="F375" s="225">
        <v>87.043033671134367</v>
      </c>
      <c r="G375" s="225">
        <v>3.4259561948349138</v>
      </c>
      <c r="H375" s="191">
        <v>0.46250408630271339</v>
      </c>
      <c r="I375" s="225">
        <v>2.9120627656096763</v>
      </c>
      <c r="J375" s="225">
        <v>2.9120627656096763</v>
      </c>
      <c r="K375" s="50">
        <v>0</v>
      </c>
      <c r="L375" s="225">
        <v>2.7407649558679306</v>
      </c>
      <c r="M375" s="191">
        <v>2.3108074534161491</v>
      </c>
      <c r="N375" s="225">
        <v>1.8842759071592026</v>
      </c>
      <c r="O375" s="225"/>
      <c r="P375" s="225">
        <v>0.21669172932330827</v>
      </c>
      <c r="Q375" s="191">
        <v>0.3181000326904217</v>
      </c>
      <c r="R375" s="191">
        <v>1.1000745341614908</v>
      </c>
      <c r="S375" s="225"/>
      <c r="T375" s="225"/>
      <c r="U375" s="239">
        <v>200.50408630271329</v>
      </c>
      <c r="V375" s="191">
        <v>3.2572278522392946</v>
      </c>
      <c r="W375" s="239">
        <v>52.040274599542336</v>
      </c>
      <c r="X375" s="239">
        <v>58.249820202680624</v>
      </c>
      <c r="Y375" s="239">
        <v>276.55174893756134</v>
      </c>
      <c r="Z375" s="239">
        <v>346.02157567832626</v>
      </c>
      <c r="AA375" s="191">
        <v>0.66891794704151686</v>
      </c>
      <c r="AB375" s="191">
        <v>1.8671461261850285E-2</v>
      </c>
      <c r="AC375" s="191">
        <v>0</v>
      </c>
      <c r="AD375" s="191">
        <v>93.357306309251399</v>
      </c>
      <c r="AE375" s="225">
        <v>5.1389342922523701E-2</v>
      </c>
      <c r="AF375" s="50">
        <v>1570</v>
      </c>
      <c r="AG375" s="50">
        <v>0</v>
      </c>
      <c r="AH375" s="191">
        <v>0.67183000980712648</v>
      </c>
      <c r="AN375" s="239">
        <v>0</v>
      </c>
    </row>
    <row r="376" spans="1:40" ht="12.5" x14ac:dyDescent="0.25">
      <c r="A376" s="417"/>
      <c r="B376" s="418"/>
      <c r="C376" s="431"/>
      <c r="D376" s="194"/>
      <c r="G376" s="225"/>
      <c r="L376" s="225"/>
      <c r="M376" s="191"/>
      <c r="O376" s="225"/>
      <c r="S376" s="225"/>
      <c r="T376" s="225"/>
      <c r="U376" s="239"/>
      <c r="V376" s="191"/>
      <c r="W376" s="239"/>
      <c r="X376" s="239"/>
      <c r="Y376" s="239"/>
      <c r="Z376" s="239"/>
      <c r="AA376" s="191"/>
      <c r="AB376" s="191"/>
      <c r="AC376" s="191"/>
      <c r="AE376" s="225"/>
      <c r="AH376" s="191"/>
      <c r="AN376" s="239"/>
    </row>
    <row r="377" spans="1:40" ht="15" customHeight="1" x14ac:dyDescent="0.25">
      <c r="A377" s="417">
        <v>1</v>
      </c>
      <c r="B377" s="418" t="s">
        <v>855</v>
      </c>
      <c r="C377" s="431" t="s">
        <v>1575</v>
      </c>
      <c r="D377" s="194" t="s">
        <v>1179</v>
      </c>
      <c r="E377" s="239">
        <v>193.1</v>
      </c>
      <c r="F377" s="50">
        <v>85.1</v>
      </c>
      <c r="G377" s="225">
        <v>5.0999999999999996</v>
      </c>
      <c r="H377" s="191">
        <v>0.6</v>
      </c>
      <c r="I377" s="50">
        <v>3.8</v>
      </c>
      <c r="J377" s="50">
        <v>3.8</v>
      </c>
      <c r="K377" s="50">
        <v>0</v>
      </c>
      <c r="L377" s="225">
        <v>4.3</v>
      </c>
      <c r="M377" s="191">
        <v>1.5</v>
      </c>
      <c r="N377" s="50">
        <v>0.2</v>
      </c>
      <c r="O377" s="225"/>
      <c r="S377" s="225"/>
      <c r="T377" s="225"/>
      <c r="U377" s="239">
        <v>257</v>
      </c>
      <c r="V377" s="191">
        <v>5.4</v>
      </c>
      <c r="W377" s="239">
        <v>75</v>
      </c>
      <c r="X377" s="239">
        <v>69</v>
      </c>
      <c r="Y377" s="239">
        <v>424</v>
      </c>
      <c r="Z377" s="239">
        <v>6</v>
      </c>
      <c r="AA377" s="191">
        <v>0.87</v>
      </c>
      <c r="AB377" s="191"/>
      <c r="AC377" s="191"/>
      <c r="AD377" s="191">
        <v>124</v>
      </c>
      <c r="AE377" s="225"/>
      <c r="AF377" s="50">
        <v>1400</v>
      </c>
      <c r="AG377" s="50">
        <v>0</v>
      </c>
      <c r="AH377" s="191"/>
      <c r="AN377" s="239">
        <v>89.6</v>
      </c>
    </row>
    <row r="378" spans="1:40" ht="12.5" x14ac:dyDescent="0.25">
      <c r="A378" s="417"/>
      <c r="B378" s="418"/>
      <c r="C378" s="431"/>
      <c r="D378" s="194"/>
      <c r="G378" s="225"/>
      <c r="L378" s="225"/>
      <c r="M378" s="191"/>
      <c r="O378" s="225"/>
      <c r="S378" s="225"/>
      <c r="T378" s="225"/>
      <c r="U378" s="239"/>
      <c r="V378" s="191"/>
      <c r="W378" s="239"/>
      <c r="X378" s="239"/>
      <c r="Y378" s="239"/>
      <c r="Z378" s="239"/>
      <c r="AA378" s="191"/>
      <c r="AB378" s="191"/>
      <c r="AC378" s="191"/>
      <c r="AE378" s="225"/>
      <c r="AH378" s="191"/>
      <c r="AN378" s="239"/>
    </row>
    <row r="379" spans="1:40" ht="13.5" customHeight="1" x14ac:dyDescent="0.25">
      <c r="A379" s="417">
        <v>1</v>
      </c>
      <c r="B379" s="418" t="s">
        <v>856</v>
      </c>
      <c r="C379" s="431" t="s">
        <v>1580</v>
      </c>
      <c r="D379" s="194">
        <v>1</v>
      </c>
      <c r="E379" s="239">
        <v>224.83694017652797</v>
      </c>
      <c r="F379" s="225">
        <v>84.644864334749926</v>
      </c>
      <c r="G379" s="225">
        <v>4.3680941484145146</v>
      </c>
      <c r="H379" s="191">
        <v>0.51389342922523706</v>
      </c>
      <c r="I379" s="225">
        <v>3.2546583850931676</v>
      </c>
      <c r="J379" s="225">
        <v>3.2546583850931676</v>
      </c>
      <c r="K379" s="50">
        <v>0</v>
      </c>
      <c r="L379" s="225">
        <v>3.6829029094475323</v>
      </c>
      <c r="M379" s="191">
        <v>2.3964563582870224</v>
      </c>
      <c r="N379" s="225">
        <v>1.8842759071592026</v>
      </c>
      <c r="O379" s="225"/>
      <c r="P379" s="191">
        <v>0.21669172932330827</v>
      </c>
      <c r="Q379" s="191">
        <v>0.3181000326904217</v>
      </c>
      <c r="R379" s="191">
        <v>1.1000745341614908</v>
      </c>
      <c r="S379" s="225"/>
      <c r="T379" s="225"/>
      <c r="U379" s="239">
        <v>225.34226871526647</v>
      </c>
      <c r="V379" s="191">
        <v>4.6276103301732601</v>
      </c>
      <c r="W379" s="239">
        <v>67.45707747629946</v>
      </c>
      <c r="X379" s="239">
        <v>59.106309251389341</v>
      </c>
      <c r="Y379" s="239">
        <v>363.91363190585156</v>
      </c>
      <c r="Z379" s="239">
        <v>346.878064727035</v>
      </c>
      <c r="AA379" s="191">
        <v>0.7460019614253024</v>
      </c>
      <c r="AB379" s="191">
        <v>1.8671461261850285E-2</v>
      </c>
      <c r="AC379" s="191">
        <v>0</v>
      </c>
      <c r="AD379" s="191">
        <v>106.20464203988232</v>
      </c>
      <c r="AE379" s="225">
        <v>5.1389342922523701E-2</v>
      </c>
      <c r="AF379" s="50">
        <v>0</v>
      </c>
      <c r="AG379" s="50">
        <v>0</v>
      </c>
      <c r="AH379" s="191">
        <v>0.67183000980712648</v>
      </c>
    </row>
    <row r="380" spans="1:40" ht="12.5" x14ac:dyDescent="0.25">
      <c r="A380" s="417"/>
      <c r="B380" s="418"/>
      <c r="C380" s="431"/>
      <c r="D380" s="194"/>
      <c r="G380" s="225"/>
      <c r="L380" s="225"/>
      <c r="M380" s="191"/>
      <c r="O380" s="225"/>
      <c r="S380" s="225"/>
      <c r="T380" s="225"/>
      <c r="U380" s="239"/>
      <c r="V380" s="191"/>
      <c r="W380" s="239"/>
      <c r="X380" s="239"/>
      <c r="Y380" s="239"/>
      <c r="Z380" s="239"/>
      <c r="AA380" s="191"/>
      <c r="AB380" s="191"/>
      <c r="AE380" s="225"/>
    </row>
    <row r="381" spans="1:40" ht="12.5" x14ac:dyDescent="0.25">
      <c r="A381" s="417">
        <v>1</v>
      </c>
      <c r="B381" s="418" t="s">
        <v>301</v>
      </c>
      <c r="C381" s="431" t="s">
        <v>646</v>
      </c>
      <c r="D381" s="194" t="s">
        <v>1179</v>
      </c>
      <c r="E381" s="239">
        <v>224.6</v>
      </c>
      <c r="F381" s="50">
        <v>85.7</v>
      </c>
      <c r="G381" s="225">
        <v>5.75</v>
      </c>
      <c r="H381" s="50">
        <v>0.71</v>
      </c>
      <c r="I381" s="225">
        <v>4.45</v>
      </c>
      <c r="J381" s="225">
        <v>4.45</v>
      </c>
      <c r="K381" s="50">
        <v>0</v>
      </c>
      <c r="L381" s="225">
        <v>2.7</v>
      </c>
      <c r="M381" s="191">
        <v>0.6</v>
      </c>
      <c r="N381" s="50">
        <v>0.8</v>
      </c>
      <c r="O381" s="225"/>
      <c r="S381" s="225"/>
      <c r="T381" s="225"/>
      <c r="U381" s="239">
        <v>160</v>
      </c>
      <c r="V381" s="191">
        <v>3.5</v>
      </c>
      <c r="W381" s="239">
        <v>28</v>
      </c>
      <c r="X381" s="239"/>
      <c r="Y381" s="239">
        <v>235</v>
      </c>
      <c r="Z381" s="239">
        <v>67.8</v>
      </c>
      <c r="AA381" s="191">
        <v>6.23</v>
      </c>
      <c r="AB381" s="191"/>
      <c r="AF381" s="50">
        <v>100</v>
      </c>
      <c r="AG381" s="50">
        <v>0</v>
      </c>
      <c r="AN381" s="239">
        <v>38.11</v>
      </c>
    </row>
    <row r="382" spans="1:40" ht="12.5" x14ac:dyDescent="0.25">
      <c r="A382" s="417"/>
      <c r="B382" s="418"/>
      <c r="C382" s="431"/>
      <c r="D382" s="194"/>
      <c r="E382" s="239"/>
      <c r="G382" s="225"/>
      <c r="L382" s="225"/>
      <c r="M382" s="191"/>
      <c r="O382" s="225"/>
      <c r="S382" s="225"/>
      <c r="T382" s="225"/>
      <c r="U382" s="239"/>
      <c r="V382" s="191"/>
      <c r="W382" s="239"/>
      <c r="X382" s="239"/>
      <c r="Y382" s="239"/>
      <c r="Z382" s="239"/>
      <c r="AA382" s="191"/>
      <c r="AB382" s="191"/>
    </row>
    <row r="383" spans="1:40" ht="12.5" x14ac:dyDescent="0.25">
      <c r="A383" s="417">
        <v>1</v>
      </c>
      <c r="B383" s="418" t="s">
        <v>1250</v>
      </c>
      <c r="C383" s="431" t="s">
        <v>352</v>
      </c>
      <c r="D383" s="194" t="s">
        <v>1179</v>
      </c>
      <c r="E383" s="239">
        <v>142.86000000000001</v>
      </c>
      <c r="F383" s="225">
        <v>88.89</v>
      </c>
      <c r="G383" s="225">
        <v>1.4</v>
      </c>
      <c r="H383" s="50">
        <v>0.53</v>
      </c>
      <c r="I383" s="225">
        <v>3.31</v>
      </c>
      <c r="J383" s="225">
        <v>3.31</v>
      </c>
      <c r="K383" s="50">
        <v>0</v>
      </c>
      <c r="L383" s="225">
        <v>5.6</v>
      </c>
      <c r="M383" s="191">
        <v>0.33</v>
      </c>
      <c r="N383" s="50">
        <v>0.5</v>
      </c>
      <c r="O383" s="225"/>
      <c r="S383" s="225"/>
      <c r="T383" s="225"/>
      <c r="U383" s="239">
        <v>162</v>
      </c>
      <c r="V383" s="191">
        <v>2.4700000000000002</v>
      </c>
      <c r="W383" s="239">
        <v>45</v>
      </c>
      <c r="X383" s="239"/>
      <c r="Y383" s="239">
        <v>246</v>
      </c>
      <c r="Z383" s="239">
        <v>42</v>
      </c>
      <c r="AA383" s="191">
        <v>3.9</v>
      </c>
      <c r="AB383" s="191"/>
      <c r="AF383" s="50">
        <v>1400</v>
      </c>
      <c r="AG383" s="50">
        <v>0</v>
      </c>
      <c r="AN383" s="50">
        <v>40</v>
      </c>
    </row>
    <row r="384" spans="1:40" ht="12.5" x14ac:dyDescent="0.25">
      <c r="A384" s="417"/>
      <c r="B384" s="418"/>
      <c r="C384" s="431"/>
      <c r="D384" s="194"/>
      <c r="G384" s="225"/>
      <c r="I384" s="225"/>
      <c r="J384" s="225"/>
      <c r="L384" s="225"/>
      <c r="M384" s="191"/>
      <c r="O384" s="225"/>
      <c r="S384" s="225"/>
      <c r="T384" s="225"/>
      <c r="U384" s="239"/>
      <c r="V384" s="191"/>
      <c r="W384" s="239"/>
      <c r="X384" s="239"/>
      <c r="Y384" s="239"/>
      <c r="Z384" s="239"/>
      <c r="AA384" s="191"/>
      <c r="AB384" s="191"/>
    </row>
    <row r="385" spans="1:40" ht="12.5" x14ac:dyDescent="0.25">
      <c r="A385" s="417">
        <v>1</v>
      </c>
      <c r="B385" s="418" t="s">
        <v>637</v>
      </c>
      <c r="C385" s="431" t="s">
        <v>353</v>
      </c>
      <c r="D385" s="194" t="s">
        <v>1180</v>
      </c>
      <c r="E385" s="217">
        <v>179</v>
      </c>
      <c r="F385" s="50">
        <v>88.9</v>
      </c>
      <c r="G385" s="225">
        <v>2.62</v>
      </c>
      <c r="H385" s="191">
        <v>0.4</v>
      </c>
      <c r="I385" s="225">
        <v>2.38</v>
      </c>
      <c r="J385" s="225">
        <v>2.38</v>
      </c>
      <c r="K385" s="50">
        <v>0</v>
      </c>
      <c r="L385" s="225">
        <v>3.5</v>
      </c>
      <c r="M385" s="191">
        <v>4.5999999999999996</v>
      </c>
      <c r="N385" s="225">
        <v>2</v>
      </c>
      <c r="O385" s="225"/>
      <c r="S385" s="225"/>
      <c r="T385" s="225"/>
      <c r="U385" s="239">
        <v>149</v>
      </c>
      <c r="V385" s="191">
        <v>4.7</v>
      </c>
      <c r="W385" s="239">
        <v>34</v>
      </c>
      <c r="X385" s="239"/>
      <c r="Y385" s="239">
        <v>290</v>
      </c>
      <c r="Z385" s="239">
        <v>45</v>
      </c>
      <c r="AA385" s="191">
        <v>6.8</v>
      </c>
      <c r="AB385" s="191"/>
      <c r="AF385" s="50">
        <v>106</v>
      </c>
      <c r="AG385" s="50">
        <v>0</v>
      </c>
      <c r="AN385" s="50">
        <v>46</v>
      </c>
    </row>
    <row r="386" spans="1:40" ht="12.5" x14ac:dyDescent="0.25">
      <c r="A386" s="417"/>
      <c r="B386" s="418"/>
      <c r="C386" s="431"/>
      <c r="D386" s="194"/>
      <c r="G386" s="225"/>
      <c r="I386" s="225"/>
      <c r="J386" s="225"/>
      <c r="L386" s="225"/>
      <c r="M386" s="191"/>
      <c r="O386" s="225"/>
      <c r="S386" s="225"/>
      <c r="T386" s="225"/>
      <c r="U386" s="239"/>
      <c r="V386" s="191"/>
      <c r="W386" s="239"/>
      <c r="X386" s="239"/>
      <c r="Y386" s="239"/>
      <c r="Z386" s="239"/>
      <c r="AA386" s="191"/>
      <c r="AB386" s="191"/>
    </row>
    <row r="387" spans="1:40" ht="12.5" x14ac:dyDescent="0.25">
      <c r="A387" s="417">
        <v>1</v>
      </c>
      <c r="B387" s="418" t="s">
        <v>638</v>
      </c>
      <c r="C387" s="431" t="s">
        <v>354</v>
      </c>
      <c r="D387" s="194" t="s">
        <v>1180</v>
      </c>
      <c r="E387" s="217">
        <v>165.9</v>
      </c>
      <c r="F387" s="50">
        <v>88.9</v>
      </c>
      <c r="G387" s="225">
        <v>2.9899999999999807</v>
      </c>
      <c r="H387" s="191">
        <v>0.4</v>
      </c>
      <c r="I387" s="225">
        <v>2.31</v>
      </c>
      <c r="J387" s="225">
        <v>2.31</v>
      </c>
      <c r="K387" s="50">
        <v>0</v>
      </c>
      <c r="L387" s="225">
        <v>3</v>
      </c>
      <c r="M387" s="191">
        <v>4</v>
      </c>
      <c r="N387" s="50">
        <v>1.4</v>
      </c>
      <c r="O387" s="225"/>
      <c r="S387" s="225"/>
      <c r="T387" s="225"/>
      <c r="U387" s="239">
        <v>166</v>
      </c>
      <c r="V387" s="191">
        <v>4.24</v>
      </c>
      <c r="W387" s="239">
        <v>56</v>
      </c>
      <c r="X387" s="239"/>
      <c r="Y387" s="239">
        <v>291</v>
      </c>
      <c r="Z387" s="239">
        <v>38</v>
      </c>
      <c r="AA387" s="191">
        <v>7.03</v>
      </c>
      <c r="AB387" s="191"/>
      <c r="AF387" s="50">
        <v>112</v>
      </c>
      <c r="AG387" s="50">
        <v>0</v>
      </c>
      <c r="AN387" s="50">
        <v>64</v>
      </c>
    </row>
    <row r="388" spans="1:40" ht="12.5" x14ac:dyDescent="0.25">
      <c r="A388" s="417"/>
      <c r="B388" s="418"/>
      <c r="C388" s="431"/>
      <c r="D388" s="194"/>
      <c r="G388" s="225"/>
      <c r="I388" s="225"/>
      <c r="J388" s="225"/>
      <c r="L388" s="225"/>
      <c r="M388" s="191"/>
      <c r="O388" s="225"/>
      <c r="S388" s="225"/>
      <c r="T388" s="225"/>
      <c r="U388" s="239"/>
      <c r="V388" s="191"/>
      <c r="W388" s="239"/>
      <c r="X388" s="239"/>
      <c r="Y388" s="239"/>
      <c r="Z388" s="239"/>
      <c r="AA388" s="191"/>
      <c r="AB388" s="191"/>
    </row>
    <row r="389" spans="1:40" ht="12.5" x14ac:dyDescent="0.25">
      <c r="A389" s="417">
        <v>1</v>
      </c>
      <c r="B389" s="418" t="s">
        <v>639</v>
      </c>
      <c r="C389" s="431" t="s">
        <v>355</v>
      </c>
      <c r="D389" s="194" t="s">
        <v>1180</v>
      </c>
      <c r="E389" s="239">
        <v>169.97</v>
      </c>
      <c r="F389" s="50">
        <v>88.8</v>
      </c>
      <c r="G389" s="225">
        <v>3.5800000000000125</v>
      </c>
      <c r="H389" s="50">
        <v>0.64</v>
      </c>
      <c r="I389" s="225">
        <v>4.03</v>
      </c>
      <c r="J389" s="225">
        <v>4.03</v>
      </c>
      <c r="K389" s="50">
        <v>0</v>
      </c>
      <c r="L389" s="225">
        <v>2.2999999999999998</v>
      </c>
      <c r="M389" s="191">
        <v>0.69</v>
      </c>
      <c r="N389" s="50">
        <v>0.6</v>
      </c>
      <c r="O389" s="225"/>
      <c r="S389" s="225"/>
      <c r="T389" s="225"/>
      <c r="U389" s="239">
        <v>186</v>
      </c>
      <c r="V389" s="191">
        <v>3.1</v>
      </c>
      <c r="W389" s="239">
        <v>48</v>
      </c>
      <c r="X389" s="239"/>
      <c r="Y389" s="239">
        <v>378</v>
      </c>
      <c r="Z389" s="239">
        <v>56</v>
      </c>
      <c r="AA389" s="191">
        <v>8.4700000000000006</v>
      </c>
      <c r="AB389" s="191"/>
      <c r="AF389" s="50">
        <v>115</v>
      </c>
      <c r="AG389" s="50">
        <v>0</v>
      </c>
      <c r="AN389" s="50">
        <v>22</v>
      </c>
    </row>
    <row r="390" spans="1:40" ht="12.5" x14ac:dyDescent="0.25">
      <c r="A390" s="417"/>
      <c r="B390" s="418"/>
      <c r="C390" s="431"/>
      <c r="G390" s="225"/>
      <c r="L390" s="225"/>
      <c r="M390" s="191"/>
      <c r="O390" s="225"/>
      <c r="S390" s="225"/>
      <c r="T390" s="225"/>
      <c r="U390" s="239"/>
      <c r="V390" s="191"/>
      <c r="W390" s="239"/>
      <c r="X390" s="239"/>
      <c r="Y390" s="239"/>
      <c r="Z390" s="239"/>
      <c r="AA390" s="191"/>
      <c r="AB390" s="191"/>
    </row>
    <row r="391" spans="1:40" ht="12.5" x14ac:dyDescent="0.25">
      <c r="A391" s="417">
        <v>1</v>
      </c>
      <c r="B391" s="418" t="s">
        <v>535</v>
      </c>
      <c r="C391" s="431" t="s">
        <v>1472</v>
      </c>
      <c r="D391" s="50">
        <v>1</v>
      </c>
      <c r="E391" s="239">
        <v>91.199999999999619</v>
      </c>
      <c r="F391" s="50">
        <v>92.9</v>
      </c>
      <c r="G391" s="225">
        <v>0.4</v>
      </c>
      <c r="H391" s="50">
        <v>0.51</v>
      </c>
      <c r="I391" s="50">
        <v>3.2</v>
      </c>
      <c r="J391" s="50">
        <v>3.2</v>
      </c>
      <c r="K391" s="50">
        <v>0</v>
      </c>
      <c r="L391" s="225">
        <v>1.9</v>
      </c>
      <c r="M391" s="191">
        <v>1.2</v>
      </c>
      <c r="N391" s="50">
        <v>0.4</v>
      </c>
      <c r="O391" s="225">
        <v>0</v>
      </c>
      <c r="P391" s="50">
        <v>0.21</v>
      </c>
      <c r="Q391" s="50">
        <v>0.05</v>
      </c>
      <c r="R391" s="50">
        <v>0.02</v>
      </c>
      <c r="S391" s="225" t="s">
        <v>501</v>
      </c>
      <c r="T391" s="225">
        <v>0.4</v>
      </c>
      <c r="U391" s="239">
        <v>39</v>
      </c>
      <c r="V391" s="191">
        <v>2.2000000000000002</v>
      </c>
      <c r="W391" s="239">
        <v>38</v>
      </c>
      <c r="X391" s="239">
        <v>104</v>
      </c>
      <c r="Y391" s="239">
        <v>436</v>
      </c>
      <c r="Z391" s="239">
        <v>11</v>
      </c>
      <c r="AA391" s="191">
        <v>0.2</v>
      </c>
      <c r="AB391" s="191">
        <v>0.13</v>
      </c>
      <c r="AC391" s="191">
        <v>0</v>
      </c>
      <c r="AD391" s="191">
        <v>355</v>
      </c>
      <c r="AE391" s="50">
        <v>194</v>
      </c>
      <c r="AF391" s="50">
        <v>1164</v>
      </c>
      <c r="AG391" s="50">
        <v>0</v>
      </c>
      <c r="AH391" s="50">
        <v>0.96</v>
      </c>
      <c r="AI391" s="50">
        <v>0.09</v>
      </c>
      <c r="AJ391" s="50">
        <v>0.13</v>
      </c>
      <c r="AK391" s="50">
        <v>0.9</v>
      </c>
      <c r="AL391" s="191">
        <v>0.20699999999999999</v>
      </c>
      <c r="AM391" s="50">
        <v>36</v>
      </c>
      <c r="AN391" s="50">
        <v>11</v>
      </c>
    </row>
    <row r="392" spans="1:40" ht="12.5" x14ac:dyDescent="0.25">
      <c r="A392" s="420"/>
      <c r="B392" s="418"/>
      <c r="C392" s="431"/>
      <c r="G392" s="225"/>
      <c r="L392" s="225"/>
      <c r="M392" s="191"/>
      <c r="O392" s="225"/>
      <c r="S392" s="225"/>
      <c r="T392" s="225"/>
      <c r="U392" s="239"/>
      <c r="V392" s="191"/>
      <c r="W392" s="239"/>
      <c r="X392" s="239"/>
      <c r="Y392" s="239"/>
      <c r="Z392" s="239"/>
      <c r="AA392" s="191"/>
      <c r="AB392" s="191"/>
      <c r="AC392" s="191"/>
      <c r="AD392" s="191"/>
      <c r="AL392" s="191"/>
    </row>
    <row r="393" spans="1:40" ht="12.5" x14ac:dyDescent="0.25">
      <c r="A393" s="417">
        <v>1</v>
      </c>
      <c r="B393" s="418" t="s">
        <v>859</v>
      </c>
      <c r="C393" s="431" t="s">
        <v>233</v>
      </c>
      <c r="D393" s="50">
        <v>1</v>
      </c>
      <c r="E393" s="239">
        <v>86.799999999999812</v>
      </c>
      <c r="F393" s="50">
        <v>92.5</v>
      </c>
      <c r="G393" s="225">
        <v>0.7</v>
      </c>
      <c r="H393" s="50">
        <v>0.43</v>
      </c>
      <c r="I393" s="50">
        <v>2.7</v>
      </c>
      <c r="J393" s="50">
        <v>2.7</v>
      </c>
      <c r="K393" s="50">
        <v>0</v>
      </c>
      <c r="L393" s="225">
        <v>2.7</v>
      </c>
      <c r="M393" s="191">
        <v>1.2</v>
      </c>
      <c r="N393" s="50">
        <v>0.2</v>
      </c>
      <c r="O393" s="225">
        <v>0</v>
      </c>
      <c r="P393" s="50">
        <v>0.11</v>
      </c>
      <c r="Q393" s="50">
        <v>0.03</v>
      </c>
      <c r="R393" s="50">
        <v>0.01</v>
      </c>
      <c r="S393" s="225" t="s">
        <v>501</v>
      </c>
      <c r="T393" s="225">
        <v>0.7</v>
      </c>
      <c r="U393" s="239">
        <v>43</v>
      </c>
      <c r="V393" s="191">
        <v>3.2</v>
      </c>
      <c r="W393" s="239">
        <v>38</v>
      </c>
      <c r="X393" s="239">
        <v>79</v>
      </c>
      <c r="Y393" s="239">
        <v>438</v>
      </c>
      <c r="Z393" s="239">
        <v>8</v>
      </c>
      <c r="AA393" s="191">
        <v>0.2</v>
      </c>
      <c r="AB393" s="191">
        <v>0.13</v>
      </c>
      <c r="AC393" s="191">
        <v>0</v>
      </c>
      <c r="AD393" s="191">
        <v>355</v>
      </c>
      <c r="AE393" s="50">
        <v>249</v>
      </c>
      <c r="AF393" s="50">
        <v>1494</v>
      </c>
      <c r="AG393" s="50">
        <v>0</v>
      </c>
      <c r="AH393" s="50">
        <v>0.96</v>
      </c>
      <c r="AI393" s="50">
        <v>7.0000000000000007E-2</v>
      </c>
      <c r="AJ393" s="50">
        <v>0.14000000000000001</v>
      </c>
      <c r="AK393" s="50">
        <v>0.9</v>
      </c>
      <c r="AL393" s="191">
        <v>0.19600000000000001</v>
      </c>
      <c r="AM393" s="50">
        <v>25</v>
      </c>
      <c r="AN393" s="50">
        <v>1</v>
      </c>
    </row>
    <row r="394" spans="1:40" ht="12.5" x14ac:dyDescent="0.25">
      <c r="A394" s="417"/>
      <c r="B394" s="418"/>
      <c r="C394" s="431"/>
      <c r="G394" s="225"/>
      <c r="L394" s="225"/>
      <c r="M394" s="191"/>
      <c r="O394" s="225"/>
      <c r="S394" s="225"/>
      <c r="T394" s="225"/>
      <c r="U394" s="239"/>
      <c r="V394" s="191"/>
      <c r="W394" s="239"/>
      <c r="X394" s="239"/>
      <c r="Y394" s="239"/>
      <c r="Z394" s="239"/>
      <c r="AA394" s="191"/>
      <c r="AB394" s="191"/>
      <c r="AC394" s="191"/>
      <c r="AD394" s="191"/>
      <c r="AL394" s="191"/>
    </row>
    <row r="395" spans="1:40" ht="12.5" x14ac:dyDescent="0.25">
      <c r="A395" s="417">
        <v>1</v>
      </c>
      <c r="B395" s="418" t="s">
        <v>860</v>
      </c>
      <c r="C395" s="431" t="s">
        <v>1281</v>
      </c>
      <c r="D395" s="50">
        <v>1</v>
      </c>
      <c r="E395" s="239">
        <v>140.88388362209898</v>
      </c>
      <c r="F395" s="225">
        <v>91.385433148087586</v>
      </c>
      <c r="G395" s="225">
        <v>0.49676364825106251</v>
      </c>
      <c r="H395" s="191">
        <v>0.41882314481856819</v>
      </c>
      <c r="I395" s="225">
        <v>2.6294213795357959</v>
      </c>
      <c r="J395" s="225">
        <v>2.6294213795357959</v>
      </c>
      <c r="K395" s="50">
        <v>0</v>
      </c>
      <c r="L395" s="225">
        <v>1.5759398496240604</v>
      </c>
      <c r="M395" s="191">
        <v>1.8911278195488723</v>
      </c>
      <c r="N395" s="225">
        <v>2.0384439359267739</v>
      </c>
      <c r="O395" s="225">
        <v>0</v>
      </c>
      <c r="P395" s="191">
        <v>0.38199411572409286</v>
      </c>
      <c r="Q395" s="191">
        <v>0.35835501797973196</v>
      </c>
      <c r="R395" s="191">
        <v>1.1223432494279177</v>
      </c>
      <c r="S395" s="225">
        <v>8.5648904870872841E-3</v>
      </c>
      <c r="T395" s="225">
        <v>0.4881987577639752</v>
      </c>
      <c r="U395" s="239">
        <v>32.032690421706441</v>
      </c>
      <c r="V395" s="191">
        <v>1.766936907486107</v>
      </c>
      <c r="W395" s="239">
        <v>32.597973193854202</v>
      </c>
      <c r="X395" s="239">
        <v>85.571820856489055</v>
      </c>
      <c r="Y395" s="239">
        <v>370.16600196142531</v>
      </c>
      <c r="Z395" s="239">
        <v>345.85027786858456</v>
      </c>
      <c r="AA395" s="191">
        <v>0.20213141549525987</v>
      </c>
      <c r="AB395" s="191">
        <v>0.11297090552468128</v>
      </c>
      <c r="AC395" s="191">
        <v>8.564890487087283E-2</v>
      </c>
      <c r="AD395" s="191">
        <v>289.92154298790456</v>
      </c>
      <c r="AE395" s="239">
        <v>151.4786531546257</v>
      </c>
      <c r="AF395" s="239">
        <v>908.6492317750899</v>
      </c>
      <c r="AG395" s="239">
        <v>0</v>
      </c>
      <c r="AH395" s="191">
        <v>1.4349617522066034</v>
      </c>
      <c r="AI395" s="191">
        <v>5.0104609349460608E-2</v>
      </c>
      <c r="AJ395" s="191">
        <v>9.0445243543641723E-2</v>
      </c>
      <c r="AK395" s="225">
        <v>0.49162471395881002</v>
      </c>
      <c r="AL395" s="191">
        <v>0.10190506701536448</v>
      </c>
      <c r="AM395" s="239">
        <v>17.472376593658058</v>
      </c>
      <c r="AN395" s="239">
        <v>5.4644001307616881</v>
      </c>
    </row>
    <row r="396" spans="1:40" ht="12.5" x14ac:dyDescent="0.25">
      <c r="A396" s="417"/>
      <c r="B396" s="418"/>
      <c r="C396" s="431"/>
      <c r="G396" s="225"/>
      <c r="L396" s="225"/>
      <c r="M396" s="191"/>
      <c r="O396" s="225"/>
      <c r="S396" s="225"/>
      <c r="T396" s="225"/>
      <c r="U396" s="239"/>
      <c r="V396" s="191"/>
      <c r="W396" s="239"/>
      <c r="X396" s="239"/>
      <c r="Y396" s="239"/>
      <c r="Z396" s="239"/>
      <c r="AA396" s="191"/>
      <c r="AB396" s="191"/>
      <c r="AC396" s="191"/>
      <c r="AD396" s="191"/>
    </row>
    <row r="397" spans="1:40" ht="12.5" x14ac:dyDescent="0.25">
      <c r="A397" s="417">
        <v>2</v>
      </c>
      <c r="B397" s="418" t="s">
        <v>861</v>
      </c>
      <c r="C397" s="431" t="s">
        <v>1477</v>
      </c>
      <c r="D397" s="50">
        <v>1</v>
      </c>
      <c r="E397" s="239">
        <v>51.600000000000094</v>
      </c>
      <c r="F397" s="225">
        <v>96</v>
      </c>
      <c r="G397" s="225">
        <v>1.7</v>
      </c>
      <c r="H397" s="50">
        <v>0.14000000000000001</v>
      </c>
      <c r="I397" s="50">
        <v>0.9</v>
      </c>
      <c r="J397" s="50">
        <v>0.9</v>
      </c>
      <c r="K397" s="50">
        <v>0</v>
      </c>
      <c r="L397" s="225">
        <v>1.1000000000000001</v>
      </c>
      <c r="M397" s="191">
        <v>0.5</v>
      </c>
      <c r="N397" s="50">
        <v>0.1</v>
      </c>
      <c r="O397" s="225">
        <v>0</v>
      </c>
      <c r="P397" s="50">
        <v>0.01</v>
      </c>
      <c r="Q397" s="50" t="s">
        <v>501</v>
      </c>
      <c r="R397" s="50">
        <v>0.06</v>
      </c>
      <c r="S397" s="225" t="s">
        <v>501</v>
      </c>
      <c r="T397" s="225">
        <v>1.6</v>
      </c>
      <c r="U397" s="239">
        <v>16</v>
      </c>
      <c r="V397" s="191">
        <v>0.5</v>
      </c>
      <c r="W397" s="239">
        <v>8</v>
      </c>
      <c r="X397" s="239">
        <v>28</v>
      </c>
      <c r="Y397" s="239">
        <v>169</v>
      </c>
      <c r="Z397" s="239">
        <v>8</v>
      </c>
      <c r="AA397" s="191">
        <v>0.28000000000000003</v>
      </c>
      <c r="AB397" s="191">
        <v>0.06</v>
      </c>
      <c r="AC397" s="191">
        <v>0.2</v>
      </c>
      <c r="AD397" s="191">
        <v>230</v>
      </c>
      <c r="AE397" s="50">
        <v>15</v>
      </c>
      <c r="AF397" s="50">
        <v>90</v>
      </c>
      <c r="AG397" s="50">
        <v>0</v>
      </c>
      <c r="AH397" s="50">
        <v>0.05</v>
      </c>
      <c r="AI397" s="50">
        <v>0.05</v>
      </c>
      <c r="AJ397" s="50">
        <v>0.02</v>
      </c>
      <c r="AK397" s="50">
        <v>0.3</v>
      </c>
      <c r="AL397" s="50">
        <v>0.04</v>
      </c>
      <c r="AM397" s="50">
        <v>19</v>
      </c>
      <c r="AN397" s="50">
        <v>3</v>
      </c>
    </row>
    <row r="398" spans="1:40" ht="12.5" x14ac:dyDescent="0.25">
      <c r="A398" s="417"/>
      <c r="B398" s="418"/>
      <c r="C398" s="431"/>
      <c r="G398" s="225"/>
      <c r="L398" s="225"/>
      <c r="M398" s="191"/>
      <c r="O398" s="225"/>
      <c r="S398" s="225"/>
      <c r="T398" s="225"/>
      <c r="U398" s="239"/>
      <c r="V398" s="191"/>
      <c r="W398" s="239"/>
      <c r="X398" s="239"/>
      <c r="Y398" s="239"/>
      <c r="Z398" s="239"/>
      <c r="AA398" s="191"/>
      <c r="AB398" s="191"/>
      <c r="AC398" s="191"/>
      <c r="AD398" s="191"/>
    </row>
    <row r="399" spans="1:40" ht="12.5" x14ac:dyDescent="0.25">
      <c r="A399" s="417">
        <v>1</v>
      </c>
      <c r="B399" s="418" t="s">
        <v>862</v>
      </c>
      <c r="C399" s="431" t="s">
        <v>451</v>
      </c>
      <c r="D399" s="194" t="s">
        <v>1181</v>
      </c>
      <c r="E399" s="239">
        <v>434.66</v>
      </c>
      <c r="F399" s="50">
        <v>73.2</v>
      </c>
      <c r="G399" s="225">
        <v>19.53</v>
      </c>
      <c r="H399" s="153">
        <v>0.49759999999999999</v>
      </c>
      <c r="I399" s="225">
        <v>3.11</v>
      </c>
      <c r="J399" s="225">
        <v>3.11</v>
      </c>
      <c r="K399" s="50">
        <v>0</v>
      </c>
      <c r="L399" s="225">
        <v>2.8</v>
      </c>
      <c r="M399" s="191">
        <v>0.62</v>
      </c>
      <c r="N399" s="225">
        <v>0.74</v>
      </c>
      <c r="O399" s="225">
        <v>0</v>
      </c>
      <c r="P399" s="191">
        <v>0.114</v>
      </c>
      <c r="Q399" s="191">
        <v>0.216</v>
      </c>
      <c r="R399" s="191">
        <v>0.34799999999999998</v>
      </c>
      <c r="S399" s="225"/>
      <c r="T399" s="225"/>
      <c r="U399" s="239">
        <v>3</v>
      </c>
      <c r="V399" s="191">
        <v>0.61</v>
      </c>
      <c r="W399" s="239">
        <v>29</v>
      </c>
      <c r="X399" s="239">
        <v>75</v>
      </c>
      <c r="Y399" s="239">
        <v>251</v>
      </c>
      <c r="Z399" s="239">
        <v>240</v>
      </c>
      <c r="AA399" s="191">
        <v>0.63</v>
      </c>
      <c r="AB399" s="191">
        <v>4.5999999999999999E-2</v>
      </c>
      <c r="AC399" s="191">
        <v>0.7</v>
      </c>
      <c r="AD399" s="191">
        <v>0.14199999999999999</v>
      </c>
      <c r="AG399" s="50">
        <v>0</v>
      </c>
      <c r="AH399" s="50">
        <v>0.09</v>
      </c>
      <c r="AI399" s="191">
        <v>0.5</v>
      </c>
      <c r="AJ399" s="191">
        <v>6.9000000000000006E-2</v>
      </c>
      <c r="AK399" s="225">
        <v>1.5169999999999999</v>
      </c>
      <c r="AL399" s="191">
        <v>0.224</v>
      </c>
      <c r="AM399" s="50">
        <v>31</v>
      </c>
      <c r="AN399" s="239">
        <v>4.8</v>
      </c>
    </row>
    <row r="400" spans="1:40" ht="12.5" x14ac:dyDescent="0.25">
      <c r="A400" s="417"/>
      <c r="B400" s="418"/>
      <c r="C400" s="431"/>
      <c r="G400" s="225"/>
      <c r="L400" s="225"/>
      <c r="M400" s="191"/>
      <c r="O400" s="225"/>
      <c r="S400" s="225"/>
      <c r="T400" s="225"/>
      <c r="U400" s="239"/>
      <c r="V400" s="191"/>
      <c r="W400" s="239"/>
      <c r="X400" s="239"/>
      <c r="Y400" s="239"/>
      <c r="Z400" s="239"/>
      <c r="AA400" s="191"/>
      <c r="AB400" s="191"/>
      <c r="AC400" s="191"/>
      <c r="AD400" s="191"/>
      <c r="AJ400" s="191"/>
      <c r="AK400" s="225"/>
      <c r="AL400" s="191"/>
      <c r="AN400" s="239"/>
    </row>
    <row r="401" spans="1:40" ht="12.5" x14ac:dyDescent="0.25">
      <c r="A401" s="417">
        <v>1</v>
      </c>
      <c r="B401" s="418" t="s">
        <v>864</v>
      </c>
      <c r="C401" s="431" t="s">
        <v>445</v>
      </c>
      <c r="D401" s="50">
        <v>0.55000000000000004</v>
      </c>
      <c r="E401" s="239">
        <v>458.92</v>
      </c>
      <c r="F401" s="225">
        <v>71.790000000000006</v>
      </c>
      <c r="G401" s="225">
        <v>20.7</v>
      </c>
      <c r="H401" s="50">
        <v>0.51</v>
      </c>
      <c r="I401" s="225">
        <v>3.28</v>
      </c>
      <c r="J401" s="225">
        <v>3.28</v>
      </c>
      <c r="K401" s="50">
        <v>0</v>
      </c>
      <c r="L401" s="225">
        <v>2.8</v>
      </c>
      <c r="M401" s="191">
        <v>0.65</v>
      </c>
      <c r="N401" s="225">
        <v>0.78</v>
      </c>
      <c r="O401" s="225">
        <v>0</v>
      </c>
      <c r="P401" s="50">
        <v>0.12</v>
      </c>
      <c r="Q401" s="191">
        <v>0.22800000000000001</v>
      </c>
      <c r="R401" s="191">
        <v>0.36699999999999999</v>
      </c>
      <c r="S401" s="225">
        <v>3.78</v>
      </c>
      <c r="T401" s="225"/>
      <c r="U401" s="239">
        <v>4</v>
      </c>
      <c r="V401" s="191">
        <v>0.68</v>
      </c>
      <c r="W401" s="239">
        <v>32</v>
      </c>
      <c r="X401" s="239">
        <v>87</v>
      </c>
      <c r="Y401" s="239">
        <v>294</v>
      </c>
      <c r="Z401" s="239">
        <v>5</v>
      </c>
      <c r="AA401" s="191">
        <v>0.7</v>
      </c>
      <c r="AB401" s="191">
        <v>5.0999999999999997E-2</v>
      </c>
      <c r="AC401" s="191">
        <v>0.8</v>
      </c>
      <c r="AD401" s="191">
        <v>0.158</v>
      </c>
      <c r="AH401" s="50">
        <v>9.0000003576278687E-2</v>
      </c>
      <c r="AI401" s="191">
        <v>0.17399999999999999</v>
      </c>
      <c r="AJ401" s="191">
        <v>8.7999999999999995E-2</v>
      </c>
      <c r="AK401" s="225">
        <v>1.681</v>
      </c>
      <c r="AL401" s="191">
        <v>0.17899999999999999</v>
      </c>
      <c r="AM401" s="50">
        <v>40</v>
      </c>
      <c r="AN401" s="239">
        <v>7.2</v>
      </c>
    </row>
    <row r="402" spans="1:40" ht="12.5" x14ac:dyDescent="0.25">
      <c r="A402" s="417"/>
      <c r="B402" s="418"/>
      <c r="C402" s="431"/>
      <c r="G402" s="225"/>
      <c r="L402" s="225"/>
      <c r="M402" s="191"/>
      <c r="O402" s="225"/>
      <c r="S402" s="225"/>
      <c r="T402" s="225"/>
      <c r="U402" s="239"/>
      <c r="V402" s="191"/>
      <c r="W402" s="239"/>
      <c r="X402" s="239"/>
      <c r="Y402" s="239"/>
      <c r="Z402" s="239"/>
      <c r="AA402" s="191"/>
      <c r="AB402" s="191"/>
      <c r="AC402" s="191"/>
      <c r="AD402" s="191"/>
      <c r="AI402" s="191"/>
      <c r="AJ402" s="191"/>
      <c r="AK402" s="225"/>
      <c r="AL402" s="191"/>
      <c r="AN402" s="239"/>
    </row>
    <row r="403" spans="1:40" ht="12.5" x14ac:dyDescent="0.25">
      <c r="A403" s="417">
        <v>2</v>
      </c>
      <c r="B403" s="418" t="s">
        <v>865</v>
      </c>
      <c r="C403" s="431" t="s">
        <v>452</v>
      </c>
      <c r="D403" s="50">
        <v>0.55000000000000004</v>
      </c>
      <c r="E403" s="239">
        <v>434.66</v>
      </c>
      <c r="F403" s="50">
        <v>73.2</v>
      </c>
      <c r="G403" s="225">
        <v>19.53</v>
      </c>
      <c r="H403" s="50">
        <v>0.51</v>
      </c>
      <c r="I403" s="225">
        <v>3.11</v>
      </c>
      <c r="J403" s="225">
        <v>3.11</v>
      </c>
      <c r="K403" s="50">
        <v>0</v>
      </c>
      <c r="L403" s="225">
        <v>2.8</v>
      </c>
      <c r="M403" s="191">
        <v>0.62</v>
      </c>
      <c r="N403" s="225">
        <v>0.74</v>
      </c>
      <c r="O403" s="225">
        <v>0</v>
      </c>
      <c r="P403" s="191">
        <v>0.114</v>
      </c>
      <c r="Q403" s="191">
        <v>0.216</v>
      </c>
      <c r="R403" s="191">
        <v>0.34799999999999998</v>
      </c>
      <c r="S403" s="225">
        <v>15.94</v>
      </c>
      <c r="T403" s="245" t="s">
        <v>1257</v>
      </c>
      <c r="U403" s="239">
        <v>3</v>
      </c>
      <c r="V403" s="191">
        <v>0.61</v>
      </c>
      <c r="W403" s="239">
        <v>29</v>
      </c>
      <c r="X403" s="239">
        <v>75</v>
      </c>
      <c r="Y403" s="239">
        <v>251</v>
      </c>
      <c r="Z403" s="239">
        <v>4</v>
      </c>
      <c r="AA403" s="191">
        <v>0.63</v>
      </c>
      <c r="AB403" s="191">
        <v>4.5999999999999999E-2</v>
      </c>
      <c r="AC403" s="191">
        <v>0.7</v>
      </c>
      <c r="AD403" s="191">
        <v>0.14199999999999999</v>
      </c>
      <c r="AH403" s="50">
        <v>7.9999998211860657E-2</v>
      </c>
      <c r="AI403" s="191">
        <v>0.17399999999999999</v>
      </c>
      <c r="AJ403" s="191">
        <v>6.9000000000000006E-2</v>
      </c>
      <c r="AK403" s="225">
        <v>1.5169999999999999</v>
      </c>
      <c r="AL403" s="191">
        <v>0.224</v>
      </c>
      <c r="AM403" s="50">
        <v>31</v>
      </c>
      <c r="AN403" s="239">
        <v>4.8</v>
      </c>
    </row>
    <row r="404" spans="1:40" ht="12.5" x14ac:dyDescent="0.25">
      <c r="A404" s="417"/>
      <c r="B404" s="418"/>
      <c r="C404" s="431"/>
      <c r="G404" s="225"/>
      <c r="L404" s="225"/>
      <c r="M404" s="191"/>
      <c r="O404" s="225"/>
      <c r="S404" s="225"/>
      <c r="T404" s="225"/>
      <c r="U404" s="239"/>
      <c r="V404" s="191"/>
      <c r="W404" s="239"/>
      <c r="X404" s="239"/>
      <c r="Y404" s="239"/>
      <c r="Z404" s="239"/>
      <c r="AA404" s="191"/>
      <c r="AB404" s="191"/>
      <c r="AK404" s="225"/>
      <c r="AL404" s="191"/>
      <c r="AN404" s="239"/>
    </row>
    <row r="405" spans="1:40" ht="12.5" x14ac:dyDescent="0.25">
      <c r="A405" s="417">
        <v>1</v>
      </c>
      <c r="B405" s="418" t="s">
        <v>866</v>
      </c>
      <c r="C405" s="431" t="s">
        <v>454</v>
      </c>
      <c r="D405" s="50">
        <v>0.55000000000000004</v>
      </c>
      <c r="E405" s="239">
        <v>836.85411764705884</v>
      </c>
      <c r="F405" s="225">
        <v>47.384117647058822</v>
      </c>
      <c r="G405" s="225">
        <v>37.747058823529414</v>
      </c>
      <c r="H405" s="50">
        <v>0.93</v>
      </c>
      <c r="I405" s="225">
        <v>5.9811764705882347</v>
      </c>
      <c r="J405" s="225">
        <v>5.9811764705882347</v>
      </c>
      <c r="K405" s="50">
        <v>0</v>
      </c>
      <c r="L405" s="225">
        <v>5.1058823529411761</v>
      </c>
      <c r="M405" s="191">
        <v>2.3594117647058823</v>
      </c>
      <c r="N405" s="225">
        <v>1.4223529411764706</v>
      </c>
      <c r="O405" s="225">
        <v>0</v>
      </c>
      <c r="P405" s="191">
        <v>0.21882352941176467</v>
      </c>
      <c r="Q405" s="191">
        <v>0.41576470588235298</v>
      </c>
      <c r="R405" s="191">
        <v>0.66923529411764704</v>
      </c>
      <c r="S405" s="225">
        <v>6.8929411764705879</v>
      </c>
      <c r="T405" s="225">
        <v>0</v>
      </c>
      <c r="U405" s="239">
        <v>7.4117647058823524</v>
      </c>
      <c r="V405" s="191">
        <v>1.2435294117647058</v>
      </c>
      <c r="W405" s="239">
        <v>59.247058823529407</v>
      </c>
      <c r="X405" s="239">
        <v>158.65882352941173</v>
      </c>
      <c r="Y405" s="239">
        <v>537.16470588235291</v>
      </c>
      <c r="Z405" s="239">
        <v>471.47058823529414</v>
      </c>
      <c r="AA405" s="191">
        <v>1.2776470588235291</v>
      </c>
      <c r="AB405" s="191">
        <v>9.3941176470588222E-2</v>
      </c>
      <c r="AC405" s="191">
        <v>1.4588235294117646</v>
      </c>
      <c r="AD405" s="191">
        <v>0.28811764705882353</v>
      </c>
      <c r="AE405" s="50">
        <v>0</v>
      </c>
      <c r="AF405" s="50">
        <v>0</v>
      </c>
      <c r="AG405" s="50">
        <v>0</v>
      </c>
      <c r="AH405" s="191">
        <v>0.16411765358027292</v>
      </c>
      <c r="AI405" s="191">
        <v>0.2379705882352941</v>
      </c>
      <c r="AJ405" s="191">
        <v>0.12917647058823531</v>
      </c>
      <c r="AK405" s="225">
        <v>2.9120852941176469</v>
      </c>
      <c r="AL405" s="191">
        <v>0.24480882352941172</v>
      </c>
      <c r="AM405" s="239">
        <v>36.470588235294116</v>
      </c>
      <c r="AN405" s="239">
        <v>13.129411764705884</v>
      </c>
    </row>
    <row r="406" spans="1:40" ht="23.25" customHeight="1" x14ac:dyDescent="0.25">
      <c r="A406" s="417"/>
      <c r="B406" s="418"/>
      <c r="C406" s="431"/>
      <c r="G406" s="225"/>
      <c r="L406" s="225"/>
      <c r="M406" s="191"/>
      <c r="O406" s="225"/>
      <c r="S406" s="225"/>
      <c r="T406" s="225"/>
      <c r="U406" s="239"/>
      <c r="V406" s="191"/>
      <c r="W406" s="239"/>
      <c r="X406" s="239"/>
      <c r="Y406" s="239"/>
      <c r="Z406" s="239"/>
      <c r="AA406" s="191"/>
      <c r="AB406" s="191"/>
      <c r="AC406" s="191"/>
      <c r="AD406" s="191"/>
    </row>
    <row r="407" spans="1:40" ht="12.5" x14ac:dyDescent="0.25">
      <c r="A407" s="417">
        <v>1</v>
      </c>
      <c r="B407" s="418" t="s">
        <v>869</v>
      </c>
      <c r="C407" s="431" t="s">
        <v>1489</v>
      </c>
      <c r="D407" s="50">
        <v>1</v>
      </c>
      <c r="E407" s="239">
        <v>175.5</v>
      </c>
      <c r="F407" s="50">
        <v>88.6</v>
      </c>
      <c r="G407" s="225">
        <v>8.6999999999999993</v>
      </c>
      <c r="H407" s="50">
        <v>0.14000000000000001</v>
      </c>
      <c r="I407" s="50">
        <v>0.9</v>
      </c>
      <c r="J407" s="50">
        <v>0.9</v>
      </c>
      <c r="K407" s="50">
        <v>0</v>
      </c>
      <c r="L407" s="225">
        <v>1.5</v>
      </c>
      <c r="M407" s="191">
        <v>0.4</v>
      </c>
      <c r="N407" s="50">
        <v>0.1</v>
      </c>
      <c r="O407" s="225">
        <v>0</v>
      </c>
      <c r="P407" s="50">
        <v>0.02</v>
      </c>
      <c r="Q407" s="50">
        <v>0.01</v>
      </c>
      <c r="R407" s="50">
        <v>0.04</v>
      </c>
      <c r="S407" s="225" t="s">
        <v>501</v>
      </c>
      <c r="T407" s="225">
        <v>6.1</v>
      </c>
      <c r="U407" s="239">
        <v>30</v>
      </c>
      <c r="V407" s="191">
        <v>0.5</v>
      </c>
      <c r="W407" s="239">
        <v>12</v>
      </c>
      <c r="X407" s="239">
        <v>33</v>
      </c>
      <c r="Y407" s="239">
        <v>180</v>
      </c>
      <c r="Z407" s="239">
        <v>15</v>
      </c>
      <c r="AA407" s="191">
        <v>0.31</v>
      </c>
      <c r="AB407" s="191">
        <v>0.14000000000000001</v>
      </c>
      <c r="AC407" s="191">
        <v>0.6</v>
      </c>
      <c r="AD407" s="191">
        <v>220</v>
      </c>
      <c r="AE407" s="50">
        <v>0</v>
      </c>
      <c r="AF407" s="50">
        <v>0</v>
      </c>
      <c r="AG407" s="50">
        <v>0</v>
      </c>
      <c r="AH407" s="191">
        <v>0</v>
      </c>
      <c r="AI407" s="50">
        <v>0.03</v>
      </c>
      <c r="AJ407" s="50">
        <v>0.01</v>
      </c>
      <c r="AK407" s="50">
        <v>0.1</v>
      </c>
      <c r="AL407" s="50">
        <v>0.12</v>
      </c>
      <c r="AM407" s="50">
        <v>2</v>
      </c>
      <c r="AN407" s="50">
        <v>6</v>
      </c>
    </row>
    <row r="408" spans="1:40" ht="18" customHeight="1" x14ac:dyDescent="0.25">
      <c r="A408" s="417"/>
      <c r="B408" s="418"/>
      <c r="C408" s="431"/>
      <c r="G408" s="225"/>
      <c r="L408" s="225"/>
      <c r="M408" s="191"/>
      <c r="O408" s="225"/>
      <c r="S408" s="225"/>
      <c r="T408" s="225"/>
      <c r="U408" s="239"/>
      <c r="V408" s="191"/>
      <c r="W408" s="239"/>
      <c r="X408" s="239"/>
      <c r="Y408" s="239"/>
      <c r="Z408" s="239"/>
      <c r="AA408" s="191"/>
      <c r="AB408" s="191"/>
      <c r="AC408" s="191"/>
      <c r="AD408" s="191"/>
      <c r="AH408" s="191"/>
    </row>
    <row r="409" spans="1:40" ht="12.5" x14ac:dyDescent="0.25">
      <c r="A409" s="417">
        <v>1</v>
      </c>
      <c r="B409" s="418" t="s">
        <v>870</v>
      </c>
      <c r="C409" s="431" t="s">
        <v>1482</v>
      </c>
      <c r="D409" s="50">
        <v>1</v>
      </c>
      <c r="E409" s="239">
        <v>187.4</v>
      </c>
      <c r="F409" s="50">
        <v>87.9</v>
      </c>
      <c r="G409" s="225">
        <v>8.6999999999999993</v>
      </c>
      <c r="H409" s="50">
        <v>0.14000000000000001</v>
      </c>
      <c r="I409" s="50">
        <v>0.9</v>
      </c>
      <c r="J409" s="50">
        <v>0.9</v>
      </c>
      <c r="K409" s="50">
        <v>0</v>
      </c>
      <c r="L409" s="225">
        <v>1.5</v>
      </c>
      <c r="M409" s="191">
        <v>0.4</v>
      </c>
      <c r="N409" s="50">
        <v>0.1</v>
      </c>
      <c r="O409" s="225">
        <v>0</v>
      </c>
      <c r="P409" s="50">
        <v>0.02</v>
      </c>
      <c r="Q409" s="50">
        <v>0.02</v>
      </c>
      <c r="R409" s="50">
        <v>0.04</v>
      </c>
      <c r="S409" s="225" t="s">
        <v>501</v>
      </c>
      <c r="T409" s="225">
        <v>6.2</v>
      </c>
      <c r="U409" s="239">
        <v>29</v>
      </c>
      <c r="V409" s="191">
        <v>0.5</v>
      </c>
      <c r="W409" s="239">
        <v>11</v>
      </c>
      <c r="X409" s="239">
        <v>30</v>
      </c>
      <c r="Y409" s="239">
        <v>162</v>
      </c>
      <c r="Z409" s="239">
        <v>14</v>
      </c>
      <c r="AA409" s="191">
        <v>0.3</v>
      </c>
      <c r="AB409" s="191">
        <v>0.13</v>
      </c>
      <c r="AC409" s="191">
        <v>0.6</v>
      </c>
      <c r="AD409" s="191">
        <v>209</v>
      </c>
      <c r="AE409" s="50">
        <v>0</v>
      </c>
      <c r="AF409" s="50">
        <v>0</v>
      </c>
      <c r="AG409" s="50">
        <v>0</v>
      </c>
      <c r="AH409" s="191">
        <v>0</v>
      </c>
      <c r="AI409" s="50">
        <v>0.04</v>
      </c>
      <c r="AJ409" s="50">
        <v>0.02</v>
      </c>
      <c r="AK409" s="50">
        <v>0.1</v>
      </c>
      <c r="AL409" s="191">
        <v>0.11600000000000001</v>
      </c>
      <c r="AM409" s="50">
        <v>11</v>
      </c>
      <c r="AN409" s="50">
        <v>9</v>
      </c>
    </row>
    <row r="410" spans="1:40" ht="12.5" x14ac:dyDescent="0.25">
      <c r="A410" s="417"/>
      <c r="B410" s="418"/>
      <c r="C410" s="431"/>
      <c r="G410" s="225"/>
      <c r="L410" s="225"/>
      <c r="M410" s="191"/>
      <c r="O410" s="225"/>
      <c r="S410" s="225"/>
      <c r="T410" s="225"/>
      <c r="U410" s="239"/>
      <c r="V410" s="191"/>
      <c r="W410" s="239"/>
      <c r="X410" s="239"/>
      <c r="Y410" s="239"/>
      <c r="Z410" s="239"/>
      <c r="AA410" s="191"/>
      <c r="AB410" s="191"/>
      <c r="AC410" s="191"/>
      <c r="AD410" s="191"/>
    </row>
    <row r="411" spans="1:40" ht="16.5" customHeight="1" x14ac:dyDescent="0.25">
      <c r="A411" s="417">
        <v>1</v>
      </c>
      <c r="B411" s="418" t="s">
        <v>871</v>
      </c>
      <c r="C411" s="431" t="s">
        <v>1174</v>
      </c>
      <c r="D411" s="50">
        <v>1</v>
      </c>
      <c r="E411" s="239">
        <v>885.1</v>
      </c>
      <c r="F411" s="50">
        <v>65.7</v>
      </c>
      <c r="G411" s="225">
        <v>12.9</v>
      </c>
      <c r="H411" s="50">
        <v>0.21</v>
      </c>
      <c r="I411" s="50">
        <v>1.3</v>
      </c>
      <c r="J411" s="50">
        <v>1.3</v>
      </c>
      <c r="K411" s="50">
        <v>0</v>
      </c>
      <c r="L411" s="225">
        <v>2.2000000000000002</v>
      </c>
      <c r="M411" s="191">
        <v>0.6</v>
      </c>
      <c r="N411" s="50">
        <v>16.600000000000001</v>
      </c>
      <c r="O411" s="225">
        <v>0</v>
      </c>
      <c r="P411" s="50">
        <v>2.11</v>
      </c>
      <c r="Q411" s="50">
        <v>3.08</v>
      </c>
      <c r="R411" s="50">
        <v>10.6</v>
      </c>
      <c r="S411" s="225" t="s">
        <v>501</v>
      </c>
      <c r="T411" s="225">
        <v>9.1999999999999993</v>
      </c>
      <c r="U411" s="239">
        <v>43</v>
      </c>
      <c r="V411" s="191">
        <v>0.7</v>
      </c>
      <c r="W411" s="239">
        <v>16</v>
      </c>
      <c r="X411" s="239">
        <v>44</v>
      </c>
      <c r="Y411" s="239">
        <v>239</v>
      </c>
      <c r="Z411" s="239">
        <v>21</v>
      </c>
      <c r="AA411" s="191">
        <v>0.44</v>
      </c>
      <c r="AB411" s="191">
        <v>0.19</v>
      </c>
      <c r="AC411" s="191">
        <v>0.9</v>
      </c>
      <c r="AD411" s="191">
        <v>309</v>
      </c>
      <c r="AE411" s="50" t="s">
        <v>501</v>
      </c>
      <c r="AF411" s="50">
        <v>3</v>
      </c>
      <c r="AG411" s="50">
        <v>0</v>
      </c>
      <c r="AH411" s="50">
        <v>9.59</v>
      </c>
      <c r="AI411" s="50">
        <v>0.06</v>
      </c>
      <c r="AJ411" s="50">
        <v>0.03</v>
      </c>
      <c r="AK411" s="50">
        <v>0.1</v>
      </c>
      <c r="AL411" s="191">
        <v>0.17100000000000001</v>
      </c>
      <c r="AM411" s="50">
        <v>16</v>
      </c>
      <c r="AN411" s="50">
        <v>13</v>
      </c>
    </row>
    <row r="412" spans="1:40" ht="12.5" x14ac:dyDescent="0.25">
      <c r="A412" s="417"/>
      <c r="B412" s="418"/>
      <c r="C412" s="431"/>
      <c r="G412" s="225"/>
      <c r="L412" s="225"/>
      <c r="M412" s="191"/>
      <c r="O412" s="225"/>
      <c r="S412" s="225"/>
      <c r="T412" s="225"/>
      <c r="U412" s="239"/>
      <c r="V412" s="191"/>
      <c r="W412" s="239"/>
      <c r="X412" s="239"/>
      <c r="Y412" s="239"/>
      <c r="Z412" s="239"/>
      <c r="AA412" s="191"/>
      <c r="AB412" s="191"/>
      <c r="AC412" s="191"/>
      <c r="AD412" s="191"/>
    </row>
    <row r="413" spans="1:40" ht="12.5" x14ac:dyDescent="0.25">
      <c r="A413" s="417">
        <v>2</v>
      </c>
      <c r="B413" s="418" t="s">
        <v>872</v>
      </c>
      <c r="C413" s="431" t="s">
        <v>1493</v>
      </c>
      <c r="D413" s="50">
        <v>1</v>
      </c>
      <c r="E413" s="50">
        <v>318</v>
      </c>
      <c r="F413" s="50">
        <v>78.2</v>
      </c>
      <c r="G413" s="225">
        <v>8.3000000000000007</v>
      </c>
      <c r="H413" s="50">
        <v>0.88</v>
      </c>
      <c r="I413" s="50">
        <v>5.5</v>
      </c>
      <c r="J413" s="50">
        <v>5.5</v>
      </c>
      <c r="K413" s="50">
        <v>0</v>
      </c>
      <c r="L413" s="225">
        <v>6.3</v>
      </c>
      <c r="M413" s="191">
        <v>0.7</v>
      </c>
      <c r="N413" s="50">
        <v>0.8</v>
      </c>
      <c r="O413" s="225">
        <v>0</v>
      </c>
      <c r="P413" s="50">
        <v>0.14000000000000001</v>
      </c>
      <c r="Q413" s="50">
        <v>7.0000000000000007E-2</v>
      </c>
      <c r="R413" s="50">
        <v>0.38</v>
      </c>
      <c r="S413" s="225">
        <v>5.0999999999999996</v>
      </c>
      <c r="T413" s="225">
        <v>1.8</v>
      </c>
      <c r="U413" s="239">
        <v>20</v>
      </c>
      <c r="V413" s="191">
        <v>1.7</v>
      </c>
      <c r="W413" s="239">
        <v>28</v>
      </c>
      <c r="X413" s="239">
        <v>83</v>
      </c>
      <c r="Y413" s="239">
        <v>265</v>
      </c>
      <c r="Z413" s="239">
        <v>14</v>
      </c>
      <c r="AA413" s="191">
        <v>0.87</v>
      </c>
      <c r="AB413" s="191">
        <v>0.17</v>
      </c>
      <c r="AC413" s="191">
        <v>0.8</v>
      </c>
      <c r="AD413" s="191">
        <v>330</v>
      </c>
      <c r="AE413" s="50">
        <v>26</v>
      </c>
      <c r="AF413" s="50">
        <v>153</v>
      </c>
      <c r="AG413" s="50">
        <v>0</v>
      </c>
      <c r="AH413" s="50">
        <v>0.04</v>
      </c>
      <c r="AI413" s="50">
        <v>0.28000000000000003</v>
      </c>
      <c r="AJ413" s="50">
        <v>0.08</v>
      </c>
      <c r="AK413" s="50">
        <v>2.5</v>
      </c>
      <c r="AL413" s="191">
        <v>0.1</v>
      </c>
      <c r="AM413" s="50">
        <v>82</v>
      </c>
      <c r="AN413" s="50">
        <v>27</v>
      </c>
    </row>
    <row r="414" spans="1:40" ht="12.5" x14ac:dyDescent="0.25">
      <c r="A414" s="417"/>
      <c r="B414" s="418"/>
      <c r="C414" s="431"/>
      <c r="G414" s="225"/>
      <c r="L414" s="225"/>
      <c r="M414" s="191"/>
      <c r="O414" s="225"/>
      <c r="S414" s="225"/>
      <c r="T414" s="225"/>
      <c r="U414" s="239"/>
      <c r="V414" s="191"/>
      <c r="W414" s="239"/>
      <c r="X414" s="239"/>
      <c r="Y414" s="239"/>
      <c r="Z414" s="239"/>
      <c r="AA414" s="191"/>
      <c r="AB414" s="191"/>
      <c r="AC414" s="191"/>
      <c r="AD414" s="191"/>
    </row>
    <row r="415" spans="1:40" ht="15.75" customHeight="1" x14ac:dyDescent="0.25">
      <c r="A415" s="417">
        <v>2</v>
      </c>
      <c r="B415" s="418" t="s">
        <v>873</v>
      </c>
      <c r="C415" s="431" t="s">
        <v>1494</v>
      </c>
      <c r="D415" s="50">
        <v>1</v>
      </c>
      <c r="E415" s="239">
        <v>311.60000000000002</v>
      </c>
      <c r="F415" s="50">
        <v>78.400000000000006</v>
      </c>
      <c r="G415" s="225">
        <v>7.9</v>
      </c>
      <c r="H415" s="50">
        <v>0.86</v>
      </c>
      <c r="I415" s="50">
        <v>5.4</v>
      </c>
      <c r="J415" s="50">
        <v>5.4</v>
      </c>
      <c r="K415" s="50">
        <v>0</v>
      </c>
      <c r="L415" s="225">
        <v>6.6</v>
      </c>
      <c r="M415" s="191">
        <v>0.6</v>
      </c>
      <c r="N415" s="50">
        <v>0.7</v>
      </c>
      <c r="O415" s="225">
        <v>0</v>
      </c>
      <c r="P415" s="50">
        <v>0.13</v>
      </c>
      <c r="Q415" s="50">
        <v>0.06</v>
      </c>
      <c r="R415" s="50">
        <v>0.33</v>
      </c>
      <c r="S415" s="225">
        <v>5.9</v>
      </c>
      <c r="T415" s="225">
        <v>1</v>
      </c>
      <c r="U415" s="239">
        <v>17</v>
      </c>
      <c r="V415" s="191">
        <v>1.5</v>
      </c>
      <c r="W415" s="239">
        <v>19</v>
      </c>
      <c r="X415" s="239">
        <v>62</v>
      </c>
      <c r="Y415" s="239">
        <v>207</v>
      </c>
      <c r="Z415" s="239">
        <v>13</v>
      </c>
      <c r="AA415" s="191">
        <v>0.69</v>
      </c>
      <c r="AB415" s="191">
        <v>0.11899999999999999</v>
      </c>
      <c r="AC415" s="191">
        <v>0.9</v>
      </c>
      <c r="AD415" s="191">
        <v>250</v>
      </c>
      <c r="AE415" s="50">
        <v>23</v>
      </c>
      <c r="AF415" s="50">
        <v>135</v>
      </c>
      <c r="AG415" s="50">
        <v>0</v>
      </c>
      <c r="AH415" s="50">
        <v>0.12</v>
      </c>
      <c r="AI415" s="191">
        <v>0.2</v>
      </c>
      <c r="AJ415" s="50">
        <v>0.04</v>
      </c>
      <c r="AK415" s="50">
        <v>1.6</v>
      </c>
      <c r="AL415" s="50">
        <v>0.04</v>
      </c>
      <c r="AM415" s="50">
        <v>44</v>
      </c>
      <c r="AN415" s="50">
        <v>13</v>
      </c>
    </row>
    <row r="416" spans="1:40" ht="12.5" x14ac:dyDescent="0.25">
      <c r="A416" s="417"/>
      <c r="B416" s="418"/>
      <c r="C416" s="431"/>
      <c r="G416" s="225"/>
      <c r="L416" s="225"/>
      <c r="M416" s="191"/>
      <c r="O416" s="225"/>
      <c r="S416" s="225"/>
      <c r="T416" s="225"/>
      <c r="U416" s="239"/>
      <c r="V416" s="191"/>
      <c r="W416" s="239"/>
      <c r="X416" s="239"/>
      <c r="Y416" s="239"/>
      <c r="Z416" s="239"/>
      <c r="AA416" s="191"/>
      <c r="AB416" s="191"/>
      <c r="AC416" s="191"/>
      <c r="AD416" s="191"/>
    </row>
    <row r="417" spans="1:40" ht="12.5" x14ac:dyDescent="0.25">
      <c r="A417" s="417">
        <v>1</v>
      </c>
      <c r="B417" s="418" t="s">
        <v>876</v>
      </c>
      <c r="C417" s="431" t="s">
        <v>1513</v>
      </c>
      <c r="D417" s="50">
        <v>1</v>
      </c>
      <c r="E417" s="239">
        <v>112.5</v>
      </c>
      <c r="F417" s="50">
        <v>91.9</v>
      </c>
      <c r="G417" s="225">
        <v>4.7</v>
      </c>
      <c r="H417" s="50">
        <v>0.13</v>
      </c>
      <c r="I417" s="50">
        <v>0.8</v>
      </c>
      <c r="J417" s="50">
        <v>0.8</v>
      </c>
      <c r="K417" s="50">
        <v>0</v>
      </c>
      <c r="L417" s="225">
        <v>1.7</v>
      </c>
      <c r="M417" s="191">
        <v>0.7</v>
      </c>
      <c r="N417" s="50">
        <v>0.1</v>
      </c>
      <c r="O417" s="225">
        <v>0</v>
      </c>
      <c r="P417" s="50">
        <v>0.05</v>
      </c>
      <c r="Q417" s="50">
        <v>0.01</v>
      </c>
      <c r="R417" s="50">
        <v>0.01</v>
      </c>
      <c r="S417" s="225">
        <v>0.7</v>
      </c>
      <c r="T417" s="225">
        <v>4.0999999999999996</v>
      </c>
      <c r="U417" s="239">
        <v>18</v>
      </c>
      <c r="V417" s="191">
        <v>0.4</v>
      </c>
      <c r="W417" s="239">
        <v>12</v>
      </c>
      <c r="X417" s="239">
        <v>19</v>
      </c>
      <c r="Y417" s="239">
        <v>237</v>
      </c>
      <c r="Z417" s="239">
        <v>6</v>
      </c>
      <c r="AA417" s="191">
        <v>0.24</v>
      </c>
      <c r="AB417" s="191">
        <v>0.09</v>
      </c>
      <c r="AC417" s="191">
        <v>0.1</v>
      </c>
      <c r="AD417" s="191">
        <v>110</v>
      </c>
      <c r="AE417" s="50">
        <v>156</v>
      </c>
      <c r="AF417" s="50">
        <v>934</v>
      </c>
      <c r="AG417" s="50">
        <v>0</v>
      </c>
      <c r="AH417" s="50">
        <v>0.08</v>
      </c>
      <c r="AI417" s="50">
        <v>0.02</v>
      </c>
      <c r="AJ417" s="50">
        <v>0.02</v>
      </c>
      <c r="AK417" s="50">
        <v>0.6</v>
      </c>
      <c r="AL417" s="191">
        <v>0.1</v>
      </c>
      <c r="AM417" s="50">
        <v>4</v>
      </c>
      <c r="AN417" s="50">
        <v>8</v>
      </c>
    </row>
    <row r="418" spans="1:40" ht="12.5" x14ac:dyDescent="0.25">
      <c r="A418" s="417"/>
      <c r="B418" s="418"/>
      <c r="C418" s="431"/>
      <c r="G418" s="225"/>
      <c r="L418" s="225"/>
      <c r="M418" s="191"/>
      <c r="O418" s="225"/>
      <c r="S418" s="225"/>
      <c r="T418" s="225"/>
      <c r="U418" s="239"/>
      <c r="V418" s="191"/>
      <c r="W418" s="239"/>
      <c r="X418" s="239"/>
      <c r="Y418" s="239"/>
      <c r="Z418" s="239"/>
      <c r="AA418" s="191"/>
      <c r="AB418" s="191"/>
      <c r="AC418" s="191"/>
      <c r="AD418" s="191"/>
    </row>
    <row r="419" spans="1:40" ht="12.5" x14ac:dyDescent="0.25">
      <c r="A419" s="417">
        <v>1</v>
      </c>
      <c r="B419" s="418" t="s">
        <v>877</v>
      </c>
      <c r="C419" s="431" t="s">
        <v>1277</v>
      </c>
      <c r="D419" s="50">
        <v>1</v>
      </c>
      <c r="E419" s="239">
        <v>74.3</v>
      </c>
      <c r="F419" s="50">
        <v>94.5</v>
      </c>
      <c r="G419" s="225">
        <v>2.9</v>
      </c>
      <c r="H419" s="50">
        <v>0.11</v>
      </c>
      <c r="I419" s="50">
        <v>0.7</v>
      </c>
      <c r="J419" s="50">
        <v>0.7</v>
      </c>
      <c r="K419" s="50">
        <v>0</v>
      </c>
      <c r="L419" s="225">
        <v>1.6</v>
      </c>
      <c r="M419" s="191">
        <v>0.4</v>
      </c>
      <c r="N419" s="50">
        <v>0.1</v>
      </c>
      <c r="O419" s="225">
        <v>0</v>
      </c>
      <c r="P419" s="50">
        <v>0.05</v>
      </c>
      <c r="Q419" s="50">
        <v>0.01</v>
      </c>
      <c r="R419" s="50">
        <v>0.01</v>
      </c>
      <c r="S419" s="225">
        <v>0.1</v>
      </c>
      <c r="T419" s="225">
        <v>2.5</v>
      </c>
      <c r="U419" s="239">
        <v>11</v>
      </c>
      <c r="V419" s="191">
        <v>0.3</v>
      </c>
      <c r="W419" s="239">
        <v>8</v>
      </c>
      <c r="X419" s="239">
        <v>17</v>
      </c>
      <c r="Y419" s="239">
        <v>157</v>
      </c>
      <c r="Z419" s="239">
        <v>2</v>
      </c>
      <c r="AA419" s="191">
        <v>0.12</v>
      </c>
      <c r="AB419" s="191">
        <v>0.08</v>
      </c>
      <c r="AC419" s="191">
        <v>0.1</v>
      </c>
      <c r="AD419" s="191">
        <v>50</v>
      </c>
      <c r="AE419" s="50">
        <v>213</v>
      </c>
      <c r="AF419" s="50">
        <v>1279</v>
      </c>
      <c r="AG419" s="50">
        <v>0</v>
      </c>
      <c r="AH419" s="191">
        <v>0.7</v>
      </c>
      <c r="AI419" s="50">
        <v>0.02</v>
      </c>
      <c r="AJ419" s="50">
        <v>0.01</v>
      </c>
      <c r="AK419" s="50">
        <v>0.4</v>
      </c>
      <c r="AL419" s="50">
        <v>0.06</v>
      </c>
      <c r="AM419" s="50">
        <v>3</v>
      </c>
      <c r="AN419" s="50">
        <v>5</v>
      </c>
    </row>
    <row r="420" spans="1:40" ht="12.5" x14ac:dyDescent="0.25">
      <c r="A420" s="417"/>
      <c r="B420" s="418"/>
      <c r="C420" s="431"/>
      <c r="G420" s="225"/>
      <c r="L420" s="225"/>
      <c r="M420" s="191"/>
      <c r="O420" s="225"/>
      <c r="S420" s="225"/>
      <c r="T420" s="225"/>
      <c r="U420" s="239"/>
      <c r="V420" s="191"/>
      <c r="W420" s="239"/>
      <c r="X420" s="239"/>
      <c r="Y420" s="239"/>
      <c r="Z420" s="239"/>
      <c r="AA420" s="191"/>
      <c r="AB420" s="191"/>
      <c r="AC420" s="191"/>
      <c r="AD420" s="191"/>
    </row>
    <row r="421" spans="1:40" ht="12.5" x14ac:dyDescent="0.25">
      <c r="A421" s="417">
        <v>1</v>
      </c>
      <c r="B421" s="418" t="s">
        <v>880</v>
      </c>
      <c r="C421" s="431" t="s">
        <v>1285</v>
      </c>
      <c r="D421" s="50">
        <v>0.86</v>
      </c>
      <c r="E421" s="239">
        <v>115.78</v>
      </c>
      <c r="F421" s="50">
        <v>91.2</v>
      </c>
      <c r="G421" s="225">
        <v>2.9090909090909092</v>
      </c>
      <c r="H421" s="50">
        <v>0.26</v>
      </c>
      <c r="I421" s="50">
        <v>1.6</v>
      </c>
      <c r="J421" s="50">
        <v>1.6</v>
      </c>
      <c r="K421" s="50">
        <v>0</v>
      </c>
      <c r="L421" s="225">
        <v>3.4</v>
      </c>
      <c r="M421" s="191">
        <v>0.66</v>
      </c>
      <c r="N421" s="50">
        <v>0.4</v>
      </c>
      <c r="O421" s="225">
        <v>0</v>
      </c>
      <c r="P421" s="191">
        <v>0.1</v>
      </c>
      <c r="Q421" s="50" t="s">
        <v>501</v>
      </c>
      <c r="R421" s="191">
        <v>0.2</v>
      </c>
      <c r="S421" s="225">
        <v>0.36363636363636365</v>
      </c>
      <c r="T421" s="225">
        <v>2.6666666666666665</v>
      </c>
      <c r="U421" s="239">
        <v>33</v>
      </c>
      <c r="V421" s="191">
        <v>1.2</v>
      </c>
      <c r="W421" s="239">
        <v>19</v>
      </c>
      <c r="X421" s="239">
        <v>34</v>
      </c>
      <c r="Y421" s="239">
        <v>220</v>
      </c>
      <c r="Z421" s="239" t="s">
        <v>501</v>
      </c>
      <c r="AA421" s="191">
        <v>0.2</v>
      </c>
      <c r="AB421" s="191">
        <v>0.02</v>
      </c>
      <c r="AC421" s="191"/>
      <c r="AD421" s="191">
        <v>200</v>
      </c>
      <c r="AF421" s="50">
        <v>145</v>
      </c>
      <c r="AG421" s="50">
        <v>0</v>
      </c>
      <c r="AH421" s="50">
        <v>0.23</v>
      </c>
      <c r="AI421" s="50">
        <v>0.06</v>
      </c>
      <c r="AJ421" s="50">
        <v>0.03</v>
      </c>
      <c r="AK421" s="50" t="s">
        <v>501</v>
      </c>
      <c r="AL421" s="50">
        <v>0.08</v>
      </c>
      <c r="AM421" s="50">
        <v>60</v>
      </c>
      <c r="AN421" s="50">
        <v>18</v>
      </c>
    </row>
    <row r="422" spans="1:40" ht="12.5" x14ac:dyDescent="0.25">
      <c r="A422" s="417"/>
      <c r="B422" s="418"/>
      <c r="C422" s="431"/>
      <c r="G422" s="225"/>
      <c r="L422" s="225"/>
      <c r="M422" s="191"/>
      <c r="O422" s="225"/>
      <c r="S422" s="225"/>
      <c r="T422" s="225"/>
      <c r="U422" s="239"/>
      <c r="V422" s="191"/>
      <c r="W422" s="239"/>
      <c r="X422" s="239"/>
      <c r="Y422" s="239"/>
      <c r="Z422" s="239"/>
      <c r="AA422" s="191"/>
      <c r="AB422" s="191"/>
      <c r="AC422" s="191"/>
      <c r="AD422" s="191"/>
    </row>
    <row r="423" spans="1:40" ht="12.5" x14ac:dyDescent="0.25">
      <c r="A423" s="417">
        <v>1</v>
      </c>
      <c r="B423" s="418" t="s">
        <v>881</v>
      </c>
      <c r="C423" s="431" t="s">
        <v>1284</v>
      </c>
      <c r="D423" s="50">
        <v>1</v>
      </c>
      <c r="E423" s="239">
        <v>91.189999999999884</v>
      </c>
      <c r="F423" s="50">
        <v>92.8</v>
      </c>
      <c r="G423" s="225">
        <v>2.0909090909090904</v>
      </c>
      <c r="H423" s="50">
        <v>0.19</v>
      </c>
      <c r="I423" s="50">
        <v>1.2</v>
      </c>
      <c r="J423" s="50">
        <v>1.2</v>
      </c>
      <c r="K423" s="50">
        <v>0</v>
      </c>
      <c r="L423" s="225">
        <v>3.2</v>
      </c>
      <c r="M423" s="191">
        <v>0.73</v>
      </c>
      <c r="N423" s="50">
        <v>0.5</v>
      </c>
      <c r="O423" s="225">
        <v>0</v>
      </c>
      <c r="P423" s="191">
        <v>0.1</v>
      </c>
      <c r="Q423" s="50" t="s">
        <v>501</v>
      </c>
      <c r="R423" s="191">
        <v>0.3</v>
      </c>
      <c r="S423" s="225">
        <v>0.27272727272727271</v>
      </c>
      <c r="T423" s="225">
        <v>1.9047619047619047</v>
      </c>
      <c r="U423" s="239">
        <v>22</v>
      </c>
      <c r="V423" s="191">
        <v>1</v>
      </c>
      <c r="W423" s="239">
        <v>14</v>
      </c>
      <c r="X423" s="239">
        <v>21</v>
      </c>
      <c r="Y423" s="239">
        <v>130</v>
      </c>
      <c r="Z423" s="239">
        <v>1</v>
      </c>
      <c r="AA423" s="191">
        <v>0.2</v>
      </c>
      <c r="AB423" s="191">
        <v>0.01</v>
      </c>
      <c r="AC423" s="191"/>
      <c r="AD423" s="191">
        <v>200</v>
      </c>
      <c r="AF423" s="50">
        <v>120</v>
      </c>
      <c r="AH423" s="50">
        <v>0.23</v>
      </c>
      <c r="AI423" s="50">
        <v>0.05</v>
      </c>
      <c r="AJ423" s="50">
        <v>0.02</v>
      </c>
      <c r="AK423" s="50" t="s">
        <v>501</v>
      </c>
      <c r="AL423" s="50">
        <v>0.04</v>
      </c>
      <c r="AM423" s="50">
        <v>42</v>
      </c>
      <c r="AN423" s="50">
        <v>10</v>
      </c>
    </row>
    <row r="424" spans="1:40" ht="12.5" x14ac:dyDescent="0.25">
      <c r="A424" s="417"/>
      <c r="B424" s="418"/>
      <c r="C424" s="431"/>
      <c r="G424" s="225"/>
      <c r="L424" s="225"/>
      <c r="M424" s="191"/>
      <c r="O424" s="225"/>
      <c r="P424" s="194"/>
      <c r="S424" s="225"/>
      <c r="T424" s="225"/>
      <c r="U424" s="239"/>
      <c r="V424" s="191"/>
      <c r="W424" s="239"/>
      <c r="X424" s="239"/>
      <c r="Y424" s="239"/>
      <c r="Z424" s="239"/>
      <c r="AA424" s="191"/>
      <c r="AB424" s="191"/>
      <c r="AC424" s="191"/>
      <c r="AD424" s="191"/>
    </row>
    <row r="425" spans="1:40" ht="12.5" x14ac:dyDescent="0.25">
      <c r="A425" s="417">
        <v>2</v>
      </c>
      <c r="B425" s="418" t="s">
        <v>882</v>
      </c>
      <c r="C425" s="431" t="s">
        <v>1286</v>
      </c>
      <c r="D425" s="50">
        <v>1</v>
      </c>
      <c r="E425" s="239">
        <v>115.6</v>
      </c>
      <c r="F425" s="50">
        <v>89.9</v>
      </c>
      <c r="G425" s="225">
        <v>1.6</v>
      </c>
      <c r="H425" s="50">
        <v>0.43</v>
      </c>
      <c r="I425" s="50">
        <v>2.7</v>
      </c>
      <c r="J425" s="50">
        <v>2.7</v>
      </c>
      <c r="K425" s="50">
        <v>0</v>
      </c>
      <c r="L425" s="225">
        <v>2.9</v>
      </c>
      <c r="M425" s="191">
        <v>2</v>
      </c>
      <c r="N425" s="50">
        <v>0.2</v>
      </c>
      <c r="O425" s="225">
        <v>0</v>
      </c>
      <c r="P425" s="50">
        <v>0.03</v>
      </c>
      <c r="Q425" s="50">
        <v>0.04</v>
      </c>
      <c r="R425" s="50">
        <v>7.0000000000000007E-2</v>
      </c>
      <c r="S425" s="225">
        <v>1.2</v>
      </c>
      <c r="T425" s="225">
        <v>0.4</v>
      </c>
      <c r="U425" s="239">
        <v>117</v>
      </c>
      <c r="V425" s="191">
        <v>4.4000000000000004</v>
      </c>
      <c r="W425" s="239">
        <v>78</v>
      </c>
      <c r="X425" s="239">
        <v>50</v>
      </c>
      <c r="Y425" s="239">
        <v>348</v>
      </c>
      <c r="Z425" s="239">
        <v>892</v>
      </c>
      <c r="AA425" s="191">
        <v>0.73</v>
      </c>
      <c r="AB425" s="191">
        <v>0.17</v>
      </c>
      <c r="AC425" s="191">
        <v>1.2</v>
      </c>
      <c r="AD425" s="191">
        <v>1680</v>
      </c>
      <c r="AE425" s="50">
        <v>468</v>
      </c>
      <c r="AF425" s="50">
        <v>2807</v>
      </c>
      <c r="AG425" s="50">
        <v>0</v>
      </c>
      <c r="AH425" s="191">
        <v>0.3</v>
      </c>
      <c r="AI425" s="50">
        <v>0.03</v>
      </c>
      <c r="AJ425" s="191">
        <v>0.1</v>
      </c>
      <c r="AK425" s="50">
        <v>0.6</v>
      </c>
      <c r="AL425" s="50">
        <v>0.08</v>
      </c>
      <c r="AM425" s="50">
        <v>52</v>
      </c>
      <c r="AN425" s="50">
        <v>24</v>
      </c>
    </row>
    <row r="426" spans="1:40" ht="12.5" x14ac:dyDescent="0.25">
      <c r="A426" s="417"/>
      <c r="B426" s="418"/>
      <c r="C426" s="431"/>
      <c r="G426" s="225"/>
      <c r="L426" s="225"/>
      <c r="M426" s="191"/>
      <c r="O426" s="225"/>
      <c r="S426" s="225"/>
      <c r="T426" s="225"/>
      <c r="U426" s="239"/>
      <c r="V426" s="191"/>
      <c r="W426" s="239"/>
      <c r="X426" s="239"/>
      <c r="Y426" s="239"/>
      <c r="Z426" s="239"/>
      <c r="AA426" s="191"/>
      <c r="AB426" s="191"/>
    </row>
    <row r="427" spans="1:40" ht="12.5" x14ac:dyDescent="0.25">
      <c r="A427" s="417">
        <v>2</v>
      </c>
      <c r="B427" s="418" t="s">
        <v>883</v>
      </c>
      <c r="C427" s="431" t="s">
        <v>1511</v>
      </c>
      <c r="D427" s="50">
        <v>1</v>
      </c>
      <c r="E427" s="239">
        <v>215.82521448305971</v>
      </c>
      <c r="F427" s="225">
        <v>86.937336047695197</v>
      </c>
      <c r="G427" s="225">
        <v>1.5239203140904465</v>
      </c>
      <c r="H427" s="191">
        <v>0.4095535844118075</v>
      </c>
      <c r="I427" s="225">
        <v>2.5716155300276284</v>
      </c>
      <c r="J427" s="225">
        <v>2.5716155300276284</v>
      </c>
      <c r="K427" s="50">
        <v>0</v>
      </c>
      <c r="L427" s="225">
        <v>2.7621055692889342</v>
      </c>
      <c r="M427" s="191">
        <v>2.4904667733023125</v>
      </c>
      <c r="N427" s="225">
        <v>3.047840628180893</v>
      </c>
      <c r="O427" s="225">
        <v>0</v>
      </c>
      <c r="P427" s="191">
        <v>0.39002835538752367</v>
      </c>
      <c r="Q427" s="191">
        <v>0.56870801221462863</v>
      </c>
      <c r="R427" s="191">
        <v>1.9016620619456157</v>
      </c>
      <c r="S427" s="225">
        <v>1.1429402355678349</v>
      </c>
      <c r="T427" s="225">
        <v>0.38098007852261162</v>
      </c>
      <c r="U427" s="239">
        <v>111.79860404246038</v>
      </c>
      <c r="V427" s="191">
        <v>4.1924952741020798</v>
      </c>
      <c r="W427" s="239">
        <v>74.877824632834091</v>
      </c>
      <c r="X427" s="239">
        <v>47.628224516504289</v>
      </c>
      <c r="Y427" s="239">
        <v>331.96127671949984</v>
      </c>
      <c r="Z427" s="239">
        <v>1074.4781154573216</v>
      </c>
      <c r="AA427" s="191">
        <v>0.69586011342155019</v>
      </c>
      <c r="AB427" s="191">
        <v>0.16344045368620039</v>
      </c>
      <c r="AC427" s="191">
        <v>1.1429402355678349</v>
      </c>
      <c r="AD427" s="191">
        <v>1600.1163297949688</v>
      </c>
      <c r="AE427" s="239">
        <v>445.83241238912319</v>
      </c>
      <c r="AF427" s="239">
        <v>2673.5277010324271</v>
      </c>
      <c r="AG427" s="50">
        <v>0</v>
      </c>
      <c r="AH427" s="191">
        <v>1.4063879598662206</v>
      </c>
      <c r="AI427" s="191">
        <v>1.8572778827977317E-2</v>
      </c>
      <c r="AJ427" s="191">
        <v>8.0767776646793688E-2</v>
      </c>
      <c r="AK427" s="225">
        <v>0.40002908244874219</v>
      </c>
      <c r="AL427" s="191">
        <v>4.5717609422713398E-2</v>
      </c>
      <c r="AM427" s="239">
        <v>29.716446124763706</v>
      </c>
      <c r="AN427" s="239">
        <v>12.572342591246185</v>
      </c>
    </row>
    <row r="428" spans="1:40" ht="12.5" x14ac:dyDescent="0.25">
      <c r="A428" s="420"/>
      <c r="B428" s="418"/>
      <c r="C428" s="431"/>
      <c r="G428" s="225"/>
      <c r="L428" s="225"/>
      <c r="M428" s="191"/>
      <c r="O428" s="225"/>
      <c r="S428" s="225"/>
      <c r="T428" s="225"/>
      <c r="U428" s="239"/>
      <c r="V428" s="191"/>
      <c r="W428" s="239"/>
      <c r="X428" s="239"/>
      <c r="Y428" s="239"/>
      <c r="Z428" s="239"/>
      <c r="AA428" s="191"/>
      <c r="AB428" s="191"/>
    </row>
    <row r="429" spans="1:40" ht="12.5" x14ac:dyDescent="0.25">
      <c r="A429" s="417">
        <v>1</v>
      </c>
      <c r="B429" s="418" t="s">
        <v>884</v>
      </c>
      <c r="C429" s="431" t="s">
        <v>1287</v>
      </c>
      <c r="D429" s="50">
        <v>1</v>
      </c>
      <c r="E429" s="239">
        <v>97.599999999999795</v>
      </c>
      <c r="F429" s="50">
        <v>91.6</v>
      </c>
      <c r="G429" s="225">
        <v>0.8</v>
      </c>
      <c r="H429" s="50">
        <v>0.46</v>
      </c>
      <c r="I429" s="50">
        <v>2.9</v>
      </c>
      <c r="J429" s="50">
        <v>2.9</v>
      </c>
      <c r="K429" s="50">
        <v>0</v>
      </c>
      <c r="L429" s="225">
        <v>2.7</v>
      </c>
      <c r="M429" s="191">
        <v>1.7</v>
      </c>
      <c r="N429" s="50">
        <v>0.4</v>
      </c>
      <c r="O429" s="225">
        <v>0</v>
      </c>
      <c r="P429" s="50">
        <v>0.06</v>
      </c>
      <c r="Q429" s="50">
        <v>0.01</v>
      </c>
      <c r="R429" s="50">
        <v>0.15</v>
      </c>
      <c r="S429" s="225" t="s">
        <v>501</v>
      </c>
      <c r="T429" s="225">
        <v>0.7</v>
      </c>
      <c r="U429" s="239">
        <v>99</v>
      </c>
      <c r="V429" s="191">
        <v>2.7</v>
      </c>
      <c r="W429" s="239">
        <v>79</v>
      </c>
      <c r="X429" s="239">
        <v>49</v>
      </c>
      <c r="Y429" s="239">
        <v>558</v>
      </c>
      <c r="Z429" s="239">
        <v>79</v>
      </c>
      <c r="AA429" s="191">
        <v>0.53</v>
      </c>
      <c r="AB429" s="191">
        <v>0.13</v>
      </c>
      <c r="AC429" s="191">
        <v>1</v>
      </c>
      <c r="AD429" s="191">
        <v>897</v>
      </c>
      <c r="AE429" s="50">
        <v>672</v>
      </c>
      <c r="AF429" s="50">
        <v>4032</v>
      </c>
      <c r="AG429" s="50">
        <v>0</v>
      </c>
      <c r="AH429" s="50">
        <v>1.89</v>
      </c>
      <c r="AI429" s="50">
        <v>0.08</v>
      </c>
      <c r="AJ429" s="50">
        <v>0.19</v>
      </c>
      <c r="AK429" s="50">
        <v>0.7</v>
      </c>
      <c r="AL429" s="191">
        <v>0.19500000000000001</v>
      </c>
      <c r="AM429" s="50">
        <v>194</v>
      </c>
      <c r="AN429" s="50">
        <v>28</v>
      </c>
    </row>
    <row r="430" spans="1:40" ht="12.5" x14ac:dyDescent="0.25">
      <c r="A430" s="417"/>
      <c r="B430" s="418"/>
      <c r="C430" s="431"/>
      <c r="G430" s="225"/>
      <c r="L430" s="225"/>
      <c r="M430" s="191"/>
      <c r="O430" s="225"/>
      <c r="S430" s="225"/>
      <c r="T430" s="225"/>
      <c r="U430" s="239"/>
      <c r="V430" s="191"/>
      <c r="W430" s="239"/>
      <c r="X430" s="239"/>
      <c r="Y430" s="239"/>
      <c r="Z430" s="239"/>
      <c r="AA430" s="191"/>
      <c r="AB430" s="191"/>
      <c r="AC430" s="191"/>
      <c r="AD430" s="191"/>
      <c r="AL430" s="191"/>
    </row>
    <row r="431" spans="1:40" ht="12.5" x14ac:dyDescent="0.25">
      <c r="A431" s="417">
        <v>1</v>
      </c>
      <c r="B431" s="418" t="s">
        <v>885</v>
      </c>
      <c r="C431" s="431" t="s">
        <v>1276</v>
      </c>
      <c r="D431" s="50">
        <v>1</v>
      </c>
      <c r="E431" s="239">
        <v>103.4</v>
      </c>
      <c r="F431" s="50">
        <v>91.2</v>
      </c>
      <c r="G431" s="225">
        <v>1.4</v>
      </c>
      <c r="H431" s="50">
        <v>0.48</v>
      </c>
      <c r="I431" s="225">
        <v>3</v>
      </c>
      <c r="J431" s="225">
        <v>3</v>
      </c>
      <c r="K431" s="50">
        <v>0</v>
      </c>
      <c r="L431" s="225">
        <v>2.4</v>
      </c>
      <c r="M431" s="191">
        <v>1.8</v>
      </c>
      <c r="N431" s="50">
        <v>0.3</v>
      </c>
      <c r="O431" s="225">
        <v>0</v>
      </c>
      <c r="P431" s="50">
        <v>0.04</v>
      </c>
      <c r="Q431" s="50">
        <v>0.01</v>
      </c>
      <c r="R431" s="50">
        <v>0.11</v>
      </c>
      <c r="S431" s="225" t="s">
        <v>501</v>
      </c>
      <c r="T431" s="225">
        <v>1.4</v>
      </c>
      <c r="U431" s="239">
        <v>136</v>
      </c>
      <c r="V431" s="191">
        <v>3.6</v>
      </c>
      <c r="W431" s="239">
        <v>87</v>
      </c>
      <c r="X431" s="239">
        <v>56</v>
      </c>
      <c r="Y431" s="239">
        <v>466</v>
      </c>
      <c r="Z431" s="239">
        <v>70</v>
      </c>
      <c r="AA431" s="191">
        <v>0.76</v>
      </c>
      <c r="AB431" s="191">
        <v>0.17</v>
      </c>
      <c r="AC431" s="191">
        <v>15</v>
      </c>
      <c r="AD431" s="191">
        <v>935</v>
      </c>
      <c r="AE431" s="50">
        <v>819</v>
      </c>
      <c r="AF431" s="50">
        <v>4914</v>
      </c>
      <c r="AG431" s="50">
        <v>0</v>
      </c>
      <c r="AH431" s="50">
        <v>0.96</v>
      </c>
      <c r="AI431" s="50">
        <v>0.1</v>
      </c>
      <c r="AJ431" s="50">
        <v>0.24</v>
      </c>
      <c r="AK431" s="50">
        <v>0.5</v>
      </c>
      <c r="AL431" s="191">
        <v>0.24199999999999999</v>
      </c>
      <c r="AM431" s="50">
        <v>146</v>
      </c>
      <c r="AN431" s="50">
        <v>10</v>
      </c>
    </row>
    <row r="432" spans="1:40" ht="12.5" x14ac:dyDescent="0.25">
      <c r="A432" s="417"/>
      <c r="B432" s="418"/>
      <c r="C432" s="431"/>
      <c r="G432" s="225"/>
      <c r="L432" s="225"/>
      <c r="M432" s="191"/>
      <c r="O432" s="225"/>
      <c r="S432" s="225"/>
      <c r="T432" s="225"/>
      <c r="U432" s="239"/>
      <c r="V432" s="191"/>
      <c r="W432" s="239"/>
      <c r="X432" s="239"/>
      <c r="Y432" s="239"/>
      <c r="Z432" s="239"/>
      <c r="AA432" s="191"/>
      <c r="AB432" s="191"/>
      <c r="AC432" s="191"/>
      <c r="AD432" s="191"/>
    </row>
    <row r="433" spans="1:145" ht="12.5" x14ac:dyDescent="0.25">
      <c r="A433" s="417">
        <v>2</v>
      </c>
      <c r="B433" s="418" t="s">
        <v>887</v>
      </c>
      <c r="C433" s="431" t="s">
        <v>1289</v>
      </c>
      <c r="D433" s="50">
        <v>0.69</v>
      </c>
      <c r="E433" s="239">
        <v>128.83000000000001</v>
      </c>
      <c r="F433" s="50">
        <v>92.2</v>
      </c>
      <c r="G433" s="225">
        <v>2.7272727272727271</v>
      </c>
      <c r="H433" s="50">
        <v>0.32</v>
      </c>
      <c r="I433" s="225">
        <v>2</v>
      </c>
      <c r="J433" s="225">
        <v>2</v>
      </c>
      <c r="K433" s="50">
        <v>0</v>
      </c>
      <c r="L433" s="225"/>
      <c r="M433" s="191">
        <v>0.81</v>
      </c>
      <c r="N433" s="50">
        <v>0.5</v>
      </c>
      <c r="O433" s="225">
        <v>0</v>
      </c>
      <c r="P433" s="191">
        <v>0.1</v>
      </c>
      <c r="Q433" s="191">
        <v>0.1</v>
      </c>
      <c r="R433" s="191">
        <v>0.2</v>
      </c>
      <c r="S433" s="225">
        <v>0.18181818181818182</v>
      </c>
      <c r="T433" s="225">
        <v>2.6666666666666665</v>
      </c>
      <c r="U433" s="239">
        <v>39</v>
      </c>
      <c r="V433" s="191">
        <v>1.9</v>
      </c>
      <c r="W433" s="239">
        <v>12</v>
      </c>
      <c r="X433" s="239">
        <v>29</v>
      </c>
      <c r="Y433" s="239">
        <v>260</v>
      </c>
      <c r="Z433" s="239">
        <v>7</v>
      </c>
      <c r="AA433" s="191">
        <v>0.4</v>
      </c>
      <c r="AB433" s="191">
        <v>0.06</v>
      </c>
      <c r="AC433" s="191"/>
      <c r="AD433" s="191">
        <v>0.2</v>
      </c>
      <c r="AF433" s="50">
        <v>620</v>
      </c>
      <c r="AG433" s="50">
        <v>0</v>
      </c>
      <c r="AI433" s="50">
        <v>0.05</v>
      </c>
      <c r="AJ433" s="50">
        <v>0.03</v>
      </c>
      <c r="AK433" s="50">
        <v>0.5</v>
      </c>
      <c r="AL433" s="50">
        <v>0.13</v>
      </c>
      <c r="AM433" s="50">
        <v>54</v>
      </c>
      <c r="AN433" s="50">
        <v>26</v>
      </c>
    </row>
    <row r="434" spans="1:145" ht="12.5" x14ac:dyDescent="0.25">
      <c r="A434" s="417"/>
      <c r="B434" s="418"/>
      <c r="C434" s="431"/>
      <c r="G434" s="225"/>
      <c r="L434" s="225"/>
      <c r="M434" s="191"/>
      <c r="O434" s="225"/>
      <c r="S434" s="225"/>
      <c r="T434" s="225"/>
      <c r="U434" s="239"/>
      <c r="V434" s="191"/>
      <c r="W434" s="239"/>
      <c r="X434" s="239"/>
      <c r="Y434" s="239"/>
      <c r="Z434" s="239"/>
      <c r="AA434" s="191"/>
      <c r="AB434" s="191"/>
      <c r="AC434" s="191"/>
      <c r="AD434" s="191"/>
    </row>
    <row r="435" spans="1:145" ht="12.5" x14ac:dyDescent="0.25">
      <c r="A435" s="417">
        <v>1</v>
      </c>
      <c r="B435" s="418" t="s">
        <v>888</v>
      </c>
      <c r="C435" s="431" t="s">
        <v>1516</v>
      </c>
      <c r="D435" s="50">
        <v>1</v>
      </c>
      <c r="E435" s="239">
        <v>70.800000000000054</v>
      </c>
      <c r="F435" s="50">
        <v>94.6</v>
      </c>
      <c r="G435" s="225">
        <v>3.1</v>
      </c>
      <c r="H435" s="50">
        <v>0.14000000000000001</v>
      </c>
      <c r="I435" s="50">
        <v>0.9</v>
      </c>
      <c r="J435" s="50">
        <v>0.9</v>
      </c>
      <c r="K435" s="50">
        <v>0</v>
      </c>
      <c r="L435" s="225">
        <v>1.8</v>
      </c>
      <c r="M435" s="191">
        <v>0.4</v>
      </c>
      <c r="N435" s="50">
        <v>0.1</v>
      </c>
      <c r="O435" s="225">
        <v>0</v>
      </c>
      <c r="P435" s="50">
        <v>0.01</v>
      </c>
      <c r="Q435" s="50">
        <v>0.01</v>
      </c>
      <c r="R435" s="50">
        <v>0.05</v>
      </c>
      <c r="S435" s="225">
        <v>0.1</v>
      </c>
      <c r="T435" s="225">
        <v>2.9</v>
      </c>
      <c r="U435" s="239">
        <v>7</v>
      </c>
      <c r="V435" s="191">
        <v>0.9</v>
      </c>
      <c r="W435" s="239">
        <v>10</v>
      </c>
      <c r="X435" s="239">
        <v>23</v>
      </c>
      <c r="Y435" s="239">
        <v>177</v>
      </c>
      <c r="Z435" s="239">
        <v>6</v>
      </c>
      <c r="AA435" s="191">
        <v>0.24</v>
      </c>
      <c r="AB435" s="191">
        <v>0.17</v>
      </c>
      <c r="AC435" s="191" t="s">
        <v>501</v>
      </c>
      <c r="AD435" s="191">
        <v>120</v>
      </c>
      <c r="AE435" s="50">
        <v>36</v>
      </c>
      <c r="AF435" s="50">
        <v>214</v>
      </c>
      <c r="AG435" s="50">
        <v>0</v>
      </c>
      <c r="AH435" s="50">
        <v>0.04</v>
      </c>
      <c r="AI435" s="50">
        <v>0.04</v>
      </c>
      <c r="AJ435" s="50">
        <v>0.02</v>
      </c>
      <c r="AK435" s="50">
        <v>0.6</v>
      </c>
      <c r="AL435" s="191">
        <v>0.17100000000000001</v>
      </c>
      <c r="AM435" s="50">
        <v>5</v>
      </c>
      <c r="AN435" s="50">
        <v>77</v>
      </c>
    </row>
    <row r="436" spans="1:145" ht="12.5" x14ac:dyDescent="0.25">
      <c r="A436" s="417"/>
      <c r="B436" s="418"/>
      <c r="C436" s="431"/>
      <c r="G436" s="225"/>
      <c r="L436" s="225"/>
      <c r="M436" s="191"/>
      <c r="O436" s="225"/>
      <c r="S436" s="225"/>
      <c r="T436" s="225"/>
      <c r="U436" s="239"/>
      <c r="V436" s="191"/>
      <c r="W436" s="239"/>
      <c r="X436" s="239"/>
      <c r="Y436" s="239"/>
      <c r="Z436" s="239"/>
      <c r="AA436" s="191"/>
      <c r="AB436" s="191"/>
      <c r="AC436" s="191"/>
      <c r="AD436" s="191"/>
      <c r="AL436" s="191"/>
    </row>
    <row r="437" spans="1:145" ht="12.5" x14ac:dyDescent="0.25">
      <c r="A437" s="417">
        <v>1</v>
      </c>
      <c r="B437" s="418" t="s">
        <v>891</v>
      </c>
      <c r="C437" s="431" t="s">
        <v>1274</v>
      </c>
      <c r="D437" s="50">
        <v>1</v>
      </c>
      <c r="E437" s="239">
        <v>107.2</v>
      </c>
      <c r="F437" s="50">
        <v>91.9</v>
      </c>
      <c r="G437" s="225">
        <v>4.7</v>
      </c>
      <c r="H437" s="50">
        <v>0.22</v>
      </c>
      <c r="I437" s="50">
        <v>1.4</v>
      </c>
      <c r="J437" s="50">
        <v>1.4</v>
      </c>
      <c r="K437" s="50">
        <v>0</v>
      </c>
      <c r="L437" s="225">
        <v>2.7</v>
      </c>
      <c r="M437" s="191">
        <v>0.6</v>
      </c>
      <c r="N437" s="50">
        <v>0.2</v>
      </c>
      <c r="O437" s="225">
        <v>0</v>
      </c>
      <c r="P437" s="50">
        <v>0.03</v>
      </c>
      <c r="Q437" s="50">
        <v>0.01</v>
      </c>
      <c r="R437" s="50">
        <v>0.11</v>
      </c>
      <c r="S437" s="225">
        <v>0.3</v>
      </c>
      <c r="T437" s="225">
        <v>4.2</v>
      </c>
      <c r="U437" s="239">
        <v>10</v>
      </c>
      <c r="V437" s="191">
        <v>1.3</v>
      </c>
      <c r="W437" s="239">
        <v>14</v>
      </c>
      <c r="X437" s="239">
        <v>31</v>
      </c>
      <c r="Y437" s="239">
        <v>239</v>
      </c>
      <c r="Z437" s="239">
        <v>9</v>
      </c>
      <c r="AA437" s="191">
        <v>0.34</v>
      </c>
      <c r="AB437" s="191">
        <v>0.24</v>
      </c>
      <c r="AC437" s="191" t="s">
        <v>501</v>
      </c>
      <c r="AD437" s="191">
        <v>171</v>
      </c>
      <c r="AE437" s="50">
        <v>40</v>
      </c>
      <c r="AF437" s="50">
        <v>240</v>
      </c>
      <c r="AG437" s="50">
        <v>0</v>
      </c>
      <c r="AH437" s="50">
        <v>0.06</v>
      </c>
      <c r="AI437" s="50">
        <v>0.08</v>
      </c>
      <c r="AJ437" s="50">
        <v>0.04</v>
      </c>
      <c r="AK437" s="50">
        <v>0.6</v>
      </c>
      <c r="AL437" s="191">
        <v>0.23300000000000001</v>
      </c>
      <c r="AM437" s="50">
        <v>17</v>
      </c>
      <c r="AN437" s="50">
        <v>89</v>
      </c>
    </row>
    <row r="438" spans="1:145" ht="12.75" customHeight="1" x14ac:dyDescent="0.25">
      <c r="A438" s="417"/>
      <c r="B438" s="418"/>
      <c r="C438" s="431"/>
      <c r="G438" s="225"/>
      <c r="L438" s="225"/>
      <c r="M438" s="191"/>
      <c r="O438" s="225"/>
      <c r="S438" s="225"/>
      <c r="T438" s="225"/>
      <c r="U438" s="239"/>
      <c r="V438" s="191"/>
      <c r="W438" s="239"/>
      <c r="X438" s="239"/>
      <c r="Y438" s="239"/>
      <c r="Z438" s="239"/>
      <c r="AA438" s="191"/>
      <c r="AB438" s="191"/>
      <c r="AC438" s="191"/>
      <c r="AD438" s="191"/>
    </row>
    <row r="439" spans="1:145" ht="12.5" x14ac:dyDescent="0.25">
      <c r="A439" s="417">
        <v>1</v>
      </c>
      <c r="B439" s="418" t="s">
        <v>894</v>
      </c>
      <c r="C439" s="431" t="s">
        <v>1273</v>
      </c>
      <c r="D439" s="50">
        <v>1</v>
      </c>
      <c r="E439" s="239">
        <v>80.800000000000097</v>
      </c>
      <c r="F439" s="50">
        <v>94.3</v>
      </c>
      <c r="G439" s="225">
        <v>2.9</v>
      </c>
      <c r="H439" s="50">
        <v>0.14000000000000001</v>
      </c>
      <c r="I439" s="50">
        <v>0.9</v>
      </c>
      <c r="J439" s="50">
        <v>0.9</v>
      </c>
      <c r="K439" s="50">
        <v>0</v>
      </c>
      <c r="L439" s="225">
        <v>1.1000000000000001</v>
      </c>
      <c r="M439" s="191">
        <v>0.6</v>
      </c>
      <c r="N439" s="50">
        <v>0.2</v>
      </c>
      <c r="O439" s="225">
        <v>0</v>
      </c>
      <c r="P439" s="50">
        <v>0.03</v>
      </c>
      <c r="Q439" s="50">
        <v>0.03</v>
      </c>
      <c r="R439" s="50">
        <v>0.08</v>
      </c>
      <c r="S439" s="225" t="s">
        <v>501</v>
      </c>
      <c r="T439" s="225">
        <v>2.9</v>
      </c>
      <c r="U439" s="239">
        <v>8</v>
      </c>
      <c r="V439" s="191">
        <v>0.2</v>
      </c>
      <c r="W439" s="239">
        <v>11</v>
      </c>
      <c r="X439" s="239">
        <v>25</v>
      </c>
      <c r="Y439" s="239">
        <v>231</v>
      </c>
      <c r="Z439" s="239">
        <v>5</v>
      </c>
      <c r="AA439" s="191">
        <v>0.16</v>
      </c>
      <c r="AB439" s="191">
        <v>7.0000000000000007E-2</v>
      </c>
      <c r="AC439" s="191">
        <v>0.4</v>
      </c>
      <c r="AD439" s="191">
        <v>60</v>
      </c>
      <c r="AE439" s="50">
        <v>39</v>
      </c>
      <c r="AF439" s="50">
        <v>231</v>
      </c>
      <c r="AG439" s="50">
        <v>0</v>
      </c>
      <c r="AH439" s="50">
        <v>0.84</v>
      </c>
      <c r="AI439" s="50">
        <v>0.04</v>
      </c>
      <c r="AJ439" s="50">
        <v>0.01</v>
      </c>
      <c r="AK439" s="50">
        <v>0.9</v>
      </c>
      <c r="AL439" s="50">
        <v>0.09</v>
      </c>
      <c r="AM439" s="50">
        <v>18</v>
      </c>
      <c r="AN439" s="50">
        <v>20</v>
      </c>
    </row>
    <row r="440" spans="1:145" ht="12.5" x14ac:dyDescent="0.25">
      <c r="A440" s="417"/>
      <c r="B440" s="418"/>
      <c r="C440" s="431"/>
      <c r="G440" s="225"/>
      <c r="L440" s="225"/>
      <c r="M440" s="191"/>
      <c r="O440" s="225"/>
      <c r="S440" s="225"/>
      <c r="T440" s="225"/>
      <c r="U440" s="239"/>
      <c r="V440" s="191"/>
      <c r="W440" s="239"/>
      <c r="X440" s="239"/>
      <c r="Y440" s="239"/>
      <c r="Z440" s="239"/>
      <c r="AA440" s="191"/>
      <c r="AB440" s="191"/>
      <c r="AC440" s="191"/>
      <c r="AD440" s="191"/>
    </row>
    <row r="441" spans="1:145" ht="12.5" x14ac:dyDescent="0.25">
      <c r="A441" s="417">
        <v>1</v>
      </c>
      <c r="B441" s="418" t="s">
        <v>895</v>
      </c>
      <c r="C441" s="431" t="s">
        <v>1290</v>
      </c>
      <c r="D441" s="50">
        <v>1</v>
      </c>
      <c r="E441" s="239">
        <v>111.5</v>
      </c>
      <c r="F441" s="50">
        <v>92.2</v>
      </c>
      <c r="G441" s="225">
        <v>4</v>
      </c>
      <c r="H441" s="50">
        <v>0.19</v>
      </c>
      <c r="I441" s="50">
        <v>1.2</v>
      </c>
      <c r="J441" s="50">
        <v>1.2</v>
      </c>
      <c r="K441" s="50">
        <v>0</v>
      </c>
      <c r="L441" s="225">
        <v>1.5</v>
      </c>
      <c r="M441" s="191">
        <v>0.8</v>
      </c>
      <c r="N441" s="50">
        <v>0.3</v>
      </c>
      <c r="O441" s="225">
        <v>0</v>
      </c>
      <c r="P441" s="50">
        <v>0.04</v>
      </c>
      <c r="Q441" s="50">
        <v>0.05</v>
      </c>
      <c r="R441" s="50">
        <v>0.12</v>
      </c>
      <c r="S441" s="225" t="s">
        <v>501</v>
      </c>
      <c r="T441" s="225">
        <v>4</v>
      </c>
      <c r="U441" s="239">
        <v>11</v>
      </c>
      <c r="V441" s="191">
        <v>0.3</v>
      </c>
      <c r="W441" s="239">
        <v>15</v>
      </c>
      <c r="X441" s="239">
        <v>34</v>
      </c>
      <c r="Y441" s="239">
        <v>316</v>
      </c>
      <c r="Z441" s="239">
        <v>7</v>
      </c>
      <c r="AA441" s="191">
        <v>0.22</v>
      </c>
      <c r="AB441" s="191">
        <v>0.1</v>
      </c>
      <c r="AC441" s="191">
        <v>0.5</v>
      </c>
      <c r="AD441" s="191">
        <v>82</v>
      </c>
      <c r="AE441" s="50">
        <v>50</v>
      </c>
      <c r="AF441" s="50">
        <v>301</v>
      </c>
      <c r="AG441" s="50">
        <v>0</v>
      </c>
      <c r="AH441" s="50">
        <v>1.1399999999999999</v>
      </c>
      <c r="AI441" s="50">
        <v>0.05</v>
      </c>
      <c r="AJ441" s="50">
        <v>0.01</v>
      </c>
      <c r="AK441" s="50">
        <v>1.2</v>
      </c>
      <c r="AL441" s="191">
        <v>0.11700000000000001</v>
      </c>
      <c r="AM441" s="50">
        <v>17</v>
      </c>
      <c r="AN441" s="50">
        <v>26</v>
      </c>
    </row>
    <row r="442" spans="1:145" ht="18" customHeight="1" x14ac:dyDescent="0.25">
      <c r="A442" s="417"/>
      <c r="B442" s="418"/>
      <c r="C442" s="431"/>
      <c r="G442" s="225"/>
      <c r="L442" s="225"/>
      <c r="M442" s="191"/>
      <c r="O442" s="225"/>
      <c r="S442" s="225"/>
      <c r="T442" s="225"/>
      <c r="U442" s="239"/>
      <c r="V442" s="191"/>
      <c r="W442" s="239"/>
      <c r="X442" s="239"/>
      <c r="Y442" s="239"/>
      <c r="Z442" s="239"/>
      <c r="AA442" s="191"/>
      <c r="AB442" s="191"/>
      <c r="AC442" s="191"/>
      <c r="AD442" s="191"/>
    </row>
    <row r="443" spans="1:145" ht="12" customHeight="1" x14ac:dyDescent="0.25">
      <c r="A443" s="417">
        <v>2</v>
      </c>
      <c r="B443" s="418" t="s">
        <v>896</v>
      </c>
      <c r="C443" s="431" t="s">
        <v>1522</v>
      </c>
      <c r="D443" s="50">
        <v>1</v>
      </c>
      <c r="E443" s="239">
        <v>1186.9000000000001</v>
      </c>
      <c r="F443" s="50">
        <v>14.6</v>
      </c>
      <c r="G443" s="225">
        <v>43.5</v>
      </c>
      <c r="H443" s="50">
        <v>2.2599999999999998</v>
      </c>
      <c r="I443" s="50">
        <v>14.1</v>
      </c>
      <c r="J443" s="50">
        <v>14.1</v>
      </c>
      <c r="K443" s="50">
        <v>0</v>
      </c>
      <c r="L443" s="225">
        <v>12.3</v>
      </c>
      <c r="M443" s="191">
        <v>12.6</v>
      </c>
      <c r="N443" s="225">
        <v>3</v>
      </c>
      <c r="O443" s="225">
        <v>0</v>
      </c>
      <c r="P443" s="50">
        <v>0.43</v>
      </c>
      <c r="Q443" s="50">
        <v>0.49</v>
      </c>
      <c r="R443" s="191">
        <v>1.115</v>
      </c>
      <c r="S443" s="225" t="s">
        <v>501</v>
      </c>
      <c r="T443" s="225">
        <v>43.5</v>
      </c>
      <c r="U443" s="239">
        <v>110</v>
      </c>
      <c r="V443" s="191">
        <v>9.1</v>
      </c>
      <c r="W443" s="239">
        <v>194</v>
      </c>
      <c r="X443" s="239">
        <v>356</v>
      </c>
      <c r="Y443" s="239">
        <v>3427</v>
      </c>
      <c r="Z443" s="239">
        <v>2095</v>
      </c>
      <c r="AA443" s="191">
        <v>1.99</v>
      </c>
      <c r="AB443" s="191">
        <v>1.42</v>
      </c>
      <c r="AC443" s="191">
        <v>5.5</v>
      </c>
      <c r="AD443" s="191">
        <v>1846</v>
      </c>
      <c r="AE443" s="50">
        <v>87</v>
      </c>
      <c r="AF443" s="50">
        <v>522</v>
      </c>
      <c r="AG443" s="50">
        <v>0</v>
      </c>
      <c r="AH443" s="50">
        <v>0.01</v>
      </c>
      <c r="AI443" s="50">
        <v>0.53</v>
      </c>
      <c r="AJ443" s="50">
        <v>0.49</v>
      </c>
      <c r="AK443" s="50">
        <v>9.1</v>
      </c>
      <c r="AL443" s="191">
        <v>0.33200000000000002</v>
      </c>
      <c r="AM443" s="50">
        <v>68</v>
      </c>
      <c r="AN443" s="50">
        <v>39</v>
      </c>
    </row>
    <row r="444" spans="1:145" ht="12.5" x14ac:dyDescent="0.25">
      <c r="A444" s="417"/>
      <c r="B444" s="418"/>
      <c r="C444" s="431"/>
      <c r="G444" s="225"/>
      <c r="L444" s="225"/>
      <c r="M444" s="191"/>
      <c r="O444" s="225"/>
      <c r="S444" s="225"/>
      <c r="T444" s="225"/>
      <c r="U444" s="239"/>
      <c r="V444" s="191"/>
      <c r="W444" s="239"/>
      <c r="X444" s="239"/>
      <c r="Y444" s="239"/>
      <c r="Z444" s="239"/>
      <c r="AA444" s="191"/>
      <c r="AB444" s="191"/>
      <c r="AC444" s="191"/>
      <c r="AD444" s="191"/>
      <c r="AL444" s="191"/>
    </row>
    <row r="445" spans="1:145" ht="12.5" x14ac:dyDescent="0.25">
      <c r="A445" s="417">
        <v>2</v>
      </c>
      <c r="B445" s="418" t="s">
        <v>897</v>
      </c>
      <c r="C445" s="431" t="s">
        <v>1183</v>
      </c>
      <c r="D445" s="50">
        <v>1</v>
      </c>
      <c r="E445" s="239">
        <v>685.29193520886611</v>
      </c>
      <c r="F445" s="225">
        <v>72.28562659846547</v>
      </c>
      <c r="G445" s="225">
        <v>9.4972208013640227</v>
      </c>
      <c r="H445" s="191">
        <v>0.13133503836317137</v>
      </c>
      <c r="I445" s="225">
        <v>0.84429667519181595</v>
      </c>
      <c r="J445" s="225">
        <v>0.84429667519181595</v>
      </c>
      <c r="K445" s="50">
        <v>0</v>
      </c>
      <c r="L445" s="225">
        <v>1.1927365728900254</v>
      </c>
      <c r="M445" s="191">
        <v>2.7115771526001708</v>
      </c>
      <c r="N445" s="225">
        <v>13.548951406649614</v>
      </c>
      <c r="O445" s="225">
        <v>0</v>
      </c>
      <c r="P445" s="191">
        <v>1.7194168797953964</v>
      </c>
      <c r="Q445" s="191">
        <v>2.5087672634271101</v>
      </c>
      <c r="R445" s="191">
        <v>8.6654322250639382</v>
      </c>
      <c r="S445" s="225">
        <v>0</v>
      </c>
      <c r="T445" s="225">
        <v>8.4519011082693947</v>
      </c>
      <c r="U445" s="239">
        <v>16.573231031543052</v>
      </c>
      <c r="V445" s="191">
        <v>0.31940323955669225</v>
      </c>
      <c r="W445" s="239">
        <v>12.418755328218245</v>
      </c>
      <c r="X445" s="239">
        <v>26.69138959931799</v>
      </c>
      <c r="Y445" s="239">
        <v>198.32037510656437</v>
      </c>
      <c r="Z445" s="239">
        <v>886.55618073316282</v>
      </c>
      <c r="AA445" s="191">
        <v>0.21263768115942031</v>
      </c>
      <c r="AB445" s="191">
        <v>9.6491048593350393E-2</v>
      </c>
      <c r="AC445" s="191">
        <v>0.45565217391304347</v>
      </c>
      <c r="AD445" s="191">
        <v>120.61381074168797</v>
      </c>
      <c r="AE445" s="239">
        <v>21.308439897698207</v>
      </c>
      <c r="AF445" s="239">
        <v>123.83017902813297</v>
      </c>
      <c r="AG445" s="50">
        <v>0</v>
      </c>
      <c r="AH445" s="191">
        <v>5.7063734015345258</v>
      </c>
      <c r="AI445" s="191">
        <v>2.1777493606138107E-2</v>
      </c>
      <c r="AJ445" s="191">
        <v>2.5373572037510662E-2</v>
      </c>
      <c r="AK445" s="225">
        <v>0.36586189258312024</v>
      </c>
      <c r="AL445" s="191">
        <v>5.7894629156010222E-2</v>
      </c>
      <c r="AM445" s="239">
        <v>6.2719181585677752</v>
      </c>
      <c r="AN445" s="239">
        <v>7.2234271099744243</v>
      </c>
    </row>
    <row r="446" spans="1:145" ht="12.5" x14ac:dyDescent="0.25">
      <c r="A446" s="417"/>
      <c r="B446" s="418"/>
      <c r="C446" s="431"/>
      <c r="G446" s="225"/>
      <c r="L446" s="225"/>
      <c r="M446" s="191"/>
      <c r="O446" s="225"/>
      <c r="S446" s="225"/>
      <c r="T446" s="225"/>
      <c r="U446" s="239"/>
      <c r="V446" s="191"/>
      <c r="W446" s="239"/>
      <c r="X446" s="239"/>
      <c r="Y446" s="239"/>
      <c r="Z446" s="239"/>
      <c r="AA446" s="191"/>
      <c r="AB446" s="191"/>
      <c r="AL446" s="191"/>
    </row>
    <row r="447" spans="1:145" s="200" customFormat="1" ht="18.75" customHeight="1" x14ac:dyDescent="0.3">
      <c r="A447" s="382"/>
      <c r="B447" s="272"/>
      <c r="C447" s="12" t="s">
        <v>1337</v>
      </c>
      <c r="D447" s="12"/>
      <c r="E447" s="12"/>
      <c r="F447" s="50"/>
      <c r="G447" s="225"/>
      <c r="H447" s="50"/>
      <c r="I447" s="50"/>
      <c r="J447" s="50"/>
      <c r="K447" s="50"/>
      <c r="L447" s="225"/>
      <c r="M447" s="191"/>
      <c r="N447" s="50"/>
      <c r="O447" s="225"/>
      <c r="P447" s="50"/>
      <c r="Q447" s="50"/>
      <c r="R447" s="50"/>
      <c r="S447" s="225"/>
      <c r="T447" s="225"/>
      <c r="U447" s="239"/>
      <c r="V447" s="191"/>
      <c r="W447" s="239"/>
      <c r="X447" s="239"/>
      <c r="Y447" s="239"/>
      <c r="Z447" s="239"/>
      <c r="AA447" s="191"/>
      <c r="AB447" s="191"/>
      <c r="AC447" s="50"/>
      <c r="AD447" s="50"/>
      <c r="AE447" s="50"/>
      <c r="AF447" s="50"/>
      <c r="AG447" s="50"/>
      <c r="AH447" s="50"/>
      <c r="AI447" s="50"/>
      <c r="AJ447" s="50"/>
      <c r="AK447" s="50"/>
      <c r="AL447" s="191"/>
      <c r="AM447" s="50"/>
      <c r="AN447" s="50"/>
      <c r="AO447" s="50"/>
      <c r="AP447" s="50"/>
      <c r="AQ447" s="50"/>
      <c r="AR447" s="50"/>
      <c r="AS447" s="50"/>
      <c r="AT447" s="50"/>
      <c r="AU447" s="50"/>
      <c r="AV447" s="50"/>
      <c r="AW447" s="50"/>
      <c r="AX447" s="50"/>
      <c r="AY447" s="50"/>
      <c r="AZ447" s="50"/>
      <c r="BA447" s="50"/>
      <c r="BB447" s="50"/>
      <c r="BC447" s="50"/>
      <c r="BD447" s="50"/>
      <c r="BE447" s="50"/>
      <c r="BF447" s="50"/>
      <c r="BG447" s="50"/>
      <c r="BH447" s="50"/>
      <c r="BI447" s="50"/>
      <c r="BJ447" s="50"/>
      <c r="BK447" s="50"/>
      <c r="BL447" s="50"/>
      <c r="BM447" s="50"/>
      <c r="BN447" s="50"/>
      <c r="BO447" s="50"/>
      <c r="BP447" s="50"/>
      <c r="BQ447" s="50"/>
      <c r="BR447" s="50"/>
      <c r="BS447" s="50"/>
      <c r="BT447" s="50"/>
      <c r="BU447" s="50"/>
      <c r="BV447" s="50"/>
      <c r="BW447" s="50"/>
      <c r="BX447" s="50"/>
      <c r="BY447" s="50"/>
      <c r="BZ447" s="50"/>
      <c r="CA447" s="50"/>
      <c r="CB447" s="50"/>
      <c r="CC447" s="50"/>
      <c r="CD447" s="50"/>
      <c r="CE447" s="50"/>
      <c r="CF447" s="50"/>
      <c r="CG447" s="50"/>
      <c r="CH447" s="50"/>
      <c r="CI447" s="50"/>
      <c r="CJ447" s="50"/>
      <c r="CK447" s="50"/>
      <c r="CL447" s="50"/>
      <c r="CM447" s="50"/>
      <c r="CN447" s="50"/>
      <c r="CO447" s="50"/>
      <c r="CP447" s="50"/>
      <c r="CQ447" s="50"/>
      <c r="CR447" s="50"/>
      <c r="CS447" s="50"/>
      <c r="CT447" s="50"/>
      <c r="CU447" s="50"/>
      <c r="CV447" s="50"/>
      <c r="CW447" s="50"/>
      <c r="CX447" s="50"/>
      <c r="CY447" s="50"/>
      <c r="CZ447" s="50"/>
      <c r="DA447" s="50"/>
      <c r="DB447" s="50"/>
      <c r="DC447" s="50"/>
      <c r="DD447" s="50"/>
      <c r="DE447" s="50"/>
      <c r="DF447" s="50"/>
      <c r="DG447" s="50"/>
      <c r="DH447" s="50"/>
      <c r="DI447" s="50"/>
      <c r="DJ447" s="50"/>
      <c r="DK447" s="50"/>
      <c r="DL447" s="50"/>
      <c r="DM447" s="50"/>
      <c r="DN447" s="50"/>
      <c r="DO447" s="50"/>
      <c r="DP447" s="50"/>
      <c r="DQ447" s="50"/>
      <c r="DR447" s="50"/>
      <c r="DS447" s="50"/>
      <c r="DT447" s="50"/>
      <c r="DU447" s="50"/>
      <c r="DV447" s="50"/>
      <c r="DW447" s="50"/>
      <c r="DX447" s="50"/>
      <c r="DY447" s="50"/>
      <c r="DZ447" s="50"/>
      <c r="EA447" s="50"/>
      <c r="EB447" s="50"/>
      <c r="EC447" s="50"/>
      <c r="ED447" s="50"/>
      <c r="EE447" s="50"/>
      <c r="EF447" s="50"/>
      <c r="EG447" s="50"/>
      <c r="EH447" s="50"/>
      <c r="EI447" s="50"/>
      <c r="EJ447" s="50"/>
      <c r="EK447" s="50"/>
      <c r="EL447" s="50"/>
      <c r="EM447" s="50"/>
      <c r="EN447" s="50"/>
      <c r="EO447" s="50"/>
    </row>
    <row r="448" spans="1:145" ht="12.5" x14ac:dyDescent="0.25">
      <c r="A448" s="417">
        <v>2</v>
      </c>
      <c r="B448" s="418" t="s">
        <v>901</v>
      </c>
      <c r="C448" s="431" t="s">
        <v>1185</v>
      </c>
      <c r="D448" s="50">
        <v>1</v>
      </c>
      <c r="E448" s="239">
        <v>67.339999999999918</v>
      </c>
      <c r="F448" s="50">
        <v>94.3</v>
      </c>
      <c r="G448" s="225">
        <v>1.99</v>
      </c>
      <c r="H448" s="191">
        <v>0.1328</v>
      </c>
      <c r="I448" s="225">
        <v>0.83</v>
      </c>
      <c r="J448" s="225">
        <v>0.83</v>
      </c>
      <c r="K448" s="50">
        <v>0</v>
      </c>
      <c r="L448" s="225">
        <v>1.5</v>
      </c>
      <c r="M448" s="191">
        <v>1.18</v>
      </c>
      <c r="N448" s="50">
        <v>0.2</v>
      </c>
      <c r="O448" s="225">
        <v>0</v>
      </c>
      <c r="P448" s="191">
        <v>4.4999999999999998E-2</v>
      </c>
      <c r="Q448" s="191">
        <v>8.0000000000000002E-3</v>
      </c>
      <c r="R448" s="191">
        <v>0.10199999999999999</v>
      </c>
      <c r="S448" s="225"/>
      <c r="T448" s="225"/>
      <c r="U448" s="239">
        <v>22</v>
      </c>
      <c r="V448" s="191">
        <v>0.47</v>
      </c>
      <c r="W448" s="239">
        <v>13</v>
      </c>
      <c r="X448" s="239">
        <v>16</v>
      </c>
      <c r="Y448" s="239">
        <v>93</v>
      </c>
      <c r="Z448" s="239">
        <v>373</v>
      </c>
      <c r="AA448" s="191">
        <v>0.14000000000000001</v>
      </c>
      <c r="AB448" s="191">
        <v>0.06</v>
      </c>
      <c r="AC448" s="191">
        <v>0.312</v>
      </c>
      <c r="AD448" s="191">
        <v>0.2</v>
      </c>
      <c r="AI448" s="191">
        <v>2.5000000000000001E-2</v>
      </c>
      <c r="AJ448" s="50">
        <v>4.9000000000000002E-2</v>
      </c>
      <c r="AK448" s="225">
        <v>0.23300000000000001</v>
      </c>
      <c r="AL448" s="191">
        <v>4.3999999999999997E-2</v>
      </c>
      <c r="AM448" s="50">
        <v>18</v>
      </c>
      <c r="AN448" s="239">
        <v>3.1</v>
      </c>
    </row>
    <row r="449" spans="1:145" ht="12.5" x14ac:dyDescent="0.25">
      <c r="A449" s="417"/>
      <c r="B449" s="418"/>
      <c r="C449" s="431"/>
      <c r="G449" s="225"/>
      <c r="L449" s="225"/>
      <c r="M449" s="191"/>
      <c r="O449" s="225"/>
      <c r="S449" s="225"/>
      <c r="T449" s="225"/>
      <c r="U449" s="239"/>
      <c r="V449" s="191"/>
      <c r="W449" s="239"/>
      <c r="X449" s="239"/>
      <c r="Y449" s="239"/>
      <c r="Z449" s="239"/>
      <c r="AA449" s="191"/>
      <c r="AB449" s="191"/>
      <c r="AD449" s="191"/>
      <c r="AL449" s="191"/>
    </row>
    <row r="450" spans="1:145" ht="13.5" customHeight="1" x14ac:dyDescent="0.25">
      <c r="A450" s="417">
        <v>1</v>
      </c>
      <c r="B450" s="418" t="s">
        <v>903</v>
      </c>
      <c r="C450" s="431" t="s">
        <v>446</v>
      </c>
      <c r="D450" s="50">
        <v>1</v>
      </c>
      <c r="E450" s="239">
        <v>1308.47</v>
      </c>
      <c r="F450" s="50">
        <v>12.4</v>
      </c>
      <c r="G450" s="225">
        <v>46.2</v>
      </c>
      <c r="H450" s="191">
        <v>2.7039999999999997</v>
      </c>
      <c r="I450" s="50">
        <v>16.899999999999999</v>
      </c>
      <c r="J450" s="225">
        <v>16.899999999999999</v>
      </c>
      <c r="K450" s="50">
        <v>0</v>
      </c>
      <c r="L450" s="225">
        <v>19.399999999999999</v>
      </c>
      <c r="M450" s="191">
        <v>1.89</v>
      </c>
      <c r="N450" s="50">
        <v>1.3</v>
      </c>
      <c r="O450" s="225">
        <v>0</v>
      </c>
      <c r="P450" s="50">
        <v>0.19</v>
      </c>
      <c r="Q450" s="50">
        <v>0.14000000000000001</v>
      </c>
      <c r="R450" s="50">
        <v>0.98</v>
      </c>
      <c r="S450" s="225"/>
      <c r="T450" s="225">
        <v>0</v>
      </c>
      <c r="U450" s="239">
        <v>85</v>
      </c>
      <c r="V450" s="191">
        <v>5.9</v>
      </c>
      <c r="W450" s="239">
        <v>16.899999999999999</v>
      </c>
      <c r="X450" s="239">
        <v>164</v>
      </c>
      <c r="Y450" s="239">
        <v>1140</v>
      </c>
      <c r="Z450" s="239">
        <v>35</v>
      </c>
      <c r="AA450" s="191">
        <v>2.54</v>
      </c>
      <c r="AB450" s="191">
        <v>0.88</v>
      </c>
      <c r="AD450" s="191">
        <v>1310</v>
      </c>
      <c r="AE450" s="50">
        <v>0</v>
      </c>
      <c r="AG450" s="50">
        <v>0</v>
      </c>
      <c r="AH450" s="50">
        <v>0.34</v>
      </c>
      <c r="AI450" s="50">
        <v>0.45</v>
      </c>
      <c r="AJ450" s="50">
        <v>0.13</v>
      </c>
      <c r="AK450" s="50">
        <v>2.5</v>
      </c>
      <c r="AL450" s="191">
        <v>0.437</v>
      </c>
      <c r="AM450" s="50">
        <v>370</v>
      </c>
      <c r="AN450" s="50">
        <v>3</v>
      </c>
    </row>
    <row r="451" spans="1:145" ht="12.5" x14ac:dyDescent="0.25">
      <c r="A451" s="417"/>
      <c r="B451" s="418"/>
      <c r="C451" s="431"/>
      <c r="D451" s="50" t="s">
        <v>197</v>
      </c>
      <c r="G451" s="225"/>
      <c r="H451" s="191"/>
      <c r="L451" s="225"/>
      <c r="M451" s="191"/>
      <c r="O451" s="225"/>
      <c r="S451" s="225"/>
      <c r="T451" s="225"/>
      <c r="U451" s="239"/>
      <c r="V451" s="191"/>
      <c r="W451" s="239"/>
      <c r="X451" s="239"/>
      <c r="Y451" s="239"/>
      <c r="Z451" s="239"/>
      <c r="AA451" s="191"/>
      <c r="AB451" s="191"/>
      <c r="AD451" s="191"/>
      <c r="AL451" s="191"/>
    </row>
    <row r="452" spans="1:145" ht="14.25" customHeight="1" x14ac:dyDescent="0.25">
      <c r="A452" s="417">
        <v>1</v>
      </c>
      <c r="B452" s="418" t="s">
        <v>904</v>
      </c>
      <c r="C452" s="431" t="s">
        <v>1272</v>
      </c>
      <c r="D452" s="50">
        <v>1</v>
      </c>
      <c r="E452" s="239">
        <v>532.17999999999995</v>
      </c>
      <c r="F452" s="225">
        <v>63</v>
      </c>
      <c r="G452" s="225">
        <v>19.5</v>
      </c>
      <c r="H452" s="191">
        <v>1.1359999999999999</v>
      </c>
      <c r="I452" s="50">
        <v>7.1</v>
      </c>
      <c r="J452" s="50">
        <v>7.1</v>
      </c>
      <c r="K452" s="50">
        <v>0</v>
      </c>
      <c r="L452" s="225">
        <v>8.1999999999999993</v>
      </c>
      <c r="M452" s="191">
        <v>2.06</v>
      </c>
      <c r="N452" s="50">
        <v>0.6</v>
      </c>
      <c r="O452" s="225">
        <v>0</v>
      </c>
      <c r="P452" s="50">
        <v>0.08</v>
      </c>
      <c r="Q452" s="50">
        <v>0.06</v>
      </c>
      <c r="R452" s="50">
        <v>0.41</v>
      </c>
      <c r="S452" s="225"/>
      <c r="T452" s="225">
        <v>0</v>
      </c>
      <c r="U452" s="239">
        <v>32</v>
      </c>
      <c r="V452" s="191">
        <v>2.1</v>
      </c>
      <c r="W452" s="239">
        <v>55</v>
      </c>
      <c r="X452" s="239">
        <v>122</v>
      </c>
      <c r="Y452" s="239">
        <v>368</v>
      </c>
      <c r="Z452" s="239">
        <v>14</v>
      </c>
      <c r="AA452" s="191">
        <v>1.06</v>
      </c>
      <c r="AB452" s="191">
        <v>0.3</v>
      </c>
      <c r="AD452" s="191">
        <v>560</v>
      </c>
      <c r="AE452" s="50">
        <v>0</v>
      </c>
      <c r="AH452" s="50">
        <v>0.14000000000000001</v>
      </c>
      <c r="AI452" s="50">
        <v>0.12</v>
      </c>
      <c r="AJ452" s="50">
        <v>0.04</v>
      </c>
      <c r="AK452" s="50">
        <v>0.7</v>
      </c>
      <c r="AL452" s="191">
        <v>0.16400000000000001</v>
      </c>
      <c r="AM452" s="50">
        <v>140</v>
      </c>
      <c r="AN452" s="50">
        <v>1</v>
      </c>
    </row>
    <row r="453" spans="1:145" ht="12.5" x14ac:dyDescent="0.25">
      <c r="A453" s="417"/>
      <c r="B453" s="418"/>
      <c r="C453" s="431"/>
      <c r="G453" s="225"/>
      <c r="H453" s="191"/>
      <c r="L453" s="225"/>
      <c r="M453" s="191"/>
      <c r="O453" s="225"/>
      <c r="S453" s="225"/>
      <c r="T453" s="225"/>
      <c r="U453" s="239"/>
      <c r="V453" s="191"/>
      <c r="W453" s="239"/>
      <c r="X453" s="239"/>
      <c r="Y453" s="239"/>
      <c r="Z453" s="239"/>
      <c r="AA453" s="191"/>
      <c r="AB453" s="191"/>
      <c r="AL453" s="191"/>
    </row>
    <row r="454" spans="1:145" ht="12.5" x14ac:dyDescent="0.25">
      <c r="A454" s="417">
        <v>1</v>
      </c>
      <c r="B454" s="418" t="s">
        <v>905</v>
      </c>
      <c r="C454" s="431" t="s">
        <v>1271</v>
      </c>
      <c r="D454" s="50">
        <v>1</v>
      </c>
      <c r="E454" s="239">
        <v>408.1846635367765</v>
      </c>
      <c r="F454" s="225">
        <v>73.962180490349496</v>
      </c>
      <c r="G454" s="225">
        <v>12.572248304642669</v>
      </c>
      <c r="H454" s="191">
        <v>0</v>
      </c>
      <c r="I454" s="225">
        <v>4.4100156494522693</v>
      </c>
      <c r="J454" s="225">
        <v>4.4100156494522693</v>
      </c>
      <c r="K454" s="50">
        <v>0</v>
      </c>
      <c r="L454" s="225">
        <v>5.0599895670318205</v>
      </c>
      <c r="M454" s="191">
        <v>1.5881585811163275</v>
      </c>
      <c r="N454" s="225">
        <v>1.9040166927490869</v>
      </c>
      <c r="O454" s="225">
        <v>0</v>
      </c>
      <c r="P454" s="191">
        <v>0.24752217005738134</v>
      </c>
      <c r="Q454" s="191">
        <v>0.32712571726656237</v>
      </c>
      <c r="R454" s="191">
        <v>1.2606155451225871</v>
      </c>
      <c r="S454" s="225">
        <v>0</v>
      </c>
      <c r="T454" s="225">
        <v>0.51904016692749078</v>
      </c>
      <c r="U454" s="239">
        <v>23.432446531038078</v>
      </c>
      <c r="V454" s="191">
        <v>1.5451225873761085</v>
      </c>
      <c r="W454" s="239">
        <v>5.8555033907146585</v>
      </c>
      <c r="X454" s="239">
        <v>42.952529994783525</v>
      </c>
      <c r="Y454" s="239">
        <v>298.74804381846633</v>
      </c>
      <c r="Z454" s="239">
        <v>420.33385498174232</v>
      </c>
      <c r="AA454" s="191">
        <v>0.66405842462180487</v>
      </c>
      <c r="AB454" s="191">
        <v>0.23445226917057901</v>
      </c>
      <c r="AC454" s="191">
        <v>0</v>
      </c>
      <c r="AD454" s="191">
        <v>341.67970787689097</v>
      </c>
      <c r="AE454" s="239">
        <v>4.6948356807511735E-2</v>
      </c>
      <c r="AF454" s="50">
        <v>0</v>
      </c>
      <c r="AG454" s="50">
        <v>0</v>
      </c>
      <c r="AH454" s="191">
        <v>0.70245174752216988</v>
      </c>
      <c r="AI454" s="191">
        <v>7.6291079812206578E-2</v>
      </c>
      <c r="AJ454" s="191">
        <v>3.5472091810119982E-2</v>
      </c>
      <c r="AK454" s="225">
        <v>0.4564423578508085</v>
      </c>
      <c r="AL454" s="191">
        <v>6.8388106416275435E-2</v>
      </c>
      <c r="AM454" s="239">
        <v>57.902973395931099</v>
      </c>
      <c r="AN454" s="239">
        <v>0.43035993740219092</v>
      </c>
    </row>
    <row r="455" spans="1:145" ht="12.5" x14ac:dyDescent="0.25">
      <c r="A455" s="417"/>
      <c r="B455" s="418"/>
      <c r="C455" s="431"/>
      <c r="G455" s="225"/>
      <c r="H455" s="191"/>
      <c r="L455" s="225"/>
      <c r="M455" s="191"/>
      <c r="O455" s="225"/>
      <c r="S455" s="225"/>
      <c r="T455" s="225"/>
      <c r="U455" s="239"/>
      <c r="V455" s="191"/>
      <c r="W455" s="239"/>
      <c r="X455" s="239"/>
      <c r="Y455" s="239"/>
      <c r="Z455" s="239"/>
      <c r="AA455" s="191"/>
      <c r="AB455" s="191"/>
      <c r="AC455" s="191"/>
      <c r="AD455" s="191"/>
      <c r="AE455" s="239"/>
      <c r="AL455" s="191"/>
      <c r="AN455" s="239"/>
    </row>
    <row r="456" spans="1:145" ht="12.5" x14ac:dyDescent="0.25">
      <c r="A456" s="417">
        <v>1</v>
      </c>
      <c r="B456" s="418" t="s">
        <v>908</v>
      </c>
      <c r="C456" s="431" t="s">
        <v>1369</v>
      </c>
      <c r="D456" s="50">
        <v>1</v>
      </c>
      <c r="E456" s="239">
        <v>1358.62</v>
      </c>
      <c r="F456" s="50">
        <v>11.3</v>
      </c>
      <c r="G456" s="225">
        <v>43.3</v>
      </c>
      <c r="H456" s="191">
        <v>3.9360000000000004</v>
      </c>
      <c r="I456" s="50">
        <v>24.6</v>
      </c>
      <c r="J456" s="50">
        <v>24.6</v>
      </c>
      <c r="K456" s="50">
        <v>0</v>
      </c>
      <c r="L456" s="225">
        <v>17.100000000000001</v>
      </c>
      <c r="M456" s="191">
        <v>1.1399999999999999</v>
      </c>
      <c r="N456" s="50">
        <v>1.2</v>
      </c>
      <c r="O456" s="225">
        <v>0</v>
      </c>
      <c r="P456" s="50">
        <v>0.16</v>
      </c>
      <c r="Q456" s="50">
        <v>0.24</v>
      </c>
      <c r="R456" s="50">
        <v>0.5</v>
      </c>
      <c r="S456" s="225"/>
      <c r="T456" s="225">
        <v>0</v>
      </c>
      <c r="U456" s="239">
        <v>55</v>
      </c>
      <c r="V456" s="191">
        <v>4.4000000000000004</v>
      </c>
      <c r="W456" s="239">
        <v>115</v>
      </c>
      <c r="X456" s="239">
        <v>366</v>
      </c>
      <c r="Y456" s="239">
        <v>981</v>
      </c>
      <c r="Z456" s="239">
        <v>15</v>
      </c>
      <c r="AA456" s="191">
        <v>3.01</v>
      </c>
      <c r="AB456" s="191">
        <v>0.87</v>
      </c>
      <c r="AC456" s="191"/>
      <c r="AD456" s="191">
        <v>1390</v>
      </c>
      <c r="AE456" s="239">
        <v>15</v>
      </c>
      <c r="AG456" s="50">
        <v>0</v>
      </c>
      <c r="AH456" s="50">
        <v>0.09</v>
      </c>
      <c r="AI456" s="50">
        <v>0.73</v>
      </c>
      <c r="AJ456" s="50">
        <v>0.22</v>
      </c>
      <c r="AK456" s="50">
        <v>2.9</v>
      </c>
      <c r="AL456" s="191">
        <v>0.17399999999999999</v>
      </c>
      <c r="AM456" s="50">
        <v>274</v>
      </c>
      <c r="AN456" s="239">
        <v>2</v>
      </c>
    </row>
    <row r="457" spans="1:145" ht="12.5" x14ac:dyDescent="0.25">
      <c r="A457" s="417"/>
      <c r="B457" s="418"/>
      <c r="C457" s="431"/>
      <c r="G457" s="225"/>
      <c r="H457" s="191"/>
      <c r="L457" s="225"/>
      <c r="M457" s="191"/>
      <c r="O457" s="225"/>
      <c r="S457" s="225"/>
      <c r="T457" s="225"/>
      <c r="U457" s="239"/>
      <c r="V457" s="191"/>
      <c r="W457" s="239"/>
      <c r="X457" s="239"/>
      <c r="Y457" s="239"/>
      <c r="Z457" s="239"/>
      <c r="AA457" s="191"/>
      <c r="AB457" s="191"/>
      <c r="AC457" s="191"/>
      <c r="AD457" s="191"/>
      <c r="AE457" s="239"/>
      <c r="AL457" s="191"/>
      <c r="AN457" s="239"/>
    </row>
    <row r="458" spans="1:145" ht="12.75" customHeight="1" x14ac:dyDescent="0.25">
      <c r="A458" s="417">
        <v>1</v>
      </c>
      <c r="B458" s="418" t="s">
        <v>909</v>
      </c>
      <c r="C458" s="431" t="s">
        <v>1270</v>
      </c>
      <c r="D458" s="50">
        <v>1</v>
      </c>
      <c r="E458" s="239">
        <v>456.57</v>
      </c>
      <c r="F458" s="50">
        <v>69.5</v>
      </c>
      <c r="G458" s="225">
        <v>15.2</v>
      </c>
      <c r="H458" s="191">
        <v>1.3280000000000001</v>
      </c>
      <c r="I458" s="50">
        <v>8.3000000000000007</v>
      </c>
      <c r="J458" s="50">
        <v>8.3000000000000007</v>
      </c>
      <c r="K458" s="50">
        <v>0</v>
      </c>
      <c r="L458" s="225">
        <v>5.9</v>
      </c>
      <c r="M458" s="191">
        <v>0.99</v>
      </c>
      <c r="N458" s="50">
        <v>0.4</v>
      </c>
      <c r="O458" s="225">
        <v>0</v>
      </c>
      <c r="P458" s="50">
        <v>0.05</v>
      </c>
      <c r="Q458" s="50">
        <v>0.08</v>
      </c>
      <c r="R458" s="50">
        <v>0.17</v>
      </c>
      <c r="S458" s="225"/>
      <c r="T458" s="225">
        <v>0</v>
      </c>
      <c r="U458" s="239">
        <v>14</v>
      </c>
      <c r="V458" s="191">
        <v>1.3</v>
      </c>
      <c r="W458" s="239">
        <v>36</v>
      </c>
      <c r="X458" s="239">
        <v>99</v>
      </c>
      <c r="Y458" s="239">
        <v>362</v>
      </c>
      <c r="Z458" s="239">
        <v>2</v>
      </c>
      <c r="AA458" s="191">
        <v>1</v>
      </c>
      <c r="AB458" s="191">
        <v>0.18</v>
      </c>
      <c r="AC458" s="191"/>
      <c r="AD458" s="191">
        <v>400</v>
      </c>
      <c r="AE458" s="239">
        <v>1</v>
      </c>
      <c r="AG458" s="50">
        <v>0</v>
      </c>
      <c r="AH458" s="50">
        <v>0</v>
      </c>
      <c r="AI458" s="50">
        <v>0.19</v>
      </c>
      <c r="AJ458" s="50">
        <v>0.06</v>
      </c>
      <c r="AK458" s="50">
        <v>0.9</v>
      </c>
      <c r="AL458" s="191">
        <v>4.8000000000000001E-2</v>
      </c>
      <c r="AM458" s="50">
        <v>65</v>
      </c>
      <c r="AN458" s="239">
        <v>0</v>
      </c>
    </row>
    <row r="459" spans="1:145" ht="12.5" x14ac:dyDescent="0.25">
      <c r="A459" s="417"/>
      <c r="B459" s="418"/>
      <c r="C459" s="431"/>
      <c r="G459" s="225"/>
      <c r="L459" s="225"/>
      <c r="M459" s="191"/>
      <c r="O459" s="225"/>
      <c r="S459" s="225"/>
      <c r="T459" s="225"/>
      <c r="U459" s="239"/>
      <c r="V459" s="191"/>
      <c r="W459" s="239"/>
      <c r="X459" s="239"/>
      <c r="Y459" s="239"/>
      <c r="Z459" s="239"/>
      <c r="AA459" s="191"/>
      <c r="AB459" s="191"/>
      <c r="AC459" s="191"/>
      <c r="AD459" s="191"/>
      <c r="AE459" s="239"/>
      <c r="AL459" s="191"/>
      <c r="AN459" s="239"/>
    </row>
    <row r="460" spans="1:145" ht="23.15" customHeight="1" x14ac:dyDescent="0.25">
      <c r="A460" s="417">
        <v>2</v>
      </c>
      <c r="B460" s="418" t="s">
        <v>910</v>
      </c>
      <c r="C460" s="431" t="s">
        <v>1186</v>
      </c>
      <c r="D460" s="50">
        <v>1</v>
      </c>
      <c r="E460" s="239">
        <v>152.18469809760128</v>
      </c>
      <c r="F460" s="225">
        <v>90.447063688999179</v>
      </c>
      <c r="G460" s="225">
        <v>4.1186931348221671</v>
      </c>
      <c r="H460" s="191">
        <v>0.37439205955334987</v>
      </c>
      <c r="I460" s="225">
        <v>2.3399503722084365</v>
      </c>
      <c r="J460" s="225">
        <v>2.3399503722084365</v>
      </c>
      <c r="K460" s="50">
        <v>0</v>
      </c>
      <c r="L460" s="225">
        <v>1.6265508684863526</v>
      </c>
      <c r="M460" s="191">
        <v>0.60388751033912325</v>
      </c>
      <c r="N460" s="225">
        <v>0.73449131513647636</v>
      </c>
      <c r="O460" s="225">
        <v>0</v>
      </c>
      <c r="P460" s="191">
        <v>9.3693134822167068E-2</v>
      </c>
      <c r="Q460" s="191">
        <v>0.13802729528535981</v>
      </c>
      <c r="R460" s="191">
        <v>0.44594706368899911</v>
      </c>
      <c r="S460" s="225">
        <v>0</v>
      </c>
      <c r="T460" s="225">
        <v>0</v>
      </c>
      <c r="U460" s="239">
        <v>6.9272125723738629</v>
      </c>
      <c r="V460" s="191">
        <v>0.41976840363937135</v>
      </c>
      <c r="W460" s="239">
        <v>12.08023159636063</v>
      </c>
      <c r="X460" s="239">
        <v>34.818031430934653</v>
      </c>
      <c r="Y460" s="239">
        <v>93.680727874276272</v>
      </c>
      <c r="Z460" s="239">
        <v>165.61207609594706</v>
      </c>
      <c r="AA460" s="191">
        <v>0.28672456575682376</v>
      </c>
      <c r="AB460" s="191">
        <v>8.8875103391232418E-2</v>
      </c>
      <c r="AC460" s="191">
        <v>0</v>
      </c>
      <c r="AD460" s="191">
        <v>132.21670802315964</v>
      </c>
      <c r="AE460" s="239">
        <v>1.4454094292803972</v>
      </c>
      <c r="AF460" s="50">
        <v>0</v>
      </c>
      <c r="AG460" s="50">
        <v>0</v>
      </c>
      <c r="AH460" s="191">
        <v>0.25186104218362282</v>
      </c>
      <c r="AI460" s="191">
        <v>4.1662531017369726E-2</v>
      </c>
      <c r="AJ460" s="191">
        <v>1.5037220843672455E-2</v>
      </c>
      <c r="AK460" s="225">
        <v>0.16550868486352358</v>
      </c>
      <c r="AL460" s="191">
        <v>9.9305210918114138E-3</v>
      </c>
      <c r="AM460" s="239">
        <v>13.031430934656743</v>
      </c>
      <c r="AN460" s="239">
        <v>0.19023986765922249</v>
      </c>
    </row>
    <row r="461" spans="1:145" ht="15" customHeight="1" x14ac:dyDescent="0.25">
      <c r="A461" s="417"/>
      <c r="B461" s="418"/>
      <c r="C461" s="431"/>
      <c r="G461" s="225"/>
      <c r="L461" s="225"/>
      <c r="M461" s="191"/>
      <c r="O461" s="225"/>
      <c r="S461" s="225"/>
      <c r="T461" s="225"/>
      <c r="U461" s="239"/>
      <c r="V461" s="191"/>
      <c r="W461" s="239"/>
      <c r="X461" s="239"/>
      <c r="Y461" s="239"/>
      <c r="Z461" s="239"/>
      <c r="AA461" s="191"/>
      <c r="AB461" s="191"/>
      <c r="AC461" s="191"/>
      <c r="AD461" s="191"/>
      <c r="AE461" s="239"/>
      <c r="AN461" s="239"/>
    </row>
    <row r="462" spans="1:145" ht="11.25" customHeight="1" x14ac:dyDescent="0.25">
      <c r="A462" s="417">
        <v>1</v>
      </c>
      <c r="B462" s="418" t="s">
        <v>363</v>
      </c>
      <c r="C462" s="431" t="s">
        <v>362</v>
      </c>
      <c r="D462" s="50">
        <v>1</v>
      </c>
      <c r="E462" s="239">
        <v>1542.6818181818182</v>
      </c>
      <c r="F462" s="50">
        <v>8.5</v>
      </c>
      <c r="G462" s="225">
        <v>14.363636363636363</v>
      </c>
      <c r="H462" s="50">
        <v>5.74</v>
      </c>
      <c r="I462" s="50">
        <v>35.9</v>
      </c>
      <c r="J462" s="50">
        <v>36.5</v>
      </c>
      <c r="K462" s="50">
        <v>0</v>
      </c>
      <c r="L462" s="225">
        <v>1.6</v>
      </c>
      <c r="M462" s="191">
        <v>1.59</v>
      </c>
      <c r="N462" s="50">
        <v>18.600000000000001</v>
      </c>
      <c r="O462" s="225">
        <v>0</v>
      </c>
      <c r="P462" s="191">
        <v>2.2999999999999998</v>
      </c>
      <c r="Q462" s="191">
        <v>3.5</v>
      </c>
      <c r="R462" s="191">
        <v>9.1</v>
      </c>
      <c r="S462" s="225">
        <v>4.3636363636363633</v>
      </c>
      <c r="T462" s="225">
        <v>5.2380952380952381</v>
      </c>
      <c r="U462" s="239">
        <v>5</v>
      </c>
      <c r="V462" s="191">
        <v>9.6999999999999993</v>
      </c>
      <c r="W462" s="239">
        <v>250</v>
      </c>
      <c r="X462" s="239">
        <v>660</v>
      </c>
      <c r="Y462" s="239">
        <v>1730</v>
      </c>
      <c r="Z462" s="239">
        <v>5</v>
      </c>
      <c r="AA462" s="191">
        <v>4.3</v>
      </c>
      <c r="AB462" s="191">
        <v>1.55</v>
      </c>
      <c r="AC462" s="191">
        <v>14</v>
      </c>
      <c r="AD462" s="191">
        <v>2600</v>
      </c>
      <c r="AF462" s="50">
        <v>12</v>
      </c>
      <c r="AH462" s="191">
        <v>2.9</v>
      </c>
      <c r="AI462" s="50">
        <v>0.16</v>
      </c>
      <c r="AJ462" s="50">
        <v>0.27</v>
      </c>
      <c r="AK462" s="50">
        <v>2.2000000000000002</v>
      </c>
      <c r="AL462" s="50">
        <v>0.38</v>
      </c>
      <c r="AM462" s="50">
        <v>370</v>
      </c>
      <c r="AN462" s="239" t="s">
        <v>501</v>
      </c>
    </row>
    <row r="463" spans="1:145" ht="12.75" customHeight="1" x14ac:dyDescent="0.25">
      <c r="A463" s="417"/>
      <c r="B463" s="418"/>
      <c r="C463" s="431"/>
      <c r="G463" s="225"/>
      <c r="L463" s="225"/>
      <c r="M463" s="191"/>
      <c r="O463" s="225"/>
      <c r="S463" s="225"/>
      <c r="T463" s="225"/>
      <c r="U463" s="239"/>
      <c r="V463" s="191"/>
      <c r="W463" s="239"/>
      <c r="X463" s="239"/>
      <c r="Y463" s="239"/>
      <c r="Z463" s="239"/>
      <c r="AA463" s="191"/>
      <c r="AB463" s="191"/>
      <c r="AC463" s="191"/>
      <c r="AD463" s="191"/>
      <c r="AN463" s="239"/>
    </row>
    <row r="464" spans="1:145" s="200" customFormat="1" ht="18" customHeight="1" x14ac:dyDescent="0.3">
      <c r="A464" s="382"/>
      <c r="B464" s="272"/>
      <c r="C464" s="404" t="s">
        <v>1338</v>
      </c>
      <c r="D464" s="12"/>
      <c r="E464" s="12"/>
      <c r="F464" s="50"/>
      <c r="G464" s="225"/>
      <c r="H464" s="50"/>
      <c r="I464" s="50"/>
      <c r="J464" s="50"/>
      <c r="K464" s="50"/>
      <c r="L464" s="225"/>
      <c r="M464" s="191"/>
      <c r="N464" s="50"/>
      <c r="O464" s="225"/>
      <c r="P464" s="50"/>
      <c r="Q464" s="50"/>
      <c r="R464" s="50"/>
      <c r="S464" s="225"/>
      <c r="T464" s="225"/>
      <c r="U464" s="239"/>
      <c r="V464" s="191"/>
      <c r="W464" s="239"/>
      <c r="X464" s="239"/>
      <c r="Y464" s="239"/>
      <c r="Z464" s="239"/>
      <c r="AA464" s="191"/>
      <c r="AB464" s="191"/>
      <c r="AC464" s="191"/>
      <c r="AD464" s="191"/>
      <c r="AE464" s="50"/>
      <c r="AF464" s="50"/>
      <c r="AG464" s="50"/>
      <c r="AH464" s="50"/>
      <c r="AI464" s="50"/>
      <c r="AJ464" s="50"/>
      <c r="AK464" s="50"/>
      <c r="AL464" s="50"/>
      <c r="AM464" s="50"/>
      <c r="AN464" s="50"/>
      <c r="AO464" s="50"/>
      <c r="AP464" s="50"/>
      <c r="AQ464" s="50"/>
      <c r="AR464" s="50"/>
      <c r="AS464" s="50"/>
      <c r="AT464" s="50"/>
      <c r="AU464" s="50"/>
      <c r="AV464" s="50"/>
      <c r="AW464" s="50"/>
      <c r="AX464" s="50"/>
      <c r="AY464" s="50"/>
      <c r="AZ464" s="50"/>
      <c r="BA464" s="50"/>
      <c r="BB464" s="50"/>
      <c r="BC464" s="50"/>
      <c r="BD464" s="50"/>
      <c r="BE464" s="50"/>
      <c r="BF464" s="50"/>
      <c r="BG464" s="50"/>
      <c r="BH464" s="50"/>
      <c r="BI464" s="50"/>
      <c r="BJ464" s="50"/>
      <c r="BK464" s="50"/>
      <c r="BL464" s="50"/>
      <c r="BM464" s="50"/>
      <c r="BN464" s="50"/>
      <c r="BO464" s="50"/>
      <c r="BP464" s="50"/>
      <c r="BQ464" s="50"/>
      <c r="BR464" s="50"/>
      <c r="BS464" s="50"/>
      <c r="BT464" s="50"/>
      <c r="BU464" s="50"/>
      <c r="BV464" s="50"/>
      <c r="BW464" s="50"/>
      <c r="BX464" s="50"/>
      <c r="BY464" s="50"/>
      <c r="BZ464" s="50"/>
      <c r="CA464" s="50"/>
      <c r="CB464" s="50"/>
      <c r="CC464" s="50"/>
      <c r="CD464" s="50"/>
      <c r="CE464" s="50"/>
      <c r="CF464" s="50"/>
      <c r="CG464" s="50"/>
      <c r="CH464" s="50"/>
      <c r="CI464" s="50"/>
      <c r="CJ464" s="50"/>
      <c r="CK464" s="50"/>
      <c r="CL464" s="50"/>
      <c r="CM464" s="50"/>
      <c r="CN464" s="50"/>
      <c r="CO464" s="50"/>
      <c r="CP464" s="50"/>
      <c r="CQ464" s="50"/>
      <c r="CR464" s="50"/>
      <c r="CS464" s="50"/>
      <c r="CT464" s="50"/>
      <c r="CU464" s="50"/>
      <c r="CV464" s="50"/>
      <c r="CW464" s="50"/>
      <c r="CX464" s="50"/>
      <c r="CY464" s="50"/>
      <c r="CZ464" s="50"/>
      <c r="DA464" s="50"/>
      <c r="DB464" s="50"/>
      <c r="DC464" s="50"/>
      <c r="DD464" s="50"/>
      <c r="DE464" s="50"/>
      <c r="DF464" s="50"/>
      <c r="DG464" s="50"/>
      <c r="DH464" s="50"/>
      <c r="DI464" s="50"/>
      <c r="DJ464" s="50"/>
      <c r="DK464" s="50"/>
      <c r="DL464" s="50"/>
      <c r="DM464" s="50"/>
      <c r="DN464" s="50"/>
      <c r="DO464" s="50"/>
      <c r="DP464" s="50"/>
      <c r="DQ464" s="50"/>
      <c r="DR464" s="50"/>
      <c r="DS464" s="50"/>
      <c r="DT464" s="50"/>
      <c r="DU464" s="50"/>
      <c r="DV464" s="50"/>
      <c r="DW464" s="50"/>
      <c r="DX464" s="50"/>
      <c r="DY464" s="50"/>
      <c r="DZ464" s="50"/>
      <c r="EA464" s="50"/>
      <c r="EB464" s="50"/>
      <c r="EC464" s="50"/>
      <c r="ED464" s="50"/>
      <c r="EE464" s="50"/>
      <c r="EF464" s="50"/>
      <c r="EG464" s="50"/>
      <c r="EH464" s="50"/>
      <c r="EI464" s="50"/>
      <c r="EJ464" s="50"/>
      <c r="EK464" s="50"/>
      <c r="EL464" s="50"/>
      <c r="EM464" s="50"/>
      <c r="EN464" s="50"/>
      <c r="EO464" s="50"/>
    </row>
    <row r="465" spans="1:145" ht="12.5" x14ac:dyDescent="0.25">
      <c r="A465" s="417">
        <v>1</v>
      </c>
      <c r="B465" s="418" t="s">
        <v>911</v>
      </c>
      <c r="C465" s="431" t="s">
        <v>607</v>
      </c>
      <c r="D465" s="50">
        <v>1</v>
      </c>
      <c r="E465" s="239">
        <v>309.8</v>
      </c>
      <c r="F465" s="50">
        <v>80.2</v>
      </c>
      <c r="G465" s="225">
        <v>15.9</v>
      </c>
      <c r="H465" s="50">
        <v>0.24</v>
      </c>
      <c r="I465" s="50">
        <v>1.5</v>
      </c>
      <c r="J465" s="50">
        <v>1.5</v>
      </c>
      <c r="K465">
        <v>0</v>
      </c>
      <c r="L465" s="225">
        <v>1.5</v>
      </c>
      <c r="M465" s="191">
        <v>0.9</v>
      </c>
      <c r="N465" s="50">
        <v>0.1</v>
      </c>
      <c r="O465" s="225">
        <v>0</v>
      </c>
      <c r="P465" s="50">
        <v>0.03</v>
      </c>
      <c r="Q465" s="50" t="s">
        <v>501</v>
      </c>
      <c r="R465" s="50">
        <v>0.04</v>
      </c>
      <c r="S465" s="225">
        <v>15.3</v>
      </c>
      <c r="T465" s="225">
        <v>0.7</v>
      </c>
      <c r="U465" s="239">
        <v>6</v>
      </c>
      <c r="V465" s="191">
        <v>1.2</v>
      </c>
      <c r="W465" s="239">
        <v>15</v>
      </c>
      <c r="X465" s="239">
        <v>45</v>
      </c>
      <c r="Y465" s="239">
        <v>398</v>
      </c>
      <c r="Z465" s="239">
        <v>2</v>
      </c>
      <c r="AA465" s="191">
        <v>0.28999999999999998</v>
      </c>
      <c r="AB465" s="191">
        <v>0.09</v>
      </c>
      <c r="AC465" s="191">
        <v>0.6</v>
      </c>
      <c r="AD465" s="191">
        <v>140</v>
      </c>
      <c r="AE465" s="50">
        <v>0</v>
      </c>
      <c r="AF465" s="50">
        <v>0</v>
      </c>
      <c r="AG465" s="50">
        <v>0</v>
      </c>
      <c r="AH465" s="50">
        <v>0.06</v>
      </c>
      <c r="AI465" s="50">
        <v>0.14000000000000001</v>
      </c>
      <c r="AJ465" s="50">
        <v>0.02</v>
      </c>
      <c r="AK465" s="50">
        <v>1.8</v>
      </c>
      <c r="AL465" s="191">
        <v>0.21</v>
      </c>
      <c r="AM465" s="50">
        <v>10</v>
      </c>
      <c r="AN465" s="50">
        <v>27</v>
      </c>
    </row>
    <row r="466" spans="1:145" ht="12.5" x14ac:dyDescent="0.25">
      <c r="A466" s="417"/>
      <c r="B466" s="418"/>
      <c r="C466" s="431"/>
      <c r="G466" s="225"/>
      <c r="L466" s="225"/>
      <c r="M466" s="191"/>
      <c r="O466" s="225"/>
      <c r="S466" s="225"/>
      <c r="T466" s="225"/>
      <c r="U466" s="239"/>
      <c r="V466" s="191"/>
      <c r="W466" s="239"/>
      <c r="X466" s="239"/>
      <c r="Y466" s="239"/>
      <c r="Z466" s="239"/>
      <c r="AA466" s="191"/>
      <c r="AB466" s="191"/>
      <c r="AC466" s="191"/>
      <c r="AD466" s="191"/>
      <c r="AL466" s="191"/>
    </row>
    <row r="467" spans="1:145" ht="12.5" x14ac:dyDescent="0.25">
      <c r="A467" s="417">
        <v>1</v>
      </c>
      <c r="B467" s="418" t="s">
        <v>913</v>
      </c>
      <c r="C467" s="431" t="s">
        <v>1293</v>
      </c>
      <c r="D467" s="50">
        <v>1</v>
      </c>
      <c r="E467" s="239">
        <v>334.4</v>
      </c>
      <c r="F467" s="194" t="s">
        <v>1095</v>
      </c>
      <c r="G467" s="225">
        <v>16.600000000000001</v>
      </c>
      <c r="H467" s="50">
        <v>0.26</v>
      </c>
      <c r="I467" s="50">
        <v>1.6</v>
      </c>
      <c r="J467" s="50">
        <v>1.6</v>
      </c>
      <c r="K467" s="50">
        <v>0</v>
      </c>
      <c r="L467" s="225">
        <v>1.6</v>
      </c>
      <c r="M467" s="191">
        <v>0.6</v>
      </c>
      <c r="N467" s="50">
        <v>0.1</v>
      </c>
      <c r="O467" s="225">
        <v>0</v>
      </c>
      <c r="P467" s="50">
        <v>0.03</v>
      </c>
      <c r="Q467" s="50" t="s">
        <v>501</v>
      </c>
      <c r="R467" s="50">
        <v>0.04</v>
      </c>
      <c r="S467" s="225">
        <v>16</v>
      </c>
      <c r="T467" s="225">
        <v>0.6</v>
      </c>
      <c r="U467" s="239">
        <v>6</v>
      </c>
      <c r="V467" s="191">
        <v>0.7</v>
      </c>
      <c r="W467" s="239">
        <v>14</v>
      </c>
      <c r="X467" s="239">
        <v>43</v>
      </c>
      <c r="Y467" s="239">
        <v>332</v>
      </c>
      <c r="Z467" s="239">
        <v>2</v>
      </c>
      <c r="AA467" s="191">
        <v>0.28999999999999998</v>
      </c>
      <c r="AB467" s="191">
        <v>0.12</v>
      </c>
      <c r="AC467" s="191">
        <v>0.3</v>
      </c>
      <c r="AD467" s="191">
        <v>147</v>
      </c>
      <c r="AE467" s="50" t="s">
        <v>501</v>
      </c>
      <c r="AF467" s="50" t="s">
        <v>501</v>
      </c>
      <c r="AG467" s="50">
        <v>0</v>
      </c>
      <c r="AH467" s="50">
        <v>0.06</v>
      </c>
      <c r="AI467" s="50">
        <v>0.16</v>
      </c>
      <c r="AJ467" s="50">
        <v>0.01</v>
      </c>
      <c r="AK467" s="50">
        <v>1.4</v>
      </c>
      <c r="AL467" s="191">
        <v>0.214</v>
      </c>
      <c r="AM467" s="50">
        <v>3</v>
      </c>
      <c r="AN467" s="50">
        <v>29</v>
      </c>
    </row>
    <row r="468" spans="1:145" ht="12.5" x14ac:dyDescent="0.25">
      <c r="A468" s="417"/>
      <c r="B468" s="418"/>
      <c r="C468" s="431"/>
      <c r="G468" s="225"/>
      <c r="L468" s="225"/>
      <c r="M468" s="191"/>
      <c r="O468" s="225"/>
      <c r="S468" s="225"/>
      <c r="T468" s="225"/>
      <c r="U468" s="239"/>
      <c r="V468" s="191"/>
      <c r="W468" s="239"/>
      <c r="X468" s="239"/>
      <c r="Y468" s="239"/>
      <c r="Z468" s="239"/>
      <c r="AA468" s="191"/>
      <c r="AB468" s="191"/>
      <c r="AC468" s="191"/>
      <c r="AD468" s="191"/>
    </row>
    <row r="469" spans="1:145" ht="12.5" x14ac:dyDescent="0.25">
      <c r="A469" s="417">
        <v>2</v>
      </c>
      <c r="B469" s="418" t="s">
        <v>914</v>
      </c>
      <c r="C469" s="431" t="s">
        <v>600</v>
      </c>
      <c r="D469" s="50">
        <v>1</v>
      </c>
      <c r="E469" s="239">
        <v>311.5</v>
      </c>
      <c r="F469" s="50">
        <v>80.400000000000006</v>
      </c>
      <c r="G469" s="225">
        <v>15.5</v>
      </c>
      <c r="H469" s="50">
        <v>0.24</v>
      </c>
      <c r="I469" s="50">
        <v>1.5</v>
      </c>
      <c r="J469" s="50">
        <v>1.5</v>
      </c>
      <c r="K469" s="50">
        <v>0</v>
      </c>
      <c r="L469" s="225">
        <v>1.5</v>
      </c>
      <c r="M469" s="191">
        <v>0.6</v>
      </c>
      <c r="N469" s="50">
        <v>0.1</v>
      </c>
      <c r="O469" s="225">
        <v>0</v>
      </c>
      <c r="P469" s="50">
        <v>0.03</v>
      </c>
      <c r="Q469" s="50" t="s">
        <v>501</v>
      </c>
      <c r="R469" s="50">
        <v>0.04</v>
      </c>
      <c r="S469" s="225">
        <v>14.8</v>
      </c>
      <c r="T469" s="225">
        <v>0.7</v>
      </c>
      <c r="U469" s="239">
        <v>6</v>
      </c>
      <c r="V469" s="191">
        <v>0.6</v>
      </c>
      <c r="W469" s="239">
        <v>12</v>
      </c>
      <c r="X469" s="239">
        <v>38</v>
      </c>
      <c r="Y469" s="239">
        <v>279</v>
      </c>
      <c r="Z469" s="239">
        <v>2</v>
      </c>
      <c r="AA469" s="191">
        <v>0.26</v>
      </c>
      <c r="AB469" s="191">
        <v>0.11</v>
      </c>
      <c r="AC469" s="191">
        <v>0.3</v>
      </c>
      <c r="AD469" s="191">
        <v>130</v>
      </c>
      <c r="AE469" s="50" t="s">
        <v>501</v>
      </c>
      <c r="AF469" s="50" t="s">
        <v>501</v>
      </c>
      <c r="AG469" s="50">
        <v>0</v>
      </c>
      <c r="AH469" s="50">
        <v>0.06</v>
      </c>
      <c r="AI469" s="50">
        <v>0.12</v>
      </c>
      <c r="AJ469" s="50">
        <v>0.01</v>
      </c>
      <c r="AK469" s="50">
        <v>1.2</v>
      </c>
      <c r="AL469" s="50">
        <v>0.19</v>
      </c>
      <c r="AM469" s="50">
        <v>2</v>
      </c>
      <c r="AN469" s="50">
        <v>20</v>
      </c>
    </row>
    <row r="470" spans="1:145" ht="12.5" x14ac:dyDescent="0.25">
      <c r="A470" s="420"/>
      <c r="B470" s="418"/>
      <c r="C470" s="431"/>
      <c r="G470" s="225"/>
      <c r="L470" s="225"/>
      <c r="M470" s="191"/>
      <c r="O470" s="225"/>
      <c r="S470" s="225"/>
      <c r="T470" s="225"/>
      <c r="U470" s="239"/>
      <c r="V470" s="191"/>
      <c r="W470" s="239"/>
      <c r="X470" s="239"/>
      <c r="Y470" s="239"/>
      <c r="Z470" s="239"/>
      <c r="AA470" s="191"/>
      <c r="AB470" s="191"/>
      <c r="AC470" s="191"/>
      <c r="AD470" s="191"/>
    </row>
    <row r="471" spans="1:145" ht="12.5" x14ac:dyDescent="0.25">
      <c r="A471" s="417">
        <v>1</v>
      </c>
      <c r="B471" s="418" t="s">
        <v>915</v>
      </c>
      <c r="C471" s="431" t="s">
        <v>1187</v>
      </c>
      <c r="D471" s="50">
        <v>1</v>
      </c>
      <c r="E471" s="239">
        <v>827.7</v>
      </c>
      <c r="F471" s="50">
        <v>56.6</v>
      </c>
      <c r="G471" s="225">
        <v>27.363636363636363</v>
      </c>
      <c r="H471" s="50">
        <v>0.63</v>
      </c>
      <c r="I471" s="50">
        <v>3.9</v>
      </c>
      <c r="J471" s="50">
        <v>3.2</v>
      </c>
      <c r="K471" s="50">
        <v>0</v>
      </c>
      <c r="L471" s="225">
        <v>3.2</v>
      </c>
      <c r="M471" s="191">
        <v>0.9</v>
      </c>
      <c r="N471" s="50">
        <v>6.7</v>
      </c>
      <c r="O471" s="225">
        <v>0</v>
      </c>
      <c r="P471" s="191">
        <v>0.6</v>
      </c>
      <c r="Q471" s="191">
        <v>3.3</v>
      </c>
      <c r="R471" s="191">
        <v>2.4</v>
      </c>
      <c r="S471" s="225">
        <v>26.818181818181817</v>
      </c>
      <c r="T471" s="225">
        <v>0.5714285714285714</v>
      </c>
      <c r="U471" s="239">
        <v>11</v>
      </c>
      <c r="V471" s="191">
        <v>0.8</v>
      </c>
      <c r="W471" s="239">
        <v>31</v>
      </c>
      <c r="X471" s="239">
        <v>62</v>
      </c>
      <c r="Y471" s="239">
        <v>660</v>
      </c>
      <c r="Z471" s="239">
        <v>12</v>
      </c>
      <c r="AA471" s="191">
        <v>0.6</v>
      </c>
      <c r="AB471" s="191">
        <v>0.14000000000000001</v>
      </c>
      <c r="AC471" s="191">
        <v>2</v>
      </c>
      <c r="AD471" s="191">
        <v>200</v>
      </c>
      <c r="AE471" s="50">
        <v>0</v>
      </c>
      <c r="AF471" s="50" t="s">
        <v>501</v>
      </c>
      <c r="AG471" s="50">
        <v>0</v>
      </c>
      <c r="AH471" s="50">
        <v>0.19</v>
      </c>
      <c r="AI471" s="50">
        <v>0.24</v>
      </c>
      <c r="AJ471" s="50">
        <v>0.02</v>
      </c>
      <c r="AK471" s="50">
        <v>0.7</v>
      </c>
      <c r="AL471" s="50">
        <v>0.32</v>
      </c>
      <c r="AM471" s="50">
        <v>43</v>
      </c>
      <c r="AN471" s="50">
        <v>9</v>
      </c>
    </row>
    <row r="472" spans="1:145" ht="12.5" x14ac:dyDescent="0.25">
      <c r="A472" s="417"/>
      <c r="B472" s="418"/>
      <c r="C472" s="431"/>
      <c r="G472" s="225"/>
      <c r="L472" s="225"/>
      <c r="M472" s="191"/>
      <c r="O472" s="225"/>
      <c r="S472" s="225"/>
      <c r="T472" s="225"/>
      <c r="U472" s="239"/>
      <c r="V472" s="191"/>
      <c r="W472" s="239"/>
      <c r="X472" s="239"/>
      <c r="Y472" s="239"/>
      <c r="Z472" s="239"/>
      <c r="AA472" s="191"/>
      <c r="AB472" s="191"/>
      <c r="AC472" s="191"/>
      <c r="AD472" s="191"/>
    </row>
    <row r="473" spans="1:145" ht="12.5" x14ac:dyDescent="0.25">
      <c r="A473" s="417">
        <v>2</v>
      </c>
      <c r="B473" s="418" t="s">
        <v>919</v>
      </c>
      <c r="C473" s="431" t="s">
        <v>601</v>
      </c>
      <c r="D473" s="50">
        <v>1</v>
      </c>
      <c r="E473" s="239">
        <v>302.7</v>
      </c>
      <c r="F473" s="50">
        <v>80.400000000000006</v>
      </c>
      <c r="G473" s="225">
        <v>15.6</v>
      </c>
      <c r="H473" s="50">
        <v>0.18</v>
      </c>
      <c r="I473" s="50">
        <v>1.1000000000000001</v>
      </c>
      <c r="J473" s="50">
        <v>1.1000000000000001</v>
      </c>
      <c r="K473" s="50">
        <v>0</v>
      </c>
      <c r="L473" s="225">
        <v>2.1</v>
      </c>
      <c r="M473" s="191">
        <v>0.8</v>
      </c>
      <c r="N473" s="50">
        <v>0.1</v>
      </c>
      <c r="O473" s="225">
        <v>0</v>
      </c>
      <c r="P473" s="50">
        <v>0.02</v>
      </c>
      <c r="Q473" s="50" t="s">
        <v>501</v>
      </c>
      <c r="R473" s="50">
        <v>0.04</v>
      </c>
      <c r="S473" s="225">
        <v>11.2</v>
      </c>
      <c r="T473" s="225">
        <v>4.4000000000000004</v>
      </c>
      <c r="U473" s="239">
        <v>12</v>
      </c>
      <c r="V473" s="191">
        <v>0.3</v>
      </c>
      <c r="W473" s="239">
        <v>13</v>
      </c>
      <c r="X473" s="239">
        <v>34</v>
      </c>
      <c r="Y473" s="239">
        <v>285</v>
      </c>
      <c r="Z473" s="239">
        <v>12</v>
      </c>
      <c r="AA473" s="191">
        <v>0.18</v>
      </c>
      <c r="AB473" s="191">
        <v>0.11</v>
      </c>
      <c r="AC473" s="191">
        <v>0.4</v>
      </c>
      <c r="AD473" s="191">
        <v>100</v>
      </c>
      <c r="AE473" s="50">
        <v>3</v>
      </c>
      <c r="AF473" s="50">
        <v>20</v>
      </c>
      <c r="AG473" s="50">
        <v>0</v>
      </c>
      <c r="AH473" s="50">
        <v>0.14000000000000001</v>
      </c>
      <c r="AI473" s="50">
        <v>7.0000000000000007E-2</v>
      </c>
      <c r="AJ473" s="50">
        <v>0.01</v>
      </c>
      <c r="AK473" s="50">
        <v>0.6</v>
      </c>
      <c r="AL473" s="50">
        <v>0.08</v>
      </c>
      <c r="AM473" s="50">
        <v>8</v>
      </c>
      <c r="AN473" s="50">
        <v>22</v>
      </c>
    </row>
    <row r="474" spans="1:145" ht="12.5" x14ac:dyDescent="0.25">
      <c r="A474" s="417"/>
      <c r="B474" s="418"/>
      <c r="C474" s="431"/>
      <c r="G474" s="225"/>
      <c r="L474" s="225"/>
      <c r="M474" s="191"/>
      <c r="O474" s="225"/>
      <c r="S474" s="225"/>
      <c r="T474" s="225"/>
      <c r="U474" s="239"/>
      <c r="V474" s="191"/>
      <c r="W474" s="239"/>
      <c r="X474" s="239"/>
      <c r="Y474" s="239"/>
      <c r="Z474" s="239"/>
      <c r="AA474" s="191"/>
      <c r="AB474" s="191"/>
      <c r="AC474" s="191"/>
      <c r="AD474" s="191"/>
    </row>
    <row r="475" spans="1:145" ht="12.5" x14ac:dyDescent="0.25">
      <c r="A475" s="417">
        <v>2</v>
      </c>
      <c r="B475" s="418" t="s">
        <v>920</v>
      </c>
      <c r="C475" s="431" t="s">
        <v>602</v>
      </c>
      <c r="D475" s="50">
        <v>1</v>
      </c>
      <c r="E475" s="239">
        <v>286.60000000000002</v>
      </c>
      <c r="F475" s="50">
        <v>81.8</v>
      </c>
      <c r="G475" s="225">
        <v>15.1</v>
      </c>
      <c r="H475" s="50">
        <v>0.16</v>
      </c>
      <c r="I475" s="225">
        <v>1</v>
      </c>
      <c r="J475" s="225">
        <v>1</v>
      </c>
      <c r="K475" s="50">
        <v>0</v>
      </c>
      <c r="L475" s="225">
        <v>2</v>
      </c>
      <c r="M475" s="191">
        <v>0.4</v>
      </c>
      <c r="N475" s="50">
        <v>0.1</v>
      </c>
      <c r="O475" s="225">
        <v>0</v>
      </c>
      <c r="P475" s="50">
        <v>0.02</v>
      </c>
      <c r="Q475" s="50" t="s">
        <v>501</v>
      </c>
      <c r="R475" s="50">
        <v>0.04</v>
      </c>
      <c r="S475" s="225">
        <v>6.3</v>
      </c>
      <c r="T475" s="225">
        <v>8.8000000000000007</v>
      </c>
      <c r="U475" s="239">
        <v>9</v>
      </c>
      <c r="V475" s="191">
        <v>0.3</v>
      </c>
      <c r="W475" s="239">
        <v>13</v>
      </c>
      <c r="X475" s="239">
        <v>22</v>
      </c>
      <c r="Y475" s="239">
        <v>189</v>
      </c>
      <c r="Z475" s="239">
        <v>11</v>
      </c>
      <c r="AA475" s="191">
        <v>0.12</v>
      </c>
      <c r="AB475" s="191">
        <v>0.08</v>
      </c>
      <c r="AC475" s="191">
        <v>0.5</v>
      </c>
      <c r="AD475" s="191">
        <v>60</v>
      </c>
      <c r="AE475" s="50">
        <v>3</v>
      </c>
      <c r="AF475" s="50">
        <v>20</v>
      </c>
      <c r="AG475" s="50">
        <v>0</v>
      </c>
      <c r="AH475" s="50">
        <v>0.22</v>
      </c>
      <c r="AI475" s="50">
        <v>0.05</v>
      </c>
      <c r="AJ475" s="50">
        <v>0.01</v>
      </c>
      <c r="AK475" s="50">
        <v>0.5</v>
      </c>
      <c r="AL475" s="50">
        <v>7.0000000000000007E-2</v>
      </c>
      <c r="AM475" s="50">
        <v>6</v>
      </c>
      <c r="AN475" s="50">
        <v>7</v>
      </c>
    </row>
    <row r="476" spans="1:145" ht="29.25" customHeight="1" x14ac:dyDescent="0.25">
      <c r="A476" s="417"/>
      <c r="B476" s="418"/>
      <c r="C476" s="431"/>
      <c r="G476" s="225"/>
      <c r="L476" s="225"/>
      <c r="M476" s="191"/>
      <c r="O476" s="225"/>
      <c r="S476" s="225"/>
      <c r="T476" s="225"/>
      <c r="U476" s="239"/>
      <c r="V476" s="191"/>
      <c r="W476" s="239"/>
      <c r="X476" s="239"/>
      <c r="Y476" s="239"/>
      <c r="Z476" s="239"/>
      <c r="AA476" s="191"/>
      <c r="AB476" s="191"/>
      <c r="AC476" s="191"/>
      <c r="AD476" s="191"/>
    </row>
    <row r="477" spans="1:145" s="200" customFormat="1" ht="18" customHeight="1" x14ac:dyDescent="0.3">
      <c r="A477" s="382"/>
      <c r="B477" s="272"/>
      <c r="C477" s="404" t="s">
        <v>1339</v>
      </c>
      <c r="D477" s="12"/>
      <c r="E477" s="12"/>
      <c r="F477" s="50"/>
      <c r="G477" s="225"/>
      <c r="H477" s="50"/>
      <c r="I477" s="50"/>
      <c r="J477" s="50"/>
      <c r="K477" s="50"/>
      <c r="L477" s="225"/>
      <c r="M477" s="191"/>
      <c r="N477" s="50"/>
      <c r="O477" s="225"/>
      <c r="P477" s="50"/>
      <c r="Q477" s="50"/>
      <c r="R477" s="50"/>
      <c r="S477" s="225"/>
      <c r="T477" s="225"/>
      <c r="U477" s="239"/>
      <c r="V477" s="191"/>
      <c r="W477" s="239"/>
      <c r="X477" s="239"/>
      <c r="Y477" s="239"/>
      <c r="Z477" s="239"/>
      <c r="AA477" s="191"/>
      <c r="AB477" s="191"/>
      <c r="AC477" s="191"/>
      <c r="AD477" s="191"/>
      <c r="AE477" s="50"/>
      <c r="AF477" s="50"/>
      <c r="AG477" s="50"/>
      <c r="AH477" s="50"/>
      <c r="AI477" s="50"/>
      <c r="AJ477" s="50"/>
      <c r="AK477" s="50"/>
      <c r="AL477" s="50"/>
      <c r="AM477" s="50"/>
      <c r="AN477" s="50"/>
      <c r="AO477" s="50"/>
      <c r="AP477" s="50"/>
      <c r="AQ477" s="50"/>
      <c r="AR477" s="50"/>
      <c r="AS477" s="50"/>
      <c r="AT477" s="50"/>
      <c r="AU477" s="50"/>
      <c r="AV477" s="50"/>
      <c r="AW477" s="50"/>
      <c r="AX477" s="50"/>
      <c r="AY477" s="50"/>
      <c r="AZ477" s="50"/>
      <c r="BA477" s="50"/>
      <c r="BB477" s="50"/>
      <c r="BC477" s="50"/>
      <c r="BD477" s="50"/>
      <c r="BE477" s="50"/>
      <c r="BF477" s="50"/>
      <c r="BG477" s="50"/>
      <c r="BH477" s="50"/>
      <c r="BI477" s="50"/>
      <c r="BJ477" s="50"/>
      <c r="BK477" s="50"/>
      <c r="BL477" s="50"/>
      <c r="BM477" s="50"/>
      <c r="BN477" s="50"/>
      <c r="BO477" s="50"/>
      <c r="BP477" s="50"/>
      <c r="BQ477" s="50"/>
      <c r="BR477" s="50"/>
      <c r="BS477" s="50"/>
      <c r="BT477" s="50"/>
      <c r="BU477" s="50"/>
      <c r="BV477" s="50"/>
      <c r="BW477" s="50"/>
      <c r="BX477" s="50"/>
      <c r="BY477" s="50"/>
      <c r="BZ477" s="50"/>
      <c r="CA477" s="50"/>
      <c r="CB477" s="50"/>
      <c r="CC477" s="50"/>
      <c r="CD477" s="50"/>
      <c r="CE477" s="50"/>
      <c r="CF477" s="50"/>
      <c r="CG477" s="50"/>
      <c r="CH477" s="50"/>
      <c r="CI477" s="50"/>
      <c r="CJ477" s="50"/>
      <c r="CK477" s="50"/>
      <c r="CL477" s="50"/>
      <c r="CM477" s="50"/>
      <c r="CN477" s="50"/>
      <c r="CO477" s="50"/>
      <c r="CP477" s="50"/>
      <c r="CQ477" s="50"/>
      <c r="CR477" s="50"/>
      <c r="CS477" s="50"/>
      <c r="CT477" s="50"/>
      <c r="CU477" s="50"/>
      <c r="CV477" s="50"/>
      <c r="CW477" s="50"/>
      <c r="CX477" s="50"/>
      <c r="CY477" s="50"/>
      <c r="CZ477" s="50"/>
      <c r="DA477" s="50"/>
      <c r="DB477" s="50"/>
      <c r="DC477" s="50"/>
      <c r="DD477" s="50"/>
      <c r="DE477" s="50"/>
      <c r="DF477" s="50"/>
      <c r="DG477" s="50"/>
      <c r="DH477" s="50"/>
      <c r="DI477" s="50"/>
      <c r="DJ477" s="50"/>
      <c r="DK477" s="50"/>
      <c r="DL477" s="50"/>
      <c r="DM477" s="50"/>
      <c r="DN477" s="50"/>
      <c r="DO477" s="50"/>
      <c r="DP477" s="50"/>
      <c r="DQ477" s="50"/>
      <c r="DR477" s="50"/>
      <c r="DS477" s="50"/>
      <c r="DT477" s="50"/>
      <c r="DU477" s="50"/>
      <c r="DV477" s="50"/>
      <c r="DW477" s="50"/>
      <c r="DX477" s="50"/>
      <c r="DY477" s="50"/>
      <c r="DZ477" s="50"/>
      <c r="EA477" s="50"/>
      <c r="EB477" s="50"/>
      <c r="EC477" s="50"/>
      <c r="ED477" s="50"/>
      <c r="EE477" s="50"/>
      <c r="EF477" s="50"/>
      <c r="EG477" s="50"/>
      <c r="EH477" s="50"/>
      <c r="EI477" s="50"/>
      <c r="EJ477" s="50"/>
      <c r="EK477" s="50"/>
      <c r="EL477" s="50"/>
      <c r="EM477" s="50"/>
      <c r="EN477" s="50"/>
      <c r="EO477" s="50"/>
    </row>
    <row r="478" spans="1:145" ht="15" customHeight="1" x14ac:dyDescent="0.25">
      <c r="A478" s="417">
        <v>1</v>
      </c>
      <c r="B478" s="418" t="s">
        <v>924</v>
      </c>
      <c r="C478" s="431" t="s">
        <v>1304</v>
      </c>
      <c r="D478" s="50">
        <v>1</v>
      </c>
      <c r="E478" s="239">
        <v>196.6</v>
      </c>
      <c r="F478" s="50">
        <v>86.7</v>
      </c>
      <c r="G478" s="225">
        <v>6.5</v>
      </c>
      <c r="H478" s="50">
        <v>0.13</v>
      </c>
      <c r="I478" s="50">
        <v>0.8</v>
      </c>
      <c r="J478" s="50">
        <v>0.8</v>
      </c>
      <c r="K478" s="50">
        <v>0</v>
      </c>
      <c r="L478" s="225">
        <v>1.8</v>
      </c>
      <c r="M478" s="191">
        <v>0.9</v>
      </c>
      <c r="N478" s="50">
        <v>0.1</v>
      </c>
      <c r="O478" s="225">
        <v>0</v>
      </c>
      <c r="P478" s="50">
        <v>0.01</v>
      </c>
      <c r="Q478" s="50">
        <v>0.04</v>
      </c>
      <c r="R478" s="50">
        <v>0.02</v>
      </c>
      <c r="S478" s="225">
        <v>0</v>
      </c>
      <c r="T478" s="225">
        <v>6.5</v>
      </c>
      <c r="U478" s="239">
        <v>15</v>
      </c>
      <c r="V478" s="191">
        <v>0.5</v>
      </c>
      <c r="W478" s="239">
        <v>11</v>
      </c>
      <c r="X478" s="239">
        <v>25</v>
      </c>
      <c r="Y478" s="239">
        <v>320</v>
      </c>
      <c r="Z478" s="239">
        <v>4</v>
      </c>
      <c r="AA478" s="191">
        <v>0.16</v>
      </c>
      <c r="AB478" s="191">
        <v>0.08</v>
      </c>
      <c r="AC478" s="191">
        <v>0.2</v>
      </c>
      <c r="AD478" s="191">
        <v>77</v>
      </c>
      <c r="AE478" s="50">
        <v>68</v>
      </c>
      <c r="AF478" s="50">
        <v>405</v>
      </c>
      <c r="AG478" s="50">
        <v>0</v>
      </c>
      <c r="AH478" s="50">
        <v>0.89</v>
      </c>
      <c r="AI478" s="50">
        <v>0.01</v>
      </c>
      <c r="AJ478" s="50">
        <v>0.02</v>
      </c>
      <c r="AK478" s="50">
        <v>0.5</v>
      </c>
      <c r="AL478" s="50">
        <v>0.04</v>
      </c>
      <c r="AM478" s="50" t="s">
        <v>501</v>
      </c>
      <c r="AN478" s="50">
        <v>4</v>
      </c>
    </row>
    <row r="479" spans="1:145" ht="12.5" x14ac:dyDescent="0.25">
      <c r="A479" s="417"/>
      <c r="B479" s="418"/>
      <c r="C479" s="431"/>
      <c r="G479" s="225"/>
      <c r="L479" s="225"/>
      <c r="M479" s="191"/>
      <c r="O479" s="225"/>
      <c r="S479" s="225"/>
      <c r="T479" s="225"/>
      <c r="U479" s="239"/>
      <c r="V479" s="191"/>
      <c r="W479" s="239"/>
      <c r="X479" s="239"/>
      <c r="Y479" s="239"/>
      <c r="Z479" s="239"/>
      <c r="AA479" s="191"/>
      <c r="AB479" s="191"/>
      <c r="AC479" s="191"/>
      <c r="AD479" s="191"/>
    </row>
    <row r="480" spans="1:145" ht="12.5" x14ac:dyDescent="0.25">
      <c r="A480" s="417">
        <v>2</v>
      </c>
      <c r="B480" s="418" t="s">
        <v>925</v>
      </c>
      <c r="C480" s="431" t="s">
        <v>1314</v>
      </c>
      <c r="D480" s="50">
        <v>1</v>
      </c>
      <c r="E480" s="239">
        <v>1111.4000000000001</v>
      </c>
      <c r="F480" s="50">
        <v>34.5</v>
      </c>
      <c r="G480" s="225">
        <v>64.099999999999994</v>
      </c>
      <c r="H480" s="191">
        <v>0.11199999999999999</v>
      </c>
      <c r="I480" s="50">
        <v>0.7</v>
      </c>
      <c r="J480" s="50">
        <v>0.7</v>
      </c>
      <c r="K480" s="50">
        <v>0</v>
      </c>
      <c r="L480" s="225">
        <v>0.3</v>
      </c>
      <c r="M480" s="191">
        <v>0.2</v>
      </c>
      <c r="N480" s="50">
        <v>0.2</v>
      </c>
      <c r="O480" s="225"/>
      <c r="P480" s="50">
        <v>0.01</v>
      </c>
      <c r="Q480" s="50">
        <v>0.11</v>
      </c>
      <c r="R480" s="50">
        <v>0</v>
      </c>
      <c r="S480" s="225"/>
      <c r="T480" s="245">
        <v>36.700000000000003</v>
      </c>
      <c r="U480" s="239">
        <v>20</v>
      </c>
      <c r="V480" s="191">
        <v>0.49</v>
      </c>
      <c r="W480" s="239">
        <v>4</v>
      </c>
      <c r="X480" s="239">
        <v>11</v>
      </c>
      <c r="Y480" s="239">
        <v>77</v>
      </c>
      <c r="Z480" s="239">
        <v>40</v>
      </c>
      <c r="AA480" s="191">
        <v>0.06</v>
      </c>
      <c r="AB480" s="191">
        <v>0.1</v>
      </c>
      <c r="AC480" s="191">
        <v>0.6</v>
      </c>
      <c r="AD480" s="191">
        <v>0.04</v>
      </c>
      <c r="AH480" s="50">
        <v>0.13</v>
      </c>
      <c r="AI480" s="191">
        <v>0</v>
      </c>
      <c r="AJ480" s="50">
        <v>2.1999999999999999E-2</v>
      </c>
      <c r="AK480" s="225">
        <v>3.5999999999999997E-2</v>
      </c>
      <c r="AN480" s="239">
        <v>8.8000000000000007</v>
      </c>
    </row>
    <row r="481" spans="1:40" ht="12.5" x14ac:dyDescent="0.25">
      <c r="A481" s="417"/>
      <c r="B481" s="418"/>
      <c r="C481" s="431"/>
      <c r="G481" s="225"/>
      <c r="L481" s="225"/>
      <c r="M481" s="191"/>
      <c r="O481" s="225"/>
      <c r="S481" s="225"/>
      <c r="T481" s="225"/>
      <c r="U481" s="239"/>
      <c r="V481" s="191"/>
      <c r="W481" s="239"/>
      <c r="X481" s="239"/>
      <c r="Y481" s="239"/>
      <c r="Z481" s="239"/>
      <c r="AA481" s="191"/>
      <c r="AB481" s="191"/>
      <c r="AC481" s="191"/>
      <c r="AD481" s="191"/>
    </row>
    <row r="482" spans="1:40" ht="12.5" x14ac:dyDescent="0.25">
      <c r="A482" s="417">
        <v>2</v>
      </c>
      <c r="B482" s="418" t="s">
        <v>929</v>
      </c>
      <c r="C482" s="431" t="s">
        <v>623</v>
      </c>
      <c r="D482" s="50">
        <v>1</v>
      </c>
      <c r="E482" s="239">
        <v>1047.5999999999999</v>
      </c>
      <c r="F482" s="50">
        <v>31.1</v>
      </c>
      <c r="G482" s="225">
        <v>52.8</v>
      </c>
      <c r="H482" s="50">
        <v>0.59</v>
      </c>
      <c r="I482" s="50">
        <v>3.7</v>
      </c>
      <c r="J482" s="50">
        <v>3.7</v>
      </c>
      <c r="K482" s="50">
        <v>0</v>
      </c>
      <c r="L482" s="225">
        <v>9</v>
      </c>
      <c r="M482" s="191">
        <v>3.1</v>
      </c>
      <c r="N482" s="50">
        <v>0.5</v>
      </c>
      <c r="O482" s="225">
        <v>0</v>
      </c>
      <c r="P482" s="50">
        <v>0.03</v>
      </c>
      <c r="Q482" s="191">
        <v>0.2</v>
      </c>
      <c r="R482" s="50">
        <v>0.09</v>
      </c>
      <c r="S482" s="225">
        <v>0</v>
      </c>
      <c r="T482" s="225">
        <v>52.8</v>
      </c>
      <c r="U482" s="239">
        <v>45</v>
      </c>
      <c r="V482" s="191">
        <v>4.7</v>
      </c>
      <c r="W482" s="239">
        <v>47</v>
      </c>
      <c r="X482" s="239">
        <v>117</v>
      </c>
      <c r="Y482" s="239">
        <v>1378</v>
      </c>
      <c r="Z482" s="239">
        <v>10</v>
      </c>
      <c r="AA482" s="191">
        <v>0.74</v>
      </c>
      <c r="AB482" s="191">
        <v>0.43</v>
      </c>
      <c r="AC482" s="191">
        <v>0.7</v>
      </c>
      <c r="AD482" s="191">
        <v>275</v>
      </c>
      <c r="AE482" s="50">
        <v>87</v>
      </c>
      <c r="AF482" s="50">
        <v>521</v>
      </c>
      <c r="AG482" s="50">
        <v>0</v>
      </c>
      <c r="AH482" s="191">
        <v>1.5</v>
      </c>
      <c r="AI482" s="50">
        <v>0.01</v>
      </c>
      <c r="AJ482" s="50">
        <v>0.15</v>
      </c>
      <c r="AK482" s="50">
        <v>3</v>
      </c>
      <c r="AL482" s="191">
        <v>0.156</v>
      </c>
      <c r="AM482" s="50">
        <v>10</v>
      </c>
      <c r="AN482" s="50">
        <v>2</v>
      </c>
    </row>
    <row r="483" spans="1:40" ht="12.5" x14ac:dyDescent="0.25">
      <c r="A483" s="417"/>
      <c r="B483" s="418"/>
      <c r="C483" s="431"/>
      <c r="G483" s="225"/>
      <c r="L483" s="225"/>
      <c r="M483" s="191"/>
      <c r="O483" s="225"/>
      <c r="S483" s="225"/>
      <c r="T483" s="225"/>
      <c r="U483" s="239"/>
      <c r="V483" s="191"/>
      <c r="W483" s="239"/>
      <c r="X483" s="239"/>
      <c r="Y483" s="239"/>
      <c r="Z483" s="239"/>
      <c r="AA483" s="191"/>
      <c r="AB483" s="191"/>
      <c r="AC483" s="191"/>
      <c r="AD483" s="191"/>
      <c r="AL483" s="191"/>
    </row>
    <row r="484" spans="1:40" ht="12.5" x14ac:dyDescent="0.25">
      <c r="A484" s="417">
        <v>1</v>
      </c>
      <c r="B484" s="418" t="s">
        <v>930</v>
      </c>
      <c r="C484" s="431" t="s">
        <v>609</v>
      </c>
      <c r="D484" s="50">
        <v>1</v>
      </c>
      <c r="E484" s="50">
        <v>249</v>
      </c>
      <c r="F484" s="50">
        <v>84.5</v>
      </c>
      <c r="G484" s="225">
        <v>12.9</v>
      </c>
      <c r="H484" s="50">
        <v>0.03</v>
      </c>
      <c r="I484" s="50">
        <v>0.2</v>
      </c>
      <c r="J484" s="50">
        <v>0.2</v>
      </c>
      <c r="K484" s="50">
        <v>0</v>
      </c>
      <c r="L484" s="225">
        <v>1.9</v>
      </c>
      <c r="M484" s="191">
        <v>0.2</v>
      </c>
      <c r="N484" s="50">
        <v>0.3</v>
      </c>
      <c r="O484" s="225">
        <v>0</v>
      </c>
      <c r="P484" s="50">
        <v>0.05</v>
      </c>
      <c r="Q484" s="50">
        <v>0.01</v>
      </c>
      <c r="R484" s="50">
        <v>0.09</v>
      </c>
      <c r="S484" s="225">
        <v>0</v>
      </c>
      <c r="T484" s="225">
        <v>12.9</v>
      </c>
      <c r="U484" s="239">
        <v>4</v>
      </c>
      <c r="V484" s="191">
        <v>0.1</v>
      </c>
      <c r="W484" s="239">
        <v>3</v>
      </c>
      <c r="X484" s="239">
        <v>7</v>
      </c>
      <c r="Y484" s="239">
        <v>113</v>
      </c>
      <c r="Z484" s="239">
        <v>0</v>
      </c>
      <c r="AA484" s="191">
        <v>0.04</v>
      </c>
      <c r="AB484" s="191">
        <v>0.03</v>
      </c>
      <c r="AC484" s="191">
        <v>0.3</v>
      </c>
      <c r="AD484" s="191">
        <v>23</v>
      </c>
      <c r="AE484" s="50">
        <v>4</v>
      </c>
      <c r="AF484" s="50">
        <v>24</v>
      </c>
      <c r="AG484" s="50">
        <v>0</v>
      </c>
      <c r="AH484" s="50">
        <v>0.08</v>
      </c>
      <c r="AI484" s="50">
        <v>0.02</v>
      </c>
      <c r="AJ484" s="50">
        <v>0.01</v>
      </c>
      <c r="AK484" s="50">
        <v>0.1</v>
      </c>
      <c r="AL484" s="191">
        <v>4.5999999999999999E-2</v>
      </c>
      <c r="AM484" s="50" t="s">
        <v>501</v>
      </c>
      <c r="AN484" s="50">
        <v>4</v>
      </c>
    </row>
    <row r="485" spans="1:40" ht="12.5" x14ac:dyDescent="0.25">
      <c r="A485" s="417"/>
      <c r="B485" s="418"/>
      <c r="C485" s="431"/>
      <c r="G485" s="225"/>
      <c r="L485" s="225"/>
      <c r="M485" s="191"/>
      <c r="O485" s="225"/>
      <c r="S485" s="225"/>
      <c r="T485" s="225"/>
      <c r="U485" s="239"/>
      <c r="V485" s="191"/>
      <c r="W485" s="239"/>
      <c r="X485" s="239"/>
      <c r="Y485" s="239"/>
      <c r="Z485" s="239"/>
      <c r="AA485" s="191"/>
      <c r="AB485" s="191"/>
      <c r="AC485" s="191"/>
      <c r="AD485" s="191"/>
    </row>
    <row r="486" spans="1:40" ht="12.5" x14ac:dyDescent="0.25">
      <c r="A486" s="417">
        <v>1</v>
      </c>
      <c r="B486" s="418" t="s">
        <v>931</v>
      </c>
      <c r="C486" s="431" t="s">
        <v>1295</v>
      </c>
      <c r="D486" s="50">
        <v>1</v>
      </c>
      <c r="E486" s="239">
        <v>249.9</v>
      </c>
      <c r="F486" s="50">
        <v>83.9</v>
      </c>
      <c r="G486" s="225">
        <v>13</v>
      </c>
      <c r="H486" s="50">
        <v>0.03</v>
      </c>
      <c r="I486" s="50">
        <v>0.2</v>
      </c>
      <c r="J486" s="50">
        <v>0.2</v>
      </c>
      <c r="K486" s="50">
        <v>0</v>
      </c>
      <c r="L486" s="225">
        <v>2.2999999999999998</v>
      </c>
      <c r="M486" s="191">
        <v>0.3</v>
      </c>
      <c r="N486" s="50">
        <v>0.1</v>
      </c>
      <c r="O486" s="225">
        <v>0</v>
      </c>
      <c r="P486" s="50">
        <v>0.02</v>
      </c>
      <c r="Q486" s="50" t="s">
        <v>501</v>
      </c>
      <c r="R486" s="50">
        <v>0.03</v>
      </c>
      <c r="S486" s="225" t="s">
        <v>501</v>
      </c>
      <c r="T486" s="225">
        <v>13</v>
      </c>
      <c r="U486" s="239">
        <v>2</v>
      </c>
      <c r="V486" s="191">
        <v>0.3</v>
      </c>
      <c r="W486" s="239">
        <v>3</v>
      </c>
      <c r="X486" s="239">
        <v>7</v>
      </c>
      <c r="Y486" s="239">
        <v>99</v>
      </c>
      <c r="Z486" s="239">
        <v>4</v>
      </c>
      <c r="AA486" s="191">
        <v>0.09</v>
      </c>
      <c r="AB486" s="191">
        <v>7.0000000000000007E-2</v>
      </c>
      <c r="AC486" s="191">
        <v>0.3</v>
      </c>
      <c r="AD486" s="191">
        <v>80</v>
      </c>
      <c r="AE486" s="50">
        <v>3</v>
      </c>
      <c r="AF486" s="50">
        <v>18</v>
      </c>
      <c r="AG486" s="50">
        <v>0</v>
      </c>
      <c r="AH486" s="50">
        <v>0.16</v>
      </c>
      <c r="AI486" s="50">
        <v>0.02</v>
      </c>
      <c r="AJ486" s="50">
        <v>0.06</v>
      </c>
      <c r="AK486" s="50">
        <v>0.2</v>
      </c>
      <c r="AL486" s="50">
        <v>0.03</v>
      </c>
      <c r="AM486" s="50">
        <v>1</v>
      </c>
      <c r="AN486" s="50">
        <v>5</v>
      </c>
    </row>
    <row r="487" spans="1:40" ht="12.5" x14ac:dyDescent="0.25">
      <c r="A487" s="417"/>
      <c r="B487" s="418"/>
      <c r="C487" s="431"/>
      <c r="G487" s="225"/>
      <c r="L487" s="225"/>
      <c r="M487" s="191"/>
      <c r="O487" s="225"/>
      <c r="S487" s="225"/>
      <c r="T487" s="225"/>
      <c r="U487" s="239"/>
      <c r="V487" s="191"/>
      <c r="W487" s="239"/>
      <c r="X487" s="239"/>
      <c r="Y487" s="239"/>
      <c r="Z487" s="239"/>
      <c r="AA487" s="191"/>
      <c r="AB487" s="191"/>
      <c r="AC487" s="191"/>
      <c r="AD487" s="191"/>
    </row>
    <row r="488" spans="1:40" ht="12.5" x14ac:dyDescent="0.25">
      <c r="A488" s="417">
        <v>2</v>
      </c>
      <c r="B488" s="418" t="s">
        <v>934</v>
      </c>
      <c r="C488" s="431" t="s">
        <v>612</v>
      </c>
      <c r="D488" s="50">
        <v>1</v>
      </c>
      <c r="E488" s="239">
        <v>1068.4000000000001</v>
      </c>
      <c r="F488" s="50">
        <v>31.8</v>
      </c>
      <c r="G488" s="225">
        <v>57.2</v>
      </c>
      <c r="H488" s="50">
        <v>0.14000000000000001</v>
      </c>
      <c r="I488" s="50">
        <v>0.9</v>
      </c>
      <c r="J488" s="50">
        <v>0.9</v>
      </c>
      <c r="K488" s="50">
        <v>0</v>
      </c>
      <c r="L488" s="225">
        <v>8.6999999999999993</v>
      </c>
      <c r="M488" s="191">
        <v>1.1000000000000001</v>
      </c>
      <c r="N488" s="50">
        <v>0.3</v>
      </c>
      <c r="O488" s="225">
        <v>0</v>
      </c>
      <c r="P488" s="50">
        <v>0.05</v>
      </c>
      <c r="Q488" s="50">
        <v>0.01</v>
      </c>
      <c r="R488" s="50">
        <v>0.09</v>
      </c>
      <c r="S488" s="225" t="s">
        <v>501</v>
      </c>
      <c r="T488" s="225">
        <v>57.2</v>
      </c>
      <c r="U488" s="239">
        <v>14</v>
      </c>
      <c r="V488" s="191">
        <v>1.4</v>
      </c>
      <c r="W488" s="239">
        <v>16</v>
      </c>
      <c r="X488" s="239">
        <v>38</v>
      </c>
      <c r="Y488" s="239">
        <v>450</v>
      </c>
      <c r="Z488" s="239">
        <v>87</v>
      </c>
      <c r="AA488" s="191">
        <v>0.2</v>
      </c>
      <c r="AB488" s="191">
        <v>0.19</v>
      </c>
      <c r="AC488" s="191">
        <v>1.3</v>
      </c>
      <c r="AD488" s="191">
        <v>90</v>
      </c>
      <c r="AE488" s="50">
        <v>13</v>
      </c>
      <c r="AF488" s="50">
        <v>79</v>
      </c>
      <c r="AG488" s="50">
        <v>0</v>
      </c>
      <c r="AH488" s="50">
        <v>0.55000000000000004</v>
      </c>
      <c r="AI488" s="191">
        <v>0</v>
      </c>
      <c r="AJ488" s="50">
        <v>0.16</v>
      </c>
      <c r="AK488" s="50">
        <v>0.9</v>
      </c>
      <c r="AL488" s="191">
        <v>0.125</v>
      </c>
      <c r="AM488" s="50">
        <v>0</v>
      </c>
      <c r="AN488" s="50">
        <v>4</v>
      </c>
    </row>
    <row r="489" spans="1:40" ht="12.5" x14ac:dyDescent="0.25">
      <c r="A489" s="417"/>
      <c r="B489" s="418"/>
      <c r="C489" s="431"/>
      <c r="G489" s="225"/>
      <c r="L489" s="225"/>
      <c r="M489" s="191"/>
      <c r="O489" s="225"/>
      <c r="S489" s="225"/>
      <c r="T489" s="225"/>
      <c r="U489" s="239"/>
      <c r="V489" s="191"/>
      <c r="W489" s="239"/>
      <c r="X489" s="239"/>
      <c r="Y489" s="239"/>
      <c r="Z489" s="239"/>
      <c r="AA489" s="191"/>
      <c r="AB489" s="191"/>
      <c r="AC489" s="191"/>
      <c r="AD489" s="191"/>
    </row>
    <row r="490" spans="1:40" ht="12.5" x14ac:dyDescent="0.25">
      <c r="A490" s="417">
        <v>2</v>
      </c>
      <c r="B490" s="418" t="s">
        <v>935</v>
      </c>
      <c r="C490" s="431" t="s">
        <v>614</v>
      </c>
      <c r="D490" s="50">
        <v>1</v>
      </c>
      <c r="E490" s="239">
        <v>252.9</v>
      </c>
      <c r="F490" s="50">
        <v>83.5</v>
      </c>
      <c r="G490" s="225">
        <v>13.5</v>
      </c>
      <c r="H490" s="50">
        <v>0.03</v>
      </c>
      <c r="I490" s="50">
        <v>0.2</v>
      </c>
      <c r="J490" s="50">
        <v>0.2</v>
      </c>
      <c r="K490" s="50">
        <v>0</v>
      </c>
      <c r="L490" s="225">
        <v>2.5</v>
      </c>
      <c r="M490" s="191">
        <v>0.3</v>
      </c>
      <c r="N490" s="50">
        <v>0</v>
      </c>
      <c r="O490" s="225">
        <v>0</v>
      </c>
      <c r="P490" s="50">
        <v>0.01</v>
      </c>
      <c r="Q490" s="50" t="s">
        <v>501</v>
      </c>
      <c r="R490" s="50">
        <v>0.01</v>
      </c>
      <c r="S490" s="225" t="s">
        <v>501</v>
      </c>
      <c r="T490" s="225">
        <v>13.5</v>
      </c>
      <c r="U490" s="239">
        <v>2</v>
      </c>
      <c r="V490" s="191">
        <v>0.3</v>
      </c>
      <c r="W490" s="239">
        <v>3</v>
      </c>
      <c r="X490" s="239">
        <v>7</v>
      </c>
      <c r="Y490" s="239">
        <v>104</v>
      </c>
      <c r="Z490" s="239">
        <v>6</v>
      </c>
      <c r="AA490" s="191">
        <v>0.19</v>
      </c>
      <c r="AB490" s="191">
        <v>0.08</v>
      </c>
      <c r="AC490" s="191">
        <v>0.3</v>
      </c>
      <c r="AD490" s="191">
        <v>90</v>
      </c>
      <c r="AE490" s="50">
        <v>3</v>
      </c>
      <c r="AF490" s="50">
        <v>17</v>
      </c>
      <c r="AG490" s="50">
        <v>0</v>
      </c>
      <c r="AH490" s="191">
        <v>0</v>
      </c>
      <c r="AI490" s="50">
        <v>0.03</v>
      </c>
      <c r="AJ490" s="50">
        <v>0.01</v>
      </c>
      <c r="AK490" s="50">
        <v>0.2</v>
      </c>
      <c r="AL490" s="50">
        <v>0.04</v>
      </c>
      <c r="AM490" s="50">
        <v>1</v>
      </c>
      <c r="AN490" s="50">
        <v>7</v>
      </c>
    </row>
    <row r="491" spans="1:40" ht="12.5" x14ac:dyDescent="0.25">
      <c r="A491" s="417"/>
      <c r="B491" s="418"/>
      <c r="C491" s="431"/>
      <c r="G491" s="225"/>
      <c r="L491" s="225"/>
      <c r="M491" s="191"/>
      <c r="O491" s="225"/>
      <c r="S491" s="225"/>
      <c r="T491" s="225"/>
      <c r="U491" s="239"/>
      <c r="V491" s="191"/>
      <c r="W491" s="239"/>
      <c r="X491" s="239"/>
      <c r="Y491" s="239"/>
      <c r="Z491" s="239"/>
      <c r="AA491" s="191"/>
      <c r="AB491" s="191"/>
      <c r="AC491" s="191"/>
      <c r="AD491" s="191"/>
    </row>
    <row r="492" spans="1:40" ht="12.5" x14ac:dyDescent="0.25">
      <c r="A492" s="417">
        <v>1</v>
      </c>
      <c r="B492" s="418" t="s">
        <v>937</v>
      </c>
      <c r="C492" s="431" t="s">
        <v>1305</v>
      </c>
      <c r="D492" s="50">
        <v>1</v>
      </c>
      <c r="E492" s="239">
        <v>403.8</v>
      </c>
      <c r="F492" s="50">
        <v>74.900000000000006</v>
      </c>
      <c r="G492" s="225">
        <v>18.8</v>
      </c>
      <c r="H492" s="50">
        <v>0.21</v>
      </c>
      <c r="I492" s="50">
        <v>1.3</v>
      </c>
      <c r="J492" s="50">
        <v>1.3</v>
      </c>
      <c r="K492" s="50">
        <v>0</v>
      </c>
      <c r="L492" s="225">
        <v>1.7</v>
      </c>
      <c r="M492" s="191">
        <v>0.8</v>
      </c>
      <c r="N492" s="50">
        <v>0.3</v>
      </c>
      <c r="O492" s="225">
        <v>0</v>
      </c>
      <c r="P492" s="50">
        <v>0.12</v>
      </c>
      <c r="Q492" s="50">
        <v>0.03</v>
      </c>
      <c r="R492" s="50">
        <v>0.06</v>
      </c>
      <c r="S492" s="225">
        <v>6.4</v>
      </c>
      <c r="T492" s="225">
        <v>12.4</v>
      </c>
      <c r="U492" s="239">
        <v>2</v>
      </c>
      <c r="V492" s="191">
        <v>0.6</v>
      </c>
      <c r="W492" s="239">
        <v>21</v>
      </c>
      <c r="X492" s="239">
        <v>20</v>
      </c>
      <c r="Y492" s="239">
        <v>241</v>
      </c>
      <c r="Z492" s="239">
        <v>1</v>
      </c>
      <c r="AA492" s="191">
        <v>23</v>
      </c>
      <c r="AB492" s="191">
        <v>0.05</v>
      </c>
      <c r="AC492" s="191">
        <v>1.1000000000000001</v>
      </c>
      <c r="AD492" s="191">
        <v>310</v>
      </c>
      <c r="AE492" s="50">
        <v>16</v>
      </c>
      <c r="AF492" s="50">
        <v>95</v>
      </c>
      <c r="AG492" s="50">
        <v>0</v>
      </c>
      <c r="AH492" s="50">
        <v>0.27</v>
      </c>
      <c r="AI492" s="50">
        <v>0.03</v>
      </c>
      <c r="AJ492" s="50">
        <v>0.02</v>
      </c>
      <c r="AK492" s="50">
        <v>0.7</v>
      </c>
      <c r="AL492" s="191">
        <v>0.29499999999999998</v>
      </c>
      <c r="AM492" s="50">
        <v>19</v>
      </c>
      <c r="AN492" s="50">
        <v>12</v>
      </c>
    </row>
    <row r="493" spans="1:40" ht="12.5" x14ac:dyDescent="0.25">
      <c r="A493" s="420"/>
      <c r="B493" s="418"/>
      <c r="C493" s="431"/>
      <c r="G493" s="225"/>
      <c r="L493" s="225"/>
      <c r="M493" s="191"/>
      <c r="O493" s="225"/>
      <c r="S493" s="225"/>
      <c r="T493" s="225"/>
      <c r="U493" s="239"/>
      <c r="V493" s="191"/>
      <c r="W493" s="239"/>
      <c r="X493" s="239"/>
      <c r="Y493" s="239"/>
      <c r="Z493" s="239"/>
      <c r="AA493" s="191"/>
      <c r="AB493" s="191"/>
      <c r="AC493" s="191"/>
      <c r="AD493" s="191"/>
    </row>
    <row r="494" spans="1:40" ht="12.5" x14ac:dyDescent="0.25">
      <c r="A494" s="417">
        <v>2</v>
      </c>
      <c r="B494" s="418" t="s">
        <v>938</v>
      </c>
      <c r="C494" s="431" t="s">
        <v>624</v>
      </c>
      <c r="D494" s="50">
        <v>1</v>
      </c>
      <c r="E494" s="239">
        <v>1544.56</v>
      </c>
      <c r="F494" s="225">
        <v>3</v>
      </c>
      <c r="G494" s="225">
        <v>78.38</v>
      </c>
      <c r="H494" s="191">
        <v>0.62240000000000006</v>
      </c>
      <c r="I494" s="225">
        <v>3.89</v>
      </c>
      <c r="J494" s="50">
        <v>3.9</v>
      </c>
      <c r="K494" s="50">
        <v>0</v>
      </c>
      <c r="L494" s="225">
        <v>9.9</v>
      </c>
      <c r="M494" s="191">
        <v>3.02</v>
      </c>
      <c r="N494" s="50">
        <v>1.8</v>
      </c>
      <c r="O494" s="225">
        <v>0</v>
      </c>
      <c r="P494" s="191">
        <v>0.69799999999999995</v>
      </c>
      <c r="Q494" s="191">
        <v>0.153</v>
      </c>
      <c r="R494" s="191">
        <v>0.33700000000000002</v>
      </c>
      <c r="S494" s="225"/>
      <c r="T494" s="225">
        <v>47.3</v>
      </c>
      <c r="U494" s="239">
        <v>22</v>
      </c>
      <c r="V494" s="191">
        <v>1.1499999999999999</v>
      </c>
      <c r="W494" s="239">
        <v>108</v>
      </c>
      <c r="X494" s="239">
        <v>74</v>
      </c>
      <c r="Y494" s="239">
        <v>1491</v>
      </c>
      <c r="Z494" s="239">
        <v>3</v>
      </c>
      <c r="AA494" s="191">
        <v>0.61</v>
      </c>
      <c r="AB494" s="191">
        <v>0.39100000000000001</v>
      </c>
      <c r="AC494" s="191">
        <v>0.57399999999999995</v>
      </c>
      <c r="AD494" s="191">
        <v>3.9</v>
      </c>
      <c r="AH494" s="50">
        <v>0.39</v>
      </c>
      <c r="AI494" s="50">
        <v>0.18</v>
      </c>
      <c r="AJ494" s="50">
        <v>0.24</v>
      </c>
      <c r="AK494" s="50">
        <v>2.8</v>
      </c>
      <c r="AN494" s="50">
        <v>7</v>
      </c>
    </row>
    <row r="495" spans="1:40" ht="12.5" x14ac:dyDescent="0.25">
      <c r="A495" s="417"/>
      <c r="B495" s="418"/>
      <c r="C495" s="431"/>
      <c r="G495" s="225"/>
      <c r="L495" s="225"/>
      <c r="M495" s="191"/>
      <c r="O495" s="225"/>
      <c r="S495" s="225"/>
      <c r="T495" s="225"/>
      <c r="U495" s="239"/>
      <c r="V495" s="191"/>
      <c r="W495" s="239"/>
      <c r="X495" s="239"/>
      <c r="Y495" s="239"/>
      <c r="Z495" s="239"/>
      <c r="AA495" s="191"/>
      <c r="AB495" s="191"/>
    </row>
    <row r="496" spans="1:40" ht="23.15" customHeight="1" x14ac:dyDescent="0.25">
      <c r="A496" s="417">
        <v>2</v>
      </c>
      <c r="B496" s="418" t="s">
        <v>940</v>
      </c>
      <c r="C496" s="431" t="s">
        <v>626</v>
      </c>
      <c r="D496" s="50">
        <v>1</v>
      </c>
      <c r="E496" s="239">
        <v>209.10270270270277</v>
      </c>
      <c r="F496" s="225">
        <v>86.286486486486481</v>
      </c>
      <c r="G496" s="225">
        <v>10.339189189189188</v>
      </c>
      <c r="H496" s="191">
        <v>0.10351351351351352</v>
      </c>
      <c r="I496" s="225">
        <v>0.65675675675675682</v>
      </c>
      <c r="J496" s="225">
        <v>0.65675675675675682</v>
      </c>
      <c r="K496" s="50">
        <v>0</v>
      </c>
      <c r="L496" s="225">
        <v>2.1337837837837834</v>
      </c>
      <c r="M496" s="191">
        <v>0.40135135135135136</v>
      </c>
      <c r="N496" s="50">
        <v>0.1</v>
      </c>
      <c r="O496" s="225">
        <v>0</v>
      </c>
      <c r="P496" s="191">
        <v>1.4054054054054053E-2</v>
      </c>
      <c r="Q496" s="191">
        <v>7.8378378378378376E-3</v>
      </c>
      <c r="R496" s="191">
        <v>2.3918918918918921E-2</v>
      </c>
      <c r="S496" s="225">
        <v>0</v>
      </c>
      <c r="T496" s="225">
        <v>10.339189189189188</v>
      </c>
      <c r="U496" s="239">
        <v>9.0810810810810807</v>
      </c>
      <c r="V496" s="191">
        <v>0.26216216216216215</v>
      </c>
      <c r="W496" s="239">
        <v>7.1621621621621623</v>
      </c>
      <c r="X496" s="239">
        <v>13.513513513513514</v>
      </c>
      <c r="Y496" s="239">
        <v>165.98648648648648</v>
      </c>
      <c r="Z496" s="239">
        <v>2.9864864864864864</v>
      </c>
      <c r="AA496" s="191">
        <v>0.11027027027027028</v>
      </c>
      <c r="AB496" s="191">
        <v>8.3918918918918922E-2</v>
      </c>
      <c r="AC496" s="191">
        <v>0.30270270270270272</v>
      </c>
      <c r="AD496" s="191">
        <v>56.418918918918912</v>
      </c>
      <c r="AE496" s="239">
        <v>5.3243243243243237</v>
      </c>
      <c r="AF496" s="239">
        <v>31.95945945945946</v>
      </c>
      <c r="AG496" s="50">
        <v>0</v>
      </c>
      <c r="AH496" s="191">
        <v>0.375</v>
      </c>
      <c r="AI496" s="191">
        <v>4.2162162162162162E-2</v>
      </c>
      <c r="AJ496" s="191">
        <v>2.4189189189189188E-2</v>
      </c>
      <c r="AK496" s="225">
        <v>0.26351351351351349</v>
      </c>
      <c r="AL496" s="191">
        <v>3.4054054054054053E-2</v>
      </c>
      <c r="AM496" s="239">
        <v>8.2567567567567579</v>
      </c>
      <c r="AN496" s="239">
        <v>15.121621621621623</v>
      </c>
    </row>
    <row r="497" spans="1:40" ht="15" customHeight="1" x14ac:dyDescent="0.25">
      <c r="A497" s="420"/>
      <c r="B497" s="418"/>
      <c r="C497" s="431"/>
      <c r="G497" s="225"/>
      <c r="L497" s="225"/>
      <c r="M497" s="191"/>
      <c r="O497" s="225"/>
      <c r="S497" s="225"/>
      <c r="T497" s="225"/>
      <c r="U497" s="239"/>
      <c r="V497" s="191"/>
      <c r="W497" s="239"/>
      <c r="X497" s="239"/>
      <c r="Y497" s="239"/>
      <c r="Z497" s="239"/>
      <c r="AA497" s="191"/>
      <c r="AB497" s="191"/>
    </row>
    <row r="498" spans="1:40" ht="12.5" x14ac:dyDescent="0.25">
      <c r="A498" s="417">
        <v>2</v>
      </c>
      <c r="B498" s="418" t="s">
        <v>941</v>
      </c>
      <c r="C498" s="431" t="s">
        <v>1307</v>
      </c>
      <c r="D498" s="50">
        <v>1</v>
      </c>
      <c r="E498" s="239">
        <v>283.2</v>
      </c>
      <c r="F498" s="50">
        <v>81.8</v>
      </c>
      <c r="G498" s="225">
        <v>14.7</v>
      </c>
      <c r="H498" s="50">
        <v>0.11</v>
      </c>
      <c r="I498" s="50">
        <v>0.7</v>
      </c>
      <c r="J498" s="50">
        <v>0.7</v>
      </c>
      <c r="K498" s="50">
        <v>0</v>
      </c>
      <c r="L498" s="225">
        <v>2</v>
      </c>
      <c r="M498" s="191">
        <v>0.6</v>
      </c>
      <c r="N498" s="50">
        <v>0.1</v>
      </c>
      <c r="O498" s="225">
        <v>0</v>
      </c>
      <c r="P498" s="50">
        <v>0.03</v>
      </c>
      <c r="Q498" s="50" t="s">
        <v>501</v>
      </c>
      <c r="R498" s="50">
        <v>0.03</v>
      </c>
      <c r="S498" s="225">
        <v>0</v>
      </c>
      <c r="T498" s="225">
        <v>14.7</v>
      </c>
      <c r="U498" s="239">
        <v>6</v>
      </c>
      <c r="V498" s="191">
        <v>0.3</v>
      </c>
      <c r="W498" s="239">
        <v>7</v>
      </c>
      <c r="X498" s="239">
        <v>19</v>
      </c>
      <c r="Y498" s="239">
        <v>215</v>
      </c>
      <c r="Z498" s="239">
        <v>2</v>
      </c>
      <c r="AA498" s="191">
        <v>0.06</v>
      </c>
      <c r="AB498" s="191">
        <v>0.08</v>
      </c>
      <c r="AC498" s="191">
        <v>0.2</v>
      </c>
      <c r="AD498" s="191">
        <v>40</v>
      </c>
      <c r="AE498" s="50">
        <v>3</v>
      </c>
      <c r="AF498" s="50">
        <v>17</v>
      </c>
      <c r="AG498" s="50">
        <v>0</v>
      </c>
      <c r="AH498" s="50">
        <v>0.66</v>
      </c>
      <c r="AI498" s="50">
        <v>0.06</v>
      </c>
      <c r="AJ498" s="50">
        <v>0.01</v>
      </c>
      <c r="AK498" s="50">
        <v>0.2</v>
      </c>
      <c r="AL498" s="50">
        <v>0.06</v>
      </c>
      <c r="AM498" s="50">
        <v>4</v>
      </c>
      <c r="AN498" s="50">
        <v>3</v>
      </c>
    </row>
    <row r="499" spans="1:40" ht="12.5" x14ac:dyDescent="0.25">
      <c r="A499" s="417"/>
      <c r="B499" s="418"/>
      <c r="C499" s="431"/>
      <c r="G499" s="225"/>
      <c r="L499" s="225"/>
      <c r="M499" s="191"/>
      <c r="O499" s="225"/>
      <c r="S499" s="225"/>
      <c r="T499" s="225"/>
      <c r="U499" s="239"/>
      <c r="V499" s="191"/>
      <c r="W499" s="239"/>
      <c r="X499" s="239"/>
      <c r="Y499" s="239"/>
      <c r="Z499" s="239"/>
      <c r="AA499" s="191"/>
      <c r="AB499" s="191"/>
      <c r="AC499" s="191"/>
      <c r="AD499" s="191"/>
    </row>
    <row r="500" spans="1:40" ht="12.5" x14ac:dyDescent="0.25">
      <c r="A500" s="417">
        <v>2</v>
      </c>
      <c r="B500" s="418" t="s">
        <v>944</v>
      </c>
      <c r="C500" s="431" t="s">
        <v>630</v>
      </c>
      <c r="D500" s="50">
        <v>1</v>
      </c>
      <c r="E500" s="239">
        <v>218.8</v>
      </c>
      <c r="F500" s="50">
        <v>82.7</v>
      </c>
      <c r="G500" s="225">
        <v>7.7</v>
      </c>
      <c r="H500" s="50">
        <v>0.13</v>
      </c>
      <c r="I500" s="50">
        <v>0.8</v>
      </c>
      <c r="J500" s="50">
        <v>0.8</v>
      </c>
      <c r="K500" s="50">
        <v>0</v>
      </c>
      <c r="L500" s="225">
        <v>7.9</v>
      </c>
      <c r="M500" s="191">
        <v>0.6</v>
      </c>
      <c r="N500" s="50">
        <v>0.3</v>
      </c>
      <c r="O500" s="225">
        <v>0</v>
      </c>
      <c r="P500" s="50">
        <v>0.09</v>
      </c>
      <c r="Q500" s="50">
        <v>0.03</v>
      </c>
      <c r="R500" s="50">
        <v>0.13</v>
      </c>
      <c r="S500" s="225">
        <v>0.1</v>
      </c>
      <c r="T500" s="225">
        <v>7.6</v>
      </c>
      <c r="U500" s="239">
        <v>8</v>
      </c>
      <c r="V500" s="191">
        <v>0.4</v>
      </c>
      <c r="W500" s="239">
        <v>10</v>
      </c>
      <c r="X500" s="239">
        <v>23</v>
      </c>
      <c r="Y500" s="239">
        <v>264</v>
      </c>
      <c r="Z500" s="239">
        <v>1</v>
      </c>
      <c r="AA500" s="191">
        <v>0.15</v>
      </c>
      <c r="AB500" s="191">
        <v>0.15</v>
      </c>
      <c r="AC500" s="191"/>
      <c r="AD500" s="191">
        <v>180</v>
      </c>
      <c r="AE500" s="50">
        <v>10</v>
      </c>
      <c r="AF500" s="50">
        <v>57</v>
      </c>
      <c r="AG500" s="50">
        <v>0</v>
      </c>
      <c r="AH500" s="50">
        <v>0.14000000000000001</v>
      </c>
      <c r="AI500" s="50">
        <v>0.05</v>
      </c>
      <c r="AJ500" s="50">
        <v>0.02</v>
      </c>
      <c r="AK500" s="50">
        <v>1.2</v>
      </c>
      <c r="AL500" s="191">
        <v>7.4999999999999997E-2</v>
      </c>
      <c r="AM500" s="50">
        <v>19</v>
      </c>
      <c r="AN500" s="50">
        <v>347</v>
      </c>
    </row>
    <row r="501" spans="1:40" ht="12.5" x14ac:dyDescent="0.25">
      <c r="A501" s="417"/>
      <c r="B501" s="418"/>
      <c r="C501" s="431"/>
      <c r="G501" s="225"/>
      <c r="L501" s="225"/>
      <c r="M501" s="191"/>
      <c r="O501" s="225"/>
      <c r="S501" s="225"/>
      <c r="T501" s="225"/>
      <c r="U501" s="239"/>
      <c r="V501" s="191"/>
      <c r="W501" s="239"/>
      <c r="X501" s="239"/>
      <c r="Y501" s="239"/>
      <c r="Z501" s="239"/>
      <c r="AA501" s="191"/>
      <c r="AB501" s="191"/>
      <c r="AC501" s="191"/>
      <c r="AD501" s="191"/>
    </row>
    <row r="502" spans="1:40" ht="12.5" x14ac:dyDescent="0.25">
      <c r="A502" s="417">
        <v>2</v>
      </c>
      <c r="B502" s="418" t="s">
        <v>945</v>
      </c>
      <c r="C502" s="431" t="s">
        <v>1190</v>
      </c>
      <c r="D502" s="50">
        <v>1</v>
      </c>
      <c r="E502" s="239">
        <v>283.2</v>
      </c>
      <c r="F502" s="50">
        <v>81.8</v>
      </c>
      <c r="G502" s="225">
        <v>14.7</v>
      </c>
      <c r="H502" s="50">
        <v>0.11</v>
      </c>
      <c r="I502" s="50">
        <v>0.7</v>
      </c>
      <c r="J502" s="50">
        <v>0.7</v>
      </c>
      <c r="K502" s="50">
        <v>0</v>
      </c>
      <c r="L502" s="225">
        <v>2</v>
      </c>
      <c r="M502" s="191">
        <v>0.6</v>
      </c>
      <c r="N502" s="50">
        <v>0.1</v>
      </c>
      <c r="O502" s="225">
        <v>0</v>
      </c>
      <c r="P502" s="50">
        <v>0.03</v>
      </c>
      <c r="Q502" s="50" t="s">
        <v>501</v>
      </c>
      <c r="R502" s="50">
        <v>0.03</v>
      </c>
      <c r="S502" s="225">
        <v>0</v>
      </c>
      <c r="T502" s="225">
        <v>14.7</v>
      </c>
      <c r="U502" s="239">
        <v>6</v>
      </c>
      <c r="V502" s="191">
        <v>0.3</v>
      </c>
      <c r="W502" s="239">
        <v>7</v>
      </c>
      <c r="X502" s="239">
        <v>19</v>
      </c>
      <c r="Y502" s="239">
        <v>215</v>
      </c>
      <c r="Z502" s="239">
        <v>2</v>
      </c>
      <c r="AA502" s="191">
        <v>0.06</v>
      </c>
      <c r="AB502" s="191">
        <v>0.08</v>
      </c>
      <c r="AC502" s="191">
        <v>0.2</v>
      </c>
      <c r="AD502" s="191">
        <v>40</v>
      </c>
      <c r="AE502" s="50">
        <v>3</v>
      </c>
      <c r="AF502" s="50">
        <v>17</v>
      </c>
      <c r="AG502" s="50">
        <v>0</v>
      </c>
      <c r="AH502" s="50">
        <v>0.66</v>
      </c>
      <c r="AI502" s="50">
        <v>0.06</v>
      </c>
      <c r="AJ502" s="50">
        <v>0.01</v>
      </c>
      <c r="AK502" s="50">
        <v>0.2</v>
      </c>
      <c r="AL502" s="50">
        <v>0.06</v>
      </c>
      <c r="AM502" s="50">
        <v>4</v>
      </c>
      <c r="AN502" s="50">
        <v>3</v>
      </c>
    </row>
    <row r="503" spans="1:40" ht="12.5" x14ac:dyDescent="0.25">
      <c r="A503" s="417"/>
      <c r="B503" s="418"/>
      <c r="C503" s="431"/>
      <c r="G503" s="225"/>
      <c r="L503" s="225"/>
      <c r="M503" s="191"/>
      <c r="O503" s="225"/>
      <c r="S503" s="225"/>
      <c r="T503" s="225"/>
      <c r="U503" s="239"/>
      <c r="V503" s="191"/>
      <c r="W503" s="239"/>
      <c r="X503" s="239"/>
      <c r="Y503" s="239"/>
      <c r="Z503" s="239"/>
      <c r="AA503" s="191"/>
      <c r="AB503" s="191"/>
      <c r="AC503" s="191"/>
      <c r="AD503" s="191"/>
    </row>
    <row r="504" spans="1:40" ht="12.5" x14ac:dyDescent="0.25">
      <c r="A504" s="417">
        <v>1</v>
      </c>
      <c r="B504" s="418" t="s">
        <v>949</v>
      </c>
      <c r="C504" s="431" t="s">
        <v>632</v>
      </c>
      <c r="D504" s="50">
        <v>1</v>
      </c>
      <c r="E504" s="239">
        <v>232.47</v>
      </c>
      <c r="F504" s="50">
        <v>86.2</v>
      </c>
      <c r="G504" s="225">
        <v>13.1</v>
      </c>
      <c r="H504" s="161">
        <v>4.8000000000000001E-2</v>
      </c>
      <c r="I504" s="50">
        <v>0.3</v>
      </c>
      <c r="J504" s="50">
        <v>0.3</v>
      </c>
      <c r="K504" s="50">
        <v>0</v>
      </c>
      <c r="L504" s="225">
        <v>0.1</v>
      </c>
      <c r="M504" s="191">
        <v>0.19</v>
      </c>
      <c r="N504" s="50">
        <v>0.1</v>
      </c>
      <c r="O504" s="225">
        <v>0</v>
      </c>
      <c r="P504" s="50">
        <v>0</v>
      </c>
      <c r="Q504" s="50">
        <v>0</v>
      </c>
      <c r="R504" s="50">
        <v>0</v>
      </c>
      <c r="S504" s="225"/>
      <c r="T504" s="225">
        <v>0</v>
      </c>
      <c r="U504" s="239">
        <v>5</v>
      </c>
      <c r="V504" s="191">
        <v>0.4</v>
      </c>
      <c r="W504" s="239">
        <v>7</v>
      </c>
      <c r="X504" s="239">
        <v>12</v>
      </c>
      <c r="Y504" s="239">
        <v>75</v>
      </c>
      <c r="Z504" s="239">
        <v>2</v>
      </c>
      <c r="AA504" s="191">
        <v>0.33</v>
      </c>
      <c r="AB504" s="191">
        <v>0.01</v>
      </c>
      <c r="AC504" s="191"/>
      <c r="AD504" s="191">
        <v>0.24</v>
      </c>
      <c r="AN504" s="50">
        <v>33</v>
      </c>
    </row>
    <row r="505" spans="1:40" ht="12.5" x14ac:dyDescent="0.25">
      <c r="A505" s="420"/>
      <c r="B505" s="418"/>
      <c r="C505" s="431"/>
      <c r="G505" s="225"/>
      <c r="L505" s="225"/>
      <c r="M505" s="191"/>
      <c r="O505" s="225"/>
      <c r="S505" s="225"/>
      <c r="T505" s="225"/>
      <c r="U505" s="239"/>
      <c r="V505" s="191"/>
      <c r="W505" s="239"/>
      <c r="X505" s="239"/>
      <c r="Y505" s="239"/>
      <c r="Z505" s="239"/>
      <c r="AA505" s="191"/>
      <c r="AB505" s="191"/>
      <c r="AC505" s="191"/>
      <c r="AD505" s="191"/>
    </row>
    <row r="506" spans="1:40" ht="12.5" x14ac:dyDescent="0.25">
      <c r="A506" s="417">
        <v>2</v>
      </c>
      <c r="B506" s="418" t="s">
        <v>954</v>
      </c>
      <c r="C506" s="431" t="s">
        <v>1309</v>
      </c>
      <c r="D506" s="50">
        <v>1</v>
      </c>
      <c r="E506" s="239">
        <v>195.9</v>
      </c>
      <c r="F506" s="50">
        <v>86.5</v>
      </c>
      <c r="G506" s="225">
        <v>9.1999999999999993</v>
      </c>
      <c r="H506" s="50">
        <v>0.13</v>
      </c>
      <c r="I506" s="50">
        <v>0.8</v>
      </c>
      <c r="J506" s="50">
        <v>0.8</v>
      </c>
      <c r="K506" s="50">
        <v>0</v>
      </c>
      <c r="L506" s="225">
        <v>3.2</v>
      </c>
      <c r="M506" s="191">
        <v>0.4</v>
      </c>
      <c r="N506" s="50">
        <v>0.1</v>
      </c>
      <c r="O506" s="225">
        <v>0</v>
      </c>
      <c r="P506" s="50">
        <v>0.01</v>
      </c>
      <c r="Q506" s="50">
        <v>0.02</v>
      </c>
      <c r="R506" s="50">
        <v>0.02</v>
      </c>
      <c r="S506" s="225">
        <v>0</v>
      </c>
      <c r="T506" s="225">
        <v>9.1999999999999993</v>
      </c>
      <c r="U506" s="239">
        <v>30</v>
      </c>
      <c r="V506" s="191">
        <v>0.3</v>
      </c>
      <c r="W506" s="239">
        <v>8</v>
      </c>
      <c r="X506" s="239">
        <v>19</v>
      </c>
      <c r="Y506" s="239">
        <v>176</v>
      </c>
      <c r="Z506" s="239">
        <v>1</v>
      </c>
      <c r="AA506" s="191">
        <v>0.22</v>
      </c>
      <c r="AB506" s="191">
        <v>0.1</v>
      </c>
      <c r="AC506" s="191">
        <v>0.5</v>
      </c>
      <c r="AD506" s="191">
        <v>85</v>
      </c>
      <c r="AE506" s="50">
        <v>4</v>
      </c>
      <c r="AF506" s="50">
        <v>23</v>
      </c>
      <c r="AG506" s="50">
        <v>0</v>
      </c>
      <c r="AH506" s="50">
        <v>0.19</v>
      </c>
      <c r="AI506" s="50">
        <v>0.08</v>
      </c>
      <c r="AJ506" s="50">
        <v>0.02</v>
      </c>
      <c r="AK506" s="50">
        <v>0.3</v>
      </c>
      <c r="AL506" s="50">
        <v>0.04</v>
      </c>
      <c r="AM506" s="50">
        <v>30</v>
      </c>
      <c r="AN506" s="50">
        <v>53</v>
      </c>
    </row>
    <row r="507" spans="1:40" ht="12.5" x14ac:dyDescent="0.25">
      <c r="A507" s="417"/>
      <c r="B507" s="418"/>
      <c r="C507" s="431"/>
      <c r="G507" s="225"/>
      <c r="L507" s="225"/>
      <c r="M507" s="191"/>
      <c r="O507" s="225"/>
      <c r="S507" s="225"/>
      <c r="T507" s="225"/>
      <c r="U507" s="239"/>
      <c r="V507" s="191"/>
      <c r="W507" s="239"/>
      <c r="X507" s="239"/>
      <c r="Y507" s="239"/>
      <c r="Z507" s="239"/>
      <c r="AA507" s="191"/>
      <c r="AB507" s="191"/>
      <c r="AC507" s="191"/>
      <c r="AD507" s="191"/>
    </row>
    <row r="508" spans="1:40" ht="12.5" x14ac:dyDescent="0.25">
      <c r="A508" s="417">
        <v>1</v>
      </c>
      <c r="B508" s="418" t="s">
        <v>955</v>
      </c>
      <c r="C508" s="431" t="s">
        <v>1308</v>
      </c>
      <c r="D508" s="50">
        <v>1</v>
      </c>
      <c r="E508" s="239">
        <v>194.3</v>
      </c>
      <c r="F508" s="50">
        <v>88.3</v>
      </c>
      <c r="G508" s="225">
        <v>10.199999999999999</v>
      </c>
      <c r="H508" s="50">
        <v>0.11</v>
      </c>
      <c r="I508" s="50">
        <v>0.7</v>
      </c>
      <c r="J508" s="50">
        <v>0.7</v>
      </c>
      <c r="K508" s="50">
        <v>0</v>
      </c>
      <c r="L508" s="225">
        <v>0.2</v>
      </c>
      <c r="M508" s="191">
        <v>0.4</v>
      </c>
      <c r="N508" s="50">
        <v>0.2</v>
      </c>
      <c r="O508" s="225">
        <v>0</v>
      </c>
      <c r="P508" s="50">
        <v>0.02</v>
      </c>
      <c r="Q508" s="50">
        <v>0.04</v>
      </c>
      <c r="R508" s="50">
        <v>0.04</v>
      </c>
      <c r="S508" s="225">
        <v>0</v>
      </c>
      <c r="T508" s="225">
        <v>10.199999999999999</v>
      </c>
      <c r="U508" s="239">
        <v>11</v>
      </c>
      <c r="V508" s="191">
        <v>0.2</v>
      </c>
      <c r="W508" s="239">
        <v>11</v>
      </c>
      <c r="X508" s="239">
        <v>17</v>
      </c>
      <c r="Y508" s="239">
        <v>200</v>
      </c>
      <c r="Z508" s="239">
        <v>1</v>
      </c>
      <c r="AA508" s="191">
        <v>0.05</v>
      </c>
      <c r="AB508" s="191">
        <v>0.04</v>
      </c>
      <c r="AC508" s="191">
        <v>0.2</v>
      </c>
      <c r="AD508" s="191">
        <v>14</v>
      </c>
      <c r="AE508" s="50">
        <v>3</v>
      </c>
      <c r="AF508" s="50">
        <v>17</v>
      </c>
      <c r="AG508" s="50">
        <v>0</v>
      </c>
      <c r="AH508" s="50">
        <v>0.09</v>
      </c>
      <c r="AI508" s="50">
        <v>0.09</v>
      </c>
      <c r="AJ508" s="50">
        <v>0.03</v>
      </c>
      <c r="AK508" s="50">
        <v>0.4</v>
      </c>
      <c r="AL508" s="50">
        <v>0.04</v>
      </c>
      <c r="AM508" s="50">
        <v>30</v>
      </c>
      <c r="AN508" s="50">
        <v>50</v>
      </c>
    </row>
    <row r="509" spans="1:40" ht="12.5" x14ac:dyDescent="0.25">
      <c r="A509" s="417"/>
      <c r="B509" s="418"/>
      <c r="C509" s="431"/>
      <c r="G509" s="225"/>
      <c r="L509" s="225"/>
      <c r="M509" s="191"/>
      <c r="O509" s="225"/>
      <c r="S509" s="225"/>
      <c r="T509" s="225"/>
      <c r="U509" s="239"/>
      <c r="V509" s="191"/>
      <c r="W509" s="239"/>
      <c r="X509" s="239"/>
      <c r="Y509" s="239"/>
      <c r="Z509" s="239"/>
      <c r="AA509" s="191"/>
      <c r="AB509" s="191"/>
      <c r="AC509" s="191"/>
      <c r="AD509" s="191"/>
    </row>
    <row r="510" spans="1:40" ht="12.5" x14ac:dyDescent="0.25">
      <c r="A510" s="417">
        <v>1</v>
      </c>
      <c r="B510" s="418" t="s">
        <v>956</v>
      </c>
      <c r="C510" s="431" t="s">
        <v>1310</v>
      </c>
      <c r="D510" s="50">
        <v>1</v>
      </c>
      <c r="E510" s="239">
        <v>184.6</v>
      </c>
      <c r="F510" s="50">
        <v>87.8</v>
      </c>
      <c r="G510" s="225">
        <v>8.6</v>
      </c>
      <c r="H510" s="50">
        <v>0.11</v>
      </c>
      <c r="I510" s="50">
        <v>0.7</v>
      </c>
      <c r="J510" s="50">
        <v>0.7</v>
      </c>
      <c r="K510" s="50">
        <v>0</v>
      </c>
      <c r="L510" s="225">
        <v>2</v>
      </c>
      <c r="M510" s="191">
        <v>0.4</v>
      </c>
      <c r="N510" s="50">
        <v>0.1</v>
      </c>
      <c r="O510" s="225">
        <v>0</v>
      </c>
      <c r="P510" s="50" t="s">
        <v>501</v>
      </c>
      <c r="Q510" s="50" t="s">
        <v>501</v>
      </c>
      <c r="R510" s="50">
        <v>0.01</v>
      </c>
      <c r="S510" s="225">
        <v>0</v>
      </c>
      <c r="T510" s="225">
        <v>8.6</v>
      </c>
      <c r="U510" s="239">
        <v>4</v>
      </c>
      <c r="V510" s="191">
        <v>0.3</v>
      </c>
      <c r="W510" s="239">
        <v>8</v>
      </c>
      <c r="X510" s="239">
        <v>17</v>
      </c>
      <c r="Y510" s="239">
        <v>201</v>
      </c>
      <c r="Z510" s="239">
        <v>4</v>
      </c>
      <c r="AA510" s="191">
        <v>0.09</v>
      </c>
      <c r="AB510" s="191">
        <v>0.08</v>
      </c>
      <c r="AC510" s="191">
        <v>0.4</v>
      </c>
      <c r="AD510" s="191">
        <v>50</v>
      </c>
      <c r="AE510" s="50">
        <v>6</v>
      </c>
      <c r="AF510" s="50">
        <v>39</v>
      </c>
      <c r="AG510" s="50">
        <v>0</v>
      </c>
      <c r="AH510" s="50">
        <v>0.7</v>
      </c>
      <c r="AI510" s="50">
        <v>0.02</v>
      </c>
      <c r="AJ510" s="50">
        <v>0.02</v>
      </c>
      <c r="AK510" s="50">
        <v>0.6</v>
      </c>
      <c r="AL510" s="50">
        <v>0.01</v>
      </c>
      <c r="AM510" s="50">
        <v>2</v>
      </c>
      <c r="AN510" s="50">
        <v>8</v>
      </c>
    </row>
    <row r="511" spans="1:40" ht="24.75" customHeight="1" x14ac:dyDescent="0.25">
      <c r="A511" s="420"/>
      <c r="B511" s="418"/>
      <c r="C511" s="431"/>
      <c r="G511" s="225"/>
      <c r="L511" s="225"/>
      <c r="M511" s="191"/>
      <c r="O511" s="225"/>
      <c r="S511" s="225"/>
      <c r="T511" s="225"/>
      <c r="U511" s="239"/>
      <c r="V511" s="191"/>
      <c r="W511" s="239"/>
      <c r="X511" s="239"/>
      <c r="Y511" s="239"/>
      <c r="Z511" s="239"/>
      <c r="AA511" s="191"/>
      <c r="AB511" s="191"/>
      <c r="AC511" s="191"/>
      <c r="AD511" s="191"/>
    </row>
    <row r="512" spans="1:40" ht="15.75" customHeight="1" x14ac:dyDescent="0.25">
      <c r="A512" s="417">
        <v>2</v>
      </c>
      <c r="B512" s="418" t="s">
        <v>957</v>
      </c>
      <c r="C512" s="431" t="s">
        <v>1311</v>
      </c>
      <c r="D512" s="50">
        <v>1</v>
      </c>
      <c r="E512" s="239">
        <v>1059.0999999999999</v>
      </c>
      <c r="F512" s="50">
        <v>31.8</v>
      </c>
      <c r="G512" s="225">
        <v>53.1</v>
      </c>
      <c r="H512" s="50">
        <v>0.57999999999999996</v>
      </c>
      <c r="I512" s="50">
        <v>3.6</v>
      </c>
      <c r="J512" s="50">
        <v>3.6</v>
      </c>
      <c r="K512" s="50">
        <v>0</v>
      </c>
      <c r="L512" s="225">
        <v>8.1999999999999993</v>
      </c>
      <c r="M512" s="191">
        <v>2.5</v>
      </c>
      <c r="N512" s="50">
        <v>0.8</v>
      </c>
      <c r="O512" s="225">
        <v>0</v>
      </c>
      <c r="P512" s="50">
        <v>0.08</v>
      </c>
      <c r="Q512" s="50">
        <v>0.28000000000000003</v>
      </c>
      <c r="R512" s="50">
        <v>0.37</v>
      </c>
      <c r="S512" s="225">
        <v>0</v>
      </c>
      <c r="T512" s="225">
        <v>53.1</v>
      </c>
      <c r="U512" s="239">
        <v>28</v>
      </c>
      <c r="V512" s="191">
        <v>4.0999999999999996</v>
      </c>
      <c r="W512" s="239">
        <v>42</v>
      </c>
      <c r="X512" s="239">
        <v>119</v>
      </c>
      <c r="Y512" s="239">
        <v>996</v>
      </c>
      <c r="Z512" s="239">
        <v>7</v>
      </c>
      <c r="AA512" s="191">
        <v>0.56999999999999995</v>
      </c>
      <c r="AB512" s="191">
        <v>0.36</v>
      </c>
      <c r="AC512" s="191">
        <v>6.5</v>
      </c>
      <c r="AD512" s="191">
        <v>305</v>
      </c>
      <c r="AE512" s="50">
        <v>60</v>
      </c>
      <c r="AF512" s="50">
        <v>359</v>
      </c>
      <c r="AG512" s="50">
        <v>0</v>
      </c>
      <c r="AH512" s="191">
        <v>0</v>
      </c>
      <c r="AI512" s="50" t="s">
        <v>501</v>
      </c>
      <c r="AJ512" s="50">
        <v>0.21</v>
      </c>
      <c r="AK512" s="50">
        <v>4.4000000000000004</v>
      </c>
      <c r="AL512" s="191">
        <v>6.7000000000000004E-2</v>
      </c>
      <c r="AM512" s="50" t="s">
        <v>501</v>
      </c>
      <c r="AN512" s="50">
        <v>5</v>
      </c>
    </row>
    <row r="513" spans="1:40" ht="13.5" customHeight="1" x14ac:dyDescent="0.25">
      <c r="A513" s="417"/>
      <c r="B513" s="418"/>
      <c r="C513" s="431"/>
      <c r="G513" s="225"/>
      <c r="L513" s="225"/>
      <c r="M513" s="191"/>
      <c r="O513" s="225"/>
      <c r="S513" s="225"/>
      <c r="T513" s="225"/>
      <c r="U513" s="239"/>
      <c r="V513" s="191"/>
      <c r="W513" s="239"/>
      <c r="X513" s="239"/>
      <c r="Y513" s="239"/>
      <c r="Z513" s="239"/>
      <c r="AA513" s="191"/>
      <c r="AB513" s="191"/>
      <c r="AC513" s="191"/>
      <c r="AD513" s="191"/>
      <c r="AL513" s="191"/>
    </row>
    <row r="514" spans="1:40" ht="15.75" customHeight="1" x14ac:dyDescent="0.25">
      <c r="A514" s="417">
        <v>2</v>
      </c>
      <c r="B514" s="418" t="s">
        <v>965</v>
      </c>
      <c r="C514" s="431" t="s">
        <v>1464</v>
      </c>
      <c r="D514" s="50">
        <v>1</v>
      </c>
      <c r="E514" s="239">
        <v>2568.65</v>
      </c>
      <c r="F514" s="50">
        <v>1.4</v>
      </c>
      <c r="G514" s="225">
        <v>14.7</v>
      </c>
      <c r="H514" s="191">
        <v>3.9360000000000004</v>
      </c>
      <c r="I514" s="50">
        <v>24.6</v>
      </c>
      <c r="J514" s="50">
        <v>24.6</v>
      </c>
      <c r="K514" s="50">
        <v>0</v>
      </c>
      <c r="L514" s="225">
        <v>6</v>
      </c>
      <c r="M514" s="191">
        <v>3.15</v>
      </c>
      <c r="N514" s="50">
        <v>50</v>
      </c>
      <c r="O514" s="225">
        <v>0</v>
      </c>
      <c r="P514" s="50">
        <v>10.119999999999999</v>
      </c>
      <c r="Q514" s="50">
        <v>20.420000000000002</v>
      </c>
      <c r="R514" s="50">
        <v>17.010000000000002</v>
      </c>
      <c r="S514" s="225"/>
      <c r="T514" s="225">
        <v>3.5</v>
      </c>
      <c r="U514" s="239">
        <v>34</v>
      </c>
      <c r="V514" s="191">
        <v>1.7</v>
      </c>
      <c r="W514" s="239">
        <v>157</v>
      </c>
      <c r="X514" s="239">
        <v>328</v>
      </c>
      <c r="Y514" s="239">
        <v>721</v>
      </c>
      <c r="Z514" s="239">
        <v>478</v>
      </c>
      <c r="AA514" s="191">
        <v>2.5099999999999998</v>
      </c>
      <c r="AB514" s="191">
        <v>0.56000000000000005</v>
      </c>
      <c r="AC514" s="191"/>
      <c r="AD514" s="191">
        <v>1.54</v>
      </c>
      <c r="AE514" s="50">
        <v>0</v>
      </c>
      <c r="AG514" s="50">
        <v>0</v>
      </c>
      <c r="AH514" s="191">
        <v>4.7</v>
      </c>
      <c r="AI514" s="50">
        <v>0.14000000000000001</v>
      </c>
      <c r="AJ514" s="191">
        <v>0.1</v>
      </c>
      <c r="AK514" s="50">
        <v>13.1</v>
      </c>
      <c r="AL514" s="191">
        <v>0.378</v>
      </c>
      <c r="AM514" s="50">
        <v>78</v>
      </c>
      <c r="AN514" s="50">
        <v>0</v>
      </c>
    </row>
    <row r="515" spans="1:40" ht="12.5" x14ac:dyDescent="0.25">
      <c r="A515" s="420"/>
      <c r="B515" s="418"/>
      <c r="C515" s="431"/>
      <c r="G515" s="225"/>
      <c r="L515" s="225"/>
      <c r="M515" s="191"/>
      <c r="O515" s="225"/>
      <c r="S515" s="225"/>
      <c r="T515" s="225"/>
      <c r="U515" s="239"/>
      <c r="V515" s="191"/>
      <c r="W515" s="239"/>
      <c r="X515" s="239"/>
      <c r="Y515" s="239"/>
      <c r="Z515" s="239"/>
      <c r="AA515" s="191"/>
      <c r="AB515" s="191"/>
      <c r="AC515" s="191"/>
      <c r="AD515" s="191"/>
    </row>
    <row r="516" spans="1:40" ht="12.5" x14ac:dyDescent="0.25">
      <c r="A516" s="417">
        <v>1</v>
      </c>
      <c r="B516" s="418" t="s">
        <v>966</v>
      </c>
      <c r="C516" s="431" t="s">
        <v>1316</v>
      </c>
      <c r="D516" s="50">
        <v>1</v>
      </c>
      <c r="E516" s="239">
        <v>253.8</v>
      </c>
      <c r="F516" s="50">
        <v>83.4</v>
      </c>
      <c r="G516" s="225">
        <v>14.4</v>
      </c>
      <c r="H516" s="50">
        <v>0.05</v>
      </c>
      <c r="I516" s="239">
        <v>0.3</v>
      </c>
      <c r="J516" s="50">
        <v>0.3</v>
      </c>
      <c r="K516" s="50">
        <v>0</v>
      </c>
      <c r="L516" s="225">
        <v>3</v>
      </c>
      <c r="M516" s="191">
        <v>0.2</v>
      </c>
      <c r="N516" s="50">
        <v>0.1</v>
      </c>
      <c r="O516" s="225">
        <v>0</v>
      </c>
      <c r="P516" s="50">
        <v>0.01</v>
      </c>
      <c r="Q516" s="50">
        <v>0.02</v>
      </c>
      <c r="R516" s="50">
        <v>0.02</v>
      </c>
      <c r="S516" s="225">
        <v>0</v>
      </c>
      <c r="T516" s="225">
        <v>14.4</v>
      </c>
      <c r="U516" s="239">
        <v>5</v>
      </c>
      <c r="V516" s="191">
        <v>0.4</v>
      </c>
      <c r="W516" s="239">
        <v>4</v>
      </c>
      <c r="X516" s="239">
        <v>9</v>
      </c>
      <c r="Y516" s="239">
        <v>85</v>
      </c>
      <c r="Z516" s="239">
        <v>3</v>
      </c>
      <c r="AA516" s="191">
        <v>0.14000000000000001</v>
      </c>
      <c r="AB516" s="191">
        <v>0.1</v>
      </c>
      <c r="AC516" s="191">
        <v>1</v>
      </c>
      <c r="AD516" s="191">
        <v>95</v>
      </c>
      <c r="AE516" s="50">
        <v>3</v>
      </c>
      <c r="AF516" s="50">
        <v>18</v>
      </c>
      <c r="AG516" s="50">
        <v>0</v>
      </c>
      <c r="AH516" s="50">
        <v>0.18</v>
      </c>
      <c r="AI516" s="50">
        <v>0.02</v>
      </c>
      <c r="AJ516" s="50">
        <v>0.01</v>
      </c>
      <c r="AK516" s="50">
        <v>0.3</v>
      </c>
      <c r="AL516" s="50">
        <v>0.01</v>
      </c>
      <c r="AM516" s="50">
        <v>1</v>
      </c>
      <c r="AN516" s="50">
        <v>4</v>
      </c>
    </row>
    <row r="517" spans="1:40" ht="12.5" x14ac:dyDescent="0.25">
      <c r="A517" s="420"/>
      <c r="B517" s="418"/>
      <c r="C517" s="431"/>
      <c r="G517" s="225"/>
      <c r="L517" s="225"/>
      <c r="M517" s="191"/>
      <c r="O517" s="225"/>
      <c r="S517" s="225"/>
      <c r="T517" s="225"/>
      <c r="U517" s="239"/>
      <c r="V517" s="191"/>
      <c r="W517" s="239"/>
      <c r="X517" s="239"/>
      <c r="Y517" s="239"/>
      <c r="Z517" s="239"/>
      <c r="AA517" s="191"/>
      <c r="AB517" s="191"/>
      <c r="AC517" s="191"/>
      <c r="AD517" s="191"/>
    </row>
    <row r="518" spans="1:40" ht="12.5" x14ac:dyDescent="0.25">
      <c r="A518" s="417">
        <v>2</v>
      </c>
      <c r="B518" s="418" t="s">
        <v>969</v>
      </c>
      <c r="C518" s="431" t="s">
        <v>1194</v>
      </c>
      <c r="D518" s="50">
        <v>1</v>
      </c>
      <c r="E518" s="239">
        <v>228.9</v>
      </c>
      <c r="F518" s="50">
        <v>85.3</v>
      </c>
      <c r="G518" s="225">
        <v>12.1</v>
      </c>
      <c r="H518" s="50">
        <v>0.06</v>
      </c>
      <c r="I518" s="50">
        <v>0.4</v>
      </c>
      <c r="J518" s="50">
        <v>0.4</v>
      </c>
      <c r="K518" s="50">
        <v>0</v>
      </c>
      <c r="L518" s="225">
        <v>1.8</v>
      </c>
      <c r="M518" s="191">
        <v>0.4</v>
      </c>
      <c r="N518" s="50">
        <v>0.1</v>
      </c>
      <c r="O518" s="225">
        <v>0</v>
      </c>
      <c r="P518" s="50">
        <v>0.01</v>
      </c>
      <c r="Q518" s="50">
        <v>0.01</v>
      </c>
      <c r="R518" s="50">
        <v>0.03</v>
      </c>
      <c r="S518" s="225">
        <v>0</v>
      </c>
      <c r="T518" s="225">
        <v>12.1</v>
      </c>
      <c r="U518" s="239">
        <v>4</v>
      </c>
      <c r="V518" s="191">
        <v>0.3</v>
      </c>
      <c r="W518" s="239">
        <v>10</v>
      </c>
      <c r="X518" s="239">
        <v>6</v>
      </c>
      <c r="Y518" s="239">
        <v>159</v>
      </c>
      <c r="Z518" s="239">
        <v>1</v>
      </c>
      <c r="AA518" s="191">
        <v>0.03</v>
      </c>
      <c r="AB518" s="191">
        <v>0.04</v>
      </c>
      <c r="AC518" s="191">
        <v>0.7</v>
      </c>
      <c r="AD518" s="191">
        <v>440</v>
      </c>
      <c r="AE518" s="50">
        <v>5</v>
      </c>
      <c r="AF518" s="50">
        <v>31</v>
      </c>
      <c r="AG518" s="50">
        <v>0</v>
      </c>
      <c r="AH518" s="191">
        <v>0</v>
      </c>
      <c r="AI518" s="50">
        <v>0.08</v>
      </c>
      <c r="AJ518" s="50">
        <v>0.02</v>
      </c>
      <c r="AK518" s="50">
        <v>0.3</v>
      </c>
      <c r="AL518" s="191">
        <v>5.5E-2</v>
      </c>
      <c r="AM518" s="50">
        <v>16</v>
      </c>
      <c r="AN518" s="50">
        <v>43</v>
      </c>
    </row>
    <row r="519" spans="1:40" ht="12.5" x14ac:dyDescent="0.25">
      <c r="A519" s="417"/>
      <c r="B519" s="418"/>
      <c r="C519" s="431"/>
      <c r="G519" s="225"/>
      <c r="L519" s="225"/>
      <c r="M519" s="191"/>
      <c r="O519" s="225"/>
      <c r="S519" s="225"/>
      <c r="T519" s="225"/>
      <c r="U519" s="239"/>
      <c r="V519" s="191"/>
      <c r="W519" s="239"/>
      <c r="X519" s="239"/>
      <c r="Y519" s="239"/>
      <c r="Z519" s="239"/>
      <c r="AA519" s="191"/>
      <c r="AB519" s="191"/>
      <c r="AC519" s="191"/>
      <c r="AD519" s="191"/>
      <c r="AH519" s="191"/>
      <c r="AL519" s="191"/>
    </row>
    <row r="520" spans="1:40" ht="12.5" x14ac:dyDescent="0.25">
      <c r="A520" s="417">
        <v>1</v>
      </c>
      <c r="B520" s="418" t="s">
        <v>975</v>
      </c>
      <c r="C520" s="431" t="s">
        <v>310</v>
      </c>
      <c r="D520" s="50">
        <v>1</v>
      </c>
      <c r="E520" s="239">
        <v>2392.0100000000002</v>
      </c>
      <c r="F520" s="225">
        <v>6.29</v>
      </c>
      <c r="G520" s="225">
        <v>13.91</v>
      </c>
      <c r="H520" s="191">
        <v>3.9263999999999997</v>
      </c>
      <c r="I520" s="225">
        <v>24.54</v>
      </c>
      <c r="J520" s="225">
        <v>24.54</v>
      </c>
      <c r="K520" s="50">
        <v>0</v>
      </c>
      <c r="L520" s="225">
        <v>3.9</v>
      </c>
      <c r="M520" s="191">
        <v>4.88</v>
      </c>
      <c r="N520" s="225">
        <v>45.85</v>
      </c>
      <c r="O520" s="225">
        <v>0</v>
      </c>
      <c r="P520" s="191">
        <v>8.6739999999999995</v>
      </c>
      <c r="Q520" s="191">
        <v>14.257999999999999</v>
      </c>
      <c r="R520" s="191">
        <v>20.904</v>
      </c>
      <c r="S520" s="225"/>
      <c r="T520" s="225">
        <v>1</v>
      </c>
      <c r="U520" s="239">
        <v>43</v>
      </c>
      <c r="V520" s="191">
        <v>14.97</v>
      </c>
      <c r="W520" s="239">
        <v>535</v>
      </c>
      <c r="X520" s="239">
        <v>1174</v>
      </c>
      <c r="Y520" s="239">
        <v>807</v>
      </c>
      <c r="Z520" s="239">
        <v>18</v>
      </c>
      <c r="AA520" s="191">
        <v>7.46</v>
      </c>
      <c r="AB520" s="191">
        <v>1.387</v>
      </c>
      <c r="AC520" s="191">
        <v>5.6</v>
      </c>
      <c r="AD520" s="191">
        <v>3.0209999999999999</v>
      </c>
      <c r="AH520" s="191">
        <v>0</v>
      </c>
      <c r="AI520" s="50">
        <v>0.21</v>
      </c>
      <c r="AJ520" s="50">
        <v>0.32</v>
      </c>
      <c r="AK520" s="225">
        <v>1.7450000000000001</v>
      </c>
      <c r="AL520" s="191">
        <v>0.224</v>
      </c>
      <c r="AM520" s="50">
        <v>58</v>
      </c>
      <c r="AN520" s="239">
        <v>1.9</v>
      </c>
    </row>
    <row r="521" spans="1:40" ht="12.5" x14ac:dyDescent="0.25">
      <c r="A521" s="417"/>
      <c r="B521" s="418"/>
      <c r="C521" s="431"/>
      <c r="G521" s="225"/>
      <c r="L521" s="225"/>
      <c r="M521" s="191"/>
      <c r="O521" s="225"/>
      <c r="S521" s="225"/>
      <c r="T521" s="225"/>
      <c r="U521" s="239"/>
      <c r="V521" s="191"/>
      <c r="W521" s="239"/>
      <c r="X521" s="239"/>
      <c r="Y521" s="239"/>
      <c r="Z521" s="239"/>
      <c r="AA521" s="191"/>
      <c r="AB521" s="191"/>
    </row>
    <row r="522" spans="1:40" ht="12.5" x14ac:dyDescent="0.25">
      <c r="A522" s="417">
        <v>1</v>
      </c>
      <c r="B522" s="418" t="s">
        <v>976</v>
      </c>
      <c r="C522" s="431" t="s">
        <v>309</v>
      </c>
      <c r="D522" s="50">
        <v>1</v>
      </c>
      <c r="E522" s="239">
        <v>1614.11</v>
      </c>
      <c r="F522" s="50">
        <v>4.5</v>
      </c>
      <c r="G522" s="225">
        <v>17.899999999999999</v>
      </c>
      <c r="H522" s="191">
        <v>2.9760000000000004</v>
      </c>
      <c r="I522" s="50">
        <v>18.600000000000001</v>
      </c>
      <c r="J522" s="50">
        <v>18.600000000000001</v>
      </c>
      <c r="K522" s="50">
        <v>0</v>
      </c>
      <c r="L522" s="225">
        <v>35.9</v>
      </c>
      <c r="M522" s="191">
        <v>4.37</v>
      </c>
      <c r="N522" s="50">
        <v>19.399999999999999</v>
      </c>
      <c r="O522" s="225">
        <v>0</v>
      </c>
      <c r="P522" s="50">
        <v>3.67</v>
      </c>
      <c r="Q522" s="50">
        <v>6.03</v>
      </c>
      <c r="R522" s="50">
        <v>8.84</v>
      </c>
      <c r="S522" s="225"/>
      <c r="T522" s="225">
        <v>0</v>
      </c>
      <c r="U522" s="239">
        <v>55</v>
      </c>
      <c r="V522" s="191">
        <v>3.3</v>
      </c>
      <c r="W522" s="239">
        <v>262</v>
      </c>
      <c r="X522" s="239">
        <v>92</v>
      </c>
      <c r="Y522" s="239">
        <v>919</v>
      </c>
      <c r="Z522" s="239">
        <v>18</v>
      </c>
      <c r="AA522" s="191">
        <v>10.3</v>
      </c>
      <c r="AB522" s="191">
        <v>0.69</v>
      </c>
      <c r="AC522" s="191">
        <v>5.6</v>
      </c>
      <c r="AD522" s="191">
        <v>3.016</v>
      </c>
      <c r="AE522" s="50">
        <v>3</v>
      </c>
      <c r="AI522" s="50">
        <v>0.09</v>
      </c>
      <c r="AJ522" s="50">
        <v>7.0000000000000007E-2</v>
      </c>
      <c r="AK522" s="50">
        <v>0.9</v>
      </c>
      <c r="AL522" s="50">
        <v>0.09</v>
      </c>
      <c r="AM522" s="50">
        <v>32</v>
      </c>
      <c r="AN522" s="50">
        <v>0</v>
      </c>
    </row>
    <row r="523" spans="1:40" ht="12.5" x14ac:dyDescent="0.25">
      <c r="A523" s="420"/>
      <c r="B523" s="418"/>
      <c r="C523" s="431"/>
      <c r="G523" s="225"/>
      <c r="L523" s="225"/>
      <c r="M523" s="191"/>
      <c r="O523" s="225"/>
      <c r="S523" s="225"/>
      <c r="T523" s="225"/>
      <c r="U523" s="239"/>
      <c r="V523" s="191"/>
      <c r="W523" s="239"/>
      <c r="X523" s="239"/>
      <c r="Y523" s="239"/>
      <c r="Z523" s="239"/>
      <c r="AA523" s="191"/>
      <c r="AB523" s="191"/>
    </row>
    <row r="524" spans="1:40" ht="14.25" customHeight="1" x14ac:dyDescent="0.25">
      <c r="A524" s="417">
        <v>2</v>
      </c>
      <c r="B524" s="418" t="s">
        <v>977</v>
      </c>
      <c r="C524" s="431" t="s">
        <v>1320</v>
      </c>
      <c r="D524" s="50">
        <v>1</v>
      </c>
      <c r="E524" s="239">
        <v>253.5</v>
      </c>
      <c r="F524" s="50">
        <v>83.8</v>
      </c>
      <c r="G524" s="225">
        <v>13.4</v>
      </c>
      <c r="H524" s="50">
        <v>0.06</v>
      </c>
      <c r="I524" s="50">
        <v>0.4</v>
      </c>
      <c r="J524" s="50">
        <v>0.4</v>
      </c>
      <c r="K524" s="50">
        <v>0</v>
      </c>
      <c r="L524" s="225">
        <v>1.9</v>
      </c>
      <c r="M524" s="191">
        <v>0.4</v>
      </c>
      <c r="N524" s="50">
        <v>0.1</v>
      </c>
      <c r="O524" s="225">
        <v>0</v>
      </c>
      <c r="P524" s="50">
        <v>0.01</v>
      </c>
      <c r="Q524" s="50">
        <v>0.04</v>
      </c>
      <c r="R524" s="50">
        <v>0.05</v>
      </c>
      <c r="S524" s="225" t="s">
        <v>501</v>
      </c>
      <c r="T524" s="225">
        <v>13.4</v>
      </c>
      <c r="U524" s="239">
        <v>11</v>
      </c>
      <c r="V524" s="191">
        <v>0.7</v>
      </c>
      <c r="W524" s="239">
        <v>8</v>
      </c>
      <c r="X524" s="239">
        <v>17</v>
      </c>
      <c r="Y524" s="239">
        <v>197</v>
      </c>
      <c r="Z524" s="239">
        <v>4</v>
      </c>
      <c r="AA524" s="191">
        <v>0.04</v>
      </c>
      <c r="AB524" s="191">
        <v>0.13</v>
      </c>
      <c r="AC524" s="191">
        <v>0.1</v>
      </c>
      <c r="AD524" s="191">
        <v>45</v>
      </c>
      <c r="AE524" s="50" t="s">
        <v>501</v>
      </c>
      <c r="AF524" s="50" t="s">
        <v>501</v>
      </c>
      <c r="AG524" s="50">
        <v>0</v>
      </c>
      <c r="AH524" s="50">
        <v>0.55000000000000004</v>
      </c>
      <c r="AI524" s="50">
        <v>0.02</v>
      </c>
      <c r="AJ524" s="50">
        <v>0.03</v>
      </c>
      <c r="AK524" s="50">
        <v>0.2</v>
      </c>
      <c r="AL524" s="50">
        <v>0.04</v>
      </c>
      <c r="AM524" s="50">
        <v>3</v>
      </c>
      <c r="AN524" s="50">
        <v>15</v>
      </c>
    </row>
    <row r="525" spans="1:40" ht="12.5" x14ac:dyDescent="0.25">
      <c r="A525" s="417"/>
      <c r="B525" s="418"/>
      <c r="C525" s="431"/>
      <c r="G525" s="225"/>
      <c r="L525" s="225"/>
      <c r="M525" s="191"/>
      <c r="O525" s="225"/>
      <c r="S525" s="225"/>
      <c r="T525" s="225"/>
      <c r="U525" s="239"/>
      <c r="V525" s="191"/>
      <c r="W525" s="239"/>
      <c r="X525" s="239"/>
      <c r="Y525" s="239"/>
      <c r="Z525" s="239"/>
      <c r="AA525" s="191"/>
      <c r="AB525" s="191"/>
      <c r="AC525" s="191"/>
      <c r="AD525" s="191"/>
    </row>
    <row r="526" spans="1:40" ht="12.5" x14ac:dyDescent="0.25">
      <c r="A526" s="417">
        <v>2</v>
      </c>
      <c r="B526" s="418" t="s">
        <v>982</v>
      </c>
      <c r="C526" s="431" t="s">
        <v>311</v>
      </c>
      <c r="D526" s="50">
        <v>1</v>
      </c>
      <c r="E526" s="239">
        <v>138.5</v>
      </c>
      <c r="F526" s="50">
        <v>90.7</v>
      </c>
      <c r="G526" s="225">
        <v>6</v>
      </c>
      <c r="H526" s="50">
        <v>0.11</v>
      </c>
      <c r="I526" s="50">
        <v>0.7</v>
      </c>
      <c r="J526" s="50">
        <v>0.7</v>
      </c>
      <c r="K526" s="50">
        <v>0</v>
      </c>
      <c r="L526" s="225">
        <v>1.9</v>
      </c>
      <c r="M526" s="191">
        <v>0.5</v>
      </c>
      <c r="N526" s="50">
        <v>0.3</v>
      </c>
      <c r="O526" s="225">
        <v>0</v>
      </c>
      <c r="P526" s="50">
        <v>0.02</v>
      </c>
      <c r="Q526" s="50">
        <v>0.04</v>
      </c>
      <c r="R526" s="50">
        <v>0.15</v>
      </c>
      <c r="S526" s="225">
        <v>0</v>
      </c>
      <c r="T526" s="225">
        <v>6</v>
      </c>
      <c r="U526" s="239">
        <v>9</v>
      </c>
      <c r="V526" s="191">
        <v>0.7</v>
      </c>
      <c r="W526" s="239">
        <v>11</v>
      </c>
      <c r="X526" s="239">
        <v>28</v>
      </c>
      <c r="Y526" s="239">
        <v>170</v>
      </c>
      <c r="Z526" s="239">
        <v>4</v>
      </c>
      <c r="AA526" s="191">
        <v>0.16</v>
      </c>
      <c r="AB526" s="191">
        <v>0.14000000000000001</v>
      </c>
      <c r="AC526" s="191">
        <v>0.3</v>
      </c>
      <c r="AD526" s="191">
        <v>340</v>
      </c>
      <c r="AE526" s="50">
        <v>1</v>
      </c>
      <c r="AF526" s="50">
        <v>7</v>
      </c>
      <c r="AG526" s="50">
        <v>0</v>
      </c>
      <c r="AH526" s="50">
        <v>0.12</v>
      </c>
      <c r="AI526" s="50">
        <v>0.03</v>
      </c>
      <c r="AJ526" s="50">
        <v>0.02</v>
      </c>
      <c r="AK526" s="50">
        <v>0.3</v>
      </c>
      <c r="AL526" s="50">
        <v>0.04</v>
      </c>
      <c r="AM526" s="50">
        <v>37</v>
      </c>
      <c r="AN526" s="50">
        <v>58</v>
      </c>
    </row>
    <row r="527" spans="1:40" ht="12.5" x14ac:dyDescent="0.25">
      <c r="A527" s="417"/>
      <c r="B527" s="418"/>
      <c r="C527" s="431"/>
      <c r="G527" s="225"/>
      <c r="L527" s="225"/>
      <c r="M527" s="191"/>
      <c r="O527" s="225"/>
      <c r="S527" s="225"/>
      <c r="T527" s="225"/>
      <c r="U527" s="239"/>
      <c r="V527" s="191"/>
      <c r="W527" s="239"/>
      <c r="X527" s="239"/>
      <c r="Y527" s="239"/>
      <c r="Z527" s="239"/>
      <c r="AA527" s="191"/>
      <c r="AB527" s="191"/>
      <c r="AC527" s="191"/>
      <c r="AD527" s="191"/>
    </row>
    <row r="528" spans="1:40" ht="12" customHeight="1" x14ac:dyDescent="0.25">
      <c r="A528" s="417">
        <v>2</v>
      </c>
      <c r="B528" s="418" t="s">
        <v>984</v>
      </c>
      <c r="C528" s="431" t="s">
        <v>313</v>
      </c>
      <c r="D528" s="50">
        <v>1</v>
      </c>
      <c r="E528" s="239">
        <v>126.4</v>
      </c>
      <c r="F528" s="50">
        <v>91.8</v>
      </c>
      <c r="G528" s="225">
        <v>5.9</v>
      </c>
      <c r="H528" s="50">
        <v>0.14000000000000001</v>
      </c>
      <c r="I528" s="50">
        <v>0.9</v>
      </c>
      <c r="J528" s="50">
        <v>0.9</v>
      </c>
      <c r="K528" s="50">
        <v>0</v>
      </c>
      <c r="L528" s="225">
        <v>1.1000000000000001</v>
      </c>
      <c r="M528" s="191">
        <v>0.3</v>
      </c>
      <c r="N528" s="50">
        <v>0.1</v>
      </c>
      <c r="O528" s="225">
        <v>0</v>
      </c>
      <c r="P528" s="50">
        <v>0.01</v>
      </c>
      <c r="Q528" s="50">
        <v>0.02</v>
      </c>
      <c r="R528" s="50">
        <v>0.03</v>
      </c>
      <c r="S528" s="225">
        <v>0</v>
      </c>
      <c r="T528" s="225">
        <v>5.9</v>
      </c>
      <c r="U528" s="239">
        <v>3</v>
      </c>
      <c r="V528" s="191">
        <v>0.1</v>
      </c>
      <c r="W528" s="239">
        <v>10</v>
      </c>
      <c r="X528" s="239">
        <v>5</v>
      </c>
      <c r="Y528" s="239">
        <v>137</v>
      </c>
      <c r="Z528" s="239">
        <v>4</v>
      </c>
      <c r="AA528" s="191">
        <v>0.09</v>
      </c>
      <c r="AB528" s="191">
        <v>0.09</v>
      </c>
      <c r="AC528" s="191">
        <v>0.1</v>
      </c>
      <c r="AD528" s="191">
        <v>25</v>
      </c>
      <c r="AE528" s="50">
        <v>11</v>
      </c>
      <c r="AF528" s="50">
        <v>65</v>
      </c>
      <c r="AG528" s="50">
        <v>0</v>
      </c>
      <c r="AH528" s="50">
        <v>0.15</v>
      </c>
      <c r="AI528" s="50">
        <v>0.03</v>
      </c>
      <c r="AJ528" s="50">
        <v>0.01</v>
      </c>
      <c r="AK528" s="225">
        <v>0</v>
      </c>
      <c r="AL528" s="50">
        <v>0.03</v>
      </c>
      <c r="AM528" s="50">
        <v>4</v>
      </c>
      <c r="AN528" s="50">
        <v>6</v>
      </c>
    </row>
    <row r="529" spans="1:145" ht="12.5" x14ac:dyDescent="0.25">
      <c r="A529" s="417"/>
      <c r="B529" s="418"/>
      <c r="C529" s="431"/>
      <c r="G529" s="225"/>
      <c r="L529" s="225"/>
      <c r="M529" s="191"/>
      <c r="O529" s="225"/>
      <c r="S529" s="225"/>
      <c r="T529" s="225"/>
      <c r="U529" s="239"/>
      <c r="V529" s="191"/>
      <c r="W529" s="239"/>
      <c r="X529" s="239"/>
      <c r="Y529" s="239"/>
      <c r="Z529" s="239"/>
      <c r="AA529" s="191"/>
      <c r="AB529" s="191"/>
      <c r="AC529" s="191"/>
      <c r="AD529" s="191"/>
    </row>
    <row r="530" spans="1:145" s="200" customFormat="1" ht="18" customHeight="1" x14ac:dyDescent="0.3">
      <c r="A530" s="382"/>
      <c r="B530" s="272"/>
      <c r="C530" s="404" t="s">
        <v>1340</v>
      </c>
      <c r="D530" s="12"/>
      <c r="E530" s="12"/>
      <c r="F530" s="50"/>
      <c r="G530" s="225"/>
      <c r="H530" s="50"/>
      <c r="I530" s="50"/>
      <c r="J530" s="50"/>
      <c r="K530" s="50"/>
      <c r="L530" s="225"/>
      <c r="M530" s="191"/>
      <c r="N530" s="50"/>
      <c r="O530" s="225"/>
      <c r="P530" s="50"/>
      <c r="Q530" s="50"/>
      <c r="R530" s="50"/>
      <c r="S530" s="225"/>
      <c r="T530" s="225"/>
      <c r="U530" s="239"/>
      <c r="V530" s="191"/>
      <c r="W530" s="239"/>
      <c r="X530" s="239"/>
      <c r="Y530" s="239"/>
      <c r="Z530" s="239"/>
      <c r="AA530" s="191"/>
      <c r="AB530" s="191"/>
      <c r="AC530" s="191"/>
      <c r="AD530" s="191"/>
      <c r="AE530" s="50"/>
      <c r="AF530" s="50"/>
      <c r="AG530" s="50"/>
      <c r="AH530" s="50"/>
      <c r="AI530" s="50"/>
      <c r="AJ530" s="50"/>
      <c r="AK530" s="50"/>
      <c r="AL530" s="50"/>
      <c r="AM530" s="50"/>
      <c r="AN530" s="50"/>
      <c r="AO530" s="50"/>
      <c r="AP530" s="50"/>
      <c r="AQ530" s="50"/>
      <c r="AR530" s="50"/>
      <c r="AS530" s="50"/>
      <c r="AT530" s="50"/>
      <c r="AU530" s="50"/>
      <c r="AV530" s="50"/>
      <c r="AW530" s="50"/>
      <c r="AX530" s="50"/>
      <c r="AY530" s="50"/>
      <c r="AZ530" s="50"/>
      <c r="BA530" s="50"/>
      <c r="BB530" s="50"/>
      <c r="BC530" s="50"/>
      <c r="BD530" s="50"/>
      <c r="BE530" s="50"/>
      <c r="BF530" s="50"/>
      <c r="BG530" s="50"/>
      <c r="BH530" s="50"/>
      <c r="BI530" s="50"/>
      <c r="BJ530" s="50"/>
      <c r="BK530" s="50"/>
      <c r="BL530" s="50"/>
      <c r="BM530" s="50"/>
      <c r="BN530" s="50"/>
      <c r="BO530" s="50"/>
      <c r="BP530" s="50"/>
      <c r="BQ530" s="50"/>
      <c r="BR530" s="50"/>
      <c r="BS530" s="50"/>
      <c r="BT530" s="50"/>
      <c r="BU530" s="50"/>
      <c r="BV530" s="50"/>
      <c r="BW530" s="50"/>
      <c r="BX530" s="50"/>
      <c r="BY530" s="50"/>
      <c r="BZ530" s="50"/>
      <c r="CA530" s="50"/>
      <c r="CB530" s="50"/>
      <c r="CC530" s="50"/>
      <c r="CD530" s="50"/>
      <c r="CE530" s="50"/>
      <c r="CF530" s="50"/>
      <c r="CG530" s="50"/>
      <c r="CH530" s="50"/>
      <c r="CI530" s="50"/>
      <c r="CJ530" s="50"/>
      <c r="CK530" s="50"/>
      <c r="CL530" s="50"/>
      <c r="CM530" s="50"/>
      <c r="CN530" s="50"/>
      <c r="CO530" s="50"/>
      <c r="CP530" s="50"/>
      <c r="CQ530" s="50"/>
      <c r="CR530" s="50"/>
      <c r="CS530" s="50"/>
      <c r="CT530" s="50"/>
      <c r="CU530" s="50"/>
      <c r="CV530" s="50"/>
      <c r="CW530" s="50"/>
      <c r="CX530" s="50"/>
      <c r="CY530" s="50"/>
      <c r="CZ530" s="50"/>
      <c r="DA530" s="50"/>
      <c r="DB530" s="50"/>
      <c r="DC530" s="50"/>
      <c r="DD530" s="50"/>
      <c r="DE530" s="50"/>
      <c r="DF530" s="50"/>
      <c r="DG530" s="50"/>
      <c r="DH530" s="50"/>
      <c r="DI530" s="50"/>
      <c r="DJ530" s="50"/>
      <c r="DK530" s="50"/>
      <c r="DL530" s="50"/>
      <c r="DM530" s="50"/>
      <c r="DN530" s="50"/>
      <c r="DO530" s="50"/>
      <c r="DP530" s="50"/>
      <c r="DQ530" s="50"/>
      <c r="DR530" s="50"/>
      <c r="DS530" s="50"/>
      <c r="DT530" s="50"/>
      <c r="DU530" s="50"/>
      <c r="DV530" s="50"/>
      <c r="DW530" s="50"/>
      <c r="DX530" s="50"/>
      <c r="DY530" s="50"/>
      <c r="DZ530" s="50"/>
      <c r="EA530" s="50"/>
      <c r="EB530" s="50"/>
      <c r="EC530" s="50"/>
      <c r="ED530" s="50"/>
      <c r="EE530" s="50"/>
      <c r="EF530" s="50"/>
      <c r="EG530" s="50"/>
      <c r="EH530" s="50"/>
      <c r="EI530" s="50"/>
      <c r="EJ530" s="50"/>
      <c r="EK530" s="50"/>
      <c r="EL530" s="50"/>
      <c r="EM530" s="50"/>
      <c r="EN530" s="50"/>
      <c r="EO530" s="50"/>
    </row>
    <row r="531" spans="1:145" ht="13.5" customHeight="1" x14ac:dyDescent="0.25">
      <c r="A531" s="417">
        <v>2</v>
      </c>
      <c r="B531" s="418" t="s">
        <v>985</v>
      </c>
      <c r="C531" s="431" t="s">
        <v>314</v>
      </c>
      <c r="D531" s="50">
        <v>1</v>
      </c>
      <c r="E531" s="239">
        <v>3692.6</v>
      </c>
      <c r="F531" s="50">
        <v>0.2</v>
      </c>
      <c r="G531" s="225">
        <v>0</v>
      </c>
      <c r="H531" s="191">
        <v>0</v>
      </c>
      <c r="I531" s="50">
        <v>0</v>
      </c>
      <c r="J531" s="50">
        <v>0</v>
      </c>
      <c r="K531" s="50">
        <v>0</v>
      </c>
      <c r="L531" s="225">
        <v>0</v>
      </c>
      <c r="M531" s="191">
        <v>0</v>
      </c>
      <c r="N531" s="50">
        <v>99.8</v>
      </c>
      <c r="O531" s="216">
        <v>8.5000000000000006E-2</v>
      </c>
      <c r="P531" s="191">
        <v>29.8</v>
      </c>
      <c r="Q531" s="191">
        <v>44.7</v>
      </c>
      <c r="R531" s="191">
        <v>20.9</v>
      </c>
      <c r="S531" s="225">
        <v>0</v>
      </c>
      <c r="T531" s="225">
        <v>0</v>
      </c>
      <c r="U531" s="239"/>
      <c r="V531" s="191"/>
      <c r="W531" s="239"/>
      <c r="X531" s="239"/>
      <c r="Y531" s="239"/>
      <c r="Z531" s="239"/>
      <c r="AA531" s="191"/>
      <c r="AB531" s="191"/>
      <c r="AC531" s="191"/>
      <c r="AD531" s="191"/>
      <c r="AH531" s="191">
        <v>2.7</v>
      </c>
    </row>
    <row r="532" spans="1:145" ht="12.5" x14ac:dyDescent="0.25">
      <c r="A532" s="417"/>
      <c r="B532" s="418"/>
      <c r="C532" s="431"/>
      <c r="G532" s="225"/>
      <c r="L532" s="225"/>
      <c r="M532" s="191"/>
      <c r="O532" s="225"/>
      <c r="S532" s="225"/>
      <c r="T532" s="225"/>
      <c r="U532" s="239"/>
      <c r="V532" s="191"/>
      <c r="W532" s="239"/>
      <c r="X532" s="239"/>
      <c r="Y532" s="239"/>
      <c r="Z532" s="239"/>
      <c r="AA532" s="191"/>
      <c r="AB532" s="191"/>
      <c r="AC532" s="191"/>
      <c r="AD532" s="191"/>
      <c r="AH532" s="191"/>
    </row>
    <row r="533" spans="1:145" ht="15" customHeight="1" x14ac:dyDescent="0.25">
      <c r="A533" s="417">
        <v>2</v>
      </c>
      <c r="B533" s="418" t="s">
        <v>988</v>
      </c>
      <c r="C533" s="431" t="s">
        <v>317</v>
      </c>
      <c r="D533" s="50">
        <v>1</v>
      </c>
      <c r="E533" s="239">
        <v>3051.6</v>
      </c>
      <c r="F533" s="50">
        <v>15.2</v>
      </c>
      <c r="G533" s="225">
        <v>0.4</v>
      </c>
      <c r="H533" s="191">
        <v>4.8000000000000001E-2</v>
      </c>
      <c r="I533" s="50">
        <v>0.3</v>
      </c>
      <c r="J533" s="50">
        <v>0</v>
      </c>
      <c r="K533" s="50">
        <v>0.3</v>
      </c>
      <c r="L533" s="225">
        <v>0</v>
      </c>
      <c r="M533" s="191">
        <v>2</v>
      </c>
      <c r="N533" s="50">
        <v>82.2</v>
      </c>
      <c r="O533" s="225">
        <v>0</v>
      </c>
      <c r="P533" s="50">
        <v>18.920000000000002</v>
      </c>
      <c r="Q533" s="191">
        <v>42</v>
      </c>
      <c r="R533" s="50">
        <v>17.34</v>
      </c>
      <c r="S533" s="225"/>
      <c r="T533" s="225">
        <v>0</v>
      </c>
      <c r="U533" s="239">
        <v>6</v>
      </c>
      <c r="V533" s="191">
        <v>0</v>
      </c>
      <c r="W533" s="239">
        <v>1</v>
      </c>
      <c r="X533" s="239">
        <v>0</v>
      </c>
      <c r="Y533" s="239">
        <v>9</v>
      </c>
      <c r="Z533" s="239">
        <v>1530</v>
      </c>
      <c r="AA533" s="191">
        <v>0</v>
      </c>
      <c r="AB533" s="191">
        <v>0</v>
      </c>
      <c r="AC533" s="191"/>
      <c r="AD533" s="191"/>
      <c r="AE533" s="50">
        <v>750</v>
      </c>
      <c r="AG533" s="50">
        <v>5</v>
      </c>
      <c r="AH533" s="191">
        <v>15</v>
      </c>
      <c r="AI533" s="191">
        <v>0</v>
      </c>
      <c r="AJ533" s="191">
        <v>0</v>
      </c>
      <c r="AK533" s="225">
        <v>0</v>
      </c>
      <c r="AL533" s="50">
        <v>0</v>
      </c>
      <c r="AM533" s="50">
        <v>0</v>
      </c>
      <c r="AN533" s="50">
        <v>0</v>
      </c>
    </row>
    <row r="534" spans="1:145" ht="12.5" x14ac:dyDescent="0.25">
      <c r="A534" s="420"/>
      <c r="B534" s="418"/>
      <c r="C534" s="431"/>
      <c r="G534" s="225"/>
      <c r="L534" s="225"/>
      <c r="M534" s="191"/>
      <c r="O534" s="225"/>
      <c r="S534" s="225"/>
      <c r="T534" s="225"/>
      <c r="U534" s="239"/>
      <c r="V534" s="191"/>
      <c r="W534" s="239"/>
      <c r="X534" s="239"/>
      <c r="Y534" s="239"/>
      <c r="Z534" s="239"/>
      <c r="AA534" s="191"/>
      <c r="AB534" s="191"/>
      <c r="AC534" s="191"/>
      <c r="AD534" s="191"/>
      <c r="AH534" s="191"/>
      <c r="AK534" s="225"/>
    </row>
    <row r="535" spans="1:145" ht="12.5" x14ac:dyDescent="0.25">
      <c r="A535" s="417">
        <v>2</v>
      </c>
      <c r="B535" s="418" t="s">
        <v>989</v>
      </c>
      <c r="C535" s="431" t="s">
        <v>1508</v>
      </c>
      <c r="D535" s="50">
        <v>1</v>
      </c>
      <c r="E535" s="239">
        <v>2132.3000000000002</v>
      </c>
      <c r="F535" s="50">
        <v>36.200000000000003</v>
      </c>
      <c r="G535" s="225">
        <v>8.6999999999999993</v>
      </c>
      <c r="H535" s="50">
        <v>0.18</v>
      </c>
      <c r="I535" s="50">
        <v>1.1000000000000001</v>
      </c>
      <c r="J535" s="50">
        <v>0</v>
      </c>
      <c r="K535" s="50">
        <v>1.1000000000000001</v>
      </c>
      <c r="L535" s="225">
        <v>0</v>
      </c>
      <c r="M535" s="191">
        <v>1.9</v>
      </c>
      <c r="N535" s="225">
        <v>54</v>
      </c>
      <c r="O535" s="225">
        <v>5.8999999999999997E-2</v>
      </c>
      <c r="P535" s="50">
        <v>6.83</v>
      </c>
      <c r="Q535" s="50">
        <v>10.029999999999999</v>
      </c>
      <c r="R535" s="50">
        <v>34.68</v>
      </c>
      <c r="S535" s="225"/>
      <c r="T535" s="225">
        <v>7.3</v>
      </c>
      <c r="U535" s="239">
        <v>6</v>
      </c>
      <c r="V535" s="191">
        <v>0.2</v>
      </c>
      <c r="W535" s="239">
        <v>1</v>
      </c>
      <c r="X535" s="239">
        <v>21</v>
      </c>
      <c r="Y535" s="239">
        <v>13</v>
      </c>
      <c r="Z535" s="239">
        <v>354</v>
      </c>
      <c r="AA535" s="191">
        <v>0.08</v>
      </c>
      <c r="AB535" s="191">
        <v>0.02</v>
      </c>
      <c r="AC535" s="191"/>
      <c r="AD535" s="191">
        <v>0</v>
      </c>
      <c r="AE535" s="50">
        <v>81</v>
      </c>
      <c r="AG535" s="50">
        <v>0.26</v>
      </c>
      <c r="AH535" s="50">
        <v>14.88</v>
      </c>
      <c r="AI535" s="50">
        <v>0.02</v>
      </c>
      <c r="AJ535" s="50">
        <v>0.06</v>
      </c>
      <c r="AK535" s="225">
        <v>0</v>
      </c>
      <c r="AL535" s="191">
        <v>8.0000000000000002E-3</v>
      </c>
      <c r="AM535" s="50">
        <v>3</v>
      </c>
    </row>
    <row r="536" spans="1:145" ht="12.5" x14ac:dyDescent="0.25">
      <c r="A536" s="420"/>
      <c r="B536" s="418"/>
      <c r="C536" s="431"/>
      <c r="G536" s="225"/>
      <c r="L536" s="225"/>
      <c r="M536" s="191"/>
      <c r="O536" s="225"/>
      <c r="S536" s="225"/>
      <c r="T536" s="225"/>
      <c r="U536" s="239"/>
      <c r="V536" s="191"/>
      <c r="W536" s="239"/>
      <c r="X536" s="239"/>
      <c r="Y536" s="239"/>
      <c r="Z536" s="239"/>
      <c r="AA536" s="191"/>
      <c r="AB536" s="191"/>
      <c r="AC536" s="191"/>
      <c r="AD536" s="191"/>
      <c r="AK536" s="225"/>
    </row>
    <row r="537" spans="1:145" ht="12.5" x14ac:dyDescent="0.25">
      <c r="A537" s="417">
        <v>1</v>
      </c>
      <c r="B537" s="418" t="s">
        <v>1212</v>
      </c>
      <c r="C537" s="431" t="s">
        <v>1213</v>
      </c>
      <c r="D537" s="50">
        <v>1</v>
      </c>
      <c r="E537" s="50">
        <v>3700</v>
      </c>
      <c r="F537" s="50">
        <v>0</v>
      </c>
      <c r="G537" s="225">
        <v>0</v>
      </c>
      <c r="H537" s="50" t="s">
        <v>501</v>
      </c>
      <c r="I537" s="50">
        <v>0</v>
      </c>
      <c r="J537" s="50">
        <v>0</v>
      </c>
      <c r="K537" s="50">
        <v>0</v>
      </c>
      <c r="L537" s="225">
        <v>0</v>
      </c>
      <c r="M537" s="191">
        <v>0</v>
      </c>
      <c r="N537" s="225">
        <v>100</v>
      </c>
      <c r="O537" s="225">
        <v>0</v>
      </c>
      <c r="P537" s="50">
        <v>12.65</v>
      </c>
      <c r="Q537" s="50">
        <v>18.57</v>
      </c>
      <c r="R537" s="50">
        <v>64.22</v>
      </c>
      <c r="S537" s="225">
        <v>0</v>
      </c>
      <c r="T537" s="225"/>
      <c r="U537" s="239">
        <v>0</v>
      </c>
      <c r="V537" s="191">
        <v>0</v>
      </c>
      <c r="W537" s="239">
        <v>0</v>
      </c>
      <c r="X537" s="239">
        <v>0</v>
      </c>
      <c r="Y537" s="239">
        <v>0</v>
      </c>
      <c r="Z537" s="239">
        <v>0</v>
      </c>
      <c r="AA537" s="191">
        <v>0</v>
      </c>
      <c r="AB537" s="191">
        <v>0</v>
      </c>
      <c r="AC537" s="191"/>
      <c r="AD537" s="191"/>
      <c r="AE537" s="50">
        <v>3</v>
      </c>
      <c r="AH537" s="50">
        <v>39.22</v>
      </c>
      <c r="AI537" s="191">
        <v>0</v>
      </c>
      <c r="AJ537" s="191">
        <v>0</v>
      </c>
      <c r="AK537" s="225">
        <v>0</v>
      </c>
      <c r="AL537" s="50">
        <v>0</v>
      </c>
      <c r="AM537" s="50">
        <v>0</v>
      </c>
    </row>
    <row r="538" spans="1:145" ht="12.5" x14ac:dyDescent="0.25">
      <c r="A538" s="420"/>
      <c r="B538" s="418"/>
      <c r="C538" s="431"/>
      <c r="G538" s="225"/>
      <c r="L538" s="225"/>
      <c r="M538" s="191"/>
      <c r="O538" s="225"/>
      <c r="S538" s="225"/>
      <c r="T538" s="225"/>
      <c r="U538" s="239"/>
      <c r="V538" s="191"/>
      <c r="W538" s="239"/>
      <c r="X538" s="239"/>
      <c r="Y538" s="239"/>
      <c r="Z538" s="239"/>
      <c r="AA538" s="191"/>
      <c r="AB538" s="191"/>
      <c r="AC538" s="191"/>
      <c r="AD538" s="191"/>
    </row>
    <row r="539" spans="1:145" s="200" customFormat="1" ht="19.5" customHeight="1" x14ac:dyDescent="0.3">
      <c r="A539" s="382"/>
      <c r="B539" s="272"/>
      <c r="C539" s="404" t="s">
        <v>1341</v>
      </c>
      <c r="D539" s="12"/>
      <c r="E539" s="12"/>
      <c r="F539" s="50"/>
      <c r="G539" s="225"/>
      <c r="H539" s="50"/>
      <c r="I539" s="50"/>
      <c r="J539" s="50"/>
      <c r="K539" s="50"/>
      <c r="L539" s="225"/>
      <c r="M539" s="191"/>
      <c r="N539" s="50"/>
      <c r="O539" s="225"/>
      <c r="P539" s="50"/>
      <c r="Q539" s="50"/>
      <c r="R539" s="50"/>
      <c r="S539" s="225"/>
      <c r="T539" s="225"/>
      <c r="U539" s="239"/>
      <c r="V539" s="191"/>
      <c r="W539" s="239"/>
      <c r="X539" s="239"/>
      <c r="Y539" s="239"/>
      <c r="Z539" s="239"/>
      <c r="AA539" s="191"/>
      <c r="AB539" s="191"/>
      <c r="AC539" s="191"/>
      <c r="AD539" s="191"/>
      <c r="AE539" s="50"/>
      <c r="AF539" s="50"/>
      <c r="AG539" s="50"/>
      <c r="AH539" s="50"/>
      <c r="AI539" s="50"/>
      <c r="AJ539" s="50"/>
      <c r="AK539" s="50"/>
      <c r="AL539" s="50"/>
      <c r="AM539" s="50"/>
      <c r="AN539" s="50"/>
      <c r="AO539" s="50"/>
      <c r="AP539" s="50"/>
      <c r="AQ539" s="50"/>
      <c r="AR539" s="50"/>
      <c r="AS539" s="50"/>
      <c r="AT539" s="50"/>
      <c r="AU539" s="50"/>
      <c r="AV539" s="50"/>
      <c r="AW539" s="50"/>
      <c r="AX539" s="50"/>
      <c r="AY539" s="50"/>
      <c r="AZ539" s="50"/>
      <c r="BA539" s="50"/>
      <c r="BB539" s="50"/>
      <c r="BC539" s="50"/>
      <c r="BD539" s="50"/>
      <c r="BE539" s="50"/>
      <c r="BF539" s="50"/>
      <c r="BG539" s="50"/>
      <c r="BH539" s="50"/>
      <c r="BI539" s="50"/>
      <c r="BJ539" s="50"/>
      <c r="BK539" s="50"/>
      <c r="BL539" s="50"/>
      <c r="BM539" s="50"/>
      <c r="BN539" s="50"/>
      <c r="BO539" s="50"/>
      <c r="BP539" s="50"/>
      <c r="BQ539" s="50"/>
      <c r="BR539" s="50"/>
      <c r="BS539" s="50"/>
      <c r="BT539" s="50"/>
      <c r="BU539" s="50"/>
      <c r="BV539" s="50"/>
      <c r="BW539" s="50"/>
      <c r="BX539" s="50"/>
      <c r="BY539" s="50"/>
      <c r="BZ539" s="50"/>
      <c r="CA539" s="50"/>
      <c r="CB539" s="50"/>
      <c r="CC539" s="50"/>
      <c r="CD539" s="50"/>
      <c r="CE539" s="50"/>
      <c r="CF539" s="50"/>
      <c r="CG539" s="50"/>
      <c r="CH539" s="50"/>
      <c r="CI539" s="50"/>
      <c r="CJ539" s="50"/>
      <c r="CK539" s="50"/>
      <c r="CL539" s="50"/>
      <c r="CM539" s="50"/>
      <c r="CN539" s="50"/>
      <c r="CO539" s="50"/>
      <c r="CP539" s="50"/>
      <c r="CQ539" s="50"/>
      <c r="CR539" s="50"/>
      <c r="CS539" s="50"/>
      <c r="CT539" s="50"/>
      <c r="CU539" s="50"/>
      <c r="CV539" s="50"/>
      <c r="CW539" s="50"/>
      <c r="CX539" s="50"/>
      <c r="CY539" s="50"/>
      <c r="CZ539" s="50"/>
      <c r="DA539" s="50"/>
      <c r="DB539" s="50"/>
      <c r="DC539" s="50"/>
      <c r="DD539" s="50"/>
      <c r="DE539" s="50"/>
      <c r="DF539" s="50"/>
      <c r="DG539" s="50"/>
      <c r="DH539" s="50"/>
      <c r="DI539" s="50"/>
      <c r="DJ539" s="50"/>
      <c r="DK539" s="50"/>
      <c r="DL539" s="50"/>
      <c r="DM539" s="50"/>
      <c r="DN539" s="50"/>
      <c r="DO539" s="50"/>
      <c r="DP539" s="50"/>
      <c r="DQ539" s="50"/>
      <c r="DR539" s="50"/>
      <c r="DS539" s="50"/>
      <c r="DT539" s="50"/>
      <c r="DU539" s="50"/>
      <c r="DV539" s="50"/>
      <c r="DW539" s="50"/>
      <c r="DX539" s="50"/>
      <c r="DY539" s="50"/>
      <c r="DZ539" s="50"/>
      <c r="EA539" s="50"/>
      <c r="EB539" s="50"/>
      <c r="EC539" s="50"/>
      <c r="ED539" s="50"/>
      <c r="EE539" s="50"/>
      <c r="EF539" s="50"/>
      <c r="EG539" s="50"/>
      <c r="EH539" s="50"/>
      <c r="EI539" s="50"/>
      <c r="EJ539" s="50"/>
      <c r="EK539" s="50"/>
      <c r="EL539" s="50"/>
      <c r="EM539" s="50"/>
      <c r="EN539" s="50"/>
      <c r="EO539" s="50"/>
    </row>
    <row r="540" spans="1:145" ht="13.5" customHeight="1" x14ac:dyDescent="0.25">
      <c r="A540" s="417">
        <v>2</v>
      </c>
      <c r="B540" s="418">
        <v>100001</v>
      </c>
      <c r="C540" s="431" t="s">
        <v>1323</v>
      </c>
      <c r="D540" s="50">
        <v>1</v>
      </c>
      <c r="E540" s="50">
        <v>1312</v>
      </c>
      <c r="F540" s="50">
        <v>34.799999999999997</v>
      </c>
      <c r="G540" s="225">
        <v>49.5</v>
      </c>
      <c r="H540" s="191">
        <v>6.4000000000000001E-2</v>
      </c>
      <c r="I540" s="50">
        <v>0.4</v>
      </c>
      <c r="J540" s="50">
        <v>0.4</v>
      </c>
      <c r="K540" s="50">
        <v>0</v>
      </c>
      <c r="L540" s="225">
        <v>1.6</v>
      </c>
      <c r="M540" s="191">
        <v>0</v>
      </c>
      <c r="N540" s="50">
        <v>10.9</v>
      </c>
      <c r="O540" s="225">
        <v>0</v>
      </c>
      <c r="S540" s="225">
        <v>0</v>
      </c>
      <c r="T540" s="225">
        <v>0</v>
      </c>
      <c r="U540" s="239">
        <v>23</v>
      </c>
      <c r="V540" s="191">
        <v>2.2999999999999998</v>
      </c>
      <c r="W540" s="239">
        <v>27</v>
      </c>
      <c r="X540" s="239">
        <v>0</v>
      </c>
      <c r="Y540" s="239">
        <v>57</v>
      </c>
      <c r="Z540" s="239">
        <v>1090</v>
      </c>
      <c r="AA540" s="191">
        <v>0.1</v>
      </c>
      <c r="AB540" s="191">
        <v>0.1</v>
      </c>
      <c r="AC540" s="191">
        <v>0</v>
      </c>
      <c r="AD540" s="191">
        <v>0</v>
      </c>
      <c r="AE540" s="50">
        <v>21</v>
      </c>
      <c r="AG540" s="50">
        <v>0</v>
      </c>
      <c r="AH540" s="191">
        <v>0</v>
      </c>
      <c r="AI540" s="50">
        <v>0.02</v>
      </c>
      <c r="AJ540" s="50">
        <v>0.03</v>
      </c>
      <c r="AK540" s="50">
        <v>0.1</v>
      </c>
      <c r="AL540" s="50">
        <v>0</v>
      </c>
      <c r="AM540" s="50">
        <v>0</v>
      </c>
      <c r="AN540" s="50">
        <v>1</v>
      </c>
    </row>
    <row r="541" spans="1:145" ht="12.5" x14ac:dyDescent="0.25">
      <c r="A541" s="417"/>
      <c r="B541" s="418"/>
      <c r="C541" s="431"/>
      <c r="G541" s="225"/>
      <c r="L541" s="225"/>
      <c r="M541" s="191"/>
      <c r="O541" s="225"/>
      <c r="S541" s="225"/>
      <c r="T541" s="225"/>
      <c r="U541" s="239"/>
      <c r="V541" s="191"/>
      <c r="W541" s="239"/>
      <c r="X541" s="239"/>
      <c r="Y541" s="239"/>
      <c r="Z541" s="239"/>
      <c r="AA541" s="191"/>
      <c r="AB541" s="191"/>
      <c r="AC541" s="191"/>
      <c r="AD541" s="191"/>
      <c r="AH541" s="191"/>
    </row>
    <row r="542" spans="1:145" ht="13.5" customHeight="1" x14ac:dyDescent="0.25">
      <c r="A542" s="417">
        <v>2</v>
      </c>
      <c r="B542" s="418">
        <v>100003</v>
      </c>
      <c r="C542" s="431" t="s">
        <v>1324</v>
      </c>
      <c r="D542" s="50">
        <v>1</v>
      </c>
      <c r="E542" s="239">
        <v>695.5</v>
      </c>
      <c r="F542" s="50">
        <v>58.2</v>
      </c>
      <c r="G542" s="225">
        <v>39.700000000000003</v>
      </c>
      <c r="H542" s="191">
        <v>0.17600000000000002</v>
      </c>
      <c r="I542" s="50">
        <v>1.1000000000000001</v>
      </c>
      <c r="J542" s="50">
        <v>1.1000000000000001</v>
      </c>
      <c r="K542" s="50">
        <v>0</v>
      </c>
      <c r="L542" s="225">
        <v>1.9</v>
      </c>
      <c r="M542" s="191">
        <v>0</v>
      </c>
      <c r="N542" s="50">
        <v>0.1</v>
      </c>
      <c r="O542" s="225">
        <v>0</v>
      </c>
      <c r="P542" s="50">
        <v>0</v>
      </c>
      <c r="Q542" s="50">
        <v>0</v>
      </c>
      <c r="R542" s="50">
        <v>0</v>
      </c>
      <c r="S542" s="225"/>
      <c r="T542" s="225">
        <v>0</v>
      </c>
      <c r="U542" s="239">
        <v>30</v>
      </c>
      <c r="V542" s="191">
        <v>1.1000000000000001</v>
      </c>
      <c r="W542" s="239">
        <v>20</v>
      </c>
      <c r="X542" s="239">
        <v>39</v>
      </c>
      <c r="Y542" s="239">
        <v>310</v>
      </c>
      <c r="Z542" s="239">
        <v>130</v>
      </c>
      <c r="AA542" s="191">
        <v>0.2</v>
      </c>
      <c r="AB542" s="191">
        <v>0.14000000000000001</v>
      </c>
      <c r="AC542" s="191">
        <v>0</v>
      </c>
      <c r="AD542" s="191"/>
      <c r="AE542" s="50">
        <v>60</v>
      </c>
      <c r="AG542" s="50">
        <v>0</v>
      </c>
      <c r="AH542" s="191">
        <v>0.8</v>
      </c>
      <c r="AI542" s="50">
        <v>0.04</v>
      </c>
      <c r="AJ542" s="50">
        <v>0.05</v>
      </c>
      <c r="AK542" s="50">
        <v>0.5</v>
      </c>
      <c r="AL542" s="50">
        <v>0.09</v>
      </c>
      <c r="AM542" s="50">
        <v>11</v>
      </c>
      <c r="AN542" s="50">
        <v>8</v>
      </c>
    </row>
    <row r="543" spans="1:145" ht="12.5" x14ac:dyDescent="0.25">
      <c r="A543" s="417"/>
      <c r="B543" s="418"/>
      <c r="C543" s="431"/>
      <c r="G543" s="225"/>
      <c r="L543" s="225"/>
      <c r="M543" s="191"/>
      <c r="O543" s="225"/>
      <c r="S543" s="225"/>
      <c r="T543" s="225"/>
      <c r="U543" s="239"/>
      <c r="V543" s="191"/>
      <c r="W543" s="239"/>
      <c r="X543" s="239"/>
      <c r="Y543" s="239"/>
      <c r="Z543" s="239"/>
      <c r="AA543" s="191"/>
      <c r="AB543" s="191"/>
    </row>
    <row r="544" spans="1:145" x14ac:dyDescent="0.3">
      <c r="A544" s="417">
        <v>1</v>
      </c>
      <c r="B544" s="387">
        <v>100004</v>
      </c>
      <c r="C544" s="437" t="s">
        <v>1327</v>
      </c>
      <c r="D544" s="50">
        <v>1</v>
      </c>
      <c r="E544" s="239">
        <v>964.16785607196368</v>
      </c>
      <c r="F544" s="225">
        <v>66.242458770614704</v>
      </c>
      <c r="G544" s="225">
        <v>3.8730434782608696</v>
      </c>
      <c r="H544" s="191">
        <v>0.12098350824587707</v>
      </c>
      <c r="I544" s="225">
        <v>0.77775112443778105</v>
      </c>
      <c r="J544" s="225">
        <v>0.77775112443778105</v>
      </c>
      <c r="K544" s="50">
        <v>0</v>
      </c>
      <c r="L544" s="225">
        <v>1.0448575712143928</v>
      </c>
      <c r="M544" s="191">
        <v>4.3915442278860564</v>
      </c>
      <c r="N544" s="225">
        <v>23.717481259370317</v>
      </c>
      <c r="O544" s="225">
        <v>0</v>
      </c>
      <c r="P544" s="191">
        <v>3.0049475262368812</v>
      </c>
      <c r="Q544" s="191">
        <v>4.3978290854572712</v>
      </c>
      <c r="R544" s="191">
        <v>15.195214392803596</v>
      </c>
      <c r="S544" s="225">
        <v>0</v>
      </c>
      <c r="T544" s="225">
        <v>3.2602698650674666</v>
      </c>
      <c r="U544" s="239">
        <v>12.491154422788606</v>
      </c>
      <c r="V544" s="191">
        <v>0.25532233883058469</v>
      </c>
      <c r="W544" s="239">
        <v>12.726836581709144</v>
      </c>
      <c r="X544" s="239">
        <v>23.528935532233881</v>
      </c>
      <c r="Y544" s="239">
        <v>191.09895052473763</v>
      </c>
      <c r="Z544" s="239">
        <v>1550.3958020989505</v>
      </c>
      <c r="AA544" s="191">
        <v>0.17754722638680662</v>
      </c>
      <c r="AB544" s="191">
        <v>8.0131934032983507E-2</v>
      </c>
      <c r="AC544" s="191">
        <v>0.39280359820089955</v>
      </c>
      <c r="AD544" s="191">
        <v>89.559220389805091</v>
      </c>
      <c r="AE544" s="239">
        <v>25.217991004497755</v>
      </c>
      <c r="AF544" s="239">
        <v>145.18020989505246</v>
      </c>
      <c r="AG544" s="50">
        <v>0</v>
      </c>
      <c r="AH544" s="191">
        <v>9.7713823088455758</v>
      </c>
      <c r="AI544" s="191">
        <v>2.5767916041979012E-2</v>
      </c>
      <c r="AJ544" s="191">
        <v>4.7922038980509743E-2</v>
      </c>
      <c r="AK544" s="225">
        <v>0.58920539730134935</v>
      </c>
      <c r="AL544" s="191">
        <v>6.3634182908545722E-2</v>
      </c>
      <c r="AM544" s="239">
        <v>5.3028485757121437</v>
      </c>
      <c r="AN544" s="239">
        <v>9.7886656671664163</v>
      </c>
    </row>
    <row r="545" spans="1:145" ht="12.75" customHeight="1" x14ac:dyDescent="0.3">
      <c r="A545" s="417"/>
      <c r="B545" s="387"/>
      <c r="C545" s="437"/>
      <c r="G545" s="225"/>
      <c r="L545" s="225"/>
      <c r="M545" s="191"/>
      <c r="O545" s="225"/>
      <c r="S545" s="225"/>
      <c r="T545" s="225"/>
      <c r="U545" s="239"/>
      <c r="V545" s="191"/>
      <c r="W545" s="239"/>
      <c r="X545" s="239"/>
      <c r="Y545" s="239"/>
      <c r="Z545" s="239"/>
      <c r="AA545" s="191"/>
      <c r="AB545" s="191"/>
      <c r="AC545" s="191"/>
      <c r="AD545" s="191"/>
      <c r="AL545" s="191"/>
    </row>
    <row r="546" spans="1:145" ht="12.5" x14ac:dyDescent="0.25">
      <c r="A546" s="417">
        <v>1</v>
      </c>
      <c r="B546" s="418" t="s">
        <v>1012</v>
      </c>
      <c r="C546" s="431" t="s">
        <v>1328</v>
      </c>
      <c r="D546" s="50">
        <v>1</v>
      </c>
      <c r="E546" s="239">
        <v>504.9</v>
      </c>
      <c r="F546" s="50">
        <v>67.7</v>
      </c>
      <c r="G546" s="225">
        <v>24.6</v>
      </c>
      <c r="H546" s="191">
        <v>0.192</v>
      </c>
      <c r="I546" s="50">
        <v>1.2</v>
      </c>
      <c r="J546" s="50">
        <v>1.2</v>
      </c>
      <c r="K546" s="50">
        <v>0</v>
      </c>
      <c r="L546" s="225">
        <v>1.8</v>
      </c>
      <c r="M546" s="191">
        <v>2</v>
      </c>
      <c r="N546" s="50">
        <v>0.3</v>
      </c>
      <c r="O546" s="225">
        <v>0</v>
      </c>
      <c r="P546" s="50">
        <v>0.05</v>
      </c>
      <c r="Q546" s="50">
        <v>0.05</v>
      </c>
      <c r="R546" s="50">
        <v>0.14000000000000001</v>
      </c>
      <c r="S546" s="225"/>
      <c r="T546" s="245" t="s">
        <v>1159</v>
      </c>
      <c r="U546" s="239">
        <v>18</v>
      </c>
      <c r="V546" s="191">
        <v>0.7</v>
      </c>
      <c r="W546" s="239">
        <v>21</v>
      </c>
      <c r="X546" s="239">
        <v>38</v>
      </c>
      <c r="Y546" s="239">
        <v>465</v>
      </c>
      <c r="Z546" s="239">
        <v>582</v>
      </c>
      <c r="AA546" s="191">
        <v>0.22</v>
      </c>
      <c r="AB546" s="191">
        <v>0.2</v>
      </c>
      <c r="AC546" s="191"/>
      <c r="AD546" s="191">
        <v>130</v>
      </c>
      <c r="AE546" s="50">
        <v>99</v>
      </c>
      <c r="AI546" s="50">
        <v>0.09</v>
      </c>
      <c r="AJ546" s="50">
        <v>7.0000000000000007E-2</v>
      </c>
      <c r="AK546" s="50">
        <v>1.2</v>
      </c>
      <c r="AL546" s="191">
        <v>0.16900000000000001</v>
      </c>
      <c r="AM546" s="50">
        <v>14</v>
      </c>
      <c r="AN546" s="50">
        <v>2</v>
      </c>
    </row>
    <row r="547" spans="1:145" ht="15" customHeight="1" x14ac:dyDescent="0.25">
      <c r="A547" s="420"/>
      <c r="B547" s="418"/>
      <c r="C547" s="431"/>
      <c r="G547" s="225"/>
      <c r="L547" s="225"/>
      <c r="M547" s="191"/>
      <c r="O547" s="225"/>
      <c r="S547" s="225"/>
      <c r="T547" s="225"/>
      <c r="U547" s="239"/>
      <c r="V547" s="191"/>
      <c r="W547" s="239"/>
      <c r="X547" s="239"/>
      <c r="Y547" s="239"/>
      <c r="Z547" s="239"/>
      <c r="AA547" s="191"/>
      <c r="AB547" s="191"/>
      <c r="AC547" s="191"/>
      <c r="AD547" s="191"/>
      <c r="AL547" s="191"/>
    </row>
    <row r="548" spans="1:145" s="200" customFormat="1" ht="18" customHeight="1" x14ac:dyDescent="0.3">
      <c r="A548" s="382"/>
      <c r="B548" s="272"/>
      <c r="C548" s="404" t="s">
        <v>1342</v>
      </c>
      <c r="D548" s="12"/>
      <c r="E548" s="12"/>
      <c r="F548" s="50"/>
      <c r="G548" s="225"/>
      <c r="H548" s="50"/>
      <c r="I548" s="50"/>
      <c r="J548" s="50"/>
      <c r="K548" s="50"/>
      <c r="L548" s="225"/>
      <c r="M548" s="191"/>
      <c r="N548" s="50"/>
      <c r="O548" s="225"/>
      <c r="P548" s="50"/>
      <c r="Q548" s="50"/>
      <c r="R548" s="50"/>
      <c r="S548" s="225"/>
      <c r="T548" s="225"/>
      <c r="U548" s="239"/>
      <c r="V548" s="191"/>
      <c r="W548" s="239"/>
      <c r="X548" s="239"/>
      <c r="Y548" s="239"/>
      <c r="Z548" s="239"/>
      <c r="AA548" s="191"/>
      <c r="AB548" s="191"/>
      <c r="AC548" s="191"/>
      <c r="AD548" s="191"/>
      <c r="AE548" s="50"/>
      <c r="AF548" s="50"/>
      <c r="AG548" s="50"/>
      <c r="AH548" s="50"/>
      <c r="AI548" s="50"/>
      <c r="AJ548" s="50"/>
      <c r="AK548" s="50"/>
      <c r="AL548" s="191"/>
      <c r="AM548" s="50"/>
      <c r="AN548" s="50"/>
      <c r="AO548" s="50"/>
      <c r="AP548" s="50"/>
      <c r="AQ548" s="50"/>
      <c r="AR548" s="50"/>
      <c r="AS548" s="50"/>
      <c r="AT548" s="50"/>
      <c r="AU548" s="50"/>
      <c r="AV548" s="50"/>
      <c r="AW548" s="50"/>
      <c r="AX548" s="50"/>
      <c r="AY548" s="50"/>
      <c r="AZ548" s="50"/>
      <c r="BA548" s="50"/>
      <c r="BB548" s="50"/>
      <c r="BC548" s="50"/>
      <c r="BD548" s="50"/>
      <c r="BE548" s="50"/>
      <c r="BF548" s="50"/>
      <c r="BG548" s="50"/>
      <c r="BH548" s="50"/>
      <c r="BI548" s="50"/>
      <c r="BJ548" s="50"/>
      <c r="BK548" s="50"/>
      <c r="BL548" s="50"/>
      <c r="BM548" s="50"/>
      <c r="BN548" s="50"/>
      <c r="BO548" s="50"/>
      <c r="BP548" s="50"/>
      <c r="BQ548" s="50"/>
      <c r="BR548" s="50"/>
      <c r="BS548" s="50"/>
      <c r="BT548" s="50"/>
      <c r="BU548" s="50"/>
      <c r="BV548" s="50"/>
      <c r="BW548" s="50"/>
      <c r="BX548" s="50"/>
      <c r="BY548" s="50"/>
      <c r="BZ548" s="50"/>
      <c r="CA548" s="50"/>
      <c r="CB548" s="50"/>
      <c r="CC548" s="50"/>
      <c r="CD548" s="50"/>
      <c r="CE548" s="50"/>
      <c r="CF548" s="50"/>
      <c r="CG548" s="50"/>
      <c r="CH548" s="50"/>
      <c r="CI548" s="50"/>
      <c r="CJ548" s="50"/>
      <c r="CK548" s="50"/>
      <c r="CL548" s="50"/>
      <c r="CM548" s="50"/>
      <c r="CN548" s="50"/>
      <c r="CO548" s="50"/>
      <c r="CP548" s="50"/>
      <c r="CQ548" s="50"/>
      <c r="CR548" s="50"/>
      <c r="CS548" s="50"/>
      <c r="CT548" s="50"/>
      <c r="CU548" s="50"/>
      <c r="CV548" s="50"/>
      <c r="CW548" s="50"/>
      <c r="CX548" s="50"/>
      <c r="CY548" s="50"/>
      <c r="CZ548" s="50"/>
      <c r="DA548" s="50"/>
      <c r="DB548" s="50"/>
      <c r="DC548" s="50"/>
      <c r="DD548" s="50"/>
      <c r="DE548" s="50"/>
      <c r="DF548" s="50"/>
      <c r="DG548" s="50"/>
      <c r="DH548" s="50"/>
      <c r="DI548" s="50"/>
      <c r="DJ548" s="50"/>
      <c r="DK548" s="50"/>
      <c r="DL548" s="50"/>
      <c r="DM548" s="50"/>
      <c r="DN548" s="50"/>
      <c r="DO548" s="50"/>
      <c r="DP548" s="50"/>
      <c r="DQ548" s="50"/>
      <c r="DR548" s="50"/>
      <c r="DS548" s="50"/>
      <c r="DT548" s="50"/>
      <c r="DU548" s="50"/>
      <c r="DV548" s="50"/>
      <c r="DW548" s="50"/>
      <c r="DX548" s="50"/>
      <c r="DY548" s="50"/>
      <c r="DZ548" s="50"/>
      <c r="EA548" s="50"/>
      <c r="EB548" s="50"/>
      <c r="EC548" s="50"/>
      <c r="ED548" s="50"/>
      <c r="EE548" s="50"/>
      <c r="EF548" s="50"/>
      <c r="EG548" s="50"/>
      <c r="EH548" s="50"/>
      <c r="EI548" s="50"/>
      <c r="EJ548" s="50"/>
      <c r="EK548" s="50"/>
      <c r="EL548" s="50"/>
      <c r="EM548" s="50"/>
      <c r="EN548" s="50"/>
      <c r="EO548" s="50"/>
    </row>
    <row r="549" spans="1:145" ht="12.5" x14ac:dyDescent="0.25">
      <c r="A549" s="417">
        <v>2</v>
      </c>
      <c r="B549" s="418" t="s">
        <v>1015</v>
      </c>
      <c r="C549" s="431" t="s">
        <v>328</v>
      </c>
      <c r="D549" s="50">
        <v>1</v>
      </c>
      <c r="E549" s="239">
        <v>2188.14</v>
      </c>
      <c r="F549" s="50">
        <v>1.3</v>
      </c>
      <c r="G549" s="225">
        <v>60.5</v>
      </c>
      <c r="H549" s="191">
        <v>1.3119999999999998</v>
      </c>
      <c r="I549" s="50">
        <v>8.1999999999999993</v>
      </c>
      <c r="J549" s="225">
        <v>1</v>
      </c>
      <c r="K549" s="50">
        <v>7.2</v>
      </c>
      <c r="L549" s="225"/>
      <c r="M549" s="112">
        <v>1.28</v>
      </c>
      <c r="N549" s="50">
        <v>26.6</v>
      </c>
      <c r="O549" s="225"/>
      <c r="P549" s="191">
        <v>13.8</v>
      </c>
      <c r="Q549" s="191">
        <v>9.6999999999999993</v>
      </c>
      <c r="R549" s="191">
        <v>1.6</v>
      </c>
      <c r="S549" s="225"/>
      <c r="T549" s="225">
        <v>54.5</v>
      </c>
      <c r="U549" s="239">
        <v>200</v>
      </c>
      <c r="V549" s="191">
        <v>1.5</v>
      </c>
      <c r="W549" s="239">
        <v>52</v>
      </c>
      <c r="X549" s="239">
        <v>190</v>
      </c>
      <c r="Y549" s="239">
        <v>330</v>
      </c>
      <c r="Z549" s="239">
        <v>110</v>
      </c>
      <c r="AA549" s="191">
        <v>1.1000000000000001</v>
      </c>
      <c r="AB549" s="191">
        <v>0.28000000000000003</v>
      </c>
      <c r="AC549" s="191"/>
      <c r="AD549" s="191">
        <v>0.3</v>
      </c>
      <c r="AE549" s="50">
        <v>8</v>
      </c>
      <c r="AG549" s="50">
        <v>0</v>
      </c>
      <c r="AH549" s="50">
        <v>1.03</v>
      </c>
      <c r="AI549" s="50">
        <v>0.11</v>
      </c>
      <c r="AJ549" s="50">
        <v>0.44</v>
      </c>
      <c r="AK549" s="50">
        <v>0.5</v>
      </c>
      <c r="AL549" s="191">
        <v>0.06</v>
      </c>
      <c r="AN549" s="50">
        <v>0</v>
      </c>
    </row>
    <row r="550" spans="1:145" ht="12.5" x14ac:dyDescent="0.25">
      <c r="A550" s="417"/>
      <c r="B550" s="418"/>
      <c r="C550" s="431"/>
      <c r="G550" s="225"/>
      <c r="L550" s="225"/>
      <c r="M550" s="191"/>
      <c r="O550" s="225"/>
      <c r="S550" s="225"/>
      <c r="T550" s="225"/>
      <c r="U550" s="239"/>
      <c r="V550" s="191"/>
      <c r="W550" s="239"/>
      <c r="X550" s="239"/>
      <c r="Y550" s="239"/>
      <c r="Z550" s="239"/>
      <c r="AA550" s="191"/>
      <c r="AB550" s="191"/>
      <c r="AC550" s="191"/>
      <c r="AD550" s="191"/>
      <c r="AL550" s="191"/>
    </row>
    <row r="551" spans="1:145" ht="12.5" x14ac:dyDescent="0.25">
      <c r="A551" s="417">
        <v>2</v>
      </c>
      <c r="B551" s="418">
        <v>110004</v>
      </c>
      <c r="C551" s="431" t="s">
        <v>169</v>
      </c>
      <c r="D551" s="50">
        <v>1</v>
      </c>
      <c r="E551" s="239">
        <v>867.7</v>
      </c>
      <c r="F551" s="225">
        <v>61</v>
      </c>
      <c r="G551" s="225">
        <v>23.6</v>
      </c>
      <c r="H551" s="50">
        <v>0.55000000000000004</v>
      </c>
      <c r="I551" s="50">
        <v>3.5</v>
      </c>
      <c r="J551" s="50">
        <v>3.5</v>
      </c>
      <c r="K551" s="50">
        <v>0</v>
      </c>
      <c r="L551" s="225">
        <v>0</v>
      </c>
      <c r="M551" s="191">
        <v>0.9</v>
      </c>
      <c r="N551" s="225">
        <v>11</v>
      </c>
      <c r="O551" s="216">
        <v>4.3999999999999997E-2</v>
      </c>
      <c r="P551" s="50">
        <v>6.79</v>
      </c>
      <c r="Q551" s="50">
        <v>3.17</v>
      </c>
      <c r="R551" s="50">
        <v>0.41</v>
      </c>
      <c r="S551" s="225" t="s">
        <v>501</v>
      </c>
      <c r="T551" s="225">
        <v>21.5</v>
      </c>
      <c r="U551" s="239">
        <v>128</v>
      </c>
      <c r="V551" s="191">
        <v>0.1</v>
      </c>
      <c r="W551" s="239">
        <v>14</v>
      </c>
      <c r="X551" s="239">
        <v>105</v>
      </c>
      <c r="Y551" s="239">
        <v>199</v>
      </c>
      <c r="Z551" s="239">
        <v>80</v>
      </c>
      <c r="AA551" s="191">
        <v>0.69</v>
      </c>
      <c r="AB551" s="191">
        <v>0.02</v>
      </c>
      <c r="AC551" s="191">
        <v>2.6</v>
      </c>
      <c r="AD551" s="191">
        <v>8</v>
      </c>
      <c r="AE551" s="50">
        <v>117</v>
      </c>
      <c r="AF551" s="50">
        <v>154</v>
      </c>
      <c r="AG551" s="50">
        <v>0.12</v>
      </c>
      <c r="AH551" s="191">
        <v>0</v>
      </c>
      <c r="AI551" s="50">
        <v>0.04</v>
      </c>
      <c r="AJ551" s="50">
        <v>0.24</v>
      </c>
      <c r="AK551" s="50">
        <v>0.1</v>
      </c>
      <c r="AL551" s="191">
        <v>4.8000000000000001E-2</v>
      </c>
      <c r="AM551" s="50">
        <v>5</v>
      </c>
      <c r="AN551" s="50">
        <v>1</v>
      </c>
    </row>
    <row r="552" spans="1:145" ht="12.5" x14ac:dyDescent="0.25">
      <c r="A552" s="417"/>
      <c r="B552" s="418"/>
      <c r="C552" s="431"/>
      <c r="G552" s="225"/>
      <c r="L552" s="225"/>
      <c r="M552" s="191"/>
      <c r="O552" s="225"/>
      <c r="S552" s="225"/>
      <c r="T552" s="225"/>
      <c r="U552" s="239"/>
      <c r="V552" s="191"/>
      <c r="W552" s="239"/>
      <c r="X552" s="239"/>
      <c r="Y552" s="239"/>
      <c r="Z552" s="239"/>
      <c r="AA552" s="191"/>
      <c r="AB552" s="191"/>
      <c r="AC552" s="191"/>
      <c r="AD552" s="191"/>
      <c r="AH552" s="191"/>
      <c r="AL552" s="191"/>
    </row>
    <row r="553" spans="1:145" ht="12.5" x14ac:dyDescent="0.25">
      <c r="A553" s="417">
        <v>2</v>
      </c>
      <c r="B553" s="418">
        <v>110005</v>
      </c>
      <c r="C553" s="431" t="s">
        <v>177</v>
      </c>
      <c r="D553" s="50">
        <v>1</v>
      </c>
      <c r="E553" s="50">
        <v>1038</v>
      </c>
      <c r="F553" s="50">
        <v>57.2</v>
      </c>
      <c r="G553" s="225">
        <v>22.4</v>
      </c>
      <c r="H553" s="50">
        <v>0.55000000000000004</v>
      </c>
      <c r="I553" s="50">
        <v>3.5</v>
      </c>
      <c r="J553" s="50">
        <v>3.5</v>
      </c>
      <c r="K553" s="50">
        <v>0</v>
      </c>
      <c r="L553" s="225">
        <v>0</v>
      </c>
      <c r="M553" s="191">
        <v>0.8</v>
      </c>
      <c r="N553" s="50">
        <v>16.2</v>
      </c>
      <c r="O553" s="216">
        <v>6.0999999999999999E-2</v>
      </c>
      <c r="P553" s="50">
        <v>9.9700000000000006</v>
      </c>
      <c r="Q553" s="191">
        <v>4.66</v>
      </c>
      <c r="R553" s="191">
        <v>0.6</v>
      </c>
      <c r="S553" s="225" t="s">
        <v>501</v>
      </c>
      <c r="T553" s="225">
        <v>20.399999999999999</v>
      </c>
      <c r="U553" s="239">
        <v>117</v>
      </c>
      <c r="V553" s="191">
        <v>0.1</v>
      </c>
      <c r="W553" s="239">
        <v>11</v>
      </c>
      <c r="X553" s="239">
        <v>95</v>
      </c>
      <c r="Y553" s="239">
        <v>159</v>
      </c>
      <c r="Z553" s="239">
        <v>56</v>
      </c>
      <c r="AA553" s="191">
        <v>124</v>
      </c>
      <c r="AB553" s="191">
        <v>0.03</v>
      </c>
      <c r="AC553" s="191">
        <v>2.6</v>
      </c>
      <c r="AD553" s="191">
        <v>8</v>
      </c>
      <c r="AE553" s="50">
        <v>184</v>
      </c>
      <c r="AF553" s="50">
        <v>243</v>
      </c>
      <c r="AG553" s="50">
        <v>0.13</v>
      </c>
      <c r="AH553" s="191">
        <v>0</v>
      </c>
      <c r="AI553" s="50">
        <v>0.04</v>
      </c>
      <c r="AJ553" s="50">
        <v>0.16</v>
      </c>
      <c r="AK553" s="50">
        <v>0.1</v>
      </c>
      <c r="AL553" s="191">
        <v>3.7999999999999999E-2</v>
      </c>
      <c r="AM553" s="50">
        <v>5</v>
      </c>
      <c r="AN553" s="50">
        <v>1</v>
      </c>
    </row>
    <row r="554" spans="1:145" ht="12.5" x14ac:dyDescent="0.25">
      <c r="A554" s="417"/>
      <c r="B554" s="418"/>
      <c r="C554" s="431"/>
      <c r="G554" s="225"/>
      <c r="L554" s="225"/>
      <c r="M554" s="191"/>
      <c r="O554" s="225"/>
      <c r="S554" s="225"/>
      <c r="T554" s="225"/>
      <c r="U554" s="239"/>
      <c r="V554" s="191"/>
      <c r="W554" s="239"/>
      <c r="X554" s="239"/>
      <c r="Y554" s="239"/>
      <c r="Z554" s="239"/>
      <c r="AA554" s="191"/>
      <c r="AB554" s="191"/>
      <c r="AC554" s="191"/>
      <c r="AD554" s="191"/>
    </row>
    <row r="555" spans="1:145" ht="12.5" x14ac:dyDescent="0.25">
      <c r="A555" s="417">
        <v>2</v>
      </c>
      <c r="B555" s="418">
        <v>110007</v>
      </c>
      <c r="C555" s="431" t="s">
        <v>1352</v>
      </c>
      <c r="D555" s="50">
        <v>1</v>
      </c>
      <c r="E555" s="239">
        <v>746.9</v>
      </c>
      <c r="F555" s="50">
        <v>65.3</v>
      </c>
      <c r="G555" s="225">
        <v>21.8</v>
      </c>
      <c r="H555" s="191">
        <v>0.5</v>
      </c>
      <c r="I555" s="225">
        <v>3.2</v>
      </c>
      <c r="J555" s="50">
        <v>3.2</v>
      </c>
      <c r="K555" s="50">
        <v>0</v>
      </c>
      <c r="L555" s="225">
        <v>0</v>
      </c>
      <c r="M555" s="191">
        <v>1</v>
      </c>
      <c r="N555" s="50">
        <v>8.6999999999999993</v>
      </c>
      <c r="O555" s="216">
        <v>7.0000000000000001E-3</v>
      </c>
      <c r="P555" s="191">
        <v>4.4000000000000004</v>
      </c>
      <c r="Q555" s="191">
        <v>3.2</v>
      </c>
      <c r="R555" s="191">
        <v>0.8</v>
      </c>
      <c r="S555" s="225" t="s">
        <v>501</v>
      </c>
      <c r="T555" s="225">
        <v>18.2</v>
      </c>
      <c r="U555" s="239">
        <v>120</v>
      </c>
      <c r="V555" s="191">
        <v>0.1</v>
      </c>
      <c r="W555" s="239">
        <v>13</v>
      </c>
      <c r="X555" s="239">
        <v>100</v>
      </c>
      <c r="Y555" s="239">
        <v>170</v>
      </c>
      <c r="Z555" s="239">
        <v>76</v>
      </c>
      <c r="AA555" s="191">
        <v>0.3</v>
      </c>
      <c r="AB555" s="191" t="s">
        <v>501</v>
      </c>
      <c r="AC555" s="191"/>
      <c r="AD555" s="191" t="s">
        <v>501</v>
      </c>
      <c r="AE555" s="50">
        <v>2</v>
      </c>
      <c r="AF555" s="50">
        <v>6</v>
      </c>
      <c r="AG555" s="50" t="s">
        <v>501</v>
      </c>
      <c r="AH555" s="50">
        <v>0.84</v>
      </c>
      <c r="AI555" s="50">
        <v>0.04</v>
      </c>
      <c r="AJ555" s="50">
        <v>0.24</v>
      </c>
      <c r="AK555" s="50">
        <v>0.1</v>
      </c>
      <c r="AL555" s="50">
        <v>7.0000000000000007E-2</v>
      </c>
      <c r="AM555" s="50">
        <v>8</v>
      </c>
      <c r="AN555" s="50">
        <v>1</v>
      </c>
    </row>
    <row r="556" spans="1:145" ht="12.5" x14ac:dyDescent="0.25">
      <c r="A556" s="417"/>
      <c r="B556" s="418"/>
      <c r="C556" s="431"/>
      <c r="G556" s="225"/>
      <c r="L556" s="225"/>
      <c r="M556" s="191"/>
      <c r="O556" s="225"/>
      <c r="S556" s="225"/>
      <c r="T556" s="225"/>
      <c r="U556" s="239"/>
      <c r="V556" s="191"/>
      <c r="W556" s="239"/>
      <c r="X556" s="239"/>
      <c r="Y556" s="239"/>
      <c r="Z556" s="239"/>
      <c r="AA556" s="191"/>
      <c r="AB556" s="191"/>
      <c r="AC556" s="191"/>
      <c r="AD556" s="191"/>
    </row>
    <row r="557" spans="1:145" ht="12.5" x14ac:dyDescent="0.25">
      <c r="A557" s="417">
        <v>1</v>
      </c>
      <c r="B557" s="418" t="s">
        <v>268</v>
      </c>
      <c r="C557" s="431" t="s">
        <v>269</v>
      </c>
      <c r="D557" s="50">
        <v>1</v>
      </c>
      <c r="E557" s="239">
        <v>1176.4000000000001</v>
      </c>
      <c r="F557" s="50">
        <v>29.9</v>
      </c>
      <c r="G557" s="225">
        <v>62.5</v>
      </c>
      <c r="H557" s="191">
        <v>0.97599999999999998</v>
      </c>
      <c r="I557" s="50">
        <v>6.1</v>
      </c>
      <c r="J557" s="50">
        <v>0</v>
      </c>
      <c r="K557" s="50">
        <v>6.1</v>
      </c>
      <c r="L557" s="225">
        <v>0</v>
      </c>
      <c r="M557" s="191">
        <v>0.9</v>
      </c>
      <c r="N557" s="50">
        <v>0</v>
      </c>
      <c r="O557" s="225">
        <v>0</v>
      </c>
      <c r="P557" s="50">
        <v>0</v>
      </c>
      <c r="Q557" s="50">
        <v>0</v>
      </c>
      <c r="R557" s="50">
        <v>0</v>
      </c>
      <c r="S557" s="225">
        <v>0</v>
      </c>
      <c r="T557" s="225">
        <v>62.5</v>
      </c>
      <c r="U557" s="239">
        <v>32</v>
      </c>
      <c r="V557" s="191">
        <v>1.7</v>
      </c>
      <c r="W557" s="239">
        <v>4</v>
      </c>
      <c r="X557" s="239">
        <v>7</v>
      </c>
      <c r="Y557" s="239">
        <v>25</v>
      </c>
      <c r="Z557" s="239">
        <v>25</v>
      </c>
      <c r="AA557" s="191"/>
      <c r="AB557" s="191">
        <v>0.16</v>
      </c>
      <c r="AC557" s="191"/>
      <c r="AD557" s="191"/>
      <c r="AE557" s="50">
        <v>0</v>
      </c>
      <c r="AG557" s="50">
        <v>0</v>
      </c>
      <c r="AH557" s="191">
        <v>0</v>
      </c>
      <c r="AI557" s="191">
        <v>0</v>
      </c>
      <c r="AJ557" s="191">
        <v>0</v>
      </c>
      <c r="AK557" s="225">
        <v>0</v>
      </c>
      <c r="AL557" s="191">
        <v>0</v>
      </c>
      <c r="AM557" s="50">
        <v>0</v>
      </c>
      <c r="AN557" s="50">
        <v>0</v>
      </c>
    </row>
    <row r="558" spans="1:145" ht="12.5" x14ac:dyDescent="0.25">
      <c r="A558" s="417"/>
      <c r="B558" s="418"/>
      <c r="C558" s="431"/>
      <c r="G558" s="225"/>
      <c r="L558" s="225"/>
      <c r="M558" s="191"/>
      <c r="O558" s="225"/>
      <c r="S558" s="225"/>
      <c r="T558" s="225"/>
      <c r="U558" s="239"/>
      <c r="V558" s="191"/>
      <c r="W558" s="239"/>
      <c r="X558" s="239"/>
      <c r="Y558" s="239"/>
      <c r="Z558" s="239"/>
      <c r="AA558" s="191"/>
      <c r="AB558" s="191"/>
      <c r="AC558" s="191"/>
      <c r="AD558" s="191"/>
      <c r="AH558" s="191"/>
      <c r="AI558" s="191"/>
      <c r="AJ558" s="191"/>
      <c r="AK558" s="225"/>
      <c r="AL558" s="191"/>
    </row>
    <row r="559" spans="1:145" ht="12.5" x14ac:dyDescent="0.25">
      <c r="A559" s="417">
        <v>2</v>
      </c>
      <c r="B559" s="418">
        <v>110002</v>
      </c>
      <c r="C559" s="431" t="s">
        <v>326</v>
      </c>
      <c r="D559" s="50">
        <v>1</v>
      </c>
      <c r="E559" s="239">
        <v>162.26206896551707</v>
      </c>
      <c r="F559" s="225">
        <v>90.244827586206895</v>
      </c>
      <c r="G559" s="225">
        <v>8.6206896551724146</v>
      </c>
      <c r="H559" s="191">
        <v>0.1346206896551724</v>
      </c>
      <c r="I559" s="225">
        <v>0.84137931034482749</v>
      </c>
      <c r="J559" s="50">
        <v>0</v>
      </c>
      <c r="K559" s="225">
        <v>0.84137931034482749</v>
      </c>
      <c r="L559" s="225">
        <v>0</v>
      </c>
      <c r="M559" s="191">
        <v>0.21034482758620687</v>
      </c>
      <c r="N559" s="50">
        <v>0</v>
      </c>
      <c r="O559" s="225">
        <v>0</v>
      </c>
      <c r="P559" s="50">
        <v>0</v>
      </c>
      <c r="Q559" s="50">
        <v>0</v>
      </c>
      <c r="R559" s="50">
        <v>0</v>
      </c>
      <c r="S559" s="225">
        <v>0</v>
      </c>
      <c r="T559" s="225">
        <v>8.6206896551724146</v>
      </c>
      <c r="U559" s="239">
        <v>6.1379310344827589</v>
      </c>
      <c r="V559" s="191">
        <v>0.23448275862068968</v>
      </c>
      <c r="W559" s="239">
        <v>1.4137931034482758</v>
      </c>
      <c r="X559" s="239">
        <v>0.96551724137931028</v>
      </c>
      <c r="Y559" s="239">
        <v>3.4482758620689653</v>
      </c>
      <c r="Z559" s="239">
        <v>5.1724137931034484</v>
      </c>
      <c r="AA559" s="191">
        <v>0</v>
      </c>
      <c r="AB559" s="191">
        <v>2.8103448275862072E-2</v>
      </c>
      <c r="AC559" s="191">
        <v>0</v>
      </c>
      <c r="AD559" s="191">
        <v>0</v>
      </c>
      <c r="AE559" s="50">
        <v>0</v>
      </c>
      <c r="AF559" s="50">
        <v>0</v>
      </c>
      <c r="AG559" s="50">
        <v>0</v>
      </c>
      <c r="AH559" s="191">
        <v>0</v>
      </c>
      <c r="AI559" s="191">
        <v>0</v>
      </c>
      <c r="AJ559" s="191">
        <v>0</v>
      </c>
      <c r="AK559" s="225">
        <v>0</v>
      </c>
      <c r="AL559" s="191">
        <v>0</v>
      </c>
      <c r="AM559" s="50">
        <v>0</v>
      </c>
      <c r="AN559" s="50">
        <v>0</v>
      </c>
    </row>
    <row r="560" spans="1:145" ht="12.5" x14ac:dyDescent="0.25">
      <c r="A560" s="420"/>
      <c r="B560" s="418"/>
      <c r="C560" s="431"/>
      <c r="G560" s="225"/>
      <c r="L560" s="225"/>
      <c r="M560" s="191"/>
      <c r="O560" s="225"/>
      <c r="S560" s="225"/>
      <c r="T560" s="225"/>
      <c r="U560" s="239"/>
      <c r="V560" s="191"/>
      <c r="W560" s="239"/>
      <c r="X560" s="239"/>
      <c r="Y560" s="239"/>
      <c r="Z560" s="239"/>
      <c r="AA560" s="191"/>
      <c r="AB560" s="191"/>
      <c r="AC560" s="191"/>
      <c r="AD560" s="191"/>
      <c r="AH560" s="191"/>
      <c r="AL560" s="191"/>
    </row>
    <row r="561" spans="1:145" ht="12.5" x14ac:dyDescent="0.25">
      <c r="A561" s="417">
        <v>1</v>
      </c>
      <c r="B561" s="418">
        <v>110008</v>
      </c>
      <c r="C561" s="431" t="s">
        <v>176</v>
      </c>
      <c r="D561" s="50">
        <v>1</v>
      </c>
      <c r="E561" s="50">
        <v>1649</v>
      </c>
      <c r="F561" s="50">
        <v>2.1</v>
      </c>
      <c r="G561" s="225">
        <v>96.4</v>
      </c>
      <c r="H561" s="191">
        <v>0</v>
      </c>
      <c r="I561" s="50">
        <v>0</v>
      </c>
      <c r="J561" s="50">
        <v>0</v>
      </c>
      <c r="K561" s="50">
        <v>0</v>
      </c>
      <c r="L561" s="225">
        <v>0</v>
      </c>
      <c r="M561" s="191">
        <v>0.9</v>
      </c>
      <c r="N561" s="50">
        <v>0</v>
      </c>
      <c r="O561" s="225">
        <v>0</v>
      </c>
      <c r="P561" s="50">
        <v>0</v>
      </c>
      <c r="Q561" s="50">
        <v>0</v>
      </c>
      <c r="R561" s="50">
        <v>0</v>
      </c>
      <c r="S561" s="225"/>
      <c r="T561" s="225">
        <v>96.4</v>
      </c>
      <c r="U561" s="239">
        <v>85</v>
      </c>
      <c r="V561" s="191">
        <v>3.4</v>
      </c>
      <c r="W561" s="239">
        <v>15</v>
      </c>
      <c r="X561" s="239">
        <v>19</v>
      </c>
      <c r="Y561" s="239">
        <v>344</v>
      </c>
      <c r="Z561" s="239">
        <v>30</v>
      </c>
      <c r="AA561" s="191"/>
      <c r="AB561" s="191">
        <v>0.06</v>
      </c>
      <c r="AC561" s="191"/>
      <c r="AD561" s="191"/>
      <c r="AE561" s="50">
        <v>0</v>
      </c>
      <c r="AG561" s="50">
        <v>0</v>
      </c>
      <c r="AH561" s="191">
        <v>0</v>
      </c>
      <c r="AI561" s="50">
        <v>0.01</v>
      </c>
      <c r="AJ561" s="50">
        <v>0.03</v>
      </c>
      <c r="AK561" s="50">
        <v>0.2</v>
      </c>
      <c r="AL561" s="191">
        <v>0</v>
      </c>
      <c r="AM561" s="50">
        <v>0</v>
      </c>
      <c r="AN561" s="50">
        <v>0</v>
      </c>
    </row>
    <row r="562" spans="1:145" ht="12.5" x14ac:dyDescent="0.25">
      <c r="A562" s="417"/>
      <c r="B562" s="418"/>
      <c r="C562" s="431"/>
      <c r="G562" s="225"/>
      <c r="L562" s="225"/>
      <c r="M562" s="191"/>
      <c r="O562" s="225"/>
      <c r="S562" s="225"/>
      <c r="T562" s="225"/>
      <c r="U562" s="239"/>
      <c r="V562" s="191"/>
      <c r="W562" s="239"/>
      <c r="X562" s="239"/>
      <c r="Y562" s="239"/>
      <c r="Z562" s="239"/>
      <c r="AA562" s="191"/>
      <c r="AB562" s="191"/>
      <c r="AC562" s="191"/>
      <c r="AD562" s="191"/>
      <c r="AH562" s="191"/>
      <c r="AL562" s="191"/>
    </row>
    <row r="563" spans="1:145" ht="12.5" x14ac:dyDescent="0.25">
      <c r="A563" s="417">
        <v>1</v>
      </c>
      <c r="B563" s="418" t="s">
        <v>1013</v>
      </c>
      <c r="C563" s="431" t="s">
        <v>175</v>
      </c>
      <c r="D563" s="50">
        <v>1</v>
      </c>
      <c r="E563" s="239">
        <v>1691.5</v>
      </c>
      <c r="F563" s="50">
        <v>0.5</v>
      </c>
      <c r="G563" s="225">
        <v>99.5</v>
      </c>
      <c r="H563" s="50" t="s">
        <v>501</v>
      </c>
      <c r="I563" s="50">
        <v>0</v>
      </c>
      <c r="J563" s="50">
        <v>0</v>
      </c>
      <c r="K563" s="50">
        <v>0</v>
      </c>
      <c r="L563" s="225">
        <v>0</v>
      </c>
      <c r="M563" s="191">
        <v>0</v>
      </c>
      <c r="N563" s="50">
        <v>0</v>
      </c>
      <c r="O563" s="225">
        <v>0</v>
      </c>
      <c r="P563" s="50">
        <v>0</v>
      </c>
      <c r="Q563" s="50">
        <v>0</v>
      </c>
      <c r="R563" s="50">
        <v>0</v>
      </c>
      <c r="S563" s="225"/>
      <c r="T563" s="225">
        <v>99.5</v>
      </c>
      <c r="U563" s="239">
        <v>0</v>
      </c>
      <c r="V563" s="191">
        <v>0.1</v>
      </c>
      <c r="W563" s="239">
        <v>0</v>
      </c>
      <c r="X563" s="239">
        <v>0</v>
      </c>
      <c r="Y563" s="239">
        <v>3</v>
      </c>
      <c r="Z563" s="239">
        <v>1</v>
      </c>
      <c r="AA563" s="191"/>
      <c r="AB563" s="191">
        <v>0.02</v>
      </c>
      <c r="AC563" s="191"/>
      <c r="AD563" s="191"/>
      <c r="AE563" s="50">
        <v>0</v>
      </c>
      <c r="AG563" s="50">
        <v>0</v>
      </c>
      <c r="AH563" s="191">
        <v>0</v>
      </c>
      <c r="AI563" s="191">
        <v>0</v>
      </c>
      <c r="AJ563" s="191">
        <v>0</v>
      </c>
      <c r="AK563" s="225">
        <v>0</v>
      </c>
      <c r="AL563" s="191">
        <v>0</v>
      </c>
      <c r="AM563" s="50">
        <v>0</v>
      </c>
      <c r="AN563" s="50">
        <v>0</v>
      </c>
    </row>
    <row r="564" spans="1:145" ht="12.5" x14ac:dyDescent="0.25">
      <c r="A564" s="417"/>
      <c r="B564" s="418"/>
      <c r="C564" s="431"/>
      <c r="G564" s="225"/>
      <c r="L564" s="225"/>
      <c r="M564" s="191"/>
      <c r="O564" s="225"/>
      <c r="S564" s="225"/>
      <c r="T564" s="225"/>
      <c r="U564" s="239"/>
      <c r="V564" s="191"/>
      <c r="W564" s="239"/>
      <c r="X564" s="239"/>
      <c r="Y564" s="239"/>
      <c r="Z564" s="239"/>
      <c r="AA564" s="191"/>
      <c r="AB564" s="191"/>
      <c r="AC564" s="191"/>
      <c r="AD564" s="191"/>
      <c r="AH564" s="191"/>
      <c r="AI564" s="191"/>
      <c r="AJ564" s="191"/>
      <c r="AK564" s="225"/>
      <c r="AL564" s="191"/>
    </row>
    <row r="565" spans="1:145" ht="13.5" customHeight="1" x14ac:dyDescent="0.25">
      <c r="A565" s="417">
        <v>2</v>
      </c>
      <c r="B565" s="418" t="s">
        <v>1014</v>
      </c>
      <c r="C565" s="437" t="s">
        <v>327</v>
      </c>
      <c r="D565" s="50">
        <v>1</v>
      </c>
      <c r="E565" s="239">
        <v>1400.8</v>
      </c>
      <c r="F565" s="50">
        <v>17.3</v>
      </c>
      <c r="G565" s="225">
        <v>80.400000000000006</v>
      </c>
      <c r="H565" s="50">
        <v>0.32</v>
      </c>
      <c r="I565" s="225">
        <v>2</v>
      </c>
      <c r="J565" s="50">
        <v>0</v>
      </c>
      <c r="K565" s="225">
        <v>2</v>
      </c>
      <c r="L565" s="225">
        <v>0</v>
      </c>
      <c r="M565" s="191">
        <v>0.3</v>
      </c>
      <c r="N565" s="50">
        <v>0</v>
      </c>
      <c r="O565" s="225">
        <v>0</v>
      </c>
      <c r="P565" s="50">
        <v>0.02</v>
      </c>
      <c r="Q565" s="50">
        <v>0</v>
      </c>
      <c r="R565" s="50">
        <v>0</v>
      </c>
      <c r="S565" s="225"/>
      <c r="T565" s="225">
        <v>80.400000000000006</v>
      </c>
      <c r="U565" s="239">
        <v>18</v>
      </c>
      <c r="V565" s="191">
        <v>1.6</v>
      </c>
      <c r="W565" s="239"/>
      <c r="X565" s="239">
        <v>6</v>
      </c>
      <c r="Y565" s="239">
        <v>6</v>
      </c>
      <c r="Z565" s="239">
        <v>39</v>
      </c>
      <c r="AA565" s="191"/>
      <c r="AB565" s="191"/>
      <c r="AC565" s="191"/>
      <c r="AD565" s="191"/>
      <c r="AE565" s="50">
        <v>0</v>
      </c>
      <c r="AH565" s="191"/>
      <c r="AI565" s="191">
        <v>0</v>
      </c>
      <c r="AJ565" s="191">
        <v>0</v>
      </c>
      <c r="AK565" s="225">
        <v>0</v>
      </c>
      <c r="AL565" s="191"/>
      <c r="AN565" s="50">
        <v>0</v>
      </c>
    </row>
    <row r="566" spans="1:145" ht="12.5" x14ac:dyDescent="0.25">
      <c r="A566" s="417"/>
      <c r="B566" s="418"/>
      <c r="C566" s="437"/>
      <c r="G566" s="225"/>
      <c r="L566" s="225"/>
      <c r="M566" s="191"/>
      <c r="O566" s="225"/>
      <c r="S566" s="225"/>
      <c r="T566" s="225"/>
      <c r="U566" s="239"/>
      <c r="V566" s="191"/>
      <c r="W566" s="239"/>
      <c r="X566" s="239"/>
      <c r="Y566" s="239"/>
      <c r="Z566" s="239"/>
      <c r="AA566" s="191"/>
      <c r="AB566" s="191"/>
      <c r="AC566" s="191"/>
      <c r="AD566" s="191"/>
      <c r="AH566" s="191"/>
      <c r="AI566" s="191"/>
      <c r="AJ566" s="191"/>
      <c r="AK566" s="225"/>
      <c r="AL566" s="191"/>
    </row>
    <row r="567" spans="1:145" s="200" customFormat="1" ht="14.25" customHeight="1" x14ac:dyDescent="0.3">
      <c r="A567" s="382"/>
      <c r="B567" s="272"/>
      <c r="C567" s="404" t="s">
        <v>1343</v>
      </c>
      <c r="D567" s="12"/>
      <c r="E567" s="12"/>
      <c r="F567" s="50"/>
      <c r="G567" s="225"/>
      <c r="H567" s="50"/>
      <c r="I567" s="50"/>
      <c r="J567" s="50"/>
      <c r="K567" s="50"/>
      <c r="L567" s="225"/>
      <c r="M567" s="191"/>
      <c r="N567" s="50"/>
      <c r="O567" s="225"/>
      <c r="P567" s="50"/>
      <c r="Q567" s="50"/>
      <c r="R567" s="50"/>
      <c r="S567" s="225"/>
      <c r="T567" s="225"/>
      <c r="U567" s="239"/>
      <c r="V567" s="191"/>
      <c r="W567" s="239"/>
      <c r="X567" s="239"/>
      <c r="Y567" s="239"/>
      <c r="Z567" s="239"/>
      <c r="AA567" s="191"/>
      <c r="AB567" s="191"/>
      <c r="AC567" s="191"/>
      <c r="AD567" s="191"/>
      <c r="AE567" s="50"/>
      <c r="AF567" s="50"/>
      <c r="AG567" s="50"/>
      <c r="AH567" s="191"/>
      <c r="AI567" s="191"/>
      <c r="AJ567" s="191"/>
      <c r="AK567" s="225"/>
      <c r="AL567" s="50"/>
      <c r="AM567" s="50"/>
      <c r="AN567" s="50"/>
      <c r="AO567" s="50"/>
      <c r="AP567" s="50"/>
      <c r="AQ567" s="50"/>
      <c r="AR567" s="50"/>
      <c r="AS567" s="50"/>
      <c r="AT567" s="50"/>
      <c r="AU567" s="50"/>
      <c r="AV567" s="50"/>
      <c r="AW567" s="50"/>
      <c r="AX567" s="50"/>
      <c r="AY567" s="50"/>
      <c r="AZ567" s="50"/>
      <c r="BA567" s="50"/>
      <c r="BB567" s="50"/>
      <c r="BC567" s="50"/>
      <c r="BD567" s="50"/>
      <c r="BE567" s="50"/>
      <c r="BF567" s="50"/>
      <c r="BG567" s="50"/>
      <c r="BH567" s="50"/>
      <c r="BI567" s="50"/>
      <c r="BJ567" s="50"/>
      <c r="BK567" s="50"/>
      <c r="BL567" s="50"/>
      <c r="BM567" s="50"/>
      <c r="BN567" s="50"/>
      <c r="BO567" s="50"/>
      <c r="BP567" s="50"/>
      <c r="BQ567" s="50"/>
      <c r="BR567" s="50"/>
      <c r="BS567" s="50"/>
      <c r="BT567" s="50"/>
      <c r="BU567" s="50"/>
      <c r="BV567" s="50"/>
      <c r="BW567" s="50"/>
      <c r="BX567" s="50"/>
      <c r="BY567" s="50"/>
      <c r="BZ567" s="50"/>
      <c r="CA567" s="50"/>
      <c r="CB567" s="50"/>
      <c r="CC567" s="50"/>
      <c r="CD567" s="50"/>
      <c r="CE567" s="50"/>
      <c r="CF567" s="50"/>
      <c r="CG567" s="50"/>
      <c r="CH567" s="50"/>
      <c r="CI567" s="50"/>
      <c r="CJ567" s="50"/>
      <c r="CK567" s="50"/>
      <c r="CL567" s="50"/>
      <c r="CM567" s="50"/>
      <c r="CN567" s="50"/>
      <c r="CO567" s="50"/>
      <c r="CP567" s="50"/>
      <c r="CQ567" s="50"/>
      <c r="CR567" s="50"/>
      <c r="CS567" s="50"/>
      <c r="CT567" s="50"/>
      <c r="CU567" s="50"/>
      <c r="CV567" s="50"/>
      <c r="CW567" s="50"/>
      <c r="CX567" s="50"/>
      <c r="CY567" s="50"/>
      <c r="CZ567" s="50"/>
      <c r="DA567" s="50"/>
      <c r="DB567" s="50"/>
      <c r="DC567" s="50"/>
      <c r="DD567" s="50"/>
      <c r="DE567" s="50"/>
      <c r="DF567" s="50"/>
      <c r="DG567" s="50"/>
      <c r="DH567" s="50"/>
      <c r="DI567" s="50"/>
      <c r="DJ567" s="50"/>
      <c r="DK567" s="50"/>
      <c r="DL567" s="50"/>
      <c r="DM567" s="50"/>
      <c r="DN567" s="50"/>
      <c r="DO567" s="50"/>
      <c r="DP567" s="50"/>
      <c r="DQ567" s="50"/>
      <c r="DR567" s="50"/>
      <c r="DS567" s="50"/>
      <c r="DT567" s="50"/>
      <c r="DU567" s="50"/>
      <c r="DV567" s="50"/>
      <c r="DW567" s="50"/>
      <c r="DX567" s="50"/>
      <c r="DY567" s="50"/>
      <c r="DZ567" s="50"/>
      <c r="EA567" s="50"/>
      <c r="EB567" s="50"/>
      <c r="EC567" s="50"/>
      <c r="ED567" s="50"/>
      <c r="EE567" s="50"/>
      <c r="EF567" s="50"/>
      <c r="EG567" s="50"/>
      <c r="EH567" s="50"/>
      <c r="EI567" s="50"/>
      <c r="EJ567" s="50"/>
      <c r="EK567" s="50"/>
      <c r="EL567" s="50"/>
      <c r="EM567" s="50"/>
      <c r="EN567" s="50"/>
      <c r="EO567" s="50"/>
    </row>
    <row r="568" spans="1:145" ht="12.5" x14ac:dyDescent="0.25">
      <c r="A568" s="421">
        <v>1</v>
      </c>
      <c r="B568" s="418">
        <v>120001</v>
      </c>
      <c r="C568" s="431" t="s">
        <v>1354</v>
      </c>
      <c r="D568" s="50">
        <v>1</v>
      </c>
      <c r="E568" s="239">
        <v>1779.8</v>
      </c>
      <c r="F568" s="50">
        <v>2.5</v>
      </c>
      <c r="G568" s="225">
        <v>69</v>
      </c>
      <c r="H568" s="50">
        <v>2.48</v>
      </c>
      <c r="I568" s="50">
        <v>15.5</v>
      </c>
      <c r="J568" s="216">
        <v>15.5</v>
      </c>
      <c r="K568" s="217">
        <v>0</v>
      </c>
      <c r="L568" s="225">
        <v>1.5</v>
      </c>
      <c r="M568" s="191">
        <v>2.6</v>
      </c>
      <c r="N568" s="225">
        <v>9</v>
      </c>
      <c r="O568" s="225"/>
      <c r="S568" s="225"/>
      <c r="T568" s="225">
        <v>14</v>
      </c>
      <c r="U568" s="239">
        <v>448</v>
      </c>
      <c r="V568" s="191">
        <v>7.5</v>
      </c>
      <c r="W568" s="239"/>
      <c r="X568" s="239">
        <v>374</v>
      </c>
      <c r="Y568" s="239">
        <v>497</v>
      </c>
      <c r="Z568" s="239">
        <v>255</v>
      </c>
      <c r="AA568" s="191"/>
      <c r="AB568" s="191"/>
      <c r="AC568" s="191"/>
      <c r="AD568" s="191"/>
      <c r="AE568" s="50">
        <v>300</v>
      </c>
      <c r="AG568" s="191">
        <v>5</v>
      </c>
      <c r="AH568" s="191">
        <v>2</v>
      </c>
      <c r="AI568" s="191">
        <v>0.8</v>
      </c>
      <c r="AJ568" s="191">
        <v>0.3</v>
      </c>
      <c r="AK568" s="225">
        <v>4</v>
      </c>
      <c r="AL568" s="191">
        <v>3</v>
      </c>
      <c r="AM568" s="50">
        <v>22</v>
      </c>
      <c r="AN568" s="239">
        <v>35</v>
      </c>
    </row>
    <row r="569" spans="1:145" ht="12.5" x14ac:dyDescent="0.25">
      <c r="A569" s="421"/>
      <c r="B569" s="418"/>
      <c r="C569" s="431"/>
      <c r="G569" s="225"/>
      <c r="L569" s="225"/>
      <c r="M569" s="191"/>
      <c r="O569" s="225"/>
      <c r="S569" s="225"/>
      <c r="T569" s="225"/>
      <c r="U569" s="239"/>
      <c r="V569" s="191"/>
      <c r="W569" s="239"/>
      <c r="X569" s="239"/>
      <c r="Y569" s="239"/>
      <c r="Z569" s="239"/>
      <c r="AA569" s="191"/>
      <c r="AB569" s="191"/>
      <c r="AC569" s="191"/>
      <c r="AD569" s="191"/>
      <c r="AI569" s="191"/>
      <c r="AJ569" s="191"/>
      <c r="AK569" s="225"/>
      <c r="AN569" s="239"/>
    </row>
    <row r="570" spans="1:145" ht="16" customHeight="1" x14ac:dyDescent="0.25">
      <c r="A570" s="417">
        <v>1</v>
      </c>
      <c r="B570" s="418">
        <v>120005</v>
      </c>
      <c r="C570" s="431" t="s">
        <v>173</v>
      </c>
      <c r="D570" s="50">
        <v>1</v>
      </c>
      <c r="E570" s="239">
        <v>1594.8</v>
      </c>
      <c r="F570" s="225">
        <v>3</v>
      </c>
      <c r="G570" s="225">
        <v>80</v>
      </c>
      <c r="H570" s="191">
        <v>1.6</v>
      </c>
      <c r="I570" s="225">
        <v>10</v>
      </c>
      <c r="J570" s="225">
        <v>10</v>
      </c>
      <c r="K570" s="50">
        <v>0</v>
      </c>
      <c r="L570" s="225">
        <v>4</v>
      </c>
      <c r="M570" s="191">
        <v>2.6</v>
      </c>
      <c r="N570" s="50">
        <v>1.3</v>
      </c>
      <c r="O570" s="225">
        <v>0</v>
      </c>
      <c r="P570" s="191">
        <v>0.19</v>
      </c>
      <c r="Q570" s="191">
        <v>0.11</v>
      </c>
      <c r="R570" s="191">
        <v>0.56999999999999995</v>
      </c>
      <c r="S570" s="225"/>
      <c r="T570" s="225">
        <v>0</v>
      </c>
      <c r="U570" s="239">
        <v>130</v>
      </c>
      <c r="V570" s="191">
        <v>15</v>
      </c>
      <c r="W570" s="239">
        <v>85</v>
      </c>
      <c r="X570" s="239">
        <v>114</v>
      </c>
      <c r="Y570" s="239">
        <v>130</v>
      </c>
      <c r="Z570" s="239">
        <v>69</v>
      </c>
      <c r="AA570" s="191">
        <v>2.73</v>
      </c>
      <c r="AB570" s="191">
        <v>0.51</v>
      </c>
      <c r="AC570" s="191"/>
      <c r="AD570" s="191">
        <v>1520</v>
      </c>
      <c r="AE570" s="50">
        <v>210</v>
      </c>
      <c r="AG570" s="50">
        <v>6.25</v>
      </c>
      <c r="AH570" s="50">
        <v>3.33</v>
      </c>
      <c r="AI570" s="50">
        <v>0.55000000000000004</v>
      </c>
      <c r="AK570" s="225">
        <v>8</v>
      </c>
      <c r="AL570" s="191">
        <v>0.40500000000000003</v>
      </c>
      <c r="AM570" s="50">
        <v>19</v>
      </c>
      <c r="AN570" s="239">
        <v>65</v>
      </c>
    </row>
    <row r="571" spans="1:145" ht="15" customHeight="1" x14ac:dyDescent="0.25">
      <c r="A571" s="417"/>
      <c r="B571" s="418"/>
      <c r="C571" s="431"/>
      <c r="G571" s="225"/>
      <c r="L571" s="225"/>
      <c r="M571" s="191"/>
      <c r="O571" s="225"/>
      <c r="S571" s="225"/>
      <c r="T571" s="225"/>
      <c r="U571" s="239"/>
      <c r="V571" s="191"/>
      <c r="W571" s="239"/>
      <c r="X571" s="239"/>
      <c r="Y571" s="239"/>
      <c r="Z571" s="239"/>
      <c r="AA571" s="191"/>
      <c r="AB571" s="191"/>
      <c r="AC571" s="191"/>
      <c r="AD571" s="191"/>
      <c r="AL571" s="191"/>
      <c r="AN571" s="239"/>
    </row>
    <row r="572" spans="1:145" ht="15.75" customHeight="1" x14ac:dyDescent="0.25">
      <c r="A572" s="417">
        <v>1</v>
      </c>
      <c r="B572" s="418" t="s">
        <v>584</v>
      </c>
      <c r="C572" s="431" t="s">
        <v>1498</v>
      </c>
      <c r="D572" s="50">
        <v>1</v>
      </c>
      <c r="E572" s="239">
        <v>2089.83</v>
      </c>
      <c r="F572" s="225">
        <v>2</v>
      </c>
      <c r="G572" s="225">
        <v>52.4</v>
      </c>
      <c r="H572" s="191">
        <v>2.1919999999999997</v>
      </c>
      <c r="I572" s="50">
        <v>13.7</v>
      </c>
      <c r="J572" s="50">
        <v>13.7</v>
      </c>
      <c r="K572" s="50">
        <v>0</v>
      </c>
      <c r="L572" s="225">
        <v>0</v>
      </c>
      <c r="M572" s="191">
        <v>8.01</v>
      </c>
      <c r="N572" s="225">
        <v>28</v>
      </c>
      <c r="O572" s="225">
        <v>0</v>
      </c>
      <c r="P572" s="191">
        <v>12.31</v>
      </c>
      <c r="Q572" s="191">
        <v>6.63</v>
      </c>
      <c r="R572" s="191">
        <v>7.6</v>
      </c>
      <c r="S572" s="225"/>
      <c r="T572" s="225">
        <v>20.8</v>
      </c>
      <c r="U572" s="239">
        <v>538</v>
      </c>
      <c r="V572" s="191">
        <v>9.1999999999999993</v>
      </c>
      <c r="W572" s="239">
        <v>13.7</v>
      </c>
      <c r="X572" s="239">
        <v>0</v>
      </c>
      <c r="Y572" s="239">
        <v>28</v>
      </c>
      <c r="Z572" s="239">
        <v>12.31</v>
      </c>
      <c r="AA572" s="191">
        <v>6.63</v>
      </c>
      <c r="AB572" s="191">
        <v>7.6</v>
      </c>
      <c r="AC572" s="191"/>
      <c r="AD572" s="191">
        <v>0</v>
      </c>
      <c r="AE572" s="50">
        <v>461</v>
      </c>
      <c r="AG572" s="50">
        <v>7.68</v>
      </c>
      <c r="AH572" s="50">
        <v>8.76</v>
      </c>
      <c r="AI572" s="50">
        <v>0.31</v>
      </c>
      <c r="AJ572" s="50">
        <v>0.46</v>
      </c>
      <c r="AK572" s="50">
        <v>6.9</v>
      </c>
      <c r="AL572" s="191">
        <v>0.307</v>
      </c>
      <c r="AM572" s="50">
        <v>77</v>
      </c>
      <c r="AN572" s="239">
        <v>42</v>
      </c>
    </row>
    <row r="573" spans="1:145" ht="12.5" x14ac:dyDescent="0.25">
      <c r="A573" s="417"/>
      <c r="B573" s="418"/>
      <c r="C573" s="431"/>
      <c r="G573" s="225"/>
      <c r="L573" s="225"/>
      <c r="M573" s="191"/>
      <c r="O573" s="225"/>
      <c r="S573" s="225"/>
      <c r="T573" s="225"/>
      <c r="U573" s="239"/>
      <c r="V573" s="191"/>
      <c r="W573" s="239"/>
      <c r="X573" s="239"/>
      <c r="Y573" s="239"/>
      <c r="Z573" s="239"/>
      <c r="AA573" s="191"/>
      <c r="AB573" s="191"/>
      <c r="AC573" s="191"/>
      <c r="AD573" s="191"/>
      <c r="AN573" s="239"/>
    </row>
    <row r="574" spans="1:145" ht="12.5" x14ac:dyDescent="0.25">
      <c r="A574" s="417">
        <v>1</v>
      </c>
      <c r="B574" s="418" t="s">
        <v>585</v>
      </c>
      <c r="C574" s="431" t="s">
        <v>1500</v>
      </c>
      <c r="D574" s="50">
        <v>1</v>
      </c>
      <c r="E574" s="239">
        <v>2034.61</v>
      </c>
      <c r="F574" s="225">
        <v>3</v>
      </c>
      <c r="G574" s="225">
        <v>57.9</v>
      </c>
      <c r="H574" s="191">
        <v>1.8240000000000001</v>
      </c>
      <c r="I574" s="50">
        <v>11.4</v>
      </c>
      <c r="J574" s="50">
        <v>0</v>
      </c>
      <c r="K574" s="50">
        <v>11.4</v>
      </c>
      <c r="L574" s="225"/>
      <c r="M574" s="191">
        <v>7.67</v>
      </c>
      <c r="N574" s="50">
        <v>25.8</v>
      </c>
      <c r="O574" s="225"/>
      <c r="P574" s="191">
        <v>9.8000000000000007</v>
      </c>
      <c r="S574" s="225"/>
      <c r="T574" s="225">
        <v>0</v>
      </c>
      <c r="U574" s="239">
        <v>230</v>
      </c>
      <c r="V574" s="191">
        <v>6.1</v>
      </c>
      <c r="W574" s="239">
        <v>34</v>
      </c>
      <c r="X574" s="239">
        <v>160</v>
      </c>
      <c r="Y574" s="239">
        <v>500</v>
      </c>
      <c r="Z574" s="239">
        <v>120</v>
      </c>
      <c r="AA574" s="191">
        <v>3.8</v>
      </c>
      <c r="AB574" s="191">
        <v>0.3</v>
      </c>
      <c r="AC574" s="191"/>
      <c r="AD574" s="191">
        <v>40</v>
      </c>
      <c r="AE574" s="50">
        <v>460</v>
      </c>
      <c r="AG574" s="191">
        <v>7.5</v>
      </c>
      <c r="AH574" s="50">
        <v>4.07</v>
      </c>
      <c r="AI574" s="191">
        <v>0.3</v>
      </c>
      <c r="AJ574" s="191">
        <v>0.7</v>
      </c>
      <c r="AK574" s="50">
        <v>3.8</v>
      </c>
      <c r="AL574" s="191">
        <v>0.4</v>
      </c>
      <c r="AM574" s="50">
        <v>46</v>
      </c>
      <c r="AN574" s="239">
        <v>41</v>
      </c>
    </row>
    <row r="575" spans="1:145" ht="12.5" x14ac:dyDescent="0.25">
      <c r="A575" s="417"/>
      <c r="B575" s="418"/>
      <c r="C575" s="431"/>
      <c r="G575" s="225"/>
      <c r="L575" s="225"/>
      <c r="M575" s="191"/>
      <c r="O575" s="225"/>
      <c r="S575" s="225"/>
      <c r="T575" s="225"/>
      <c r="U575" s="239"/>
      <c r="V575" s="191"/>
      <c r="W575" s="239"/>
      <c r="X575" s="239"/>
      <c r="Y575" s="239"/>
      <c r="Z575" s="239"/>
      <c r="AA575" s="191"/>
      <c r="AB575" s="191"/>
      <c r="AC575" s="191"/>
      <c r="AD575" s="191"/>
      <c r="AN575" s="239"/>
    </row>
    <row r="576" spans="1:145" ht="12.5" x14ac:dyDescent="0.25">
      <c r="A576" s="417">
        <v>1</v>
      </c>
      <c r="B576" s="418" t="s">
        <v>1019</v>
      </c>
      <c r="C576" s="431" t="s">
        <v>1199</v>
      </c>
      <c r="D576" s="50">
        <v>1</v>
      </c>
      <c r="E576" s="239">
        <v>275.97196183286115</v>
      </c>
      <c r="F576" s="225">
        <v>78.278268847646018</v>
      </c>
      <c r="G576" s="225">
        <v>5.5699643493761135</v>
      </c>
      <c r="H576" s="191">
        <v>7.1855929537590429E-2</v>
      </c>
      <c r="I576" s="225">
        <v>3.9746723288245773</v>
      </c>
      <c r="J576" s="225">
        <v>3.513709761979658</v>
      </c>
      <c r="K576" s="225">
        <v>0.46096256684491971</v>
      </c>
      <c r="L576" s="225">
        <v>9.6711754220404718</v>
      </c>
      <c r="M576" s="191">
        <v>1.5297630282059347</v>
      </c>
      <c r="N576" s="225">
        <v>0.98745412603544092</v>
      </c>
      <c r="O576" s="225">
        <v>2.7115445108524691E-4</v>
      </c>
      <c r="P576" s="191">
        <v>0.15726958162944318</v>
      </c>
      <c r="Q576" s="191">
        <v>0.15071668239488306</v>
      </c>
      <c r="R576" s="191">
        <v>0.50118381042256466</v>
      </c>
      <c r="S576" s="225">
        <v>0</v>
      </c>
      <c r="T576" s="225">
        <v>0.75697284261298092</v>
      </c>
      <c r="U576" s="239">
        <v>35.430848275138935</v>
      </c>
      <c r="V576" s="191">
        <v>2.3884187899758831</v>
      </c>
      <c r="W576" s="239">
        <v>140.68396770472893</v>
      </c>
      <c r="X576" s="239">
        <v>242.59284890426756</v>
      </c>
      <c r="Y576" s="239">
        <v>289.59295375904367</v>
      </c>
      <c r="Z576" s="239">
        <v>9.7615602390688885</v>
      </c>
      <c r="AA576" s="191">
        <v>1.6969749397085034</v>
      </c>
      <c r="AB576" s="191">
        <v>0.2347745622313096</v>
      </c>
      <c r="AC576" s="191">
        <v>17.819366677152143</v>
      </c>
      <c r="AD576" s="191">
        <v>2.8697179406521962</v>
      </c>
      <c r="AE576" s="239">
        <v>0.13557722554262344</v>
      </c>
      <c r="AF576" s="50">
        <v>0</v>
      </c>
      <c r="AG576" s="50">
        <v>0</v>
      </c>
      <c r="AH576" s="191">
        <v>0.34210653460749513</v>
      </c>
      <c r="AI576" s="191">
        <v>7.4160742371815025E-2</v>
      </c>
      <c r="AJ576" s="191">
        <v>8.9616546083674087E-2</v>
      </c>
      <c r="AK576" s="225">
        <v>1.8490022019502987</v>
      </c>
      <c r="AL576" s="191">
        <v>0.17991097829506128</v>
      </c>
      <c r="AM576" s="239">
        <v>9.2644437454126027</v>
      </c>
      <c r="AN576" s="239">
        <v>0.13557722554262344</v>
      </c>
    </row>
    <row r="577" spans="1:145" ht="12.5" x14ac:dyDescent="0.25">
      <c r="A577" s="417"/>
      <c r="B577" s="418"/>
      <c r="C577" s="431"/>
      <c r="G577" s="225"/>
      <c r="L577" s="225"/>
      <c r="M577" s="191"/>
      <c r="O577" s="225"/>
      <c r="S577" s="225"/>
      <c r="T577" s="225"/>
      <c r="U577" s="239"/>
      <c r="V577" s="191"/>
      <c r="W577" s="239"/>
      <c r="X577" s="239"/>
      <c r="Y577" s="239"/>
      <c r="Z577" s="239"/>
      <c r="AA577" s="191"/>
      <c r="AB577" s="191"/>
      <c r="AK577" s="225"/>
    </row>
    <row r="578" spans="1:145" s="200" customFormat="1" ht="17.25" customHeight="1" x14ac:dyDescent="0.3">
      <c r="A578" s="382"/>
      <c r="B578" s="272"/>
      <c r="C578" s="404" t="s">
        <v>1345</v>
      </c>
      <c r="D578" s="12"/>
      <c r="E578" s="12"/>
      <c r="F578" s="50"/>
      <c r="G578" s="225"/>
      <c r="H578" s="50"/>
      <c r="I578" s="50"/>
      <c r="J578" s="50"/>
      <c r="K578" s="50"/>
      <c r="L578" s="225"/>
      <c r="M578" s="191"/>
      <c r="N578" s="50"/>
      <c r="O578" s="225"/>
      <c r="P578" s="50"/>
      <c r="Q578" s="50"/>
      <c r="R578" s="50"/>
      <c r="S578" s="225"/>
      <c r="T578" s="225"/>
      <c r="U578" s="239"/>
      <c r="V578" s="191"/>
      <c r="W578" s="239"/>
      <c r="X578" s="239"/>
      <c r="Y578" s="239"/>
      <c r="Z578" s="239"/>
      <c r="AA578" s="191"/>
      <c r="AB578" s="191"/>
      <c r="AC578" s="50"/>
      <c r="AD578" s="50"/>
      <c r="AE578" s="50"/>
      <c r="AF578" s="50"/>
      <c r="AG578" s="50"/>
      <c r="AH578" s="50"/>
      <c r="AI578" s="50"/>
      <c r="AJ578" s="50"/>
      <c r="AK578" s="50"/>
      <c r="AL578" s="50"/>
      <c r="AM578" s="50"/>
      <c r="AN578" s="50"/>
      <c r="AO578" s="50"/>
      <c r="AP578" s="50"/>
      <c r="AQ578" s="50"/>
      <c r="AR578" s="50"/>
      <c r="AS578" s="50"/>
      <c r="AT578" s="50"/>
      <c r="AU578" s="50"/>
      <c r="AV578" s="50"/>
      <c r="AW578" s="50"/>
      <c r="AX578" s="50"/>
      <c r="AY578" s="50"/>
      <c r="AZ578" s="50"/>
      <c r="BA578" s="50"/>
      <c r="BB578" s="50"/>
      <c r="BC578" s="50"/>
      <c r="BD578" s="50"/>
      <c r="BE578" s="50"/>
      <c r="BF578" s="50"/>
      <c r="BG578" s="50"/>
      <c r="BH578" s="50"/>
      <c r="BI578" s="50"/>
      <c r="BJ578" s="50"/>
      <c r="BK578" s="50"/>
      <c r="BL578" s="50"/>
      <c r="BM578" s="50"/>
      <c r="BN578" s="50"/>
      <c r="BO578" s="50"/>
      <c r="BP578" s="50"/>
      <c r="BQ578" s="50"/>
      <c r="BR578" s="50"/>
      <c r="BS578" s="50"/>
      <c r="BT578" s="50"/>
      <c r="BU578" s="50"/>
      <c r="BV578" s="50"/>
      <c r="BW578" s="50"/>
      <c r="BX578" s="50"/>
      <c r="BY578" s="50"/>
      <c r="BZ578" s="50"/>
      <c r="CA578" s="50"/>
      <c r="CB578" s="50"/>
      <c r="CC578" s="50"/>
      <c r="CD578" s="50"/>
      <c r="CE578" s="50"/>
      <c r="CF578" s="50"/>
      <c r="CG578" s="50"/>
      <c r="CH578" s="50"/>
      <c r="CI578" s="50"/>
      <c r="CJ578" s="50"/>
      <c r="CK578" s="50"/>
      <c r="CL578" s="50"/>
      <c r="CM578" s="50"/>
      <c r="CN578" s="50"/>
      <c r="CO578" s="50"/>
      <c r="CP578" s="50"/>
      <c r="CQ578" s="50"/>
      <c r="CR578" s="50"/>
      <c r="CS578" s="50"/>
      <c r="CT578" s="50"/>
      <c r="CU578" s="50"/>
      <c r="CV578" s="50"/>
      <c r="CW578" s="50"/>
      <c r="CX578" s="50"/>
      <c r="CY578" s="50"/>
      <c r="CZ578" s="50"/>
      <c r="DA578" s="50"/>
      <c r="DB578" s="50"/>
      <c r="DC578" s="50"/>
      <c r="DD578" s="50"/>
      <c r="DE578" s="50"/>
      <c r="DF578" s="50"/>
      <c r="DG578" s="50"/>
      <c r="DH578" s="50"/>
      <c r="DI578" s="50"/>
      <c r="DJ578" s="50"/>
      <c r="DK578" s="50"/>
      <c r="DL578" s="50"/>
      <c r="DM578" s="50"/>
      <c r="DN578" s="50"/>
      <c r="DO578" s="50"/>
      <c r="DP578" s="50"/>
      <c r="DQ578" s="50"/>
      <c r="DR578" s="50"/>
      <c r="DS578" s="50"/>
      <c r="DT578" s="50"/>
      <c r="DU578" s="50"/>
      <c r="DV578" s="50"/>
      <c r="DW578" s="50"/>
      <c r="DX578" s="50"/>
      <c r="DY578" s="50"/>
      <c r="DZ578" s="50"/>
      <c r="EA578" s="50"/>
      <c r="EB578" s="50"/>
      <c r="EC578" s="50"/>
      <c r="ED578" s="50"/>
      <c r="EE578" s="50"/>
      <c r="EF578" s="50"/>
      <c r="EG578" s="50"/>
      <c r="EH578" s="50"/>
      <c r="EI578" s="50"/>
      <c r="EJ578" s="50"/>
      <c r="EK578" s="50"/>
      <c r="EL578" s="50"/>
      <c r="EM578" s="50"/>
      <c r="EN578" s="50"/>
      <c r="EO578" s="50"/>
    </row>
    <row r="579" spans="1:145" ht="13.5" customHeight="1" x14ac:dyDescent="0.25">
      <c r="A579" s="417">
        <v>2</v>
      </c>
      <c r="B579" s="418" t="s">
        <v>561</v>
      </c>
      <c r="C579" s="431" t="s">
        <v>330</v>
      </c>
      <c r="D579" s="50">
        <v>1</v>
      </c>
      <c r="E579" s="239">
        <v>5.0999999999999517</v>
      </c>
      <c r="F579" s="50">
        <v>99.7</v>
      </c>
      <c r="G579" s="225">
        <v>0.3</v>
      </c>
      <c r="H579" s="191">
        <v>0</v>
      </c>
      <c r="I579" s="50">
        <v>0</v>
      </c>
      <c r="J579" s="50">
        <v>0</v>
      </c>
      <c r="K579" s="50">
        <v>0</v>
      </c>
      <c r="L579" s="225">
        <v>0</v>
      </c>
      <c r="M579" s="191">
        <v>0</v>
      </c>
      <c r="N579" s="50">
        <v>0</v>
      </c>
      <c r="O579" s="225">
        <v>0</v>
      </c>
      <c r="P579" s="50">
        <v>0</v>
      </c>
      <c r="Q579" s="50">
        <v>0</v>
      </c>
      <c r="R579" s="50">
        <v>0</v>
      </c>
      <c r="S579" s="225"/>
      <c r="T579" s="225">
        <v>0</v>
      </c>
      <c r="U579" s="239">
        <v>0</v>
      </c>
      <c r="V579" s="191">
        <v>0</v>
      </c>
      <c r="W579" s="239">
        <v>3</v>
      </c>
      <c r="X579" s="239">
        <v>1</v>
      </c>
      <c r="Y579" s="239">
        <v>37</v>
      </c>
      <c r="Z579" s="239">
        <v>3</v>
      </c>
      <c r="AA579" s="191">
        <v>0.02</v>
      </c>
      <c r="AB579" s="191">
        <v>0.01</v>
      </c>
      <c r="AE579" s="50">
        <v>0</v>
      </c>
      <c r="AG579" s="50">
        <v>0</v>
      </c>
      <c r="AI579" s="191">
        <v>0</v>
      </c>
      <c r="AJ579" s="191">
        <v>0.1</v>
      </c>
      <c r="AK579" s="50">
        <v>0</v>
      </c>
      <c r="AL579" s="191">
        <v>0</v>
      </c>
      <c r="AM579" s="50">
        <v>5</v>
      </c>
      <c r="AN579" s="50">
        <v>0</v>
      </c>
    </row>
    <row r="580" spans="1:145" ht="12.5" x14ac:dyDescent="0.25">
      <c r="A580" s="417"/>
      <c r="B580" s="418"/>
      <c r="C580" s="431"/>
      <c r="G580" s="225"/>
      <c r="L580" s="225"/>
      <c r="M580" s="191"/>
      <c r="O580" s="225"/>
      <c r="S580" s="225"/>
      <c r="T580" s="225"/>
      <c r="U580" s="239"/>
      <c r="V580" s="191"/>
      <c r="W580" s="239"/>
      <c r="X580" s="239"/>
      <c r="Y580" s="239"/>
      <c r="Z580" s="239"/>
      <c r="AA580" s="191"/>
      <c r="AB580" s="191"/>
    </row>
    <row r="581" spans="1:145" ht="12.5" x14ac:dyDescent="0.25">
      <c r="A581" s="417">
        <v>1</v>
      </c>
      <c r="B581" s="418">
        <v>130002</v>
      </c>
      <c r="C581" s="431" t="s">
        <v>1356</v>
      </c>
      <c r="D581" s="50">
        <v>1</v>
      </c>
      <c r="E581" s="239">
        <v>128</v>
      </c>
      <c r="F581" s="225">
        <v>78.682874158633183</v>
      </c>
      <c r="G581" s="225">
        <v>6.8</v>
      </c>
      <c r="H581" s="191">
        <v>9.6000000000000002E-2</v>
      </c>
      <c r="I581" s="225">
        <v>0.6</v>
      </c>
      <c r="J581" s="225">
        <v>0.6</v>
      </c>
      <c r="K581" s="50">
        <v>0</v>
      </c>
      <c r="L581" s="225">
        <v>0.2</v>
      </c>
      <c r="M581" s="191">
        <v>0.49477120944021596</v>
      </c>
      <c r="N581" s="225">
        <v>0.2</v>
      </c>
      <c r="O581" s="225">
        <v>0</v>
      </c>
      <c r="P581" s="191">
        <v>0</v>
      </c>
      <c r="Q581" s="191">
        <v>9.6567077596686132E-3</v>
      </c>
      <c r="R581" s="270"/>
      <c r="S581" s="225"/>
      <c r="T581" s="225"/>
      <c r="U581" s="239">
        <v>7.7293866949624395</v>
      </c>
      <c r="V581" s="191">
        <v>1.3310325527703524</v>
      </c>
      <c r="W581" s="239">
        <v>2.0780893357392514</v>
      </c>
      <c r="X581" s="239">
        <v>5.4351961707424445</v>
      </c>
      <c r="Y581" s="239">
        <v>17.911270598729605</v>
      </c>
      <c r="Z581" s="239">
        <v>4</v>
      </c>
      <c r="AA581" s="191">
        <v>0.45431505671300687</v>
      </c>
      <c r="AB581" s="191">
        <v>1.248863845057325E-2</v>
      </c>
      <c r="AC581" s="191">
        <v>9.0837883297429187E-2</v>
      </c>
      <c r="AD581" s="191">
        <v>2.0730637267048157E-3</v>
      </c>
      <c r="AE581" s="50">
        <v>0</v>
      </c>
      <c r="AF581" s="239">
        <v>0.20102436137743665</v>
      </c>
      <c r="AG581" s="50">
        <v>0</v>
      </c>
      <c r="AH581" s="191">
        <v>0</v>
      </c>
      <c r="AI581" s="191">
        <v>4.538124958095633E-2</v>
      </c>
      <c r="AJ581" s="191">
        <v>4.56450940552642E-2</v>
      </c>
      <c r="AK581" s="225">
        <v>0.3387888690339112</v>
      </c>
      <c r="AL581" s="191">
        <v>5.8422705025317533E-3</v>
      </c>
      <c r="AM581" s="239">
        <v>8.8199438554350333</v>
      </c>
      <c r="AN581" s="239">
        <v>1.1307620327480812E-3</v>
      </c>
    </row>
    <row r="582" spans="1:145" ht="19.5" customHeight="1" x14ac:dyDescent="0.25">
      <c r="A582" s="417"/>
      <c r="B582" s="418"/>
      <c r="C582" s="431"/>
      <c r="G582" s="225"/>
      <c r="L582" s="225"/>
      <c r="M582" s="239"/>
      <c r="O582" s="225"/>
      <c r="S582" s="239"/>
      <c r="T582" s="239"/>
      <c r="U582" s="239"/>
      <c r="V582" s="191"/>
      <c r="W582" s="239"/>
      <c r="X582" s="239"/>
      <c r="Y582" s="239"/>
      <c r="Z582" s="239"/>
      <c r="AA582" s="191"/>
      <c r="AB582" s="191"/>
      <c r="AH582" s="191"/>
      <c r="AL582" s="191"/>
    </row>
    <row r="583" spans="1:145" ht="15.75" customHeight="1" x14ac:dyDescent="0.25">
      <c r="A583" s="421">
        <v>1</v>
      </c>
      <c r="B583" s="418" t="s">
        <v>564</v>
      </c>
      <c r="C583" s="431" t="s">
        <v>1358</v>
      </c>
      <c r="D583" s="194" t="s">
        <v>1182</v>
      </c>
      <c r="E583" s="239">
        <v>195.00618784530388</v>
      </c>
      <c r="F583" s="225">
        <v>88.394364640883978</v>
      </c>
      <c r="G583" s="225">
        <v>11.316519337016574</v>
      </c>
      <c r="H583" s="191">
        <v>8.061878453038674E-3</v>
      </c>
      <c r="I583" s="225">
        <v>5.0386740331491715E-2</v>
      </c>
      <c r="J583" s="239">
        <v>0</v>
      </c>
      <c r="K583" s="239">
        <v>0</v>
      </c>
      <c r="L583" s="225">
        <v>6.9060773480662974E-2</v>
      </c>
      <c r="M583" s="191">
        <v>0.13685082872928175</v>
      </c>
      <c r="N583" s="225">
        <v>3.2872928176795581E-2</v>
      </c>
      <c r="O583" s="225"/>
      <c r="P583" s="191">
        <v>1.0718232044198894E-2</v>
      </c>
      <c r="Q583" s="191">
        <v>5.5248618784530384E-3</v>
      </c>
      <c r="R583" s="191">
        <v>7.2375690607734819E-3</v>
      </c>
      <c r="S583" s="239">
        <v>0</v>
      </c>
      <c r="T583" s="239">
        <v>11.013204419889504</v>
      </c>
      <c r="U583" s="191">
        <v>2.8508287292817682</v>
      </c>
      <c r="V583" s="191">
        <v>7.4696132596685089E-2</v>
      </c>
      <c r="W583" s="239">
        <v>2.1215469613259668</v>
      </c>
      <c r="X583" s="239">
        <v>0.81767955801104963</v>
      </c>
      <c r="Y583" s="239">
        <v>7.7513812154696131</v>
      </c>
      <c r="Z583" s="239">
        <v>2.4972375690607738</v>
      </c>
      <c r="AA583" s="191">
        <v>2.6077348066298342E-2</v>
      </c>
      <c r="AB583" s="191">
        <v>1.2596685082872929E-2</v>
      </c>
      <c r="AC583" s="191">
        <v>0.17955801104972377</v>
      </c>
      <c r="AD583" s="191">
        <v>0.14640883977900554</v>
      </c>
      <c r="AE583" s="239">
        <v>0</v>
      </c>
      <c r="AF583" s="239">
        <v>0</v>
      </c>
      <c r="AG583" s="239">
        <v>0</v>
      </c>
      <c r="AH583" s="191">
        <v>9.9558011049723755E-2</v>
      </c>
      <c r="AI583" s="191">
        <v>0</v>
      </c>
      <c r="AJ583" s="191">
        <v>1.0220994475138121E-3</v>
      </c>
      <c r="AK583" s="225">
        <v>2.8480662983425418E-2</v>
      </c>
      <c r="AL583" s="191">
        <v>4.6408839779005524E-3</v>
      </c>
      <c r="AM583" s="239">
        <v>0.21546961325966851</v>
      </c>
      <c r="AN583" s="239">
        <v>3.8674033149171269E-2</v>
      </c>
    </row>
    <row r="584" spans="1:145" ht="12.5" x14ac:dyDescent="0.25">
      <c r="A584" s="422"/>
      <c r="B584" s="418"/>
      <c r="C584" s="431"/>
      <c r="G584" s="266"/>
      <c r="L584" s="225"/>
      <c r="M584" s="191"/>
      <c r="O584" s="225"/>
      <c r="S584" s="225"/>
      <c r="T584" s="225"/>
      <c r="U584" s="239"/>
      <c r="V584" s="191"/>
      <c r="W584" s="239"/>
      <c r="X584" s="239"/>
      <c r="Y584" s="239"/>
      <c r="Z584" s="239"/>
      <c r="AA584" s="191"/>
      <c r="AB584" s="191"/>
      <c r="AL584" s="191"/>
      <c r="AN584" s="239"/>
    </row>
    <row r="585" spans="1:145" ht="12.5" x14ac:dyDescent="0.25">
      <c r="A585" s="417">
        <v>2</v>
      </c>
      <c r="B585" s="418" t="s">
        <v>563</v>
      </c>
      <c r="C585" s="431" t="s">
        <v>331</v>
      </c>
      <c r="D585" s="50">
        <v>1</v>
      </c>
      <c r="E585" s="239">
        <v>5.0999999999999517</v>
      </c>
      <c r="F585" s="50">
        <v>99.7</v>
      </c>
      <c r="G585" s="225">
        <v>0.2</v>
      </c>
      <c r="H585" s="191">
        <v>0</v>
      </c>
      <c r="I585" s="50">
        <v>0</v>
      </c>
      <c r="J585" s="50">
        <v>0</v>
      </c>
      <c r="K585" s="50">
        <v>0</v>
      </c>
      <c r="L585" s="225">
        <v>0</v>
      </c>
      <c r="M585" s="191">
        <v>0</v>
      </c>
      <c r="N585" s="50">
        <v>0</v>
      </c>
      <c r="O585" s="225">
        <v>0</v>
      </c>
      <c r="P585" s="50">
        <v>0</v>
      </c>
      <c r="Q585" s="50">
        <v>0</v>
      </c>
      <c r="R585" s="50">
        <v>0</v>
      </c>
      <c r="S585" s="225"/>
      <c r="T585" s="225">
        <v>0</v>
      </c>
      <c r="U585" s="239">
        <v>1</v>
      </c>
      <c r="V585" s="191">
        <v>0</v>
      </c>
      <c r="W585" s="239">
        <v>1</v>
      </c>
      <c r="X585" s="239"/>
      <c r="Y585" s="239">
        <v>4</v>
      </c>
      <c r="Z585" s="239">
        <v>3</v>
      </c>
      <c r="AA585" s="191">
        <v>0.02</v>
      </c>
      <c r="AB585" s="191">
        <v>0.04</v>
      </c>
      <c r="AD585" s="50">
        <v>0.02</v>
      </c>
      <c r="AL585" s="191"/>
      <c r="AN585" s="239"/>
    </row>
    <row r="586" spans="1:145" ht="12.5" x14ac:dyDescent="0.25">
      <c r="A586" s="417"/>
      <c r="B586" s="418"/>
      <c r="C586" s="431"/>
      <c r="G586" s="225"/>
      <c r="H586" s="191"/>
      <c r="L586" s="225"/>
      <c r="M586" s="191"/>
      <c r="O586" s="225"/>
      <c r="S586" s="225"/>
      <c r="T586" s="225"/>
      <c r="U586" s="239"/>
      <c r="V586" s="191"/>
      <c r="W586" s="239"/>
      <c r="X586" s="239"/>
      <c r="Y586" s="239"/>
      <c r="Z586" s="239"/>
      <c r="AA586" s="191"/>
      <c r="AB586" s="191"/>
      <c r="AL586" s="191"/>
      <c r="AN586" s="239"/>
    </row>
    <row r="587" spans="1:145" ht="12.5" x14ac:dyDescent="0.25">
      <c r="A587" s="417">
        <v>2</v>
      </c>
      <c r="B587" s="418" t="s">
        <v>565</v>
      </c>
      <c r="C587" s="431" t="s">
        <v>332</v>
      </c>
      <c r="D587" s="50">
        <v>1</v>
      </c>
      <c r="E587" s="239">
        <v>5.0999999999999517</v>
      </c>
      <c r="F587" s="50">
        <v>99.7</v>
      </c>
      <c r="G587" s="225">
        <v>0.2</v>
      </c>
      <c r="H587" s="191">
        <v>0</v>
      </c>
      <c r="I587" s="50">
        <v>0</v>
      </c>
      <c r="J587" s="50">
        <v>0</v>
      </c>
      <c r="K587" s="50">
        <v>0</v>
      </c>
      <c r="L587" s="225">
        <v>0</v>
      </c>
      <c r="M587" s="191">
        <v>0</v>
      </c>
      <c r="N587" s="50">
        <v>0</v>
      </c>
      <c r="O587" s="225">
        <v>0</v>
      </c>
      <c r="P587" s="50">
        <v>0</v>
      </c>
      <c r="Q587" s="50">
        <v>0</v>
      </c>
      <c r="R587" s="50">
        <v>0.01</v>
      </c>
      <c r="S587" s="225"/>
      <c r="T587" s="225">
        <v>0</v>
      </c>
      <c r="U587" s="239">
        <v>1</v>
      </c>
      <c r="V587" s="191">
        <v>0</v>
      </c>
      <c r="W587" s="239">
        <v>1</v>
      </c>
      <c r="X587" s="239"/>
      <c r="Y587" s="239">
        <v>4</v>
      </c>
      <c r="Z587" s="239">
        <v>3</v>
      </c>
      <c r="AA587" s="191">
        <v>0.02</v>
      </c>
      <c r="AB587" s="191">
        <v>0.04</v>
      </c>
      <c r="AD587" s="50">
        <v>0.02</v>
      </c>
      <c r="AL587" s="191"/>
      <c r="AN587" s="239"/>
    </row>
    <row r="588" spans="1:145" ht="12.5" x14ac:dyDescent="0.25">
      <c r="A588" s="420"/>
      <c r="B588" s="418"/>
      <c r="C588" s="431"/>
      <c r="G588" s="225"/>
      <c r="L588" s="225"/>
      <c r="M588" s="191"/>
      <c r="O588" s="225"/>
      <c r="S588" s="225"/>
      <c r="T588" s="225"/>
      <c r="U588" s="239"/>
      <c r="V588" s="191"/>
      <c r="W588" s="239"/>
      <c r="X588" s="239"/>
      <c r="Y588" s="239"/>
      <c r="Z588" s="239"/>
      <c r="AA588" s="191"/>
      <c r="AB588" s="191"/>
      <c r="AL588" s="191"/>
      <c r="AN588" s="239"/>
    </row>
    <row r="589" spans="1:145" ht="12.5" x14ac:dyDescent="0.25">
      <c r="A589" s="417">
        <v>1</v>
      </c>
      <c r="B589" s="418" t="s">
        <v>566</v>
      </c>
      <c r="C589" s="431" t="s">
        <v>336</v>
      </c>
      <c r="D589" s="50">
        <v>1</v>
      </c>
      <c r="E589" s="239">
        <v>352.01828225616032</v>
      </c>
      <c r="F589" s="225">
        <v>78.682874158633183</v>
      </c>
      <c r="G589" s="225">
        <v>17.485978434190468</v>
      </c>
      <c r="H589" s="191">
        <v>2.3097699122267466E-2</v>
      </c>
      <c r="I589" s="225">
        <v>2.2289832469981894</v>
      </c>
      <c r="J589" s="225">
        <v>2.0846226274840176</v>
      </c>
      <c r="K589" s="50">
        <v>0</v>
      </c>
      <c r="L589" s="225">
        <v>1.0159268663112204</v>
      </c>
      <c r="M589" s="191">
        <v>0.49477120944021596</v>
      </c>
      <c r="N589" s="225">
        <v>0.35907976551044624</v>
      </c>
      <c r="O589" s="225">
        <v>0</v>
      </c>
      <c r="P589" s="191">
        <v>2.2426780316170273E-3</v>
      </c>
      <c r="Q589" s="191">
        <v>9.6567077596686132E-3</v>
      </c>
      <c r="R589" s="270"/>
      <c r="S589" s="225">
        <v>14.353139402348978</v>
      </c>
      <c r="T589" s="225">
        <v>2.9811912801859446</v>
      </c>
      <c r="U589" s="239">
        <v>7.7293866949624395</v>
      </c>
      <c r="V589" s="191">
        <v>1.3310325527703524</v>
      </c>
      <c r="W589" s="239">
        <v>2.0780893357392514</v>
      </c>
      <c r="X589" s="239">
        <v>5.4351961707424445</v>
      </c>
      <c r="Y589" s="239">
        <v>17.911270598729605</v>
      </c>
      <c r="Z589" s="239">
        <v>12.450946382814983</v>
      </c>
      <c r="AA589" s="191">
        <v>0.45431505671300687</v>
      </c>
      <c r="AB589" s="191">
        <v>1.248863845057325E-2</v>
      </c>
      <c r="AC589" s="191">
        <v>9.0837883297429187E-2</v>
      </c>
      <c r="AD589" s="191">
        <v>2.0730637267048157E-3</v>
      </c>
      <c r="AE589" s="50">
        <v>0</v>
      </c>
      <c r="AF589" s="239">
        <v>0.20102436137743665</v>
      </c>
      <c r="AG589" s="50">
        <v>0</v>
      </c>
      <c r="AH589" s="191">
        <v>0</v>
      </c>
      <c r="AI589" s="191">
        <v>4.538124958095633E-2</v>
      </c>
      <c r="AJ589" s="191">
        <v>4.56450940552642E-2</v>
      </c>
      <c r="AK589" s="225">
        <v>0.3387888690339112</v>
      </c>
      <c r="AL589" s="191">
        <v>5.8422705025317533E-3</v>
      </c>
      <c r="AM589" s="239">
        <v>8.8199438554350333</v>
      </c>
      <c r="AN589" s="239">
        <v>1.1307620327480812E-3</v>
      </c>
    </row>
    <row r="590" spans="1:145" ht="12.5" x14ac:dyDescent="0.25">
      <c r="A590" s="417"/>
      <c r="B590" s="418"/>
      <c r="C590" s="431"/>
      <c r="G590" s="225"/>
      <c r="L590" s="225"/>
      <c r="M590" s="191"/>
      <c r="O590" s="225"/>
      <c r="S590" s="225"/>
      <c r="T590" s="225"/>
      <c r="U590" s="239"/>
      <c r="V590" s="191"/>
      <c r="W590" s="239"/>
      <c r="X590" s="239"/>
      <c r="Y590" s="239"/>
      <c r="Z590" s="239"/>
      <c r="AA590" s="191"/>
      <c r="AB590" s="191"/>
      <c r="AH590" s="191"/>
      <c r="AL590" s="191"/>
    </row>
    <row r="591" spans="1:145" ht="12.5" x14ac:dyDescent="0.25">
      <c r="A591" s="417">
        <v>1</v>
      </c>
      <c r="B591" s="418" t="s">
        <v>567</v>
      </c>
      <c r="C591" s="431" t="s">
        <v>1391</v>
      </c>
      <c r="D591" s="50">
        <v>1</v>
      </c>
      <c r="E591" s="50">
        <v>0</v>
      </c>
      <c r="F591" s="50">
        <v>99.9</v>
      </c>
      <c r="G591" s="225">
        <v>0</v>
      </c>
      <c r="H591" s="191">
        <v>0</v>
      </c>
      <c r="I591" s="50">
        <v>0</v>
      </c>
      <c r="J591" s="50">
        <v>0</v>
      </c>
      <c r="K591" s="50">
        <v>0</v>
      </c>
      <c r="L591" s="225">
        <v>0</v>
      </c>
      <c r="M591" s="191">
        <v>0.1</v>
      </c>
      <c r="N591" s="50">
        <v>0</v>
      </c>
      <c r="O591" s="225">
        <v>0</v>
      </c>
      <c r="P591" s="50">
        <v>0</v>
      </c>
      <c r="Q591" s="50">
        <v>0</v>
      </c>
      <c r="R591" s="50">
        <v>0</v>
      </c>
      <c r="S591" s="225">
        <v>0</v>
      </c>
      <c r="T591" s="225">
        <v>0</v>
      </c>
      <c r="U591" s="239">
        <v>2</v>
      </c>
      <c r="V591" s="191">
        <v>0</v>
      </c>
      <c r="W591" s="239">
        <v>1</v>
      </c>
      <c r="X591" s="239">
        <v>0</v>
      </c>
      <c r="Y591" s="239">
        <v>0</v>
      </c>
      <c r="Z591" s="239">
        <v>2</v>
      </c>
      <c r="AA591" s="191">
        <v>0</v>
      </c>
      <c r="AB591" s="191">
        <v>7.0000000000000001E-3</v>
      </c>
      <c r="AC591" s="191">
        <v>0</v>
      </c>
      <c r="AD591" s="191">
        <v>0</v>
      </c>
      <c r="AE591" s="50">
        <v>0</v>
      </c>
      <c r="AF591" s="50">
        <v>0</v>
      </c>
      <c r="AG591" s="50">
        <v>0</v>
      </c>
      <c r="AH591" s="191">
        <v>0</v>
      </c>
      <c r="AI591" s="191">
        <v>0</v>
      </c>
      <c r="AJ591" s="191">
        <v>0</v>
      </c>
      <c r="AK591" s="50">
        <v>0</v>
      </c>
      <c r="AL591" s="50">
        <v>0</v>
      </c>
      <c r="AM591" s="50">
        <v>0</v>
      </c>
      <c r="AN591" s="50">
        <v>0</v>
      </c>
    </row>
    <row r="592" spans="1:145" ht="11.25" customHeight="1" x14ac:dyDescent="0.25">
      <c r="A592" s="417"/>
      <c r="B592" s="418"/>
      <c r="C592" s="431"/>
      <c r="G592" s="225"/>
      <c r="L592" s="225"/>
      <c r="M592" s="191"/>
      <c r="O592" s="225"/>
      <c r="S592" s="225"/>
      <c r="T592" s="225"/>
      <c r="U592" s="239"/>
      <c r="V592" s="191"/>
      <c r="W592" s="239"/>
      <c r="X592" s="239"/>
      <c r="Y592" s="239"/>
      <c r="Z592" s="239"/>
      <c r="AA592" s="191"/>
      <c r="AB592" s="191"/>
      <c r="AH592" s="191"/>
    </row>
    <row r="593" spans="1:145" s="200" customFormat="1" ht="19.5" customHeight="1" x14ac:dyDescent="0.3">
      <c r="A593" s="382"/>
      <c r="B593" s="272"/>
      <c r="C593" s="404" t="s">
        <v>1357</v>
      </c>
      <c r="D593" s="12"/>
      <c r="E593" s="12"/>
      <c r="F593" s="50"/>
      <c r="G593" s="225"/>
      <c r="H593" s="50"/>
      <c r="I593" s="50"/>
      <c r="J593" s="50"/>
      <c r="K593" s="50"/>
      <c r="L593" s="225"/>
      <c r="M593" s="191"/>
      <c r="N593" s="50"/>
      <c r="O593" s="225"/>
      <c r="P593" s="50"/>
      <c r="Q593" s="50"/>
      <c r="R593" s="50"/>
      <c r="S593" s="225"/>
      <c r="T593" s="225"/>
      <c r="U593" s="239"/>
      <c r="V593" s="191"/>
      <c r="W593" s="239"/>
      <c r="X593" s="239"/>
      <c r="Y593" s="239"/>
      <c r="Z593" s="239"/>
      <c r="AA593" s="191"/>
      <c r="AB593" s="191"/>
      <c r="AC593" s="50"/>
      <c r="AD593" s="50"/>
      <c r="AE593" s="50"/>
      <c r="AF593" s="50"/>
      <c r="AG593" s="50"/>
      <c r="AH593" s="191"/>
      <c r="AI593" s="50"/>
      <c r="AJ593" s="50"/>
      <c r="AK593" s="50"/>
      <c r="AL593" s="50"/>
      <c r="AM593" s="50"/>
      <c r="AN593" s="50"/>
      <c r="AO593" s="50"/>
      <c r="AP593" s="50"/>
      <c r="AQ593" s="50"/>
      <c r="AR593" s="50"/>
      <c r="AS593" s="50"/>
      <c r="AT593" s="50"/>
      <c r="AU593" s="50"/>
      <c r="AV593" s="50"/>
      <c r="AW593" s="50"/>
      <c r="AX593" s="50"/>
      <c r="AY593" s="50"/>
      <c r="AZ593" s="50"/>
      <c r="BA593" s="50"/>
      <c r="BB593" s="50"/>
      <c r="BC593" s="50"/>
      <c r="BD593" s="50"/>
      <c r="BE593" s="50"/>
      <c r="BF593" s="50"/>
      <c r="BG593" s="50"/>
      <c r="BH593" s="50"/>
      <c r="BI593" s="50"/>
      <c r="BJ593" s="50"/>
      <c r="BK593" s="50"/>
      <c r="BL593" s="50"/>
      <c r="BM593" s="50"/>
      <c r="BN593" s="50"/>
      <c r="BO593" s="50"/>
      <c r="BP593" s="50"/>
      <c r="BQ593" s="50"/>
      <c r="BR593" s="50"/>
      <c r="BS593" s="50"/>
      <c r="BT593" s="50"/>
      <c r="BU593" s="50"/>
      <c r="BV593" s="50"/>
      <c r="BW593" s="50"/>
      <c r="BX593" s="50"/>
      <c r="BY593" s="50"/>
      <c r="BZ593" s="50"/>
      <c r="CA593" s="50"/>
      <c r="CB593" s="50"/>
      <c r="CC593" s="50"/>
      <c r="CD593" s="50"/>
      <c r="CE593" s="50"/>
      <c r="CF593" s="50"/>
      <c r="CG593" s="50"/>
      <c r="CH593" s="50"/>
      <c r="CI593" s="50"/>
      <c r="CJ593" s="50"/>
      <c r="CK593" s="50"/>
      <c r="CL593" s="50"/>
      <c r="CM593" s="50"/>
      <c r="CN593" s="50"/>
      <c r="CO593" s="50"/>
      <c r="CP593" s="50"/>
      <c r="CQ593" s="50"/>
      <c r="CR593" s="50"/>
      <c r="CS593" s="50"/>
      <c r="CT593" s="50"/>
      <c r="CU593" s="50"/>
      <c r="CV593" s="50"/>
      <c r="CW593" s="50"/>
      <c r="CX593" s="50"/>
      <c r="CY593" s="50"/>
      <c r="CZ593" s="50"/>
      <c r="DA593" s="50"/>
      <c r="DB593" s="50"/>
      <c r="DC593" s="50"/>
      <c r="DD593" s="50"/>
      <c r="DE593" s="50"/>
      <c r="DF593" s="50"/>
      <c r="DG593" s="50"/>
      <c r="DH593" s="50"/>
      <c r="DI593" s="50"/>
      <c r="DJ593" s="50"/>
      <c r="DK593" s="50"/>
      <c r="DL593" s="50"/>
      <c r="DM593" s="50"/>
      <c r="DN593" s="50"/>
      <c r="DO593" s="50"/>
      <c r="DP593" s="50"/>
      <c r="DQ593" s="50"/>
      <c r="DR593" s="50"/>
      <c r="DS593" s="50"/>
      <c r="DT593" s="50"/>
      <c r="DU593" s="50"/>
      <c r="DV593" s="50"/>
      <c r="DW593" s="50"/>
      <c r="DX593" s="50"/>
      <c r="DY593" s="50"/>
      <c r="DZ593" s="50"/>
      <c r="EA593" s="50"/>
      <c r="EB593" s="50"/>
      <c r="EC593" s="50"/>
      <c r="ED593" s="50"/>
      <c r="EE593" s="50"/>
      <c r="EF593" s="50"/>
      <c r="EG593" s="50"/>
      <c r="EH593" s="50"/>
      <c r="EI593" s="50"/>
      <c r="EJ593" s="50"/>
      <c r="EK593" s="50"/>
      <c r="EL593" s="50"/>
      <c r="EM593" s="50"/>
      <c r="EN593" s="50"/>
      <c r="EO593" s="50"/>
    </row>
    <row r="594" spans="1:145" ht="12.5" x14ac:dyDescent="0.25">
      <c r="A594" s="417">
        <v>1</v>
      </c>
      <c r="B594" s="418" t="s">
        <v>1009</v>
      </c>
      <c r="C594" s="431" t="s">
        <v>205</v>
      </c>
      <c r="D594" s="50">
        <v>1</v>
      </c>
      <c r="E594" s="239">
        <v>193.96</v>
      </c>
      <c r="F594" s="225">
        <v>91.96</v>
      </c>
      <c r="G594" s="225">
        <v>3.55</v>
      </c>
      <c r="H594" s="191">
        <v>7.3599999999999999E-2</v>
      </c>
      <c r="I594" s="225">
        <v>0.46</v>
      </c>
      <c r="J594" s="225">
        <v>0.55000000000000004</v>
      </c>
      <c r="K594" s="225">
        <v>0</v>
      </c>
      <c r="L594" s="225">
        <v>0</v>
      </c>
      <c r="M594" s="191">
        <v>0.16</v>
      </c>
      <c r="N594" s="50">
        <v>0</v>
      </c>
      <c r="O594" s="225">
        <v>0</v>
      </c>
      <c r="P594" s="50">
        <v>0</v>
      </c>
      <c r="Q594" s="50">
        <v>0</v>
      </c>
      <c r="R594" s="50">
        <v>0</v>
      </c>
      <c r="S594" s="225"/>
      <c r="T594" s="225">
        <v>0</v>
      </c>
      <c r="U594" s="239">
        <v>4</v>
      </c>
      <c r="V594" s="191">
        <v>0.02</v>
      </c>
      <c r="W594" s="239">
        <v>6</v>
      </c>
      <c r="X594" s="239">
        <v>14</v>
      </c>
      <c r="Y594" s="239">
        <v>27</v>
      </c>
      <c r="Z594" s="239">
        <v>4</v>
      </c>
      <c r="AA594" s="191">
        <v>0.01</v>
      </c>
      <c r="AB594" s="191">
        <v>5.0000000000000001E-3</v>
      </c>
      <c r="AC594" s="191">
        <v>0.6</v>
      </c>
      <c r="AD594" s="191">
        <v>8.0000000000000002E-3</v>
      </c>
      <c r="AF594" s="50">
        <v>0</v>
      </c>
      <c r="AH594" s="191">
        <v>0</v>
      </c>
      <c r="AI594" s="191">
        <v>5.0000000000000001E-3</v>
      </c>
      <c r="AJ594" s="191">
        <v>2.5000000000000001E-2</v>
      </c>
      <c r="AK594" s="225">
        <v>4.1000000000000002E-2</v>
      </c>
      <c r="AL594" s="191">
        <v>4.5999999999999999E-2</v>
      </c>
      <c r="AM594" s="50">
        <v>6</v>
      </c>
      <c r="AN594" s="50">
        <v>0</v>
      </c>
    </row>
    <row r="595" spans="1:145" ht="12.5" x14ac:dyDescent="0.25">
      <c r="A595" s="417"/>
      <c r="B595" s="418"/>
      <c r="C595" s="431"/>
      <c r="G595" s="225"/>
      <c r="L595" s="225"/>
      <c r="M595" s="191"/>
      <c r="O595" s="225"/>
      <c r="S595" s="225"/>
      <c r="T595" s="225"/>
      <c r="U595" s="239"/>
      <c r="V595" s="191"/>
      <c r="W595" s="239"/>
      <c r="X595" s="239"/>
      <c r="Y595" s="239"/>
      <c r="Z595" s="239"/>
      <c r="AA595" s="191"/>
      <c r="AB595" s="191"/>
    </row>
    <row r="596" spans="1:145" ht="12.5" x14ac:dyDescent="0.25">
      <c r="A596" s="417">
        <v>2</v>
      </c>
      <c r="B596" s="418">
        <v>140004</v>
      </c>
      <c r="C596" s="431" t="s">
        <v>201</v>
      </c>
      <c r="D596" s="50">
        <v>1</v>
      </c>
      <c r="E596" s="239">
        <v>215.6</v>
      </c>
      <c r="F596" s="50">
        <v>91.2</v>
      </c>
      <c r="G596" s="225">
        <v>3.9090909090909087</v>
      </c>
      <c r="H596" s="161">
        <v>0.59200000000000008</v>
      </c>
      <c r="I596" s="50">
        <v>3.7</v>
      </c>
      <c r="J596" s="50">
        <v>3.7</v>
      </c>
      <c r="K596" s="50">
        <v>0</v>
      </c>
      <c r="L596" s="225"/>
      <c r="M596" s="191"/>
      <c r="N596" s="50">
        <v>0</v>
      </c>
      <c r="O596" s="225">
        <v>0</v>
      </c>
      <c r="P596" s="50">
        <v>0</v>
      </c>
      <c r="Q596" s="50">
        <v>0</v>
      </c>
      <c r="R596" s="50">
        <v>0</v>
      </c>
      <c r="S596" s="225">
        <v>0</v>
      </c>
      <c r="T596" s="225">
        <v>4.0952380952380949</v>
      </c>
      <c r="U596" s="239">
        <v>8</v>
      </c>
      <c r="V596" s="191">
        <v>0.5</v>
      </c>
      <c r="W596" s="239">
        <v>3</v>
      </c>
      <c r="X596" s="239">
        <v>3</v>
      </c>
      <c r="Y596" s="239">
        <v>72</v>
      </c>
      <c r="Z596" s="239">
        <v>7</v>
      </c>
      <c r="AA596" s="191" t="s">
        <v>501</v>
      </c>
      <c r="AB596" s="191">
        <v>0.04</v>
      </c>
      <c r="AC596" s="50" t="s">
        <v>501</v>
      </c>
      <c r="AD596" s="50" t="s">
        <v>501</v>
      </c>
      <c r="AE596" s="50" t="s">
        <v>501</v>
      </c>
      <c r="AF596" s="50" t="s">
        <v>501</v>
      </c>
      <c r="AG596" s="50">
        <v>0</v>
      </c>
      <c r="AI596" s="50" t="s">
        <v>501</v>
      </c>
      <c r="AJ596" s="50" t="s">
        <v>501</v>
      </c>
      <c r="AK596" s="50">
        <v>0</v>
      </c>
      <c r="AL596" s="50">
        <v>0.01</v>
      </c>
      <c r="AN596" s="50">
        <v>0</v>
      </c>
    </row>
    <row r="597" spans="1:145" ht="12.5" x14ac:dyDescent="0.25">
      <c r="A597" s="417"/>
      <c r="B597" s="418"/>
      <c r="C597" s="431"/>
      <c r="G597" s="225"/>
      <c r="L597" s="225"/>
      <c r="M597" s="191"/>
      <c r="O597" s="225"/>
      <c r="S597" s="225"/>
      <c r="T597" s="225"/>
      <c r="U597" s="239"/>
      <c r="V597" s="191"/>
      <c r="W597" s="239"/>
      <c r="X597" s="239"/>
      <c r="Y597" s="239"/>
      <c r="Z597" s="239"/>
      <c r="AA597" s="191"/>
      <c r="AB597" s="191"/>
    </row>
    <row r="598" spans="1:145" s="200" customFormat="1" ht="19.5" customHeight="1" x14ac:dyDescent="0.3">
      <c r="A598" s="382"/>
      <c r="B598" s="272"/>
      <c r="C598" s="404" t="s">
        <v>1346</v>
      </c>
      <c r="D598" s="12"/>
      <c r="E598" s="12"/>
      <c r="F598" s="50"/>
      <c r="G598" s="225"/>
      <c r="H598" s="50"/>
      <c r="I598" s="50"/>
      <c r="J598" s="50"/>
      <c r="K598" s="50"/>
      <c r="L598" s="225"/>
      <c r="M598" s="191"/>
      <c r="N598" s="50"/>
      <c r="O598" s="225"/>
      <c r="P598" s="50"/>
      <c r="Q598" s="50"/>
      <c r="R598" s="50"/>
      <c r="S598" s="225"/>
      <c r="T598" s="225"/>
      <c r="U598" s="239"/>
      <c r="V598" s="191"/>
      <c r="W598" s="239"/>
      <c r="X598" s="239"/>
      <c r="Y598" s="239"/>
      <c r="Z598" s="239"/>
      <c r="AA598" s="191"/>
      <c r="AB598" s="191"/>
      <c r="AC598" s="50"/>
      <c r="AD598" s="50"/>
      <c r="AE598" s="50"/>
      <c r="AF598" s="50"/>
      <c r="AG598" s="50"/>
      <c r="AH598" s="50"/>
      <c r="AI598" s="50"/>
      <c r="AJ598" s="50"/>
      <c r="AK598" s="50"/>
      <c r="AL598" s="50"/>
      <c r="AM598" s="50"/>
      <c r="AN598" s="50"/>
      <c r="AO598" s="50"/>
      <c r="AP598" s="50"/>
      <c r="AQ598" s="50"/>
      <c r="AR598" s="50"/>
      <c r="AS598" s="50"/>
      <c r="AT598" s="50"/>
      <c r="AU598" s="50"/>
      <c r="AV598" s="50"/>
      <c r="AW598" s="50"/>
      <c r="AX598" s="50"/>
      <c r="AY598" s="50"/>
      <c r="AZ598" s="50"/>
      <c r="BA598" s="50"/>
      <c r="BB598" s="50"/>
      <c r="BC598" s="50"/>
      <c r="BD598" s="50"/>
      <c r="BE598" s="50"/>
      <c r="BF598" s="50"/>
      <c r="BG598" s="50"/>
      <c r="BH598" s="50"/>
      <c r="BI598" s="50"/>
      <c r="BJ598" s="50"/>
      <c r="BK598" s="50"/>
      <c r="BL598" s="50"/>
      <c r="BM598" s="50"/>
      <c r="BN598" s="50"/>
      <c r="BO598" s="50"/>
      <c r="BP598" s="50"/>
      <c r="BQ598" s="50"/>
      <c r="BR598" s="50"/>
      <c r="BS598" s="50"/>
      <c r="BT598" s="50"/>
      <c r="BU598" s="50"/>
      <c r="BV598" s="50"/>
      <c r="BW598" s="50"/>
      <c r="BX598" s="50"/>
      <c r="BY598" s="50"/>
      <c r="BZ598" s="50"/>
      <c r="CA598" s="50"/>
      <c r="CB598" s="50"/>
      <c r="CC598" s="50"/>
      <c r="CD598" s="50"/>
      <c r="CE598" s="50"/>
      <c r="CF598" s="50"/>
      <c r="CG598" s="50"/>
      <c r="CH598" s="50"/>
      <c r="CI598" s="50"/>
      <c r="CJ598" s="50"/>
      <c r="CK598" s="50"/>
      <c r="CL598" s="50"/>
      <c r="CM598" s="50"/>
      <c r="CN598" s="50"/>
      <c r="CO598" s="50"/>
      <c r="CP598" s="50"/>
      <c r="CQ598" s="50"/>
      <c r="CR598" s="50"/>
      <c r="CS598" s="50"/>
      <c r="CT598" s="50"/>
      <c r="CU598" s="50"/>
      <c r="CV598" s="50"/>
      <c r="CW598" s="50"/>
      <c r="CX598" s="50"/>
      <c r="CY598" s="50"/>
      <c r="CZ598" s="50"/>
      <c r="DA598" s="50"/>
      <c r="DB598" s="50"/>
      <c r="DC598" s="50"/>
      <c r="DD598" s="50"/>
      <c r="DE598" s="50"/>
      <c r="DF598" s="50"/>
      <c r="DG598" s="50"/>
      <c r="DH598" s="50"/>
      <c r="DI598" s="50"/>
      <c r="DJ598" s="50"/>
      <c r="DK598" s="50"/>
      <c r="DL598" s="50"/>
      <c r="DM598" s="50"/>
      <c r="DN598" s="50"/>
      <c r="DO598" s="50"/>
      <c r="DP598" s="50"/>
      <c r="DQ598" s="50"/>
      <c r="DR598" s="50"/>
      <c r="DS598" s="50"/>
      <c r="DT598" s="50"/>
      <c r="DU598" s="50"/>
      <c r="DV598" s="50"/>
      <c r="DW598" s="50"/>
      <c r="DX598" s="50"/>
      <c r="DY598" s="50"/>
      <c r="DZ598" s="50"/>
      <c r="EA598" s="50"/>
      <c r="EB598" s="50"/>
      <c r="EC598" s="50"/>
      <c r="ED598" s="50"/>
      <c r="EE598" s="50"/>
      <c r="EF598" s="50"/>
      <c r="EG598" s="50"/>
      <c r="EH598" s="50"/>
      <c r="EI598" s="50"/>
      <c r="EJ598" s="50"/>
      <c r="EK598" s="50"/>
      <c r="EL598" s="50"/>
      <c r="EM598" s="50"/>
      <c r="EN598" s="50"/>
      <c r="EO598" s="50"/>
    </row>
    <row r="599" spans="1:145" ht="12.5" x14ac:dyDescent="0.25">
      <c r="A599" s="417">
        <v>1</v>
      </c>
      <c r="B599" s="418" t="s">
        <v>1216</v>
      </c>
      <c r="C599" s="431" t="s">
        <v>339</v>
      </c>
      <c r="D599" s="50">
        <v>1</v>
      </c>
      <c r="E599" s="239">
        <v>1573.11</v>
      </c>
      <c r="F599" s="50">
        <v>9.5</v>
      </c>
      <c r="G599" s="225">
        <v>41.8</v>
      </c>
      <c r="H599" s="191">
        <v>2.032</v>
      </c>
      <c r="I599" s="50">
        <v>12.7</v>
      </c>
      <c r="J599" s="50">
        <v>12.7</v>
      </c>
      <c r="K599" s="50">
        <v>0</v>
      </c>
      <c r="L599" s="225">
        <v>16.3</v>
      </c>
      <c r="M599" s="191">
        <v>5.57</v>
      </c>
      <c r="N599" s="50">
        <v>13.8</v>
      </c>
      <c r="O599" s="225">
        <v>0</v>
      </c>
      <c r="P599" s="191">
        <v>1.1499999999999999</v>
      </c>
      <c r="Q599" s="191">
        <v>4.8099999999999996</v>
      </c>
      <c r="R599" s="191">
        <v>5.07</v>
      </c>
      <c r="S599" s="225"/>
      <c r="T599" s="225">
        <v>0</v>
      </c>
      <c r="U599" s="239">
        <v>478</v>
      </c>
      <c r="V599" s="191">
        <v>29.6</v>
      </c>
      <c r="W599" s="239">
        <v>254</v>
      </c>
      <c r="X599" s="239">
        <v>349</v>
      </c>
      <c r="Y599" s="239">
        <v>1543</v>
      </c>
      <c r="Z599" s="239">
        <v>52</v>
      </c>
      <c r="AA599" s="191">
        <v>4.05</v>
      </c>
      <c r="AB599" s="191">
        <v>0.82</v>
      </c>
      <c r="AC599" s="191"/>
      <c r="AD599" s="191">
        <v>4290</v>
      </c>
      <c r="AG599" s="50">
        <v>0</v>
      </c>
      <c r="AI599" s="50">
        <v>0.25</v>
      </c>
      <c r="AJ599" s="50">
        <v>0.28000000000000003</v>
      </c>
      <c r="AK599" s="50">
        <v>3.5</v>
      </c>
      <c r="AM599" s="50">
        <v>0</v>
      </c>
      <c r="AN599" s="50">
        <v>11</v>
      </c>
    </row>
    <row r="600" spans="1:145" ht="14.25" customHeight="1" x14ac:dyDescent="0.25">
      <c r="A600" s="417"/>
      <c r="B600" s="418"/>
      <c r="C600" s="431"/>
      <c r="G600" s="225"/>
      <c r="L600" s="225"/>
      <c r="M600" s="191"/>
      <c r="O600" s="225"/>
      <c r="S600" s="225"/>
      <c r="T600" s="225"/>
      <c r="U600" s="239"/>
      <c r="V600" s="191"/>
      <c r="W600" s="239"/>
      <c r="X600" s="239"/>
      <c r="Y600" s="239"/>
      <c r="Z600" s="239"/>
      <c r="AA600" s="191"/>
      <c r="AB600" s="191"/>
      <c r="AC600" s="191"/>
      <c r="AD600" s="191"/>
    </row>
    <row r="601" spans="1:145" ht="14.25" customHeight="1" x14ac:dyDescent="0.25">
      <c r="A601" s="417">
        <v>1</v>
      </c>
      <c r="B601" s="418" t="s">
        <v>1217</v>
      </c>
      <c r="C601" s="431" t="s">
        <v>335</v>
      </c>
      <c r="D601" s="50">
        <v>1</v>
      </c>
      <c r="E601" s="239">
        <v>1465.95</v>
      </c>
      <c r="F601" s="225">
        <v>9.3800000000000008</v>
      </c>
      <c r="G601" s="225">
        <v>58.29</v>
      </c>
      <c r="H601" s="191">
        <v>1.4591999999999998</v>
      </c>
      <c r="I601" s="225">
        <v>9.1199999999999992</v>
      </c>
      <c r="J601" s="225">
        <v>3.2023168065939882</v>
      </c>
      <c r="K601" s="50">
        <v>0</v>
      </c>
      <c r="L601" s="225">
        <v>12.5</v>
      </c>
      <c r="M601" s="191">
        <v>4.7699999999999996</v>
      </c>
      <c r="N601" s="225">
        <v>5.95</v>
      </c>
      <c r="O601" s="225">
        <v>0</v>
      </c>
      <c r="P601" s="191">
        <v>1.94</v>
      </c>
      <c r="Q601" s="225">
        <v>1</v>
      </c>
      <c r="R601" s="191">
        <v>1.31</v>
      </c>
      <c r="S601" s="225"/>
      <c r="T601" s="225">
        <v>3.39</v>
      </c>
      <c r="U601" s="239">
        <v>116</v>
      </c>
      <c r="V601" s="191">
        <v>11.52</v>
      </c>
      <c r="W601" s="239">
        <v>184</v>
      </c>
      <c r="X601" s="239">
        <v>148</v>
      </c>
      <c r="Y601" s="239">
        <v>1343</v>
      </c>
      <c r="Z601" s="239">
        <v>32</v>
      </c>
      <c r="AA601" s="191">
        <v>4.72</v>
      </c>
      <c r="AB601" s="191">
        <v>0.48</v>
      </c>
      <c r="AC601" s="191">
        <v>32.5</v>
      </c>
      <c r="AD601" s="191">
        <v>26.5</v>
      </c>
      <c r="AF601" s="50">
        <v>0</v>
      </c>
      <c r="AH601" s="50">
        <v>18.02</v>
      </c>
      <c r="AI601" s="191">
        <v>4.5999999999999999E-2</v>
      </c>
      <c r="AJ601" s="191">
        <v>0.185</v>
      </c>
      <c r="AK601" s="225">
        <v>5.1550000000000002</v>
      </c>
      <c r="AL601" s="50">
        <v>0.84</v>
      </c>
      <c r="AM601" s="239">
        <v>39</v>
      </c>
      <c r="AN601" s="50">
        <v>7</v>
      </c>
    </row>
    <row r="602" spans="1:145" ht="12.5" x14ac:dyDescent="0.25">
      <c r="A602" s="417"/>
      <c r="B602" s="418"/>
      <c r="C602" s="431"/>
      <c r="G602" s="225"/>
      <c r="J602" s="225"/>
      <c r="L602" s="225"/>
      <c r="M602" s="191"/>
      <c r="O602" s="225"/>
      <c r="S602" s="225"/>
      <c r="T602" s="225"/>
      <c r="U602" s="239"/>
      <c r="V602" s="191"/>
      <c r="W602" s="239"/>
      <c r="X602" s="239"/>
      <c r="Y602" s="239"/>
      <c r="Z602" s="239"/>
      <c r="AA602" s="191"/>
      <c r="AB602" s="191"/>
      <c r="AC602" s="191"/>
      <c r="AD602" s="191"/>
      <c r="AL602" s="191"/>
    </row>
    <row r="603" spans="1:145" ht="12.5" x14ac:dyDescent="0.25">
      <c r="A603" s="419">
        <v>1</v>
      </c>
      <c r="B603" s="418" t="s">
        <v>1398</v>
      </c>
      <c r="C603" s="431" t="s">
        <v>1350</v>
      </c>
      <c r="D603" s="50">
        <v>1</v>
      </c>
      <c r="E603" s="239">
        <v>735.82462442393114</v>
      </c>
      <c r="F603" s="225">
        <v>0.49846966882038751</v>
      </c>
      <c r="G603" s="225">
        <v>35.087590326218624</v>
      </c>
      <c r="H603" s="191">
        <v>0.51237068905503813</v>
      </c>
      <c r="I603" s="225">
        <v>3.2023168065939882</v>
      </c>
      <c r="J603" s="225">
        <v>3.2023168065939882</v>
      </c>
      <c r="K603" s="239">
        <v>0</v>
      </c>
      <c r="L603" s="225">
        <v>3.6896258858582902</v>
      </c>
      <c r="M603" s="191">
        <v>2.2483466299096388</v>
      </c>
      <c r="N603" s="225">
        <v>1.496735029168929</v>
      </c>
      <c r="O603" s="225">
        <v>0</v>
      </c>
      <c r="P603" s="191">
        <v>0.18448129429291454</v>
      </c>
      <c r="Q603" s="191">
        <v>0.42813583392506571</v>
      </c>
      <c r="R603" s="191">
        <v>0.67527115269481919</v>
      </c>
      <c r="S603" s="225">
        <v>0</v>
      </c>
      <c r="T603" s="225">
        <v>8.8773234200743492</v>
      </c>
      <c r="U603" s="225">
        <v>3.6666527435501166</v>
      </c>
      <c r="V603" s="225">
        <v>1.0587318825445888</v>
      </c>
      <c r="W603" s="239">
        <v>44.226222797711038</v>
      </c>
      <c r="X603" s="239">
        <v>83.905364576806889</v>
      </c>
      <c r="Y603" s="239">
        <v>122.35689124653663</v>
      </c>
      <c r="Z603" s="239">
        <v>734.40134775768206</v>
      </c>
      <c r="AA603" s="191">
        <v>0.80243793770797645</v>
      </c>
      <c r="AB603" s="191">
        <v>7.2886958216727235E-2</v>
      </c>
      <c r="AC603" s="191">
        <v>0</v>
      </c>
      <c r="AD603" s="191">
        <v>243.65453963215126</v>
      </c>
      <c r="AE603" s="239">
        <v>0</v>
      </c>
      <c r="AF603" s="239">
        <v>0</v>
      </c>
      <c r="AG603" s="239">
        <v>0</v>
      </c>
      <c r="AH603" s="191">
        <v>0.45250128788828087</v>
      </c>
      <c r="AI603" s="191">
        <v>0.12574314634587805</v>
      </c>
      <c r="AJ603" s="191">
        <v>4.5977611628586941E-2</v>
      </c>
      <c r="AK603" s="225">
        <v>0.69110869777090911</v>
      </c>
      <c r="AL603" s="191">
        <v>5.8738147947036447E-2</v>
      </c>
      <c r="AM603" s="239">
        <v>2.8716427885217826</v>
      </c>
      <c r="AN603" s="239">
        <v>0</v>
      </c>
    </row>
    <row r="604" spans="1:145" ht="11.25" customHeight="1" x14ac:dyDescent="0.25">
      <c r="A604" s="420"/>
      <c r="B604" s="418"/>
      <c r="C604" s="431"/>
      <c r="G604" s="225"/>
      <c r="L604" s="225"/>
      <c r="M604" s="191"/>
      <c r="O604" s="225"/>
      <c r="S604" s="225"/>
      <c r="T604" s="225"/>
      <c r="U604" s="239"/>
      <c r="V604" s="191"/>
      <c r="W604" s="239"/>
      <c r="X604" s="239"/>
      <c r="Y604" s="239"/>
      <c r="Z604" s="239"/>
      <c r="AA604" s="191"/>
      <c r="AB604" s="191"/>
    </row>
    <row r="605" spans="1:145" ht="14.25" customHeight="1" x14ac:dyDescent="0.25">
      <c r="A605" s="417">
        <v>1</v>
      </c>
      <c r="B605" s="418" t="s">
        <v>1219</v>
      </c>
      <c r="C605" s="431" t="s">
        <v>1214</v>
      </c>
      <c r="D605" s="50">
        <v>1</v>
      </c>
      <c r="E605" s="50">
        <v>0</v>
      </c>
      <c r="F605" s="50">
        <v>0.2</v>
      </c>
      <c r="G605" s="225">
        <v>0</v>
      </c>
      <c r="H605" s="50">
        <v>0</v>
      </c>
      <c r="I605" s="50">
        <v>0</v>
      </c>
      <c r="J605" s="50">
        <v>0</v>
      </c>
      <c r="K605" s="50">
        <v>0</v>
      </c>
      <c r="L605" s="225"/>
      <c r="M605" s="191">
        <v>99.8</v>
      </c>
      <c r="N605" s="50">
        <v>0</v>
      </c>
      <c r="O605" s="225">
        <v>0</v>
      </c>
      <c r="P605" s="50">
        <v>0</v>
      </c>
      <c r="Q605" s="50">
        <v>0</v>
      </c>
      <c r="R605" s="50">
        <v>0</v>
      </c>
      <c r="S605" s="225"/>
      <c r="T605" s="225"/>
      <c r="U605" s="239">
        <v>10</v>
      </c>
      <c r="V605" s="191">
        <v>0.3</v>
      </c>
      <c r="W605" s="239">
        <v>76</v>
      </c>
      <c r="X605" s="239">
        <v>1</v>
      </c>
      <c r="Y605" s="239">
        <v>89</v>
      </c>
      <c r="Z605" s="239">
        <v>39300</v>
      </c>
      <c r="AA605" s="191">
        <v>0.1</v>
      </c>
      <c r="AB605" s="191">
        <v>0.08</v>
      </c>
      <c r="AD605" s="50" t="s">
        <v>501</v>
      </c>
      <c r="AF605" s="50">
        <v>0</v>
      </c>
      <c r="AH605" s="191">
        <v>0</v>
      </c>
      <c r="AI605" s="191">
        <v>0</v>
      </c>
      <c r="AJ605" s="191">
        <v>1</v>
      </c>
      <c r="AK605" s="50">
        <v>0</v>
      </c>
      <c r="AL605" s="50">
        <v>0</v>
      </c>
      <c r="AM605" s="50">
        <v>0</v>
      </c>
      <c r="AN605" s="50">
        <v>0</v>
      </c>
    </row>
    <row r="606" spans="1:145" ht="12" customHeight="1" x14ac:dyDescent="0.25">
      <c r="A606" s="420"/>
      <c r="B606" s="418"/>
      <c r="C606" s="431"/>
      <c r="G606" s="225"/>
      <c r="L606" s="225"/>
      <c r="M606" s="191"/>
      <c r="O606" s="225"/>
      <c r="S606" s="225"/>
      <c r="T606" s="225"/>
      <c r="U606" s="239"/>
      <c r="V606" s="191"/>
      <c r="W606" s="239"/>
      <c r="X606" s="239"/>
      <c r="Y606" s="239"/>
      <c r="Z606" s="239"/>
      <c r="AA606" s="191"/>
      <c r="AB606" s="191"/>
      <c r="AH606" s="191"/>
      <c r="AI606" s="191"/>
      <c r="AJ606" s="191"/>
    </row>
    <row r="607" spans="1:145" ht="12.5" x14ac:dyDescent="0.25">
      <c r="A607" s="417">
        <v>2</v>
      </c>
      <c r="B607" s="418" t="s">
        <v>1221</v>
      </c>
      <c r="C607" s="431" t="s">
        <v>341</v>
      </c>
      <c r="D607" s="50">
        <v>1</v>
      </c>
      <c r="E607" s="239">
        <v>28.9</v>
      </c>
      <c r="F607" s="225">
        <v>98</v>
      </c>
      <c r="G607" s="225">
        <v>0.6</v>
      </c>
      <c r="H607" s="50">
        <v>7.0000000000000007E-2</v>
      </c>
      <c r="I607" s="50">
        <v>0.4</v>
      </c>
      <c r="J607" s="50">
        <v>0.4</v>
      </c>
      <c r="K607" s="50">
        <v>0</v>
      </c>
      <c r="L607" s="225">
        <v>0</v>
      </c>
      <c r="M607" s="191">
        <v>0.3</v>
      </c>
      <c r="N607" s="50">
        <v>0</v>
      </c>
      <c r="O607" s="225">
        <v>0</v>
      </c>
      <c r="P607" s="50">
        <v>0</v>
      </c>
      <c r="Q607" s="50">
        <v>0</v>
      </c>
      <c r="R607" s="50">
        <v>0</v>
      </c>
      <c r="S607" s="225">
        <v>0</v>
      </c>
      <c r="T607" s="225">
        <v>0.6</v>
      </c>
      <c r="U607" s="239">
        <v>3</v>
      </c>
      <c r="V607" s="191">
        <v>0.1</v>
      </c>
      <c r="W607" s="239">
        <v>4</v>
      </c>
      <c r="X607" s="239">
        <v>10</v>
      </c>
      <c r="Y607" s="239">
        <v>34</v>
      </c>
      <c r="Z607" s="239">
        <v>5</v>
      </c>
      <c r="AA607" s="191">
        <v>0.1</v>
      </c>
      <c r="AB607" s="191">
        <v>0.01</v>
      </c>
      <c r="AC607" s="191">
        <v>1</v>
      </c>
      <c r="AD607" s="191">
        <v>10</v>
      </c>
      <c r="AG607" s="50">
        <v>0</v>
      </c>
      <c r="AH607" s="191">
        <v>0</v>
      </c>
      <c r="AI607" s="191">
        <v>0</v>
      </c>
      <c r="AJ607" s="191">
        <v>0</v>
      </c>
      <c r="AK607" s="50">
        <v>0</v>
      </c>
      <c r="AL607" s="50">
        <v>0</v>
      </c>
      <c r="AM607" s="50">
        <v>0</v>
      </c>
      <c r="AN607" s="50">
        <v>0</v>
      </c>
    </row>
    <row r="608" spans="1:145" ht="11.25" customHeight="1" x14ac:dyDescent="0.25">
      <c r="A608" s="417"/>
      <c r="B608" s="418"/>
      <c r="C608" s="431"/>
      <c r="G608" s="225"/>
      <c r="L608" s="225"/>
      <c r="M608" s="191"/>
      <c r="O608" s="225"/>
      <c r="S608" s="225"/>
      <c r="T608" s="225"/>
      <c r="U608" s="239"/>
      <c r="V608" s="191"/>
      <c r="W608" s="239"/>
      <c r="X608" s="239"/>
      <c r="Y608" s="239"/>
      <c r="Z608" s="239"/>
      <c r="AA608" s="191"/>
      <c r="AB608" s="191"/>
      <c r="AC608" s="191"/>
      <c r="AD608" s="191"/>
      <c r="AH608" s="191"/>
    </row>
    <row r="609" spans="1:40" ht="12.5" x14ac:dyDescent="0.25">
      <c r="A609" s="417">
        <v>1</v>
      </c>
      <c r="B609" s="418" t="s">
        <v>1255</v>
      </c>
      <c r="C609" s="431" t="s">
        <v>1109</v>
      </c>
      <c r="D609" s="50">
        <v>1</v>
      </c>
      <c r="E609" s="239">
        <v>1354.8</v>
      </c>
      <c r="F609" s="50">
        <v>7.6</v>
      </c>
      <c r="G609" s="225">
        <v>17.3</v>
      </c>
      <c r="H609" s="191">
        <v>6.1279999999999992</v>
      </c>
      <c r="I609" s="50">
        <v>38.299999999999997</v>
      </c>
      <c r="J609" s="50">
        <v>38.299999999999997</v>
      </c>
      <c r="K609" s="50">
        <v>0</v>
      </c>
      <c r="L609" s="225">
        <v>21</v>
      </c>
      <c r="M609" s="191">
        <v>7</v>
      </c>
      <c r="N609" s="50">
        <v>4.5999999999999996</v>
      </c>
      <c r="O609" s="225">
        <v>0</v>
      </c>
      <c r="P609" s="191">
        <v>0.59499999999999997</v>
      </c>
      <c r="Q609" s="191">
        <v>2.5619999999999998</v>
      </c>
      <c r="R609" s="191">
        <v>0.01</v>
      </c>
      <c r="S609" s="225"/>
      <c r="T609" s="225">
        <v>0</v>
      </c>
      <c r="U609" s="239">
        <v>64</v>
      </c>
      <c r="V609" s="191">
        <v>16.600000000000001</v>
      </c>
      <c r="W609" s="239">
        <v>98</v>
      </c>
      <c r="X609" s="239">
        <v>1290</v>
      </c>
      <c r="Y609" s="239">
        <v>2000</v>
      </c>
      <c r="Z609" s="239">
        <v>50</v>
      </c>
      <c r="AA609" s="191">
        <v>6.4</v>
      </c>
      <c r="AB609" s="191">
        <v>0.5</v>
      </c>
      <c r="AC609" s="191">
        <v>24.1</v>
      </c>
      <c r="AD609" s="191">
        <v>0.55000000000000004</v>
      </c>
      <c r="AH609" s="191">
        <v>0</v>
      </c>
      <c r="AI609" s="50">
        <v>2.36</v>
      </c>
      <c r="AJ609" s="50">
        <v>5.47</v>
      </c>
      <c r="AK609" s="225">
        <v>39.75</v>
      </c>
      <c r="AL609" s="50">
        <v>1.55</v>
      </c>
      <c r="AM609" s="50">
        <v>2340</v>
      </c>
      <c r="AN609" s="239">
        <v>0.3</v>
      </c>
    </row>
    <row r="610" spans="1:40" ht="12.5" x14ac:dyDescent="0.25">
      <c r="A610" s="417"/>
      <c r="B610" s="418"/>
      <c r="C610" s="431"/>
      <c r="G610" s="225"/>
      <c r="L610" s="225"/>
      <c r="M610" s="191"/>
      <c r="O610" s="225"/>
      <c r="V610" s="191"/>
      <c r="W610" s="239"/>
      <c r="X610" s="239"/>
      <c r="Y610" s="239"/>
      <c r="Z610" s="239"/>
      <c r="AA610" s="191"/>
      <c r="AB610" s="191"/>
    </row>
    <row r="611" spans="1:40" x14ac:dyDescent="0.3">
      <c r="G611" s="225"/>
      <c r="L611" s="225"/>
      <c r="M611" s="191"/>
      <c r="O611" s="225"/>
      <c r="V611" s="191"/>
      <c r="W611" s="239"/>
      <c r="X611" s="239"/>
      <c r="Y611" s="239"/>
      <c r="Z611" s="239"/>
      <c r="AA611" s="191"/>
      <c r="AB611" s="191"/>
    </row>
    <row r="612" spans="1:40" x14ac:dyDescent="0.3">
      <c r="G612" s="225"/>
      <c r="L612" s="225"/>
      <c r="M612" s="191"/>
      <c r="O612" s="225"/>
      <c r="V612" s="191"/>
      <c r="W612" s="239"/>
      <c r="X612" s="239"/>
      <c r="Y612" s="239"/>
      <c r="Z612" s="239"/>
      <c r="AA612" s="191"/>
      <c r="AB612" s="191"/>
    </row>
    <row r="613" spans="1:40" x14ac:dyDescent="0.3">
      <c r="G613" s="225"/>
      <c r="L613" s="225"/>
      <c r="M613" s="191"/>
      <c r="O613" s="225"/>
      <c r="V613" s="191"/>
      <c r="W613" s="239"/>
      <c r="X613" s="239"/>
      <c r="Y613" s="239"/>
      <c r="Z613" s="239"/>
      <c r="AA613" s="191"/>
      <c r="AB613" s="191"/>
    </row>
    <row r="614" spans="1:40" x14ac:dyDescent="0.3">
      <c r="G614" s="225"/>
      <c r="L614" s="225"/>
      <c r="M614" s="191"/>
      <c r="O614" s="225"/>
      <c r="V614" s="191"/>
      <c r="W614" s="239"/>
      <c r="X614" s="239"/>
      <c r="Y614" s="239"/>
      <c r="Z614" s="239"/>
      <c r="AA614" s="191"/>
      <c r="AB614" s="191"/>
    </row>
    <row r="615" spans="1:40" x14ac:dyDescent="0.3">
      <c r="G615" s="225"/>
      <c r="L615" s="225"/>
      <c r="M615" s="191"/>
      <c r="O615" s="225"/>
      <c r="V615" s="191"/>
      <c r="W615" s="239"/>
      <c r="X615" s="239"/>
      <c r="Y615" s="239"/>
      <c r="Z615" s="239"/>
      <c r="AA615" s="191"/>
      <c r="AB615" s="191"/>
    </row>
    <row r="616" spans="1:40" x14ac:dyDescent="0.3">
      <c r="G616" s="225"/>
      <c r="L616" s="225"/>
      <c r="M616" s="191"/>
      <c r="O616" s="225"/>
      <c r="W616" s="239"/>
      <c r="X616" s="239"/>
      <c r="Y616" s="239"/>
      <c r="Z616" s="239"/>
      <c r="AA616" s="191"/>
      <c r="AB616" s="191"/>
    </row>
    <row r="617" spans="1:40" x14ac:dyDescent="0.3">
      <c r="G617" s="225"/>
      <c r="L617" s="225"/>
      <c r="M617" s="191"/>
      <c r="O617" s="225"/>
      <c r="W617" s="239"/>
      <c r="X617" s="239"/>
      <c r="Y617" s="239"/>
      <c r="Z617" s="239"/>
      <c r="AA617" s="191"/>
      <c r="AB617" s="191"/>
    </row>
    <row r="618" spans="1:40" x14ac:dyDescent="0.3">
      <c r="G618" s="225"/>
      <c r="L618" s="225"/>
      <c r="M618" s="191"/>
      <c r="O618" s="225"/>
      <c r="W618" s="239"/>
      <c r="X618" s="239"/>
      <c r="Y618" s="239"/>
      <c r="Z618" s="239"/>
      <c r="AA618" s="191"/>
      <c r="AB618" s="191"/>
    </row>
    <row r="619" spans="1:40" x14ac:dyDescent="0.3">
      <c r="G619" s="225"/>
      <c r="L619" s="225"/>
      <c r="M619" s="191"/>
      <c r="O619" s="225"/>
      <c r="W619" s="239"/>
      <c r="X619" s="239"/>
      <c r="Y619" s="239"/>
      <c r="Z619" s="239"/>
      <c r="AA619" s="191"/>
      <c r="AB619" s="191"/>
    </row>
    <row r="620" spans="1:40" x14ac:dyDescent="0.3">
      <c r="G620" s="225"/>
      <c r="L620" s="225"/>
      <c r="M620" s="191"/>
      <c r="O620" s="225"/>
      <c r="W620" s="239"/>
      <c r="X620" s="239"/>
      <c r="Y620" s="239"/>
      <c r="Z620" s="239"/>
      <c r="AA620" s="191"/>
      <c r="AB620" s="191"/>
    </row>
    <row r="621" spans="1:40" x14ac:dyDescent="0.3">
      <c r="G621" s="225"/>
      <c r="L621" s="225"/>
      <c r="M621" s="191"/>
      <c r="W621" s="239"/>
      <c r="X621" s="239"/>
      <c r="Y621" s="239"/>
      <c r="Z621" s="239"/>
      <c r="AA621" s="191"/>
      <c r="AB621" s="191"/>
    </row>
    <row r="622" spans="1:40" x14ac:dyDescent="0.3">
      <c r="G622" s="225"/>
      <c r="L622" s="225"/>
      <c r="M622" s="191"/>
      <c r="W622" s="239"/>
      <c r="X622" s="239"/>
      <c r="Y622" s="239"/>
      <c r="Z622" s="239"/>
      <c r="AA622" s="191"/>
      <c r="AB622" s="191"/>
    </row>
    <row r="623" spans="1:40" x14ac:dyDescent="0.3">
      <c r="G623" s="225"/>
      <c r="L623" s="225"/>
      <c r="M623" s="191"/>
      <c r="W623" s="239"/>
      <c r="X623" s="239"/>
      <c r="Y623" s="239"/>
      <c r="Z623" s="239"/>
      <c r="AA623" s="191"/>
      <c r="AB623" s="191"/>
    </row>
    <row r="624" spans="1:40" x14ac:dyDescent="0.3">
      <c r="G624" s="225"/>
      <c r="L624" s="225"/>
      <c r="M624" s="191"/>
      <c r="W624" s="239"/>
      <c r="X624" s="239"/>
      <c r="Y624" s="239"/>
      <c r="Z624" s="239"/>
      <c r="AA624" s="191"/>
      <c r="AB624" s="191"/>
    </row>
    <row r="625" spans="7:28" x14ac:dyDescent="0.3">
      <c r="G625" s="225"/>
      <c r="L625" s="225"/>
      <c r="M625" s="191"/>
      <c r="W625" s="239"/>
      <c r="X625" s="239"/>
      <c r="Y625" s="239"/>
      <c r="Z625" s="239"/>
      <c r="AA625" s="191"/>
      <c r="AB625" s="191"/>
    </row>
    <row r="626" spans="7:28" x14ac:dyDescent="0.3">
      <c r="G626" s="225"/>
      <c r="L626" s="225"/>
      <c r="M626" s="191"/>
      <c r="W626" s="239"/>
      <c r="X626" s="239"/>
      <c r="Y626" s="239"/>
      <c r="Z626" s="239"/>
      <c r="AA626" s="191"/>
      <c r="AB626" s="191"/>
    </row>
    <row r="627" spans="7:28" x14ac:dyDescent="0.3">
      <c r="G627" s="225"/>
      <c r="L627" s="225"/>
      <c r="M627" s="191"/>
      <c r="W627" s="239"/>
      <c r="X627" s="239"/>
      <c r="Y627" s="239"/>
      <c r="Z627" s="239"/>
      <c r="AA627" s="191"/>
      <c r="AB627" s="191"/>
    </row>
    <row r="628" spans="7:28" x14ac:dyDescent="0.3">
      <c r="G628" s="225"/>
      <c r="L628" s="225"/>
      <c r="M628" s="191"/>
      <c r="W628" s="239"/>
      <c r="X628" s="239"/>
      <c r="Y628" s="239"/>
      <c r="Z628" s="239"/>
      <c r="AA628" s="191"/>
      <c r="AB628" s="191"/>
    </row>
    <row r="629" spans="7:28" x14ac:dyDescent="0.3">
      <c r="G629" s="225"/>
      <c r="L629" s="225"/>
      <c r="M629" s="191"/>
      <c r="W629" s="239"/>
      <c r="X629" s="239"/>
      <c r="Y629" s="239"/>
      <c r="Z629" s="239"/>
      <c r="AA629" s="191"/>
      <c r="AB629" s="191"/>
    </row>
    <row r="630" spans="7:28" x14ac:dyDescent="0.3">
      <c r="G630" s="225"/>
      <c r="L630" s="225"/>
      <c r="M630" s="191"/>
      <c r="W630" s="239"/>
      <c r="X630" s="239"/>
      <c r="Y630" s="239"/>
      <c r="Z630" s="239"/>
      <c r="AA630" s="191"/>
      <c r="AB630" s="191"/>
    </row>
    <row r="631" spans="7:28" x14ac:dyDescent="0.3">
      <c r="G631" s="225"/>
      <c r="L631" s="225"/>
      <c r="M631" s="191"/>
      <c r="W631" s="239"/>
      <c r="X631" s="239"/>
      <c r="Y631" s="239"/>
      <c r="Z631" s="239"/>
      <c r="AA631" s="191"/>
      <c r="AB631" s="191"/>
    </row>
    <row r="632" spans="7:28" x14ac:dyDescent="0.3">
      <c r="G632" s="225"/>
      <c r="L632" s="225"/>
      <c r="M632" s="191"/>
      <c r="W632" s="239"/>
      <c r="X632" s="239"/>
      <c r="Y632" s="239"/>
      <c r="Z632" s="239"/>
      <c r="AA632" s="191"/>
      <c r="AB632" s="191"/>
    </row>
    <row r="633" spans="7:28" x14ac:dyDescent="0.3">
      <c r="G633" s="225"/>
      <c r="L633" s="225"/>
      <c r="M633" s="191"/>
      <c r="W633" s="239"/>
      <c r="X633" s="239"/>
      <c r="Y633" s="239"/>
      <c r="Z633" s="239"/>
      <c r="AA633" s="191"/>
      <c r="AB633" s="191"/>
    </row>
    <row r="634" spans="7:28" x14ac:dyDescent="0.3">
      <c r="G634" s="225"/>
      <c r="L634" s="225"/>
      <c r="M634" s="191"/>
      <c r="W634" s="239"/>
      <c r="X634" s="239"/>
      <c r="Y634" s="239"/>
      <c r="Z634" s="239"/>
      <c r="AA634" s="191"/>
      <c r="AB634" s="191"/>
    </row>
    <row r="635" spans="7:28" x14ac:dyDescent="0.3">
      <c r="G635" s="225"/>
      <c r="L635" s="225"/>
      <c r="M635" s="191"/>
      <c r="W635" s="239"/>
      <c r="X635" s="239"/>
      <c r="Y635" s="239"/>
      <c r="Z635" s="239"/>
      <c r="AA635" s="191"/>
      <c r="AB635" s="191"/>
    </row>
    <row r="636" spans="7:28" x14ac:dyDescent="0.3">
      <c r="G636" s="225"/>
      <c r="L636" s="225"/>
      <c r="M636" s="191"/>
      <c r="W636" s="239"/>
      <c r="X636" s="239"/>
      <c r="Y636" s="239"/>
      <c r="Z636" s="239"/>
      <c r="AA636" s="191"/>
      <c r="AB636" s="191"/>
    </row>
    <row r="637" spans="7:28" x14ac:dyDescent="0.3">
      <c r="G637" s="225"/>
      <c r="L637" s="225"/>
      <c r="M637" s="191"/>
      <c r="W637" s="239"/>
      <c r="X637" s="239"/>
      <c r="Y637" s="239"/>
      <c r="Z637" s="239"/>
      <c r="AA637" s="191"/>
      <c r="AB637" s="191"/>
    </row>
    <row r="638" spans="7:28" x14ac:dyDescent="0.3">
      <c r="G638" s="225"/>
      <c r="L638" s="225"/>
      <c r="M638" s="191"/>
      <c r="W638" s="239"/>
      <c r="X638" s="239"/>
      <c r="Y638" s="239"/>
      <c r="Z638" s="239"/>
      <c r="AA638" s="191"/>
      <c r="AB638" s="191"/>
    </row>
    <row r="639" spans="7:28" x14ac:dyDescent="0.3">
      <c r="G639" s="225"/>
      <c r="L639" s="225"/>
      <c r="M639" s="191"/>
      <c r="W639" s="239"/>
      <c r="X639" s="239"/>
      <c r="Y639" s="239"/>
      <c r="Z639" s="239"/>
      <c r="AA639" s="191"/>
      <c r="AB639" s="191"/>
    </row>
    <row r="640" spans="7:28" x14ac:dyDescent="0.3">
      <c r="G640" s="225"/>
      <c r="L640" s="225"/>
      <c r="M640" s="191"/>
      <c r="W640" s="239"/>
      <c r="X640" s="239"/>
      <c r="Y640" s="239"/>
      <c r="Z640" s="239"/>
      <c r="AA640" s="191"/>
      <c r="AB640" s="191"/>
    </row>
    <row r="641" spans="7:28" x14ac:dyDescent="0.3">
      <c r="G641" s="225"/>
      <c r="L641" s="225"/>
      <c r="M641" s="191"/>
      <c r="W641" s="239"/>
      <c r="X641" s="239"/>
      <c r="Y641" s="239"/>
      <c r="Z641" s="239"/>
      <c r="AA641" s="191"/>
      <c r="AB641" s="191"/>
    </row>
    <row r="642" spans="7:28" x14ac:dyDescent="0.3">
      <c r="G642" s="225"/>
      <c r="L642" s="225"/>
      <c r="M642" s="191"/>
      <c r="W642" s="239"/>
      <c r="X642" s="239"/>
      <c r="Y642" s="239"/>
      <c r="Z642" s="239"/>
      <c r="AA642" s="191"/>
      <c r="AB642" s="191"/>
    </row>
    <row r="643" spans="7:28" x14ac:dyDescent="0.3">
      <c r="G643" s="225"/>
      <c r="L643" s="225"/>
      <c r="M643" s="191"/>
      <c r="W643" s="239"/>
      <c r="X643" s="239"/>
      <c r="Y643" s="239"/>
      <c r="Z643" s="239"/>
      <c r="AA643" s="191"/>
      <c r="AB643" s="191"/>
    </row>
    <row r="644" spans="7:28" x14ac:dyDescent="0.3">
      <c r="G644" s="225"/>
      <c r="L644" s="225"/>
      <c r="M644" s="191"/>
      <c r="W644" s="239"/>
      <c r="X644" s="239"/>
      <c r="Y644" s="239"/>
      <c r="Z644" s="239"/>
      <c r="AA644" s="191"/>
      <c r="AB644" s="191"/>
    </row>
    <row r="645" spans="7:28" x14ac:dyDescent="0.3">
      <c r="G645" s="225"/>
      <c r="L645" s="225"/>
      <c r="M645" s="191"/>
      <c r="W645" s="239"/>
      <c r="X645" s="239"/>
      <c r="Y645" s="239"/>
      <c r="Z645" s="239"/>
      <c r="AA645" s="191"/>
      <c r="AB645" s="191"/>
    </row>
    <row r="646" spans="7:28" x14ac:dyDescent="0.3">
      <c r="G646" s="225"/>
      <c r="L646" s="225"/>
      <c r="M646" s="191"/>
      <c r="W646" s="239"/>
      <c r="X646" s="239"/>
      <c r="Y646" s="239"/>
      <c r="Z646" s="239"/>
      <c r="AA646" s="191"/>
      <c r="AB646" s="191"/>
    </row>
    <row r="647" spans="7:28" x14ac:dyDescent="0.3">
      <c r="G647" s="225"/>
      <c r="L647" s="225"/>
      <c r="M647" s="191"/>
      <c r="W647" s="239"/>
      <c r="X647" s="239"/>
      <c r="Y647" s="239"/>
      <c r="Z647" s="239"/>
      <c r="AA647" s="191"/>
      <c r="AB647" s="191"/>
    </row>
    <row r="648" spans="7:28" x14ac:dyDescent="0.3">
      <c r="G648" s="225"/>
      <c r="L648" s="225"/>
      <c r="M648" s="191"/>
      <c r="W648" s="239"/>
      <c r="X648" s="239"/>
      <c r="Y648" s="239"/>
      <c r="Z648" s="239"/>
      <c r="AA648" s="191"/>
      <c r="AB648" s="191"/>
    </row>
    <row r="649" spans="7:28" x14ac:dyDescent="0.3">
      <c r="G649" s="225"/>
      <c r="L649" s="225"/>
      <c r="M649" s="191"/>
      <c r="W649" s="239"/>
      <c r="X649" s="239"/>
      <c r="Y649" s="239"/>
      <c r="Z649" s="239"/>
      <c r="AA649" s="191"/>
      <c r="AB649" s="191"/>
    </row>
    <row r="650" spans="7:28" x14ac:dyDescent="0.3">
      <c r="G650" s="225"/>
      <c r="L650" s="225"/>
      <c r="M650" s="191"/>
      <c r="W650" s="239"/>
      <c r="X650" s="239"/>
      <c r="Y650" s="239"/>
      <c r="Z650" s="239"/>
      <c r="AA650" s="191"/>
      <c r="AB650" s="191"/>
    </row>
    <row r="651" spans="7:28" x14ac:dyDescent="0.3">
      <c r="G651" s="225"/>
      <c r="L651" s="225"/>
      <c r="M651" s="191"/>
      <c r="W651" s="239"/>
      <c r="X651" s="239"/>
      <c r="Y651" s="239"/>
      <c r="Z651" s="239"/>
      <c r="AA651" s="191"/>
      <c r="AB651" s="191"/>
    </row>
    <row r="652" spans="7:28" x14ac:dyDescent="0.3">
      <c r="G652" s="225"/>
      <c r="L652" s="225"/>
      <c r="M652" s="191"/>
      <c r="W652" s="239"/>
      <c r="X652" s="239"/>
      <c r="Y652" s="239"/>
      <c r="Z652" s="239"/>
      <c r="AA652" s="191"/>
      <c r="AB652" s="191"/>
    </row>
    <row r="653" spans="7:28" x14ac:dyDescent="0.3">
      <c r="G653" s="225"/>
      <c r="L653" s="225"/>
      <c r="M653" s="191"/>
      <c r="W653" s="239"/>
      <c r="X653" s="239"/>
      <c r="Y653" s="239"/>
      <c r="Z653" s="239"/>
      <c r="AA653" s="191"/>
      <c r="AB653" s="191"/>
    </row>
    <row r="654" spans="7:28" x14ac:dyDescent="0.3">
      <c r="G654" s="225"/>
      <c r="L654" s="225"/>
      <c r="M654" s="191"/>
      <c r="W654" s="239"/>
      <c r="X654" s="239"/>
      <c r="Y654" s="239"/>
      <c r="Z654" s="239"/>
      <c r="AA654" s="191"/>
      <c r="AB654" s="191"/>
    </row>
    <row r="655" spans="7:28" x14ac:dyDescent="0.3">
      <c r="G655" s="225"/>
      <c r="L655" s="225"/>
      <c r="M655" s="191"/>
      <c r="W655" s="239"/>
      <c r="X655" s="239"/>
      <c r="Y655" s="239"/>
      <c r="Z655" s="239"/>
      <c r="AA655" s="191"/>
      <c r="AB655" s="191"/>
    </row>
    <row r="656" spans="7:28" x14ac:dyDescent="0.3">
      <c r="G656" s="225"/>
      <c r="L656" s="225"/>
      <c r="M656" s="191"/>
      <c r="W656" s="239"/>
      <c r="X656" s="239"/>
      <c r="Y656" s="239"/>
      <c r="Z656" s="239"/>
      <c r="AA656" s="191"/>
      <c r="AB656" s="191"/>
    </row>
    <row r="657" spans="7:28" x14ac:dyDescent="0.3">
      <c r="G657" s="225"/>
      <c r="L657" s="225"/>
      <c r="M657" s="191"/>
      <c r="W657" s="239"/>
      <c r="X657" s="239"/>
      <c r="Y657" s="239"/>
      <c r="Z657" s="239"/>
      <c r="AA657" s="191"/>
      <c r="AB657" s="191"/>
    </row>
    <row r="658" spans="7:28" x14ac:dyDescent="0.3">
      <c r="G658" s="225"/>
      <c r="L658" s="225"/>
      <c r="M658" s="191"/>
      <c r="W658" s="239"/>
      <c r="X658" s="239"/>
      <c r="Y658" s="239"/>
      <c r="Z658" s="239"/>
      <c r="AA658" s="191"/>
      <c r="AB658" s="191"/>
    </row>
    <row r="659" spans="7:28" x14ac:dyDescent="0.3">
      <c r="G659" s="225"/>
      <c r="L659" s="225"/>
      <c r="M659" s="191"/>
      <c r="W659" s="239"/>
      <c r="X659" s="239"/>
      <c r="Y659" s="239"/>
      <c r="Z659" s="239"/>
      <c r="AA659" s="191"/>
      <c r="AB659" s="191"/>
    </row>
    <row r="660" spans="7:28" x14ac:dyDescent="0.3">
      <c r="G660" s="225"/>
      <c r="L660" s="225"/>
      <c r="M660" s="191"/>
      <c r="W660" s="239"/>
      <c r="X660" s="239"/>
      <c r="Y660" s="239"/>
      <c r="Z660" s="239"/>
      <c r="AA660" s="191"/>
      <c r="AB660" s="191"/>
    </row>
    <row r="661" spans="7:28" x14ac:dyDescent="0.3">
      <c r="G661" s="225"/>
      <c r="L661" s="225"/>
      <c r="M661" s="191"/>
      <c r="W661" s="239"/>
      <c r="X661" s="239"/>
      <c r="Y661" s="239"/>
      <c r="Z661" s="239"/>
      <c r="AA661" s="191"/>
      <c r="AB661" s="191"/>
    </row>
    <row r="662" spans="7:28" x14ac:dyDescent="0.3">
      <c r="G662" s="225"/>
      <c r="L662" s="225"/>
      <c r="M662" s="191"/>
      <c r="W662" s="239"/>
      <c r="X662" s="239"/>
      <c r="Y662" s="239"/>
      <c r="Z662" s="239"/>
      <c r="AA662" s="191"/>
      <c r="AB662" s="191"/>
    </row>
    <row r="663" spans="7:28" x14ac:dyDescent="0.3">
      <c r="G663" s="225"/>
      <c r="L663" s="225"/>
      <c r="M663" s="191"/>
      <c r="W663" s="239"/>
      <c r="X663" s="239"/>
      <c r="Y663" s="239"/>
      <c r="Z663" s="239"/>
      <c r="AA663" s="191"/>
      <c r="AB663" s="191"/>
    </row>
    <row r="664" spans="7:28" x14ac:dyDescent="0.3">
      <c r="G664" s="225"/>
      <c r="L664" s="225"/>
      <c r="M664" s="191"/>
      <c r="W664" s="239"/>
      <c r="X664" s="239"/>
      <c r="Y664" s="239"/>
      <c r="Z664" s="239"/>
      <c r="AA664" s="191"/>
      <c r="AB664" s="191"/>
    </row>
    <row r="665" spans="7:28" x14ac:dyDescent="0.3">
      <c r="G665" s="225"/>
      <c r="L665" s="225"/>
      <c r="M665" s="191"/>
      <c r="W665" s="239"/>
      <c r="X665" s="239"/>
      <c r="Y665" s="239"/>
      <c r="Z665" s="239"/>
      <c r="AA665" s="191"/>
      <c r="AB665" s="191"/>
    </row>
    <row r="666" spans="7:28" x14ac:dyDescent="0.3">
      <c r="G666" s="225"/>
      <c r="L666" s="225"/>
      <c r="M666" s="191"/>
      <c r="W666" s="239"/>
      <c r="X666" s="239"/>
      <c r="Y666" s="239"/>
      <c r="Z666" s="239"/>
      <c r="AA666" s="191"/>
      <c r="AB666" s="191"/>
    </row>
    <row r="667" spans="7:28" x14ac:dyDescent="0.3">
      <c r="G667" s="225"/>
      <c r="L667" s="225"/>
      <c r="M667" s="191"/>
      <c r="W667" s="239"/>
      <c r="X667" s="239"/>
      <c r="Y667" s="239"/>
      <c r="Z667" s="239"/>
      <c r="AA667" s="191"/>
      <c r="AB667" s="191"/>
    </row>
    <row r="668" spans="7:28" x14ac:dyDescent="0.3">
      <c r="G668" s="225"/>
      <c r="L668" s="225"/>
      <c r="M668" s="191"/>
      <c r="W668" s="239"/>
      <c r="X668" s="239"/>
      <c r="Y668" s="239"/>
      <c r="Z668" s="239"/>
      <c r="AA668" s="191"/>
      <c r="AB668" s="191"/>
    </row>
    <row r="669" spans="7:28" x14ac:dyDescent="0.3">
      <c r="G669" s="225"/>
      <c r="L669" s="225"/>
      <c r="M669" s="191"/>
      <c r="W669" s="239"/>
      <c r="X669" s="239"/>
      <c r="Y669" s="239"/>
      <c r="Z669" s="239"/>
      <c r="AA669" s="191"/>
      <c r="AB669" s="191"/>
    </row>
    <row r="670" spans="7:28" x14ac:dyDescent="0.3">
      <c r="G670" s="225"/>
      <c r="L670" s="225"/>
      <c r="M670" s="191"/>
      <c r="W670" s="239"/>
      <c r="X670" s="239"/>
      <c r="Y670" s="239"/>
      <c r="Z670" s="239"/>
      <c r="AA670" s="191"/>
      <c r="AB670" s="191"/>
    </row>
    <row r="671" spans="7:28" x14ac:dyDescent="0.3">
      <c r="G671" s="225"/>
      <c r="L671" s="225"/>
      <c r="M671" s="191"/>
      <c r="W671" s="239"/>
      <c r="X671" s="239"/>
      <c r="Y671" s="239"/>
      <c r="Z671" s="239"/>
      <c r="AA671" s="191"/>
      <c r="AB671" s="191"/>
    </row>
    <row r="672" spans="7:28" x14ac:dyDescent="0.3">
      <c r="G672" s="225"/>
      <c r="L672" s="225"/>
      <c r="M672" s="191"/>
      <c r="W672" s="239"/>
      <c r="X672" s="239"/>
      <c r="Y672" s="239"/>
      <c r="Z672" s="239"/>
      <c r="AA672" s="191"/>
      <c r="AB672" s="191"/>
    </row>
    <row r="673" spans="7:28" x14ac:dyDescent="0.3">
      <c r="G673" s="225"/>
      <c r="L673" s="225"/>
      <c r="M673" s="191"/>
      <c r="W673" s="239"/>
      <c r="X673" s="239"/>
      <c r="Y673" s="239"/>
      <c r="Z673" s="239"/>
      <c r="AA673" s="191"/>
      <c r="AB673" s="191"/>
    </row>
    <row r="674" spans="7:28" x14ac:dyDescent="0.3">
      <c r="G674" s="225"/>
      <c r="L674" s="225"/>
      <c r="M674" s="191"/>
      <c r="W674" s="239"/>
      <c r="X674" s="239"/>
      <c r="Y674" s="239"/>
      <c r="Z674" s="239"/>
    </row>
    <row r="675" spans="7:28" x14ac:dyDescent="0.3">
      <c r="G675" s="225"/>
      <c r="L675" s="225"/>
      <c r="M675" s="191"/>
      <c r="W675" s="239"/>
      <c r="X675" s="239"/>
      <c r="Y675" s="239"/>
      <c r="Z675" s="239"/>
    </row>
    <row r="676" spans="7:28" x14ac:dyDescent="0.3">
      <c r="G676" s="225"/>
      <c r="L676" s="225"/>
      <c r="M676" s="191"/>
      <c r="W676" s="239"/>
      <c r="X676" s="239"/>
      <c r="Y676" s="239"/>
      <c r="Z676" s="239"/>
    </row>
    <row r="677" spans="7:28" x14ac:dyDescent="0.3">
      <c r="G677" s="225"/>
      <c r="L677" s="225"/>
      <c r="M677" s="191"/>
      <c r="W677" s="239"/>
      <c r="X677" s="239"/>
      <c r="Y677" s="239"/>
      <c r="Z677" s="239"/>
    </row>
    <row r="678" spans="7:28" x14ac:dyDescent="0.3">
      <c r="G678" s="225"/>
      <c r="L678" s="225"/>
      <c r="M678" s="191"/>
      <c r="W678" s="239"/>
      <c r="X678" s="239"/>
      <c r="Y678" s="239"/>
      <c r="Z678" s="239"/>
    </row>
    <row r="679" spans="7:28" x14ac:dyDescent="0.3">
      <c r="G679" s="225"/>
      <c r="L679" s="225"/>
      <c r="M679" s="191"/>
      <c r="W679" s="239"/>
      <c r="X679" s="239"/>
      <c r="Y679" s="239"/>
      <c r="Z679" s="239"/>
    </row>
    <row r="680" spans="7:28" x14ac:dyDescent="0.3">
      <c r="G680" s="225"/>
      <c r="L680" s="225"/>
      <c r="M680" s="191"/>
      <c r="W680" s="239"/>
      <c r="X680" s="239"/>
      <c r="Y680" s="239"/>
      <c r="Z680" s="239"/>
    </row>
    <row r="681" spans="7:28" x14ac:dyDescent="0.3">
      <c r="G681" s="225"/>
      <c r="L681" s="225"/>
      <c r="M681" s="191"/>
      <c r="W681" s="239"/>
      <c r="X681" s="239"/>
      <c r="Y681" s="239"/>
      <c r="Z681" s="239"/>
    </row>
    <row r="682" spans="7:28" x14ac:dyDescent="0.3">
      <c r="G682" s="225"/>
      <c r="L682" s="225"/>
      <c r="M682" s="191"/>
      <c r="W682" s="239"/>
      <c r="X682" s="239"/>
      <c r="Y682" s="239"/>
      <c r="Z682" s="239"/>
    </row>
    <row r="683" spans="7:28" x14ac:dyDescent="0.3">
      <c r="G683" s="225"/>
      <c r="L683" s="225"/>
      <c r="M683" s="191"/>
      <c r="W683" s="239"/>
      <c r="X683" s="239"/>
      <c r="Y683" s="239"/>
      <c r="Z683" s="239"/>
    </row>
    <row r="684" spans="7:28" x14ac:dyDescent="0.3">
      <c r="G684" s="225"/>
      <c r="L684" s="225"/>
      <c r="M684" s="191"/>
      <c r="W684" s="239"/>
      <c r="X684" s="239"/>
      <c r="Y684" s="239"/>
      <c r="Z684" s="239"/>
    </row>
    <row r="685" spans="7:28" x14ac:dyDescent="0.3">
      <c r="G685" s="225"/>
      <c r="L685" s="225"/>
      <c r="M685" s="191"/>
      <c r="W685" s="239"/>
      <c r="X685" s="239"/>
      <c r="Y685" s="239"/>
      <c r="Z685" s="239"/>
    </row>
    <row r="686" spans="7:28" x14ac:dyDescent="0.3">
      <c r="G686" s="225"/>
      <c r="L686" s="225"/>
      <c r="M686" s="191"/>
      <c r="W686" s="239"/>
      <c r="X686" s="239"/>
      <c r="Y686" s="239"/>
      <c r="Z686" s="239"/>
    </row>
    <row r="687" spans="7:28" x14ac:dyDescent="0.3">
      <c r="G687" s="225"/>
      <c r="L687" s="225"/>
      <c r="M687" s="191"/>
      <c r="W687" s="239"/>
      <c r="X687" s="239"/>
      <c r="Y687" s="239"/>
      <c r="Z687" s="239"/>
    </row>
    <row r="688" spans="7:28" x14ac:dyDescent="0.3">
      <c r="G688" s="225"/>
      <c r="L688" s="225"/>
      <c r="M688" s="191"/>
      <c r="W688" s="239"/>
      <c r="X688" s="239"/>
      <c r="Y688" s="239"/>
      <c r="Z688" s="239"/>
    </row>
    <row r="689" spans="7:26" x14ac:dyDescent="0.3">
      <c r="G689" s="225"/>
      <c r="L689" s="225"/>
      <c r="M689" s="191"/>
      <c r="W689" s="239"/>
      <c r="X689" s="239"/>
      <c r="Y689" s="239"/>
      <c r="Z689" s="239"/>
    </row>
    <row r="690" spans="7:26" x14ac:dyDescent="0.3">
      <c r="G690" s="225"/>
      <c r="L690" s="225"/>
      <c r="M690" s="191"/>
      <c r="W690" s="239"/>
      <c r="X690" s="239"/>
      <c r="Y690" s="239"/>
      <c r="Z690" s="239"/>
    </row>
    <row r="691" spans="7:26" x14ac:dyDescent="0.3">
      <c r="G691" s="225"/>
      <c r="L691" s="225"/>
      <c r="M691" s="191"/>
      <c r="W691" s="239"/>
      <c r="X691" s="239"/>
      <c r="Y691" s="239"/>
      <c r="Z691" s="239"/>
    </row>
    <row r="692" spans="7:26" x14ac:dyDescent="0.3">
      <c r="G692" s="225"/>
      <c r="L692" s="225"/>
      <c r="M692" s="191"/>
      <c r="W692" s="239"/>
      <c r="X692" s="239"/>
      <c r="Y692" s="239"/>
      <c r="Z692" s="239"/>
    </row>
    <row r="693" spans="7:26" x14ac:dyDescent="0.3">
      <c r="G693" s="225"/>
      <c r="L693" s="225"/>
      <c r="M693" s="191"/>
      <c r="W693" s="239"/>
      <c r="X693" s="239"/>
      <c r="Y693" s="239"/>
      <c r="Z693" s="239"/>
    </row>
    <row r="694" spans="7:26" x14ac:dyDescent="0.3">
      <c r="G694" s="225"/>
      <c r="L694" s="225"/>
      <c r="M694" s="191"/>
      <c r="W694" s="239"/>
      <c r="X694" s="239"/>
      <c r="Y694" s="239"/>
      <c r="Z694" s="239"/>
    </row>
    <row r="695" spans="7:26" x14ac:dyDescent="0.3">
      <c r="G695" s="225"/>
      <c r="L695" s="225"/>
      <c r="M695" s="191"/>
      <c r="W695" s="239"/>
      <c r="X695" s="239"/>
      <c r="Y695" s="239"/>
      <c r="Z695" s="239"/>
    </row>
    <row r="696" spans="7:26" x14ac:dyDescent="0.3">
      <c r="G696" s="225"/>
      <c r="L696" s="225"/>
      <c r="M696" s="191"/>
      <c r="W696" s="239"/>
      <c r="X696" s="239"/>
      <c r="Y696" s="239"/>
      <c r="Z696" s="239"/>
    </row>
    <row r="697" spans="7:26" x14ac:dyDescent="0.3">
      <c r="G697" s="225"/>
      <c r="L697" s="225"/>
      <c r="M697" s="191"/>
      <c r="W697" s="239"/>
      <c r="X697" s="239"/>
      <c r="Y697" s="239"/>
      <c r="Z697" s="239"/>
    </row>
    <row r="698" spans="7:26" x14ac:dyDescent="0.3">
      <c r="G698" s="225"/>
      <c r="L698" s="225"/>
      <c r="M698" s="191"/>
      <c r="W698" s="239"/>
      <c r="X698" s="239"/>
      <c r="Y698" s="239"/>
      <c r="Z698" s="239"/>
    </row>
    <row r="699" spans="7:26" x14ac:dyDescent="0.3">
      <c r="G699" s="225"/>
      <c r="L699" s="225"/>
      <c r="M699" s="191"/>
      <c r="W699" s="239"/>
      <c r="X699" s="239"/>
      <c r="Y699" s="239"/>
      <c r="Z699" s="239"/>
    </row>
    <row r="700" spans="7:26" x14ac:dyDescent="0.3">
      <c r="G700" s="225"/>
      <c r="L700" s="225"/>
      <c r="M700" s="191"/>
      <c r="W700" s="239"/>
      <c r="X700" s="239"/>
      <c r="Y700" s="239"/>
      <c r="Z700" s="239"/>
    </row>
    <row r="701" spans="7:26" x14ac:dyDescent="0.3">
      <c r="G701" s="225"/>
      <c r="L701" s="225"/>
      <c r="M701" s="191"/>
      <c r="W701" s="239"/>
      <c r="X701" s="239"/>
      <c r="Y701" s="239"/>
      <c r="Z701" s="239"/>
    </row>
    <row r="702" spans="7:26" x14ac:dyDescent="0.3">
      <c r="G702" s="225"/>
      <c r="L702" s="225"/>
      <c r="M702" s="191"/>
      <c r="W702" s="239"/>
      <c r="X702" s="239"/>
      <c r="Y702" s="239"/>
      <c r="Z702" s="239"/>
    </row>
    <row r="703" spans="7:26" x14ac:dyDescent="0.3">
      <c r="G703" s="225"/>
      <c r="L703" s="225"/>
      <c r="M703" s="191"/>
      <c r="W703" s="239"/>
      <c r="X703" s="239"/>
      <c r="Y703" s="239"/>
      <c r="Z703" s="239"/>
    </row>
    <row r="704" spans="7:26" x14ac:dyDescent="0.3">
      <c r="G704" s="225"/>
      <c r="L704" s="225"/>
      <c r="M704" s="191"/>
      <c r="W704" s="239"/>
      <c r="X704" s="239"/>
      <c r="Y704" s="239"/>
      <c r="Z704" s="239"/>
    </row>
    <row r="705" spans="7:26" x14ac:dyDescent="0.3">
      <c r="G705" s="225"/>
      <c r="L705" s="225"/>
      <c r="M705" s="191"/>
      <c r="W705" s="239"/>
      <c r="X705" s="239"/>
      <c r="Y705" s="239"/>
      <c r="Z705" s="239"/>
    </row>
    <row r="706" spans="7:26" x14ac:dyDescent="0.3">
      <c r="G706" s="225"/>
      <c r="L706" s="225"/>
      <c r="M706" s="191"/>
      <c r="W706" s="239"/>
      <c r="X706" s="239"/>
      <c r="Y706" s="239"/>
      <c r="Z706" s="239"/>
    </row>
    <row r="707" spans="7:26" x14ac:dyDescent="0.3">
      <c r="G707" s="225"/>
      <c r="L707" s="225"/>
      <c r="M707" s="191"/>
      <c r="W707" s="239"/>
      <c r="X707" s="239"/>
      <c r="Y707" s="239"/>
      <c r="Z707" s="239"/>
    </row>
    <row r="708" spans="7:26" x14ac:dyDescent="0.3">
      <c r="G708" s="225"/>
      <c r="L708" s="225"/>
      <c r="M708" s="191"/>
      <c r="W708" s="239"/>
      <c r="X708" s="239"/>
      <c r="Y708" s="239"/>
      <c r="Z708" s="239"/>
    </row>
    <row r="709" spans="7:26" x14ac:dyDescent="0.3">
      <c r="G709" s="225"/>
      <c r="L709" s="225"/>
      <c r="M709" s="191"/>
      <c r="W709" s="239"/>
      <c r="X709" s="239"/>
      <c r="Y709" s="239"/>
      <c r="Z709" s="239"/>
    </row>
    <row r="710" spans="7:26" x14ac:dyDescent="0.3">
      <c r="G710" s="225"/>
      <c r="L710" s="225"/>
      <c r="M710" s="191"/>
      <c r="W710" s="239"/>
      <c r="X710" s="239"/>
      <c r="Y710" s="239"/>
      <c r="Z710" s="239"/>
    </row>
    <row r="711" spans="7:26" x14ac:dyDescent="0.3">
      <c r="G711" s="225"/>
      <c r="L711" s="225"/>
      <c r="M711" s="191"/>
      <c r="W711" s="239"/>
      <c r="X711" s="239"/>
      <c r="Y711" s="239"/>
      <c r="Z711" s="239"/>
    </row>
    <row r="712" spans="7:26" x14ac:dyDescent="0.3">
      <c r="G712" s="225"/>
      <c r="L712" s="225"/>
      <c r="M712" s="191"/>
      <c r="W712" s="239"/>
      <c r="X712" s="239"/>
      <c r="Y712" s="239"/>
      <c r="Z712" s="239"/>
    </row>
    <row r="713" spans="7:26" x14ac:dyDescent="0.3">
      <c r="G713" s="225"/>
      <c r="L713" s="225"/>
      <c r="M713" s="191"/>
      <c r="W713" s="239"/>
      <c r="X713" s="239"/>
      <c r="Y713" s="239"/>
      <c r="Z713" s="239"/>
    </row>
    <row r="714" spans="7:26" x14ac:dyDescent="0.3">
      <c r="G714" s="225"/>
      <c r="L714" s="225"/>
      <c r="M714" s="191"/>
      <c r="W714" s="239"/>
      <c r="X714" s="239"/>
      <c r="Y714" s="239"/>
      <c r="Z714" s="239"/>
    </row>
    <row r="715" spans="7:26" x14ac:dyDescent="0.3">
      <c r="G715" s="225"/>
      <c r="L715" s="225"/>
      <c r="M715" s="191"/>
      <c r="W715" s="239"/>
      <c r="X715" s="239"/>
      <c r="Y715" s="239"/>
      <c r="Z715" s="239"/>
    </row>
    <row r="716" spans="7:26" x14ac:dyDescent="0.3">
      <c r="G716" s="225"/>
      <c r="L716" s="225"/>
      <c r="M716" s="191"/>
      <c r="W716" s="239"/>
      <c r="X716" s="239"/>
      <c r="Y716" s="239"/>
      <c r="Z716" s="239"/>
    </row>
    <row r="717" spans="7:26" x14ac:dyDescent="0.3">
      <c r="G717" s="225"/>
      <c r="L717" s="225"/>
      <c r="M717" s="191"/>
      <c r="W717" s="239"/>
      <c r="X717" s="239"/>
      <c r="Y717" s="239"/>
      <c r="Z717" s="239"/>
    </row>
    <row r="718" spans="7:26" x14ac:dyDescent="0.3">
      <c r="G718" s="225"/>
      <c r="L718" s="225"/>
      <c r="M718" s="191"/>
      <c r="W718" s="239"/>
      <c r="X718" s="239"/>
      <c r="Y718" s="239"/>
      <c r="Z718" s="239"/>
    </row>
    <row r="719" spans="7:26" x14ac:dyDescent="0.3">
      <c r="G719" s="225"/>
      <c r="L719" s="225"/>
      <c r="M719" s="191"/>
      <c r="W719" s="239"/>
      <c r="X719" s="239"/>
      <c r="Y719" s="239"/>
      <c r="Z719" s="239"/>
    </row>
    <row r="720" spans="7:26" x14ac:dyDescent="0.3">
      <c r="G720" s="225"/>
      <c r="L720" s="225"/>
      <c r="M720" s="191"/>
      <c r="W720" s="239"/>
      <c r="X720" s="239"/>
      <c r="Y720" s="239"/>
      <c r="Z720" s="239"/>
    </row>
    <row r="721" spans="7:26" x14ac:dyDescent="0.3">
      <c r="G721" s="225"/>
      <c r="L721" s="225"/>
      <c r="M721" s="191"/>
      <c r="W721" s="239"/>
      <c r="X721" s="239"/>
      <c r="Y721" s="239"/>
      <c r="Z721" s="239"/>
    </row>
    <row r="722" spans="7:26" x14ac:dyDescent="0.3">
      <c r="G722" s="225"/>
      <c r="L722" s="225"/>
      <c r="M722" s="191"/>
      <c r="W722" s="239"/>
      <c r="X722" s="239"/>
      <c r="Y722" s="239"/>
      <c r="Z722" s="239"/>
    </row>
    <row r="723" spans="7:26" x14ac:dyDescent="0.3">
      <c r="G723" s="225"/>
      <c r="L723" s="225"/>
      <c r="M723" s="191"/>
      <c r="W723" s="239"/>
      <c r="X723" s="239"/>
      <c r="Y723" s="239"/>
      <c r="Z723" s="239"/>
    </row>
    <row r="724" spans="7:26" x14ac:dyDescent="0.3">
      <c r="G724" s="225"/>
      <c r="L724" s="225"/>
      <c r="M724" s="191"/>
      <c r="W724" s="239"/>
      <c r="X724" s="239"/>
      <c r="Y724" s="239"/>
      <c r="Z724" s="239"/>
    </row>
    <row r="725" spans="7:26" x14ac:dyDescent="0.3">
      <c r="G725" s="225"/>
      <c r="L725" s="225"/>
      <c r="M725" s="191"/>
      <c r="W725" s="239"/>
      <c r="X725" s="239"/>
      <c r="Y725" s="239"/>
      <c r="Z725" s="239"/>
    </row>
    <row r="726" spans="7:26" x14ac:dyDescent="0.3">
      <c r="G726" s="225"/>
      <c r="L726" s="225"/>
      <c r="M726" s="191"/>
      <c r="W726" s="239"/>
      <c r="X726" s="239"/>
      <c r="Y726" s="239"/>
      <c r="Z726" s="239"/>
    </row>
    <row r="727" spans="7:26" x14ac:dyDescent="0.3">
      <c r="G727" s="225"/>
      <c r="L727" s="225"/>
      <c r="M727" s="191"/>
      <c r="W727" s="239"/>
      <c r="X727" s="239"/>
      <c r="Y727" s="239"/>
      <c r="Z727" s="239"/>
    </row>
    <row r="728" spans="7:26" x14ac:dyDescent="0.3">
      <c r="G728" s="225"/>
      <c r="L728" s="225"/>
      <c r="M728" s="191"/>
      <c r="W728" s="239"/>
      <c r="X728" s="239"/>
      <c r="Y728" s="239"/>
      <c r="Z728" s="239"/>
    </row>
    <row r="729" spans="7:26" x14ac:dyDescent="0.3">
      <c r="G729" s="225"/>
      <c r="L729" s="225"/>
      <c r="M729" s="191"/>
      <c r="W729" s="239"/>
      <c r="X729" s="239"/>
      <c r="Y729" s="239"/>
      <c r="Z729" s="239"/>
    </row>
    <row r="730" spans="7:26" x14ac:dyDescent="0.3">
      <c r="G730" s="225"/>
      <c r="L730" s="225"/>
      <c r="M730" s="191"/>
      <c r="W730" s="239"/>
      <c r="X730" s="239"/>
      <c r="Y730" s="239"/>
      <c r="Z730" s="239"/>
    </row>
    <row r="731" spans="7:26" x14ac:dyDescent="0.3">
      <c r="G731" s="225"/>
      <c r="L731" s="225"/>
      <c r="M731" s="191"/>
      <c r="W731" s="239"/>
      <c r="X731" s="239"/>
      <c r="Y731" s="239"/>
      <c r="Z731" s="239"/>
    </row>
    <row r="732" spans="7:26" x14ac:dyDescent="0.3">
      <c r="G732" s="225"/>
      <c r="L732" s="225"/>
      <c r="M732" s="191"/>
      <c r="W732" s="239"/>
      <c r="X732" s="239"/>
      <c r="Y732" s="239"/>
      <c r="Z732" s="239"/>
    </row>
    <row r="733" spans="7:26" x14ac:dyDescent="0.3">
      <c r="G733" s="225"/>
      <c r="L733" s="225"/>
      <c r="M733" s="191"/>
      <c r="W733" s="239"/>
      <c r="X733" s="239"/>
      <c r="Y733" s="239"/>
      <c r="Z733" s="239"/>
    </row>
    <row r="734" spans="7:26" x14ac:dyDescent="0.3">
      <c r="G734" s="225"/>
      <c r="L734" s="225"/>
      <c r="M734" s="191"/>
      <c r="W734" s="239"/>
      <c r="X734" s="239"/>
      <c r="Y734" s="239"/>
      <c r="Z734" s="239"/>
    </row>
    <row r="735" spans="7:26" x14ac:dyDescent="0.3">
      <c r="G735" s="225"/>
      <c r="L735" s="225"/>
      <c r="M735" s="191"/>
      <c r="W735" s="239"/>
      <c r="X735" s="239"/>
      <c r="Y735" s="239"/>
      <c r="Z735" s="239"/>
    </row>
    <row r="736" spans="7:26" x14ac:dyDescent="0.3">
      <c r="G736" s="225"/>
      <c r="L736" s="225"/>
      <c r="M736" s="191"/>
      <c r="W736" s="239"/>
      <c r="X736" s="239"/>
      <c r="Y736" s="239"/>
      <c r="Z736" s="239"/>
    </row>
    <row r="737" spans="7:26" x14ac:dyDescent="0.3">
      <c r="G737" s="225"/>
      <c r="L737" s="225"/>
      <c r="M737" s="191"/>
      <c r="W737" s="239"/>
      <c r="X737" s="239"/>
      <c r="Y737" s="239"/>
      <c r="Z737" s="239"/>
    </row>
    <row r="738" spans="7:26" x14ac:dyDescent="0.3">
      <c r="G738" s="225"/>
      <c r="L738" s="225"/>
      <c r="M738" s="191"/>
      <c r="W738" s="239"/>
      <c r="X738" s="239"/>
      <c r="Y738" s="239"/>
      <c r="Z738" s="239"/>
    </row>
    <row r="739" spans="7:26" x14ac:dyDescent="0.3">
      <c r="G739" s="225"/>
      <c r="L739" s="225"/>
      <c r="M739" s="191"/>
      <c r="W739" s="239"/>
      <c r="X739" s="239"/>
      <c r="Y739" s="239"/>
      <c r="Z739" s="239"/>
    </row>
    <row r="740" spans="7:26" x14ac:dyDescent="0.3">
      <c r="G740" s="225"/>
      <c r="L740" s="225"/>
      <c r="M740" s="191"/>
      <c r="W740" s="239"/>
      <c r="X740" s="239"/>
      <c r="Y740" s="239"/>
      <c r="Z740" s="239"/>
    </row>
    <row r="741" spans="7:26" x14ac:dyDescent="0.3">
      <c r="G741" s="225"/>
      <c r="M741" s="191"/>
      <c r="W741" s="239"/>
      <c r="X741" s="239"/>
      <c r="Y741" s="239"/>
      <c r="Z741" s="239"/>
    </row>
    <row r="742" spans="7:26" x14ac:dyDescent="0.3">
      <c r="G742" s="225"/>
      <c r="M742" s="191"/>
      <c r="W742" s="239"/>
      <c r="X742" s="239"/>
      <c r="Y742" s="239"/>
      <c r="Z742" s="239"/>
    </row>
    <row r="743" spans="7:26" x14ac:dyDescent="0.3">
      <c r="G743" s="225"/>
      <c r="M743" s="191"/>
      <c r="W743" s="239"/>
      <c r="X743" s="239"/>
      <c r="Y743" s="239"/>
      <c r="Z743" s="239"/>
    </row>
    <row r="744" spans="7:26" x14ac:dyDescent="0.3">
      <c r="G744" s="225"/>
      <c r="M744" s="191"/>
      <c r="W744" s="239"/>
      <c r="X744" s="239"/>
      <c r="Y744" s="239"/>
      <c r="Z744" s="239"/>
    </row>
    <row r="745" spans="7:26" x14ac:dyDescent="0.3">
      <c r="G745" s="225"/>
      <c r="M745" s="191"/>
      <c r="W745" s="239"/>
      <c r="X745" s="239"/>
      <c r="Y745" s="239"/>
      <c r="Z745" s="239"/>
    </row>
    <row r="746" spans="7:26" x14ac:dyDescent="0.3">
      <c r="G746" s="225"/>
      <c r="M746" s="191"/>
      <c r="W746" s="239"/>
      <c r="X746" s="239"/>
      <c r="Y746" s="239"/>
      <c r="Z746" s="239"/>
    </row>
    <row r="747" spans="7:26" x14ac:dyDescent="0.3">
      <c r="G747" s="225"/>
      <c r="M747" s="191"/>
      <c r="W747" s="239"/>
      <c r="X747" s="239"/>
      <c r="Y747" s="239"/>
      <c r="Z747" s="239"/>
    </row>
    <row r="748" spans="7:26" x14ac:dyDescent="0.3">
      <c r="G748" s="225"/>
      <c r="M748" s="191"/>
      <c r="W748" s="239"/>
      <c r="X748" s="239"/>
      <c r="Y748" s="239"/>
      <c r="Z748" s="239"/>
    </row>
    <row r="749" spans="7:26" x14ac:dyDescent="0.3">
      <c r="G749" s="225"/>
      <c r="M749" s="191"/>
      <c r="W749" s="239"/>
      <c r="X749" s="239"/>
      <c r="Y749" s="239"/>
      <c r="Z749" s="239"/>
    </row>
    <row r="750" spans="7:26" x14ac:dyDescent="0.3">
      <c r="G750" s="225"/>
      <c r="M750" s="191"/>
      <c r="W750" s="239"/>
      <c r="X750" s="239"/>
      <c r="Y750" s="239"/>
      <c r="Z750" s="239"/>
    </row>
    <row r="751" spans="7:26" x14ac:dyDescent="0.3">
      <c r="G751" s="225"/>
      <c r="M751" s="191"/>
      <c r="W751" s="239"/>
      <c r="X751" s="239"/>
      <c r="Y751" s="239"/>
      <c r="Z751" s="239"/>
    </row>
    <row r="752" spans="7:26" x14ac:dyDescent="0.3">
      <c r="G752" s="225"/>
      <c r="M752" s="191"/>
      <c r="W752" s="239"/>
      <c r="X752" s="239"/>
      <c r="Y752" s="239"/>
      <c r="Z752" s="239"/>
    </row>
    <row r="753" spans="7:26" x14ac:dyDescent="0.3">
      <c r="G753" s="225"/>
      <c r="M753" s="191"/>
      <c r="W753" s="239"/>
      <c r="X753" s="239"/>
      <c r="Y753" s="239"/>
      <c r="Z753" s="239"/>
    </row>
    <row r="754" spans="7:26" x14ac:dyDescent="0.3">
      <c r="G754" s="225"/>
      <c r="M754" s="191"/>
      <c r="W754" s="239"/>
      <c r="X754" s="239"/>
      <c r="Y754" s="239"/>
      <c r="Z754" s="239"/>
    </row>
    <row r="755" spans="7:26" x14ac:dyDescent="0.3">
      <c r="G755" s="225"/>
      <c r="M755" s="191"/>
      <c r="W755" s="239"/>
      <c r="X755" s="239"/>
      <c r="Y755" s="239"/>
      <c r="Z755" s="239"/>
    </row>
    <row r="756" spans="7:26" x14ac:dyDescent="0.3">
      <c r="G756" s="225"/>
      <c r="M756" s="191"/>
      <c r="W756" s="239"/>
      <c r="X756" s="239"/>
      <c r="Y756" s="239"/>
      <c r="Z756" s="239"/>
    </row>
    <row r="757" spans="7:26" x14ac:dyDescent="0.3">
      <c r="G757" s="225"/>
      <c r="M757" s="191"/>
      <c r="W757" s="239"/>
      <c r="X757" s="239"/>
      <c r="Y757" s="239"/>
      <c r="Z757" s="239"/>
    </row>
    <row r="758" spans="7:26" x14ac:dyDescent="0.3">
      <c r="G758" s="225"/>
      <c r="M758" s="191"/>
      <c r="W758" s="239"/>
      <c r="X758" s="239"/>
      <c r="Y758" s="239"/>
      <c r="Z758" s="239"/>
    </row>
    <row r="759" spans="7:26" x14ac:dyDescent="0.3">
      <c r="G759" s="225"/>
      <c r="M759" s="191"/>
      <c r="W759" s="239"/>
      <c r="X759" s="239"/>
      <c r="Y759" s="239"/>
      <c r="Z759" s="239"/>
    </row>
    <row r="760" spans="7:26" x14ac:dyDescent="0.3">
      <c r="G760" s="225"/>
      <c r="M760" s="191"/>
      <c r="W760" s="239"/>
      <c r="X760" s="239"/>
      <c r="Y760" s="239"/>
      <c r="Z760" s="239"/>
    </row>
    <row r="761" spans="7:26" x14ac:dyDescent="0.3">
      <c r="G761" s="225"/>
      <c r="M761" s="191"/>
      <c r="W761" s="239"/>
      <c r="X761" s="239"/>
      <c r="Y761" s="239"/>
      <c r="Z761" s="239"/>
    </row>
    <row r="762" spans="7:26" x14ac:dyDescent="0.3">
      <c r="G762" s="225"/>
      <c r="M762" s="191"/>
      <c r="W762" s="239"/>
      <c r="X762" s="239"/>
      <c r="Y762" s="239"/>
      <c r="Z762" s="239"/>
    </row>
    <row r="763" spans="7:26" x14ac:dyDescent="0.3">
      <c r="G763" s="225"/>
      <c r="M763" s="191"/>
      <c r="W763" s="239"/>
      <c r="X763" s="239"/>
      <c r="Y763" s="239"/>
      <c r="Z763" s="239"/>
    </row>
    <row r="764" spans="7:26" x14ac:dyDescent="0.3">
      <c r="G764" s="225"/>
      <c r="M764" s="191"/>
      <c r="W764" s="239"/>
      <c r="X764" s="239"/>
      <c r="Y764" s="239"/>
      <c r="Z764" s="239"/>
    </row>
    <row r="765" spans="7:26" x14ac:dyDescent="0.3">
      <c r="G765" s="225"/>
      <c r="M765" s="191"/>
      <c r="W765" s="239"/>
      <c r="X765" s="239"/>
      <c r="Y765" s="239"/>
      <c r="Z765" s="239"/>
    </row>
    <row r="766" spans="7:26" x14ac:dyDescent="0.3">
      <c r="G766" s="225"/>
      <c r="M766" s="191"/>
      <c r="W766" s="239"/>
      <c r="X766" s="239"/>
      <c r="Y766" s="239"/>
      <c r="Z766" s="239"/>
    </row>
    <row r="767" spans="7:26" x14ac:dyDescent="0.3">
      <c r="G767" s="225"/>
      <c r="M767" s="191"/>
      <c r="W767" s="239"/>
      <c r="X767" s="239"/>
      <c r="Y767" s="239"/>
      <c r="Z767" s="239"/>
    </row>
    <row r="768" spans="7:26" x14ac:dyDescent="0.3">
      <c r="G768" s="225"/>
      <c r="M768" s="191"/>
      <c r="W768" s="239"/>
      <c r="X768" s="239"/>
      <c r="Y768" s="239"/>
      <c r="Z768" s="239"/>
    </row>
    <row r="769" spans="7:26" x14ac:dyDescent="0.3">
      <c r="G769" s="225"/>
      <c r="M769" s="191"/>
      <c r="W769" s="239"/>
      <c r="X769" s="239"/>
      <c r="Y769" s="239"/>
      <c r="Z769" s="239"/>
    </row>
    <row r="770" spans="7:26" x14ac:dyDescent="0.3">
      <c r="G770" s="225"/>
      <c r="M770" s="191"/>
      <c r="W770" s="239"/>
      <c r="X770" s="239"/>
      <c r="Y770" s="239"/>
      <c r="Z770" s="239"/>
    </row>
    <row r="771" spans="7:26" x14ac:dyDescent="0.3">
      <c r="G771" s="225"/>
      <c r="M771" s="191"/>
      <c r="W771" s="239"/>
      <c r="X771" s="239"/>
      <c r="Y771" s="239"/>
      <c r="Z771" s="239"/>
    </row>
    <row r="772" spans="7:26" x14ac:dyDescent="0.3">
      <c r="G772" s="225"/>
      <c r="M772" s="191"/>
      <c r="W772" s="239"/>
      <c r="X772" s="239"/>
      <c r="Y772" s="239"/>
      <c r="Z772" s="239"/>
    </row>
    <row r="773" spans="7:26" x14ac:dyDescent="0.3">
      <c r="G773" s="225"/>
      <c r="M773" s="191"/>
      <c r="W773" s="239"/>
      <c r="X773" s="239"/>
      <c r="Y773" s="239"/>
      <c r="Z773" s="239"/>
    </row>
    <row r="774" spans="7:26" x14ac:dyDescent="0.3">
      <c r="G774" s="225"/>
      <c r="M774" s="191"/>
      <c r="W774" s="239"/>
      <c r="X774" s="239"/>
      <c r="Y774" s="239"/>
      <c r="Z774" s="239"/>
    </row>
    <row r="775" spans="7:26" x14ac:dyDescent="0.3">
      <c r="G775" s="225"/>
      <c r="M775" s="191"/>
      <c r="W775" s="239"/>
      <c r="X775" s="239"/>
      <c r="Y775" s="239"/>
      <c r="Z775" s="239"/>
    </row>
    <row r="776" spans="7:26" x14ac:dyDescent="0.3">
      <c r="G776" s="225"/>
      <c r="M776" s="191"/>
      <c r="W776" s="239"/>
      <c r="X776" s="239"/>
      <c r="Y776" s="239"/>
      <c r="Z776" s="239"/>
    </row>
    <row r="777" spans="7:26" x14ac:dyDescent="0.3">
      <c r="G777" s="225"/>
      <c r="M777" s="191"/>
      <c r="W777" s="239"/>
      <c r="X777" s="239"/>
      <c r="Y777" s="239"/>
      <c r="Z777" s="239"/>
    </row>
    <row r="778" spans="7:26" x14ac:dyDescent="0.3">
      <c r="G778" s="225"/>
      <c r="M778" s="191"/>
      <c r="W778" s="239"/>
      <c r="X778" s="239"/>
      <c r="Y778" s="239"/>
      <c r="Z778" s="239"/>
    </row>
    <row r="779" spans="7:26" x14ac:dyDescent="0.3">
      <c r="G779" s="225"/>
      <c r="M779" s="191"/>
      <c r="W779" s="239"/>
      <c r="X779" s="239"/>
      <c r="Y779" s="239"/>
      <c r="Z779" s="239"/>
    </row>
    <row r="780" spans="7:26" x14ac:dyDescent="0.3">
      <c r="G780" s="225"/>
      <c r="M780" s="191"/>
      <c r="W780" s="239"/>
      <c r="X780" s="239"/>
      <c r="Y780" s="239"/>
      <c r="Z780" s="239"/>
    </row>
    <row r="781" spans="7:26" x14ac:dyDescent="0.3">
      <c r="G781" s="225"/>
      <c r="M781" s="191"/>
      <c r="W781" s="239"/>
      <c r="X781" s="239"/>
      <c r="Y781" s="239"/>
      <c r="Z781" s="239"/>
    </row>
    <row r="782" spans="7:26" x14ac:dyDescent="0.3">
      <c r="G782" s="225"/>
      <c r="M782" s="191"/>
      <c r="W782" s="239"/>
      <c r="X782" s="239"/>
      <c r="Y782" s="239"/>
      <c r="Z782" s="239"/>
    </row>
    <row r="783" spans="7:26" x14ac:dyDescent="0.3">
      <c r="G783" s="225"/>
      <c r="M783" s="191"/>
      <c r="W783" s="239"/>
      <c r="X783" s="239"/>
      <c r="Y783" s="239"/>
      <c r="Z783" s="239"/>
    </row>
    <row r="784" spans="7:26" x14ac:dyDescent="0.3">
      <c r="G784" s="225"/>
      <c r="M784" s="191"/>
      <c r="W784" s="239"/>
      <c r="X784" s="239"/>
      <c r="Y784" s="239"/>
      <c r="Z784" s="239"/>
    </row>
    <row r="785" spans="7:26" x14ac:dyDescent="0.3">
      <c r="G785" s="225"/>
      <c r="M785" s="191"/>
      <c r="W785" s="239"/>
      <c r="X785" s="239"/>
      <c r="Y785" s="239"/>
      <c r="Z785" s="239"/>
    </row>
    <row r="786" spans="7:26" x14ac:dyDescent="0.3">
      <c r="G786" s="225"/>
      <c r="M786" s="191"/>
      <c r="W786" s="239"/>
      <c r="X786" s="239"/>
      <c r="Y786" s="239"/>
      <c r="Z786" s="239"/>
    </row>
    <row r="787" spans="7:26" x14ac:dyDescent="0.3">
      <c r="G787" s="225"/>
      <c r="M787" s="191"/>
      <c r="W787" s="239"/>
      <c r="X787" s="239"/>
      <c r="Y787" s="239"/>
      <c r="Z787" s="239"/>
    </row>
    <row r="788" spans="7:26" x14ac:dyDescent="0.3">
      <c r="G788" s="225"/>
      <c r="M788" s="191"/>
      <c r="W788" s="239"/>
      <c r="X788" s="239"/>
      <c r="Y788" s="239"/>
      <c r="Z788" s="239"/>
    </row>
    <row r="789" spans="7:26" x14ac:dyDescent="0.3">
      <c r="G789" s="225"/>
      <c r="M789" s="191"/>
      <c r="W789" s="239"/>
      <c r="X789" s="239"/>
      <c r="Y789" s="239"/>
      <c r="Z789" s="239"/>
    </row>
    <row r="790" spans="7:26" x14ac:dyDescent="0.3">
      <c r="G790" s="225"/>
      <c r="M790" s="191"/>
      <c r="W790" s="239"/>
      <c r="X790" s="239"/>
      <c r="Y790" s="239"/>
      <c r="Z790" s="239"/>
    </row>
    <row r="791" spans="7:26" x14ac:dyDescent="0.3">
      <c r="G791" s="225"/>
      <c r="M791" s="191"/>
      <c r="W791" s="239"/>
      <c r="X791" s="239"/>
      <c r="Y791" s="239"/>
      <c r="Z791" s="239"/>
    </row>
    <row r="792" spans="7:26" x14ac:dyDescent="0.3">
      <c r="G792" s="225"/>
      <c r="M792" s="191"/>
      <c r="W792" s="239"/>
      <c r="X792" s="239"/>
      <c r="Y792" s="239"/>
      <c r="Z792" s="239"/>
    </row>
    <row r="793" spans="7:26" x14ac:dyDescent="0.3">
      <c r="G793" s="225"/>
      <c r="M793" s="191"/>
      <c r="W793" s="239"/>
      <c r="X793" s="239"/>
      <c r="Y793" s="239"/>
      <c r="Z793" s="239"/>
    </row>
    <row r="794" spans="7:26" x14ac:dyDescent="0.3">
      <c r="G794" s="225"/>
      <c r="M794" s="191"/>
      <c r="W794" s="239"/>
      <c r="X794" s="239"/>
      <c r="Y794" s="239"/>
      <c r="Z794" s="239"/>
    </row>
    <row r="795" spans="7:26" x14ac:dyDescent="0.3">
      <c r="G795" s="225"/>
      <c r="M795" s="191"/>
      <c r="W795" s="239"/>
      <c r="X795" s="239"/>
      <c r="Y795" s="239"/>
      <c r="Z795" s="239"/>
    </row>
    <row r="796" spans="7:26" x14ac:dyDescent="0.3">
      <c r="G796" s="225"/>
      <c r="M796" s="191"/>
      <c r="W796" s="239"/>
      <c r="X796" s="239"/>
      <c r="Y796" s="239"/>
      <c r="Z796" s="239"/>
    </row>
    <row r="797" spans="7:26" x14ac:dyDescent="0.3">
      <c r="G797" s="225"/>
      <c r="M797" s="191"/>
      <c r="W797" s="239"/>
      <c r="X797" s="239"/>
      <c r="Y797" s="239"/>
      <c r="Z797" s="239"/>
    </row>
    <row r="798" spans="7:26" x14ac:dyDescent="0.3">
      <c r="G798" s="225"/>
      <c r="M798" s="191"/>
      <c r="W798" s="239"/>
      <c r="X798" s="239"/>
      <c r="Y798" s="239"/>
      <c r="Z798" s="239"/>
    </row>
    <row r="799" spans="7:26" x14ac:dyDescent="0.3">
      <c r="G799" s="225"/>
      <c r="M799" s="191"/>
      <c r="W799" s="239"/>
      <c r="X799" s="239"/>
      <c r="Y799" s="239"/>
      <c r="Z799" s="239"/>
    </row>
    <row r="800" spans="7:26" x14ac:dyDescent="0.3">
      <c r="G800" s="225"/>
      <c r="M800" s="191"/>
      <c r="W800" s="239"/>
      <c r="X800" s="239"/>
      <c r="Y800" s="239"/>
      <c r="Z800" s="239"/>
    </row>
    <row r="801" spans="7:26" x14ac:dyDescent="0.3">
      <c r="G801" s="225"/>
      <c r="M801" s="191"/>
      <c r="W801" s="239"/>
      <c r="X801" s="239"/>
      <c r="Y801" s="239"/>
      <c r="Z801" s="239"/>
    </row>
    <row r="802" spans="7:26" x14ac:dyDescent="0.3">
      <c r="G802" s="225"/>
      <c r="M802" s="191"/>
      <c r="W802" s="239"/>
      <c r="X802" s="239"/>
      <c r="Y802" s="239"/>
      <c r="Z802" s="239"/>
    </row>
    <row r="803" spans="7:26" x14ac:dyDescent="0.3">
      <c r="G803" s="225"/>
      <c r="M803" s="191"/>
      <c r="W803" s="239"/>
      <c r="X803" s="239"/>
      <c r="Y803" s="239"/>
      <c r="Z803" s="239"/>
    </row>
    <row r="804" spans="7:26" x14ac:dyDescent="0.3">
      <c r="G804" s="225"/>
      <c r="M804" s="191"/>
      <c r="W804" s="239"/>
      <c r="X804" s="239"/>
      <c r="Y804" s="239"/>
      <c r="Z804" s="239"/>
    </row>
    <row r="805" spans="7:26" x14ac:dyDescent="0.3">
      <c r="G805" s="225"/>
      <c r="M805" s="191"/>
      <c r="W805" s="239"/>
      <c r="X805" s="239"/>
      <c r="Y805" s="239"/>
      <c r="Z805" s="239"/>
    </row>
    <row r="806" spans="7:26" x14ac:dyDescent="0.3">
      <c r="G806" s="225"/>
      <c r="M806" s="191"/>
      <c r="W806" s="239"/>
      <c r="X806" s="239"/>
      <c r="Y806" s="239"/>
      <c r="Z806" s="239"/>
    </row>
    <row r="807" spans="7:26" x14ac:dyDescent="0.3">
      <c r="G807" s="225"/>
      <c r="M807" s="191"/>
      <c r="W807" s="239"/>
      <c r="X807" s="239"/>
      <c r="Y807" s="239"/>
      <c r="Z807" s="239"/>
    </row>
    <row r="808" spans="7:26" x14ac:dyDescent="0.3">
      <c r="G808" s="225"/>
      <c r="M808" s="191"/>
      <c r="W808" s="239"/>
      <c r="X808" s="239"/>
      <c r="Y808" s="239"/>
      <c r="Z808" s="239"/>
    </row>
    <row r="809" spans="7:26" x14ac:dyDescent="0.3">
      <c r="G809" s="225"/>
      <c r="M809" s="191"/>
      <c r="W809" s="239"/>
      <c r="X809" s="239"/>
      <c r="Y809" s="239"/>
      <c r="Z809" s="239"/>
    </row>
    <row r="810" spans="7:26" x14ac:dyDescent="0.3">
      <c r="G810" s="225"/>
      <c r="M810" s="191"/>
      <c r="W810" s="239"/>
      <c r="X810" s="239"/>
      <c r="Y810" s="239"/>
      <c r="Z810" s="239"/>
    </row>
    <row r="811" spans="7:26" x14ac:dyDescent="0.3">
      <c r="G811" s="225"/>
      <c r="M811" s="191"/>
      <c r="W811" s="239"/>
      <c r="X811" s="239"/>
      <c r="Y811" s="239"/>
      <c r="Z811" s="239"/>
    </row>
    <row r="812" spans="7:26" x14ac:dyDescent="0.3">
      <c r="G812" s="225"/>
      <c r="M812" s="191"/>
      <c r="W812" s="239"/>
      <c r="X812" s="239"/>
      <c r="Y812" s="239"/>
      <c r="Z812" s="239"/>
    </row>
    <row r="813" spans="7:26" x14ac:dyDescent="0.3">
      <c r="G813" s="225"/>
      <c r="M813" s="191"/>
      <c r="W813" s="239"/>
      <c r="X813" s="239"/>
      <c r="Y813" s="239"/>
      <c r="Z813" s="239"/>
    </row>
    <row r="814" spans="7:26" x14ac:dyDescent="0.3">
      <c r="G814" s="225"/>
      <c r="M814" s="191"/>
      <c r="W814" s="239"/>
      <c r="X814" s="239"/>
      <c r="Y814" s="239"/>
      <c r="Z814" s="239"/>
    </row>
    <row r="815" spans="7:26" x14ac:dyDescent="0.3">
      <c r="G815" s="225"/>
      <c r="M815" s="191"/>
      <c r="W815" s="239"/>
      <c r="X815" s="239"/>
      <c r="Y815" s="239"/>
      <c r="Z815" s="239"/>
    </row>
    <row r="816" spans="7:26" x14ac:dyDescent="0.3">
      <c r="G816" s="225"/>
      <c r="M816" s="191"/>
      <c r="W816" s="239"/>
      <c r="X816" s="239"/>
      <c r="Y816" s="239"/>
      <c r="Z816" s="239"/>
    </row>
    <row r="817" spans="7:26" x14ac:dyDescent="0.3">
      <c r="G817" s="225"/>
      <c r="M817" s="191"/>
      <c r="W817" s="239"/>
      <c r="X817" s="239"/>
      <c r="Y817" s="239"/>
      <c r="Z817" s="239"/>
    </row>
    <row r="818" spans="7:26" x14ac:dyDescent="0.3">
      <c r="G818" s="225"/>
      <c r="M818" s="191"/>
      <c r="W818" s="239"/>
      <c r="X818" s="239"/>
      <c r="Y818" s="239"/>
      <c r="Z818" s="239"/>
    </row>
    <row r="819" spans="7:26" x14ac:dyDescent="0.3">
      <c r="G819" s="225"/>
      <c r="M819" s="191"/>
      <c r="W819" s="239"/>
      <c r="X819" s="239"/>
      <c r="Y819" s="239"/>
      <c r="Z819" s="239"/>
    </row>
    <row r="820" spans="7:26" x14ac:dyDescent="0.3">
      <c r="G820" s="225"/>
      <c r="M820" s="191"/>
      <c r="W820" s="239"/>
      <c r="X820" s="239"/>
      <c r="Y820" s="239"/>
      <c r="Z820" s="239"/>
    </row>
    <row r="821" spans="7:26" x14ac:dyDescent="0.3">
      <c r="G821" s="225"/>
      <c r="M821" s="191"/>
      <c r="W821" s="239"/>
      <c r="X821" s="239"/>
      <c r="Y821" s="239"/>
      <c r="Z821" s="239"/>
    </row>
    <row r="822" spans="7:26" x14ac:dyDescent="0.3">
      <c r="G822" s="225"/>
      <c r="M822" s="191"/>
      <c r="W822" s="239"/>
      <c r="X822" s="239"/>
      <c r="Y822" s="239"/>
      <c r="Z822" s="239"/>
    </row>
    <row r="823" spans="7:26" x14ac:dyDescent="0.3">
      <c r="G823" s="225"/>
      <c r="M823" s="191"/>
      <c r="W823" s="239"/>
      <c r="X823" s="239"/>
      <c r="Y823" s="239"/>
      <c r="Z823" s="239"/>
    </row>
    <row r="824" spans="7:26" x14ac:dyDescent="0.3">
      <c r="G824" s="225"/>
      <c r="M824" s="191"/>
      <c r="W824" s="239"/>
      <c r="X824" s="239"/>
      <c r="Y824" s="239"/>
      <c r="Z824" s="239"/>
    </row>
    <row r="825" spans="7:26" x14ac:dyDescent="0.3">
      <c r="G825" s="225"/>
      <c r="M825" s="191"/>
      <c r="W825" s="239"/>
      <c r="X825" s="239"/>
      <c r="Y825" s="239"/>
      <c r="Z825" s="239"/>
    </row>
    <row r="826" spans="7:26" x14ac:dyDescent="0.3">
      <c r="G826" s="225"/>
      <c r="M826" s="191"/>
      <c r="W826" s="239"/>
      <c r="X826" s="239"/>
      <c r="Y826" s="239"/>
      <c r="Z826" s="239"/>
    </row>
    <row r="827" spans="7:26" x14ac:dyDescent="0.3">
      <c r="G827" s="225"/>
      <c r="M827" s="191"/>
      <c r="W827" s="239"/>
      <c r="X827" s="239"/>
      <c r="Y827" s="239"/>
      <c r="Z827" s="239"/>
    </row>
    <row r="828" spans="7:26" x14ac:dyDescent="0.3">
      <c r="G828" s="225"/>
      <c r="M828" s="191"/>
      <c r="W828" s="239"/>
      <c r="X828" s="239"/>
      <c r="Y828" s="239"/>
      <c r="Z828" s="239"/>
    </row>
    <row r="829" spans="7:26" x14ac:dyDescent="0.3">
      <c r="G829" s="225"/>
      <c r="M829" s="191"/>
      <c r="W829" s="239"/>
      <c r="X829" s="239"/>
      <c r="Y829" s="239"/>
      <c r="Z829" s="239"/>
    </row>
    <row r="830" spans="7:26" x14ac:dyDescent="0.3">
      <c r="G830" s="225"/>
      <c r="M830" s="191"/>
      <c r="W830" s="239"/>
      <c r="X830" s="239"/>
      <c r="Y830" s="239"/>
      <c r="Z830" s="239"/>
    </row>
    <row r="831" spans="7:26" x14ac:dyDescent="0.3">
      <c r="G831" s="225"/>
      <c r="M831" s="191"/>
      <c r="W831" s="239"/>
      <c r="X831" s="239"/>
      <c r="Y831" s="239"/>
      <c r="Z831" s="239"/>
    </row>
    <row r="832" spans="7:26" x14ac:dyDescent="0.3">
      <c r="G832" s="225"/>
      <c r="M832" s="191"/>
      <c r="W832" s="239"/>
      <c r="X832" s="239"/>
      <c r="Y832" s="239"/>
      <c r="Z832" s="239"/>
    </row>
    <row r="833" spans="7:26" x14ac:dyDescent="0.3">
      <c r="G833" s="225"/>
      <c r="M833" s="191"/>
      <c r="W833" s="239"/>
      <c r="X833" s="239"/>
      <c r="Y833" s="239"/>
      <c r="Z833" s="239"/>
    </row>
    <row r="834" spans="7:26" x14ac:dyDescent="0.3">
      <c r="G834" s="225"/>
      <c r="M834" s="191"/>
      <c r="W834" s="239"/>
      <c r="X834" s="239"/>
      <c r="Y834" s="239"/>
      <c r="Z834" s="239"/>
    </row>
    <row r="835" spans="7:26" x14ac:dyDescent="0.3">
      <c r="G835" s="225"/>
      <c r="M835" s="191"/>
      <c r="W835" s="239"/>
      <c r="X835" s="239"/>
      <c r="Y835" s="239"/>
      <c r="Z835" s="239"/>
    </row>
    <row r="836" spans="7:26" x14ac:dyDescent="0.3">
      <c r="G836" s="225"/>
      <c r="M836" s="191"/>
      <c r="W836" s="239"/>
      <c r="X836" s="239"/>
      <c r="Y836" s="239"/>
      <c r="Z836" s="239"/>
    </row>
    <row r="837" spans="7:26" x14ac:dyDescent="0.3">
      <c r="G837" s="225"/>
      <c r="M837" s="191"/>
      <c r="W837" s="239"/>
      <c r="X837" s="239"/>
      <c r="Y837" s="239"/>
      <c r="Z837" s="239"/>
    </row>
    <row r="838" spans="7:26" x14ac:dyDescent="0.3">
      <c r="G838" s="225"/>
      <c r="M838" s="191"/>
      <c r="W838" s="239"/>
      <c r="X838" s="239"/>
      <c r="Y838" s="239"/>
      <c r="Z838" s="239"/>
    </row>
    <row r="839" spans="7:26" x14ac:dyDescent="0.3">
      <c r="G839" s="225"/>
      <c r="M839" s="191"/>
      <c r="W839" s="239"/>
      <c r="X839" s="239"/>
      <c r="Y839" s="239"/>
      <c r="Z839" s="239"/>
    </row>
    <row r="840" spans="7:26" x14ac:dyDescent="0.3">
      <c r="G840" s="225"/>
      <c r="M840" s="191"/>
      <c r="W840" s="239"/>
      <c r="X840" s="239"/>
      <c r="Y840" s="239"/>
      <c r="Z840" s="239"/>
    </row>
    <row r="841" spans="7:26" x14ac:dyDescent="0.3">
      <c r="G841" s="225"/>
      <c r="M841" s="191"/>
      <c r="W841" s="239"/>
      <c r="X841" s="239"/>
      <c r="Y841" s="239"/>
      <c r="Z841" s="239"/>
    </row>
    <row r="842" spans="7:26" x14ac:dyDescent="0.3">
      <c r="G842" s="225"/>
      <c r="M842" s="191"/>
      <c r="W842" s="239"/>
      <c r="X842" s="239"/>
      <c r="Y842" s="239"/>
      <c r="Z842" s="239"/>
    </row>
    <row r="843" spans="7:26" x14ac:dyDescent="0.3">
      <c r="G843" s="225"/>
      <c r="M843" s="191"/>
      <c r="W843" s="239"/>
      <c r="X843" s="239"/>
      <c r="Y843" s="239"/>
      <c r="Z843" s="239"/>
    </row>
    <row r="844" spans="7:26" x14ac:dyDescent="0.3">
      <c r="G844" s="225"/>
      <c r="M844" s="191"/>
      <c r="W844" s="239"/>
      <c r="X844" s="239"/>
      <c r="Y844" s="239"/>
      <c r="Z844" s="239"/>
    </row>
    <row r="845" spans="7:26" x14ac:dyDescent="0.3">
      <c r="G845" s="225"/>
      <c r="M845" s="191"/>
      <c r="W845" s="239"/>
      <c r="X845" s="239"/>
      <c r="Y845" s="239"/>
      <c r="Z845" s="239"/>
    </row>
    <row r="846" spans="7:26" x14ac:dyDescent="0.3">
      <c r="G846" s="225"/>
      <c r="M846" s="191"/>
      <c r="W846" s="239"/>
      <c r="X846" s="239"/>
      <c r="Y846" s="239"/>
      <c r="Z846" s="239"/>
    </row>
    <row r="847" spans="7:26" x14ac:dyDescent="0.3">
      <c r="G847" s="225"/>
      <c r="M847" s="191"/>
      <c r="W847" s="239"/>
      <c r="X847" s="239"/>
      <c r="Y847" s="239"/>
      <c r="Z847" s="239"/>
    </row>
    <row r="848" spans="7:26" x14ac:dyDescent="0.3">
      <c r="G848" s="225"/>
      <c r="M848" s="191"/>
      <c r="W848" s="239"/>
      <c r="X848" s="239"/>
      <c r="Y848" s="239"/>
      <c r="Z848" s="239"/>
    </row>
    <row r="849" spans="7:26" x14ac:dyDescent="0.3">
      <c r="G849" s="225"/>
      <c r="M849" s="191"/>
      <c r="W849" s="239"/>
      <c r="X849" s="239"/>
      <c r="Y849" s="239"/>
      <c r="Z849" s="239"/>
    </row>
    <row r="850" spans="7:26" x14ac:dyDescent="0.3">
      <c r="G850" s="225"/>
      <c r="M850" s="191"/>
      <c r="W850" s="239"/>
      <c r="X850" s="239"/>
      <c r="Y850" s="239"/>
      <c r="Z850" s="239"/>
    </row>
    <row r="851" spans="7:26" x14ac:dyDescent="0.3">
      <c r="G851" s="225"/>
      <c r="M851" s="191"/>
      <c r="W851" s="239"/>
      <c r="X851" s="239"/>
      <c r="Y851" s="239"/>
      <c r="Z851" s="239"/>
    </row>
    <row r="852" spans="7:26" x14ac:dyDescent="0.3">
      <c r="G852" s="225"/>
      <c r="M852" s="191"/>
      <c r="W852" s="239"/>
      <c r="X852" s="239"/>
      <c r="Y852" s="239"/>
      <c r="Z852" s="239"/>
    </row>
    <row r="853" spans="7:26" x14ac:dyDescent="0.3">
      <c r="G853" s="225"/>
      <c r="M853" s="191"/>
      <c r="W853" s="239"/>
      <c r="X853" s="239"/>
      <c r="Y853" s="239"/>
      <c r="Z853" s="239"/>
    </row>
    <row r="854" spans="7:26" x14ac:dyDescent="0.3">
      <c r="G854" s="225"/>
      <c r="M854" s="191"/>
      <c r="W854" s="239"/>
      <c r="X854" s="239"/>
      <c r="Y854" s="239"/>
      <c r="Z854" s="239"/>
    </row>
    <row r="855" spans="7:26" x14ac:dyDescent="0.3">
      <c r="G855" s="225"/>
      <c r="M855" s="191"/>
      <c r="W855" s="239"/>
      <c r="X855" s="239"/>
      <c r="Y855" s="239"/>
      <c r="Z855" s="239"/>
    </row>
    <row r="856" spans="7:26" x14ac:dyDescent="0.3">
      <c r="G856" s="225"/>
      <c r="M856" s="191"/>
      <c r="W856" s="239"/>
      <c r="X856" s="239"/>
      <c r="Y856" s="239"/>
      <c r="Z856" s="239"/>
    </row>
    <row r="857" spans="7:26" x14ac:dyDescent="0.3">
      <c r="G857" s="225"/>
      <c r="M857" s="191"/>
      <c r="W857" s="239"/>
      <c r="X857" s="239"/>
      <c r="Y857" s="239"/>
      <c r="Z857" s="239"/>
    </row>
    <row r="858" spans="7:26" x14ac:dyDescent="0.3">
      <c r="G858" s="225"/>
      <c r="M858" s="191"/>
      <c r="W858" s="239"/>
      <c r="X858" s="239"/>
      <c r="Y858" s="239"/>
      <c r="Z858" s="239"/>
    </row>
    <row r="859" spans="7:26" x14ac:dyDescent="0.3">
      <c r="G859" s="225"/>
      <c r="M859" s="191"/>
      <c r="W859" s="239"/>
      <c r="X859" s="239"/>
      <c r="Y859" s="239"/>
      <c r="Z859" s="239"/>
    </row>
    <row r="860" spans="7:26" x14ac:dyDescent="0.3">
      <c r="G860" s="225"/>
      <c r="M860" s="191"/>
      <c r="W860" s="239"/>
      <c r="X860" s="239"/>
      <c r="Y860" s="239"/>
      <c r="Z860" s="239"/>
    </row>
    <row r="861" spans="7:26" x14ac:dyDescent="0.3">
      <c r="G861" s="225"/>
      <c r="M861" s="191"/>
      <c r="W861" s="239"/>
      <c r="X861" s="239"/>
      <c r="Y861" s="239"/>
      <c r="Z861" s="239"/>
    </row>
    <row r="862" spans="7:26" x14ac:dyDescent="0.3">
      <c r="G862" s="225"/>
      <c r="M862" s="191"/>
      <c r="W862" s="239"/>
      <c r="X862" s="239"/>
      <c r="Y862" s="239"/>
      <c r="Z862" s="239"/>
    </row>
    <row r="863" spans="7:26" x14ac:dyDescent="0.3">
      <c r="G863" s="225"/>
      <c r="M863" s="191"/>
      <c r="W863" s="239"/>
      <c r="X863" s="239"/>
      <c r="Y863" s="239"/>
      <c r="Z863" s="239"/>
    </row>
    <row r="864" spans="7:26" x14ac:dyDescent="0.3">
      <c r="G864" s="225"/>
      <c r="M864" s="191"/>
      <c r="W864" s="239"/>
      <c r="X864" s="239"/>
      <c r="Y864" s="239"/>
      <c r="Z864" s="239"/>
    </row>
    <row r="865" spans="7:26" x14ac:dyDescent="0.3">
      <c r="G865" s="225"/>
      <c r="M865" s="191"/>
      <c r="W865" s="239"/>
      <c r="X865" s="239"/>
      <c r="Y865" s="239"/>
      <c r="Z865" s="239"/>
    </row>
    <row r="866" spans="7:26" x14ac:dyDescent="0.3">
      <c r="G866" s="225"/>
      <c r="M866" s="191"/>
      <c r="W866" s="239"/>
      <c r="X866" s="239"/>
      <c r="Y866" s="239"/>
      <c r="Z866" s="239"/>
    </row>
    <row r="867" spans="7:26" x14ac:dyDescent="0.3">
      <c r="G867" s="225"/>
      <c r="M867" s="191"/>
      <c r="W867" s="239"/>
      <c r="X867" s="239"/>
      <c r="Y867" s="239"/>
      <c r="Z867" s="239"/>
    </row>
    <row r="868" spans="7:26" x14ac:dyDescent="0.3">
      <c r="G868" s="225"/>
      <c r="M868" s="191"/>
      <c r="W868" s="239"/>
      <c r="X868" s="239"/>
      <c r="Y868" s="239"/>
      <c r="Z868" s="239"/>
    </row>
    <row r="869" spans="7:26" x14ac:dyDescent="0.3">
      <c r="G869" s="225"/>
      <c r="M869" s="191"/>
      <c r="W869" s="239"/>
      <c r="X869" s="239"/>
      <c r="Y869" s="239"/>
      <c r="Z869" s="239"/>
    </row>
    <row r="870" spans="7:26" x14ac:dyDescent="0.3">
      <c r="G870" s="225"/>
      <c r="M870" s="191"/>
      <c r="W870" s="239"/>
      <c r="X870" s="239"/>
      <c r="Y870" s="239"/>
      <c r="Z870" s="239"/>
    </row>
    <row r="871" spans="7:26" x14ac:dyDescent="0.3">
      <c r="G871" s="225"/>
      <c r="M871" s="191"/>
      <c r="W871" s="239"/>
      <c r="X871" s="239"/>
      <c r="Y871" s="239"/>
      <c r="Z871" s="239"/>
    </row>
    <row r="872" spans="7:26" x14ac:dyDescent="0.3">
      <c r="G872" s="225"/>
      <c r="M872" s="191"/>
      <c r="W872" s="239"/>
      <c r="X872" s="239"/>
      <c r="Y872" s="239"/>
      <c r="Z872" s="239"/>
    </row>
    <row r="873" spans="7:26" x14ac:dyDescent="0.3">
      <c r="G873" s="225"/>
      <c r="M873" s="191"/>
      <c r="W873" s="239"/>
      <c r="X873" s="239"/>
      <c r="Y873" s="239"/>
      <c r="Z873" s="239"/>
    </row>
    <row r="874" spans="7:26" x14ac:dyDescent="0.3">
      <c r="G874" s="225"/>
      <c r="M874" s="191"/>
      <c r="W874" s="239"/>
      <c r="X874" s="239"/>
      <c r="Y874" s="239"/>
      <c r="Z874" s="239"/>
    </row>
    <row r="875" spans="7:26" x14ac:dyDescent="0.3">
      <c r="G875" s="225"/>
      <c r="M875" s="191"/>
      <c r="W875" s="239"/>
      <c r="X875" s="239"/>
      <c r="Y875" s="239"/>
      <c r="Z875" s="239"/>
    </row>
    <row r="876" spans="7:26" x14ac:dyDescent="0.3">
      <c r="G876" s="225"/>
      <c r="M876" s="191"/>
      <c r="W876" s="239"/>
      <c r="X876" s="239"/>
      <c r="Y876" s="239"/>
      <c r="Z876" s="239"/>
    </row>
    <row r="877" spans="7:26" x14ac:dyDescent="0.3">
      <c r="G877" s="225"/>
      <c r="M877" s="191"/>
      <c r="W877" s="239"/>
      <c r="X877" s="239"/>
      <c r="Y877" s="239"/>
      <c r="Z877" s="239"/>
    </row>
    <row r="878" spans="7:26" x14ac:dyDescent="0.3">
      <c r="G878" s="225"/>
      <c r="M878" s="191"/>
      <c r="W878" s="239"/>
      <c r="X878" s="239"/>
      <c r="Y878" s="239"/>
      <c r="Z878" s="239"/>
    </row>
    <row r="879" spans="7:26" x14ac:dyDescent="0.3">
      <c r="G879" s="225"/>
      <c r="M879" s="191"/>
      <c r="W879" s="239"/>
      <c r="X879" s="239"/>
      <c r="Y879" s="239"/>
      <c r="Z879" s="239"/>
    </row>
    <row r="880" spans="7:26" x14ac:dyDescent="0.3">
      <c r="G880" s="225"/>
      <c r="M880" s="191"/>
      <c r="W880" s="239"/>
      <c r="X880" s="239"/>
      <c r="Y880" s="239"/>
      <c r="Z880" s="239"/>
    </row>
    <row r="881" spans="7:26" x14ac:dyDescent="0.3">
      <c r="G881" s="225"/>
      <c r="M881" s="191"/>
      <c r="W881" s="239"/>
      <c r="X881" s="239"/>
      <c r="Y881" s="239"/>
      <c r="Z881" s="239"/>
    </row>
    <row r="882" spans="7:26" x14ac:dyDescent="0.3">
      <c r="G882" s="225"/>
      <c r="M882" s="191"/>
      <c r="W882" s="239"/>
      <c r="X882" s="239"/>
      <c r="Y882" s="239"/>
      <c r="Z882" s="239"/>
    </row>
    <row r="883" spans="7:26" x14ac:dyDescent="0.3">
      <c r="G883" s="225"/>
      <c r="M883" s="191"/>
      <c r="W883" s="239"/>
      <c r="X883" s="239"/>
      <c r="Y883" s="239"/>
      <c r="Z883" s="239"/>
    </row>
    <row r="884" spans="7:26" x14ac:dyDescent="0.3">
      <c r="G884" s="225"/>
      <c r="M884" s="191"/>
      <c r="W884" s="239"/>
      <c r="X884" s="239"/>
      <c r="Y884" s="239"/>
      <c r="Z884" s="239"/>
    </row>
    <row r="885" spans="7:26" x14ac:dyDescent="0.3">
      <c r="G885" s="225"/>
      <c r="M885" s="191"/>
      <c r="W885" s="239"/>
      <c r="X885" s="239"/>
      <c r="Y885" s="239"/>
      <c r="Z885" s="239"/>
    </row>
    <row r="886" spans="7:26" x14ac:dyDescent="0.3">
      <c r="G886" s="225"/>
      <c r="M886" s="191"/>
      <c r="W886" s="239"/>
      <c r="X886" s="239"/>
      <c r="Y886" s="239"/>
      <c r="Z886" s="239"/>
    </row>
    <row r="887" spans="7:26" x14ac:dyDescent="0.3">
      <c r="G887" s="225"/>
      <c r="M887" s="191"/>
      <c r="W887" s="239"/>
      <c r="X887" s="239"/>
      <c r="Y887" s="239"/>
      <c r="Z887" s="239"/>
    </row>
    <row r="888" spans="7:26" x14ac:dyDescent="0.3">
      <c r="G888" s="225"/>
      <c r="M888" s="191"/>
      <c r="W888" s="239"/>
      <c r="X888" s="239"/>
      <c r="Y888" s="239"/>
      <c r="Z888" s="239"/>
    </row>
    <row r="889" spans="7:26" x14ac:dyDescent="0.3">
      <c r="G889" s="225"/>
      <c r="M889" s="191"/>
      <c r="W889" s="239"/>
      <c r="X889" s="239"/>
      <c r="Y889" s="239"/>
      <c r="Z889" s="239"/>
    </row>
    <row r="890" spans="7:26" x14ac:dyDescent="0.3">
      <c r="G890" s="225"/>
      <c r="M890" s="191"/>
      <c r="W890" s="239"/>
      <c r="X890" s="239"/>
      <c r="Y890" s="239"/>
      <c r="Z890" s="239"/>
    </row>
    <row r="891" spans="7:26" x14ac:dyDescent="0.3">
      <c r="G891" s="225"/>
      <c r="M891" s="191"/>
      <c r="W891" s="239"/>
      <c r="X891" s="239"/>
      <c r="Y891" s="239"/>
      <c r="Z891" s="239"/>
    </row>
    <row r="892" spans="7:26" x14ac:dyDescent="0.3">
      <c r="G892" s="225"/>
      <c r="M892" s="191"/>
      <c r="W892" s="239"/>
      <c r="X892" s="239"/>
      <c r="Y892" s="239"/>
      <c r="Z892" s="239"/>
    </row>
    <row r="893" spans="7:26" x14ac:dyDescent="0.3">
      <c r="G893" s="225"/>
      <c r="M893" s="191"/>
      <c r="W893" s="239"/>
      <c r="X893" s="239"/>
      <c r="Y893" s="239"/>
      <c r="Z893" s="239"/>
    </row>
    <row r="894" spans="7:26" x14ac:dyDescent="0.3">
      <c r="G894" s="225"/>
      <c r="M894" s="191"/>
      <c r="W894" s="239"/>
      <c r="X894" s="239"/>
      <c r="Y894" s="239"/>
      <c r="Z894" s="239"/>
    </row>
    <row r="895" spans="7:26" x14ac:dyDescent="0.3">
      <c r="G895" s="225"/>
      <c r="M895" s="191"/>
      <c r="W895" s="239"/>
      <c r="X895" s="239"/>
      <c r="Y895" s="239"/>
      <c r="Z895" s="239"/>
    </row>
    <row r="896" spans="7:26" x14ac:dyDescent="0.3">
      <c r="G896" s="225"/>
      <c r="M896" s="191"/>
      <c r="W896" s="239"/>
      <c r="X896" s="239"/>
      <c r="Y896" s="239"/>
      <c r="Z896" s="239"/>
    </row>
    <row r="897" spans="7:26" x14ac:dyDescent="0.3">
      <c r="G897" s="225"/>
      <c r="M897" s="191"/>
      <c r="W897" s="239"/>
      <c r="X897" s="239"/>
      <c r="Y897" s="239"/>
      <c r="Z897" s="239"/>
    </row>
    <row r="898" spans="7:26" x14ac:dyDescent="0.3">
      <c r="G898" s="225"/>
      <c r="M898" s="191"/>
      <c r="W898" s="239"/>
      <c r="X898" s="239"/>
      <c r="Y898" s="239"/>
      <c r="Z898" s="239"/>
    </row>
    <row r="899" spans="7:26" x14ac:dyDescent="0.3">
      <c r="G899" s="225"/>
      <c r="M899" s="191"/>
      <c r="W899" s="239"/>
      <c r="X899" s="239"/>
      <c r="Y899" s="239"/>
      <c r="Z899" s="239"/>
    </row>
    <row r="900" spans="7:26" x14ac:dyDescent="0.3">
      <c r="G900" s="225"/>
      <c r="M900" s="191"/>
      <c r="W900" s="239"/>
      <c r="X900" s="239"/>
      <c r="Y900" s="239"/>
      <c r="Z900" s="239"/>
    </row>
    <row r="901" spans="7:26" x14ac:dyDescent="0.3">
      <c r="G901" s="225"/>
      <c r="M901" s="191"/>
      <c r="W901" s="239"/>
      <c r="X901" s="239"/>
      <c r="Y901" s="239"/>
      <c r="Z901" s="239"/>
    </row>
    <row r="902" spans="7:26" x14ac:dyDescent="0.3">
      <c r="G902" s="225"/>
      <c r="M902" s="191"/>
      <c r="W902" s="239"/>
      <c r="X902" s="239"/>
      <c r="Y902" s="239"/>
      <c r="Z902" s="239"/>
    </row>
    <row r="903" spans="7:26" x14ac:dyDescent="0.3">
      <c r="G903" s="225"/>
      <c r="M903" s="191"/>
      <c r="W903" s="239"/>
      <c r="X903" s="239"/>
      <c r="Y903" s="239"/>
      <c r="Z903" s="239"/>
    </row>
    <row r="904" spans="7:26" x14ac:dyDescent="0.3">
      <c r="G904" s="225"/>
      <c r="M904" s="191"/>
      <c r="W904" s="239"/>
      <c r="X904" s="239"/>
      <c r="Y904" s="239"/>
      <c r="Z904" s="239"/>
    </row>
    <row r="905" spans="7:26" x14ac:dyDescent="0.3">
      <c r="G905" s="225"/>
      <c r="M905" s="191"/>
      <c r="W905" s="239"/>
      <c r="X905" s="239"/>
      <c r="Y905" s="239"/>
      <c r="Z905" s="239"/>
    </row>
    <row r="906" spans="7:26" x14ac:dyDescent="0.3">
      <c r="G906" s="225"/>
      <c r="M906" s="191"/>
      <c r="W906" s="239"/>
      <c r="X906" s="239"/>
      <c r="Y906" s="239"/>
      <c r="Z906" s="239"/>
    </row>
    <row r="907" spans="7:26" x14ac:dyDescent="0.3">
      <c r="G907" s="225"/>
      <c r="M907" s="191"/>
      <c r="W907" s="239"/>
      <c r="X907" s="239"/>
      <c r="Y907" s="239"/>
      <c r="Z907" s="239"/>
    </row>
    <row r="908" spans="7:26" x14ac:dyDescent="0.3">
      <c r="G908" s="225"/>
      <c r="M908" s="191"/>
      <c r="W908" s="239"/>
      <c r="X908" s="239"/>
      <c r="Y908" s="239"/>
      <c r="Z908" s="239"/>
    </row>
    <row r="909" spans="7:26" x14ac:dyDescent="0.3">
      <c r="G909" s="225"/>
      <c r="M909" s="191"/>
      <c r="W909" s="239"/>
      <c r="X909" s="239"/>
      <c r="Y909" s="239"/>
      <c r="Z909" s="239"/>
    </row>
    <row r="910" spans="7:26" x14ac:dyDescent="0.3">
      <c r="G910" s="225"/>
      <c r="M910" s="191"/>
      <c r="W910" s="239"/>
      <c r="X910" s="239"/>
      <c r="Y910" s="239"/>
      <c r="Z910" s="239"/>
    </row>
    <row r="911" spans="7:26" x14ac:dyDescent="0.3">
      <c r="G911" s="225"/>
      <c r="M911" s="191"/>
      <c r="W911" s="239"/>
      <c r="X911" s="239"/>
      <c r="Y911" s="239"/>
      <c r="Z911" s="239"/>
    </row>
    <row r="912" spans="7:26" x14ac:dyDescent="0.3">
      <c r="G912" s="225"/>
      <c r="M912" s="191"/>
      <c r="W912" s="239"/>
      <c r="X912" s="239"/>
      <c r="Y912" s="239"/>
      <c r="Z912" s="239"/>
    </row>
    <row r="913" spans="7:26" x14ac:dyDescent="0.3">
      <c r="G913" s="225"/>
      <c r="M913" s="191"/>
      <c r="W913" s="239"/>
      <c r="X913" s="239"/>
      <c r="Y913" s="239"/>
      <c r="Z913" s="239"/>
    </row>
    <row r="914" spans="7:26" x14ac:dyDescent="0.3">
      <c r="G914" s="225"/>
      <c r="M914" s="191"/>
      <c r="W914" s="239"/>
      <c r="X914" s="239"/>
      <c r="Y914" s="239"/>
      <c r="Z914" s="239"/>
    </row>
    <row r="915" spans="7:26" x14ac:dyDescent="0.3">
      <c r="G915" s="225"/>
      <c r="M915" s="191"/>
      <c r="W915" s="239"/>
      <c r="X915" s="239"/>
      <c r="Y915" s="239"/>
      <c r="Z915" s="239"/>
    </row>
    <row r="916" spans="7:26" x14ac:dyDescent="0.3">
      <c r="G916" s="225"/>
      <c r="M916" s="191"/>
      <c r="W916" s="239"/>
      <c r="X916" s="239"/>
      <c r="Y916" s="239"/>
      <c r="Z916" s="239"/>
    </row>
    <row r="917" spans="7:26" x14ac:dyDescent="0.3">
      <c r="G917" s="225"/>
      <c r="M917" s="191"/>
      <c r="W917" s="239"/>
      <c r="X917" s="239"/>
      <c r="Y917" s="239"/>
      <c r="Z917" s="239"/>
    </row>
    <row r="918" spans="7:26" x14ac:dyDescent="0.3">
      <c r="G918" s="225"/>
      <c r="M918" s="191"/>
      <c r="W918" s="239"/>
      <c r="X918" s="239"/>
      <c r="Y918" s="239"/>
      <c r="Z918" s="239"/>
    </row>
    <row r="919" spans="7:26" x14ac:dyDescent="0.3">
      <c r="G919" s="225"/>
      <c r="M919" s="191"/>
      <c r="W919" s="239"/>
      <c r="X919" s="239"/>
      <c r="Y919" s="239"/>
      <c r="Z919" s="239"/>
    </row>
    <row r="920" spans="7:26" x14ac:dyDescent="0.3">
      <c r="G920" s="225"/>
      <c r="M920" s="191"/>
      <c r="W920" s="239"/>
      <c r="X920" s="239"/>
      <c r="Y920" s="239"/>
      <c r="Z920" s="239"/>
    </row>
    <row r="921" spans="7:26" x14ac:dyDescent="0.3">
      <c r="G921" s="225"/>
      <c r="M921" s="191"/>
      <c r="W921" s="239"/>
      <c r="X921" s="239"/>
      <c r="Y921" s="239"/>
      <c r="Z921" s="239"/>
    </row>
    <row r="922" spans="7:26" x14ac:dyDescent="0.3">
      <c r="G922" s="225"/>
      <c r="M922" s="191"/>
      <c r="W922" s="239"/>
      <c r="X922" s="239"/>
      <c r="Y922" s="239"/>
      <c r="Z922" s="239"/>
    </row>
    <row r="923" spans="7:26" x14ac:dyDescent="0.3">
      <c r="G923" s="225"/>
      <c r="M923" s="191"/>
      <c r="W923" s="239"/>
      <c r="X923" s="239"/>
      <c r="Y923" s="239"/>
      <c r="Z923" s="239"/>
    </row>
    <row r="924" spans="7:26" x14ac:dyDescent="0.3">
      <c r="G924" s="225"/>
      <c r="M924" s="191"/>
      <c r="W924" s="239"/>
      <c r="X924" s="239"/>
      <c r="Y924" s="239"/>
      <c r="Z924" s="239"/>
    </row>
    <row r="925" spans="7:26" x14ac:dyDescent="0.3">
      <c r="G925" s="225"/>
      <c r="M925" s="191"/>
      <c r="W925" s="239"/>
      <c r="X925" s="239"/>
      <c r="Y925" s="239"/>
      <c r="Z925" s="239"/>
    </row>
    <row r="926" spans="7:26" x14ac:dyDescent="0.3">
      <c r="G926" s="225"/>
      <c r="M926" s="191"/>
      <c r="W926" s="239"/>
      <c r="X926" s="239"/>
      <c r="Y926" s="239"/>
      <c r="Z926" s="239"/>
    </row>
    <row r="927" spans="7:26" x14ac:dyDescent="0.3">
      <c r="G927" s="225"/>
      <c r="M927" s="191"/>
      <c r="W927" s="239"/>
      <c r="X927" s="239"/>
      <c r="Y927" s="239"/>
      <c r="Z927" s="239"/>
    </row>
    <row r="928" spans="7:26" x14ac:dyDescent="0.3">
      <c r="G928" s="225"/>
      <c r="M928" s="191"/>
      <c r="W928" s="239"/>
      <c r="X928" s="239"/>
      <c r="Y928" s="239"/>
      <c r="Z928" s="239"/>
    </row>
    <row r="929" spans="7:26" x14ac:dyDescent="0.3">
      <c r="G929" s="225"/>
      <c r="M929" s="191"/>
      <c r="W929" s="239"/>
      <c r="X929" s="239"/>
      <c r="Y929" s="239"/>
      <c r="Z929" s="239"/>
    </row>
    <row r="930" spans="7:26" x14ac:dyDescent="0.3">
      <c r="G930" s="225"/>
      <c r="M930" s="191"/>
      <c r="W930" s="239"/>
      <c r="X930" s="239"/>
      <c r="Y930" s="239"/>
      <c r="Z930" s="239"/>
    </row>
    <row r="931" spans="7:26" x14ac:dyDescent="0.3">
      <c r="G931" s="225"/>
      <c r="M931" s="191"/>
      <c r="W931" s="239"/>
      <c r="X931" s="239"/>
      <c r="Y931" s="239"/>
      <c r="Z931" s="239"/>
    </row>
    <row r="932" spans="7:26" x14ac:dyDescent="0.3">
      <c r="G932" s="225"/>
      <c r="M932" s="191"/>
      <c r="W932" s="239"/>
      <c r="X932" s="239"/>
      <c r="Y932" s="239"/>
      <c r="Z932" s="239"/>
    </row>
    <row r="933" spans="7:26" x14ac:dyDescent="0.3">
      <c r="G933" s="225"/>
      <c r="M933" s="191"/>
      <c r="W933" s="239"/>
      <c r="X933" s="239"/>
      <c r="Y933" s="239"/>
      <c r="Z933" s="239"/>
    </row>
    <row r="934" spans="7:26" x14ac:dyDescent="0.3">
      <c r="G934" s="225"/>
      <c r="M934" s="191"/>
      <c r="W934" s="239"/>
      <c r="X934" s="239"/>
      <c r="Y934" s="239"/>
      <c r="Z934" s="239"/>
    </row>
    <row r="935" spans="7:26" x14ac:dyDescent="0.3">
      <c r="G935" s="225"/>
      <c r="M935" s="191"/>
      <c r="W935" s="239"/>
      <c r="X935" s="239"/>
      <c r="Y935" s="239"/>
      <c r="Z935" s="239"/>
    </row>
    <row r="936" spans="7:26" x14ac:dyDescent="0.3">
      <c r="G936" s="225"/>
      <c r="M936" s="191"/>
      <c r="W936" s="239"/>
      <c r="X936" s="239"/>
      <c r="Y936" s="239"/>
      <c r="Z936" s="239"/>
    </row>
    <row r="937" spans="7:26" x14ac:dyDescent="0.3">
      <c r="G937" s="225"/>
      <c r="M937" s="191"/>
      <c r="W937" s="239"/>
      <c r="X937" s="239"/>
      <c r="Y937" s="239"/>
      <c r="Z937" s="239"/>
    </row>
    <row r="938" spans="7:26" x14ac:dyDescent="0.3">
      <c r="G938" s="225"/>
      <c r="M938" s="191"/>
      <c r="W938" s="239"/>
      <c r="X938" s="239"/>
      <c r="Y938" s="239"/>
      <c r="Z938" s="239"/>
    </row>
    <row r="939" spans="7:26" x14ac:dyDescent="0.3">
      <c r="G939" s="225"/>
      <c r="M939" s="191"/>
      <c r="W939" s="239"/>
      <c r="X939" s="239"/>
      <c r="Y939" s="239"/>
      <c r="Z939" s="239"/>
    </row>
    <row r="940" spans="7:26" x14ac:dyDescent="0.3">
      <c r="G940" s="225"/>
      <c r="M940" s="191"/>
      <c r="W940" s="239"/>
      <c r="X940" s="239"/>
      <c r="Y940" s="239"/>
      <c r="Z940" s="239"/>
    </row>
    <row r="941" spans="7:26" x14ac:dyDescent="0.3">
      <c r="G941" s="225"/>
      <c r="M941" s="191"/>
      <c r="W941" s="239"/>
      <c r="X941" s="239"/>
      <c r="Y941" s="239"/>
      <c r="Z941" s="239"/>
    </row>
    <row r="942" spans="7:26" x14ac:dyDescent="0.3">
      <c r="G942" s="225"/>
      <c r="M942" s="191"/>
      <c r="W942" s="239"/>
      <c r="X942" s="239"/>
      <c r="Y942" s="239"/>
      <c r="Z942" s="239"/>
    </row>
    <row r="943" spans="7:26" x14ac:dyDescent="0.3">
      <c r="G943" s="225"/>
      <c r="M943" s="191"/>
      <c r="W943" s="239"/>
      <c r="X943" s="239"/>
      <c r="Y943" s="239"/>
      <c r="Z943" s="239"/>
    </row>
    <row r="944" spans="7:26" x14ac:dyDescent="0.3">
      <c r="G944" s="225"/>
      <c r="M944" s="191"/>
      <c r="W944" s="239"/>
      <c r="X944" s="239"/>
      <c r="Y944" s="239"/>
      <c r="Z944" s="239"/>
    </row>
    <row r="945" spans="7:26" x14ac:dyDescent="0.3">
      <c r="G945" s="225"/>
      <c r="M945" s="191"/>
      <c r="W945" s="239"/>
      <c r="X945" s="239"/>
      <c r="Y945" s="239"/>
      <c r="Z945" s="239"/>
    </row>
    <row r="946" spans="7:26" x14ac:dyDescent="0.3">
      <c r="G946" s="225"/>
      <c r="M946" s="191"/>
      <c r="W946" s="239"/>
      <c r="X946" s="239"/>
      <c r="Y946" s="239"/>
      <c r="Z946" s="239"/>
    </row>
    <row r="947" spans="7:26" x14ac:dyDescent="0.3">
      <c r="G947" s="225"/>
      <c r="M947" s="191"/>
      <c r="W947" s="239"/>
      <c r="X947" s="239"/>
      <c r="Y947" s="239"/>
      <c r="Z947" s="239"/>
    </row>
    <row r="948" spans="7:26" x14ac:dyDescent="0.3">
      <c r="G948" s="225"/>
      <c r="M948" s="191"/>
      <c r="W948" s="239"/>
      <c r="X948" s="239"/>
      <c r="Y948" s="239"/>
      <c r="Z948" s="239"/>
    </row>
    <row r="949" spans="7:26" x14ac:dyDescent="0.3">
      <c r="G949" s="225"/>
      <c r="M949" s="191"/>
      <c r="W949" s="239"/>
      <c r="X949" s="239"/>
      <c r="Y949" s="239"/>
      <c r="Z949" s="239"/>
    </row>
    <row r="950" spans="7:26" x14ac:dyDescent="0.3">
      <c r="G950" s="225"/>
      <c r="M950" s="191"/>
      <c r="W950" s="239"/>
      <c r="X950" s="239"/>
      <c r="Y950" s="239"/>
      <c r="Z950" s="239"/>
    </row>
    <row r="951" spans="7:26" x14ac:dyDescent="0.3">
      <c r="G951" s="225"/>
      <c r="M951" s="191"/>
      <c r="W951" s="239"/>
      <c r="X951" s="239"/>
      <c r="Y951" s="239"/>
      <c r="Z951" s="239"/>
    </row>
    <row r="952" spans="7:26" x14ac:dyDescent="0.3">
      <c r="G952" s="225"/>
      <c r="M952" s="191"/>
      <c r="W952" s="239"/>
      <c r="X952" s="239"/>
      <c r="Y952" s="239"/>
      <c r="Z952" s="239"/>
    </row>
    <row r="953" spans="7:26" x14ac:dyDescent="0.3">
      <c r="G953" s="225"/>
      <c r="M953" s="191"/>
      <c r="W953" s="239"/>
      <c r="X953" s="239"/>
      <c r="Y953" s="239"/>
      <c r="Z953" s="239"/>
    </row>
    <row r="954" spans="7:26" x14ac:dyDescent="0.3">
      <c r="G954" s="225"/>
      <c r="M954" s="191"/>
      <c r="W954" s="239"/>
      <c r="X954" s="239"/>
      <c r="Y954" s="239"/>
      <c r="Z954" s="239"/>
    </row>
    <row r="955" spans="7:26" x14ac:dyDescent="0.3">
      <c r="G955" s="225"/>
      <c r="M955" s="191"/>
      <c r="W955" s="239"/>
      <c r="X955" s="239"/>
      <c r="Y955" s="239"/>
      <c r="Z955" s="239"/>
    </row>
    <row r="956" spans="7:26" x14ac:dyDescent="0.3">
      <c r="G956" s="225"/>
      <c r="M956" s="191"/>
      <c r="W956" s="239"/>
      <c r="X956" s="239"/>
      <c r="Y956" s="239"/>
      <c r="Z956" s="239"/>
    </row>
    <row r="957" spans="7:26" x14ac:dyDescent="0.3">
      <c r="G957" s="225"/>
      <c r="M957" s="191"/>
      <c r="W957" s="239"/>
      <c r="X957" s="239"/>
      <c r="Y957" s="239"/>
      <c r="Z957" s="239"/>
    </row>
    <row r="958" spans="7:26" x14ac:dyDescent="0.3">
      <c r="G958" s="225"/>
      <c r="M958" s="191"/>
      <c r="W958" s="239"/>
      <c r="X958" s="239"/>
      <c r="Y958" s="239"/>
      <c r="Z958" s="239"/>
    </row>
    <row r="959" spans="7:26" x14ac:dyDescent="0.3">
      <c r="G959" s="225"/>
      <c r="M959" s="191"/>
      <c r="W959" s="239"/>
      <c r="X959" s="239"/>
      <c r="Y959" s="239"/>
      <c r="Z959" s="239"/>
    </row>
    <row r="960" spans="7:26" x14ac:dyDescent="0.3">
      <c r="G960" s="225"/>
      <c r="M960" s="191"/>
      <c r="W960" s="239"/>
      <c r="X960" s="239"/>
      <c r="Y960" s="239"/>
      <c r="Z960" s="239"/>
    </row>
    <row r="961" spans="7:26" x14ac:dyDescent="0.3">
      <c r="G961" s="225"/>
      <c r="M961" s="191"/>
      <c r="W961" s="239"/>
      <c r="X961" s="239"/>
      <c r="Y961" s="239"/>
      <c r="Z961" s="239"/>
    </row>
    <row r="962" spans="7:26" x14ac:dyDescent="0.3">
      <c r="G962" s="225"/>
      <c r="M962" s="191"/>
      <c r="W962" s="239"/>
      <c r="X962" s="239"/>
      <c r="Y962" s="239"/>
      <c r="Z962" s="239"/>
    </row>
    <row r="963" spans="7:26" x14ac:dyDescent="0.3">
      <c r="G963" s="225"/>
      <c r="M963" s="191"/>
      <c r="W963" s="239"/>
      <c r="X963" s="239"/>
      <c r="Y963" s="239"/>
      <c r="Z963" s="239"/>
    </row>
    <row r="964" spans="7:26" x14ac:dyDescent="0.3">
      <c r="G964" s="225"/>
      <c r="M964" s="191"/>
      <c r="W964" s="239"/>
      <c r="X964" s="239"/>
      <c r="Y964" s="239"/>
      <c r="Z964" s="239"/>
    </row>
    <row r="965" spans="7:26" x14ac:dyDescent="0.3">
      <c r="G965" s="225"/>
      <c r="M965" s="191"/>
      <c r="W965" s="239"/>
      <c r="X965" s="239"/>
      <c r="Y965" s="239"/>
      <c r="Z965" s="239"/>
    </row>
    <row r="966" spans="7:26" x14ac:dyDescent="0.3">
      <c r="G966" s="225"/>
      <c r="M966" s="191"/>
      <c r="W966" s="239"/>
      <c r="X966" s="239"/>
      <c r="Y966" s="239"/>
      <c r="Z966" s="239"/>
    </row>
    <row r="967" spans="7:26" x14ac:dyDescent="0.3">
      <c r="G967" s="225"/>
      <c r="M967" s="191"/>
      <c r="W967" s="239"/>
      <c r="X967" s="239"/>
      <c r="Y967" s="239"/>
      <c r="Z967" s="239"/>
    </row>
    <row r="968" spans="7:26" x14ac:dyDescent="0.3">
      <c r="G968" s="225"/>
      <c r="M968" s="191"/>
      <c r="W968" s="239"/>
      <c r="X968" s="239"/>
      <c r="Y968" s="239"/>
      <c r="Z968" s="239"/>
    </row>
    <row r="969" spans="7:26" x14ac:dyDescent="0.3">
      <c r="G969" s="225"/>
      <c r="M969" s="191"/>
      <c r="W969" s="239"/>
      <c r="X969" s="239"/>
      <c r="Y969" s="239"/>
      <c r="Z969" s="239"/>
    </row>
    <row r="970" spans="7:26" x14ac:dyDescent="0.3">
      <c r="G970" s="225"/>
      <c r="M970" s="191"/>
      <c r="W970" s="239"/>
      <c r="X970" s="239"/>
      <c r="Y970" s="239"/>
      <c r="Z970" s="239"/>
    </row>
    <row r="971" spans="7:26" x14ac:dyDescent="0.3">
      <c r="G971" s="225"/>
      <c r="M971" s="191"/>
      <c r="W971" s="239"/>
      <c r="X971" s="239"/>
      <c r="Y971" s="239"/>
      <c r="Z971" s="239"/>
    </row>
    <row r="972" spans="7:26" x14ac:dyDescent="0.3">
      <c r="G972" s="225"/>
      <c r="M972" s="191"/>
      <c r="W972" s="239"/>
      <c r="X972" s="239"/>
      <c r="Y972" s="239"/>
      <c r="Z972" s="239"/>
    </row>
    <row r="973" spans="7:26" x14ac:dyDescent="0.3">
      <c r="G973" s="225"/>
      <c r="M973" s="191"/>
      <c r="W973" s="239"/>
      <c r="X973" s="239"/>
      <c r="Y973" s="239"/>
      <c r="Z973" s="239"/>
    </row>
    <row r="974" spans="7:26" x14ac:dyDescent="0.3">
      <c r="G974" s="225"/>
      <c r="M974" s="191"/>
      <c r="W974" s="239"/>
      <c r="X974" s="239"/>
      <c r="Y974" s="239"/>
      <c r="Z974" s="239"/>
    </row>
    <row r="975" spans="7:26" x14ac:dyDescent="0.3">
      <c r="G975" s="225"/>
      <c r="M975" s="191"/>
      <c r="W975" s="239"/>
      <c r="X975" s="239"/>
      <c r="Y975" s="239"/>
      <c r="Z975" s="239"/>
    </row>
    <row r="976" spans="7:26" x14ac:dyDescent="0.3">
      <c r="G976" s="225"/>
      <c r="M976" s="191"/>
      <c r="W976" s="239"/>
      <c r="X976" s="239"/>
      <c r="Y976" s="239"/>
      <c r="Z976" s="239"/>
    </row>
    <row r="977" spans="7:26" x14ac:dyDescent="0.3">
      <c r="G977" s="225"/>
      <c r="M977" s="191"/>
      <c r="W977" s="239"/>
      <c r="X977" s="239"/>
      <c r="Y977" s="239"/>
      <c r="Z977" s="239"/>
    </row>
    <row r="978" spans="7:26" x14ac:dyDescent="0.3">
      <c r="G978" s="225"/>
      <c r="M978" s="191"/>
      <c r="W978" s="239"/>
      <c r="X978" s="239"/>
      <c r="Y978" s="239"/>
      <c r="Z978" s="239"/>
    </row>
    <row r="979" spans="7:26" x14ac:dyDescent="0.3">
      <c r="G979" s="225"/>
      <c r="M979" s="191"/>
      <c r="W979" s="239"/>
      <c r="X979" s="239"/>
      <c r="Y979" s="239"/>
      <c r="Z979" s="239"/>
    </row>
    <row r="980" spans="7:26" x14ac:dyDescent="0.3">
      <c r="G980" s="225"/>
      <c r="M980" s="191"/>
      <c r="W980" s="239"/>
      <c r="X980" s="239"/>
      <c r="Y980" s="239"/>
      <c r="Z980" s="239"/>
    </row>
    <row r="981" spans="7:26" x14ac:dyDescent="0.3">
      <c r="G981" s="225"/>
      <c r="M981" s="191"/>
      <c r="W981" s="239"/>
      <c r="X981" s="239"/>
      <c r="Y981" s="239"/>
      <c r="Z981" s="239"/>
    </row>
    <row r="982" spans="7:26" x14ac:dyDescent="0.3">
      <c r="G982" s="225"/>
      <c r="M982" s="191"/>
      <c r="W982" s="239"/>
      <c r="X982" s="239"/>
      <c r="Y982" s="239"/>
      <c r="Z982" s="239"/>
    </row>
    <row r="983" spans="7:26" x14ac:dyDescent="0.3">
      <c r="G983" s="225"/>
      <c r="M983" s="191"/>
      <c r="W983" s="239"/>
      <c r="X983" s="239"/>
      <c r="Y983" s="239"/>
      <c r="Z983" s="239"/>
    </row>
    <row r="984" spans="7:26" x14ac:dyDescent="0.3">
      <c r="G984" s="225"/>
      <c r="M984" s="191"/>
      <c r="W984" s="239"/>
      <c r="X984" s="239"/>
      <c r="Y984" s="239"/>
      <c r="Z984" s="239"/>
    </row>
    <row r="985" spans="7:26" x14ac:dyDescent="0.3">
      <c r="G985" s="225"/>
      <c r="M985" s="191"/>
      <c r="W985" s="239"/>
      <c r="X985" s="239"/>
      <c r="Y985" s="239"/>
      <c r="Z985" s="239"/>
    </row>
    <row r="986" spans="7:26" x14ac:dyDescent="0.3">
      <c r="G986" s="225"/>
      <c r="M986" s="191"/>
      <c r="W986" s="239"/>
      <c r="X986" s="239"/>
      <c r="Y986" s="239"/>
      <c r="Z986" s="239"/>
    </row>
    <row r="987" spans="7:26" x14ac:dyDescent="0.3">
      <c r="G987" s="225"/>
      <c r="M987" s="191"/>
      <c r="W987" s="239"/>
      <c r="X987" s="239"/>
      <c r="Y987" s="239"/>
      <c r="Z987" s="239"/>
    </row>
    <row r="988" spans="7:26" x14ac:dyDescent="0.3">
      <c r="G988" s="225"/>
      <c r="M988" s="191"/>
      <c r="W988" s="239"/>
      <c r="X988" s="239"/>
      <c r="Y988" s="239"/>
      <c r="Z988" s="239"/>
    </row>
    <row r="989" spans="7:26" x14ac:dyDescent="0.3">
      <c r="G989" s="225"/>
      <c r="M989" s="191"/>
      <c r="W989" s="239"/>
      <c r="X989" s="239"/>
      <c r="Y989" s="239"/>
      <c r="Z989" s="239"/>
    </row>
    <row r="990" spans="7:26" x14ac:dyDescent="0.3">
      <c r="G990" s="225"/>
      <c r="M990" s="191"/>
      <c r="W990" s="239"/>
      <c r="X990" s="239"/>
      <c r="Y990" s="239"/>
      <c r="Z990" s="239"/>
    </row>
    <row r="991" spans="7:26" x14ac:dyDescent="0.3">
      <c r="G991" s="225"/>
      <c r="M991" s="191"/>
      <c r="W991" s="239"/>
      <c r="X991" s="239"/>
      <c r="Y991" s="239"/>
      <c r="Z991" s="239"/>
    </row>
    <row r="992" spans="7:26" x14ac:dyDescent="0.3">
      <c r="G992" s="225"/>
      <c r="M992" s="191"/>
      <c r="W992" s="239"/>
      <c r="X992" s="239"/>
      <c r="Y992" s="239"/>
      <c r="Z992" s="239"/>
    </row>
    <row r="993" spans="7:26" x14ac:dyDescent="0.3">
      <c r="G993" s="225"/>
      <c r="M993" s="191"/>
      <c r="W993" s="239"/>
      <c r="X993" s="239"/>
      <c r="Y993" s="239"/>
      <c r="Z993" s="239"/>
    </row>
    <row r="994" spans="7:26" x14ac:dyDescent="0.3">
      <c r="G994" s="225"/>
      <c r="M994" s="191"/>
      <c r="W994" s="239"/>
      <c r="X994" s="239"/>
      <c r="Y994" s="239"/>
      <c r="Z994" s="239"/>
    </row>
    <row r="995" spans="7:26" x14ac:dyDescent="0.3">
      <c r="G995" s="225"/>
      <c r="M995" s="191"/>
      <c r="W995" s="239"/>
      <c r="X995" s="239"/>
      <c r="Y995" s="239"/>
      <c r="Z995" s="239"/>
    </row>
    <row r="996" spans="7:26" x14ac:dyDescent="0.3">
      <c r="G996" s="225"/>
      <c r="M996" s="191"/>
      <c r="W996" s="239"/>
      <c r="X996" s="239"/>
      <c r="Y996" s="239"/>
      <c r="Z996" s="239"/>
    </row>
    <row r="997" spans="7:26" x14ac:dyDescent="0.3">
      <c r="G997" s="225"/>
      <c r="M997" s="191"/>
      <c r="W997" s="239"/>
      <c r="X997" s="239"/>
      <c r="Y997" s="239"/>
      <c r="Z997" s="239"/>
    </row>
    <row r="998" spans="7:26" x14ac:dyDescent="0.3">
      <c r="G998" s="225"/>
      <c r="M998" s="191"/>
      <c r="W998" s="239"/>
      <c r="X998" s="239"/>
      <c r="Y998" s="239"/>
      <c r="Z998" s="239"/>
    </row>
    <row r="999" spans="7:26" x14ac:dyDescent="0.3">
      <c r="G999" s="225"/>
      <c r="M999" s="191"/>
      <c r="W999" s="239"/>
      <c r="X999" s="239"/>
      <c r="Y999" s="239"/>
      <c r="Z999" s="239"/>
    </row>
    <row r="1000" spans="7:26" x14ac:dyDescent="0.3">
      <c r="G1000" s="225"/>
      <c r="M1000" s="191"/>
      <c r="W1000" s="239"/>
      <c r="X1000" s="239"/>
      <c r="Y1000" s="239"/>
      <c r="Z1000" s="239"/>
    </row>
    <row r="1001" spans="7:26" x14ac:dyDescent="0.3">
      <c r="G1001" s="225"/>
      <c r="M1001" s="191"/>
      <c r="W1001" s="239"/>
      <c r="X1001" s="239"/>
      <c r="Y1001" s="239"/>
      <c r="Z1001" s="239"/>
    </row>
    <row r="1002" spans="7:26" x14ac:dyDescent="0.3">
      <c r="G1002" s="225"/>
      <c r="M1002" s="191"/>
      <c r="W1002" s="239"/>
      <c r="X1002" s="239"/>
      <c r="Y1002" s="239"/>
      <c r="Z1002" s="239"/>
    </row>
    <row r="1003" spans="7:26" x14ac:dyDescent="0.3">
      <c r="G1003" s="225"/>
      <c r="M1003" s="191"/>
      <c r="W1003" s="239"/>
      <c r="X1003" s="239"/>
      <c r="Y1003" s="239"/>
      <c r="Z1003" s="239"/>
    </row>
    <row r="1004" spans="7:26" x14ac:dyDescent="0.3">
      <c r="G1004" s="225"/>
      <c r="M1004" s="191"/>
      <c r="W1004" s="239"/>
      <c r="X1004" s="239"/>
      <c r="Y1004" s="239"/>
      <c r="Z1004" s="239"/>
    </row>
    <row r="1005" spans="7:26" x14ac:dyDescent="0.3">
      <c r="G1005" s="225"/>
      <c r="M1005" s="191"/>
      <c r="W1005" s="239"/>
      <c r="X1005" s="239"/>
      <c r="Y1005" s="239"/>
      <c r="Z1005" s="239"/>
    </row>
    <row r="1006" spans="7:26" x14ac:dyDescent="0.3">
      <c r="G1006" s="225"/>
      <c r="M1006" s="191"/>
      <c r="W1006" s="239"/>
      <c r="X1006" s="239"/>
      <c r="Y1006" s="239"/>
      <c r="Z1006" s="239"/>
    </row>
    <row r="1007" spans="7:26" x14ac:dyDescent="0.3">
      <c r="G1007" s="225"/>
      <c r="M1007" s="191"/>
      <c r="W1007" s="239"/>
      <c r="X1007" s="239"/>
      <c r="Y1007" s="239"/>
      <c r="Z1007" s="239"/>
    </row>
    <row r="1008" spans="7:26" x14ac:dyDescent="0.3">
      <c r="G1008" s="225"/>
      <c r="M1008" s="191"/>
      <c r="W1008" s="239"/>
      <c r="X1008" s="239"/>
      <c r="Y1008" s="239"/>
      <c r="Z1008" s="239"/>
    </row>
    <row r="1009" spans="7:26" x14ac:dyDescent="0.3">
      <c r="G1009" s="225"/>
      <c r="M1009" s="191"/>
      <c r="W1009" s="239"/>
      <c r="X1009" s="239"/>
      <c r="Y1009" s="239"/>
      <c r="Z1009" s="239"/>
    </row>
    <row r="1010" spans="7:26" x14ac:dyDescent="0.3">
      <c r="G1010" s="225"/>
      <c r="M1010" s="191"/>
      <c r="W1010" s="239"/>
      <c r="X1010" s="239"/>
      <c r="Y1010" s="239"/>
      <c r="Z1010" s="239"/>
    </row>
    <row r="1011" spans="7:26" x14ac:dyDescent="0.3">
      <c r="G1011" s="225"/>
      <c r="M1011" s="191"/>
      <c r="W1011" s="239"/>
      <c r="X1011" s="239"/>
      <c r="Y1011" s="239"/>
      <c r="Z1011" s="239"/>
    </row>
    <row r="1012" spans="7:26" x14ac:dyDescent="0.3">
      <c r="G1012" s="225"/>
      <c r="M1012" s="191"/>
      <c r="W1012" s="239"/>
      <c r="X1012" s="239"/>
      <c r="Y1012" s="239"/>
      <c r="Z1012" s="239"/>
    </row>
    <row r="1013" spans="7:26" x14ac:dyDescent="0.3">
      <c r="G1013" s="225"/>
      <c r="M1013" s="191"/>
      <c r="W1013" s="239"/>
      <c r="X1013" s="239"/>
      <c r="Y1013" s="239"/>
      <c r="Z1013" s="239"/>
    </row>
    <row r="1014" spans="7:26" x14ac:dyDescent="0.3">
      <c r="G1014" s="225"/>
      <c r="M1014" s="191"/>
      <c r="W1014" s="239"/>
      <c r="X1014" s="239"/>
      <c r="Y1014" s="239"/>
      <c r="Z1014" s="239"/>
    </row>
    <row r="1015" spans="7:26" x14ac:dyDescent="0.3">
      <c r="G1015" s="225"/>
      <c r="M1015" s="191"/>
      <c r="W1015" s="239"/>
      <c r="X1015" s="239"/>
      <c r="Y1015" s="239"/>
      <c r="Z1015" s="239"/>
    </row>
    <row r="1016" spans="7:26" x14ac:dyDescent="0.3">
      <c r="G1016" s="225"/>
      <c r="M1016" s="191"/>
      <c r="W1016" s="239"/>
      <c r="X1016" s="239"/>
      <c r="Y1016" s="239"/>
      <c r="Z1016" s="239"/>
    </row>
    <row r="1017" spans="7:26" x14ac:dyDescent="0.3">
      <c r="G1017" s="225"/>
      <c r="M1017" s="191"/>
      <c r="W1017" s="239"/>
      <c r="X1017" s="239"/>
      <c r="Y1017" s="239"/>
      <c r="Z1017" s="239"/>
    </row>
    <row r="1018" spans="7:26" x14ac:dyDescent="0.3">
      <c r="G1018" s="225"/>
      <c r="M1018" s="191"/>
      <c r="W1018" s="239"/>
      <c r="X1018" s="239"/>
      <c r="Y1018" s="239"/>
      <c r="Z1018" s="239"/>
    </row>
    <row r="1019" spans="7:26" x14ac:dyDescent="0.3">
      <c r="G1019" s="225"/>
      <c r="M1019" s="191"/>
      <c r="W1019" s="239"/>
      <c r="X1019" s="239"/>
      <c r="Y1019" s="239"/>
      <c r="Z1019" s="239"/>
    </row>
    <row r="1020" spans="7:26" x14ac:dyDescent="0.3">
      <c r="G1020" s="225"/>
      <c r="M1020" s="191"/>
      <c r="W1020" s="239"/>
      <c r="X1020" s="239"/>
      <c r="Y1020" s="239"/>
      <c r="Z1020" s="239"/>
    </row>
    <row r="1021" spans="7:26" x14ac:dyDescent="0.3">
      <c r="G1021" s="225"/>
      <c r="M1021" s="191"/>
      <c r="W1021" s="239"/>
      <c r="X1021" s="239"/>
      <c r="Y1021" s="239"/>
      <c r="Z1021" s="239"/>
    </row>
    <row r="1022" spans="7:26" x14ac:dyDescent="0.3">
      <c r="G1022" s="225"/>
      <c r="M1022" s="191"/>
      <c r="W1022" s="239"/>
      <c r="X1022" s="239"/>
      <c r="Y1022" s="239"/>
      <c r="Z1022" s="239"/>
    </row>
    <row r="1023" spans="7:26" x14ac:dyDescent="0.3">
      <c r="G1023" s="225"/>
      <c r="M1023" s="191"/>
      <c r="W1023" s="239"/>
      <c r="X1023" s="239"/>
      <c r="Y1023" s="239"/>
      <c r="Z1023" s="239"/>
    </row>
    <row r="1024" spans="7:26" x14ac:dyDescent="0.3">
      <c r="G1024" s="225"/>
      <c r="M1024" s="191"/>
      <c r="W1024" s="239"/>
      <c r="X1024" s="239"/>
      <c r="Y1024" s="239"/>
      <c r="Z1024" s="239"/>
    </row>
    <row r="1025" spans="7:26" x14ac:dyDescent="0.3">
      <c r="G1025" s="225"/>
      <c r="M1025" s="191"/>
      <c r="W1025" s="239"/>
      <c r="X1025" s="239"/>
      <c r="Y1025" s="239"/>
      <c r="Z1025" s="239"/>
    </row>
    <row r="1026" spans="7:26" x14ac:dyDescent="0.3">
      <c r="G1026" s="225"/>
      <c r="M1026" s="191"/>
      <c r="W1026" s="239"/>
      <c r="X1026" s="239"/>
      <c r="Y1026" s="239"/>
      <c r="Z1026" s="239"/>
    </row>
    <row r="1027" spans="7:26" x14ac:dyDescent="0.3">
      <c r="G1027" s="225"/>
      <c r="M1027" s="191"/>
      <c r="W1027" s="239"/>
      <c r="X1027" s="239"/>
      <c r="Y1027" s="239"/>
      <c r="Z1027" s="239"/>
    </row>
    <row r="1028" spans="7:26" x14ac:dyDescent="0.3">
      <c r="G1028" s="225"/>
      <c r="M1028" s="191"/>
      <c r="W1028" s="239"/>
      <c r="X1028" s="239"/>
      <c r="Y1028" s="239"/>
      <c r="Z1028" s="239"/>
    </row>
    <row r="1029" spans="7:26" x14ac:dyDescent="0.3">
      <c r="G1029" s="225"/>
      <c r="M1029" s="191"/>
      <c r="W1029" s="239"/>
      <c r="X1029" s="239"/>
      <c r="Y1029" s="239"/>
      <c r="Z1029" s="239"/>
    </row>
    <row r="1030" spans="7:26" x14ac:dyDescent="0.3">
      <c r="G1030" s="225"/>
      <c r="M1030" s="191"/>
      <c r="W1030" s="239"/>
      <c r="X1030" s="239"/>
      <c r="Y1030" s="239"/>
      <c r="Z1030" s="239"/>
    </row>
    <row r="1031" spans="7:26" x14ac:dyDescent="0.3">
      <c r="G1031" s="225"/>
      <c r="M1031" s="191"/>
      <c r="W1031" s="239"/>
      <c r="X1031" s="239"/>
      <c r="Y1031" s="239"/>
      <c r="Z1031" s="239"/>
    </row>
    <row r="1032" spans="7:26" x14ac:dyDescent="0.3">
      <c r="G1032" s="225"/>
      <c r="M1032" s="191"/>
      <c r="W1032" s="239"/>
      <c r="X1032" s="239"/>
      <c r="Y1032" s="239"/>
      <c r="Z1032" s="239"/>
    </row>
    <row r="1033" spans="7:26" x14ac:dyDescent="0.3">
      <c r="G1033" s="225"/>
      <c r="M1033" s="191"/>
      <c r="W1033" s="239"/>
      <c r="X1033" s="239"/>
      <c r="Y1033" s="239"/>
      <c r="Z1033" s="239"/>
    </row>
    <row r="1034" spans="7:26" x14ac:dyDescent="0.3">
      <c r="G1034" s="225"/>
      <c r="M1034" s="191"/>
      <c r="W1034" s="239"/>
      <c r="X1034" s="239"/>
      <c r="Y1034" s="239"/>
      <c r="Z1034" s="239"/>
    </row>
    <row r="1035" spans="7:26" x14ac:dyDescent="0.3">
      <c r="G1035" s="225"/>
      <c r="M1035" s="191"/>
      <c r="W1035" s="239"/>
      <c r="X1035" s="239"/>
      <c r="Y1035" s="239"/>
      <c r="Z1035" s="239"/>
    </row>
    <row r="1036" spans="7:26" x14ac:dyDescent="0.3">
      <c r="G1036" s="225"/>
      <c r="M1036" s="191"/>
      <c r="W1036" s="239"/>
      <c r="X1036" s="239"/>
      <c r="Y1036" s="239"/>
      <c r="Z1036" s="239"/>
    </row>
    <row r="1037" spans="7:26" x14ac:dyDescent="0.3">
      <c r="G1037" s="225"/>
      <c r="M1037" s="191"/>
      <c r="W1037" s="239"/>
      <c r="X1037" s="239"/>
      <c r="Y1037" s="239"/>
      <c r="Z1037" s="239"/>
    </row>
    <row r="1038" spans="7:26" x14ac:dyDescent="0.3">
      <c r="G1038" s="225"/>
      <c r="M1038" s="191"/>
      <c r="W1038" s="239"/>
      <c r="X1038" s="239"/>
      <c r="Y1038" s="239"/>
      <c r="Z1038" s="239"/>
    </row>
    <row r="1039" spans="7:26" x14ac:dyDescent="0.3">
      <c r="G1039" s="225"/>
      <c r="M1039" s="191"/>
      <c r="W1039" s="239"/>
      <c r="X1039" s="239"/>
      <c r="Y1039" s="239"/>
      <c r="Z1039" s="239"/>
    </row>
    <row r="1040" spans="7:26" x14ac:dyDescent="0.3">
      <c r="G1040" s="225"/>
      <c r="M1040" s="191"/>
      <c r="W1040" s="239"/>
      <c r="X1040" s="239"/>
      <c r="Y1040" s="239"/>
      <c r="Z1040" s="239"/>
    </row>
    <row r="1041" spans="7:26" x14ac:dyDescent="0.3">
      <c r="G1041" s="225"/>
      <c r="M1041" s="191"/>
      <c r="W1041" s="239"/>
      <c r="X1041" s="239"/>
      <c r="Y1041" s="239"/>
      <c r="Z1041" s="239"/>
    </row>
    <row r="1042" spans="7:26" x14ac:dyDescent="0.3">
      <c r="G1042" s="225"/>
      <c r="M1042" s="191"/>
      <c r="W1042" s="239"/>
      <c r="X1042" s="239"/>
      <c r="Y1042" s="239"/>
      <c r="Z1042" s="239"/>
    </row>
    <row r="1043" spans="7:26" x14ac:dyDescent="0.3">
      <c r="G1043" s="225"/>
      <c r="M1043" s="191"/>
      <c r="W1043" s="239"/>
      <c r="X1043" s="239"/>
      <c r="Y1043" s="239"/>
      <c r="Z1043" s="239"/>
    </row>
    <row r="1044" spans="7:26" x14ac:dyDescent="0.3">
      <c r="G1044" s="225"/>
      <c r="M1044" s="191"/>
      <c r="W1044" s="239"/>
      <c r="X1044" s="239"/>
      <c r="Y1044" s="239"/>
      <c r="Z1044" s="239"/>
    </row>
    <row r="1045" spans="7:26" x14ac:dyDescent="0.3">
      <c r="G1045" s="225"/>
      <c r="M1045" s="191"/>
      <c r="W1045" s="239"/>
      <c r="X1045" s="239"/>
      <c r="Y1045" s="239"/>
      <c r="Z1045" s="239"/>
    </row>
    <row r="1046" spans="7:26" x14ac:dyDescent="0.3">
      <c r="G1046" s="225"/>
      <c r="M1046" s="191"/>
      <c r="W1046" s="239"/>
      <c r="X1046" s="239"/>
      <c r="Y1046" s="239"/>
      <c r="Z1046" s="239"/>
    </row>
    <row r="1047" spans="7:26" x14ac:dyDescent="0.3">
      <c r="G1047" s="225"/>
      <c r="M1047" s="191"/>
      <c r="W1047" s="239"/>
      <c r="X1047" s="239"/>
      <c r="Y1047" s="239"/>
      <c r="Z1047" s="239"/>
    </row>
    <row r="1048" spans="7:26" x14ac:dyDescent="0.3">
      <c r="G1048" s="225"/>
      <c r="M1048" s="191"/>
      <c r="W1048" s="239"/>
      <c r="X1048" s="239"/>
      <c r="Y1048" s="239"/>
      <c r="Z1048" s="239"/>
    </row>
    <row r="1049" spans="7:26" x14ac:dyDescent="0.3">
      <c r="G1049" s="225"/>
      <c r="M1049" s="191"/>
      <c r="W1049" s="239"/>
      <c r="X1049" s="239"/>
      <c r="Y1049" s="239"/>
      <c r="Z1049" s="239"/>
    </row>
    <row r="1050" spans="7:26" x14ac:dyDescent="0.3">
      <c r="G1050" s="225"/>
      <c r="M1050" s="191"/>
      <c r="W1050" s="239"/>
      <c r="X1050" s="239"/>
      <c r="Y1050" s="239"/>
      <c r="Z1050" s="239"/>
    </row>
    <row r="1051" spans="7:26" x14ac:dyDescent="0.3">
      <c r="G1051" s="225"/>
      <c r="M1051" s="191"/>
      <c r="W1051" s="239"/>
      <c r="X1051" s="239"/>
      <c r="Y1051" s="239"/>
      <c r="Z1051" s="239"/>
    </row>
    <row r="1052" spans="7:26" x14ac:dyDescent="0.3">
      <c r="G1052" s="225"/>
      <c r="M1052" s="191"/>
      <c r="W1052" s="239"/>
      <c r="X1052" s="239"/>
      <c r="Y1052" s="239"/>
      <c r="Z1052" s="239"/>
    </row>
    <row r="1053" spans="7:26" x14ac:dyDescent="0.3">
      <c r="G1053" s="225"/>
      <c r="M1053" s="191"/>
      <c r="W1053" s="239"/>
      <c r="X1053" s="239"/>
      <c r="Y1053" s="239"/>
      <c r="Z1053" s="239"/>
    </row>
    <row r="1054" spans="7:26" x14ac:dyDescent="0.3">
      <c r="G1054" s="225"/>
      <c r="M1054" s="191"/>
      <c r="W1054" s="239"/>
      <c r="X1054" s="239"/>
      <c r="Y1054" s="239"/>
      <c r="Z1054" s="239"/>
    </row>
    <row r="1055" spans="7:26" x14ac:dyDescent="0.3">
      <c r="G1055" s="225"/>
      <c r="M1055" s="191"/>
      <c r="W1055" s="239"/>
      <c r="X1055" s="239"/>
      <c r="Y1055" s="239"/>
      <c r="Z1055" s="239"/>
    </row>
    <row r="1056" spans="7:26" x14ac:dyDescent="0.3">
      <c r="G1056" s="225"/>
      <c r="M1056" s="191"/>
      <c r="W1056" s="239"/>
      <c r="X1056" s="239"/>
      <c r="Y1056" s="239"/>
      <c r="Z1056" s="239"/>
    </row>
    <row r="1057" spans="7:26" x14ac:dyDescent="0.3">
      <c r="G1057" s="225"/>
      <c r="M1057" s="191"/>
      <c r="W1057" s="239"/>
      <c r="X1057" s="239"/>
      <c r="Y1057" s="239"/>
      <c r="Z1057" s="239"/>
    </row>
    <row r="1058" spans="7:26" x14ac:dyDescent="0.3">
      <c r="G1058" s="225"/>
      <c r="M1058" s="191"/>
      <c r="W1058" s="239"/>
      <c r="X1058" s="239"/>
      <c r="Y1058" s="239"/>
      <c r="Z1058" s="239"/>
    </row>
    <row r="1059" spans="7:26" x14ac:dyDescent="0.3">
      <c r="G1059" s="225"/>
      <c r="M1059" s="191"/>
      <c r="W1059" s="239"/>
      <c r="X1059" s="239"/>
      <c r="Y1059" s="239"/>
      <c r="Z1059" s="239"/>
    </row>
    <row r="1060" spans="7:26" x14ac:dyDescent="0.3">
      <c r="G1060" s="225"/>
      <c r="M1060" s="191"/>
      <c r="W1060" s="239"/>
      <c r="X1060" s="239"/>
      <c r="Y1060" s="239"/>
      <c r="Z1060" s="239"/>
    </row>
    <row r="1061" spans="7:26" x14ac:dyDescent="0.3">
      <c r="G1061" s="225"/>
      <c r="M1061" s="191"/>
      <c r="W1061" s="239"/>
      <c r="X1061" s="239"/>
      <c r="Y1061" s="239"/>
      <c r="Z1061" s="239"/>
    </row>
    <row r="1062" spans="7:26" x14ac:dyDescent="0.3">
      <c r="G1062" s="225"/>
      <c r="M1062" s="191"/>
      <c r="W1062" s="239"/>
      <c r="X1062" s="239"/>
      <c r="Y1062" s="239"/>
      <c r="Z1062" s="239"/>
    </row>
    <row r="1063" spans="7:26" x14ac:dyDescent="0.3">
      <c r="G1063" s="225"/>
      <c r="M1063" s="191"/>
      <c r="W1063" s="239"/>
      <c r="X1063" s="239"/>
      <c r="Y1063" s="239"/>
      <c r="Z1063" s="239"/>
    </row>
    <row r="1064" spans="7:26" x14ac:dyDescent="0.3">
      <c r="G1064" s="225"/>
      <c r="M1064" s="191"/>
      <c r="W1064" s="239"/>
      <c r="X1064" s="239"/>
      <c r="Y1064" s="239"/>
      <c r="Z1064" s="239"/>
    </row>
    <row r="1065" spans="7:26" x14ac:dyDescent="0.3">
      <c r="G1065" s="225"/>
      <c r="M1065" s="191"/>
      <c r="W1065" s="239"/>
      <c r="X1065" s="239"/>
      <c r="Y1065" s="239"/>
      <c r="Z1065" s="239"/>
    </row>
    <row r="1066" spans="7:26" x14ac:dyDescent="0.3">
      <c r="G1066" s="225"/>
      <c r="M1066" s="191"/>
      <c r="W1066" s="239"/>
      <c r="X1066" s="239"/>
      <c r="Y1066" s="239"/>
      <c r="Z1066" s="239"/>
    </row>
    <row r="1067" spans="7:26" x14ac:dyDescent="0.3">
      <c r="G1067" s="225"/>
      <c r="M1067" s="191"/>
      <c r="W1067" s="239"/>
      <c r="X1067" s="239"/>
      <c r="Y1067" s="239"/>
      <c r="Z1067" s="239"/>
    </row>
    <row r="1068" spans="7:26" x14ac:dyDescent="0.3">
      <c r="G1068" s="225"/>
      <c r="M1068" s="191"/>
      <c r="W1068" s="239"/>
      <c r="X1068" s="239"/>
      <c r="Y1068" s="239"/>
      <c r="Z1068" s="239"/>
    </row>
    <row r="1069" spans="7:26" x14ac:dyDescent="0.3">
      <c r="G1069" s="225"/>
      <c r="M1069" s="191"/>
      <c r="W1069" s="239"/>
      <c r="X1069" s="239"/>
      <c r="Y1069" s="239"/>
      <c r="Z1069" s="239"/>
    </row>
    <row r="1070" spans="7:26" x14ac:dyDescent="0.3">
      <c r="G1070" s="225"/>
      <c r="M1070" s="191"/>
      <c r="W1070" s="239"/>
      <c r="X1070" s="239"/>
      <c r="Y1070" s="239"/>
      <c r="Z1070" s="239"/>
    </row>
    <row r="1071" spans="7:26" x14ac:dyDescent="0.3">
      <c r="G1071" s="225"/>
      <c r="M1071" s="191"/>
      <c r="W1071" s="239"/>
      <c r="X1071" s="239"/>
      <c r="Y1071" s="239"/>
      <c r="Z1071" s="239"/>
    </row>
    <row r="1072" spans="7:26" x14ac:dyDescent="0.3">
      <c r="G1072" s="225"/>
      <c r="M1072" s="191"/>
      <c r="W1072" s="239"/>
      <c r="X1072" s="239"/>
      <c r="Y1072" s="239"/>
      <c r="Z1072" s="239"/>
    </row>
    <row r="1073" spans="7:26" x14ac:dyDescent="0.3">
      <c r="G1073" s="225"/>
      <c r="M1073" s="191"/>
      <c r="W1073" s="239"/>
      <c r="X1073" s="239"/>
      <c r="Y1073" s="239"/>
      <c r="Z1073" s="239"/>
    </row>
    <row r="1074" spans="7:26" x14ac:dyDescent="0.3">
      <c r="G1074" s="225"/>
      <c r="M1074" s="191"/>
      <c r="W1074" s="239"/>
      <c r="X1074" s="239"/>
      <c r="Y1074" s="239"/>
      <c r="Z1074" s="239"/>
    </row>
    <row r="1075" spans="7:26" x14ac:dyDescent="0.3">
      <c r="G1075" s="225"/>
      <c r="M1075" s="191"/>
      <c r="W1075" s="239"/>
      <c r="X1075" s="239"/>
      <c r="Y1075" s="239"/>
      <c r="Z1075" s="239"/>
    </row>
    <row r="1076" spans="7:26" x14ac:dyDescent="0.3">
      <c r="G1076" s="225"/>
      <c r="M1076" s="191"/>
      <c r="W1076" s="239"/>
      <c r="X1076" s="239"/>
      <c r="Y1076" s="239"/>
      <c r="Z1076" s="239"/>
    </row>
    <row r="1077" spans="7:26" x14ac:dyDescent="0.3">
      <c r="G1077" s="225"/>
      <c r="M1077" s="191"/>
      <c r="W1077" s="239"/>
      <c r="X1077" s="239"/>
      <c r="Y1077" s="239"/>
      <c r="Z1077" s="239"/>
    </row>
    <row r="1078" spans="7:26" x14ac:dyDescent="0.3">
      <c r="G1078" s="225"/>
      <c r="M1078" s="191"/>
      <c r="W1078" s="239"/>
      <c r="X1078" s="239"/>
      <c r="Y1078" s="239"/>
      <c r="Z1078" s="239"/>
    </row>
    <row r="1079" spans="7:26" x14ac:dyDescent="0.3">
      <c r="G1079" s="225"/>
      <c r="M1079" s="191"/>
      <c r="W1079" s="239"/>
      <c r="X1079" s="239"/>
      <c r="Y1079" s="239"/>
      <c r="Z1079" s="239"/>
    </row>
    <row r="1080" spans="7:26" x14ac:dyDescent="0.3">
      <c r="G1080" s="225"/>
      <c r="M1080" s="191"/>
      <c r="W1080" s="239"/>
      <c r="X1080" s="239"/>
      <c r="Y1080" s="239"/>
      <c r="Z1080" s="239"/>
    </row>
    <row r="1081" spans="7:26" x14ac:dyDescent="0.3">
      <c r="G1081" s="225"/>
      <c r="M1081" s="191"/>
      <c r="W1081" s="239"/>
      <c r="X1081" s="239"/>
      <c r="Y1081" s="239"/>
      <c r="Z1081" s="239"/>
    </row>
    <row r="1082" spans="7:26" x14ac:dyDescent="0.3">
      <c r="G1082" s="225"/>
      <c r="M1082" s="191"/>
      <c r="W1082" s="239"/>
      <c r="X1082" s="239"/>
      <c r="Y1082" s="239"/>
      <c r="Z1082" s="239"/>
    </row>
    <row r="1083" spans="7:26" x14ac:dyDescent="0.3">
      <c r="G1083" s="225"/>
      <c r="M1083" s="191"/>
      <c r="W1083" s="239"/>
      <c r="X1083" s="239"/>
      <c r="Y1083" s="239"/>
      <c r="Z1083" s="239"/>
    </row>
    <row r="1084" spans="7:26" x14ac:dyDescent="0.3">
      <c r="G1084" s="225"/>
      <c r="M1084" s="191"/>
      <c r="W1084" s="239"/>
      <c r="X1084" s="239"/>
      <c r="Y1084" s="239"/>
      <c r="Z1084" s="239"/>
    </row>
    <row r="1085" spans="7:26" x14ac:dyDescent="0.3">
      <c r="G1085" s="225"/>
      <c r="M1085" s="191"/>
      <c r="W1085" s="239"/>
      <c r="X1085" s="239"/>
      <c r="Y1085" s="239"/>
      <c r="Z1085" s="239"/>
    </row>
    <row r="1086" spans="7:26" x14ac:dyDescent="0.3">
      <c r="G1086" s="225"/>
      <c r="M1086" s="191"/>
      <c r="W1086" s="239"/>
      <c r="X1086" s="239"/>
      <c r="Y1086" s="239"/>
      <c r="Z1086" s="239"/>
    </row>
    <row r="1087" spans="7:26" x14ac:dyDescent="0.3">
      <c r="G1087" s="225"/>
      <c r="M1087" s="191"/>
      <c r="W1087" s="239"/>
      <c r="X1087" s="239"/>
      <c r="Y1087" s="239"/>
      <c r="Z1087" s="239"/>
    </row>
    <row r="1088" spans="7:26" x14ac:dyDescent="0.3">
      <c r="G1088" s="225"/>
      <c r="M1088" s="191"/>
      <c r="W1088" s="239"/>
      <c r="X1088" s="239"/>
      <c r="Y1088" s="239"/>
      <c r="Z1088" s="239"/>
    </row>
    <row r="1089" spans="7:26" x14ac:dyDescent="0.3">
      <c r="G1089" s="225"/>
      <c r="M1089" s="191"/>
      <c r="W1089" s="239"/>
      <c r="X1089" s="239"/>
      <c r="Y1089" s="239"/>
      <c r="Z1089" s="239"/>
    </row>
    <row r="1090" spans="7:26" x14ac:dyDescent="0.3">
      <c r="G1090" s="225"/>
      <c r="M1090" s="191"/>
      <c r="W1090" s="239"/>
      <c r="X1090" s="239"/>
      <c r="Y1090" s="239"/>
      <c r="Z1090" s="239"/>
    </row>
    <row r="1091" spans="7:26" x14ac:dyDescent="0.3">
      <c r="G1091" s="225"/>
      <c r="M1091" s="191"/>
      <c r="W1091" s="239"/>
      <c r="X1091" s="239"/>
      <c r="Y1091" s="239"/>
      <c r="Z1091" s="239"/>
    </row>
    <row r="1092" spans="7:26" x14ac:dyDescent="0.3">
      <c r="G1092" s="225"/>
      <c r="M1092" s="191"/>
      <c r="W1092" s="239"/>
      <c r="X1092" s="239"/>
      <c r="Y1092" s="239"/>
      <c r="Z1092" s="239"/>
    </row>
    <row r="1093" spans="7:26" x14ac:dyDescent="0.3">
      <c r="G1093" s="225"/>
      <c r="M1093" s="191"/>
      <c r="W1093" s="239"/>
      <c r="X1093" s="239"/>
      <c r="Y1093" s="239"/>
      <c r="Z1093" s="239"/>
    </row>
    <row r="1094" spans="7:26" x14ac:dyDescent="0.3">
      <c r="G1094" s="225"/>
      <c r="M1094" s="191"/>
      <c r="W1094" s="239"/>
      <c r="X1094" s="239"/>
      <c r="Y1094" s="239"/>
      <c r="Z1094" s="239"/>
    </row>
    <row r="1095" spans="7:26" x14ac:dyDescent="0.3">
      <c r="G1095" s="225"/>
      <c r="M1095" s="191"/>
      <c r="W1095" s="239"/>
      <c r="X1095" s="239"/>
      <c r="Y1095" s="239"/>
      <c r="Z1095" s="239"/>
    </row>
    <row r="1096" spans="7:26" x14ac:dyDescent="0.3">
      <c r="G1096" s="225"/>
      <c r="M1096" s="191"/>
      <c r="W1096" s="239"/>
      <c r="X1096" s="239"/>
      <c r="Y1096" s="239"/>
      <c r="Z1096" s="239"/>
    </row>
    <row r="1097" spans="7:26" x14ac:dyDescent="0.3">
      <c r="G1097" s="225"/>
      <c r="M1097" s="191"/>
      <c r="W1097" s="239"/>
      <c r="X1097" s="239"/>
      <c r="Y1097" s="239"/>
      <c r="Z1097" s="239"/>
    </row>
    <row r="1098" spans="7:26" x14ac:dyDescent="0.3">
      <c r="G1098" s="225"/>
      <c r="M1098" s="191"/>
      <c r="W1098" s="239"/>
      <c r="X1098" s="239"/>
      <c r="Y1098" s="239"/>
      <c r="Z1098" s="239"/>
    </row>
    <row r="1099" spans="7:26" x14ac:dyDescent="0.3">
      <c r="G1099" s="225"/>
      <c r="M1099" s="191"/>
      <c r="W1099" s="239"/>
      <c r="X1099" s="239"/>
      <c r="Y1099" s="239"/>
      <c r="Z1099" s="239"/>
    </row>
    <row r="1100" spans="7:26" x14ac:dyDescent="0.3">
      <c r="G1100" s="225"/>
      <c r="M1100" s="191"/>
      <c r="W1100" s="239"/>
      <c r="X1100" s="239"/>
      <c r="Y1100" s="239"/>
      <c r="Z1100" s="239"/>
    </row>
    <row r="1101" spans="7:26" x14ac:dyDescent="0.3">
      <c r="G1101" s="225"/>
      <c r="M1101" s="191"/>
      <c r="W1101" s="239"/>
      <c r="X1101" s="239"/>
      <c r="Y1101" s="239"/>
      <c r="Z1101" s="239"/>
    </row>
    <row r="1102" spans="7:26" x14ac:dyDescent="0.3">
      <c r="G1102" s="225"/>
      <c r="M1102" s="191"/>
      <c r="W1102" s="239"/>
      <c r="X1102" s="239"/>
      <c r="Y1102" s="239"/>
      <c r="Z1102" s="239"/>
    </row>
    <row r="1103" spans="7:26" x14ac:dyDescent="0.3">
      <c r="G1103" s="225"/>
      <c r="M1103" s="191"/>
      <c r="W1103" s="239"/>
      <c r="X1103" s="239"/>
      <c r="Y1103" s="239"/>
      <c r="Z1103" s="239"/>
    </row>
    <row r="1104" spans="7:26" x14ac:dyDescent="0.3">
      <c r="G1104" s="225"/>
      <c r="M1104" s="191"/>
      <c r="W1104" s="239"/>
      <c r="X1104" s="239"/>
      <c r="Y1104" s="239"/>
      <c r="Z1104" s="239"/>
    </row>
    <row r="1105" spans="7:26" x14ac:dyDescent="0.3">
      <c r="G1105" s="225"/>
      <c r="M1105" s="191"/>
      <c r="W1105" s="239"/>
      <c r="X1105" s="239"/>
      <c r="Y1105" s="239"/>
      <c r="Z1105" s="239"/>
    </row>
    <row r="1106" spans="7:26" x14ac:dyDescent="0.3">
      <c r="G1106" s="225"/>
      <c r="M1106" s="191"/>
      <c r="W1106" s="239"/>
      <c r="X1106" s="239"/>
      <c r="Y1106" s="239"/>
      <c r="Z1106" s="239"/>
    </row>
    <row r="1107" spans="7:26" x14ac:dyDescent="0.3">
      <c r="G1107" s="225"/>
      <c r="M1107" s="191"/>
      <c r="W1107" s="239"/>
      <c r="X1107" s="239"/>
      <c r="Y1107" s="239"/>
      <c r="Z1107" s="239"/>
    </row>
    <row r="1108" spans="7:26" x14ac:dyDescent="0.3">
      <c r="G1108" s="225"/>
      <c r="M1108" s="191"/>
      <c r="W1108" s="239"/>
      <c r="X1108" s="239"/>
      <c r="Y1108" s="239"/>
      <c r="Z1108" s="239"/>
    </row>
    <row r="1109" spans="7:26" x14ac:dyDescent="0.3">
      <c r="G1109" s="225"/>
      <c r="M1109" s="191"/>
      <c r="W1109" s="239"/>
      <c r="X1109" s="239"/>
      <c r="Y1109" s="239"/>
      <c r="Z1109" s="239"/>
    </row>
    <row r="1110" spans="7:26" x14ac:dyDescent="0.3">
      <c r="G1110" s="225"/>
      <c r="M1110" s="191"/>
      <c r="W1110" s="239"/>
      <c r="X1110" s="239"/>
      <c r="Y1110" s="239"/>
      <c r="Z1110" s="239"/>
    </row>
    <row r="1111" spans="7:26" x14ac:dyDescent="0.3">
      <c r="G1111" s="225"/>
      <c r="M1111" s="191"/>
      <c r="W1111" s="239"/>
      <c r="X1111" s="239"/>
      <c r="Y1111" s="239"/>
      <c r="Z1111" s="239"/>
    </row>
    <row r="1112" spans="7:26" x14ac:dyDescent="0.3">
      <c r="G1112" s="225"/>
      <c r="M1112" s="191"/>
      <c r="W1112" s="239"/>
      <c r="X1112" s="239"/>
      <c r="Y1112" s="239"/>
      <c r="Z1112" s="239"/>
    </row>
    <row r="1113" spans="7:26" x14ac:dyDescent="0.3">
      <c r="G1113" s="225"/>
      <c r="M1113" s="191"/>
      <c r="W1113" s="239"/>
      <c r="X1113" s="239"/>
      <c r="Y1113" s="239"/>
      <c r="Z1113" s="239"/>
    </row>
    <row r="1114" spans="7:26" x14ac:dyDescent="0.3">
      <c r="G1114" s="225"/>
      <c r="M1114" s="191"/>
      <c r="W1114" s="239"/>
      <c r="X1114" s="239"/>
      <c r="Y1114" s="239"/>
      <c r="Z1114" s="239"/>
    </row>
    <row r="1115" spans="7:26" x14ac:dyDescent="0.3">
      <c r="G1115" s="225"/>
      <c r="M1115" s="191"/>
      <c r="W1115" s="239"/>
      <c r="X1115" s="239"/>
      <c r="Y1115" s="239"/>
      <c r="Z1115" s="239"/>
    </row>
    <row r="1116" spans="7:26" x14ac:dyDescent="0.3">
      <c r="G1116" s="225"/>
      <c r="M1116" s="191"/>
      <c r="W1116" s="239"/>
      <c r="X1116" s="239"/>
      <c r="Y1116" s="239"/>
      <c r="Z1116" s="239"/>
    </row>
    <row r="1117" spans="7:26" x14ac:dyDescent="0.3">
      <c r="G1117" s="225"/>
      <c r="M1117" s="191"/>
      <c r="W1117" s="239"/>
      <c r="X1117" s="239"/>
      <c r="Y1117" s="239"/>
      <c r="Z1117" s="239"/>
    </row>
    <row r="1118" spans="7:26" x14ac:dyDescent="0.3">
      <c r="G1118" s="225"/>
      <c r="M1118" s="191"/>
      <c r="W1118" s="239"/>
      <c r="X1118" s="239"/>
      <c r="Y1118" s="239"/>
      <c r="Z1118" s="239"/>
    </row>
    <row r="1119" spans="7:26" x14ac:dyDescent="0.3">
      <c r="G1119" s="225"/>
      <c r="M1119" s="191"/>
      <c r="W1119" s="239"/>
      <c r="X1119" s="239"/>
      <c r="Y1119" s="239"/>
      <c r="Z1119" s="239"/>
    </row>
    <row r="1120" spans="7:26" x14ac:dyDescent="0.3">
      <c r="G1120" s="225"/>
      <c r="M1120" s="191"/>
      <c r="W1120" s="239"/>
      <c r="X1120" s="239"/>
      <c r="Y1120" s="239"/>
      <c r="Z1120" s="239"/>
    </row>
    <row r="1121" spans="7:26" x14ac:dyDescent="0.3">
      <c r="G1121" s="225"/>
      <c r="M1121" s="191"/>
      <c r="W1121" s="239"/>
      <c r="X1121" s="239"/>
      <c r="Y1121" s="239"/>
      <c r="Z1121" s="239"/>
    </row>
    <row r="1122" spans="7:26" x14ac:dyDescent="0.3">
      <c r="G1122" s="225"/>
      <c r="M1122" s="191"/>
      <c r="W1122" s="239"/>
      <c r="X1122" s="239"/>
      <c r="Y1122" s="239"/>
      <c r="Z1122" s="239"/>
    </row>
    <row r="1123" spans="7:26" x14ac:dyDescent="0.3">
      <c r="G1123" s="225"/>
      <c r="M1123" s="191"/>
      <c r="W1123" s="239"/>
      <c r="X1123" s="239"/>
      <c r="Y1123" s="239"/>
      <c r="Z1123" s="239"/>
    </row>
    <row r="1124" spans="7:26" x14ac:dyDescent="0.3">
      <c r="G1124" s="225"/>
      <c r="M1124" s="191"/>
      <c r="W1124" s="239"/>
      <c r="X1124" s="239"/>
      <c r="Y1124" s="239"/>
      <c r="Z1124" s="239"/>
    </row>
    <row r="1125" spans="7:26" x14ac:dyDescent="0.3">
      <c r="G1125" s="225"/>
      <c r="M1125" s="191"/>
      <c r="W1125" s="239"/>
      <c r="X1125" s="239"/>
      <c r="Y1125" s="239"/>
      <c r="Z1125" s="239"/>
    </row>
    <row r="1126" spans="7:26" x14ac:dyDescent="0.3">
      <c r="G1126" s="225"/>
      <c r="M1126" s="191"/>
      <c r="W1126" s="239"/>
      <c r="X1126" s="239"/>
      <c r="Y1126" s="239"/>
      <c r="Z1126" s="239"/>
    </row>
    <row r="1127" spans="7:26" x14ac:dyDescent="0.3">
      <c r="G1127" s="225"/>
      <c r="M1127" s="191"/>
      <c r="W1127" s="239"/>
      <c r="X1127" s="239"/>
      <c r="Y1127" s="239"/>
      <c r="Z1127" s="239"/>
    </row>
    <row r="1128" spans="7:26" x14ac:dyDescent="0.3">
      <c r="G1128" s="225"/>
      <c r="M1128" s="191"/>
      <c r="W1128" s="239"/>
      <c r="X1128" s="239"/>
      <c r="Y1128" s="239"/>
      <c r="Z1128" s="239"/>
    </row>
    <row r="1129" spans="7:26" x14ac:dyDescent="0.3">
      <c r="G1129" s="225"/>
      <c r="M1129" s="191"/>
      <c r="W1129" s="239"/>
      <c r="X1129" s="239"/>
      <c r="Y1129" s="239"/>
      <c r="Z1129" s="239"/>
    </row>
    <row r="1130" spans="7:26" x14ac:dyDescent="0.3">
      <c r="G1130" s="225"/>
      <c r="M1130" s="191"/>
      <c r="W1130" s="239"/>
      <c r="X1130" s="239"/>
      <c r="Y1130" s="239"/>
      <c r="Z1130" s="239"/>
    </row>
    <row r="1131" spans="7:26" x14ac:dyDescent="0.3">
      <c r="G1131" s="225"/>
      <c r="M1131" s="191"/>
      <c r="W1131" s="239"/>
      <c r="X1131" s="239"/>
      <c r="Y1131" s="239"/>
      <c r="Z1131" s="239"/>
    </row>
    <row r="1132" spans="7:26" x14ac:dyDescent="0.3">
      <c r="G1132" s="225"/>
      <c r="M1132" s="191"/>
      <c r="W1132" s="239"/>
      <c r="X1132" s="239"/>
      <c r="Y1132" s="239"/>
      <c r="Z1132" s="239"/>
    </row>
    <row r="1133" spans="7:26" x14ac:dyDescent="0.3">
      <c r="G1133" s="225"/>
      <c r="M1133" s="191"/>
      <c r="W1133" s="239"/>
      <c r="X1133" s="239"/>
      <c r="Y1133" s="239"/>
      <c r="Z1133" s="239"/>
    </row>
    <row r="1134" spans="7:26" x14ac:dyDescent="0.3">
      <c r="G1134" s="225"/>
      <c r="M1134" s="191"/>
      <c r="W1134" s="239"/>
      <c r="X1134" s="239"/>
      <c r="Y1134" s="239"/>
      <c r="Z1134" s="239"/>
    </row>
    <row r="1135" spans="7:26" x14ac:dyDescent="0.3">
      <c r="G1135" s="225"/>
      <c r="M1135" s="191"/>
      <c r="W1135" s="239"/>
      <c r="X1135" s="239"/>
      <c r="Y1135" s="239"/>
      <c r="Z1135" s="239"/>
    </row>
    <row r="1136" spans="7:26" x14ac:dyDescent="0.3">
      <c r="G1136" s="225"/>
      <c r="M1136" s="191"/>
      <c r="W1136" s="239"/>
      <c r="X1136" s="239"/>
      <c r="Y1136" s="239"/>
      <c r="Z1136" s="239"/>
    </row>
    <row r="1137" spans="7:26" x14ac:dyDescent="0.3">
      <c r="G1137" s="225"/>
      <c r="M1137" s="191"/>
      <c r="W1137" s="239"/>
      <c r="X1137" s="239"/>
      <c r="Y1137" s="239"/>
      <c r="Z1137" s="239"/>
    </row>
    <row r="1138" spans="7:26" x14ac:dyDescent="0.3">
      <c r="G1138" s="225"/>
      <c r="M1138" s="191"/>
      <c r="W1138" s="239"/>
      <c r="X1138" s="239"/>
      <c r="Y1138" s="239"/>
      <c r="Z1138" s="239"/>
    </row>
    <row r="1139" spans="7:26" x14ac:dyDescent="0.3">
      <c r="G1139" s="225"/>
      <c r="M1139" s="191"/>
      <c r="W1139" s="239"/>
      <c r="X1139" s="239"/>
      <c r="Y1139" s="239"/>
      <c r="Z1139" s="239"/>
    </row>
    <row r="1140" spans="7:26" x14ac:dyDescent="0.3">
      <c r="G1140" s="225"/>
      <c r="M1140" s="191"/>
      <c r="W1140" s="239"/>
      <c r="X1140" s="239"/>
      <c r="Y1140" s="239"/>
      <c r="Z1140" s="239"/>
    </row>
    <row r="1141" spans="7:26" x14ac:dyDescent="0.3">
      <c r="G1141" s="225"/>
      <c r="M1141" s="191"/>
      <c r="W1141" s="239"/>
      <c r="X1141" s="239"/>
      <c r="Y1141" s="239"/>
      <c r="Z1141" s="239"/>
    </row>
    <row r="1142" spans="7:26" x14ac:dyDescent="0.3">
      <c r="G1142" s="225"/>
      <c r="M1142" s="191"/>
      <c r="W1142" s="239"/>
      <c r="X1142" s="239"/>
      <c r="Y1142" s="239"/>
      <c r="Z1142" s="239"/>
    </row>
    <row r="1143" spans="7:26" x14ac:dyDescent="0.3">
      <c r="G1143" s="225"/>
      <c r="M1143" s="191"/>
      <c r="W1143" s="239"/>
      <c r="X1143" s="239"/>
      <c r="Y1143" s="239"/>
      <c r="Z1143" s="239"/>
    </row>
    <row r="1144" spans="7:26" x14ac:dyDescent="0.3">
      <c r="G1144" s="225"/>
      <c r="M1144" s="191"/>
      <c r="Z1144" s="239"/>
    </row>
    <row r="1145" spans="7:26" x14ac:dyDescent="0.3">
      <c r="G1145" s="225"/>
      <c r="M1145" s="191"/>
      <c r="Z1145" s="239"/>
    </row>
    <row r="1146" spans="7:26" x14ac:dyDescent="0.3">
      <c r="G1146" s="225"/>
      <c r="M1146" s="191"/>
      <c r="Z1146" s="239"/>
    </row>
    <row r="1147" spans="7:26" x14ac:dyDescent="0.3">
      <c r="G1147" s="225"/>
      <c r="M1147" s="191"/>
      <c r="Z1147" s="239"/>
    </row>
    <row r="1148" spans="7:26" x14ac:dyDescent="0.3">
      <c r="G1148" s="225"/>
      <c r="M1148" s="191"/>
      <c r="Z1148" s="239"/>
    </row>
    <row r="1149" spans="7:26" x14ac:dyDescent="0.3">
      <c r="G1149" s="225"/>
      <c r="M1149" s="191"/>
      <c r="Z1149" s="239"/>
    </row>
    <row r="1150" spans="7:26" x14ac:dyDescent="0.3">
      <c r="G1150" s="225"/>
      <c r="M1150" s="191"/>
      <c r="Z1150" s="239"/>
    </row>
    <row r="1151" spans="7:26" x14ac:dyDescent="0.3">
      <c r="G1151" s="225"/>
      <c r="M1151" s="191"/>
      <c r="Z1151" s="239"/>
    </row>
    <row r="1152" spans="7:26" x14ac:dyDescent="0.3">
      <c r="G1152" s="225"/>
      <c r="M1152" s="191"/>
      <c r="Z1152" s="239"/>
    </row>
    <row r="1153" spans="7:26" x14ac:dyDescent="0.3">
      <c r="G1153" s="225"/>
      <c r="M1153" s="191"/>
      <c r="Z1153" s="239"/>
    </row>
    <row r="1154" spans="7:26" x14ac:dyDescent="0.3">
      <c r="G1154" s="225"/>
      <c r="M1154" s="191"/>
      <c r="Z1154" s="239"/>
    </row>
    <row r="1155" spans="7:26" x14ac:dyDescent="0.3">
      <c r="G1155" s="225"/>
      <c r="M1155" s="191"/>
      <c r="Z1155" s="239"/>
    </row>
    <row r="1156" spans="7:26" x14ac:dyDescent="0.3">
      <c r="G1156" s="225"/>
      <c r="M1156" s="191"/>
      <c r="Z1156" s="239"/>
    </row>
    <row r="1157" spans="7:26" x14ac:dyDescent="0.3">
      <c r="G1157" s="225"/>
      <c r="M1157" s="191"/>
      <c r="Z1157" s="239"/>
    </row>
    <row r="1158" spans="7:26" x14ac:dyDescent="0.3">
      <c r="G1158" s="225"/>
      <c r="M1158" s="191"/>
      <c r="Z1158" s="239"/>
    </row>
    <row r="1159" spans="7:26" x14ac:dyDescent="0.3">
      <c r="G1159" s="225"/>
      <c r="M1159" s="191"/>
      <c r="Z1159" s="239"/>
    </row>
    <row r="1160" spans="7:26" x14ac:dyDescent="0.3">
      <c r="G1160" s="225"/>
      <c r="M1160" s="191"/>
      <c r="Z1160" s="239"/>
    </row>
    <row r="1161" spans="7:26" x14ac:dyDescent="0.3">
      <c r="G1161" s="225"/>
      <c r="M1161" s="191"/>
      <c r="Z1161" s="239"/>
    </row>
    <row r="1162" spans="7:26" x14ac:dyDescent="0.3">
      <c r="G1162" s="225"/>
      <c r="M1162" s="191"/>
      <c r="Z1162" s="239"/>
    </row>
    <row r="1163" spans="7:26" x14ac:dyDescent="0.3">
      <c r="G1163" s="225"/>
      <c r="M1163" s="191"/>
      <c r="Z1163" s="239"/>
    </row>
    <row r="1164" spans="7:26" x14ac:dyDescent="0.3">
      <c r="G1164" s="225"/>
      <c r="M1164" s="191"/>
      <c r="Z1164" s="239"/>
    </row>
    <row r="1165" spans="7:26" x14ac:dyDescent="0.3">
      <c r="G1165" s="225"/>
      <c r="M1165" s="191"/>
      <c r="Z1165" s="239"/>
    </row>
    <row r="1166" spans="7:26" x14ac:dyDescent="0.3">
      <c r="G1166" s="225"/>
      <c r="M1166" s="191"/>
      <c r="Z1166" s="239"/>
    </row>
    <row r="1167" spans="7:26" x14ac:dyDescent="0.3">
      <c r="G1167" s="225"/>
      <c r="M1167" s="191"/>
      <c r="Z1167" s="239"/>
    </row>
    <row r="1168" spans="7:26" x14ac:dyDescent="0.3">
      <c r="G1168" s="225"/>
      <c r="M1168" s="191"/>
      <c r="Z1168" s="239"/>
    </row>
    <row r="1169" spans="7:26" x14ac:dyDescent="0.3">
      <c r="G1169" s="225"/>
      <c r="M1169" s="191"/>
      <c r="Z1169" s="239"/>
    </row>
    <row r="1170" spans="7:26" x14ac:dyDescent="0.3">
      <c r="G1170" s="225"/>
      <c r="M1170" s="191"/>
      <c r="Z1170" s="239"/>
    </row>
    <row r="1171" spans="7:26" x14ac:dyDescent="0.3">
      <c r="G1171" s="225"/>
      <c r="M1171" s="191"/>
      <c r="Z1171" s="239"/>
    </row>
    <row r="1172" spans="7:26" x14ac:dyDescent="0.3">
      <c r="G1172" s="225"/>
      <c r="M1172" s="191"/>
      <c r="Z1172" s="239"/>
    </row>
    <row r="1173" spans="7:26" x14ac:dyDescent="0.3">
      <c r="G1173" s="225"/>
      <c r="M1173" s="191"/>
      <c r="Z1173" s="239"/>
    </row>
    <row r="1174" spans="7:26" x14ac:dyDescent="0.3">
      <c r="G1174" s="225"/>
      <c r="M1174" s="191"/>
      <c r="Z1174" s="239"/>
    </row>
    <row r="1175" spans="7:26" x14ac:dyDescent="0.3">
      <c r="G1175" s="225"/>
      <c r="M1175" s="191"/>
      <c r="Z1175" s="239"/>
    </row>
    <row r="1176" spans="7:26" x14ac:dyDescent="0.3">
      <c r="G1176" s="225"/>
      <c r="M1176" s="191"/>
      <c r="Z1176" s="239"/>
    </row>
    <row r="1177" spans="7:26" x14ac:dyDescent="0.3">
      <c r="G1177" s="225"/>
      <c r="M1177" s="191"/>
      <c r="Z1177" s="239"/>
    </row>
    <row r="1178" spans="7:26" x14ac:dyDescent="0.3">
      <c r="G1178" s="225"/>
      <c r="M1178" s="191"/>
      <c r="Z1178" s="239"/>
    </row>
    <row r="1179" spans="7:26" x14ac:dyDescent="0.3">
      <c r="G1179" s="225"/>
      <c r="M1179" s="191"/>
      <c r="Z1179" s="239"/>
    </row>
    <row r="1180" spans="7:26" x14ac:dyDescent="0.3">
      <c r="G1180" s="225"/>
      <c r="M1180" s="191"/>
      <c r="Z1180" s="239"/>
    </row>
    <row r="1181" spans="7:26" x14ac:dyDescent="0.3">
      <c r="G1181" s="225"/>
      <c r="M1181" s="191"/>
      <c r="Z1181" s="239"/>
    </row>
    <row r="1182" spans="7:26" x14ac:dyDescent="0.3">
      <c r="G1182" s="225"/>
      <c r="M1182" s="191"/>
      <c r="Z1182" s="239"/>
    </row>
    <row r="1183" spans="7:26" x14ac:dyDescent="0.3">
      <c r="G1183" s="225"/>
      <c r="M1183" s="191"/>
      <c r="Z1183" s="239"/>
    </row>
    <row r="1184" spans="7:26" x14ac:dyDescent="0.3">
      <c r="G1184" s="225"/>
      <c r="M1184" s="191"/>
      <c r="Z1184" s="239"/>
    </row>
    <row r="1185" spans="7:26" x14ac:dyDescent="0.3">
      <c r="G1185" s="225"/>
      <c r="M1185" s="191"/>
      <c r="Z1185" s="239"/>
    </row>
    <row r="1186" spans="7:26" x14ac:dyDescent="0.3">
      <c r="G1186" s="225"/>
      <c r="M1186" s="191"/>
      <c r="Z1186" s="239"/>
    </row>
    <row r="1187" spans="7:26" x14ac:dyDescent="0.3">
      <c r="G1187" s="225"/>
      <c r="M1187" s="191"/>
      <c r="Z1187" s="239"/>
    </row>
    <row r="1188" spans="7:26" x14ac:dyDescent="0.3">
      <c r="G1188" s="225"/>
      <c r="M1188" s="191"/>
      <c r="Z1188" s="239"/>
    </row>
    <row r="1189" spans="7:26" x14ac:dyDescent="0.3">
      <c r="G1189" s="225"/>
      <c r="M1189" s="191"/>
      <c r="Z1189" s="239"/>
    </row>
    <row r="1190" spans="7:26" x14ac:dyDescent="0.3">
      <c r="G1190" s="225"/>
      <c r="M1190" s="191"/>
      <c r="Z1190" s="239"/>
    </row>
    <row r="1191" spans="7:26" x14ac:dyDescent="0.3">
      <c r="G1191" s="225"/>
      <c r="M1191" s="191"/>
      <c r="Z1191" s="239"/>
    </row>
    <row r="1192" spans="7:26" x14ac:dyDescent="0.3">
      <c r="G1192" s="225"/>
      <c r="M1192" s="191"/>
      <c r="Z1192" s="239"/>
    </row>
    <row r="1193" spans="7:26" x14ac:dyDescent="0.3">
      <c r="G1193" s="225"/>
      <c r="M1193" s="191"/>
      <c r="Z1193" s="239"/>
    </row>
    <row r="1194" spans="7:26" x14ac:dyDescent="0.3">
      <c r="G1194" s="225"/>
      <c r="M1194" s="191"/>
      <c r="Z1194" s="239"/>
    </row>
    <row r="1195" spans="7:26" x14ac:dyDescent="0.3">
      <c r="G1195" s="225"/>
      <c r="M1195" s="191"/>
      <c r="Z1195" s="239"/>
    </row>
    <row r="1196" spans="7:26" x14ac:dyDescent="0.3">
      <c r="G1196" s="225"/>
      <c r="M1196" s="191"/>
      <c r="Z1196" s="239"/>
    </row>
    <row r="1197" spans="7:26" x14ac:dyDescent="0.3">
      <c r="G1197" s="225"/>
      <c r="M1197" s="191"/>
      <c r="Z1197" s="239"/>
    </row>
    <row r="1198" spans="7:26" x14ac:dyDescent="0.3">
      <c r="G1198" s="225"/>
      <c r="M1198" s="191"/>
      <c r="Z1198" s="239"/>
    </row>
    <row r="1199" spans="7:26" x14ac:dyDescent="0.3">
      <c r="G1199" s="225"/>
      <c r="M1199" s="191"/>
      <c r="Z1199" s="239"/>
    </row>
    <row r="1200" spans="7:26" x14ac:dyDescent="0.3">
      <c r="G1200" s="225"/>
      <c r="M1200" s="191"/>
      <c r="Z1200" s="239"/>
    </row>
    <row r="1201" spans="7:26" x14ac:dyDescent="0.3">
      <c r="G1201" s="225"/>
      <c r="M1201" s="191"/>
      <c r="Z1201" s="239"/>
    </row>
    <row r="1202" spans="7:26" x14ac:dyDescent="0.3">
      <c r="G1202" s="225"/>
      <c r="M1202" s="191"/>
      <c r="Z1202" s="239"/>
    </row>
    <row r="1203" spans="7:26" x14ac:dyDescent="0.3">
      <c r="G1203" s="225"/>
      <c r="M1203" s="191"/>
      <c r="Z1203" s="239"/>
    </row>
    <row r="1204" spans="7:26" x14ac:dyDescent="0.3">
      <c r="G1204" s="225"/>
      <c r="Z1204" s="239"/>
    </row>
    <row r="1205" spans="7:26" x14ac:dyDescent="0.3">
      <c r="G1205" s="225"/>
      <c r="Z1205" s="239"/>
    </row>
    <row r="1206" spans="7:26" x14ac:dyDescent="0.3">
      <c r="G1206" s="225"/>
      <c r="Z1206" s="239"/>
    </row>
    <row r="1207" spans="7:26" x14ac:dyDescent="0.3">
      <c r="G1207" s="225"/>
      <c r="Z1207" s="239"/>
    </row>
    <row r="1208" spans="7:26" x14ac:dyDescent="0.3">
      <c r="G1208" s="225"/>
      <c r="Z1208" s="239"/>
    </row>
    <row r="1209" spans="7:26" x14ac:dyDescent="0.3">
      <c r="G1209" s="225"/>
      <c r="Z1209" s="239"/>
    </row>
    <row r="1210" spans="7:26" x14ac:dyDescent="0.3">
      <c r="G1210" s="225"/>
      <c r="Z1210" s="239"/>
    </row>
    <row r="1211" spans="7:26" x14ac:dyDescent="0.3">
      <c r="G1211" s="225"/>
      <c r="Z1211" s="239"/>
    </row>
    <row r="1212" spans="7:26" x14ac:dyDescent="0.3">
      <c r="G1212" s="225"/>
      <c r="Z1212" s="239"/>
    </row>
    <row r="1213" spans="7:26" x14ac:dyDescent="0.3">
      <c r="G1213" s="225"/>
      <c r="Z1213" s="239"/>
    </row>
    <row r="1214" spans="7:26" x14ac:dyDescent="0.3">
      <c r="G1214" s="225"/>
      <c r="Z1214" s="239"/>
    </row>
    <row r="1215" spans="7:26" x14ac:dyDescent="0.3">
      <c r="G1215" s="225"/>
      <c r="Z1215" s="239"/>
    </row>
    <row r="1216" spans="7:26" x14ac:dyDescent="0.3">
      <c r="G1216" s="225"/>
      <c r="Z1216" s="239"/>
    </row>
    <row r="1217" spans="7:26" x14ac:dyDescent="0.3">
      <c r="G1217" s="225"/>
      <c r="Z1217" s="239"/>
    </row>
    <row r="1218" spans="7:26" x14ac:dyDescent="0.3">
      <c r="G1218" s="225"/>
      <c r="Z1218" s="239"/>
    </row>
    <row r="1219" spans="7:26" x14ac:dyDescent="0.3">
      <c r="G1219" s="225"/>
      <c r="Z1219" s="239"/>
    </row>
    <row r="1220" spans="7:26" x14ac:dyDescent="0.3">
      <c r="G1220" s="225"/>
      <c r="Z1220" s="239"/>
    </row>
    <row r="1221" spans="7:26" x14ac:dyDescent="0.3">
      <c r="G1221" s="225"/>
      <c r="Z1221" s="239"/>
    </row>
    <row r="1222" spans="7:26" x14ac:dyDescent="0.3">
      <c r="G1222" s="225"/>
      <c r="Z1222" s="239"/>
    </row>
    <row r="1223" spans="7:26" x14ac:dyDescent="0.3">
      <c r="G1223" s="225"/>
      <c r="Z1223" s="239"/>
    </row>
    <row r="1224" spans="7:26" x14ac:dyDescent="0.3">
      <c r="G1224" s="225"/>
      <c r="Z1224" s="239"/>
    </row>
    <row r="1225" spans="7:26" x14ac:dyDescent="0.3">
      <c r="G1225" s="225"/>
      <c r="Z1225" s="239"/>
    </row>
    <row r="1226" spans="7:26" x14ac:dyDescent="0.3">
      <c r="G1226" s="225"/>
      <c r="Z1226" s="239"/>
    </row>
    <row r="1227" spans="7:26" x14ac:dyDescent="0.3">
      <c r="G1227" s="225"/>
      <c r="Z1227" s="239"/>
    </row>
    <row r="1228" spans="7:26" x14ac:dyDescent="0.3">
      <c r="G1228" s="225"/>
      <c r="Z1228" s="239"/>
    </row>
    <row r="1229" spans="7:26" x14ac:dyDescent="0.3">
      <c r="G1229" s="225"/>
      <c r="Z1229" s="239"/>
    </row>
    <row r="1230" spans="7:26" x14ac:dyDescent="0.3">
      <c r="G1230" s="225"/>
      <c r="Z1230" s="239"/>
    </row>
    <row r="1231" spans="7:26" x14ac:dyDescent="0.3">
      <c r="G1231" s="225"/>
      <c r="Z1231" s="239"/>
    </row>
    <row r="1232" spans="7:26" x14ac:dyDescent="0.3">
      <c r="G1232" s="225"/>
      <c r="Z1232" s="239"/>
    </row>
    <row r="1233" spans="7:26" x14ac:dyDescent="0.3">
      <c r="G1233" s="225"/>
      <c r="Z1233" s="239"/>
    </row>
    <row r="1234" spans="7:26" x14ac:dyDescent="0.3">
      <c r="G1234" s="225"/>
      <c r="Z1234" s="239"/>
    </row>
    <row r="1235" spans="7:26" x14ac:dyDescent="0.3">
      <c r="G1235" s="225"/>
      <c r="Z1235" s="239"/>
    </row>
    <row r="1236" spans="7:26" x14ac:dyDescent="0.3">
      <c r="G1236" s="225"/>
      <c r="Z1236" s="239"/>
    </row>
    <row r="1237" spans="7:26" x14ac:dyDescent="0.3">
      <c r="G1237" s="225"/>
      <c r="Z1237" s="239"/>
    </row>
    <row r="1238" spans="7:26" x14ac:dyDescent="0.3">
      <c r="G1238" s="225"/>
      <c r="Z1238" s="239"/>
    </row>
    <row r="1239" spans="7:26" x14ac:dyDescent="0.3">
      <c r="G1239" s="225"/>
      <c r="Z1239" s="239"/>
    </row>
    <row r="1240" spans="7:26" x14ac:dyDescent="0.3">
      <c r="G1240" s="225"/>
      <c r="Z1240" s="239"/>
    </row>
    <row r="1241" spans="7:26" x14ac:dyDescent="0.3">
      <c r="G1241" s="225"/>
      <c r="Z1241" s="239"/>
    </row>
    <row r="1242" spans="7:26" x14ac:dyDescent="0.3">
      <c r="G1242" s="225"/>
      <c r="Z1242" s="239"/>
    </row>
    <row r="1243" spans="7:26" x14ac:dyDescent="0.3">
      <c r="G1243" s="225"/>
      <c r="Z1243" s="239"/>
    </row>
    <row r="1244" spans="7:26" x14ac:dyDescent="0.3">
      <c r="G1244" s="225"/>
      <c r="Z1244" s="239"/>
    </row>
    <row r="1245" spans="7:26" x14ac:dyDescent="0.3">
      <c r="Z1245" s="239"/>
    </row>
    <row r="1246" spans="7:26" x14ac:dyDescent="0.3">
      <c r="Z1246" s="239"/>
    </row>
    <row r="1247" spans="7:26" x14ac:dyDescent="0.3">
      <c r="Z1247" s="239"/>
    </row>
    <row r="1248" spans="7:26" x14ac:dyDescent="0.3">
      <c r="Z1248" s="239"/>
    </row>
    <row r="1249" spans="26:26" x14ac:dyDescent="0.3">
      <c r="Z1249" s="239"/>
    </row>
    <row r="1250" spans="26:26" x14ac:dyDescent="0.3">
      <c r="Z1250" s="239"/>
    </row>
    <row r="1251" spans="26:26" x14ac:dyDescent="0.3">
      <c r="Z1251" s="239"/>
    </row>
    <row r="1252" spans="26:26" x14ac:dyDescent="0.3">
      <c r="Z1252" s="239"/>
    </row>
    <row r="1253" spans="26:26" x14ac:dyDescent="0.3">
      <c r="Z1253" s="239"/>
    </row>
    <row r="1254" spans="26:26" x14ac:dyDescent="0.3">
      <c r="Z1254" s="239"/>
    </row>
    <row r="1255" spans="26:26" x14ac:dyDescent="0.3">
      <c r="Z1255" s="239"/>
    </row>
    <row r="1256" spans="26:26" x14ac:dyDescent="0.3">
      <c r="Z1256" s="239"/>
    </row>
    <row r="1257" spans="26:26" x14ac:dyDescent="0.3">
      <c r="Z1257" s="239"/>
    </row>
    <row r="1258" spans="26:26" x14ac:dyDescent="0.3">
      <c r="Z1258" s="239"/>
    </row>
    <row r="1259" spans="26:26" x14ac:dyDescent="0.3">
      <c r="Z1259" s="239"/>
    </row>
    <row r="1260" spans="26:26" x14ac:dyDescent="0.3">
      <c r="Z1260" s="239"/>
    </row>
    <row r="1261" spans="26:26" x14ac:dyDescent="0.3">
      <c r="Z1261" s="239"/>
    </row>
    <row r="1262" spans="26:26" x14ac:dyDescent="0.3">
      <c r="Z1262" s="239"/>
    </row>
    <row r="1263" spans="26:26" x14ac:dyDescent="0.3">
      <c r="Z1263" s="239"/>
    </row>
    <row r="1264" spans="26:26" x14ac:dyDescent="0.3">
      <c r="Z1264" s="239"/>
    </row>
    <row r="1265" spans="26:26" x14ac:dyDescent="0.3">
      <c r="Z1265" s="239"/>
    </row>
    <row r="1266" spans="26:26" x14ac:dyDescent="0.3">
      <c r="Z1266" s="239"/>
    </row>
    <row r="1267" spans="26:26" x14ac:dyDescent="0.3">
      <c r="Z1267" s="239"/>
    </row>
    <row r="1268" spans="26:26" x14ac:dyDescent="0.3">
      <c r="Z1268" s="239"/>
    </row>
    <row r="1269" spans="26:26" x14ac:dyDescent="0.3">
      <c r="Z1269" s="239"/>
    </row>
    <row r="1270" spans="26:26" x14ac:dyDescent="0.3">
      <c r="Z1270" s="239"/>
    </row>
    <row r="1271" spans="26:26" x14ac:dyDescent="0.3">
      <c r="Z1271" s="239"/>
    </row>
    <row r="1272" spans="26:26" x14ac:dyDescent="0.3">
      <c r="Z1272" s="239"/>
    </row>
    <row r="1273" spans="26:26" x14ac:dyDescent="0.3">
      <c r="Z1273" s="239"/>
    </row>
    <row r="1274" spans="26:26" x14ac:dyDescent="0.3">
      <c r="Z1274" s="239"/>
    </row>
    <row r="1275" spans="26:26" x14ac:dyDescent="0.3">
      <c r="Z1275" s="239"/>
    </row>
    <row r="1276" spans="26:26" x14ac:dyDescent="0.3">
      <c r="Z1276" s="239"/>
    </row>
    <row r="1277" spans="26:26" x14ac:dyDescent="0.3">
      <c r="Z1277" s="239"/>
    </row>
    <row r="1278" spans="26:26" x14ac:dyDescent="0.3">
      <c r="Z1278" s="239"/>
    </row>
    <row r="1279" spans="26:26" x14ac:dyDescent="0.3">
      <c r="Z1279" s="239"/>
    </row>
    <row r="1280" spans="26:26" x14ac:dyDescent="0.3">
      <c r="Z1280" s="239"/>
    </row>
    <row r="1281" spans="26:26" x14ac:dyDescent="0.3">
      <c r="Z1281" s="239"/>
    </row>
    <row r="1282" spans="26:26" x14ac:dyDescent="0.3">
      <c r="Z1282" s="239"/>
    </row>
    <row r="1283" spans="26:26" x14ac:dyDescent="0.3">
      <c r="Z1283" s="239"/>
    </row>
    <row r="1284" spans="26:26" x14ac:dyDescent="0.3">
      <c r="Z1284" s="239"/>
    </row>
    <row r="1285" spans="26:26" x14ac:dyDescent="0.3">
      <c r="Z1285" s="239"/>
    </row>
    <row r="1286" spans="26:26" x14ac:dyDescent="0.3">
      <c r="Z1286" s="239"/>
    </row>
    <row r="1287" spans="26:26" x14ac:dyDescent="0.3">
      <c r="Z1287" s="239"/>
    </row>
    <row r="1288" spans="26:26" x14ac:dyDescent="0.3">
      <c r="Z1288" s="239"/>
    </row>
    <row r="1289" spans="26:26" x14ac:dyDescent="0.3">
      <c r="Z1289" s="239"/>
    </row>
    <row r="1290" spans="26:26" x14ac:dyDescent="0.3">
      <c r="Z1290" s="239"/>
    </row>
    <row r="1291" spans="26:26" x14ac:dyDescent="0.3">
      <c r="Z1291" s="239"/>
    </row>
    <row r="1292" spans="26:26" x14ac:dyDescent="0.3">
      <c r="Z1292" s="239"/>
    </row>
    <row r="1293" spans="26:26" x14ac:dyDescent="0.3">
      <c r="Z1293" s="239"/>
    </row>
    <row r="1294" spans="26:26" x14ac:dyDescent="0.3">
      <c r="Z1294" s="239"/>
    </row>
    <row r="1295" spans="26:26" x14ac:dyDescent="0.3">
      <c r="Z1295" s="239"/>
    </row>
    <row r="1296" spans="26:26" x14ac:dyDescent="0.3">
      <c r="Z1296" s="239"/>
    </row>
    <row r="1297" spans="26:26" x14ac:dyDescent="0.3">
      <c r="Z1297" s="239"/>
    </row>
    <row r="1298" spans="26:26" x14ac:dyDescent="0.3">
      <c r="Z1298" s="239"/>
    </row>
    <row r="1299" spans="26:26" x14ac:dyDescent="0.3">
      <c r="Z1299" s="239"/>
    </row>
    <row r="1300" spans="26:26" x14ac:dyDescent="0.3">
      <c r="Z1300" s="239"/>
    </row>
    <row r="1301" spans="26:26" x14ac:dyDescent="0.3">
      <c r="Z1301" s="239"/>
    </row>
    <row r="1302" spans="26:26" x14ac:dyDescent="0.3">
      <c r="Z1302" s="239"/>
    </row>
    <row r="1303" spans="26:26" x14ac:dyDescent="0.3">
      <c r="Z1303" s="239"/>
    </row>
    <row r="1304" spans="26:26" x14ac:dyDescent="0.3">
      <c r="Z1304" s="239"/>
    </row>
    <row r="1305" spans="26:26" x14ac:dyDescent="0.3">
      <c r="Z1305" s="239"/>
    </row>
    <row r="1306" spans="26:26" x14ac:dyDescent="0.3">
      <c r="Z1306" s="239"/>
    </row>
    <row r="1307" spans="26:26" x14ac:dyDescent="0.3">
      <c r="Z1307" s="239"/>
    </row>
    <row r="1308" spans="26:26" x14ac:dyDescent="0.3">
      <c r="Z1308" s="239"/>
    </row>
    <row r="1309" spans="26:26" x14ac:dyDescent="0.3">
      <c r="Z1309" s="239"/>
    </row>
    <row r="1310" spans="26:26" x14ac:dyDescent="0.3">
      <c r="Z1310" s="239"/>
    </row>
    <row r="1311" spans="26:26" x14ac:dyDescent="0.3">
      <c r="Z1311" s="239"/>
    </row>
    <row r="1312" spans="26:26" x14ac:dyDescent="0.3">
      <c r="Z1312" s="239"/>
    </row>
    <row r="1313" spans="26:26" x14ac:dyDescent="0.3">
      <c r="Z1313" s="239"/>
    </row>
    <row r="1314" spans="26:26" x14ac:dyDescent="0.3">
      <c r="Z1314" s="239"/>
    </row>
    <row r="1315" spans="26:26" x14ac:dyDescent="0.3">
      <c r="Z1315" s="239"/>
    </row>
    <row r="1316" spans="26:26" x14ac:dyDescent="0.3">
      <c r="Z1316" s="239"/>
    </row>
    <row r="1317" spans="26:26" x14ac:dyDescent="0.3">
      <c r="Z1317" s="239"/>
    </row>
    <row r="1318" spans="26:26" x14ac:dyDescent="0.3">
      <c r="Z1318" s="239"/>
    </row>
    <row r="1319" spans="26:26" x14ac:dyDescent="0.3">
      <c r="Z1319" s="239"/>
    </row>
    <row r="1320" spans="26:26" x14ac:dyDescent="0.3">
      <c r="Z1320" s="239"/>
    </row>
    <row r="1321" spans="26:26" x14ac:dyDescent="0.3">
      <c r="Z1321" s="239"/>
    </row>
    <row r="1322" spans="26:26" x14ac:dyDescent="0.3">
      <c r="Z1322" s="239"/>
    </row>
    <row r="1323" spans="26:26" x14ac:dyDescent="0.3">
      <c r="Z1323" s="239"/>
    </row>
    <row r="1324" spans="26:26" x14ac:dyDescent="0.3">
      <c r="Z1324" s="239"/>
    </row>
    <row r="1325" spans="26:26" x14ac:dyDescent="0.3">
      <c r="Z1325" s="239"/>
    </row>
    <row r="1326" spans="26:26" x14ac:dyDescent="0.3">
      <c r="Z1326" s="239"/>
    </row>
    <row r="1327" spans="26:26" x14ac:dyDescent="0.3">
      <c r="Z1327" s="239"/>
    </row>
    <row r="1328" spans="26:26" x14ac:dyDescent="0.3">
      <c r="Z1328" s="239"/>
    </row>
    <row r="1329" spans="26:26" x14ac:dyDescent="0.3">
      <c r="Z1329" s="239"/>
    </row>
    <row r="1330" spans="26:26" x14ac:dyDescent="0.3">
      <c r="Z1330" s="239"/>
    </row>
    <row r="1331" spans="26:26" x14ac:dyDescent="0.3">
      <c r="Z1331" s="239"/>
    </row>
    <row r="1332" spans="26:26" x14ac:dyDescent="0.3">
      <c r="Z1332" s="239"/>
    </row>
    <row r="1333" spans="26:26" x14ac:dyDescent="0.3">
      <c r="Z1333" s="239"/>
    </row>
    <row r="1334" spans="26:26" x14ac:dyDescent="0.3">
      <c r="Z1334" s="239"/>
    </row>
    <row r="1335" spans="26:26" x14ac:dyDescent="0.3">
      <c r="Z1335" s="239"/>
    </row>
    <row r="1336" spans="26:26" x14ac:dyDescent="0.3">
      <c r="Z1336" s="239"/>
    </row>
    <row r="1337" spans="26:26" x14ac:dyDescent="0.3">
      <c r="Z1337" s="239"/>
    </row>
    <row r="1338" spans="26:26" x14ac:dyDescent="0.3">
      <c r="Z1338" s="239"/>
    </row>
    <row r="1339" spans="26:26" x14ac:dyDescent="0.3">
      <c r="Z1339" s="239"/>
    </row>
    <row r="1340" spans="26:26" x14ac:dyDescent="0.3">
      <c r="Z1340" s="239"/>
    </row>
    <row r="1341" spans="26:26" x14ac:dyDescent="0.3">
      <c r="Z1341" s="239"/>
    </row>
    <row r="1342" spans="26:26" x14ac:dyDescent="0.3">
      <c r="Z1342" s="239"/>
    </row>
    <row r="1343" spans="26:26" x14ac:dyDescent="0.3">
      <c r="Z1343" s="239"/>
    </row>
    <row r="1344" spans="26:26" x14ac:dyDescent="0.3">
      <c r="Z1344" s="239"/>
    </row>
    <row r="1345" spans="26:26" x14ac:dyDescent="0.3">
      <c r="Z1345" s="239"/>
    </row>
    <row r="1346" spans="26:26" x14ac:dyDescent="0.3">
      <c r="Z1346" s="239"/>
    </row>
    <row r="1347" spans="26:26" x14ac:dyDescent="0.3">
      <c r="Z1347" s="239"/>
    </row>
    <row r="1348" spans="26:26" x14ac:dyDescent="0.3">
      <c r="Z1348" s="239"/>
    </row>
    <row r="1349" spans="26:26" x14ac:dyDescent="0.3">
      <c r="Z1349" s="239"/>
    </row>
    <row r="1350" spans="26:26" x14ac:dyDescent="0.3">
      <c r="Z1350" s="239"/>
    </row>
    <row r="1351" spans="26:26" x14ac:dyDescent="0.3">
      <c r="Z1351" s="239"/>
    </row>
    <row r="1352" spans="26:26" x14ac:dyDescent="0.3">
      <c r="Z1352" s="239"/>
    </row>
    <row r="1353" spans="26:26" x14ac:dyDescent="0.3">
      <c r="Z1353" s="239"/>
    </row>
    <row r="1354" spans="26:26" x14ac:dyDescent="0.3">
      <c r="Z1354" s="239"/>
    </row>
    <row r="1355" spans="26:26" x14ac:dyDescent="0.3">
      <c r="Z1355" s="239"/>
    </row>
    <row r="1356" spans="26:26" x14ac:dyDescent="0.3">
      <c r="Z1356" s="239"/>
    </row>
    <row r="1357" spans="26:26" x14ac:dyDescent="0.3">
      <c r="Z1357" s="239"/>
    </row>
    <row r="1358" spans="26:26" x14ac:dyDescent="0.3">
      <c r="Z1358" s="239"/>
    </row>
    <row r="1359" spans="26:26" x14ac:dyDescent="0.3">
      <c r="Z1359" s="239"/>
    </row>
    <row r="1360" spans="26:26" x14ac:dyDescent="0.3">
      <c r="Z1360" s="239"/>
    </row>
    <row r="1361" spans="26:26" x14ac:dyDescent="0.3">
      <c r="Z1361" s="239"/>
    </row>
    <row r="1362" spans="26:26" x14ac:dyDescent="0.3">
      <c r="Z1362" s="239"/>
    </row>
    <row r="1363" spans="26:26" x14ac:dyDescent="0.3">
      <c r="Z1363" s="239"/>
    </row>
    <row r="1364" spans="26:26" x14ac:dyDescent="0.3">
      <c r="Z1364" s="239"/>
    </row>
    <row r="1365" spans="26:26" x14ac:dyDescent="0.3">
      <c r="Z1365" s="239"/>
    </row>
    <row r="1366" spans="26:26" x14ac:dyDescent="0.3">
      <c r="Z1366" s="239"/>
    </row>
    <row r="1367" spans="26:26" x14ac:dyDescent="0.3">
      <c r="Z1367" s="239"/>
    </row>
    <row r="1368" spans="26:26" x14ac:dyDescent="0.3">
      <c r="Z1368" s="239"/>
    </row>
    <row r="1369" spans="26:26" x14ac:dyDescent="0.3">
      <c r="Z1369" s="239"/>
    </row>
    <row r="1370" spans="26:26" x14ac:dyDescent="0.3">
      <c r="Z1370" s="239"/>
    </row>
    <row r="1371" spans="26:26" x14ac:dyDescent="0.3">
      <c r="Z1371" s="239"/>
    </row>
    <row r="1372" spans="26:26" x14ac:dyDescent="0.3">
      <c r="Z1372" s="239"/>
    </row>
    <row r="1373" spans="26:26" x14ac:dyDescent="0.3">
      <c r="Z1373" s="239"/>
    </row>
    <row r="1374" spans="26:26" x14ac:dyDescent="0.3">
      <c r="Z1374" s="239"/>
    </row>
    <row r="1375" spans="26:26" x14ac:dyDescent="0.3">
      <c r="Z1375" s="239"/>
    </row>
    <row r="1376" spans="26:26" x14ac:dyDescent="0.3">
      <c r="Z1376" s="239"/>
    </row>
    <row r="1377" spans="26:26" x14ac:dyDescent="0.3">
      <c r="Z1377" s="239"/>
    </row>
    <row r="1378" spans="26:26" x14ac:dyDescent="0.3">
      <c r="Z1378" s="239"/>
    </row>
    <row r="1379" spans="26:26" x14ac:dyDescent="0.3">
      <c r="Z1379" s="239"/>
    </row>
    <row r="1380" spans="26:26" x14ac:dyDescent="0.3">
      <c r="Z1380" s="239"/>
    </row>
    <row r="1381" spans="26:26" x14ac:dyDescent="0.3">
      <c r="Z1381" s="239"/>
    </row>
    <row r="1382" spans="26:26" x14ac:dyDescent="0.3">
      <c r="Z1382" s="239"/>
    </row>
    <row r="1383" spans="26:26" x14ac:dyDescent="0.3">
      <c r="Z1383" s="239"/>
    </row>
    <row r="1384" spans="26:26" x14ac:dyDescent="0.3">
      <c r="Z1384" s="239"/>
    </row>
    <row r="1385" spans="26:26" x14ac:dyDescent="0.3">
      <c r="Z1385" s="239"/>
    </row>
    <row r="1386" spans="26:26" x14ac:dyDescent="0.3">
      <c r="Z1386" s="239"/>
    </row>
    <row r="1387" spans="26:26" x14ac:dyDescent="0.3">
      <c r="Z1387" s="239"/>
    </row>
    <row r="1388" spans="26:26" x14ac:dyDescent="0.3">
      <c r="Z1388" s="239"/>
    </row>
    <row r="1389" spans="26:26" x14ac:dyDescent="0.3">
      <c r="Z1389" s="239"/>
    </row>
    <row r="1390" spans="26:26" x14ac:dyDescent="0.3">
      <c r="Z1390" s="239"/>
    </row>
    <row r="1391" spans="26:26" x14ac:dyDescent="0.3">
      <c r="Z1391" s="239"/>
    </row>
    <row r="1392" spans="26:26" x14ac:dyDescent="0.3">
      <c r="Z1392" s="239"/>
    </row>
    <row r="1393" spans="26:26" x14ac:dyDescent="0.3">
      <c r="Z1393" s="239"/>
    </row>
    <row r="1394" spans="26:26" x14ac:dyDescent="0.3">
      <c r="Z1394" s="239"/>
    </row>
    <row r="1395" spans="26:26" x14ac:dyDescent="0.3">
      <c r="Z1395" s="239"/>
    </row>
    <row r="1396" spans="26:26" x14ac:dyDescent="0.3">
      <c r="Z1396" s="239"/>
    </row>
    <row r="1397" spans="26:26" x14ac:dyDescent="0.3">
      <c r="Z1397" s="239"/>
    </row>
    <row r="1398" spans="26:26" x14ac:dyDescent="0.3">
      <c r="Z1398" s="239"/>
    </row>
    <row r="1399" spans="26:26" x14ac:dyDescent="0.3">
      <c r="Z1399" s="239"/>
    </row>
    <row r="1400" spans="26:26" x14ac:dyDescent="0.3">
      <c r="Z1400" s="239"/>
    </row>
    <row r="1401" spans="26:26" x14ac:dyDescent="0.3">
      <c r="Z1401" s="239"/>
    </row>
    <row r="1402" spans="26:26" x14ac:dyDescent="0.3">
      <c r="Z1402" s="239"/>
    </row>
    <row r="1403" spans="26:26" x14ac:dyDescent="0.3">
      <c r="Z1403" s="239"/>
    </row>
    <row r="1404" spans="26:26" x14ac:dyDescent="0.3">
      <c r="Z1404" s="239"/>
    </row>
    <row r="1405" spans="26:26" x14ac:dyDescent="0.3">
      <c r="Z1405" s="239"/>
    </row>
    <row r="1406" spans="26:26" x14ac:dyDescent="0.3">
      <c r="Z1406" s="239"/>
    </row>
    <row r="1407" spans="26:26" x14ac:dyDescent="0.3">
      <c r="Z1407" s="239"/>
    </row>
    <row r="1408" spans="26:26" x14ac:dyDescent="0.3">
      <c r="Z1408" s="239"/>
    </row>
    <row r="1409" spans="26:26" x14ac:dyDescent="0.3">
      <c r="Z1409" s="239"/>
    </row>
    <row r="1410" spans="26:26" x14ac:dyDescent="0.3">
      <c r="Z1410" s="239"/>
    </row>
    <row r="1411" spans="26:26" x14ac:dyDescent="0.3">
      <c r="Z1411" s="239"/>
    </row>
    <row r="1412" spans="26:26" x14ac:dyDescent="0.3">
      <c r="Z1412" s="239"/>
    </row>
    <row r="1413" spans="26:26" x14ac:dyDescent="0.3">
      <c r="Z1413" s="239"/>
    </row>
    <row r="1414" spans="26:26" x14ac:dyDescent="0.3">
      <c r="Z1414" s="239"/>
    </row>
    <row r="1415" spans="26:26" x14ac:dyDescent="0.3">
      <c r="Z1415" s="239"/>
    </row>
    <row r="1416" spans="26:26" x14ac:dyDescent="0.3">
      <c r="Z1416" s="239"/>
    </row>
    <row r="1417" spans="26:26" x14ac:dyDescent="0.3">
      <c r="Z1417" s="239"/>
    </row>
    <row r="1418" spans="26:26" x14ac:dyDescent="0.3">
      <c r="Z1418" s="239"/>
    </row>
    <row r="1419" spans="26:26" x14ac:dyDescent="0.3">
      <c r="Z1419" s="239"/>
    </row>
    <row r="1420" spans="26:26" x14ac:dyDescent="0.3">
      <c r="Z1420" s="239"/>
    </row>
    <row r="1421" spans="26:26" x14ac:dyDescent="0.3">
      <c r="Z1421" s="239"/>
    </row>
    <row r="1422" spans="26:26" x14ac:dyDescent="0.3">
      <c r="Z1422" s="239"/>
    </row>
    <row r="1423" spans="26:26" x14ac:dyDescent="0.3">
      <c r="Z1423" s="239"/>
    </row>
    <row r="1424" spans="26:26" x14ac:dyDescent="0.3">
      <c r="Z1424" s="239"/>
    </row>
    <row r="1425" spans="26:26" x14ac:dyDescent="0.3">
      <c r="Z1425" s="239"/>
    </row>
    <row r="1426" spans="26:26" x14ac:dyDescent="0.3">
      <c r="Z1426" s="239"/>
    </row>
    <row r="1427" spans="26:26" x14ac:dyDescent="0.3">
      <c r="Z1427" s="239"/>
    </row>
    <row r="1428" spans="26:26" x14ac:dyDescent="0.3">
      <c r="Z1428" s="239"/>
    </row>
    <row r="1429" spans="26:26" x14ac:dyDescent="0.3">
      <c r="Z1429" s="239"/>
    </row>
    <row r="1430" spans="26:26" x14ac:dyDescent="0.3">
      <c r="Z1430" s="239"/>
    </row>
    <row r="1431" spans="26:26" x14ac:dyDescent="0.3">
      <c r="Z1431" s="239"/>
    </row>
    <row r="1432" spans="26:26" x14ac:dyDescent="0.3">
      <c r="Z1432" s="239"/>
    </row>
    <row r="1433" spans="26:26" x14ac:dyDescent="0.3">
      <c r="Z1433" s="239"/>
    </row>
    <row r="1434" spans="26:26" x14ac:dyDescent="0.3">
      <c r="Z1434" s="239"/>
    </row>
    <row r="1435" spans="26:26" x14ac:dyDescent="0.3">
      <c r="Z1435" s="239"/>
    </row>
    <row r="1436" spans="26:26" x14ac:dyDescent="0.3">
      <c r="Z1436" s="239"/>
    </row>
    <row r="1437" spans="26:26" x14ac:dyDescent="0.3">
      <c r="Z1437" s="239"/>
    </row>
    <row r="1438" spans="26:26" x14ac:dyDescent="0.3">
      <c r="Z1438" s="239"/>
    </row>
    <row r="1439" spans="26:26" x14ac:dyDescent="0.3">
      <c r="Z1439" s="239"/>
    </row>
    <row r="1440" spans="26:26" x14ac:dyDescent="0.3">
      <c r="Z1440" s="239"/>
    </row>
    <row r="1441" spans="26:26" x14ac:dyDescent="0.3">
      <c r="Z1441" s="239"/>
    </row>
    <row r="1442" spans="26:26" x14ac:dyDescent="0.3">
      <c r="Z1442" s="239"/>
    </row>
    <row r="1443" spans="26:26" x14ac:dyDescent="0.3">
      <c r="Z1443" s="239"/>
    </row>
    <row r="1444" spans="26:26" x14ac:dyDescent="0.3">
      <c r="Z1444" s="239"/>
    </row>
    <row r="1445" spans="26:26" x14ac:dyDescent="0.3">
      <c r="Z1445" s="239"/>
    </row>
    <row r="1446" spans="26:26" x14ac:dyDescent="0.3">
      <c r="Z1446" s="239"/>
    </row>
    <row r="1447" spans="26:26" x14ac:dyDescent="0.3">
      <c r="Z1447" s="239"/>
    </row>
    <row r="1448" spans="26:26" x14ac:dyDescent="0.3">
      <c r="Z1448" s="239"/>
    </row>
    <row r="1449" spans="26:26" x14ac:dyDescent="0.3">
      <c r="Z1449" s="239"/>
    </row>
    <row r="1450" spans="26:26" x14ac:dyDescent="0.3">
      <c r="Z1450" s="239"/>
    </row>
    <row r="1451" spans="26:26" x14ac:dyDescent="0.3">
      <c r="Z1451" s="239"/>
    </row>
    <row r="1452" spans="26:26" x14ac:dyDescent="0.3">
      <c r="Z1452" s="239"/>
    </row>
    <row r="1453" spans="26:26" x14ac:dyDescent="0.3">
      <c r="Z1453" s="239"/>
    </row>
    <row r="1454" spans="26:26" x14ac:dyDescent="0.3">
      <c r="Z1454" s="239"/>
    </row>
    <row r="1455" spans="26:26" x14ac:dyDescent="0.3">
      <c r="Z1455" s="239"/>
    </row>
    <row r="1456" spans="26:26" x14ac:dyDescent="0.3">
      <c r="Z1456" s="239"/>
    </row>
    <row r="1457" spans="26:26" x14ac:dyDescent="0.3">
      <c r="Z1457" s="239"/>
    </row>
    <row r="1458" spans="26:26" x14ac:dyDescent="0.3">
      <c r="Z1458" s="239"/>
    </row>
    <row r="1459" spans="26:26" x14ac:dyDescent="0.3">
      <c r="Z1459" s="239"/>
    </row>
    <row r="1460" spans="26:26" x14ac:dyDescent="0.3">
      <c r="Z1460" s="239"/>
    </row>
    <row r="1461" spans="26:26" x14ac:dyDescent="0.3">
      <c r="Z1461" s="239"/>
    </row>
    <row r="1462" spans="26:26" x14ac:dyDescent="0.3">
      <c r="Z1462" s="239"/>
    </row>
    <row r="1463" spans="26:26" x14ac:dyDescent="0.3">
      <c r="Z1463" s="239"/>
    </row>
    <row r="1464" spans="26:26" x14ac:dyDescent="0.3">
      <c r="Z1464" s="239"/>
    </row>
    <row r="1465" spans="26:26" x14ac:dyDescent="0.3">
      <c r="Z1465" s="239"/>
    </row>
    <row r="1466" spans="26:26" x14ac:dyDescent="0.3">
      <c r="Z1466" s="239"/>
    </row>
    <row r="1467" spans="26:26" x14ac:dyDescent="0.3">
      <c r="Z1467" s="239"/>
    </row>
    <row r="1468" spans="26:26" x14ac:dyDescent="0.3">
      <c r="Z1468" s="239"/>
    </row>
    <row r="1469" spans="26:26" x14ac:dyDescent="0.3">
      <c r="Z1469" s="239"/>
    </row>
    <row r="1470" spans="26:26" x14ac:dyDescent="0.3">
      <c r="Z1470" s="239"/>
    </row>
    <row r="1471" spans="26:26" x14ac:dyDescent="0.3">
      <c r="Z1471" s="239"/>
    </row>
    <row r="1472" spans="26:26" x14ac:dyDescent="0.3">
      <c r="Z1472" s="239"/>
    </row>
    <row r="1473" spans="26:26" x14ac:dyDescent="0.3">
      <c r="Z1473" s="239"/>
    </row>
    <row r="1474" spans="26:26" x14ac:dyDescent="0.3">
      <c r="Z1474" s="239"/>
    </row>
    <row r="1475" spans="26:26" x14ac:dyDescent="0.3">
      <c r="Z1475" s="239"/>
    </row>
    <row r="1476" spans="26:26" x14ac:dyDescent="0.3">
      <c r="Z1476" s="239"/>
    </row>
    <row r="1477" spans="26:26" x14ac:dyDescent="0.3">
      <c r="Z1477" s="239"/>
    </row>
    <row r="1478" spans="26:26" x14ac:dyDescent="0.3">
      <c r="Z1478" s="239"/>
    </row>
    <row r="1479" spans="26:26" x14ac:dyDescent="0.3">
      <c r="Z1479" s="239"/>
    </row>
    <row r="1480" spans="26:26" x14ac:dyDescent="0.3">
      <c r="Z1480" s="239"/>
    </row>
    <row r="1481" spans="26:26" x14ac:dyDescent="0.3">
      <c r="Z1481" s="239"/>
    </row>
    <row r="1482" spans="26:26" x14ac:dyDescent="0.3">
      <c r="Z1482" s="239"/>
    </row>
    <row r="1483" spans="26:26" x14ac:dyDescent="0.3">
      <c r="Z1483" s="239"/>
    </row>
    <row r="1484" spans="26:26" x14ac:dyDescent="0.3">
      <c r="Z1484" s="239"/>
    </row>
    <row r="1485" spans="26:26" x14ac:dyDescent="0.3">
      <c r="Z1485" s="239"/>
    </row>
    <row r="1486" spans="26:26" x14ac:dyDescent="0.3">
      <c r="Z1486" s="239"/>
    </row>
    <row r="1487" spans="26:26" x14ac:dyDescent="0.3">
      <c r="Z1487" s="239"/>
    </row>
    <row r="1488" spans="26:26" x14ac:dyDescent="0.3">
      <c r="Z1488" s="239"/>
    </row>
    <row r="1489" spans="26:26" x14ac:dyDescent="0.3">
      <c r="Z1489" s="239"/>
    </row>
    <row r="1490" spans="26:26" x14ac:dyDescent="0.3">
      <c r="Z1490" s="239"/>
    </row>
    <row r="1491" spans="26:26" x14ac:dyDescent="0.3">
      <c r="Z1491" s="239"/>
    </row>
    <row r="1492" spans="26:26" x14ac:dyDescent="0.3">
      <c r="Z1492" s="239"/>
    </row>
    <row r="1493" spans="26:26" x14ac:dyDescent="0.3">
      <c r="Z1493" s="239"/>
    </row>
    <row r="1494" spans="26:26" x14ac:dyDescent="0.3">
      <c r="Z1494" s="239"/>
    </row>
    <row r="1495" spans="26:26" x14ac:dyDescent="0.3">
      <c r="Z1495" s="239"/>
    </row>
    <row r="1496" spans="26:26" x14ac:dyDescent="0.3">
      <c r="Z1496" s="239"/>
    </row>
    <row r="1497" spans="26:26" x14ac:dyDescent="0.3">
      <c r="Z1497" s="239"/>
    </row>
    <row r="1498" spans="26:26" x14ac:dyDescent="0.3">
      <c r="Z1498" s="239"/>
    </row>
    <row r="1499" spans="26:26" x14ac:dyDescent="0.3">
      <c r="Z1499" s="239"/>
    </row>
    <row r="1500" spans="26:26" x14ac:dyDescent="0.3">
      <c r="Z1500" s="239"/>
    </row>
    <row r="1501" spans="26:26" x14ac:dyDescent="0.3">
      <c r="Z1501" s="239"/>
    </row>
    <row r="1502" spans="26:26" x14ac:dyDescent="0.3">
      <c r="Z1502" s="239"/>
    </row>
    <row r="1503" spans="26:26" x14ac:dyDescent="0.3">
      <c r="Z1503" s="239"/>
    </row>
    <row r="1504" spans="26:26" x14ac:dyDescent="0.3">
      <c r="Z1504" s="239"/>
    </row>
    <row r="1505" spans="26:26" x14ac:dyDescent="0.3">
      <c r="Z1505" s="239"/>
    </row>
    <row r="1506" spans="26:26" x14ac:dyDescent="0.3">
      <c r="Z1506" s="239"/>
    </row>
    <row r="1507" spans="26:26" x14ac:dyDescent="0.3">
      <c r="Z1507" s="239"/>
    </row>
    <row r="1508" spans="26:26" x14ac:dyDescent="0.3">
      <c r="Z1508" s="239"/>
    </row>
    <row r="1509" spans="26:26" x14ac:dyDescent="0.3">
      <c r="Z1509" s="239"/>
    </row>
    <row r="1510" spans="26:26" x14ac:dyDescent="0.3">
      <c r="Z1510" s="239"/>
    </row>
    <row r="1511" spans="26:26" x14ac:dyDescent="0.3">
      <c r="Z1511" s="239"/>
    </row>
    <row r="1512" spans="26:26" x14ac:dyDescent="0.3">
      <c r="Z1512" s="239"/>
    </row>
    <row r="1513" spans="26:26" x14ac:dyDescent="0.3">
      <c r="Z1513" s="239"/>
    </row>
    <row r="1514" spans="26:26" x14ac:dyDescent="0.3">
      <c r="Z1514" s="239"/>
    </row>
    <row r="1515" spans="26:26" x14ac:dyDescent="0.3">
      <c r="Z1515" s="239"/>
    </row>
    <row r="1516" spans="26:26" x14ac:dyDescent="0.3">
      <c r="Z1516" s="239"/>
    </row>
    <row r="1517" spans="26:26" x14ac:dyDescent="0.3">
      <c r="Z1517" s="239"/>
    </row>
    <row r="1518" spans="26:26" x14ac:dyDescent="0.3">
      <c r="Z1518" s="239"/>
    </row>
    <row r="1519" spans="26:26" x14ac:dyDescent="0.3">
      <c r="Z1519" s="239"/>
    </row>
    <row r="1520" spans="26:26" x14ac:dyDescent="0.3">
      <c r="Z1520" s="239"/>
    </row>
    <row r="1521" spans="26:26" x14ac:dyDescent="0.3">
      <c r="Z1521" s="239"/>
    </row>
    <row r="1522" spans="26:26" x14ac:dyDescent="0.3">
      <c r="Z1522" s="239"/>
    </row>
    <row r="1523" spans="26:26" x14ac:dyDescent="0.3">
      <c r="Z1523" s="239"/>
    </row>
    <row r="1524" spans="26:26" x14ac:dyDescent="0.3">
      <c r="Z1524" s="239"/>
    </row>
    <row r="1525" spans="26:26" x14ac:dyDescent="0.3">
      <c r="Z1525" s="239"/>
    </row>
    <row r="1526" spans="26:26" x14ac:dyDescent="0.3">
      <c r="Z1526" s="239"/>
    </row>
    <row r="1527" spans="26:26" x14ac:dyDescent="0.3">
      <c r="Z1527" s="239"/>
    </row>
    <row r="1528" spans="26:26" x14ac:dyDescent="0.3">
      <c r="Z1528" s="239"/>
    </row>
    <row r="1529" spans="26:26" x14ac:dyDescent="0.3">
      <c r="Z1529" s="239"/>
    </row>
    <row r="1530" spans="26:26" x14ac:dyDescent="0.3">
      <c r="Z1530" s="239"/>
    </row>
    <row r="1531" spans="26:26" x14ac:dyDescent="0.3">
      <c r="Z1531" s="239"/>
    </row>
    <row r="1532" spans="26:26" x14ac:dyDescent="0.3">
      <c r="Z1532" s="239"/>
    </row>
    <row r="1533" spans="26:26" x14ac:dyDescent="0.3">
      <c r="Z1533" s="239"/>
    </row>
    <row r="1534" spans="26:26" x14ac:dyDescent="0.3">
      <c r="Z1534" s="239"/>
    </row>
    <row r="1535" spans="26:26" x14ac:dyDescent="0.3">
      <c r="Z1535" s="239"/>
    </row>
    <row r="1536" spans="26:26" x14ac:dyDescent="0.3">
      <c r="Z1536" s="239"/>
    </row>
    <row r="1537" spans="26:26" x14ac:dyDescent="0.3">
      <c r="Z1537" s="239"/>
    </row>
    <row r="1538" spans="26:26" x14ac:dyDescent="0.3">
      <c r="Z1538" s="239"/>
    </row>
    <row r="1539" spans="26:26" x14ac:dyDescent="0.3">
      <c r="Z1539" s="239"/>
    </row>
    <row r="1540" spans="26:26" x14ac:dyDescent="0.3">
      <c r="Z1540" s="239"/>
    </row>
    <row r="1541" spans="26:26" x14ac:dyDescent="0.3">
      <c r="Z1541" s="239"/>
    </row>
    <row r="1542" spans="26:26" x14ac:dyDescent="0.3">
      <c r="Z1542" s="239"/>
    </row>
    <row r="1543" spans="26:26" x14ac:dyDescent="0.3">
      <c r="Z1543" s="239"/>
    </row>
    <row r="1544" spans="26:26" x14ac:dyDescent="0.3">
      <c r="Z1544" s="239"/>
    </row>
    <row r="1545" spans="26:26" x14ac:dyDescent="0.3">
      <c r="Z1545" s="239"/>
    </row>
    <row r="1546" spans="26:26" x14ac:dyDescent="0.3">
      <c r="Z1546" s="239"/>
    </row>
    <row r="1547" spans="26:26" x14ac:dyDescent="0.3">
      <c r="Z1547" s="239"/>
    </row>
    <row r="1548" spans="26:26" x14ac:dyDescent="0.3">
      <c r="Z1548" s="239"/>
    </row>
    <row r="1549" spans="26:26" x14ac:dyDescent="0.3">
      <c r="Z1549" s="239"/>
    </row>
    <row r="1550" spans="26:26" x14ac:dyDescent="0.3">
      <c r="Z1550" s="239"/>
    </row>
    <row r="1551" spans="26:26" x14ac:dyDescent="0.3">
      <c r="Z1551" s="239"/>
    </row>
    <row r="1552" spans="26:26" x14ac:dyDescent="0.3">
      <c r="Z1552" s="239"/>
    </row>
    <row r="1553" spans="26:26" x14ac:dyDescent="0.3">
      <c r="Z1553" s="239"/>
    </row>
    <row r="1554" spans="26:26" x14ac:dyDescent="0.3">
      <c r="Z1554" s="239"/>
    </row>
    <row r="1555" spans="26:26" x14ac:dyDescent="0.3">
      <c r="Z1555" s="239"/>
    </row>
    <row r="1556" spans="26:26" x14ac:dyDescent="0.3">
      <c r="Z1556" s="239"/>
    </row>
    <row r="1557" spans="26:26" x14ac:dyDescent="0.3">
      <c r="Z1557" s="239"/>
    </row>
    <row r="1558" spans="26:26" x14ac:dyDescent="0.3">
      <c r="Z1558" s="239"/>
    </row>
    <row r="1559" spans="26:26" x14ac:dyDescent="0.3">
      <c r="Z1559" s="239"/>
    </row>
    <row r="1560" spans="26:26" x14ac:dyDescent="0.3">
      <c r="Z1560" s="239"/>
    </row>
    <row r="1561" spans="26:26" x14ac:dyDescent="0.3">
      <c r="Z1561" s="239"/>
    </row>
    <row r="1562" spans="26:26" x14ac:dyDescent="0.3">
      <c r="Z1562" s="239"/>
    </row>
    <row r="1563" spans="26:26" x14ac:dyDescent="0.3">
      <c r="Z1563" s="239"/>
    </row>
    <row r="1564" spans="26:26" x14ac:dyDescent="0.3">
      <c r="Z1564" s="239"/>
    </row>
    <row r="1565" spans="26:26" x14ac:dyDescent="0.3">
      <c r="Z1565" s="239"/>
    </row>
    <row r="1566" spans="26:26" x14ac:dyDescent="0.3">
      <c r="Z1566" s="239"/>
    </row>
    <row r="1567" spans="26:26" x14ac:dyDescent="0.3">
      <c r="Z1567" s="239"/>
    </row>
    <row r="1568" spans="26:26" x14ac:dyDescent="0.3">
      <c r="Z1568" s="239"/>
    </row>
    <row r="1569" spans="26:26" x14ac:dyDescent="0.3">
      <c r="Z1569" s="239"/>
    </row>
    <row r="1570" spans="26:26" x14ac:dyDescent="0.3">
      <c r="Z1570" s="239"/>
    </row>
    <row r="1571" spans="26:26" x14ac:dyDescent="0.3">
      <c r="Z1571" s="239"/>
    </row>
    <row r="1572" spans="26:26" x14ac:dyDescent="0.3">
      <c r="Z1572" s="239"/>
    </row>
    <row r="1573" spans="26:26" x14ac:dyDescent="0.3">
      <c r="Z1573" s="239"/>
    </row>
    <row r="1574" spans="26:26" x14ac:dyDescent="0.3">
      <c r="Z1574" s="239"/>
    </row>
    <row r="1575" spans="26:26" x14ac:dyDescent="0.3">
      <c r="Z1575" s="239"/>
    </row>
    <row r="1576" spans="26:26" x14ac:dyDescent="0.3">
      <c r="Z1576" s="239"/>
    </row>
    <row r="1577" spans="26:26" x14ac:dyDescent="0.3">
      <c r="Z1577" s="239"/>
    </row>
    <row r="1578" spans="26:26" x14ac:dyDescent="0.3">
      <c r="Z1578" s="239"/>
    </row>
    <row r="1579" spans="26:26" x14ac:dyDescent="0.3">
      <c r="Z1579" s="239"/>
    </row>
    <row r="1580" spans="26:26" x14ac:dyDescent="0.3">
      <c r="Z1580" s="239"/>
    </row>
    <row r="1581" spans="26:26" x14ac:dyDescent="0.3">
      <c r="Z1581" s="239"/>
    </row>
    <row r="1582" spans="26:26" x14ac:dyDescent="0.3">
      <c r="Z1582" s="239"/>
    </row>
    <row r="1583" spans="26:26" x14ac:dyDescent="0.3">
      <c r="Z1583" s="239"/>
    </row>
    <row r="1584" spans="26:26" x14ac:dyDescent="0.3">
      <c r="Z1584" s="239"/>
    </row>
    <row r="1585" spans="26:26" x14ac:dyDescent="0.3">
      <c r="Z1585" s="239"/>
    </row>
    <row r="1586" spans="26:26" x14ac:dyDescent="0.3">
      <c r="Z1586" s="239"/>
    </row>
    <row r="1587" spans="26:26" x14ac:dyDescent="0.3">
      <c r="Z1587" s="239"/>
    </row>
    <row r="1588" spans="26:26" x14ac:dyDescent="0.3">
      <c r="Z1588" s="239"/>
    </row>
    <row r="1589" spans="26:26" x14ac:dyDescent="0.3">
      <c r="Z1589" s="239"/>
    </row>
    <row r="1590" spans="26:26" x14ac:dyDescent="0.3">
      <c r="Z1590" s="239"/>
    </row>
    <row r="1591" spans="26:26" x14ac:dyDescent="0.3">
      <c r="Z1591" s="239"/>
    </row>
    <row r="1592" spans="26:26" x14ac:dyDescent="0.3">
      <c r="Z1592" s="239"/>
    </row>
    <row r="1593" spans="26:26" x14ac:dyDescent="0.3">
      <c r="Z1593" s="239"/>
    </row>
    <row r="1594" spans="26:26" x14ac:dyDescent="0.3">
      <c r="Z1594" s="239"/>
    </row>
    <row r="1595" spans="26:26" x14ac:dyDescent="0.3">
      <c r="Z1595" s="239"/>
    </row>
    <row r="1596" spans="26:26" x14ac:dyDescent="0.3">
      <c r="Z1596" s="239"/>
    </row>
    <row r="1597" spans="26:26" x14ac:dyDescent="0.3">
      <c r="Z1597" s="239"/>
    </row>
    <row r="1598" spans="26:26" x14ac:dyDescent="0.3">
      <c r="Z1598" s="239"/>
    </row>
    <row r="1599" spans="26:26" x14ac:dyDescent="0.3">
      <c r="Z1599" s="239"/>
    </row>
    <row r="1600" spans="26:26" x14ac:dyDescent="0.3">
      <c r="Z1600" s="239"/>
    </row>
    <row r="1601" spans="26:26" x14ac:dyDescent="0.3">
      <c r="Z1601" s="239"/>
    </row>
    <row r="1602" spans="26:26" x14ac:dyDescent="0.3">
      <c r="Z1602" s="239"/>
    </row>
    <row r="1603" spans="26:26" x14ac:dyDescent="0.3">
      <c r="Z1603" s="239"/>
    </row>
    <row r="1604" spans="26:26" x14ac:dyDescent="0.3">
      <c r="Z1604" s="239"/>
    </row>
    <row r="1605" spans="26:26" x14ac:dyDescent="0.3">
      <c r="Z1605" s="239"/>
    </row>
    <row r="1606" spans="26:26" x14ac:dyDescent="0.3">
      <c r="Z1606" s="239"/>
    </row>
    <row r="1607" spans="26:26" x14ac:dyDescent="0.3">
      <c r="Z1607" s="239"/>
    </row>
    <row r="1608" spans="26:26" x14ac:dyDescent="0.3">
      <c r="Z1608" s="239"/>
    </row>
    <row r="1609" spans="26:26" x14ac:dyDescent="0.3">
      <c r="Z1609" s="239"/>
    </row>
    <row r="1610" spans="26:26" x14ac:dyDescent="0.3">
      <c r="Z1610" s="239"/>
    </row>
    <row r="1611" spans="26:26" x14ac:dyDescent="0.3">
      <c r="Z1611" s="239"/>
    </row>
    <row r="1612" spans="26:26" x14ac:dyDescent="0.3">
      <c r="Z1612" s="239"/>
    </row>
    <row r="1613" spans="26:26" x14ac:dyDescent="0.3">
      <c r="Z1613" s="239"/>
    </row>
    <row r="1614" spans="26:26" x14ac:dyDescent="0.3">
      <c r="Z1614" s="239"/>
    </row>
    <row r="1615" spans="26:26" x14ac:dyDescent="0.3">
      <c r="Z1615" s="239"/>
    </row>
    <row r="1616" spans="26:26" x14ac:dyDescent="0.3">
      <c r="Z1616" s="239"/>
    </row>
    <row r="1617" spans="26:26" x14ac:dyDescent="0.3">
      <c r="Z1617" s="239"/>
    </row>
    <row r="1618" spans="26:26" x14ac:dyDescent="0.3">
      <c r="Z1618" s="239"/>
    </row>
    <row r="1619" spans="26:26" x14ac:dyDescent="0.3">
      <c r="Z1619" s="239"/>
    </row>
    <row r="1620" spans="26:26" x14ac:dyDescent="0.3">
      <c r="Z1620" s="239"/>
    </row>
    <row r="1621" spans="26:26" x14ac:dyDescent="0.3">
      <c r="Z1621" s="239"/>
    </row>
    <row r="1622" spans="26:26" x14ac:dyDescent="0.3">
      <c r="Z1622" s="239"/>
    </row>
    <row r="1623" spans="26:26" x14ac:dyDescent="0.3">
      <c r="Z1623" s="239"/>
    </row>
    <row r="1624" spans="26:26" x14ac:dyDescent="0.3">
      <c r="Z1624" s="239"/>
    </row>
    <row r="1625" spans="26:26" x14ac:dyDescent="0.3">
      <c r="Z1625" s="239"/>
    </row>
    <row r="1626" spans="26:26" x14ac:dyDescent="0.3">
      <c r="Z1626" s="239"/>
    </row>
    <row r="1627" spans="26:26" x14ac:dyDescent="0.3">
      <c r="Z1627" s="239"/>
    </row>
    <row r="1628" spans="26:26" x14ac:dyDescent="0.3">
      <c r="Z1628" s="239"/>
    </row>
    <row r="1629" spans="26:26" x14ac:dyDescent="0.3">
      <c r="Z1629" s="239"/>
    </row>
    <row r="1630" spans="26:26" x14ac:dyDescent="0.3">
      <c r="Z1630" s="239"/>
    </row>
    <row r="1631" spans="26:26" x14ac:dyDescent="0.3">
      <c r="Z1631" s="239"/>
    </row>
    <row r="1632" spans="26:26" x14ac:dyDescent="0.3">
      <c r="Z1632" s="239"/>
    </row>
    <row r="1633" spans="26:26" x14ac:dyDescent="0.3">
      <c r="Z1633" s="239"/>
    </row>
    <row r="1634" spans="26:26" x14ac:dyDescent="0.3">
      <c r="Z1634" s="239"/>
    </row>
    <row r="1635" spans="26:26" x14ac:dyDescent="0.3">
      <c r="Z1635" s="239"/>
    </row>
    <row r="1636" spans="26:26" x14ac:dyDescent="0.3">
      <c r="Z1636" s="239"/>
    </row>
    <row r="1637" spans="26:26" x14ac:dyDescent="0.3">
      <c r="Z1637" s="239"/>
    </row>
    <row r="1638" spans="26:26" x14ac:dyDescent="0.3">
      <c r="Z1638" s="239"/>
    </row>
    <row r="1639" spans="26:26" x14ac:dyDescent="0.3">
      <c r="Z1639" s="239"/>
    </row>
    <row r="1640" spans="26:26" x14ac:dyDescent="0.3">
      <c r="Z1640" s="239"/>
    </row>
    <row r="1641" spans="26:26" x14ac:dyDescent="0.3">
      <c r="Z1641" s="239"/>
    </row>
    <row r="1642" spans="26:26" x14ac:dyDescent="0.3">
      <c r="Z1642" s="239"/>
    </row>
    <row r="1643" spans="26:26" x14ac:dyDescent="0.3">
      <c r="Z1643" s="239"/>
    </row>
    <row r="1644" spans="26:26" x14ac:dyDescent="0.3">
      <c r="Z1644" s="239"/>
    </row>
    <row r="1645" spans="26:26" x14ac:dyDescent="0.3">
      <c r="Z1645" s="239"/>
    </row>
    <row r="1646" spans="26:26" x14ac:dyDescent="0.3">
      <c r="Z1646" s="239"/>
    </row>
    <row r="1647" spans="26:26" x14ac:dyDescent="0.3">
      <c r="Z1647" s="239"/>
    </row>
    <row r="1648" spans="26:26" x14ac:dyDescent="0.3">
      <c r="Z1648" s="239"/>
    </row>
    <row r="1649" spans="26:26" x14ac:dyDescent="0.3">
      <c r="Z1649" s="239"/>
    </row>
    <row r="1650" spans="26:26" x14ac:dyDescent="0.3">
      <c r="Z1650" s="239"/>
    </row>
    <row r="1651" spans="26:26" x14ac:dyDescent="0.3">
      <c r="Z1651" s="239"/>
    </row>
    <row r="1652" spans="26:26" x14ac:dyDescent="0.3">
      <c r="Z1652" s="239"/>
    </row>
    <row r="1653" spans="26:26" x14ac:dyDescent="0.3">
      <c r="Z1653" s="239"/>
    </row>
    <row r="1654" spans="26:26" x14ac:dyDescent="0.3">
      <c r="Z1654" s="239"/>
    </row>
    <row r="1655" spans="26:26" x14ac:dyDescent="0.3">
      <c r="Z1655" s="239"/>
    </row>
    <row r="1656" spans="26:26" x14ac:dyDescent="0.3">
      <c r="Z1656" s="239"/>
    </row>
    <row r="1657" spans="26:26" x14ac:dyDescent="0.3">
      <c r="Z1657" s="239"/>
    </row>
    <row r="1658" spans="26:26" x14ac:dyDescent="0.3">
      <c r="Z1658" s="239"/>
    </row>
    <row r="1659" spans="26:26" x14ac:dyDescent="0.3">
      <c r="Z1659" s="239"/>
    </row>
    <row r="1660" spans="26:26" x14ac:dyDescent="0.3">
      <c r="Z1660" s="239"/>
    </row>
    <row r="1661" spans="26:26" x14ac:dyDescent="0.3">
      <c r="Z1661" s="239"/>
    </row>
    <row r="1662" spans="26:26" x14ac:dyDescent="0.3">
      <c r="Z1662" s="239"/>
    </row>
    <row r="1663" spans="26:26" x14ac:dyDescent="0.3">
      <c r="Z1663" s="239"/>
    </row>
    <row r="1664" spans="26:26" x14ac:dyDescent="0.3">
      <c r="Z1664" s="239"/>
    </row>
    <row r="1665" spans="26:26" x14ac:dyDescent="0.3">
      <c r="Z1665" s="239"/>
    </row>
    <row r="1666" spans="26:26" x14ac:dyDescent="0.3">
      <c r="Z1666" s="239"/>
    </row>
    <row r="1667" spans="26:26" x14ac:dyDescent="0.3">
      <c r="Z1667" s="239"/>
    </row>
    <row r="1668" spans="26:26" x14ac:dyDescent="0.3">
      <c r="Z1668" s="239"/>
    </row>
    <row r="1669" spans="26:26" x14ac:dyDescent="0.3">
      <c r="Z1669" s="239"/>
    </row>
    <row r="1670" spans="26:26" x14ac:dyDescent="0.3">
      <c r="Z1670" s="239"/>
    </row>
    <row r="1671" spans="26:26" x14ac:dyDescent="0.3">
      <c r="Z1671" s="239"/>
    </row>
    <row r="1672" spans="26:26" x14ac:dyDescent="0.3">
      <c r="Z1672" s="239"/>
    </row>
    <row r="1673" spans="26:26" x14ac:dyDescent="0.3">
      <c r="Z1673" s="239"/>
    </row>
    <row r="1674" spans="26:26" x14ac:dyDescent="0.3">
      <c r="Z1674" s="239"/>
    </row>
    <row r="1675" spans="26:26" x14ac:dyDescent="0.3">
      <c r="Z1675" s="239"/>
    </row>
    <row r="1676" spans="26:26" x14ac:dyDescent="0.3">
      <c r="Z1676" s="239"/>
    </row>
    <row r="1677" spans="26:26" x14ac:dyDescent="0.3">
      <c r="Z1677" s="239"/>
    </row>
    <row r="1678" spans="26:26" x14ac:dyDescent="0.3">
      <c r="Z1678" s="239"/>
    </row>
    <row r="1679" spans="26:26" x14ac:dyDescent="0.3">
      <c r="Z1679" s="239"/>
    </row>
    <row r="1680" spans="26:26" x14ac:dyDescent="0.3">
      <c r="Z1680" s="239"/>
    </row>
    <row r="1681" spans="26:26" x14ac:dyDescent="0.3">
      <c r="Z1681" s="239"/>
    </row>
    <row r="1682" spans="26:26" x14ac:dyDescent="0.3">
      <c r="Z1682" s="239"/>
    </row>
    <row r="1683" spans="26:26" x14ac:dyDescent="0.3">
      <c r="Z1683" s="239"/>
    </row>
    <row r="1684" spans="26:26" x14ac:dyDescent="0.3">
      <c r="Z1684" s="239"/>
    </row>
    <row r="1685" spans="26:26" x14ac:dyDescent="0.3">
      <c r="Z1685" s="239"/>
    </row>
    <row r="1686" spans="26:26" x14ac:dyDescent="0.3">
      <c r="Z1686" s="239"/>
    </row>
    <row r="1687" spans="26:26" x14ac:dyDescent="0.3">
      <c r="Z1687" s="239"/>
    </row>
    <row r="1688" spans="26:26" x14ac:dyDescent="0.3">
      <c r="Z1688" s="239"/>
    </row>
    <row r="1689" spans="26:26" x14ac:dyDescent="0.3">
      <c r="Z1689" s="239"/>
    </row>
    <row r="1690" spans="26:26" x14ac:dyDescent="0.3">
      <c r="Z1690" s="239"/>
    </row>
    <row r="1691" spans="26:26" x14ac:dyDescent="0.3">
      <c r="Z1691" s="239"/>
    </row>
    <row r="1692" spans="26:26" x14ac:dyDescent="0.3">
      <c r="Z1692" s="239"/>
    </row>
    <row r="1693" spans="26:26" x14ac:dyDescent="0.3">
      <c r="Z1693" s="239"/>
    </row>
    <row r="1694" spans="26:26" x14ac:dyDescent="0.3">
      <c r="Z1694" s="239"/>
    </row>
    <row r="1695" spans="26:26" x14ac:dyDescent="0.3">
      <c r="Z1695" s="239"/>
    </row>
    <row r="1696" spans="26:26" x14ac:dyDescent="0.3">
      <c r="Z1696" s="239"/>
    </row>
    <row r="1697" spans="26:26" x14ac:dyDescent="0.3">
      <c r="Z1697" s="239"/>
    </row>
    <row r="1698" spans="26:26" x14ac:dyDescent="0.3">
      <c r="Z1698" s="239"/>
    </row>
    <row r="1699" spans="26:26" x14ac:dyDescent="0.3">
      <c r="Z1699" s="239"/>
    </row>
    <row r="1700" spans="26:26" x14ac:dyDescent="0.3">
      <c r="Z1700" s="239"/>
    </row>
    <row r="1701" spans="26:26" x14ac:dyDescent="0.3">
      <c r="Z1701" s="239"/>
    </row>
    <row r="1702" spans="26:26" x14ac:dyDescent="0.3">
      <c r="Z1702" s="239"/>
    </row>
    <row r="1703" spans="26:26" x14ac:dyDescent="0.3">
      <c r="Z1703" s="239"/>
    </row>
    <row r="1704" spans="26:26" x14ac:dyDescent="0.3">
      <c r="Z1704" s="239"/>
    </row>
    <row r="1705" spans="26:26" x14ac:dyDescent="0.3">
      <c r="Z1705" s="239"/>
    </row>
    <row r="1706" spans="26:26" x14ac:dyDescent="0.3">
      <c r="Z1706" s="239"/>
    </row>
    <row r="1707" spans="26:26" x14ac:dyDescent="0.3">
      <c r="Z1707" s="239"/>
    </row>
    <row r="1708" spans="26:26" x14ac:dyDescent="0.3">
      <c r="Z1708" s="239"/>
    </row>
    <row r="1709" spans="26:26" x14ac:dyDescent="0.3">
      <c r="Z1709" s="239"/>
    </row>
    <row r="1710" spans="26:26" x14ac:dyDescent="0.3">
      <c r="Z1710" s="239"/>
    </row>
    <row r="1711" spans="26:26" x14ac:dyDescent="0.3">
      <c r="Z1711" s="239"/>
    </row>
    <row r="1712" spans="26:26" x14ac:dyDescent="0.3">
      <c r="Z1712" s="239"/>
    </row>
    <row r="1713" spans="26:26" x14ac:dyDescent="0.3">
      <c r="Z1713" s="239"/>
    </row>
    <row r="1714" spans="26:26" x14ac:dyDescent="0.3">
      <c r="Z1714" s="239"/>
    </row>
    <row r="1715" spans="26:26" x14ac:dyDescent="0.3">
      <c r="Z1715" s="239"/>
    </row>
    <row r="1716" spans="26:26" x14ac:dyDescent="0.3">
      <c r="Z1716" s="239"/>
    </row>
    <row r="1717" spans="26:26" x14ac:dyDescent="0.3">
      <c r="Z1717" s="239"/>
    </row>
    <row r="1718" spans="26:26" x14ac:dyDescent="0.3">
      <c r="Z1718" s="239"/>
    </row>
    <row r="1719" spans="26:26" x14ac:dyDescent="0.3">
      <c r="Z1719" s="239"/>
    </row>
    <row r="1720" spans="26:26" x14ac:dyDescent="0.3">
      <c r="Z1720" s="239"/>
    </row>
    <row r="1721" spans="26:26" x14ac:dyDescent="0.3">
      <c r="Z1721" s="239"/>
    </row>
    <row r="1722" spans="26:26" x14ac:dyDescent="0.3">
      <c r="Z1722" s="239"/>
    </row>
    <row r="1723" spans="26:26" x14ac:dyDescent="0.3">
      <c r="Z1723" s="239"/>
    </row>
    <row r="1724" spans="26:26" x14ac:dyDescent="0.3">
      <c r="Z1724" s="239"/>
    </row>
    <row r="1725" spans="26:26" x14ac:dyDescent="0.3">
      <c r="Z1725" s="239"/>
    </row>
    <row r="1726" spans="26:26" x14ac:dyDescent="0.3">
      <c r="Z1726" s="239"/>
    </row>
    <row r="1727" spans="26:26" x14ac:dyDescent="0.3">
      <c r="Z1727" s="239"/>
    </row>
    <row r="1728" spans="26:26" x14ac:dyDescent="0.3">
      <c r="Z1728" s="239"/>
    </row>
    <row r="1729" spans="26:26" x14ac:dyDescent="0.3">
      <c r="Z1729" s="239"/>
    </row>
    <row r="1730" spans="26:26" x14ac:dyDescent="0.3">
      <c r="Z1730" s="239"/>
    </row>
    <row r="1731" spans="26:26" x14ac:dyDescent="0.3">
      <c r="Z1731" s="239"/>
    </row>
    <row r="1732" spans="26:26" x14ac:dyDescent="0.3">
      <c r="Z1732" s="239"/>
    </row>
    <row r="1733" spans="26:26" x14ac:dyDescent="0.3">
      <c r="Z1733" s="239"/>
    </row>
    <row r="1734" spans="26:26" x14ac:dyDescent="0.3">
      <c r="Z1734" s="239"/>
    </row>
    <row r="1735" spans="26:26" x14ac:dyDescent="0.3">
      <c r="Z1735" s="239"/>
    </row>
    <row r="1736" spans="26:26" x14ac:dyDescent="0.3">
      <c r="Z1736" s="239"/>
    </row>
    <row r="1737" spans="26:26" x14ac:dyDescent="0.3">
      <c r="Z1737" s="239"/>
    </row>
    <row r="1738" spans="26:26" x14ac:dyDescent="0.3">
      <c r="Z1738" s="239"/>
    </row>
    <row r="1739" spans="26:26" x14ac:dyDescent="0.3">
      <c r="Z1739" s="239"/>
    </row>
    <row r="1740" spans="26:26" x14ac:dyDescent="0.3">
      <c r="Z1740" s="239"/>
    </row>
    <row r="1741" spans="26:26" x14ac:dyDescent="0.3">
      <c r="Z1741" s="239"/>
    </row>
    <row r="1742" spans="26:26" x14ac:dyDescent="0.3">
      <c r="Z1742" s="239"/>
    </row>
    <row r="1743" spans="26:26" x14ac:dyDescent="0.3">
      <c r="Z1743" s="239"/>
    </row>
    <row r="1744" spans="26:26" x14ac:dyDescent="0.3">
      <c r="Z1744" s="239"/>
    </row>
    <row r="1745" spans="26:26" x14ac:dyDescent="0.3">
      <c r="Z1745" s="239"/>
    </row>
    <row r="1746" spans="26:26" x14ac:dyDescent="0.3">
      <c r="Z1746" s="239"/>
    </row>
    <row r="1747" spans="26:26" x14ac:dyDescent="0.3">
      <c r="Z1747" s="239"/>
    </row>
    <row r="1748" spans="26:26" x14ac:dyDescent="0.3">
      <c r="Z1748" s="239"/>
    </row>
    <row r="1749" spans="26:26" x14ac:dyDescent="0.3">
      <c r="Z1749" s="239"/>
    </row>
    <row r="1750" spans="26:26" x14ac:dyDescent="0.3">
      <c r="Z1750" s="239"/>
    </row>
    <row r="1751" spans="26:26" x14ac:dyDescent="0.3">
      <c r="Z1751" s="239"/>
    </row>
    <row r="1752" spans="26:26" x14ac:dyDescent="0.3">
      <c r="Z1752" s="239"/>
    </row>
    <row r="1753" spans="26:26" x14ac:dyDescent="0.3">
      <c r="Z1753" s="239"/>
    </row>
    <row r="1754" spans="26:26" x14ac:dyDescent="0.3">
      <c r="Z1754" s="239"/>
    </row>
    <row r="1755" spans="26:26" x14ac:dyDescent="0.3">
      <c r="Z1755" s="239"/>
    </row>
    <row r="1756" spans="26:26" x14ac:dyDescent="0.3">
      <c r="Z1756" s="239"/>
    </row>
    <row r="1757" spans="26:26" x14ac:dyDescent="0.3">
      <c r="Z1757" s="239"/>
    </row>
    <row r="1758" spans="26:26" x14ac:dyDescent="0.3">
      <c r="Z1758" s="239"/>
    </row>
    <row r="1759" spans="26:26" x14ac:dyDescent="0.3">
      <c r="Z1759" s="239"/>
    </row>
    <row r="1760" spans="26:26" x14ac:dyDescent="0.3">
      <c r="Z1760" s="239"/>
    </row>
    <row r="1761" spans="26:26" x14ac:dyDescent="0.3">
      <c r="Z1761" s="239"/>
    </row>
    <row r="1762" spans="26:26" x14ac:dyDescent="0.3">
      <c r="Z1762" s="239"/>
    </row>
    <row r="1763" spans="26:26" x14ac:dyDescent="0.3">
      <c r="Z1763" s="239"/>
    </row>
    <row r="1764" spans="26:26" x14ac:dyDescent="0.3">
      <c r="Z1764" s="239"/>
    </row>
    <row r="1765" spans="26:26" x14ac:dyDescent="0.3">
      <c r="Z1765" s="239"/>
    </row>
    <row r="1766" spans="26:26" x14ac:dyDescent="0.3">
      <c r="Z1766" s="239"/>
    </row>
    <row r="1767" spans="26:26" x14ac:dyDescent="0.3">
      <c r="Z1767" s="239"/>
    </row>
    <row r="1768" spans="26:26" x14ac:dyDescent="0.3">
      <c r="Z1768" s="239"/>
    </row>
    <row r="1769" spans="26:26" x14ac:dyDescent="0.3">
      <c r="Z1769" s="239"/>
    </row>
    <row r="1770" spans="26:26" x14ac:dyDescent="0.3">
      <c r="Z1770" s="239"/>
    </row>
    <row r="1771" spans="26:26" x14ac:dyDescent="0.3">
      <c r="Z1771" s="239"/>
    </row>
    <row r="1772" spans="26:26" x14ac:dyDescent="0.3">
      <c r="Z1772" s="239"/>
    </row>
    <row r="1773" spans="26:26" x14ac:dyDescent="0.3">
      <c r="Z1773" s="239"/>
    </row>
    <row r="1774" spans="26:26" x14ac:dyDescent="0.3">
      <c r="Z1774" s="239"/>
    </row>
    <row r="1775" spans="26:26" x14ac:dyDescent="0.3">
      <c r="Z1775" s="239"/>
    </row>
    <row r="1776" spans="26:26" x14ac:dyDescent="0.3">
      <c r="Z1776" s="239"/>
    </row>
    <row r="1777" spans="26:26" x14ac:dyDescent="0.3">
      <c r="Z1777" s="239"/>
    </row>
    <row r="1778" spans="26:26" x14ac:dyDescent="0.3">
      <c r="Z1778" s="239"/>
    </row>
    <row r="1779" spans="26:26" x14ac:dyDescent="0.3">
      <c r="Z1779" s="239"/>
    </row>
    <row r="1780" spans="26:26" x14ac:dyDescent="0.3">
      <c r="Z1780" s="239"/>
    </row>
    <row r="1781" spans="26:26" x14ac:dyDescent="0.3">
      <c r="Z1781" s="239"/>
    </row>
    <row r="1782" spans="26:26" x14ac:dyDescent="0.3">
      <c r="Z1782" s="239"/>
    </row>
    <row r="1783" spans="26:26" x14ac:dyDescent="0.3">
      <c r="Z1783" s="239"/>
    </row>
    <row r="1784" spans="26:26" x14ac:dyDescent="0.3">
      <c r="Z1784" s="239"/>
    </row>
    <row r="1785" spans="26:26" x14ac:dyDescent="0.3">
      <c r="Z1785" s="239"/>
    </row>
    <row r="1786" spans="26:26" x14ac:dyDescent="0.3">
      <c r="Z1786" s="239"/>
    </row>
    <row r="1787" spans="26:26" x14ac:dyDescent="0.3">
      <c r="Z1787" s="239"/>
    </row>
    <row r="1788" spans="26:26" x14ac:dyDescent="0.3">
      <c r="Z1788" s="239"/>
    </row>
    <row r="1789" spans="26:26" x14ac:dyDescent="0.3">
      <c r="Z1789" s="239"/>
    </row>
    <row r="1790" spans="26:26" x14ac:dyDescent="0.3">
      <c r="Z1790" s="239"/>
    </row>
    <row r="1791" spans="26:26" x14ac:dyDescent="0.3">
      <c r="Z1791" s="239"/>
    </row>
    <row r="1792" spans="26:26" x14ac:dyDescent="0.3">
      <c r="Z1792" s="239"/>
    </row>
    <row r="1793" spans="26:26" x14ac:dyDescent="0.3">
      <c r="Z1793" s="239"/>
    </row>
    <row r="1794" spans="26:26" x14ac:dyDescent="0.3">
      <c r="Z1794" s="239"/>
    </row>
    <row r="1795" spans="26:26" x14ac:dyDescent="0.3">
      <c r="Z1795" s="239"/>
    </row>
    <row r="1796" spans="26:26" x14ac:dyDescent="0.3">
      <c r="Z1796" s="239"/>
    </row>
    <row r="1797" spans="26:26" x14ac:dyDescent="0.3">
      <c r="Z1797" s="239"/>
    </row>
    <row r="1798" spans="26:26" x14ac:dyDescent="0.3">
      <c r="Z1798" s="239"/>
    </row>
    <row r="1799" spans="26:26" x14ac:dyDescent="0.3">
      <c r="Z1799" s="239"/>
    </row>
    <row r="1800" spans="26:26" x14ac:dyDescent="0.3">
      <c r="Z1800" s="239"/>
    </row>
    <row r="1801" spans="26:26" x14ac:dyDescent="0.3">
      <c r="Z1801" s="239"/>
    </row>
    <row r="1802" spans="26:26" x14ac:dyDescent="0.3">
      <c r="Z1802" s="239"/>
    </row>
    <row r="1803" spans="26:26" x14ac:dyDescent="0.3">
      <c r="Z1803" s="239"/>
    </row>
    <row r="1804" spans="26:26" x14ac:dyDescent="0.3">
      <c r="Z1804" s="239"/>
    </row>
    <row r="1805" spans="26:26" x14ac:dyDescent="0.3">
      <c r="Z1805" s="239"/>
    </row>
    <row r="1806" spans="26:26" x14ac:dyDescent="0.3">
      <c r="Z1806" s="239"/>
    </row>
    <row r="1807" spans="26:26" x14ac:dyDescent="0.3">
      <c r="Z1807" s="239"/>
    </row>
    <row r="1808" spans="26:26" x14ac:dyDescent="0.3">
      <c r="Z1808" s="239"/>
    </row>
    <row r="1809" spans="26:26" x14ac:dyDescent="0.3">
      <c r="Z1809" s="239"/>
    </row>
    <row r="1810" spans="26:26" x14ac:dyDescent="0.3">
      <c r="Z1810" s="239"/>
    </row>
    <row r="1811" spans="26:26" x14ac:dyDescent="0.3">
      <c r="Z1811" s="239"/>
    </row>
    <row r="1812" spans="26:26" x14ac:dyDescent="0.3">
      <c r="Z1812" s="239"/>
    </row>
    <row r="1813" spans="26:26" x14ac:dyDescent="0.3">
      <c r="Z1813" s="239"/>
    </row>
    <row r="1814" spans="26:26" x14ac:dyDescent="0.3">
      <c r="Z1814" s="239"/>
    </row>
    <row r="1815" spans="26:26" x14ac:dyDescent="0.3">
      <c r="Z1815" s="239"/>
    </row>
    <row r="1816" spans="26:26" x14ac:dyDescent="0.3">
      <c r="Z1816" s="239"/>
    </row>
    <row r="1817" spans="26:26" x14ac:dyDescent="0.3">
      <c r="Z1817" s="239"/>
    </row>
    <row r="1818" spans="26:26" x14ac:dyDescent="0.3">
      <c r="Z1818" s="239"/>
    </row>
    <row r="1819" spans="26:26" x14ac:dyDescent="0.3">
      <c r="Z1819" s="239"/>
    </row>
    <row r="1820" spans="26:26" x14ac:dyDescent="0.3">
      <c r="Z1820" s="239"/>
    </row>
    <row r="1821" spans="26:26" x14ac:dyDescent="0.3">
      <c r="Z1821" s="239"/>
    </row>
    <row r="1822" spans="26:26" x14ac:dyDescent="0.3">
      <c r="Z1822" s="239"/>
    </row>
    <row r="1823" spans="26:26" x14ac:dyDescent="0.3">
      <c r="Z1823" s="239"/>
    </row>
    <row r="1824" spans="26:26" x14ac:dyDescent="0.3">
      <c r="Z1824" s="239"/>
    </row>
    <row r="1825" spans="26:26" x14ac:dyDescent="0.3">
      <c r="Z1825" s="239"/>
    </row>
    <row r="1826" spans="26:26" x14ac:dyDescent="0.3">
      <c r="Z1826" s="239"/>
    </row>
    <row r="1827" spans="26:26" x14ac:dyDescent="0.3">
      <c r="Z1827" s="239"/>
    </row>
    <row r="1828" spans="26:26" x14ac:dyDescent="0.3">
      <c r="Z1828" s="239"/>
    </row>
    <row r="1829" spans="26:26" x14ac:dyDescent="0.3">
      <c r="Z1829" s="239"/>
    </row>
    <row r="1830" spans="26:26" x14ac:dyDescent="0.3">
      <c r="Z1830" s="239"/>
    </row>
    <row r="1831" spans="26:26" x14ac:dyDescent="0.3">
      <c r="Z1831" s="239"/>
    </row>
    <row r="1832" spans="26:26" x14ac:dyDescent="0.3">
      <c r="Z1832" s="239"/>
    </row>
    <row r="1833" spans="26:26" x14ac:dyDescent="0.3">
      <c r="Z1833" s="239"/>
    </row>
    <row r="1834" spans="26:26" x14ac:dyDescent="0.3">
      <c r="Z1834" s="239"/>
    </row>
    <row r="1835" spans="26:26" x14ac:dyDescent="0.3">
      <c r="Z1835" s="239"/>
    </row>
    <row r="1836" spans="26:26" x14ac:dyDescent="0.3">
      <c r="Z1836" s="239"/>
    </row>
    <row r="1837" spans="26:26" x14ac:dyDescent="0.3">
      <c r="Z1837" s="239"/>
    </row>
    <row r="1838" spans="26:26" x14ac:dyDescent="0.3">
      <c r="Z1838" s="239"/>
    </row>
    <row r="1839" spans="26:26" x14ac:dyDescent="0.3">
      <c r="Z1839" s="239"/>
    </row>
    <row r="1840" spans="26:26" x14ac:dyDescent="0.3">
      <c r="Z1840" s="239"/>
    </row>
    <row r="1841" spans="26:26" x14ac:dyDescent="0.3">
      <c r="Z1841" s="239"/>
    </row>
    <row r="1842" spans="26:26" x14ac:dyDescent="0.3">
      <c r="Z1842" s="239"/>
    </row>
    <row r="1843" spans="26:26" x14ac:dyDescent="0.3">
      <c r="Z1843" s="239"/>
    </row>
    <row r="1844" spans="26:26" x14ac:dyDescent="0.3">
      <c r="Z1844" s="239"/>
    </row>
    <row r="1845" spans="26:26" x14ac:dyDescent="0.3">
      <c r="Z1845" s="239"/>
    </row>
    <row r="1846" spans="26:26" x14ac:dyDescent="0.3">
      <c r="Z1846" s="239"/>
    </row>
    <row r="1847" spans="26:26" x14ac:dyDescent="0.3">
      <c r="Z1847" s="239"/>
    </row>
    <row r="1848" spans="26:26" x14ac:dyDescent="0.3">
      <c r="Z1848" s="239"/>
    </row>
    <row r="1849" spans="26:26" x14ac:dyDescent="0.3">
      <c r="Z1849" s="239"/>
    </row>
    <row r="1850" spans="26:26" x14ac:dyDescent="0.3">
      <c r="Z1850" s="239"/>
    </row>
    <row r="1851" spans="26:26" x14ac:dyDescent="0.3">
      <c r="Z1851" s="239"/>
    </row>
    <row r="1852" spans="26:26" x14ac:dyDescent="0.3">
      <c r="Z1852" s="239"/>
    </row>
    <row r="1853" spans="26:26" x14ac:dyDescent="0.3">
      <c r="Z1853" s="239"/>
    </row>
    <row r="1854" spans="26:26" x14ac:dyDescent="0.3">
      <c r="Z1854" s="239"/>
    </row>
    <row r="1855" spans="26:26" x14ac:dyDescent="0.3">
      <c r="Z1855" s="239"/>
    </row>
    <row r="1856" spans="26:26" x14ac:dyDescent="0.3">
      <c r="Z1856" s="239"/>
    </row>
    <row r="1857" spans="26:26" x14ac:dyDescent="0.3">
      <c r="Z1857" s="239"/>
    </row>
    <row r="1858" spans="26:26" x14ac:dyDescent="0.3">
      <c r="Z1858" s="239"/>
    </row>
    <row r="1859" spans="26:26" x14ac:dyDescent="0.3">
      <c r="Z1859" s="239"/>
    </row>
    <row r="1860" spans="26:26" x14ac:dyDescent="0.3">
      <c r="Z1860" s="239"/>
    </row>
    <row r="1861" spans="26:26" x14ac:dyDescent="0.3">
      <c r="Z1861" s="239"/>
    </row>
    <row r="1862" spans="26:26" x14ac:dyDescent="0.3">
      <c r="Z1862" s="239"/>
    </row>
    <row r="1863" spans="26:26" x14ac:dyDescent="0.3">
      <c r="Z1863" s="239"/>
    </row>
    <row r="1864" spans="26:26" x14ac:dyDescent="0.3">
      <c r="Z1864" s="239"/>
    </row>
    <row r="1865" spans="26:26" x14ac:dyDescent="0.3">
      <c r="Z1865" s="239"/>
    </row>
    <row r="1866" spans="26:26" x14ac:dyDescent="0.3">
      <c r="Z1866" s="239"/>
    </row>
    <row r="1867" spans="26:26" x14ac:dyDescent="0.3">
      <c r="Z1867" s="239"/>
    </row>
    <row r="1868" spans="26:26" x14ac:dyDescent="0.3">
      <c r="Z1868" s="239"/>
    </row>
    <row r="1869" spans="26:26" x14ac:dyDescent="0.3">
      <c r="Z1869" s="239"/>
    </row>
    <row r="1870" spans="26:26" x14ac:dyDescent="0.3">
      <c r="Z1870" s="239"/>
    </row>
    <row r="1871" spans="26:26" x14ac:dyDescent="0.3">
      <c r="Z1871" s="239"/>
    </row>
    <row r="1872" spans="26:26" x14ac:dyDescent="0.3">
      <c r="Z1872" s="239"/>
    </row>
    <row r="1873" spans="26:26" x14ac:dyDescent="0.3">
      <c r="Z1873" s="239"/>
    </row>
    <row r="1874" spans="26:26" x14ac:dyDescent="0.3">
      <c r="Z1874" s="239"/>
    </row>
    <row r="1875" spans="26:26" x14ac:dyDescent="0.3">
      <c r="Z1875" s="239"/>
    </row>
    <row r="1876" spans="26:26" x14ac:dyDescent="0.3">
      <c r="Z1876" s="239"/>
    </row>
    <row r="1877" spans="26:26" x14ac:dyDescent="0.3">
      <c r="Z1877" s="239"/>
    </row>
    <row r="1878" spans="26:26" x14ac:dyDescent="0.3">
      <c r="Z1878" s="239"/>
    </row>
    <row r="1879" spans="26:26" x14ac:dyDescent="0.3">
      <c r="Z1879" s="239"/>
    </row>
    <row r="1880" spans="26:26" x14ac:dyDescent="0.3">
      <c r="Z1880" s="239"/>
    </row>
    <row r="1881" spans="26:26" x14ac:dyDescent="0.3">
      <c r="Z1881" s="239"/>
    </row>
    <row r="1882" spans="26:26" x14ac:dyDescent="0.3">
      <c r="Z1882" s="239"/>
    </row>
    <row r="1883" spans="26:26" x14ac:dyDescent="0.3">
      <c r="Z1883" s="239"/>
    </row>
    <row r="1884" spans="26:26" x14ac:dyDescent="0.3">
      <c r="Z1884" s="239"/>
    </row>
    <row r="1885" spans="26:26" x14ac:dyDescent="0.3">
      <c r="Z1885" s="239"/>
    </row>
    <row r="1886" spans="26:26" x14ac:dyDescent="0.3">
      <c r="Z1886" s="239"/>
    </row>
    <row r="1887" spans="26:26" x14ac:dyDescent="0.3">
      <c r="Z1887" s="239"/>
    </row>
    <row r="1888" spans="26:26" x14ac:dyDescent="0.3">
      <c r="Z1888" s="239"/>
    </row>
    <row r="1889" spans="26:26" x14ac:dyDescent="0.3">
      <c r="Z1889" s="239"/>
    </row>
    <row r="1890" spans="26:26" x14ac:dyDescent="0.3">
      <c r="Z1890" s="239"/>
    </row>
    <row r="1891" spans="26:26" x14ac:dyDescent="0.3">
      <c r="Z1891" s="239"/>
    </row>
    <row r="1892" spans="26:26" x14ac:dyDescent="0.3">
      <c r="Z1892" s="239"/>
    </row>
    <row r="1893" spans="26:26" x14ac:dyDescent="0.3">
      <c r="Z1893" s="239"/>
    </row>
    <row r="1894" spans="26:26" x14ac:dyDescent="0.3">
      <c r="Z1894" s="239"/>
    </row>
    <row r="1895" spans="26:26" x14ac:dyDescent="0.3">
      <c r="Z1895" s="239"/>
    </row>
    <row r="1896" spans="26:26" x14ac:dyDescent="0.3">
      <c r="Z1896" s="239"/>
    </row>
    <row r="1897" spans="26:26" x14ac:dyDescent="0.3">
      <c r="Z1897" s="239"/>
    </row>
    <row r="1898" spans="26:26" x14ac:dyDescent="0.3">
      <c r="Z1898" s="239"/>
    </row>
    <row r="1899" spans="26:26" x14ac:dyDescent="0.3">
      <c r="Z1899" s="239"/>
    </row>
    <row r="1900" spans="26:26" x14ac:dyDescent="0.3">
      <c r="Z1900" s="239"/>
    </row>
    <row r="1901" spans="26:26" x14ac:dyDescent="0.3">
      <c r="Z1901" s="239"/>
    </row>
    <row r="1902" spans="26:26" x14ac:dyDescent="0.3">
      <c r="Z1902" s="239"/>
    </row>
    <row r="1903" spans="26:26" x14ac:dyDescent="0.3">
      <c r="Z1903" s="239"/>
    </row>
    <row r="1904" spans="26:26" x14ac:dyDescent="0.3">
      <c r="Z1904" s="239"/>
    </row>
    <row r="1905" spans="26:26" x14ac:dyDescent="0.3">
      <c r="Z1905" s="239"/>
    </row>
    <row r="1906" spans="26:26" x14ac:dyDescent="0.3">
      <c r="Z1906" s="239"/>
    </row>
    <row r="1907" spans="26:26" x14ac:dyDescent="0.3">
      <c r="Z1907" s="239"/>
    </row>
    <row r="1908" spans="26:26" x14ac:dyDescent="0.3">
      <c r="Z1908" s="239"/>
    </row>
    <row r="1909" spans="26:26" x14ac:dyDescent="0.3">
      <c r="Z1909" s="239"/>
    </row>
    <row r="1910" spans="26:26" x14ac:dyDescent="0.3">
      <c r="Z1910" s="239"/>
    </row>
    <row r="1911" spans="26:26" x14ac:dyDescent="0.3">
      <c r="Z1911" s="239"/>
    </row>
    <row r="1912" spans="26:26" x14ac:dyDescent="0.3">
      <c r="Z1912" s="239"/>
    </row>
    <row r="1913" spans="26:26" x14ac:dyDescent="0.3">
      <c r="Z1913" s="239"/>
    </row>
    <row r="1914" spans="26:26" x14ac:dyDescent="0.3">
      <c r="Z1914" s="239"/>
    </row>
    <row r="1915" spans="26:26" x14ac:dyDescent="0.3">
      <c r="Z1915" s="239"/>
    </row>
    <row r="1916" spans="26:26" x14ac:dyDescent="0.3">
      <c r="Z1916" s="239"/>
    </row>
    <row r="1917" spans="26:26" x14ac:dyDescent="0.3">
      <c r="Z1917" s="239"/>
    </row>
    <row r="1918" spans="26:26" x14ac:dyDescent="0.3">
      <c r="Z1918" s="239"/>
    </row>
    <row r="1919" spans="26:26" x14ac:dyDescent="0.3">
      <c r="Z1919" s="239"/>
    </row>
    <row r="1920" spans="26:26" x14ac:dyDescent="0.3">
      <c r="Z1920" s="239"/>
    </row>
    <row r="1921" spans="26:26" x14ac:dyDescent="0.3">
      <c r="Z1921" s="239"/>
    </row>
    <row r="1922" spans="26:26" x14ac:dyDescent="0.3">
      <c r="Z1922" s="239"/>
    </row>
    <row r="1923" spans="26:26" x14ac:dyDescent="0.3">
      <c r="Z1923" s="239"/>
    </row>
    <row r="1924" spans="26:26" x14ac:dyDescent="0.3">
      <c r="Z1924" s="239"/>
    </row>
    <row r="1925" spans="26:26" x14ac:dyDescent="0.3">
      <c r="Z1925" s="239"/>
    </row>
    <row r="1926" spans="26:26" x14ac:dyDescent="0.3">
      <c r="Z1926" s="239"/>
    </row>
    <row r="1927" spans="26:26" x14ac:dyDescent="0.3">
      <c r="Z1927" s="239"/>
    </row>
    <row r="1928" spans="26:26" x14ac:dyDescent="0.3">
      <c r="Z1928" s="239"/>
    </row>
    <row r="1929" spans="26:26" x14ac:dyDescent="0.3">
      <c r="Z1929" s="239"/>
    </row>
    <row r="1930" spans="26:26" x14ac:dyDescent="0.3">
      <c r="Z1930" s="239"/>
    </row>
    <row r="1931" spans="26:26" x14ac:dyDescent="0.3">
      <c r="Z1931" s="239"/>
    </row>
    <row r="1932" spans="26:26" x14ac:dyDescent="0.3">
      <c r="Z1932" s="239"/>
    </row>
    <row r="1933" spans="26:26" x14ac:dyDescent="0.3">
      <c r="Z1933" s="239"/>
    </row>
    <row r="1934" spans="26:26" x14ac:dyDescent="0.3">
      <c r="Z1934" s="239"/>
    </row>
    <row r="1935" spans="26:26" x14ac:dyDescent="0.3">
      <c r="Z1935" s="239"/>
    </row>
    <row r="1936" spans="26:26" x14ac:dyDescent="0.3">
      <c r="Z1936" s="239"/>
    </row>
    <row r="1937" spans="26:26" x14ac:dyDescent="0.3">
      <c r="Z1937" s="239"/>
    </row>
    <row r="1938" spans="26:26" x14ac:dyDescent="0.3">
      <c r="Z1938" s="239"/>
    </row>
    <row r="1939" spans="26:26" x14ac:dyDescent="0.3">
      <c r="Z1939" s="239"/>
    </row>
    <row r="1940" spans="26:26" x14ac:dyDescent="0.3">
      <c r="Z1940" s="239"/>
    </row>
    <row r="1941" spans="26:26" x14ac:dyDescent="0.3">
      <c r="Z1941" s="239"/>
    </row>
    <row r="1942" spans="26:26" x14ac:dyDescent="0.3">
      <c r="Z1942" s="239"/>
    </row>
    <row r="1943" spans="26:26" x14ac:dyDescent="0.3">
      <c r="Z1943" s="239"/>
    </row>
    <row r="1944" spans="26:26" x14ac:dyDescent="0.3">
      <c r="Z1944" s="239"/>
    </row>
    <row r="1945" spans="26:26" x14ac:dyDescent="0.3">
      <c r="Z1945" s="239"/>
    </row>
    <row r="1946" spans="26:26" x14ac:dyDescent="0.3">
      <c r="Z1946" s="239"/>
    </row>
    <row r="1947" spans="26:26" x14ac:dyDescent="0.3">
      <c r="Z1947" s="239"/>
    </row>
    <row r="1948" spans="26:26" x14ac:dyDescent="0.3">
      <c r="Z1948" s="239"/>
    </row>
    <row r="1949" spans="26:26" x14ac:dyDescent="0.3">
      <c r="Z1949" s="239"/>
    </row>
    <row r="1950" spans="26:26" x14ac:dyDescent="0.3">
      <c r="Z1950" s="239"/>
    </row>
    <row r="1951" spans="26:26" x14ac:dyDescent="0.3">
      <c r="Z1951" s="239"/>
    </row>
    <row r="1952" spans="26:26" x14ac:dyDescent="0.3">
      <c r="Z1952" s="239"/>
    </row>
    <row r="1953" spans="26:26" x14ac:dyDescent="0.3">
      <c r="Z1953" s="239"/>
    </row>
    <row r="1954" spans="26:26" x14ac:dyDescent="0.3">
      <c r="Z1954" s="239"/>
    </row>
    <row r="1955" spans="26:26" x14ac:dyDescent="0.3">
      <c r="Z1955" s="239"/>
    </row>
    <row r="1956" spans="26:26" x14ac:dyDescent="0.3">
      <c r="Z1956" s="239"/>
    </row>
    <row r="1957" spans="26:26" x14ac:dyDescent="0.3">
      <c r="Z1957" s="239"/>
    </row>
    <row r="1958" spans="26:26" x14ac:dyDescent="0.3">
      <c r="Z1958" s="239"/>
    </row>
    <row r="1959" spans="26:26" x14ac:dyDescent="0.3">
      <c r="Z1959" s="239"/>
    </row>
    <row r="1960" spans="26:26" x14ac:dyDescent="0.3">
      <c r="Z1960" s="239"/>
    </row>
    <row r="1961" spans="26:26" x14ac:dyDescent="0.3">
      <c r="Z1961" s="239"/>
    </row>
    <row r="1962" spans="26:26" x14ac:dyDescent="0.3">
      <c r="Z1962" s="239"/>
    </row>
    <row r="1963" spans="26:26" x14ac:dyDescent="0.3">
      <c r="Z1963" s="239"/>
    </row>
    <row r="1964" spans="26:26" x14ac:dyDescent="0.3">
      <c r="Z1964" s="239"/>
    </row>
    <row r="1965" spans="26:26" x14ac:dyDescent="0.3">
      <c r="Z1965" s="239"/>
    </row>
    <row r="1966" spans="26:26" x14ac:dyDescent="0.3">
      <c r="Z1966" s="239"/>
    </row>
    <row r="1967" spans="26:26" x14ac:dyDescent="0.3">
      <c r="Z1967" s="239"/>
    </row>
    <row r="1968" spans="26:26" x14ac:dyDescent="0.3">
      <c r="Z1968" s="239"/>
    </row>
    <row r="1969" spans="26:26" x14ac:dyDescent="0.3">
      <c r="Z1969" s="239"/>
    </row>
    <row r="1970" spans="26:26" x14ac:dyDescent="0.3">
      <c r="Z1970" s="239"/>
    </row>
    <row r="1971" spans="26:26" x14ac:dyDescent="0.3">
      <c r="Z1971" s="239"/>
    </row>
    <row r="1972" spans="26:26" x14ac:dyDescent="0.3">
      <c r="Z1972" s="239"/>
    </row>
    <row r="1973" spans="26:26" x14ac:dyDescent="0.3">
      <c r="Z1973" s="239"/>
    </row>
    <row r="1974" spans="26:26" x14ac:dyDescent="0.3">
      <c r="Z1974" s="239"/>
    </row>
    <row r="1975" spans="26:26" x14ac:dyDescent="0.3">
      <c r="Z1975" s="239"/>
    </row>
    <row r="1976" spans="26:26" x14ac:dyDescent="0.3">
      <c r="Z1976" s="239"/>
    </row>
    <row r="1977" spans="26:26" x14ac:dyDescent="0.3">
      <c r="Z1977" s="239"/>
    </row>
    <row r="1978" spans="26:26" x14ac:dyDescent="0.3">
      <c r="Z1978" s="239"/>
    </row>
    <row r="1979" spans="26:26" x14ac:dyDescent="0.3">
      <c r="Z1979" s="239"/>
    </row>
    <row r="1980" spans="26:26" x14ac:dyDescent="0.3">
      <c r="Z1980" s="239"/>
    </row>
    <row r="1981" spans="26:26" x14ac:dyDescent="0.3">
      <c r="Z1981" s="239"/>
    </row>
    <row r="1982" spans="26:26" x14ac:dyDescent="0.3">
      <c r="Z1982" s="239"/>
    </row>
    <row r="1983" spans="26:26" x14ac:dyDescent="0.3">
      <c r="Z1983" s="239"/>
    </row>
    <row r="1984" spans="26:26" x14ac:dyDescent="0.3">
      <c r="Z1984" s="239"/>
    </row>
    <row r="1985" spans="26:26" x14ac:dyDescent="0.3">
      <c r="Z1985" s="239"/>
    </row>
    <row r="1986" spans="26:26" x14ac:dyDescent="0.3">
      <c r="Z1986" s="239"/>
    </row>
    <row r="1987" spans="26:26" x14ac:dyDescent="0.3">
      <c r="Z1987" s="239"/>
    </row>
    <row r="1988" spans="26:26" x14ac:dyDescent="0.3">
      <c r="Z1988" s="239"/>
    </row>
    <row r="1989" spans="26:26" x14ac:dyDescent="0.3">
      <c r="Z1989" s="239"/>
    </row>
    <row r="1990" spans="26:26" x14ac:dyDescent="0.3">
      <c r="Z1990" s="239"/>
    </row>
    <row r="1991" spans="26:26" x14ac:dyDescent="0.3">
      <c r="Z1991" s="239"/>
    </row>
    <row r="1992" spans="26:26" x14ac:dyDescent="0.3">
      <c r="Z1992" s="239"/>
    </row>
    <row r="1993" spans="26:26" x14ac:dyDescent="0.3">
      <c r="Z1993" s="239"/>
    </row>
    <row r="1994" spans="26:26" x14ac:dyDescent="0.3">
      <c r="Z1994" s="239"/>
    </row>
    <row r="1995" spans="26:26" x14ac:dyDescent="0.3">
      <c r="Z1995" s="239"/>
    </row>
    <row r="1996" spans="26:26" x14ac:dyDescent="0.3">
      <c r="Z1996" s="239"/>
    </row>
    <row r="1997" spans="26:26" x14ac:dyDescent="0.3">
      <c r="Z1997" s="239"/>
    </row>
    <row r="1998" spans="26:26" x14ac:dyDescent="0.3">
      <c r="Z1998" s="239"/>
    </row>
    <row r="1999" spans="26:26" x14ac:dyDescent="0.3">
      <c r="Z1999" s="239"/>
    </row>
    <row r="2000" spans="26:26" x14ac:dyDescent="0.3">
      <c r="Z2000" s="239"/>
    </row>
    <row r="2001" spans="26:26" x14ac:dyDescent="0.3">
      <c r="Z2001" s="239"/>
    </row>
    <row r="2002" spans="26:26" x14ac:dyDescent="0.3">
      <c r="Z2002" s="239"/>
    </row>
    <row r="2003" spans="26:26" x14ac:dyDescent="0.3">
      <c r="Z2003" s="239"/>
    </row>
    <row r="2004" spans="26:26" x14ac:dyDescent="0.3">
      <c r="Z2004" s="239"/>
    </row>
    <row r="2005" spans="26:26" x14ac:dyDescent="0.3">
      <c r="Z2005" s="239"/>
    </row>
    <row r="2006" spans="26:26" x14ac:dyDescent="0.3">
      <c r="Z2006" s="239"/>
    </row>
    <row r="2007" spans="26:26" x14ac:dyDescent="0.3">
      <c r="Z2007" s="239"/>
    </row>
    <row r="2008" spans="26:26" x14ac:dyDescent="0.3">
      <c r="Z2008" s="239"/>
    </row>
    <row r="2009" spans="26:26" x14ac:dyDescent="0.3">
      <c r="Z2009" s="239"/>
    </row>
    <row r="2010" spans="26:26" x14ac:dyDescent="0.3">
      <c r="Z2010" s="239"/>
    </row>
    <row r="2011" spans="26:26" x14ac:dyDescent="0.3">
      <c r="Z2011" s="239"/>
    </row>
    <row r="2012" spans="26:26" x14ac:dyDescent="0.3">
      <c r="Z2012" s="239"/>
    </row>
    <row r="2013" spans="26:26" x14ac:dyDescent="0.3">
      <c r="Z2013" s="239"/>
    </row>
    <row r="2014" spans="26:26" x14ac:dyDescent="0.3">
      <c r="Z2014" s="239"/>
    </row>
    <row r="2015" spans="26:26" x14ac:dyDescent="0.3">
      <c r="Z2015" s="239"/>
    </row>
    <row r="2016" spans="26:26" x14ac:dyDescent="0.3">
      <c r="Z2016" s="239"/>
    </row>
    <row r="2017" spans="26:26" x14ac:dyDescent="0.3">
      <c r="Z2017" s="239"/>
    </row>
    <row r="2018" spans="26:26" x14ac:dyDescent="0.3">
      <c r="Z2018" s="239"/>
    </row>
    <row r="2019" spans="26:26" x14ac:dyDescent="0.3">
      <c r="Z2019" s="239"/>
    </row>
    <row r="2020" spans="26:26" x14ac:dyDescent="0.3">
      <c r="Z2020" s="239"/>
    </row>
    <row r="2021" spans="26:26" x14ac:dyDescent="0.3">
      <c r="Z2021" s="239"/>
    </row>
    <row r="2022" spans="26:26" x14ac:dyDescent="0.3">
      <c r="Z2022" s="239"/>
    </row>
    <row r="2023" spans="26:26" x14ac:dyDescent="0.3">
      <c r="Z2023" s="239"/>
    </row>
    <row r="2024" spans="26:26" x14ac:dyDescent="0.3">
      <c r="Z2024" s="239"/>
    </row>
    <row r="2025" spans="26:26" x14ac:dyDescent="0.3">
      <c r="Z2025" s="239"/>
    </row>
    <row r="2026" spans="26:26" x14ac:dyDescent="0.3">
      <c r="Z2026" s="239"/>
    </row>
    <row r="2027" spans="26:26" x14ac:dyDescent="0.3">
      <c r="Z2027" s="239"/>
    </row>
    <row r="2028" spans="26:26" x14ac:dyDescent="0.3">
      <c r="Z2028" s="239"/>
    </row>
    <row r="2029" spans="26:26" x14ac:dyDescent="0.3">
      <c r="Z2029" s="239"/>
    </row>
    <row r="2030" spans="26:26" x14ac:dyDescent="0.3">
      <c r="Z2030" s="239"/>
    </row>
    <row r="2031" spans="26:26" x14ac:dyDescent="0.3">
      <c r="Z2031" s="239"/>
    </row>
    <row r="2032" spans="26:26" x14ac:dyDescent="0.3">
      <c r="Z2032" s="239"/>
    </row>
    <row r="2033" spans="26:26" x14ac:dyDescent="0.3">
      <c r="Z2033" s="239"/>
    </row>
    <row r="2034" spans="26:26" x14ac:dyDescent="0.3">
      <c r="Z2034" s="239"/>
    </row>
    <row r="2035" spans="26:26" x14ac:dyDescent="0.3">
      <c r="Z2035" s="239"/>
    </row>
    <row r="2036" spans="26:26" x14ac:dyDescent="0.3">
      <c r="Z2036" s="239"/>
    </row>
    <row r="2037" spans="26:26" x14ac:dyDescent="0.3">
      <c r="Z2037" s="239"/>
    </row>
    <row r="2038" spans="26:26" x14ac:dyDescent="0.3">
      <c r="Z2038" s="239"/>
    </row>
    <row r="2039" spans="26:26" x14ac:dyDescent="0.3">
      <c r="Z2039" s="239"/>
    </row>
    <row r="2040" spans="26:26" x14ac:dyDescent="0.3">
      <c r="Z2040" s="239"/>
    </row>
    <row r="2041" spans="26:26" x14ac:dyDescent="0.3">
      <c r="Z2041" s="239"/>
    </row>
    <row r="2042" spans="26:26" x14ac:dyDescent="0.3">
      <c r="Z2042" s="239"/>
    </row>
    <row r="2043" spans="26:26" x14ac:dyDescent="0.3">
      <c r="Z2043" s="239"/>
    </row>
    <row r="2044" spans="26:26" x14ac:dyDescent="0.3">
      <c r="Z2044" s="239"/>
    </row>
    <row r="2045" spans="26:26" x14ac:dyDescent="0.3">
      <c r="Z2045" s="239"/>
    </row>
    <row r="2046" spans="26:26" x14ac:dyDescent="0.3">
      <c r="Z2046" s="239"/>
    </row>
    <row r="2047" spans="26:26" x14ac:dyDescent="0.3">
      <c r="Z2047" s="239"/>
    </row>
    <row r="2048" spans="26:26" x14ac:dyDescent="0.3">
      <c r="Z2048" s="239"/>
    </row>
    <row r="2049" spans="26:26" x14ac:dyDescent="0.3">
      <c r="Z2049" s="239"/>
    </row>
    <row r="2050" spans="26:26" x14ac:dyDescent="0.3">
      <c r="Z2050" s="239"/>
    </row>
    <row r="2051" spans="26:26" x14ac:dyDescent="0.3">
      <c r="Z2051" s="239"/>
    </row>
    <row r="2052" spans="26:26" x14ac:dyDescent="0.3">
      <c r="Z2052" s="239"/>
    </row>
    <row r="2053" spans="26:26" x14ac:dyDescent="0.3">
      <c r="Z2053" s="239"/>
    </row>
    <row r="2054" spans="26:26" x14ac:dyDescent="0.3">
      <c r="Z2054" s="239"/>
    </row>
    <row r="2055" spans="26:26" x14ac:dyDescent="0.3">
      <c r="Z2055" s="239"/>
    </row>
    <row r="2056" spans="26:26" x14ac:dyDescent="0.3">
      <c r="Z2056" s="239"/>
    </row>
    <row r="2057" spans="26:26" x14ac:dyDescent="0.3">
      <c r="Z2057" s="239"/>
    </row>
    <row r="2058" spans="26:26" x14ac:dyDescent="0.3">
      <c r="Z2058" s="239"/>
    </row>
    <row r="2059" spans="26:26" x14ac:dyDescent="0.3">
      <c r="Z2059" s="239"/>
    </row>
    <row r="2060" spans="26:26" x14ac:dyDescent="0.3">
      <c r="Z2060" s="239"/>
    </row>
    <row r="2061" spans="26:26" x14ac:dyDescent="0.3">
      <c r="Z2061" s="239"/>
    </row>
    <row r="2062" spans="26:26" x14ac:dyDescent="0.3">
      <c r="Z2062" s="239"/>
    </row>
    <row r="2063" spans="26:26" x14ac:dyDescent="0.3">
      <c r="Z2063" s="239"/>
    </row>
    <row r="2064" spans="26:26" x14ac:dyDescent="0.3">
      <c r="Z2064" s="239"/>
    </row>
    <row r="2065" spans="26:26" x14ac:dyDescent="0.3">
      <c r="Z2065" s="239"/>
    </row>
    <row r="2066" spans="26:26" x14ac:dyDescent="0.3">
      <c r="Z2066" s="239"/>
    </row>
    <row r="2067" spans="26:26" x14ac:dyDescent="0.3">
      <c r="Z2067" s="239"/>
    </row>
    <row r="2068" spans="26:26" x14ac:dyDescent="0.3">
      <c r="Z2068" s="239"/>
    </row>
    <row r="2069" spans="26:26" x14ac:dyDescent="0.3">
      <c r="Z2069" s="239"/>
    </row>
    <row r="2070" spans="26:26" x14ac:dyDescent="0.3">
      <c r="Z2070" s="239"/>
    </row>
    <row r="2071" spans="26:26" x14ac:dyDescent="0.3">
      <c r="Z2071" s="239"/>
    </row>
    <row r="2072" spans="26:26" x14ac:dyDescent="0.3">
      <c r="Z2072" s="239"/>
    </row>
    <row r="2073" spans="26:26" x14ac:dyDescent="0.3">
      <c r="Z2073" s="239"/>
    </row>
    <row r="2074" spans="26:26" x14ac:dyDescent="0.3">
      <c r="Z2074" s="239"/>
    </row>
    <row r="2075" spans="26:26" x14ac:dyDescent="0.3">
      <c r="Z2075" s="239"/>
    </row>
    <row r="2076" spans="26:26" x14ac:dyDescent="0.3">
      <c r="Z2076" s="239"/>
    </row>
    <row r="2077" spans="26:26" x14ac:dyDescent="0.3">
      <c r="Z2077" s="239"/>
    </row>
    <row r="2078" spans="26:26" x14ac:dyDescent="0.3">
      <c r="Z2078" s="239"/>
    </row>
    <row r="2079" spans="26:26" x14ac:dyDescent="0.3">
      <c r="Z2079" s="239"/>
    </row>
    <row r="2080" spans="26:26" x14ac:dyDescent="0.3">
      <c r="Z2080" s="239"/>
    </row>
    <row r="2081" spans="26:26" x14ac:dyDescent="0.3">
      <c r="Z2081" s="239"/>
    </row>
    <row r="2082" spans="26:26" x14ac:dyDescent="0.3">
      <c r="Z2082" s="239"/>
    </row>
    <row r="2083" spans="26:26" x14ac:dyDescent="0.3">
      <c r="Z2083" s="239"/>
    </row>
    <row r="2084" spans="26:26" x14ac:dyDescent="0.3">
      <c r="Z2084" s="239"/>
    </row>
    <row r="2085" spans="26:26" x14ac:dyDescent="0.3">
      <c r="Z2085" s="239"/>
    </row>
    <row r="2086" spans="26:26" x14ac:dyDescent="0.3">
      <c r="Z2086" s="239"/>
    </row>
    <row r="2087" spans="26:26" x14ac:dyDescent="0.3">
      <c r="Z2087" s="239"/>
    </row>
    <row r="2088" spans="26:26" x14ac:dyDescent="0.3">
      <c r="Z2088" s="239"/>
    </row>
    <row r="2089" spans="26:26" x14ac:dyDescent="0.3">
      <c r="Z2089" s="239"/>
    </row>
    <row r="2090" spans="26:26" x14ac:dyDescent="0.3">
      <c r="Z2090" s="239"/>
    </row>
    <row r="2091" spans="26:26" x14ac:dyDescent="0.3">
      <c r="Z2091" s="239"/>
    </row>
    <row r="2092" spans="26:26" x14ac:dyDescent="0.3">
      <c r="Z2092" s="239"/>
    </row>
    <row r="2093" spans="26:26" x14ac:dyDescent="0.3">
      <c r="Z2093" s="239"/>
    </row>
    <row r="2094" spans="26:26" x14ac:dyDescent="0.3">
      <c r="Z2094" s="239"/>
    </row>
    <row r="2095" spans="26:26" x14ac:dyDescent="0.3">
      <c r="Z2095" s="239"/>
    </row>
    <row r="2096" spans="26:26" x14ac:dyDescent="0.3">
      <c r="Z2096" s="239"/>
    </row>
    <row r="2097" spans="26:26" x14ac:dyDescent="0.3">
      <c r="Z2097" s="239"/>
    </row>
    <row r="2098" spans="26:26" x14ac:dyDescent="0.3">
      <c r="Z2098" s="239"/>
    </row>
    <row r="2099" spans="26:26" x14ac:dyDescent="0.3">
      <c r="Z2099" s="239"/>
    </row>
    <row r="2100" spans="26:26" x14ac:dyDescent="0.3">
      <c r="Z2100" s="239"/>
    </row>
    <row r="2101" spans="26:26" x14ac:dyDescent="0.3">
      <c r="Z2101" s="239"/>
    </row>
    <row r="2102" spans="26:26" x14ac:dyDescent="0.3">
      <c r="Z2102" s="239"/>
    </row>
    <row r="2103" spans="26:26" x14ac:dyDescent="0.3">
      <c r="Z2103" s="239"/>
    </row>
    <row r="2104" spans="26:26" x14ac:dyDescent="0.3">
      <c r="Z2104" s="239"/>
    </row>
    <row r="2105" spans="26:26" x14ac:dyDescent="0.3">
      <c r="Z2105" s="239"/>
    </row>
    <row r="2106" spans="26:26" x14ac:dyDescent="0.3">
      <c r="Z2106" s="239"/>
    </row>
    <row r="2107" spans="26:26" x14ac:dyDescent="0.3">
      <c r="Z2107" s="239"/>
    </row>
    <row r="2108" spans="26:26" x14ac:dyDescent="0.3">
      <c r="Z2108" s="239"/>
    </row>
    <row r="2109" spans="26:26" x14ac:dyDescent="0.3">
      <c r="Z2109" s="239"/>
    </row>
    <row r="2110" spans="26:26" x14ac:dyDescent="0.3">
      <c r="Z2110" s="239"/>
    </row>
    <row r="2111" spans="26:26" x14ac:dyDescent="0.3">
      <c r="Z2111" s="239"/>
    </row>
    <row r="2112" spans="26:26" x14ac:dyDescent="0.3">
      <c r="Z2112" s="239"/>
    </row>
    <row r="2113" spans="26:26" x14ac:dyDescent="0.3">
      <c r="Z2113" s="239"/>
    </row>
    <row r="2114" spans="26:26" x14ac:dyDescent="0.3">
      <c r="Z2114" s="239"/>
    </row>
    <row r="2115" spans="26:26" x14ac:dyDescent="0.3">
      <c r="Z2115" s="239"/>
    </row>
    <row r="2116" spans="26:26" x14ac:dyDescent="0.3">
      <c r="Z2116" s="239"/>
    </row>
    <row r="2117" spans="26:26" x14ac:dyDescent="0.3">
      <c r="Z2117" s="239"/>
    </row>
    <row r="2118" spans="26:26" x14ac:dyDescent="0.3">
      <c r="Z2118" s="239"/>
    </row>
    <row r="2119" spans="26:26" x14ac:dyDescent="0.3">
      <c r="Z2119" s="239"/>
    </row>
    <row r="2120" spans="26:26" x14ac:dyDescent="0.3">
      <c r="Z2120" s="239"/>
    </row>
    <row r="2121" spans="26:26" x14ac:dyDescent="0.3">
      <c r="Z2121" s="239"/>
    </row>
    <row r="2122" spans="26:26" x14ac:dyDescent="0.3">
      <c r="Z2122" s="239"/>
    </row>
    <row r="2123" spans="26:26" x14ac:dyDescent="0.3">
      <c r="Z2123" s="239"/>
    </row>
    <row r="2124" spans="26:26" x14ac:dyDescent="0.3">
      <c r="Z2124" s="239"/>
    </row>
    <row r="2125" spans="26:26" x14ac:dyDescent="0.3">
      <c r="Z2125" s="239"/>
    </row>
    <row r="2126" spans="26:26" x14ac:dyDescent="0.3">
      <c r="Z2126" s="239"/>
    </row>
    <row r="2127" spans="26:26" x14ac:dyDescent="0.3">
      <c r="Z2127" s="239"/>
    </row>
    <row r="2128" spans="26:26" x14ac:dyDescent="0.3">
      <c r="Z2128" s="239"/>
    </row>
    <row r="2129" spans="26:26" x14ac:dyDescent="0.3">
      <c r="Z2129" s="239"/>
    </row>
    <row r="2130" spans="26:26" x14ac:dyDescent="0.3">
      <c r="Z2130" s="239"/>
    </row>
    <row r="2131" spans="26:26" x14ac:dyDescent="0.3">
      <c r="Z2131" s="239"/>
    </row>
    <row r="2132" spans="26:26" x14ac:dyDescent="0.3">
      <c r="Z2132" s="239"/>
    </row>
    <row r="2133" spans="26:26" x14ac:dyDescent="0.3">
      <c r="Z2133" s="239"/>
    </row>
    <row r="2134" spans="26:26" x14ac:dyDescent="0.3">
      <c r="Z2134" s="239"/>
    </row>
    <row r="2135" spans="26:26" x14ac:dyDescent="0.3">
      <c r="Z2135" s="239"/>
    </row>
    <row r="2136" spans="26:26" x14ac:dyDescent="0.3">
      <c r="Z2136" s="239"/>
    </row>
    <row r="2137" spans="26:26" x14ac:dyDescent="0.3">
      <c r="Z2137" s="239"/>
    </row>
    <row r="2138" spans="26:26" x14ac:dyDescent="0.3">
      <c r="Z2138" s="239"/>
    </row>
    <row r="2139" spans="26:26" x14ac:dyDescent="0.3">
      <c r="Z2139" s="239"/>
    </row>
    <row r="2140" spans="26:26" x14ac:dyDescent="0.3">
      <c r="Z2140" s="239"/>
    </row>
    <row r="2141" spans="26:26" x14ac:dyDescent="0.3">
      <c r="Z2141" s="239"/>
    </row>
    <row r="2142" spans="26:26" x14ac:dyDescent="0.3">
      <c r="Z2142" s="239"/>
    </row>
    <row r="2143" spans="26:26" x14ac:dyDescent="0.3">
      <c r="Z2143" s="239"/>
    </row>
    <row r="2144" spans="26:26" x14ac:dyDescent="0.3">
      <c r="Z2144" s="239"/>
    </row>
    <row r="2145" spans="26:26" x14ac:dyDescent="0.3">
      <c r="Z2145" s="239"/>
    </row>
    <row r="2146" spans="26:26" x14ac:dyDescent="0.3">
      <c r="Z2146" s="239"/>
    </row>
    <row r="2147" spans="26:26" x14ac:dyDescent="0.3">
      <c r="Z2147" s="239"/>
    </row>
    <row r="2148" spans="26:26" x14ac:dyDescent="0.3">
      <c r="Z2148" s="239"/>
    </row>
    <row r="2149" spans="26:26" x14ac:dyDescent="0.3">
      <c r="Z2149" s="239"/>
    </row>
    <row r="2150" spans="26:26" x14ac:dyDescent="0.3">
      <c r="Z2150" s="239"/>
    </row>
    <row r="2151" spans="26:26" x14ac:dyDescent="0.3">
      <c r="Z2151" s="239"/>
    </row>
    <row r="2152" spans="26:26" x14ac:dyDescent="0.3">
      <c r="Z2152" s="239"/>
    </row>
    <row r="2153" spans="26:26" x14ac:dyDescent="0.3">
      <c r="Z2153" s="239"/>
    </row>
    <row r="2154" spans="26:26" x14ac:dyDescent="0.3">
      <c r="Z2154" s="239"/>
    </row>
    <row r="2155" spans="26:26" x14ac:dyDescent="0.3">
      <c r="Z2155" s="239"/>
    </row>
    <row r="2156" spans="26:26" x14ac:dyDescent="0.3">
      <c r="Z2156" s="239"/>
    </row>
    <row r="2157" spans="26:26" x14ac:dyDescent="0.3">
      <c r="Z2157" s="239"/>
    </row>
    <row r="2158" spans="26:26" x14ac:dyDescent="0.3">
      <c r="Z2158" s="239"/>
    </row>
    <row r="2159" spans="26:26" x14ac:dyDescent="0.3">
      <c r="Z2159" s="239"/>
    </row>
    <row r="2160" spans="26:26" x14ac:dyDescent="0.3">
      <c r="Z2160" s="239"/>
    </row>
    <row r="2161" spans="26:26" x14ac:dyDescent="0.3">
      <c r="Z2161" s="239"/>
    </row>
    <row r="2162" spans="26:26" x14ac:dyDescent="0.3">
      <c r="Z2162" s="239"/>
    </row>
    <row r="2163" spans="26:26" x14ac:dyDescent="0.3">
      <c r="Z2163" s="239"/>
    </row>
    <row r="2164" spans="26:26" x14ac:dyDescent="0.3">
      <c r="Z2164" s="239"/>
    </row>
    <row r="2165" spans="26:26" x14ac:dyDescent="0.3">
      <c r="Z2165" s="239"/>
    </row>
    <row r="2166" spans="26:26" x14ac:dyDescent="0.3">
      <c r="Z2166" s="239"/>
    </row>
    <row r="2167" spans="26:26" x14ac:dyDescent="0.3">
      <c r="Z2167" s="239"/>
    </row>
    <row r="2168" spans="26:26" x14ac:dyDescent="0.3">
      <c r="Z2168" s="239"/>
    </row>
    <row r="2169" spans="26:26" x14ac:dyDescent="0.3">
      <c r="Z2169" s="239"/>
    </row>
    <row r="2170" spans="26:26" x14ac:dyDescent="0.3">
      <c r="Z2170" s="239"/>
    </row>
    <row r="2171" spans="26:26" x14ac:dyDescent="0.3">
      <c r="Z2171" s="239"/>
    </row>
    <row r="2172" spans="26:26" x14ac:dyDescent="0.3">
      <c r="Z2172" s="239"/>
    </row>
    <row r="2173" spans="26:26" x14ac:dyDescent="0.3">
      <c r="Z2173" s="239"/>
    </row>
    <row r="2174" spans="26:26" x14ac:dyDescent="0.3">
      <c r="Z2174" s="239"/>
    </row>
    <row r="2175" spans="26:26" x14ac:dyDescent="0.3">
      <c r="Z2175" s="239"/>
    </row>
    <row r="2176" spans="26:26" x14ac:dyDescent="0.3">
      <c r="Z2176" s="239"/>
    </row>
    <row r="2177" spans="26:26" x14ac:dyDescent="0.3">
      <c r="Z2177" s="239"/>
    </row>
    <row r="2178" spans="26:26" x14ac:dyDescent="0.3">
      <c r="Z2178" s="239"/>
    </row>
    <row r="2179" spans="26:26" x14ac:dyDescent="0.3">
      <c r="Z2179" s="239"/>
    </row>
    <row r="2180" spans="26:26" x14ac:dyDescent="0.3">
      <c r="Z2180" s="239"/>
    </row>
    <row r="2181" spans="26:26" x14ac:dyDescent="0.3">
      <c r="Z2181" s="239"/>
    </row>
    <row r="2182" spans="26:26" x14ac:dyDescent="0.3">
      <c r="Z2182" s="239"/>
    </row>
    <row r="2183" spans="26:26" x14ac:dyDescent="0.3">
      <c r="Z2183" s="239"/>
    </row>
    <row r="2184" spans="26:26" x14ac:dyDescent="0.3">
      <c r="Z2184" s="239"/>
    </row>
    <row r="2185" spans="26:26" x14ac:dyDescent="0.3">
      <c r="Z2185" s="239"/>
    </row>
    <row r="2186" spans="26:26" x14ac:dyDescent="0.3">
      <c r="Z2186" s="239"/>
    </row>
    <row r="2187" spans="26:26" x14ac:dyDescent="0.3">
      <c r="Z2187" s="239"/>
    </row>
    <row r="2188" spans="26:26" x14ac:dyDescent="0.3">
      <c r="Z2188" s="239"/>
    </row>
    <row r="2189" spans="26:26" x14ac:dyDescent="0.3">
      <c r="Z2189" s="239"/>
    </row>
    <row r="2190" spans="26:26" x14ac:dyDescent="0.3">
      <c r="Z2190" s="239"/>
    </row>
    <row r="2191" spans="26:26" x14ac:dyDescent="0.3">
      <c r="Z2191" s="239"/>
    </row>
    <row r="2192" spans="26:26" x14ac:dyDescent="0.3">
      <c r="Z2192" s="239"/>
    </row>
    <row r="2193" spans="26:26" x14ac:dyDescent="0.3">
      <c r="Z2193" s="239"/>
    </row>
    <row r="2194" spans="26:26" x14ac:dyDescent="0.3">
      <c r="Z2194" s="239"/>
    </row>
    <row r="2195" spans="26:26" x14ac:dyDescent="0.3">
      <c r="Z2195" s="239"/>
    </row>
    <row r="2196" spans="26:26" x14ac:dyDescent="0.3">
      <c r="Z2196" s="239"/>
    </row>
    <row r="2197" spans="26:26" x14ac:dyDescent="0.3">
      <c r="Z2197" s="239"/>
    </row>
    <row r="2198" spans="26:26" x14ac:dyDescent="0.3">
      <c r="Z2198" s="239"/>
    </row>
    <row r="2199" spans="26:26" x14ac:dyDescent="0.3">
      <c r="Z2199" s="239"/>
    </row>
    <row r="2200" spans="26:26" x14ac:dyDescent="0.3">
      <c r="Z2200" s="239"/>
    </row>
    <row r="2201" spans="26:26" x14ac:dyDescent="0.3">
      <c r="Z2201" s="239"/>
    </row>
    <row r="2202" spans="26:26" x14ac:dyDescent="0.3">
      <c r="Z2202" s="239"/>
    </row>
    <row r="2203" spans="26:26" x14ac:dyDescent="0.3">
      <c r="Z2203" s="239"/>
    </row>
    <row r="2204" spans="26:26" x14ac:dyDescent="0.3">
      <c r="Z2204" s="239"/>
    </row>
    <row r="2205" spans="26:26" x14ac:dyDescent="0.3">
      <c r="Z2205" s="239"/>
    </row>
    <row r="2206" spans="26:26" x14ac:dyDescent="0.3">
      <c r="Z2206" s="239"/>
    </row>
    <row r="2207" spans="26:26" x14ac:dyDescent="0.3">
      <c r="Z2207" s="239"/>
    </row>
    <row r="2208" spans="26:26" x14ac:dyDescent="0.3">
      <c r="Z2208" s="239"/>
    </row>
    <row r="2209" spans="26:26" x14ac:dyDescent="0.3">
      <c r="Z2209" s="239"/>
    </row>
    <row r="2210" spans="26:26" x14ac:dyDescent="0.3">
      <c r="Z2210" s="239"/>
    </row>
    <row r="2211" spans="26:26" x14ac:dyDescent="0.3">
      <c r="Z2211" s="239"/>
    </row>
    <row r="2212" spans="26:26" x14ac:dyDescent="0.3">
      <c r="Z2212" s="239"/>
    </row>
    <row r="2213" spans="26:26" x14ac:dyDescent="0.3">
      <c r="Z2213" s="239"/>
    </row>
    <row r="2214" spans="26:26" x14ac:dyDescent="0.3">
      <c r="Z2214" s="239"/>
    </row>
    <row r="2215" spans="26:26" x14ac:dyDescent="0.3">
      <c r="Z2215" s="239"/>
    </row>
    <row r="2216" spans="26:26" x14ac:dyDescent="0.3">
      <c r="Z2216" s="239"/>
    </row>
    <row r="2217" spans="26:26" x14ac:dyDescent="0.3">
      <c r="Z2217" s="239"/>
    </row>
    <row r="2218" spans="26:26" x14ac:dyDescent="0.3">
      <c r="Z2218" s="239"/>
    </row>
    <row r="2219" spans="26:26" x14ac:dyDescent="0.3">
      <c r="Z2219" s="239"/>
    </row>
    <row r="2220" spans="26:26" x14ac:dyDescent="0.3">
      <c r="Z2220" s="239"/>
    </row>
    <row r="2221" spans="26:26" x14ac:dyDescent="0.3">
      <c r="Z2221" s="239"/>
    </row>
    <row r="2222" spans="26:26" x14ac:dyDescent="0.3">
      <c r="Z2222" s="239"/>
    </row>
    <row r="2223" spans="26:26" x14ac:dyDescent="0.3">
      <c r="Z2223" s="239"/>
    </row>
    <row r="2224" spans="26:26" x14ac:dyDescent="0.3">
      <c r="Z2224" s="239"/>
    </row>
    <row r="2225" spans="26:26" x14ac:dyDescent="0.3">
      <c r="Z2225" s="239"/>
    </row>
    <row r="2226" spans="26:26" x14ac:dyDescent="0.3">
      <c r="Z2226" s="239"/>
    </row>
    <row r="2227" spans="26:26" x14ac:dyDescent="0.3">
      <c r="Z2227" s="239"/>
    </row>
    <row r="2228" spans="26:26" x14ac:dyDescent="0.3">
      <c r="Z2228" s="239"/>
    </row>
    <row r="2229" spans="26:26" x14ac:dyDescent="0.3">
      <c r="Z2229" s="239"/>
    </row>
    <row r="2230" spans="26:26" x14ac:dyDescent="0.3">
      <c r="Z2230" s="239"/>
    </row>
    <row r="2231" spans="26:26" x14ac:dyDescent="0.3">
      <c r="Z2231" s="239"/>
    </row>
    <row r="2232" spans="26:26" x14ac:dyDescent="0.3">
      <c r="Z2232" s="239"/>
    </row>
    <row r="2233" spans="26:26" x14ac:dyDescent="0.3">
      <c r="Z2233" s="239"/>
    </row>
    <row r="2234" spans="26:26" x14ac:dyDescent="0.3">
      <c r="Z2234" s="239"/>
    </row>
    <row r="2235" spans="26:26" x14ac:dyDescent="0.3">
      <c r="Z2235" s="239"/>
    </row>
    <row r="2236" spans="26:26" x14ac:dyDescent="0.3">
      <c r="Z2236" s="239"/>
    </row>
    <row r="2237" spans="26:26" x14ac:dyDescent="0.3">
      <c r="Z2237" s="239"/>
    </row>
    <row r="2238" spans="26:26" x14ac:dyDescent="0.3">
      <c r="Z2238" s="239"/>
    </row>
    <row r="2239" spans="26:26" x14ac:dyDescent="0.3">
      <c r="Z2239" s="239"/>
    </row>
    <row r="2240" spans="26:26" x14ac:dyDescent="0.3">
      <c r="Z2240" s="239"/>
    </row>
    <row r="2241" spans="26:26" x14ac:dyDescent="0.3">
      <c r="Z2241" s="239"/>
    </row>
    <row r="2242" spans="26:26" x14ac:dyDescent="0.3">
      <c r="Z2242" s="239"/>
    </row>
    <row r="2243" spans="26:26" x14ac:dyDescent="0.3">
      <c r="Z2243" s="239"/>
    </row>
    <row r="2244" spans="26:26" x14ac:dyDescent="0.3">
      <c r="Z2244" s="239"/>
    </row>
    <row r="2245" spans="26:26" x14ac:dyDescent="0.3">
      <c r="Z2245" s="239"/>
    </row>
    <row r="2246" spans="26:26" x14ac:dyDescent="0.3">
      <c r="Z2246" s="239"/>
    </row>
    <row r="2247" spans="26:26" x14ac:dyDescent="0.3">
      <c r="Z2247" s="239"/>
    </row>
    <row r="2248" spans="26:26" x14ac:dyDescent="0.3">
      <c r="Z2248" s="239"/>
    </row>
    <row r="2249" spans="26:26" x14ac:dyDescent="0.3">
      <c r="Z2249" s="239"/>
    </row>
    <row r="2250" spans="26:26" x14ac:dyDescent="0.3">
      <c r="Z2250" s="239"/>
    </row>
    <row r="2251" spans="26:26" x14ac:dyDescent="0.3">
      <c r="Z2251" s="239"/>
    </row>
    <row r="2252" spans="26:26" x14ac:dyDescent="0.3">
      <c r="Z2252" s="239"/>
    </row>
    <row r="2253" spans="26:26" x14ac:dyDescent="0.3">
      <c r="Z2253" s="239"/>
    </row>
    <row r="2254" spans="26:26" x14ac:dyDescent="0.3">
      <c r="Z2254" s="239"/>
    </row>
    <row r="2255" spans="26:26" x14ac:dyDescent="0.3">
      <c r="Z2255" s="239"/>
    </row>
    <row r="2256" spans="26:26" x14ac:dyDescent="0.3">
      <c r="Z2256" s="239"/>
    </row>
    <row r="2257" spans="26:26" x14ac:dyDescent="0.3">
      <c r="Z2257" s="239"/>
    </row>
    <row r="2258" spans="26:26" x14ac:dyDescent="0.3">
      <c r="Z2258" s="239"/>
    </row>
    <row r="2259" spans="26:26" x14ac:dyDescent="0.3">
      <c r="Z2259" s="239"/>
    </row>
    <row r="2260" spans="26:26" x14ac:dyDescent="0.3">
      <c r="Z2260" s="239"/>
    </row>
    <row r="2261" spans="26:26" x14ac:dyDescent="0.3">
      <c r="Z2261" s="239"/>
    </row>
    <row r="2262" spans="26:26" x14ac:dyDescent="0.3">
      <c r="Z2262" s="239"/>
    </row>
    <row r="2263" spans="26:26" x14ac:dyDescent="0.3">
      <c r="Z2263" s="239"/>
    </row>
    <row r="2264" spans="26:26" x14ac:dyDescent="0.3">
      <c r="Z2264" s="239"/>
    </row>
    <row r="2265" spans="26:26" x14ac:dyDescent="0.3">
      <c r="Z2265" s="239"/>
    </row>
    <row r="2266" spans="26:26" x14ac:dyDescent="0.3">
      <c r="Z2266" s="239"/>
    </row>
    <row r="2267" spans="26:26" x14ac:dyDescent="0.3">
      <c r="Z2267" s="239"/>
    </row>
    <row r="2268" spans="26:26" x14ac:dyDescent="0.3">
      <c r="Z2268" s="239"/>
    </row>
    <row r="2269" spans="26:26" x14ac:dyDescent="0.3">
      <c r="Z2269" s="239"/>
    </row>
    <row r="2270" spans="26:26" x14ac:dyDescent="0.3">
      <c r="Z2270" s="239"/>
    </row>
    <row r="2271" spans="26:26" x14ac:dyDescent="0.3">
      <c r="Z2271" s="239"/>
    </row>
    <row r="2272" spans="26:26" x14ac:dyDescent="0.3">
      <c r="Z2272" s="239"/>
    </row>
    <row r="2273" spans="26:26" x14ac:dyDescent="0.3">
      <c r="Z2273" s="239"/>
    </row>
    <row r="2274" spans="26:26" x14ac:dyDescent="0.3">
      <c r="Z2274" s="239"/>
    </row>
    <row r="2275" spans="26:26" x14ac:dyDescent="0.3">
      <c r="Z2275" s="239"/>
    </row>
    <row r="2276" spans="26:26" x14ac:dyDescent="0.3">
      <c r="Z2276" s="239"/>
    </row>
    <row r="2277" spans="26:26" x14ac:dyDescent="0.3">
      <c r="Z2277" s="239"/>
    </row>
    <row r="2278" spans="26:26" x14ac:dyDescent="0.3">
      <c r="Z2278" s="239"/>
    </row>
    <row r="2279" spans="26:26" x14ac:dyDescent="0.3">
      <c r="Z2279" s="239"/>
    </row>
    <row r="2280" spans="26:26" x14ac:dyDescent="0.3">
      <c r="Z2280" s="239"/>
    </row>
    <row r="2281" spans="26:26" x14ac:dyDescent="0.3">
      <c r="Z2281" s="239"/>
    </row>
    <row r="2282" spans="26:26" x14ac:dyDescent="0.3">
      <c r="Z2282" s="239"/>
    </row>
    <row r="2283" spans="26:26" x14ac:dyDescent="0.3">
      <c r="Z2283" s="239"/>
    </row>
    <row r="2284" spans="26:26" x14ac:dyDescent="0.3">
      <c r="Z2284" s="239"/>
    </row>
    <row r="2285" spans="26:26" x14ac:dyDescent="0.3">
      <c r="Z2285" s="239"/>
    </row>
    <row r="2286" spans="26:26" x14ac:dyDescent="0.3">
      <c r="Z2286" s="239"/>
    </row>
    <row r="2287" spans="26:26" x14ac:dyDescent="0.3">
      <c r="Z2287" s="239"/>
    </row>
    <row r="2288" spans="26:26" x14ac:dyDescent="0.3">
      <c r="Z2288" s="239"/>
    </row>
    <row r="2289" spans="26:26" x14ac:dyDescent="0.3">
      <c r="Z2289" s="239"/>
    </row>
    <row r="2290" spans="26:26" x14ac:dyDescent="0.3">
      <c r="Z2290" s="239"/>
    </row>
    <row r="2291" spans="26:26" x14ac:dyDescent="0.3">
      <c r="Z2291" s="239"/>
    </row>
    <row r="2292" spans="26:26" x14ac:dyDescent="0.3">
      <c r="Z2292" s="239"/>
    </row>
    <row r="2293" spans="26:26" x14ac:dyDescent="0.3">
      <c r="Z2293" s="239"/>
    </row>
    <row r="2294" spans="26:26" x14ac:dyDescent="0.3">
      <c r="Z2294" s="239"/>
    </row>
    <row r="2295" spans="26:26" x14ac:dyDescent="0.3">
      <c r="Z2295" s="239"/>
    </row>
    <row r="2296" spans="26:26" x14ac:dyDescent="0.3">
      <c r="Z2296" s="239"/>
    </row>
    <row r="2297" spans="26:26" x14ac:dyDescent="0.3">
      <c r="Z2297" s="239"/>
    </row>
    <row r="2298" spans="26:26" x14ac:dyDescent="0.3">
      <c r="Z2298" s="239"/>
    </row>
    <row r="2299" spans="26:26" x14ac:dyDescent="0.3">
      <c r="Z2299" s="239"/>
    </row>
    <row r="2300" spans="26:26" x14ac:dyDescent="0.3">
      <c r="Z2300" s="239"/>
    </row>
    <row r="2301" spans="26:26" x14ac:dyDescent="0.3">
      <c r="Z2301" s="239"/>
    </row>
    <row r="2302" spans="26:26" x14ac:dyDescent="0.3">
      <c r="Z2302" s="239"/>
    </row>
    <row r="2303" spans="26:26" x14ac:dyDescent="0.3">
      <c r="Z2303" s="239"/>
    </row>
    <row r="2304" spans="26:26" x14ac:dyDescent="0.3">
      <c r="Z2304" s="239"/>
    </row>
    <row r="2305" spans="26:26" x14ac:dyDescent="0.3">
      <c r="Z2305" s="239"/>
    </row>
    <row r="2306" spans="26:26" x14ac:dyDescent="0.3">
      <c r="Z2306" s="239"/>
    </row>
    <row r="2307" spans="26:26" x14ac:dyDescent="0.3">
      <c r="Z2307" s="239"/>
    </row>
    <row r="2308" spans="26:26" x14ac:dyDescent="0.3">
      <c r="Z2308" s="239"/>
    </row>
    <row r="2309" spans="26:26" x14ac:dyDescent="0.3">
      <c r="Z2309" s="239"/>
    </row>
    <row r="2310" spans="26:26" x14ac:dyDescent="0.3">
      <c r="Z2310" s="239"/>
    </row>
    <row r="2311" spans="26:26" x14ac:dyDescent="0.3">
      <c r="Z2311" s="239"/>
    </row>
    <row r="2312" spans="26:26" x14ac:dyDescent="0.3">
      <c r="Z2312" s="239"/>
    </row>
    <row r="2313" spans="26:26" x14ac:dyDescent="0.3">
      <c r="Z2313" s="239"/>
    </row>
    <row r="2314" spans="26:26" x14ac:dyDescent="0.3">
      <c r="Z2314" s="239"/>
    </row>
    <row r="2315" spans="26:26" x14ac:dyDescent="0.3">
      <c r="Z2315" s="239"/>
    </row>
    <row r="2316" spans="26:26" x14ac:dyDescent="0.3">
      <c r="Z2316" s="239"/>
    </row>
    <row r="2317" spans="26:26" x14ac:dyDescent="0.3">
      <c r="Z2317" s="239"/>
    </row>
    <row r="2318" spans="26:26" x14ac:dyDescent="0.3">
      <c r="Z2318" s="239"/>
    </row>
    <row r="2319" spans="26:26" x14ac:dyDescent="0.3">
      <c r="Z2319" s="239"/>
    </row>
    <row r="2320" spans="26:26" x14ac:dyDescent="0.3">
      <c r="Z2320" s="239"/>
    </row>
    <row r="2321" spans="26:26" x14ac:dyDescent="0.3">
      <c r="Z2321" s="239"/>
    </row>
    <row r="2322" spans="26:26" x14ac:dyDescent="0.3">
      <c r="Z2322" s="239"/>
    </row>
    <row r="2323" spans="26:26" x14ac:dyDescent="0.3">
      <c r="Z2323" s="239"/>
    </row>
    <row r="2324" spans="26:26" x14ac:dyDescent="0.3">
      <c r="Z2324" s="239"/>
    </row>
    <row r="2325" spans="26:26" x14ac:dyDescent="0.3">
      <c r="Z2325" s="239"/>
    </row>
    <row r="2326" spans="26:26" x14ac:dyDescent="0.3">
      <c r="Z2326" s="239"/>
    </row>
    <row r="2327" spans="26:26" x14ac:dyDescent="0.3">
      <c r="Z2327" s="239"/>
    </row>
    <row r="2328" spans="26:26" x14ac:dyDescent="0.3">
      <c r="Z2328" s="239"/>
    </row>
    <row r="2329" spans="26:26" x14ac:dyDescent="0.3">
      <c r="Z2329" s="239"/>
    </row>
    <row r="2330" spans="26:26" x14ac:dyDescent="0.3">
      <c r="Z2330" s="239"/>
    </row>
    <row r="2331" spans="26:26" x14ac:dyDescent="0.3">
      <c r="Z2331" s="239"/>
    </row>
    <row r="2332" spans="26:26" x14ac:dyDescent="0.3">
      <c r="Z2332" s="239"/>
    </row>
    <row r="2333" spans="26:26" x14ac:dyDescent="0.3">
      <c r="Z2333" s="239"/>
    </row>
    <row r="2334" spans="26:26" x14ac:dyDescent="0.3">
      <c r="Z2334" s="239"/>
    </row>
    <row r="2335" spans="26:26" x14ac:dyDescent="0.3">
      <c r="Z2335" s="239"/>
    </row>
    <row r="2336" spans="26:26" x14ac:dyDescent="0.3">
      <c r="Z2336" s="239"/>
    </row>
    <row r="2337" spans="26:26" x14ac:dyDescent="0.3">
      <c r="Z2337" s="239"/>
    </row>
    <row r="2338" spans="26:26" x14ac:dyDescent="0.3">
      <c r="Z2338" s="239"/>
    </row>
    <row r="2339" spans="26:26" x14ac:dyDescent="0.3">
      <c r="Z2339" s="239"/>
    </row>
    <row r="2340" spans="26:26" x14ac:dyDescent="0.3">
      <c r="Z2340" s="239"/>
    </row>
    <row r="2341" spans="26:26" x14ac:dyDescent="0.3">
      <c r="Z2341" s="239"/>
    </row>
    <row r="2342" spans="26:26" x14ac:dyDescent="0.3">
      <c r="Z2342" s="239"/>
    </row>
    <row r="2343" spans="26:26" x14ac:dyDescent="0.3">
      <c r="Z2343" s="239"/>
    </row>
    <row r="2344" spans="26:26" x14ac:dyDescent="0.3">
      <c r="Z2344" s="239"/>
    </row>
    <row r="2345" spans="26:26" x14ac:dyDescent="0.3">
      <c r="Z2345" s="239"/>
    </row>
    <row r="2346" spans="26:26" x14ac:dyDescent="0.3">
      <c r="Z2346" s="239"/>
    </row>
    <row r="2347" spans="26:26" x14ac:dyDescent="0.3">
      <c r="Z2347" s="239"/>
    </row>
    <row r="2348" spans="26:26" x14ac:dyDescent="0.3">
      <c r="Z2348" s="239"/>
    </row>
    <row r="2349" spans="26:26" x14ac:dyDescent="0.3">
      <c r="Z2349" s="239"/>
    </row>
    <row r="2350" spans="26:26" x14ac:dyDescent="0.3">
      <c r="Z2350" s="239"/>
    </row>
    <row r="2351" spans="26:26" x14ac:dyDescent="0.3">
      <c r="Z2351" s="239"/>
    </row>
    <row r="2352" spans="26:26" x14ac:dyDescent="0.3">
      <c r="Z2352" s="239"/>
    </row>
    <row r="2353" spans="26:26" x14ac:dyDescent="0.3">
      <c r="Z2353" s="239"/>
    </row>
    <row r="2354" spans="26:26" x14ac:dyDescent="0.3">
      <c r="Z2354" s="239"/>
    </row>
    <row r="2355" spans="26:26" x14ac:dyDescent="0.3">
      <c r="Z2355" s="239"/>
    </row>
    <row r="2356" spans="26:26" x14ac:dyDescent="0.3">
      <c r="Z2356" s="239"/>
    </row>
    <row r="2357" spans="26:26" x14ac:dyDescent="0.3">
      <c r="Z2357" s="239"/>
    </row>
    <row r="2358" spans="26:26" x14ac:dyDescent="0.3">
      <c r="Z2358" s="239"/>
    </row>
    <row r="2359" spans="26:26" x14ac:dyDescent="0.3">
      <c r="Z2359" s="239"/>
    </row>
    <row r="2360" spans="26:26" x14ac:dyDescent="0.3">
      <c r="Z2360" s="239"/>
    </row>
    <row r="2361" spans="26:26" x14ac:dyDescent="0.3">
      <c r="Z2361" s="239"/>
    </row>
    <row r="2362" spans="26:26" x14ac:dyDescent="0.3">
      <c r="Z2362" s="239"/>
    </row>
    <row r="2363" spans="26:26" x14ac:dyDescent="0.3">
      <c r="Z2363" s="239"/>
    </row>
    <row r="2364" spans="26:26" x14ac:dyDescent="0.3">
      <c r="Z2364" s="239"/>
    </row>
    <row r="2365" spans="26:26" x14ac:dyDescent="0.3">
      <c r="Z2365" s="239"/>
    </row>
    <row r="2366" spans="26:26" x14ac:dyDescent="0.3">
      <c r="Z2366" s="239"/>
    </row>
    <row r="2367" spans="26:26" x14ac:dyDescent="0.3">
      <c r="Z2367" s="239"/>
    </row>
    <row r="2368" spans="26:26" x14ac:dyDescent="0.3">
      <c r="Z2368" s="239"/>
    </row>
    <row r="2369" spans="26:26" x14ac:dyDescent="0.3">
      <c r="Z2369" s="239"/>
    </row>
    <row r="2370" spans="26:26" x14ac:dyDescent="0.3">
      <c r="Z2370" s="239"/>
    </row>
    <row r="2371" spans="26:26" x14ac:dyDescent="0.3">
      <c r="Z2371" s="239"/>
    </row>
    <row r="2372" spans="26:26" x14ac:dyDescent="0.3">
      <c r="Z2372" s="239"/>
    </row>
    <row r="2373" spans="26:26" x14ac:dyDescent="0.3">
      <c r="Z2373" s="239"/>
    </row>
    <row r="2374" spans="26:26" x14ac:dyDescent="0.3">
      <c r="Z2374" s="239"/>
    </row>
    <row r="2375" spans="26:26" x14ac:dyDescent="0.3">
      <c r="Z2375" s="239"/>
    </row>
    <row r="2376" spans="26:26" x14ac:dyDescent="0.3">
      <c r="Z2376" s="239"/>
    </row>
    <row r="2377" spans="26:26" x14ac:dyDescent="0.3">
      <c r="Z2377" s="239"/>
    </row>
    <row r="2378" spans="26:26" x14ac:dyDescent="0.3">
      <c r="Z2378" s="239"/>
    </row>
    <row r="2379" spans="26:26" x14ac:dyDescent="0.3">
      <c r="Z2379" s="239"/>
    </row>
    <row r="2380" spans="26:26" x14ac:dyDescent="0.3">
      <c r="Z2380" s="239"/>
    </row>
    <row r="2381" spans="26:26" x14ac:dyDescent="0.3">
      <c r="Z2381" s="239"/>
    </row>
    <row r="2382" spans="26:26" x14ac:dyDescent="0.3">
      <c r="Z2382" s="239"/>
    </row>
    <row r="2383" spans="26:26" x14ac:dyDescent="0.3">
      <c r="Z2383" s="239"/>
    </row>
    <row r="2384" spans="26:26" x14ac:dyDescent="0.3">
      <c r="Z2384" s="239"/>
    </row>
    <row r="2385" spans="26:26" x14ac:dyDescent="0.3">
      <c r="Z2385" s="239"/>
    </row>
    <row r="2386" spans="26:26" x14ac:dyDescent="0.3">
      <c r="Z2386" s="239"/>
    </row>
    <row r="2387" spans="26:26" x14ac:dyDescent="0.3">
      <c r="Z2387" s="239"/>
    </row>
    <row r="2388" spans="26:26" x14ac:dyDescent="0.3">
      <c r="Z2388" s="239"/>
    </row>
    <row r="2389" spans="26:26" x14ac:dyDescent="0.3">
      <c r="Z2389" s="239"/>
    </row>
    <row r="2390" spans="26:26" x14ac:dyDescent="0.3">
      <c r="Z2390" s="239"/>
    </row>
    <row r="2391" spans="26:26" x14ac:dyDescent="0.3">
      <c r="Z2391" s="239"/>
    </row>
    <row r="2392" spans="26:26" x14ac:dyDescent="0.3">
      <c r="Z2392" s="239"/>
    </row>
    <row r="2393" spans="26:26" x14ac:dyDescent="0.3">
      <c r="Z2393" s="239"/>
    </row>
    <row r="2394" spans="26:26" x14ac:dyDescent="0.3">
      <c r="Z2394" s="239"/>
    </row>
    <row r="2395" spans="26:26" x14ac:dyDescent="0.3">
      <c r="Z2395" s="239"/>
    </row>
    <row r="2396" spans="26:26" x14ac:dyDescent="0.3">
      <c r="Z2396" s="239"/>
    </row>
    <row r="2397" spans="26:26" x14ac:dyDescent="0.3">
      <c r="Z2397" s="239"/>
    </row>
    <row r="2398" spans="26:26" x14ac:dyDescent="0.3">
      <c r="Z2398" s="239"/>
    </row>
    <row r="2399" spans="26:26" x14ac:dyDescent="0.3">
      <c r="Z2399" s="239"/>
    </row>
    <row r="2400" spans="26:26" x14ac:dyDescent="0.3">
      <c r="Z2400" s="239"/>
    </row>
    <row r="2401" spans="26:26" x14ac:dyDescent="0.3">
      <c r="Z2401" s="239"/>
    </row>
    <row r="2402" spans="26:26" x14ac:dyDescent="0.3">
      <c r="Z2402" s="239"/>
    </row>
    <row r="2403" spans="26:26" x14ac:dyDescent="0.3">
      <c r="Z2403" s="239"/>
    </row>
    <row r="2404" spans="26:26" x14ac:dyDescent="0.3">
      <c r="Z2404" s="239"/>
    </row>
    <row r="2405" spans="26:26" x14ac:dyDescent="0.3">
      <c r="Z2405" s="239"/>
    </row>
    <row r="2406" spans="26:26" x14ac:dyDescent="0.3">
      <c r="Z2406" s="239"/>
    </row>
    <row r="2407" spans="26:26" x14ac:dyDescent="0.3">
      <c r="Z2407" s="239"/>
    </row>
    <row r="2408" spans="26:26" x14ac:dyDescent="0.3">
      <c r="Z2408" s="239"/>
    </row>
    <row r="2409" spans="26:26" x14ac:dyDescent="0.3">
      <c r="Z2409" s="239"/>
    </row>
    <row r="2410" spans="26:26" x14ac:dyDescent="0.3">
      <c r="Z2410" s="239"/>
    </row>
    <row r="2411" spans="26:26" x14ac:dyDescent="0.3">
      <c r="Z2411" s="239"/>
    </row>
    <row r="2412" spans="26:26" x14ac:dyDescent="0.3">
      <c r="Z2412" s="239"/>
    </row>
    <row r="2413" spans="26:26" x14ac:dyDescent="0.3">
      <c r="Z2413" s="239"/>
    </row>
    <row r="2414" spans="26:26" x14ac:dyDescent="0.3">
      <c r="Z2414" s="239"/>
    </row>
    <row r="2415" spans="26:26" x14ac:dyDescent="0.3">
      <c r="Z2415" s="239"/>
    </row>
    <row r="2416" spans="26:26" x14ac:dyDescent="0.3">
      <c r="Z2416" s="239"/>
    </row>
    <row r="2417" spans="26:26" x14ac:dyDescent="0.3">
      <c r="Z2417" s="239"/>
    </row>
    <row r="2418" spans="26:26" x14ac:dyDescent="0.3">
      <c r="Z2418" s="239"/>
    </row>
    <row r="2419" spans="26:26" x14ac:dyDescent="0.3">
      <c r="Z2419" s="239"/>
    </row>
    <row r="2420" spans="26:26" x14ac:dyDescent="0.3">
      <c r="Z2420" s="239"/>
    </row>
    <row r="2421" spans="26:26" x14ac:dyDescent="0.3">
      <c r="Z2421" s="239"/>
    </row>
    <row r="2422" spans="26:26" x14ac:dyDescent="0.3">
      <c r="Z2422" s="239"/>
    </row>
    <row r="2423" spans="26:26" x14ac:dyDescent="0.3">
      <c r="Z2423" s="239"/>
    </row>
    <row r="2424" spans="26:26" x14ac:dyDescent="0.3">
      <c r="Z2424" s="239"/>
    </row>
    <row r="2425" spans="26:26" x14ac:dyDescent="0.3">
      <c r="Z2425" s="239"/>
    </row>
    <row r="2426" spans="26:26" x14ac:dyDescent="0.3">
      <c r="Z2426" s="239"/>
    </row>
    <row r="2427" spans="26:26" x14ac:dyDescent="0.3">
      <c r="Z2427" s="239"/>
    </row>
    <row r="2428" spans="26:26" x14ac:dyDescent="0.3">
      <c r="Z2428" s="239"/>
    </row>
    <row r="2429" spans="26:26" x14ac:dyDescent="0.3">
      <c r="Z2429" s="239"/>
    </row>
    <row r="2430" spans="26:26" x14ac:dyDescent="0.3">
      <c r="Z2430" s="239"/>
    </row>
    <row r="2431" spans="26:26" x14ac:dyDescent="0.3">
      <c r="Z2431" s="239"/>
    </row>
    <row r="2432" spans="26:26" x14ac:dyDescent="0.3">
      <c r="Z2432" s="239"/>
    </row>
    <row r="2433" spans="26:26" x14ac:dyDescent="0.3">
      <c r="Z2433" s="239"/>
    </row>
    <row r="2434" spans="26:26" x14ac:dyDescent="0.3">
      <c r="Z2434" s="239"/>
    </row>
    <row r="2435" spans="26:26" x14ac:dyDescent="0.3">
      <c r="Z2435" s="239"/>
    </row>
    <row r="2436" spans="26:26" x14ac:dyDescent="0.3">
      <c r="Z2436" s="239"/>
    </row>
    <row r="2437" spans="26:26" x14ac:dyDescent="0.3">
      <c r="Z2437" s="239"/>
    </row>
    <row r="2438" spans="26:26" x14ac:dyDescent="0.3">
      <c r="Z2438" s="239"/>
    </row>
    <row r="2439" spans="26:26" x14ac:dyDescent="0.3">
      <c r="Z2439" s="239"/>
    </row>
    <row r="2440" spans="26:26" x14ac:dyDescent="0.3">
      <c r="Z2440" s="239"/>
    </row>
    <row r="2441" spans="26:26" x14ac:dyDescent="0.3">
      <c r="Z2441" s="239"/>
    </row>
    <row r="2442" spans="26:26" x14ac:dyDescent="0.3">
      <c r="Z2442" s="239"/>
    </row>
    <row r="2443" spans="26:26" x14ac:dyDescent="0.3">
      <c r="Z2443" s="239"/>
    </row>
    <row r="2444" spans="26:26" x14ac:dyDescent="0.3">
      <c r="Z2444" s="239"/>
    </row>
    <row r="2445" spans="26:26" x14ac:dyDescent="0.3">
      <c r="Z2445" s="239"/>
    </row>
    <row r="2446" spans="26:26" x14ac:dyDescent="0.3">
      <c r="Z2446" s="239"/>
    </row>
    <row r="2447" spans="26:26" x14ac:dyDescent="0.3">
      <c r="Z2447" s="239"/>
    </row>
    <row r="2448" spans="26:26" x14ac:dyDescent="0.3">
      <c r="Z2448" s="239"/>
    </row>
    <row r="2449" spans="26:26" x14ac:dyDescent="0.3">
      <c r="Z2449" s="239"/>
    </row>
    <row r="2450" spans="26:26" x14ac:dyDescent="0.3">
      <c r="Z2450" s="239"/>
    </row>
    <row r="2451" spans="26:26" x14ac:dyDescent="0.3">
      <c r="Z2451" s="239"/>
    </row>
    <row r="2452" spans="26:26" x14ac:dyDescent="0.3">
      <c r="Z2452" s="239"/>
    </row>
    <row r="2453" spans="26:26" x14ac:dyDescent="0.3">
      <c r="Z2453" s="239"/>
    </row>
    <row r="2454" spans="26:26" x14ac:dyDescent="0.3">
      <c r="Z2454" s="239"/>
    </row>
    <row r="2455" spans="26:26" x14ac:dyDescent="0.3">
      <c r="Z2455" s="239"/>
    </row>
    <row r="2456" spans="26:26" x14ac:dyDescent="0.3">
      <c r="Z2456" s="239"/>
    </row>
    <row r="2457" spans="26:26" x14ac:dyDescent="0.3">
      <c r="Z2457" s="239"/>
    </row>
    <row r="2458" spans="26:26" x14ac:dyDescent="0.3">
      <c r="Z2458" s="239"/>
    </row>
    <row r="2459" spans="26:26" x14ac:dyDescent="0.3">
      <c r="Z2459" s="239"/>
    </row>
    <row r="2460" spans="26:26" x14ac:dyDescent="0.3">
      <c r="Z2460" s="239"/>
    </row>
    <row r="2461" spans="26:26" x14ac:dyDescent="0.3">
      <c r="Z2461" s="239"/>
    </row>
    <row r="2462" spans="26:26" x14ac:dyDescent="0.3">
      <c r="Z2462" s="239"/>
    </row>
    <row r="2463" spans="26:26" x14ac:dyDescent="0.3">
      <c r="Z2463" s="239"/>
    </row>
    <row r="2464" spans="26:26" x14ac:dyDescent="0.3">
      <c r="Z2464" s="239"/>
    </row>
    <row r="2465" spans="26:26" x14ac:dyDescent="0.3">
      <c r="Z2465" s="239"/>
    </row>
    <row r="2466" spans="26:26" x14ac:dyDescent="0.3">
      <c r="Z2466" s="239"/>
    </row>
    <row r="2467" spans="26:26" x14ac:dyDescent="0.3">
      <c r="Z2467" s="239"/>
    </row>
    <row r="2468" spans="26:26" x14ac:dyDescent="0.3">
      <c r="Z2468" s="239"/>
    </row>
    <row r="2469" spans="26:26" x14ac:dyDescent="0.3">
      <c r="Z2469" s="239"/>
    </row>
    <row r="2470" spans="26:26" x14ac:dyDescent="0.3">
      <c r="Z2470" s="239"/>
    </row>
    <row r="2471" spans="26:26" x14ac:dyDescent="0.3">
      <c r="Z2471" s="239"/>
    </row>
    <row r="2472" spans="26:26" x14ac:dyDescent="0.3">
      <c r="Z2472" s="239"/>
    </row>
    <row r="2473" spans="26:26" x14ac:dyDescent="0.3">
      <c r="Z2473" s="239"/>
    </row>
    <row r="2474" spans="26:26" x14ac:dyDescent="0.3">
      <c r="Z2474" s="239"/>
    </row>
    <row r="2475" spans="26:26" x14ac:dyDescent="0.3">
      <c r="Z2475" s="239"/>
    </row>
    <row r="2476" spans="26:26" x14ac:dyDescent="0.3">
      <c r="Z2476" s="239"/>
    </row>
    <row r="2477" spans="26:26" x14ac:dyDescent="0.3">
      <c r="Z2477" s="239"/>
    </row>
    <row r="2478" spans="26:26" x14ac:dyDescent="0.3">
      <c r="Z2478" s="239"/>
    </row>
    <row r="2479" spans="26:26" x14ac:dyDescent="0.3">
      <c r="Z2479" s="239"/>
    </row>
    <row r="2480" spans="26:26" x14ac:dyDescent="0.3">
      <c r="Z2480" s="239"/>
    </row>
    <row r="2481" spans="26:26" x14ac:dyDescent="0.3">
      <c r="Z2481" s="239"/>
    </row>
    <row r="2482" spans="26:26" x14ac:dyDescent="0.3">
      <c r="Z2482" s="239"/>
    </row>
    <row r="2483" spans="26:26" x14ac:dyDescent="0.3">
      <c r="Z2483" s="239"/>
    </row>
    <row r="2484" spans="26:26" x14ac:dyDescent="0.3">
      <c r="Z2484" s="239"/>
    </row>
    <row r="2485" spans="26:26" x14ac:dyDescent="0.3">
      <c r="Z2485" s="239"/>
    </row>
    <row r="2486" spans="26:26" x14ac:dyDescent="0.3">
      <c r="Z2486" s="239"/>
    </row>
    <row r="2487" spans="26:26" x14ac:dyDescent="0.3">
      <c r="Z2487" s="239"/>
    </row>
    <row r="2488" spans="26:26" x14ac:dyDescent="0.3">
      <c r="Z2488" s="239"/>
    </row>
    <row r="2489" spans="26:26" x14ac:dyDescent="0.3">
      <c r="Z2489" s="239"/>
    </row>
    <row r="2490" spans="26:26" x14ac:dyDescent="0.3">
      <c r="Z2490" s="239"/>
    </row>
    <row r="2491" spans="26:26" x14ac:dyDescent="0.3">
      <c r="Z2491" s="239"/>
    </row>
    <row r="2492" spans="26:26" x14ac:dyDescent="0.3">
      <c r="Z2492" s="239"/>
    </row>
    <row r="2493" spans="26:26" x14ac:dyDescent="0.3">
      <c r="Z2493" s="239"/>
    </row>
    <row r="2494" spans="26:26" x14ac:dyDescent="0.3">
      <c r="Z2494" s="239"/>
    </row>
    <row r="2495" spans="26:26" x14ac:dyDescent="0.3">
      <c r="Z2495" s="239"/>
    </row>
    <row r="2496" spans="26:26" x14ac:dyDescent="0.3">
      <c r="Z2496" s="239"/>
    </row>
    <row r="2497" spans="26:26" x14ac:dyDescent="0.3">
      <c r="Z2497" s="239"/>
    </row>
    <row r="2498" spans="26:26" x14ac:dyDescent="0.3">
      <c r="Z2498" s="239"/>
    </row>
    <row r="2499" spans="26:26" x14ac:dyDescent="0.3">
      <c r="Z2499" s="239"/>
    </row>
    <row r="2500" spans="26:26" x14ac:dyDescent="0.3">
      <c r="Z2500" s="239"/>
    </row>
    <row r="2501" spans="26:26" x14ac:dyDescent="0.3">
      <c r="Z2501" s="239"/>
    </row>
    <row r="2502" spans="26:26" x14ac:dyDescent="0.3">
      <c r="Z2502" s="239"/>
    </row>
    <row r="2503" spans="26:26" x14ac:dyDescent="0.3">
      <c r="Z2503" s="239"/>
    </row>
    <row r="2504" spans="26:26" x14ac:dyDescent="0.3">
      <c r="Z2504" s="239"/>
    </row>
    <row r="2505" spans="26:26" x14ac:dyDescent="0.3">
      <c r="Z2505" s="239"/>
    </row>
    <row r="2506" spans="26:26" x14ac:dyDescent="0.3">
      <c r="Z2506" s="239"/>
    </row>
    <row r="2507" spans="26:26" x14ac:dyDescent="0.3">
      <c r="Z2507" s="239"/>
    </row>
    <row r="2508" spans="26:26" x14ac:dyDescent="0.3">
      <c r="Z2508" s="239"/>
    </row>
    <row r="2509" spans="26:26" x14ac:dyDescent="0.3">
      <c r="Z2509" s="239"/>
    </row>
    <row r="2510" spans="26:26" x14ac:dyDescent="0.3">
      <c r="Z2510" s="239"/>
    </row>
    <row r="2511" spans="26:26" x14ac:dyDescent="0.3">
      <c r="Z2511" s="239"/>
    </row>
    <row r="2512" spans="26:26" x14ac:dyDescent="0.3">
      <c r="Z2512" s="239"/>
    </row>
    <row r="2513" spans="26:26" x14ac:dyDescent="0.3">
      <c r="Z2513" s="239"/>
    </row>
    <row r="2514" spans="26:26" x14ac:dyDescent="0.3">
      <c r="Z2514" s="239"/>
    </row>
    <row r="2515" spans="26:26" x14ac:dyDescent="0.3">
      <c r="Z2515" s="239"/>
    </row>
    <row r="2516" spans="26:26" x14ac:dyDescent="0.3">
      <c r="Z2516" s="239"/>
    </row>
    <row r="2517" spans="26:26" x14ac:dyDescent="0.3">
      <c r="Z2517" s="239"/>
    </row>
    <row r="2518" spans="26:26" x14ac:dyDescent="0.3">
      <c r="Z2518" s="239"/>
    </row>
    <row r="2519" spans="26:26" x14ac:dyDescent="0.3">
      <c r="Z2519" s="239"/>
    </row>
    <row r="2520" spans="26:26" x14ac:dyDescent="0.3">
      <c r="Z2520" s="239"/>
    </row>
    <row r="2521" spans="26:26" x14ac:dyDescent="0.3">
      <c r="Z2521" s="239"/>
    </row>
    <row r="2522" spans="26:26" x14ac:dyDescent="0.3">
      <c r="Z2522" s="239"/>
    </row>
    <row r="2523" spans="26:26" x14ac:dyDescent="0.3">
      <c r="Z2523" s="239"/>
    </row>
    <row r="2524" spans="26:26" x14ac:dyDescent="0.3">
      <c r="Z2524" s="239"/>
    </row>
    <row r="2525" spans="26:26" x14ac:dyDescent="0.3">
      <c r="Z2525" s="239"/>
    </row>
    <row r="2526" spans="26:26" x14ac:dyDescent="0.3">
      <c r="Z2526" s="239"/>
    </row>
    <row r="2527" spans="26:26" x14ac:dyDescent="0.3">
      <c r="Z2527" s="239"/>
    </row>
    <row r="2528" spans="26:26" x14ac:dyDescent="0.3">
      <c r="Z2528" s="239"/>
    </row>
    <row r="2529" spans="26:26" x14ac:dyDescent="0.3">
      <c r="Z2529" s="239"/>
    </row>
    <row r="2530" spans="26:26" x14ac:dyDescent="0.3">
      <c r="Z2530" s="239"/>
    </row>
    <row r="2531" spans="26:26" x14ac:dyDescent="0.3">
      <c r="Z2531" s="239"/>
    </row>
    <row r="2532" spans="26:26" x14ac:dyDescent="0.3">
      <c r="Z2532" s="239"/>
    </row>
    <row r="2533" spans="26:26" x14ac:dyDescent="0.3">
      <c r="Z2533" s="239"/>
    </row>
    <row r="2534" spans="26:26" x14ac:dyDescent="0.3">
      <c r="Z2534" s="239"/>
    </row>
    <row r="2535" spans="26:26" x14ac:dyDescent="0.3">
      <c r="Z2535" s="239"/>
    </row>
    <row r="2536" spans="26:26" x14ac:dyDescent="0.3">
      <c r="Z2536" s="239"/>
    </row>
    <row r="2537" spans="26:26" x14ac:dyDescent="0.3">
      <c r="Z2537" s="239"/>
    </row>
    <row r="2538" spans="26:26" x14ac:dyDescent="0.3">
      <c r="Z2538" s="239"/>
    </row>
    <row r="2539" spans="26:26" x14ac:dyDescent="0.3">
      <c r="Z2539" s="239"/>
    </row>
    <row r="2540" spans="26:26" x14ac:dyDescent="0.3">
      <c r="Z2540" s="239"/>
    </row>
    <row r="2541" spans="26:26" x14ac:dyDescent="0.3">
      <c r="Z2541" s="239"/>
    </row>
    <row r="2542" spans="26:26" x14ac:dyDescent="0.3">
      <c r="Z2542" s="239"/>
    </row>
    <row r="2543" spans="26:26" x14ac:dyDescent="0.3">
      <c r="Z2543" s="239"/>
    </row>
    <row r="2544" spans="26:26" x14ac:dyDescent="0.3">
      <c r="Z2544" s="239"/>
    </row>
    <row r="2545" spans="26:26" x14ac:dyDescent="0.3">
      <c r="Z2545" s="239"/>
    </row>
    <row r="2546" spans="26:26" x14ac:dyDescent="0.3">
      <c r="Z2546" s="239"/>
    </row>
    <row r="2547" spans="26:26" x14ac:dyDescent="0.3">
      <c r="Z2547" s="239"/>
    </row>
    <row r="2548" spans="26:26" x14ac:dyDescent="0.3">
      <c r="Z2548" s="239"/>
    </row>
    <row r="2549" spans="26:26" x14ac:dyDescent="0.3">
      <c r="Z2549" s="239"/>
    </row>
    <row r="2550" spans="26:26" x14ac:dyDescent="0.3">
      <c r="Z2550" s="239"/>
    </row>
    <row r="2551" spans="26:26" x14ac:dyDescent="0.3">
      <c r="Z2551" s="239"/>
    </row>
    <row r="2552" spans="26:26" x14ac:dyDescent="0.3">
      <c r="Z2552" s="239"/>
    </row>
    <row r="2553" spans="26:26" x14ac:dyDescent="0.3">
      <c r="Z2553" s="239"/>
    </row>
    <row r="2554" spans="26:26" x14ac:dyDescent="0.3">
      <c r="Z2554" s="239"/>
    </row>
    <row r="2555" spans="26:26" x14ac:dyDescent="0.3">
      <c r="Z2555" s="239"/>
    </row>
    <row r="2556" spans="26:26" x14ac:dyDescent="0.3">
      <c r="Z2556" s="239"/>
    </row>
    <row r="2557" spans="26:26" x14ac:dyDescent="0.3">
      <c r="Z2557" s="239"/>
    </row>
    <row r="2558" spans="26:26" x14ac:dyDescent="0.3">
      <c r="Z2558" s="239"/>
    </row>
    <row r="2559" spans="26:26" x14ac:dyDescent="0.3">
      <c r="Z2559" s="239"/>
    </row>
    <row r="2560" spans="26:26" x14ac:dyDescent="0.3">
      <c r="Z2560" s="239"/>
    </row>
    <row r="2561" spans="26:26" x14ac:dyDescent="0.3">
      <c r="Z2561" s="239"/>
    </row>
    <row r="2562" spans="26:26" x14ac:dyDescent="0.3">
      <c r="Z2562" s="239"/>
    </row>
    <row r="2563" spans="26:26" x14ac:dyDescent="0.3">
      <c r="Z2563" s="239"/>
    </row>
    <row r="2564" spans="26:26" x14ac:dyDescent="0.3">
      <c r="Z2564" s="239"/>
    </row>
    <row r="2565" spans="26:26" x14ac:dyDescent="0.3">
      <c r="Z2565" s="239"/>
    </row>
    <row r="2566" spans="26:26" x14ac:dyDescent="0.3">
      <c r="Z2566" s="239"/>
    </row>
    <row r="2567" spans="26:26" x14ac:dyDescent="0.3">
      <c r="Z2567" s="239"/>
    </row>
    <row r="2568" spans="26:26" x14ac:dyDescent="0.3">
      <c r="Z2568" s="239"/>
    </row>
    <row r="2569" spans="26:26" x14ac:dyDescent="0.3">
      <c r="Z2569" s="239"/>
    </row>
    <row r="2570" spans="26:26" x14ac:dyDescent="0.3">
      <c r="Z2570" s="239"/>
    </row>
    <row r="2571" spans="26:26" x14ac:dyDescent="0.3">
      <c r="Z2571" s="239"/>
    </row>
    <row r="2572" spans="26:26" x14ac:dyDescent="0.3">
      <c r="Z2572" s="239"/>
    </row>
    <row r="2573" spans="26:26" x14ac:dyDescent="0.3">
      <c r="Z2573" s="239"/>
    </row>
    <row r="2574" spans="26:26" x14ac:dyDescent="0.3">
      <c r="Z2574" s="239"/>
    </row>
    <row r="2575" spans="26:26" x14ac:dyDescent="0.3">
      <c r="Z2575" s="239"/>
    </row>
    <row r="2576" spans="26:26" x14ac:dyDescent="0.3">
      <c r="Z2576" s="239"/>
    </row>
    <row r="2577" spans="26:26" x14ac:dyDescent="0.3">
      <c r="Z2577" s="239"/>
    </row>
    <row r="2578" spans="26:26" x14ac:dyDescent="0.3">
      <c r="Z2578" s="239"/>
    </row>
    <row r="2579" spans="26:26" x14ac:dyDescent="0.3">
      <c r="Z2579" s="239"/>
    </row>
    <row r="2580" spans="26:26" x14ac:dyDescent="0.3">
      <c r="Z2580" s="239"/>
    </row>
    <row r="2581" spans="26:26" x14ac:dyDescent="0.3">
      <c r="Z2581" s="239"/>
    </row>
    <row r="2582" spans="26:26" x14ac:dyDescent="0.3">
      <c r="Z2582" s="239"/>
    </row>
    <row r="2583" spans="26:26" x14ac:dyDescent="0.3">
      <c r="Z2583" s="239"/>
    </row>
    <row r="2584" spans="26:26" x14ac:dyDescent="0.3">
      <c r="Z2584" s="239"/>
    </row>
    <row r="2585" spans="26:26" x14ac:dyDescent="0.3">
      <c r="Z2585" s="239"/>
    </row>
    <row r="2586" spans="26:26" x14ac:dyDescent="0.3">
      <c r="Z2586" s="239"/>
    </row>
    <row r="2587" spans="26:26" x14ac:dyDescent="0.3">
      <c r="Z2587" s="239"/>
    </row>
    <row r="2588" spans="26:26" x14ac:dyDescent="0.3">
      <c r="Z2588" s="239"/>
    </row>
    <row r="2589" spans="26:26" x14ac:dyDescent="0.3">
      <c r="Z2589" s="239"/>
    </row>
    <row r="2590" spans="26:26" x14ac:dyDescent="0.3">
      <c r="Z2590" s="239"/>
    </row>
    <row r="2591" spans="26:26" x14ac:dyDescent="0.3">
      <c r="Z2591" s="239"/>
    </row>
    <row r="2592" spans="26:26" x14ac:dyDescent="0.3">
      <c r="Z2592" s="239"/>
    </row>
    <row r="2593" spans="26:26" x14ac:dyDescent="0.3">
      <c r="Z2593" s="239"/>
    </row>
    <row r="2594" spans="26:26" x14ac:dyDescent="0.3">
      <c r="Z2594" s="239"/>
    </row>
    <row r="2595" spans="26:26" x14ac:dyDescent="0.3">
      <c r="Z2595" s="239"/>
    </row>
    <row r="2596" spans="26:26" x14ac:dyDescent="0.3">
      <c r="Z2596" s="239"/>
    </row>
    <row r="2597" spans="26:26" x14ac:dyDescent="0.3">
      <c r="Z2597" s="239"/>
    </row>
    <row r="2598" spans="26:26" x14ac:dyDescent="0.3">
      <c r="Z2598" s="239"/>
    </row>
    <row r="2599" spans="26:26" x14ac:dyDescent="0.3">
      <c r="Z2599" s="239"/>
    </row>
    <row r="2600" spans="26:26" x14ac:dyDescent="0.3">
      <c r="Z2600" s="239"/>
    </row>
    <row r="2601" spans="26:26" x14ac:dyDescent="0.3">
      <c r="Z2601" s="239"/>
    </row>
    <row r="2602" spans="26:26" x14ac:dyDescent="0.3">
      <c r="Z2602" s="239"/>
    </row>
    <row r="2603" spans="26:26" x14ac:dyDescent="0.3">
      <c r="Z2603" s="239"/>
    </row>
    <row r="2604" spans="26:26" x14ac:dyDescent="0.3">
      <c r="Z2604" s="239"/>
    </row>
    <row r="2605" spans="26:26" x14ac:dyDescent="0.3">
      <c r="Z2605" s="239"/>
    </row>
    <row r="2606" spans="26:26" x14ac:dyDescent="0.3">
      <c r="Z2606" s="239"/>
    </row>
    <row r="2607" spans="26:26" x14ac:dyDescent="0.3">
      <c r="Z2607" s="239"/>
    </row>
    <row r="2608" spans="26:26" x14ac:dyDescent="0.3">
      <c r="Z2608" s="239"/>
    </row>
    <row r="2609" spans="26:26" x14ac:dyDescent="0.3">
      <c r="Z2609" s="239"/>
    </row>
    <row r="2610" spans="26:26" x14ac:dyDescent="0.3">
      <c r="Z2610" s="239"/>
    </row>
    <row r="2611" spans="26:26" x14ac:dyDescent="0.3">
      <c r="Z2611" s="239"/>
    </row>
    <row r="2612" spans="26:26" x14ac:dyDescent="0.3">
      <c r="Z2612" s="239"/>
    </row>
    <row r="2613" spans="26:26" x14ac:dyDescent="0.3">
      <c r="Z2613" s="239"/>
    </row>
    <row r="2614" spans="26:26" x14ac:dyDescent="0.3">
      <c r="Z2614" s="239"/>
    </row>
    <row r="2615" spans="26:26" x14ac:dyDescent="0.3">
      <c r="Z2615" s="239"/>
    </row>
    <row r="2616" spans="26:26" x14ac:dyDescent="0.3">
      <c r="Z2616" s="239"/>
    </row>
    <row r="2617" spans="26:26" x14ac:dyDescent="0.3">
      <c r="Z2617" s="239"/>
    </row>
    <row r="2618" spans="26:26" x14ac:dyDescent="0.3">
      <c r="Z2618" s="239"/>
    </row>
    <row r="2619" spans="26:26" x14ac:dyDescent="0.3">
      <c r="Z2619" s="239"/>
    </row>
    <row r="2620" spans="26:26" x14ac:dyDescent="0.3">
      <c r="Z2620" s="239"/>
    </row>
    <row r="2621" spans="26:26" x14ac:dyDescent="0.3">
      <c r="Z2621" s="239"/>
    </row>
    <row r="2622" spans="26:26" x14ac:dyDescent="0.3">
      <c r="Z2622" s="239"/>
    </row>
    <row r="2623" spans="26:26" x14ac:dyDescent="0.3">
      <c r="Z2623" s="239"/>
    </row>
    <row r="2624" spans="26:26" x14ac:dyDescent="0.3">
      <c r="Z2624" s="239"/>
    </row>
    <row r="2625" spans="26:26" x14ac:dyDescent="0.3">
      <c r="Z2625" s="239"/>
    </row>
    <row r="2626" spans="26:26" x14ac:dyDescent="0.3">
      <c r="Z2626" s="239"/>
    </row>
    <row r="2627" spans="26:26" x14ac:dyDescent="0.3">
      <c r="Z2627" s="239"/>
    </row>
    <row r="2628" spans="26:26" x14ac:dyDescent="0.3">
      <c r="Z2628" s="239"/>
    </row>
    <row r="2629" spans="26:26" x14ac:dyDescent="0.3">
      <c r="Z2629" s="239"/>
    </row>
    <row r="2630" spans="26:26" x14ac:dyDescent="0.3">
      <c r="Z2630" s="239"/>
    </row>
    <row r="2631" spans="26:26" x14ac:dyDescent="0.3">
      <c r="Z2631" s="239"/>
    </row>
    <row r="2632" spans="26:26" x14ac:dyDescent="0.3">
      <c r="Z2632" s="239"/>
    </row>
    <row r="2633" spans="26:26" x14ac:dyDescent="0.3">
      <c r="Z2633" s="239"/>
    </row>
    <row r="2634" spans="26:26" x14ac:dyDescent="0.3">
      <c r="Z2634" s="239"/>
    </row>
    <row r="2635" spans="26:26" x14ac:dyDescent="0.3">
      <c r="Z2635" s="239"/>
    </row>
    <row r="2636" spans="26:26" x14ac:dyDescent="0.3">
      <c r="Z2636" s="239"/>
    </row>
    <row r="2637" spans="26:26" x14ac:dyDescent="0.3">
      <c r="Z2637" s="239"/>
    </row>
    <row r="2638" spans="26:26" x14ac:dyDescent="0.3">
      <c r="Z2638" s="239"/>
    </row>
    <row r="2639" spans="26:26" x14ac:dyDescent="0.3">
      <c r="Z2639" s="239"/>
    </row>
    <row r="2640" spans="26:26" x14ac:dyDescent="0.3">
      <c r="Z2640" s="239"/>
    </row>
    <row r="2641" spans="26:26" x14ac:dyDescent="0.3">
      <c r="Z2641" s="239"/>
    </row>
    <row r="2642" spans="26:26" x14ac:dyDescent="0.3">
      <c r="Z2642" s="239"/>
    </row>
    <row r="2643" spans="26:26" x14ac:dyDescent="0.3">
      <c r="Z2643" s="239"/>
    </row>
    <row r="2644" spans="26:26" x14ac:dyDescent="0.3">
      <c r="Z2644" s="239"/>
    </row>
    <row r="2645" spans="26:26" x14ac:dyDescent="0.3">
      <c r="Z2645" s="239"/>
    </row>
    <row r="2646" spans="26:26" x14ac:dyDescent="0.3">
      <c r="Z2646" s="239"/>
    </row>
    <row r="2647" spans="26:26" x14ac:dyDescent="0.3">
      <c r="Z2647" s="239"/>
    </row>
    <row r="2648" spans="26:26" x14ac:dyDescent="0.3">
      <c r="Z2648" s="239"/>
    </row>
    <row r="2649" spans="26:26" x14ac:dyDescent="0.3">
      <c r="Z2649" s="239"/>
    </row>
    <row r="2650" spans="26:26" x14ac:dyDescent="0.3">
      <c r="Z2650" s="239"/>
    </row>
    <row r="2651" spans="26:26" x14ac:dyDescent="0.3">
      <c r="Z2651" s="239"/>
    </row>
    <row r="2652" spans="26:26" x14ac:dyDescent="0.3">
      <c r="Z2652" s="239"/>
    </row>
    <row r="2653" spans="26:26" x14ac:dyDescent="0.3">
      <c r="Z2653" s="239"/>
    </row>
    <row r="2654" spans="26:26" x14ac:dyDescent="0.3">
      <c r="Z2654" s="239"/>
    </row>
    <row r="2655" spans="26:26" x14ac:dyDescent="0.3">
      <c r="Z2655" s="239"/>
    </row>
    <row r="2656" spans="26:26" x14ac:dyDescent="0.3">
      <c r="Z2656" s="239"/>
    </row>
    <row r="2657" spans="26:26" x14ac:dyDescent="0.3">
      <c r="Z2657" s="239"/>
    </row>
    <row r="2658" spans="26:26" x14ac:dyDescent="0.3">
      <c r="Z2658" s="239"/>
    </row>
    <row r="2659" spans="26:26" x14ac:dyDescent="0.3">
      <c r="Z2659" s="239"/>
    </row>
    <row r="2660" spans="26:26" x14ac:dyDescent="0.3">
      <c r="Z2660" s="239"/>
    </row>
    <row r="2661" spans="26:26" x14ac:dyDescent="0.3">
      <c r="Z2661" s="239"/>
    </row>
    <row r="2662" spans="26:26" x14ac:dyDescent="0.3">
      <c r="Z2662" s="239"/>
    </row>
    <row r="2663" spans="26:26" x14ac:dyDescent="0.3">
      <c r="Z2663" s="239"/>
    </row>
    <row r="2664" spans="26:26" x14ac:dyDescent="0.3">
      <c r="Z2664" s="239"/>
    </row>
    <row r="2665" spans="26:26" x14ac:dyDescent="0.3">
      <c r="Z2665" s="239"/>
    </row>
    <row r="2666" spans="26:26" x14ac:dyDescent="0.3">
      <c r="Z2666" s="239"/>
    </row>
    <row r="2667" spans="26:26" x14ac:dyDescent="0.3">
      <c r="Z2667" s="239"/>
    </row>
    <row r="2668" spans="26:26" x14ac:dyDescent="0.3">
      <c r="Z2668" s="239"/>
    </row>
    <row r="2669" spans="26:26" x14ac:dyDescent="0.3">
      <c r="Z2669" s="239"/>
    </row>
    <row r="2670" spans="26:26" x14ac:dyDescent="0.3">
      <c r="Z2670" s="239"/>
    </row>
    <row r="2671" spans="26:26" x14ac:dyDescent="0.3">
      <c r="Z2671" s="239"/>
    </row>
    <row r="2672" spans="26:26" x14ac:dyDescent="0.3">
      <c r="Z2672" s="239"/>
    </row>
    <row r="2673" spans="26:26" x14ac:dyDescent="0.3">
      <c r="Z2673" s="239"/>
    </row>
    <row r="2674" spans="26:26" x14ac:dyDescent="0.3">
      <c r="Z2674" s="239"/>
    </row>
    <row r="2675" spans="26:26" x14ac:dyDescent="0.3">
      <c r="Z2675" s="239"/>
    </row>
    <row r="2676" spans="26:26" x14ac:dyDescent="0.3">
      <c r="Z2676" s="239"/>
    </row>
    <row r="2677" spans="26:26" x14ac:dyDescent="0.3">
      <c r="Z2677" s="239"/>
    </row>
    <row r="2678" spans="26:26" x14ac:dyDescent="0.3">
      <c r="Z2678" s="239"/>
    </row>
    <row r="2679" spans="26:26" x14ac:dyDescent="0.3">
      <c r="Z2679" s="239"/>
    </row>
    <row r="2680" spans="26:26" x14ac:dyDescent="0.3">
      <c r="Z2680" s="239"/>
    </row>
    <row r="2681" spans="26:26" x14ac:dyDescent="0.3">
      <c r="Z2681" s="239"/>
    </row>
    <row r="2682" spans="26:26" x14ac:dyDescent="0.3">
      <c r="Z2682" s="239"/>
    </row>
    <row r="2683" spans="26:26" x14ac:dyDescent="0.3">
      <c r="Z2683" s="239"/>
    </row>
    <row r="2684" spans="26:26" x14ac:dyDescent="0.3">
      <c r="Z2684" s="239"/>
    </row>
    <row r="2685" spans="26:26" x14ac:dyDescent="0.3">
      <c r="Z2685" s="239"/>
    </row>
    <row r="2686" spans="26:26" x14ac:dyDescent="0.3">
      <c r="Z2686" s="239"/>
    </row>
    <row r="2687" spans="26:26" x14ac:dyDescent="0.3">
      <c r="Z2687" s="239"/>
    </row>
    <row r="2688" spans="26:26" x14ac:dyDescent="0.3">
      <c r="Z2688" s="239"/>
    </row>
    <row r="2689" spans="26:26" x14ac:dyDescent="0.3">
      <c r="Z2689" s="239"/>
    </row>
    <row r="2690" spans="26:26" x14ac:dyDescent="0.3">
      <c r="Z2690" s="239"/>
    </row>
    <row r="2691" spans="26:26" x14ac:dyDescent="0.3">
      <c r="Z2691" s="239"/>
    </row>
    <row r="2692" spans="26:26" x14ac:dyDescent="0.3">
      <c r="Z2692" s="239"/>
    </row>
    <row r="2693" spans="26:26" x14ac:dyDescent="0.3">
      <c r="Z2693" s="239"/>
    </row>
    <row r="2694" spans="26:26" x14ac:dyDescent="0.3">
      <c r="Z2694" s="239"/>
    </row>
    <row r="2695" spans="26:26" x14ac:dyDescent="0.3">
      <c r="Z2695" s="239"/>
    </row>
    <row r="2696" spans="26:26" x14ac:dyDescent="0.3">
      <c r="Z2696" s="239"/>
    </row>
    <row r="2697" spans="26:26" x14ac:dyDescent="0.3">
      <c r="Z2697" s="239"/>
    </row>
    <row r="2698" spans="26:26" x14ac:dyDescent="0.3">
      <c r="Z2698" s="239"/>
    </row>
    <row r="2699" spans="26:26" x14ac:dyDescent="0.3">
      <c r="Z2699" s="239"/>
    </row>
    <row r="2700" spans="26:26" x14ac:dyDescent="0.3">
      <c r="Z2700" s="239"/>
    </row>
    <row r="2701" spans="26:26" x14ac:dyDescent="0.3">
      <c r="Z2701" s="239"/>
    </row>
    <row r="2702" spans="26:26" x14ac:dyDescent="0.3">
      <c r="Z2702" s="239"/>
    </row>
    <row r="2703" spans="26:26" x14ac:dyDescent="0.3">
      <c r="Z2703" s="239"/>
    </row>
    <row r="2704" spans="26:26" x14ac:dyDescent="0.3">
      <c r="Z2704" s="239"/>
    </row>
    <row r="2705" spans="26:26" x14ac:dyDescent="0.3">
      <c r="Z2705" s="239"/>
    </row>
    <row r="2706" spans="26:26" x14ac:dyDescent="0.3">
      <c r="Z2706" s="239"/>
    </row>
    <row r="2707" spans="26:26" x14ac:dyDescent="0.3">
      <c r="Z2707" s="239"/>
    </row>
    <row r="2708" spans="26:26" x14ac:dyDescent="0.3">
      <c r="Z2708" s="239"/>
    </row>
    <row r="2709" spans="26:26" x14ac:dyDescent="0.3">
      <c r="Z2709" s="239"/>
    </row>
    <row r="2710" spans="26:26" x14ac:dyDescent="0.3">
      <c r="Z2710" s="239"/>
    </row>
    <row r="2711" spans="26:26" x14ac:dyDescent="0.3">
      <c r="Z2711" s="239"/>
    </row>
    <row r="2712" spans="26:26" x14ac:dyDescent="0.3">
      <c r="Z2712" s="239"/>
    </row>
    <row r="2713" spans="26:26" x14ac:dyDescent="0.3">
      <c r="Z2713" s="239"/>
    </row>
    <row r="2714" spans="26:26" x14ac:dyDescent="0.3">
      <c r="Z2714" s="239"/>
    </row>
    <row r="2715" spans="26:26" x14ac:dyDescent="0.3">
      <c r="Z2715" s="239"/>
    </row>
    <row r="2716" spans="26:26" x14ac:dyDescent="0.3">
      <c r="Z2716" s="239"/>
    </row>
    <row r="2717" spans="26:26" x14ac:dyDescent="0.3">
      <c r="Z2717" s="239"/>
    </row>
    <row r="2718" spans="26:26" x14ac:dyDescent="0.3">
      <c r="Z2718" s="239"/>
    </row>
    <row r="2719" spans="26:26" x14ac:dyDescent="0.3">
      <c r="Z2719" s="239"/>
    </row>
    <row r="2720" spans="26:26" x14ac:dyDescent="0.3">
      <c r="Z2720" s="239"/>
    </row>
    <row r="2721" spans="26:26" x14ac:dyDescent="0.3">
      <c r="Z2721" s="239"/>
    </row>
    <row r="2722" spans="26:26" x14ac:dyDescent="0.3">
      <c r="Z2722" s="239"/>
    </row>
    <row r="2723" spans="26:26" x14ac:dyDescent="0.3">
      <c r="Z2723" s="239"/>
    </row>
    <row r="2724" spans="26:26" x14ac:dyDescent="0.3">
      <c r="Z2724" s="239"/>
    </row>
    <row r="2725" spans="26:26" x14ac:dyDescent="0.3">
      <c r="Z2725" s="239"/>
    </row>
    <row r="2726" spans="26:26" x14ac:dyDescent="0.3">
      <c r="Z2726" s="239"/>
    </row>
    <row r="2727" spans="26:26" x14ac:dyDescent="0.3">
      <c r="Z2727" s="239"/>
    </row>
    <row r="2728" spans="26:26" x14ac:dyDescent="0.3">
      <c r="Z2728" s="239"/>
    </row>
    <row r="2729" spans="26:26" x14ac:dyDescent="0.3">
      <c r="Z2729" s="239"/>
    </row>
    <row r="2730" spans="26:26" x14ac:dyDescent="0.3">
      <c r="Z2730" s="239"/>
    </row>
    <row r="2731" spans="26:26" x14ac:dyDescent="0.3">
      <c r="Z2731" s="239"/>
    </row>
    <row r="2732" spans="26:26" x14ac:dyDescent="0.3">
      <c r="Z2732" s="239"/>
    </row>
    <row r="2733" spans="26:26" x14ac:dyDescent="0.3">
      <c r="Z2733" s="239"/>
    </row>
    <row r="2734" spans="26:26" x14ac:dyDescent="0.3">
      <c r="Z2734" s="239"/>
    </row>
    <row r="2735" spans="26:26" x14ac:dyDescent="0.3">
      <c r="Z2735" s="239"/>
    </row>
    <row r="2736" spans="26:26" x14ac:dyDescent="0.3">
      <c r="Z2736" s="239"/>
    </row>
    <row r="2737" spans="26:26" x14ac:dyDescent="0.3">
      <c r="Z2737" s="239"/>
    </row>
    <row r="2738" spans="26:26" x14ac:dyDescent="0.3">
      <c r="Z2738" s="239"/>
    </row>
    <row r="2739" spans="26:26" x14ac:dyDescent="0.3">
      <c r="Z2739" s="239"/>
    </row>
    <row r="2740" spans="26:26" x14ac:dyDescent="0.3">
      <c r="Z2740" s="239"/>
    </row>
    <row r="2741" spans="26:26" x14ac:dyDescent="0.3">
      <c r="Z2741" s="239"/>
    </row>
    <row r="2742" spans="26:26" x14ac:dyDescent="0.3">
      <c r="Z2742" s="239"/>
    </row>
    <row r="2743" spans="26:26" x14ac:dyDescent="0.3">
      <c r="Z2743" s="239"/>
    </row>
    <row r="2744" spans="26:26" x14ac:dyDescent="0.3">
      <c r="Z2744" s="239"/>
    </row>
    <row r="2745" spans="26:26" x14ac:dyDescent="0.3">
      <c r="Z2745" s="239"/>
    </row>
    <row r="2746" spans="26:26" x14ac:dyDescent="0.3">
      <c r="Z2746" s="239"/>
    </row>
    <row r="2747" spans="26:26" x14ac:dyDescent="0.3">
      <c r="Z2747" s="239"/>
    </row>
    <row r="2748" spans="26:26" x14ac:dyDescent="0.3">
      <c r="Z2748" s="239"/>
    </row>
    <row r="2749" spans="26:26" x14ac:dyDescent="0.3">
      <c r="Z2749" s="239"/>
    </row>
    <row r="2750" spans="26:26" x14ac:dyDescent="0.3">
      <c r="Z2750" s="239"/>
    </row>
    <row r="2751" spans="26:26" x14ac:dyDescent="0.3">
      <c r="Z2751" s="239"/>
    </row>
    <row r="2752" spans="26:26" x14ac:dyDescent="0.3">
      <c r="Z2752" s="239"/>
    </row>
    <row r="2753" spans="26:26" x14ac:dyDescent="0.3">
      <c r="Z2753" s="239"/>
    </row>
    <row r="2754" spans="26:26" x14ac:dyDescent="0.3">
      <c r="Z2754" s="239"/>
    </row>
    <row r="2755" spans="26:26" x14ac:dyDescent="0.3">
      <c r="Z2755" s="239"/>
    </row>
    <row r="2756" spans="26:26" x14ac:dyDescent="0.3">
      <c r="Z2756" s="239"/>
    </row>
    <row r="2757" spans="26:26" x14ac:dyDescent="0.3">
      <c r="Z2757" s="239"/>
    </row>
    <row r="2758" spans="26:26" x14ac:dyDescent="0.3">
      <c r="Z2758" s="239"/>
    </row>
    <row r="2759" spans="26:26" x14ac:dyDescent="0.3">
      <c r="Z2759" s="239"/>
    </row>
    <row r="2760" spans="26:26" x14ac:dyDescent="0.3">
      <c r="Z2760" s="239"/>
    </row>
    <row r="2761" spans="26:26" x14ac:dyDescent="0.3">
      <c r="Z2761" s="239"/>
    </row>
    <row r="2762" spans="26:26" x14ac:dyDescent="0.3">
      <c r="Z2762" s="239"/>
    </row>
    <row r="2763" spans="26:26" x14ac:dyDescent="0.3">
      <c r="Z2763" s="239"/>
    </row>
    <row r="2764" spans="26:26" x14ac:dyDescent="0.3">
      <c r="Z2764" s="239"/>
    </row>
    <row r="2765" spans="26:26" x14ac:dyDescent="0.3">
      <c r="Z2765" s="239"/>
    </row>
    <row r="2766" spans="26:26" x14ac:dyDescent="0.3">
      <c r="Z2766" s="239"/>
    </row>
    <row r="2767" spans="26:26" x14ac:dyDescent="0.3">
      <c r="Z2767" s="239"/>
    </row>
    <row r="2768" spans="26:26" x14ac:dyDescent="0.3">
      <c r="Z2768" s="239"/>
    </row>
    <row r="2769" spans="26:26" x14ac:dyDescent="0.3">
      <c r="Z2769" s="239"/>
    </row>
    <row r="2770" spans="26:26" x14ac:dyDescent="0.3">
      <c r="Z2770" s="239"/>
    </row>
    <row r="2771" spans="26:26" x14ac:dyDescent="0.3">
      <c r="Z2771" s="239"/>
    </row>
    <row r="2772" spans="26:26" x14ac:dyDescent="0.3">
      <c r="Z2772" s="239"/>
    </row>
    <row r="2773" spans="26:26" x14ac:dyDescent="0.3">
      <c r="Z2773" s="239"/>
    </row>
    <row r="2774" spans="26:26" x14ac:dyDescent="0.3">
      <c r="Z2774" s="239"/>
    </row>
    <row r="2775" spans="26:26" x14ac:dyDescent="0.3">
      <c r="Z2775" s="239"/>
    </row>
    <row r="2776" spans="26:26" x14ac:dyDescent="0.3">
      <c r="Z2776" s="239"/>
    </row>
    <row r="2777" spans="26:26" x14ac:dyDescent="0.3">
      <c r="Z2777" s="239"/>
    </row>
    <row r="2778" spans="26:26" x14ac:dyDescent="0.3">
      <c r="Z2778" s="239"/>
    </row>
    <row r="2779" spans="26:26" x14ac:dyDescent="0.3">
      <c r="Z2779" s="239"/>
    </row>
    <row r="2780" spans="26:26" x14ac:dyDescent="0.3">
      <c r="Z2780" s="239"/>
    </row>
    <row r="2781" spans="26:26" x14ac:dyDescent="0.3">
      <c r="Z2781" s="239"/>
    </row>
    <row r="2782" spans="26:26" x14ac:dyDescent="0.3">
      <c r="Z2782" s="239"/>
    </row>
    <row r="2783" spans="26:26" x14ac:dyDescent="0.3">
      <c r="Z2783" s="239"/>
    </row>
    <row r="2784" spans="26:26" x14ac:dyDescent="0.3">
      <c r="Z2784" s="239"/>
    </row>
    <row r="2785" spans="26:26" x14ac:dyDescent="0.3">
      <c r="Z2785" s="239"/>
    </row>
    <row r="2786" spans="26:26" x14ac:dyDescent="0.3">
      <c r="Z2786" s="239"/>
    </row>
    <row r="2787" spans="26:26" x14ac:dyDescent="0.3">
      <c r="Z2787" s="239"/>
    </row>
    <row r="2788" spans="26:26" x14ac:dyDescent="0.3">
      <c r="Z2788" s="239"/>
    </row>
    <row r="2789" spans="26:26" x14ac:dyDescent="0.3">
      <c r="Z2789" s="239"/>
    </row>
    <row r="2790" spans="26:26" x14ac:dyDescent="0.3">
      <c r="Z2790" s="239"/>
    </row>
    <row r="2791" spans="26:26" x14ac:dyDescent="0.3">
      <c r="Z2791" s="239"/>
    </row>
    <row r="2792" spans="26:26" x14ac:dyDescent="0.3">
      <c r="Z2792" s="239"/>
    </row>
    <row r="2793" spans="26:26" x14ac:dyDescent="0.3">
      <c r="Z2793" s="239"/>
    </row>
    <row r="2794" spans="26:26" x14ac:dyDescent="0.3">
      <c r="Z2794" s="239"/>
    </row>
    <row r="2795" spans="26:26" x14ac:dyDescent="0.3">
      <c r="Z2795" s="239"/>
    </row>
    <row r="2796" spans="26:26" x14ac:dyDescent="0.3">
      <c r="Z2796" s="239"/>
    </row>
    <row r="2797" spans="26:26" x14ac:dyDescent="0.3">
      <c r="Z2797" s="239"/>
    </row>
    <row r="2798" spans="26:26" x14ac:dyDescent="0.3">
      <c r="Z2798" s="239"/>
    </row>
    <row r="2799" spans="26:26" x14ac:dyDescent="0.3">
      <c r="Z2799" s="239"/>
    </row>
    <row r="2800" spans="26:26" x14ac:dyDescent="0.3">
      <c r="Z2800" s="239"/>
    </row>
    <row r="2801" spans="26:26" x14ac:dyDescent="0.3">
      <c r="Z2801" s="239"/>
    </row>
    <row r="2802" spans="26:26" x14ac:dyDescent="0.3">
      <c r="Z2802" s="239"/>
    </row>
    <row r="2803" spans="26:26" x14ac:dyDescent="0.3">
      <c r="Z2803" s="239"/>
    </row>
    <row r="2804" spans="26:26" x14ac:dyDescent="0.3">
      <c r="Z2804" s="239"/>
    </row>
    <row r="2805" spans="26:26" x14ac:dyDescent="0.3">
      <c r="Z2805" s="239"/>
    </row>
    <row r="2806" spans="26:26" x14ac:dyDescent="0.3">
      <c r="Z2806" s="239"/>
    </row>
    <row r="2807" spans="26:26" x14ac:dyDescent="0.3">
      <c r="Z2807" s="239"/>
    </row>
    <row r="2808" spans="26:26" x14ac:dyDescent="0.3">
      <c r="Z2808" s="239"/>
    </row>
    <row r="2809" spans="26:26" x14ac:dyDescent="0.3">
      <c r="Z2809" s="239"/>
    </row>
    <row r="2810" spans="26:26" x14ac:dyDescent="0.3">
      <c r="Z2810" s="239"/>
    </row>
    <row r="2811" spans="26:26" x14ac:dyDescent="0.3">
      <c r="Z2811" s="239"/>
    </row>
    <row r="2812" spans="26:26" x14ac:dyDescent="0.3">
      <c r="Z2812" s="239"/>
    </row>
    <row r="2813" spans="26:26" x14ac:dyDescent="0.3">
      <c r="Z2813" s="239"/>
    </row>
    <row r="2814" spans="26:26" x14ac:dyDescent="0.3">
      <c r="Z2814" s="239"/>
    </row>
    <row r="2815" spans="26:26" x14ac:dyDescent="0.3">
      <c r="Z2815" s="239"/>
    </row>
    <row r="2816" spans="26:26" x14ac:dyDescent="0.3">
      <c r="Z2816" s="239"/>
    </row>
    <row r="2817" spans="26:26" x14ac:dyDescent="0.3">
      <c r="Z2817" s="239"/>
    </row>
    <row r="2818" spans="26:26" x14ac:dyDescent="0.3">
      <c r="Z2818" s="239"/>
    </row>
    <row r="2819" spans="26:26" x14ac:dyDescent="0.3">
      <c r="Z2819" s="239"/>
    </row>
    <row r="2820" spans="26:26" x14ac:dyDescent="0.3">
      <c r="Z2820" s="239"/>
    </row>
    <row r="2821" spans="26:26" x14ac:dyDescent="0.3">
      <c r="Z2821" s="239"/>
    </row>
    <row r="2822" spans="26:26" x14ac:dyDescent="0.3">
      <c r="Z2822" s="239"/>
    </row>
    <row r="2823" spans="26:26" x14ac:dyDescent="0.3">
      <c r="Z2823" s="239"/>
    </row>
    <row r="2824" spans="26:26" x14ac:dyDescent="0.3">
      <c r="Z2824" s="239"/>
    </row>
    <row r="2825" spans="26:26" x14ac:dyDescent="0.3">
      <c r="Z2825" s="239"/>
    </row>
    <row r="2826" spans="26:26" x14ac:dyDescent="0.3">
      <c r="Z2826" s="239"/>
    </row>
    <row r="2827" spans="26:26" x14ac:dyDescent="0.3">
      <c r="Z2827" s="239"/>
    </row>
    <row r="2828" spans="26:26" x14ac:dyDescent="0.3">
      <c r="Z2828" s="239"/>
    </row>
    <row r="2829" spans="26:26" x14ac:dyDescent="0.3">
      <c r="Z2829" s="239"/>
    </row>
    <row r="2830" spans="26:26" x14ac:dyDescent="0.3">
      <c r="Z2830" s="239"/>
    </row>
    <row r="2831" spans="26:26" x14ac:dyDescent="0.3">
      <c r="Z2831" s="239"/>
    </row>
    <row r="2832" spans="26:26" x14ac:dyDescent="0.3">
      <c r="Z2832" s="239"/>
    </row>
    <row r="2833" spans="26:26" x14ac:dyDescent="0.3">
      <c r="Z2833" s="239"/>
    </row>
    <row r="2834" spans="26:26" x14ac:dyDescent="0.3">
      <c r="Z2834" s="239"/>
    </row>
    <row r="2835" spans="26:26" x14ac:dyDescent="0.3">
      <c r="Z2835" s="239"/>
    </row>
    <row r="2836" spans="26:26" x14ac:dyDescent="0.3">
      <c r="Z2836" s="239"/>
    </row>
    <row r="2837" spans="26:26" x14ac:dyDescent="0.3">
      <c r="Z2837" s="239"/>
    </row>
    <row r="2838" spans="26:26" x14ac:dyDescent="0.3">
      <c r="Z2838" s="239"/>
    </row>
    <row r="2839" spans="26:26" x14ac:dyDescent="0.3">
      <c r="Z2839" s="239"/>
    </row>
    <row r="2840" spans="26:26" x14ac:dyDescent="0.3">
      <c r="Z2840" s="239"/>
    </row>
    <row r="2841" spans="26:26" x14ac:dyDescent="0.3">
      <c r="Z2841" s="239"/>
    </row>
    <row r="2842" spans="26:26" x14ac:dyDescent="0.3">
      <c r="Z2842" s="239"/>
    </row>
    <row r="2843" spans="26:26" x14ac:dyDescent="0.3">
      <c r="Z2843" s="239"/>
    </row>
    <row r="2844" spans="26:26" x14ac:dyDescent="0.3">
      <c r="Z2844" s="239"/>
    </row>
    <row r="2845" spans="26:26" x14ac:dyDescent="0.3">
      <c r="Z2845" s="239"/>
    </row>
    <row r="2846" spans="26:26" x14ac:dyDescent="0.3">
      <c r="Z2846" s="239"/>
    </row>
    <row r="2847" spans="26:26" x14ac:dyDescent="0.3">
      <c r="Z2847" s="239"/>
    </row>
    <row r="2848" spans="26:26" x14ac:dyDescent="0.3">
      <c r="Z2848" s="239"/>
    </row>
    <row r="2849" spans="26:26" x14ac:dyDescent="0.3">
      <c r="Z2849" s="239"/>
    </row>
    <row r="2850" spans="26:26" x14ac:dyDescent="0.3">
      <c r="Z2850" s="239"/>
    </row>
    <row r="2851" spans="26:26" x14ac:dyDescent="0.3">
      <c r="Z2851" s="239"/>
    </row>
    <row r="2852" spans="26:26" x14ac:dyDescent="0.3">
      <c r="Z2852" s="239"/>
    </row>
    <row r="2853" spans="26:26" x14ac:dyDescent="0.3">
      <c r="Z2853" s="239"/>
    </row>
    <row r="2854" spans="26:26" x14ac:dyDescent="0.3">
      <c r="Z2854" s="239"/>
    </row>
    <row r="2855" spans="26:26" x14ac:dyDescent="0.3">
      <c r="Z2855" s="239"/>
    </row>
    <row r="2856" spans="26:26" x14ac:dyDescent="0.3">
      <c r="Z2856" s="239"/>
    </row>
    <row r="2857" spans="26:26" x14ac:dyDescent="0.3">
      <c r="Z2857" s="239"/>
    </row>
    <row r="2858" spans="26:26" x14ac:dyDescent="0.3">
      <c r="Z2858" s="239"/>
    </row>
    <row r="2859" spans="26:26" x14ac:dyDescent="0.3">
      <c r="Z2859" s="239"/>
    </row>
    <row r="2860" spans="26:26" x14ac:dyDescent="0.3">
      <c r="Z2860" s="239"/>
    </row>
    <row r="2861" spans="26:26" x14ac:dyDescent="0.3">
      <c r="Z2861" s="239"/>
    </row>
    <row r="2862" spans="26:26" x14ac:dyDescent="0.3">
      <c r="Z2862" s="239"/>
    </row>
    <row r="2863" spans="26:26" x14ac:dyDescent="0.3">
      <c r="Z2863" s="239"/>
    </row>
    <row r="2864" spans="26:26" x14ac:dyDescent="0.3">
      <c r="Z2864" s="239"/>
    </row>
    <row r="2865" spans="26:26" x14ac:dyDescent="0.3">
      <c r="Z2865" s="239"/>
    </row>
    <row r="2866" spans="26:26" x14ac:dyDescent="0.3">
      <c r="Z2866" s="239"/>
    </row>
    <row r="2867" spans="26:26" x14ac:dyDescent="0.3">
      <c r="Z2867" s="239"/>
    </row>
    <row r="2868" spans="26:26" x14ac:dyDescent="0.3">
      <c r="Z2868" s="239"/>
    </row>
    <row r="2869" spans="26:26" x14ac:dyDescent="0.3">
      <c r="Z2869" s="239"/>
    </row>
    <row r="2870" spans="26:26" x14ac:dyDescent="0.3">
      <c r="Z2870" s="239"/>
    </row>
    <row r="2871" spans="26:26" x14ac:dyDescent="0.3">
      <c r="Z2871" s="239"/>
    </row>
    <row r="2872" spans="26:26" x14ac:dyDescent="0.3">
      <c r="Z2872" s="239"/>
    </row>
    <row r="2873" spans="26:26" x14ac:dyDescent="0.3">
      <c r="Z2873" s="239"/>
    </row>
    <row r="2874" spans="26:26" x14ac:dyDescent="0.3">
      <c r="Z2874" s="239"/>
    </row>
    <row r="2875" spans="26:26" x14ac:dyDescent="0.3">
      <c r="Z2875" s="239"/>
    </row>
    <row r="2876" spans="26:26" x14ac:dyDescent="0.3">
      <c r="Z2876" s="239"/>
    </row>
    <row r="2877" spans="26:26" x14ac:dyDescent="0.3">
      <c r="Z2877" s="239"/>
    </row>
    <row r="2878" spans="26:26" x14ac:dyDescent="0.3">
      <c r="Z2878" s="239"/>
    </row>
    <row r="2879" spans="26:26" x14ac:dyDescent="0.3">
      <c r="Z2879" s="239"/>
    </row>
    <row r="2880" spans="26:26" x14ac:dyDescent="0.3">
      <c r="Z2880" s="239"/>
    </row>
    <row r="2881" spans="26:26" x14ac:dyDescent="0.3">
      <c r="Z2881" s="239"/>
    </row>
    <row r="2882" spans="26:26" x14ac:dyDescent="0.3">
      <c r="Z2882" s="239"/>
    </row>
    <row r="2883" spans="26:26" x14ac:dyDescent="0.3">
      <c r="Z2883" s="239"/>
    </row>
    <row r="2884" spans="26:26" x14ac:dyDescent="0.3">
      <c r="Z2884" s="239"/>
    </row>
    <row r="2885" spans="26:26" x14ac:dyDescent="0.3">
      <c r="Z2885" s="239"/>
    </row>
    <row r="2886" spans="26:26" x14ac:dyDescent="0.3">
      <c r="Z2886" s="239"/>
    </row>
    <row r="2887" spans="26:26" x14ac:dyDescent="0.3">
      <c r="Z2887" s="239"/>
    </row>
    <row r="2888" spans="26:26" x14ac:dyDescent="0.3">
      <c r="Z2888" s="239"/>
    </row>
    <row r="2889" spans="26:26" x14ac:dyDescent="0.3">
      <c r="Z2889" s="239"/>
    </row>
    <row r="2890" spans="26:26" x14ac:dyDescent="0.3">
      <c r="Z2890" s="239"/>
    </row>
    <row r="2891" spans="26:26" x14ac:dyDescent="0.3">
      <c r="Z2891" s="239"/>
    </row>
    <row r="2892" spans="26:26" x14ac:dyDescent="0.3">
      <c r="Z2892" s="239"/>
    </row>
    <row r="2893" spans="26:26" x14ac:dyDescent="0.3">
      <c r="Z2893" s="239"/>
    </row>
    <row r="2894" spans="26:26" x14ac:dyDescent="0.3">
      <c r="Z2894" s="239"/>
    </row>
    <row r="2895" spans="26:26" x14ac:dyDescent="0.3">
      <c r="Z2895" s="239"/>
    </row>
    <row r="2896" spans="26:26" x14ac:dyDescent="0.3">
      <c r="Z2896" s="239"/>
    </row>
    <row r="2897" spans="26:26" x14ac:dyDescent="0.3">
      <c r="Z2897" s="239"/>
    </row>
    <row r="2898" spans="26:26" x14ac:dyDescent="0.3">
      <c r="Z2898" s="239"/>
    </row>
    <row r="2899" spans="26:26" x14ac:dyDescent="0.3">
      <c r="Z2899" s="239"/>
    </row>
    <row r="2900" spans="26:26" x14ac:dyDescent="0.3">
      <c r="Z2900" s="239"/>
    </row>
    <row r="2901" spans="26:26" x14ac:dyDescent="0.3">
      <c r="Z2901" s="239"/>
    </row>
    <row r="2902" spans="26:26" x14ac:dyDescent="0.3">
      <c r="Z2902" s="239"/>
    </row>
    <row r="2903" spans="26:26" x14ac:dyDescent="0.3">
      <c r="Z2903" s="239"/>
    </row>
    <row r="2904" spans="26:26" x14ac:dyDescent="0.3">
      <c r="Z2904" s="239"/>
    </row>
    <row r="2905" spans="26:26" x14ac:dyDescent="0.3">
      <c r="Z2905" s="239"/>
    </row>
    <row r="2906" spans="26:26" x14ac:dyDescent="0.3">
      <c r="Z2906" s="239"/>
    </row>
    <row r="2907" spans="26:26" x14ac:dyDescent="0.3">
      <c r="Z2907" s="239"/>
    </row>
    <row r="2908" spans="26:26" x14ac:dyDescent="0.3">
      <c r="Z2908" s="239"/>
    </row>
    <row r="2909" spans="26:26" x14ac:dyDescent="0.3">
      <c r="Z2909" s="239"/>
    </row>
    <row r="2910" spans="26:26" x14ac:dyDescent="0.3">
      <c r="Z2910" s="239"/>
    </row>
    <row r="2911" spans="26:26" x14ac:dyDescent="0.3">
      <c r="Z2911" s="239"/>
    </row>
    <row r="2912" spans="26:26" x14ac:dyDescent="0.3">
      <c r="Z2912" s="239"/>
    </row>
    <row r="2913" spans="26:26" x14ac:dyDescent="0.3">
      <c r="Z2913" s="239"/>
    </row>
    <row r="2914" spans="26:26" x14ac:dyDescent="0.3">
      <c r="Z2914" s="239"/>
    </row>
    <row r="2915" spans="26:26" x14ac:dyDescent="0.3">
      <c r="Z2915" s="239"/>
    </row>
    <row r="2916" spans="26:26" x14ac:dyDescent="0.3">
      <c r="Z2916" s="239"/>
    </row>
    <row r="2917" spans="26:26" x14ac:dyDescent="0.3">
      <c r="Z2917" s="239"/>
    </row>
    <row r="2918" spans="26:26" x14ac:dyDescent="0.3">
      <c r="Z2918" s="239"/>
    </row>
    <row r="2919" spans="26:26" x14ac:dyDescent="0.3">
      <c r="Z2919" s="239"/>
    </row>
    <row r="2920" spans="26:26" x14ac:dyDescent="0.3">
      <c r="Z2920" s="239"/>
    </row>
    <row r="2921" spans="26:26" x14ac:dyDescent="0.3">
      <c r="Z2921" s="239"/>
    </row>
    <row r="2922" spans="26:26" x14ac:dyDescent="0.3">
      <c r="Z2922" s="239"/>
    </row>
    <row r="2923" spans="26:26" x14ac:dyDescent="0.3">
      <c r="Z2923" s="239"/>
    </row>
    <row r="2924" spans="26:26" x14ac:dyDescent="0.3">
      <c r="Z2924" s="239"/>
    </row>
    <row r="2925" spans="26:26" x14ac:dyDescent="0.3">
      <c r="Z2925" s="239"/>
    </row>
    <row r="2926" spans="26:26" x14ac:dyDescent="0.3">
      <c r="Z2926" s="239"/>
    </row>
    <row r="2927" spans="26:26" x14ac:dyDescent="0.3">
      <c r="Z2927" s="239"/>
    </row>
    <row r="2928" spans="26:26" x14ac:dyDescent="0.3">
      <c r="Z2928" s="239"/>
    </row>
    <row r="2929" spans="26:26" x14ac:dyDescent="0.3">
      <c r="Z2929" s="239"/>
    </row>
    <row r="2930" spans="26:26" x14ac:dyDescent="0.3">
      <c r="Z2930" s="239"/>
    </row>
    <row r="2931" spans="26:26" x14ac:dyDescent="0.3">
      <c r="Z2931" s="239"/>
    </row>
    <row r="2932" spans="26:26" x14ac:dyDescent="0.3">
      <c r="Z2932" s="239"/>
    </row>
    <row r="2933" spans="26:26" x14ac:dyDescent="0.3">
      <c r="Z2933" s="239"/>
    </row>
    <row r="2934" spans="26:26" x14ac:dyDescent="0.3">
      <c r="Z2934" s="239"/>
    </row>
    <row r="2935" spans="26:26" x14ac:dyDescent="0.3">
      <c r="Z2935" s="239"/>
    </row>
    <row r="2936" spans="26:26" x14ac:dyDescent="0.3">
      <c r="Z2936" s="239"/>
    </row>
    <row r="2937" spans="26:26" x14ac:dyDescent="0.3">
      <c r="Z2937" s="239"/>
    </row>
    <row r="2938" spans="26:26" x14ac:dyDescent="0.3">
      <c r="Z2938" s="239"/>
    </row>
    <row r="2939" spans="26:26" x14ac:dyDescent="0.3">
      <c r="Z2939" s="239"/>
    </row>
    <row r="2940" spans="26:26" x14ac:dyDescent="0.3">
      <c r="Z2940" s="239"/>
    </row>
    <row r="2941" spans="26:26" x14ac:dyDescent="0.3">
      <c r="Z2941" s="239"/>
    </row>
    <row r="2942" spans="26:26" x14ac:dyDescent="0.3">
      <c r="Z2942" s="239"/>
    </row>
    <row r="2943" spans="26:26" x14ac:dyDescent="0.3">
      <c r="Z2943" s="239"/>
    </row>
    <row r="2944" spans="26:26" x14ac:dyDescent="0.3">
      <c r="Z2944" s="239"/>
    </row>
    <row r="2945" spans="26:26" x14ac:dyDescent="0.3">
      <c r="Z2945" s="239"/>
    </row>
    <row r="2946" spans="26:26" x14ac:dyDescent="0.3">
      <c r="Z2946" s="239"/>
    </row>
    <row r="2947" spans="26:26" x14ac:dyDescent="0.3">
      <c r="Z2947" s="239"/>
    </row>
    <row r="2948" spans="26:26" x14ac:dyDescent="0.3">
      <c r="Z2948" s="239"/>
    </row>
    <row r="2949" spans="26:26" x14ac:dyDescent="0.3">
      <c r="Z2949" s="239"/>
    </row>
    <row r="2950" spans="26:26" x14ac:dyDescent="0.3">
      <c r="Z2950" s="239"/>
    </row>
    <row r="2951" spans="26:26" x14ac:dyDescent="0.3">
      <c r="Z2951" s="239"/>
    </row>
    <row r="2952" spans="26:26" x14ac:dyDescent="0.3">
      <c r="Z2952" s="239"/>
    </row>
    <row r="2953" spans="26:26" x14ac:dyDescent="0.3">
      <c r="Z2953" s="239"/>
    </row>
    <row r="2954" spans="26:26" x14ac:dyDescent="0.3">
      <c r="Z2954" s="239"/>
    </row>
    <row r="2955" spans="26:26" x14ac:dyDescent="0.3">
      <c r="Z2955" s="239"/>
    </row>
    <row r="2956" spans="26:26" x14ac:dyDescent="0.3">
      <c r="Z2956" s="239"/>
    </row>
    <row r="2957" spans="26:26" x14ac:dyDescent="0.3">
      <c r="Z2957" s="239"/>
    </row>
    <row r="2958" spans="26:26" x14ac:dyDescent="0.3">
      <c r="Z2958" s="239"/>
    </row>
    <row r="2959" spans="26:26" x14ac:dyDescent="0.3">
      <c r="Z2959" s="239"/>
    </row>
    <row r="2960" spans="26:26" x14ac:dyDescent="0.3">
      <c r="Z2960" s="239"/>
    </row>
    <row r="2961" spans="26:26" x14ac:dyDescent="0.3">
      <c r="Z2961" s="239"/>
    </row>
    <row r="2962" spans="26:26" x14ac:dyDescent="0.3">
      <c r="Z2962" s="239"/>
    </row>
    <row r="2963" spans="26:26" x14ac:dyDescent="0.3">
      <c r="Z2963" s="239"/>
    </row>
    <row r="2964" spans="26:26" x14ac:dyDescent="0.3">
      <c r="Z2964" s="239"/>
    </row>
    <row r="2965" spans="26:26" x14ac:dyDescent="0.3">
      <c r="Z2965" s="239"/>
    </row>
    <row r="2966" spans="26:26" x14ac:dyDescent="0.3">
      <c r="Z2966" s="239"/>
    </row>
    <row r="2967" spans="26:26" x14ac:dyDescent="0.3">
      <c r="Z2967" s="239"/>
    </row>
    <row r="2968" spans="26:26" x14ac:dyDescent="0.3">
      <c r="Z2968" s="239"/>
    </row>
    <row r="2969" spans="26:26" x14ac:dyDescent="0.3">
      <c r="Z2969" s="239"/>
    </row>
    <row r="2970" spans="26:26" x14ac:dyDescent="0.3">
      <c r="Z2970" s="239"/>
    </row>
    <row r="2971" spans="26:26" x14ac:dyDescent="0.3">
      <c r="Z2971" s="239"/>
    </row>
    <row r="2972" spans="26:26" x14ac:dyDescent="0.3">
      <c r="Z2972" s="239"/>
    </row>
    <row r="2973" spans="26:26" x14ac:dyDescent="0.3">
      <c r="Z2973" s="239"/>
    </row>
    <row r="2974" spans="26:26" x14ac:dyDescent="0.3">
      <c r="Z2974" s="239"/>
    </row>
    <row r="2975" spans="26:26" x14ac:dyDescent="0.3">
      <c r="Z2975" s="239"/>
    </row>
    <row r="2976" spans="26:26" x14ac:dyDescent="0.3">
      <c r="Z2976" s="239"/>
    </row>
    <row r="2977" spans="26:26" x14ac:dyDescent="0.3">
      <c r="Z2977" s="239"/>
    </row>
    <row r="2978" spans="26:26" x14ac:dyDescent="0.3">
      <c r="Z2978" s="239"/>
    </row>
    <row r="2979" spans="26:26" x14ac:dyDescent="0.3">
      <c r="Z2979" s="239"/>
    </row>
    <row r="2980" spans="26:26" x14ac:dyDescent="0.3">
      <c r="Z2980" s="239"/>
    </row>
    <row r="2981" spans="26:26" x14ac:dyDescent="0.3">
      <c r="Z2981" s="239"/>
    </row>
    <row r="2982" spans="26:26" x14ac:dyDescent="0.3">
      <c r="Z2982" s="239"/>
    </row>
    <row r="2983" spans="26:26" x14ac:dyDescent="0.3">
      <c r="Z2983" s="239"/>
    </row>
    <row r="2984" spans="26:26" x14ac:dyDescent="0.3">
      <c r="Z2984" s="239"/>
    </row>
    <row r="2985" spans="26:26" x14ac:dyDescent="0.3">
      <c r="Z2985" s="239"/>
    </row>
    <row r="2986" spans="26:26" x14ac:dyDescent="0.3">
      <c r="Z2986" s="239"/>
    </row>
    <row r="2987" spans="26:26" x14ac:dyDescent="0.3">
      <c r="Z2987" s="239"/>
    </row>
    <row r="2988" spans="26:26" x14ac:dyDescent="0.3">
      <c r="Z2988" s="239"/>
    </row>
    <row r="2989" spans="26:26" x14ac:dyDescent="0.3">
      <c r="Z2989" s="239"/>
    </row>
    <row r="2990" spans="26:26" x14ac:dyDescent="0.3">
      <c r="Z2990" s="239"/>
    </row>
    <row r="2991" spans="26:26" x14ac:dyDescent="0.3">
      <c r="Z2991" s="239"/>
    </row>
    <row r="2992" spans="26:26" x14ac:dyDescent="0.3">
      <c r="Z2992" s="239"/>
    </row>
    <row r="2993" spans="26:26" x14ac:dyDescent="0.3">
      <c r="Z2993" s="239"/>
    </row>
    <row r="2994" spans="26:26" x14ac:dyDescent="0.3">
      <c r="Z2994" s="239"/>
    </row>
    <row r="2995" spans="26:26" x14ac:dyDescent="0.3">
      <c r="Z2995" s="239"/>
    </row>
    <row r="2996" spans="26:26" x14ac:dyDescent="0.3">
      <c r="Z2996" s="239"/>
    </row>
    <row r="2997" spans="26:26" x14ac:dyDescent="0.3">
      <c r="Z2997" s="239"/>
    </row>
    <row r="2998" spans="26:26" x14ac:dyDescent="0.3">
      <c r="Z2998" s="239"/>
    </row>
    <row r="2999" spans="26:26" x14ac:dyDescent="0.3">
      <c r="Z2999" s="239"/>
    </row>
    <row r="3000" spans="26:26" x14ac:dyDescent="0.3">
      <c r="Z3000" s="239"/>
    </row>
    <row r="3001" spans="26:26" x14ac:dyDescent="0.3">
      <c r="Z3001" s="239"/>
    </row>
    <row r="3002" spans="26:26" x14ac:dyDescent="0.3">
      <c r="Z3002" s="239"/>
    </row>
    <row r="3003" spans="26:26" x14ac:dyDescent="0.3">
      <c r="Z3003" s="239"/>
    </row>
    <row r="3004" spans="26:26" x14ac:dyDescent="0.3">
      <c r="Z3004" s="239"/>
    </row>
    <row r="3005" spans="26:26" x14ac:dyDescent="0.3">
      <c r="Z3005" s="239"/>
    </row>
    <row r="3006" spans="26:26" x14ac:dyDescent="0.3">
      <c r="Z3006" s="239"/>
    </row>
    <row r="3007" spans="26:26" x14ac:dyDescent="0.3">
      <c r="Z3007" s="239"/>
    </row>
    <row r="3008" spans="26:26" x14ac:dyDescent="0.3">
      <c r="Z3008" s="239"/>
    </row>
    <row r="3009" spans="26:26" x14ac:dyDescent="0.3">
      <c r="Z3009" s="239"/>
    </row>
    <row r="3010" spans="26:26" x14ac:dyDescent="0.3">
      <c r="Z3010" s="239"/>
    </row>
    <row r="3011" spans="26:26" x14ac:dyDescent="0.3">
      <c r="Z3011" s="239"/>
    </row>
    <row r="3012" spans="26:26" x14ac:dyDescent="0.3">
      <c r="Z3012" s="239"/>
    </row>
    <row r="3013" spans="26:26" x14ac:dyDescent="0.3">
      <c r="Z3013" s="239"/>
    </row>
    <row r="3014" spans="26:26" x14ac:dyDescent="0.3">
      <c r="Z3014" s="239"/>
    </row>
    <row r="3015" spans="26:26" x14ac:dyDescent="0.3">
      <c r="Z3015" s="239"/>
    </row>
    <row r="3016" spans="26:26" x14ac:dyDescent="0.3">
      <c r="Z3016" s="239"/>
    </row>
    <row r="3017" spans="26:26" x14ac:dyDescent="0.3">
      <c r="Z3017" s="239"/>
    </row>
    <row r="3018" spans="26:26" x14ac:dyDescent="0.3">
      <c r="Z3018" s="239"/>
    </row>
    <row r="3019" spans="26:26" x14ac:dyDescent="0.3">
      <c r="Z3019" s="239"/>
    </row>
    <row r="3020" spans="26:26" x14ac:dyDescent="0.3">
      <c r="Z3020" s="239"/>
    </row>
    <row r="3021" spans="26:26" x14ac:dyDescent="0.3">
      <c r="Z3021" s="239"/>
    </row>
    <row r="3022" spans="26:26" x14ac:dyDescent="0.3">
      <c r="Z3022" s="239"/>
    </row>
    <row r="3023" spans="26:26" x14ac:dyDescent="0.3">
      <c r="Z3023" s="239"/>
    </row>
    <row r="3024" spans="26:26" x14ac:dyDescent="0.3">
      <c r="Z3024" s="239"/>
    </row>
    <row r="3025" spans="26:26" x14ac:dyDescent="0.3">
      <c r="Z3025" s="239"/>
    </row>
    <row r="3026" spans="26:26" x14ac:dyDescent="0.3">
      <c r="Z3026" s="239"/>
    </row>
    <row r="3027" spans="26:26" x14ac:dyDescent="0.3">
      <c r="Z3027" s="239"/>
    </row>
    <row r="3028" spans="26:26" x14ac:dyDescent="0.3">
      <c r="Z3028" s="239"/>
    </row>
    <row r="3029" spans="26:26" x14ac:dyDescent="0.3">
      <c r="Z3029" s="239"/>
    </row>
    <row r="3030" spans="26:26" x14ac:dyDescent="0.3">
      <c r="Z3030" s="239"/>
    </row>
    <row r="3031" spans="26:26" x14ac:dyDescent="0.3">
      <c r="Z3031" s="239"/>
    </row>
    <row r="3032" spans="26:26" x14ac:dyDescent="0.3">
      <c r="Z3032" s="239"/>
    </row>
    <row r="3033" spans="26:26" x14ac:dyDescent="0.3">
      <c r="Z3033" s="239"/>
    </row>
    <row r="3034" spans="26:26" x14ac:dyDescent="0.3">
      <c r="Z3034" s="239"/>
    </row>
    <row r="3035" spans="26:26" x14ac:dyDescent="0.3">
      <c r="Z3035" s="239"/>
    </row>
    <row r="3036" spans="26:26" x14ac:dyDescent="0.3">
      <c r="Z3036" s="239"/>
    </row>
    <row r="3037" spans="26:26" x14ac:dyDescent="0.3">
      <c r="Z3037" s="239"/>
    </row>
    <row r="3038" spans="26:26" x14ac:dyDescent="0.3">
      <c r="Z3038" s="239"/>
    </row>
    <row r="3039" spans="26:26" x14ac:dyDescent="0.3">
      <c r="Z3039" s="239"/>
    </row>
    <row r="3040" spans="26:26" x14ac:dyDescent="0.3">
      <c r="Z3040" s="239"/>
    </row>
    <row r="3041" spans="26:26" x14ac:dyDescent="0.3">
      <c r="Z3041" s="239"/>
    </row>
    <row r="3042" spans="26:26" x14ac:dyDescent="0.3">
      <c r="Z3042" s="239"/>
    </row>
    <row r="3043" spans="26:26" x14ac:dyDescent="0.3">
      <c r="Z3043" s="239"/>
    </row>
    <row r="3044" spans="26:26" x14ac:dyDescent="0.3">
      <c r="Z3044" s="239"/>
    </row>
    <row r="3045" spans="26:26" x14ac:dyDescent="0.3">
      <c r="Z3045" s="239"/>
    </row>
    <row r="3046" spans="26:26" x14ac:dyDescent="0.3">
      <c r="Z3046" s="239"/>
    </row>
    <row r="3047" spans="26:26" x14ac:dyDescent="0.3">
      <c r="Z3047" s="239"/>
    </row>
    <row r="3048" spans="26:26" x14ac:dyDescent="0.3">
      <c r="Z3048" s="239"/>
    </row>
    <row r="3049" spans="26:26" x14ac:dyDescent="0.3">
      <c r="Z3049" s="239"/>
    </row>
    <row r="3050" spans="26:26" x14ac:dyDescent="0.3">
      <c r="Z3050" s="239"/>
    </row>
    <row r="3051" spans="26:26" x14ac:dyDescent="0.3">
      <c r="Z3051" s="239"/>
    </row>
    <row r="3052" spans="26:26" x14ac:dyDescent="0.3">
      <c r="Z3052" s="239"/>
    </row>
    <row r="3053" spans="26:26" x14ac:dyDescent="0.3">
      <c r="Z3053" s="239"/>
    </row>
    <row r="3054" spans="26:26" x14ac:dyDescent="0.3">
      <c r="Z3054" s="239"/>
    </row>
    <row r="3055" spans="26:26" x14ac:dyDescent="0.3">
      <c r="Z3055" s="239"/>
    </row>
    <row r="3056" spans="26:26" x14ac:dyDescent="0.3">
      <c r="Z3056" s="239"/>
    </row>
    <row r="3057" spans="26:26" x14ac:dyDescent="0.3">
      <c r="Z3057" s="239"/>
    </row>
    <row r="3058" spans="26:26" x14ac:dyDescent="0.3">
      <c r="Z3058" s="239"/>
    </row>
    <row r="3059" spans="26:26" x14ac:dyDescent="0.3">
      <c r="Z3059" s="239"/>
    </row>
    <row r="3060" spans="26:26" x14ac:dyDescent="0.3">
      <c r="Z3060" s="239"/>
    </row>
    <row r="3061" spans="26:26" x14ac:dyDescent="0.3">
      <c r="Z3061" s="239"/>
    </row>
    <row r="3062" spans="26:26" x14ac:dyDescent="0.3">
      <c r="Z3062" s="239"/>
    </row>
    <row r="3063" spans="26:26" x14ac:dyDescent="0.3">
      <c r="Z3063" s="239"/>
    </row>
    <row r="3064" spans="26:26" x14ac:dyDescent="0.3">
      <c r="Z3064" s="239"/>
    </row>
    <row r="3065" spans="26:26" x14ac:dyDescent="0.3">
      <c r="Z3065" s="239"/>
    </row>
    <row r="3066" spans="26:26" x14ac:dyDescent="0.3">
      <c r="Z3066" s="239"/>
    </row>
    <row r="3067" spans="26:26" x14ac:dyDescent="0.3">
      <c r="Z3067" s="239"/>
    </row>
    <row r="3068" spans="26:26" x14ac:dyDescent="0.3">
      <c r="Z3068" s="239"/>
    </row>
    <row r="3069" spans="26:26" x14ac:dyDescent="0.3">
      <c r="Z3069" s="239"/>
    </row>
    <row r="3070" spans="26:26" x14ac:dyDescent="0.3">
      <c r="Z3070" s="239"/>
    </row>
    <row r="3071" spans="26:26" x14ac:dyDescent="0.3">
      <c r="Z3071" s="239"/>
    </row>
    <row r="3072" spans="26:26" x14ac:dyDescent="0.3">
      <c r="Z3072" s="239"/>
    </row>
    <row r="3073" spans="26:26" x14ac:dyDescent="0.3">
      <c r="Z3073" s="239"/>
    </row>
    <row r="3074" spans="26:26" x14ac:dyDescent="0.3">
      <c r="Z3074" s="239"/>
    </row>
    <row r="3075" spans="26:26" x14ac:dyDescent="0.3">
      <c r="Z3075" s="239"/>
    </row>
    <row r="3076" spans="26:26" x14ac:dyDescent="0.3">
      <c r="Z3076" s="239"/>
    </row>
    <row r="3077" spans="26:26" x14ac:dyDescent="0.3">
      <c r="Z3077" s="239"/>
    </row>
    <row r="3078" spans="26:26" x14ac:dyDescent="0.3">
      <c r="Z3078" s="239"/>
    </row>
    <row r="3079" spans="26:26" x14ac:dyDescent="0.3">
      <c r="Z3079" s="239"/>
    </row>
    <row r="3080" spans="26:26" x14ac:dyDescent="0.3">
      <c r="Z3080" s="239"/>
    </row>
    <row r="3081" spans="26:26" x14ac:dyDescent="0.3">
      <c r="Z3081" s="239"/>
    </row>
    <row r="3082" spans="26:26" x14ac:dyDescent="0.3">
      <c r="Z3082" s="239"/>
    </row>
    <row r="3083" spans="26:26" x14ac:dyDescent="0.3">
      <c r="Z3083" s="239"/>
    </row>
    <row r="3084" spans="26:26" x14ac:dyDescent="0.3">
      <c r="Z3084" s="239"/>
    </row>
    <row r="3085" spans="26:26" x14ac:dyDescent="0.3">
      <c r="Z3085" s="239"/>
    </row>
    <row r="3086" spans="26:26" x14ac:dyDescent="0.3">
      <c r="Z3086" s="239"/>
    </row>
    <row r="3087" spans="26:26" x14ac:dyDescent="0.3">
      <c r="Z3087" s="239"/>
    </row>
    <row r="3088" spans="26:26" x14ac:dyDescent="0.3">
      <c r="Z3088" s="239"/>
    </row>
    <row r="3089" spans="26:26" x14ac:dyDescent="0.3">
      <c r="Z3089" s="239"/>
    </row>
    <row r="3090" spans="26:26" x14ac:dyDescent="0.3">
      <c r="Z3090" s="239"/>
    </row>
    <row r="3091" spans="26:26" x14ac:dyDescent="0.3">
      <c r="Z3091" s="239"/>
    </row>
    <row r="3092" spans="26:26" x14ac:dyDescent="0.3">
      <c r="Z3092" s="239"/>
    </row>
    <row r="3093" spans="26:26" x14ac:dyDescent="0.3">
      <c r="Z3093" s="239"/>
    </row>
    <row r="3094" spans="26:26" x14ac:dyDescent="0.3">
      <c r="Z3094" s="239"/>
    </row>
    <row r="3095" spans="26:26" x14ac:dyDescent="0.3">
      <c r="Z3095" s="239"/>
    </row>
    <row r="3096" spans="26:26" x14ac:dyDescent="0.3">
      <c r="Z3096" s="239"/>
    </row>
    <row r="3097" spans="26:26" x14ac:dyDescent="0.3">
      <c r="Z3097" s="239"/>
    </row>
    <row r="3098" spans="26:26" x14ac:dyDescent="0.3">
      <c r="Z3098" s="239"/>
    </row>
    <row r="3099" spans="26:26" x14ac:dyDescent="0.3">
      <c r="Z3099" s="239"/>
    </row>
    <row r="3100" spans="26:26" x14ac:dyDescent="0.3">
      <c r="Z3100" s="239"/>
    </row>
    <row r="3101" spans="26:26" x14ac:dyDescent="0.3">
      <c r="Z3101" s="239"/>
    </row>
    <row r="3102" spans="26:26" x14ac:dyDescent="0.3">
      <c r="Z3102" s="239"/>
    </row>
    <row r="3103" spans="26:26" x14ac:dyDescent="0.3">
      <c r="Z3103" s="239"/>
    </row>
    <row r="3104" spans="26:26" x14ac:dyDescent="0.3">
      <c r="Z3104" s="239"/>
    </row>
    <row r="3105" spans="26:26" x14ac:dyDescent="0.3">
      <c r="Z3105" s="239"/>
    </row>
    <row r="3106" spans="26:26" x14ac:dyDescent="0.3">
      <c r="Z3106" s="239"/>
    </row>
    <row r="3107" spans="26:26" x14ac:dyDescent="0.3">
      <c r="Z3107" s="239"/>
    </row>
    <row r="3108" spans="26:26" x14ac:dyDescent="0.3">
      <c r="Z3108" s="239"/>
    </row>
    <row r="3109" spans="26:26" x14ac:dyDescent="0.3">
      <c r="Z3109" s="239"/>
    </row>
    <row r="3110" spans="26:26" x14ac:dyDescent="0.3">
      <c r="Z3110" s="239"/>
    </row>
    <row r="3111" spans="26:26" x14ac:dyDescent="0.3">
      <c r="Z3111" s="239"/>
    </row>
    <row r="3112" spans="26:26" x14ac:dyDescent="0.3">
      <c r="Z3112" s="239"/>
    </row>
    <row r="3113" spans="26:26" x14ac:dyDescent="0.3">
      <c r="Z3113" s="239"/>
    </row>
    <row r="3114" spans="26:26" x14ac:dyDescent="0.3">
      <c r="Z3114" s="239"/>
    </row>
    <row r="3115" spans="26:26" x14ac:dyDescent="0.3">
      <c r="Z3115" s="239"/>
    </row>
    <row r="3116" spans="26:26" x14ac:dyDescent="0.3">
      <c r="Z3116" s="239"/>
    </row>
    <row r="3117" spans="26:26" x14ac:dyDescent="0.3">
      <c r="Z3117" s="239"/>
    </row>
    <row r="3118" spans="26:26" x14ac:dyDescent="0.3">
      <c r="Z3118" s="239"/>
    </row>
    <row r="3119" spans="26:26" x14ac:dyDescent="0.3">
      <c r="Z3119" s="239"/>
    </row>
    <row r="3120" spans="26:26" x14ac:dyDescent="0.3">
      <c r="Z3120" s="239"/>
    </row>
    <row r="3121" spans="26:26" x14ac:dyDescent="0.3">
      <c r="Z3121" s="239"/>
    </row>
    <row r="3122" spans="26:26" x14ac:dyDescent="0.3">
      <c r="Z3122" s="239"/>
    </row>
    <row r="3123" spans="26:26" x14ac:dyDescent="0.3">
      <c r="Z3123" s="239"/>
    </row>
    <row r="3124" spans="26:26" x14ac:dyDescent="0.3">
      <c r="Z3124" s="239"/>
    </row>
    <row r="3125" spans="26:26" x14ac:dyDescent="0.3">
      <c r="Z3125" s="239"/>
    </row>
    <row r="3126" spans="26:26" x14ac:dyDescent="0.3">
      <c r="Z3126" s="239"/>
    </row>
    <row r="3127" spans="26:26" x14ac:dyDescent="0.3">
      <c r="Z3127" s="239"/>
    </row>
    <row r="3128" spans="26:26" x14ac:dyDescent="0.3">
      <c r="Z3128" s="239"/>
    </row>
    <row r="3129" spans="26:26" x14ac:dyDescent="0.3">
      <c r="Z3129" s="239"/>
    </row>
    <row r="3130" spans="26:26" x14ac:dyDescent="0.3">
      <c r="Z3130" s="239"/>
    </row>
    <row r="3131" spans="26:26" x14ac:dyDescent="0.3">
      <c r="Z3131" s="239"/>
    </row>
    <row r="3132" spans="26:26" x14ac:dyDescent="0.3">
      <c r="Z3132" s="239"/>
    </row>
    <row r="3133" spans="26:26" x14ac:dyDescent="0.3">
      <c r="Z3133" s="239"/>
    </row>
    <row r="3134" spans="26:26" x14ac:dyDescent="0.3">
      <c r="Z3134" s="239"/>
    </row>
    <row r="3135" spans="26:26" x14ac:dyDescent="0.3">
      <c r="Z3135" s="239"/>
    </row>
    <row r="3136" spans="26:26" x14ac:dyDescent="0.3">
      <c r="Z3136" s="239"/>
    </row>
    <row r="3137" spans="26:26" x14ac:dyDescent="0.3">
      <c r="Z3137" s="239"/>
    </row>
    <row r="3138" spans="26:26" x14ac:dyDescent="0.3">
      <c r="Z3138" s="239"/>
    </row>
    <row r="3139" spans="26:26" x14ac:dyDescent="0.3">
      <c r="Z3139" s="239"/>
    </row>
    <row r="3140" spans="26:26" x14ac:dyDescent="0.3">
      <c r="Z3140" s="239"/>
    </row>
    <row r="3141" spans="26:26" x14ac:dyDescent="0.3">
      <c r="Z3141" s="239"/>
    </row>
    <row r="3142" spans="26:26" x14ac:dyDescent="0.3">
      <c r="Z3142" s="239"/>
    </row>
    <row r="3143" spans="26:26" x14ac:dyDescent="0.3">
      <c r="Z3143" s="239"/>
    </row>
    <row r="3144" spans="26:26" x14ac:dyDescent="0.3">
      <c r="Z3144" s="239"/>
    </row>
    <row r="3145" spans="26:26" x14ac:dyDescent="0.3">
      <c r="Z3145" s="239"/>
    </row>
    <row r="3146" spans="26:26" x14ac:dyDescent="0.3">
      <c r="Z3146" s="239"/>
    </row>
    <row r="3147" spans="26:26" x14ac:dyDescent="0.3">
      <c r="Z3147" s="239"/>
    </row>
    <row r="3148" spans="26:26" x14ac:dyDescent="0.3">
      <c r="Z3148" s="239"/>
    </row>
    <row r="3149" spans="26:26" x14ac:dyDescent="0.3">
      <c r="Z3149" s="239"/>
    </row>
    <row r="3150" spans="26:26" x14ac:dyDescent="0.3">
      <c r="Z3150" s="239"/>
    </row>
    <row r="3151" spans="26:26" x14ac:dyDescent="0.3">
      <c r="Z3151" s="239"/>
    </row>
    <row r="3152" spans="26:26" x14ac:dyDescent="0.3">
      <c r="Z3152" s="239"/>
    </row>
    <row r="3153" spans="26:26" x14ac:dyDescent="0.3">
      <c r="Z3153" s="239"/>
    </row>
    <row r="3154" spans="26:26" x14ac:dyDescent="0.3">
      <c r="Z3154" s="239"/>
    </row>
    <row r="3155" spans="26:26" x14ac:dyDescent="0.3">
      <c r="Z3155" s="239"/>
    </row>
    <row r="3156" spans="26:26" x14ac:dyDescent="0.3">
      <c r="Z3156" s="239"/>
    </row>
    <row r="3157" spans="26:26" x14ac:dyDescent="0.3">
      <c r="Z3157" s="239"/>
    </row>
    <row r="3158" spans="26:26" x14ac:dyDescent="0.3">
      <c r="Z3158" s="239"/>
    </row>
    <row r="3159" spans="26:26" x14ac:dyDescent="0.3">
      <c r="Z3159" s="239"/>
    </row>
    <row r="3160" spans="26:26" x14ac:dyDescent="0.3">
      <c r="Z3160" s="239"/>
    </row>
    <row r="3161" spans="26:26" x14ac:dyDescent="0.3">
      <c r="Z3161" s="239"/>
    </row>
    <row r="3162" spans="26:26" x14ac:dyDescent="0.3">
      <c r="Z3162" s="239"/>
    </row>
    <row r="3163" spans="26:26" x14ac:dyDescent="0.3">
      <c r="Z3163" s="239"/>
    </row>
    <row r="3164" spans="26:26" x14ac:dyDescent="0.3">
      <c r="Z3164" s="239"/>
    </row>
    <row r="3165" spans="26:26" x14ac:dyDescent="0.3">
      <c r="Z3165" s="239"/>
    </row>
    <row r="3166" spans="26:26" x14ac:dyDescent="0.3">
      <c r="Z3166" s="239"/>
    </row>
    <row r="3167" spans="26:26" x14ac:dyDescent="0.3">
      <c r="Z3167" s="239"/>
    </row>
    <row r="3168" spans="26:26" x14ac:dyDescent="0.3">
      <c r="Z3168" s="239"/>
    </row>
    <row r="3169" spans="26:26" x14ac:dyDescent="0.3">
      <c r="Z3169" s="239"/>
    </row>
    <row r="3170" spans="26:26" x14ac:dyDescent="0.3">
      <c r="Z3170" s="239"/>
    </row>
    <row r="3171" spans="26:26" x14ac:dyDescent="0.3">
      <c r="Z3171" s="239"/>
    </row>
    <row r="3172" spans="26:26" x14ac:dyDescent="0.3">
      <c r="Z3172" s="239"/>
    </row>
    <row r="3173" spans="26:26" x14ac:dyDescent="0.3">
      <c r="Z3173" s="239"/>
    </row>
    <row r="3174" spans="26:26" x14ac:dyDescent="0.3">
      <c r="Z3174" s="239"/>
    </row>
    <row r="3175" spans="26:26" x14ac:dyDescent="0.3">
      <c r="Z3175" s="239"/>
    </row>
    <row r="3176" spans="26:26" x14ac:dyDescent="0.3">
      <c r="Z3176" s="239"/>
    </row>
    <row r="3177" spans="26:26" x14ac:dyDescent="0.3">
      <c r="Z3177" s="239"/>
    </row>
    <row r="3178" spans="26:26" x14ac:dyDescent="0.3">
      <c r="Z3178" s="239"/>
    </row>
    <row r="3179" spans="26:26" x14ac:dyDescent="0.3">
      <c r="Z3179" s="239"/>
    </row>
    <row r="3180" spans="26:26" x14ac:dyDescent="0.3">
      <c r="Z3180" s="239"/>
    </row>
    <row r="3181" spans="26:26" x14ac:dyDescent="0.3">
      <c r="Z3181" s="239"/>
    </row>
    <row r="3182" spans="26:26" x14ac:dyDescent="0.3">
      <c r="Z3182" s="239"/>
    </row>
    <row r="3183" spans="26:26" x14ac:dyDescent="0.3">
      <c r="Z3183" s="239"/>
    </row>
    <row r="3184" spans="26:26" x14ac:dyDescent="0.3">
      <c r="Z3184" s="239"/>
    </row>
    <row r="3185" spans="26:26" x14ac:dyDescent="0.3">
      <c r="Z3185" s="239"/>
    </row>
    <row r="3186" spans="26:26" x14ac:dyDescent="0.3">
      <c r="Z3186" s="239"/>
    </row>
    <row r="3187" spans="26:26" x14ac:dyDescent="0.3">
      <c r="Z3187" s="239"/>
    </row>
    <row r="3188" spans="26:26" x14ac:dyDescent="0.3">
      <c r="Z3188" s="239"/>
    </row>
    <row r="3189" spans="26:26" x14ac:dyDescent="0.3">
      <c r="Z3189" s="239"/>
    </row>
    <row r="3190" spans="26:26" x14ac:dyDescent="0.3">
      <c r="Z3190" s="239"/>
    </row>
    <row r="3191" spans="26:26" x14ac:dyDescent="0.3">
      <c r="Z3191" s="239"/>
    </row>
    <row r="3192" spans="26:26" x14ac:dyDescent="0.3">
      <c r="Z3192" s="239"/>
    </row>
    <row r="3193" spans="26:26" x14ac:dyDescent="0.3">
      <c r="Z3193" s="239"/>
    </row>
    <row r="3194" spans="26:26" x14ac:dyDescent="0.3">
      <c r="Z3194" s="239"/>
    </row>
    <row r="3195" spans="26:26" x14ac:dyDescent="0.3">
      <c r="Z3195" s="239"/>
    </row>
    <row r="3196" spans="26:26" x14ac:dyDescent="0.3">
      <c r="Z3196" s="239"/>
    </row>
    <row r="3197" spans="26:26" x14ac:dyDescent="0.3">
      <c r="Z3197" s="239"/>
    </row>
    <row r="3198" spans="26:26" x14ac:dyDescent="0.3">
      <c r="Z3198" s="239"/>
    </row>
    <row r="3199" spans="26:26" x14ac:dyDescent="0.3">
      <c r="Z3199" s="239"/>
    </row>
    <row r="3200" spans="26:26" x14ac:dyDescent="0.3">
      <c r="Z3200" s="239"/>
    </row>
    <row r="3201" spans="26:26" x14ac:dyDescent="0.3">
      <c r="Z3201" s="239"/>
    </row>
    <row r="3202" spans="26:26" x14ac:dyDescent="0.3">
      <c r="Z3202" s="239"/>
    </row>
    <row r="3203" spans="26:26" x14ac:dyDescent="0.3">
      <c r="Z3203" s="239"/>
    </row>
    <row r="3204" spans="26:26" x14ac:dyDescent="0.3">
      <c r="Z3204" s="239"/>
    </row>
    <row r="3205" spans="26:26" x14ac:dyDescent="0.3">
      <c r="Z3205" s="239"/>
    </row>
    <row r="3206" spans="26:26" x14ac:dyDescent="0.3">
      <c r="Z3206" s="239"/>
    </row>
    <row r="3207" spans="26:26" x14ac:dyDescent="0.3">
      <c r="Z3207" s="239"/>
    </row>
    <row r="3208" spans="26:26" x14ac:dyDescent="0.3">
      <c r="Z3208" s="239"/>
    </row>
    <row r="3209" spans="26:26" x14ac:dyDescent="0.3">
      <c r="Z3209" s="239"/>
    </row>
    <row r="3210" spans="26:26" x14ac:dyDescent="0.3">
      <c r="Z3210" s="239"/>
    </row>
    <row r="3211" spans="26:26" x14ac:dyDescent="0.3">
      <c r="Z3211" s="239"/>
    </row>
    <row r="3212" spans="26:26" x14ac:dyDescent="0.3">
      <c r="Z3212" s="239"/>
    </row>
    <row r="3213" spans="26:26" x14ac:dyDescent="0.3">
      <c r="Z3213" s="239"/>
    </row>
    <row r="3214" spans="26:26" x14ac:dyDescent="0.3">
      <c r="Z3214" s="239"/>
    </row>
    <row r="3215" spans="26:26" x14ac:dyDescent="0.3">
      <c r="Z3215" s="239"/>
    </row>
    <row r="3216" spans="26:26" x14ac:dyDescent="0.3">
      <c r="Z3216" s="239"/>
    </row>
    <row r="3217" spans="26:26" x14ac:dyDescent="0.3">
      <c r="Z3217" s="239"/>
    </row>
    <row r="3218" spans="26:26" x14ac:dyDescent="0.3">
      <c r="Z3218" s="239"/>
    </row>
    <row r="3219" spans="26:26" x14ac:dyDescent="0.3">
      <c r="Z3219" s="239"/>
    </row>
    <row r="3220" spans="26:26" x14ac:dyDescent="0.3">
      <c r="Z3220" s="239"/>
    </row>
    <row r="3221" spans="26:26" x14ac:dyDescent="0.3">
      <c r="Z3221" s="239"/>
    </row>
    <row r="3222" spans="26:26" x14ac:dyDescent="0.3">
      <c r="Z3222" s="239"/>
    </row>
    <row r="3223" spans="26:26" x14ac:dyDescent="0.3">
      <c r="Z3223" s="239"/>
    </row>
    <row r="3224" spans="26:26" x14ac:dyDescent="0.3">
      <c r="Z3224" s="239"/>
    </row>
    <row r="3225" spans="26:26" x14ac:dyDescent="0.3">
      <c r="Z3225" s="239"/>
    </row>
    <row r="3226" spans="26:26" x14ac:dyDescent="0.3">
      <c r="Z3226" s="239"/>
    </row>
    <row r="3227" spans="26:26" x14ac:dyDescent="0.3">
      <c r="Z3227" s="239"/>
    </row>
    <row r="3228" spans="26:26" x14ac:dyDescent="0.3">
      <c r="Z3228" s="239"/>
    </row>
    <row r="3229" spans="26:26" x14ac:dyDescent="0.3">
      <c r="Z3229" s="239"/>
    </row>
    <row r="3230" spans="26:26" x14ac:dyDescent="0.3">
      <c r="Z3230" s="239"/>
    </row>
    <row r="3231" spans="26:26" x14ac:dyDescent="0.3">
      <c r="Z3231" s="239"/>
    </row>
    <row r="3232" spans="26:26" x14ac:dyDescent="0.3">
      <c r="Z3232" s="239"/>
    </row>
    <row r="3233" spans="26:26" x14ac:dyDescent="0.3">
      <c r="Z3233" s="239"/>
    </row>
    <row r="3234" spans="26:26" x14ac:dyDescent="0.3">
      <c r="Z3234" s="239"/>
    </row>
    <row r="3235" spans="26:26" x14ac:dyDescent="0.3">
      <c r="Z3235" s="239"/>
    </row>
    <row r="3236" spans="26:26" x14ac:dyDescent="0.3">
      <c r="Z3236" s="239"/>
    </row>
    <row r="3237" spans="26:26" x14ac:dyDescent="0.3">
      <c r="Z3237" s="239"/>
    </row>
    <row r="3238" spans="26:26" x14ac:dyDescent="0.3">
      <c r="Z3238" s="239"/>
    </row>
    <row r="3239" spans="26:26" x14ac:dyDescent="0.3">
      <c r="Z3239" s="239"/>
    </row>
    <row r="3240" spans="26:26" x14ac:dyDescent="0.3">
      <c r="Z3240" s="239"/>
    </row>
    <row r="3241" spans="26:26" x14ac:dyDescent="0.3">
      <c r="Z3241" s="239"/>
    </row>
    <row r="3242" spans="26:26" x14ac:dyDescent="0.3">
      <c r="Z3242" s="239"/>
    </row>
    <row r="3243" spans="26:26" x14ac:dyDescent="0.3">
      <c r="Z3243" s="239"/>
    </row>
    <row r="3244" spans="26:26" x14ac:dyDescent="0.3">
      <c r="Z3244" s="239"/>
    </row>
    <row r="3245" spans="26:26" x14ac:dyDescent="0.3">
      <c r="Z3245" s="239"/>
    </row>
    <row r="3246" spans="26:26" x14ac:dyDescent="0.3">
      <c r="Z3246" s="239"/>
    </row>
    <row r="3247" spans="26:26" x14ac:dyDescent="0.3">
      <c r="Z3247" s="239"/>
    </row>
    <row r="3248" spans="26:26" x14ac:dyDescent="0.3">
      <c r="Z3248" s="239"/>
    </row>
    <row r="3249" spans="26:26" x14ac:dyDescent="0.3">
      <c r="Z3249" s="239"/>
    </row>
    <row r="3250" spans="26:26" x14ac:dyDescent="0.3">
      <c r="Z3250" s="239"/>
    </row>
    <row r="3251" spans="26:26" x14ac:dyDescent="0.3">
      <c r="Z3251" s="239"/>
    </row>
    <row r="3252" spans="26:26" x14ac:dyDescent="0.3">
      <c r="Z3252" s="239"/>
    </row>
    <row r="3253" spans="26:26" x14ac:dyDescent="0.3">
      <c r="Z3253" s="239"/>
    </row>
    <row r="3254" spans="26:26" x14ac:dyDescent="0.3">
      <c r="Z3254" s="239"/>
    </row>
    <row r="3255" spans="26:26" x14ac:dyDescent="0.3">
      <c r="Z3255" s="239"/>
    </row>
    <row r="3256" spans="26:26" x14ac:dyDescent="0.3">
      <c r="Z3256" s="239"/>
    </row>
    <row r="3257" spans="26:26" x14ac:dyDescent="0.3">
      <c r="Z3257" s="239"/>
    </row>
    <row r="3258" spans="26:26" x14ac:dyDescent="0.3">
      <c r="Z3258" s="239"/>
    </row>
    <row r="3259" spans="26:26" x14ac:dyDescent="0.3">
      <c r="Z3259" s="239"/>
    </row>
    <row r="3260" spans="26:26" x14ac:dyDescent="0.3">
      <c r="Z3260" s="239"/>
    </row>
    <row r="3261" spans="26:26" x14ac:dyDescent="0.3">
      <c r="Z3261" s="239"/>
    </row>
    <row r="3262" spans="26:26" x14ac:dyDescent="0.3">
      <c r="Z3262" s="239"/>
    </row>
    <row r="3263" spans="26:26" x14ac:dyDescent="0.3">
      <c r="Z3263" s="239"/>
    </row>
    <row r="3264" spans="26:26" x14ac:dyDescent="0.3">
      <c r="Z3264" s="239"/>
    </row>
    <row r="3265" spans="26:26" x14ac:dyDescent="0.3">
      <c r="Z3265" s="239"/>
    </row>
    <row r="3266" spans="26:26" x14ac:dyDescent="0.3">
      <c r="Z3266" s="239"/>
    </row>
    <row r="3267" spans="26:26" x14ac:dyDescent="0.3">
      <c r="Z3267" s="239"/>
    </row>
    <row r="3268" spans="26:26" x14ac:dyDescent="0.3">
      <c r="Z3268" s="239"/>
    </row>
    <row r="3269" spans="26:26" x14ac:dyDescent="0.3">
      <c r="Z3269" s="239"/>
    </row>
    <row r="3270" spans="26:26" x14ac:dyDescent="0.3">
      <c r="Z3270" s="239"/>
    </row>
    <row r="3271" spans="26:26" x14ac:dyDescent="0.3">
      <c r="Z3271" s="239"/>
    </row>
    <row r="3272" spans="26:26" x14ac:dyDescent="0.3">
      <c r="Z3272" s="239"/>
    </row>
    <row r="3273" spans="26:26" x14ac:dyDescent="0.3">
      <c r="Z3273" s="239"/>
    </row>
    <row r="3274" spans="26:26" x14ac:dyDescent="0.3">
      <c r="Z3274" s="239"/>
    </row>
    <row r="3275" spans="26:26" x14ac:dyDescent="0.3">
      <c r="Z3275" s="239"/>
    </row>
    <row r="3276" spans="26:26" x14ac:dyDescent="0.3">
      <c r="Z3276" s="239"/>
    </row>
    <row r="3277" spans="26:26" x14ac:dyDescent="0.3">
      <c r="Z3277" s="239"/>
    </row>
    <row r="3278" spans="26:26" x14ac:dyDescent="0.3">
      <c r="Z3278" s="239"/>
    </row>
    <row r="3279" spans="26:26" x14ac:dyDescent="0.3">
      <c r="Z3279" s="239"/>
    </row>
    <row r="3280" spans="26:26" x14ac:dyDescent="0.3">
      <c r="Z3280" s="239"/>
    </row>
    <row r="3281" spans="26:26" x14ac:dyDescent="0.3">
      <c r="Z3281" s="239"/>
    </row>
    <row r="3282" spans="26:26" x14ac:dyDescent="0.3">
      <c r="Z3282" s="239"/>
    </row>
    <row r="3283" spans="26:26" x14ac:dyDescent="0.3">
      <c r="Z3283" s="239"/>
    </row>
    <row r="3284" spans="26:26" x14ac:dyDescent="0.3">
      <c r="Z3284" s="239"/>
    </row>
    <row r="3285" spans="26:26" x14ac:dyDescent="0.3">
      <c r="Z3285" s="239"/>
    </row>
    <row r="3286" spans="26:26" x14ac:dyDescent="0.3">
      <c r="Z3286" s="239"/>
    </row>
    <row r="3287" spans="26:26" x14ac:dyDescent="0.3">
      <c r="Z3287" s="239"/>
    </row>
    <row r="3288" spans="26:26" x14ac:dyDescent="0.3">
      <c r="Z3288" s="239"/>
    </row>
    <row r="3289" spans="26:26" x14ac:dyDescent="0.3">
      <c r="Z3289" s="239"/>
    </row>
    <row r="3290" spans="26:26" x14ac:dyDescent="0.3">
      <c r="Z3290" s="239"/>
    </row>
    <row r="3291" spans="26:26" x14ac:dyDescent="0.3">
      <c r="Z3291" s="239"/>
    </row>
    <row r="3292" spans="26:26" x14ac:dyDescent="0.3">
      <c r="Z3292" s="239"/>
    </row>
    <row r="3293" spans="26:26" x14ac:dyDescent="0.3">
      <c r="Z3293" s="239"/>
    </row>
    <row r="3294" spans="26:26" x14ac:dyDescent="0.3">
      <c r="Z3294" s="239"/>
    </row>
    <row r="3295" spans="26:26" x14ac:dyDescent="0.3">
      <c r="Z3295" s="239"/>
    </row>
    <row r="3296" spans="26:26" x14ac:dyDescent="0.3">
      <c r="Z3296" s="239"/>
    </row>
    <row r="3297" spans="26:26" x14ac:dyDescent="0.3">
      <c r="Z3297" s="239"/>
    </row>
    <row r="3298" spans="26:26" x14ac:dyDescent="0.3">
      <c r="Z3298" s="239"/>
    </row>
    <row r="3299" spans="26:26" x14ac:dyDescent="0.3">
      <c r="Z3299" s="239"/>
    </row>
    <row r="3300" spans="26:26" x14ac:dyDescent="0.3">
      <c r="Z3300" s="239"/>
    </row>
    <row r="3301" spans="26:26" x14ac:dyDescent="0.3">
      <c r="Z3301" s="239"/>
    </row>
    <row r="3302" spans="26:26" x14ac:dyDescent="0.3">
      <c r="Z3302" s="239"/>
    </row>
    <row r="3303" spans="26:26" x14ac:dyDescent="0.3">
      <c r="Z3303" s="239"/>
    </row>
    <row r="3304" spans="26:26" x14ac:dyDescent="0.3">
      <c r="Z3304" s="239"/>
    </row>
    <row r="3305" spans="26:26" x14ac:dyDescent="0.3">
      <c r="Z3305" s="239"/>
    </row>
    <row r="3306" spans="26:26" x14ac:dyDescent="0.3">
      <c r="Z3306" s="239"/>
    </row>
    <row r="3307" spans="26:26" x14ac:dyDescent="0.3">
      <c r="Z3307" s="239"/>
    </row>
    <row r="3308" spans="26:26" x14ac:dyDescent="0.3">
      <c r="Z3308" s="239"/>
    </row>
    <row r="3309" spans="26:26" x14ac:dyDescent="0.3">
      <c r="Z3309" s="239"/>
    </row>
    <row r="3310" spans="26:26" x14ac:dyDescent="0.3">
      <c r="Z3310" s="239"/>
    </row>
    <row r="3311" spans="26:26" x14ac:dyDescent="0.3">
      <c r="Z3311" s="239"/>
    </row>
    <row r="3312" spans="26:26" x14ac:dyDescent="0.3">
      <c r="Z3312" s="239"/>
    </row>
    <row r="3313" spans="26:26" x14ac:dyDescent="0.3">
      <c r="Z3313" s="239"/>
    </row>
    <row r="3314" spans="26:26" x14ac:dyDescent="0.3">
      <c r="Z3314" s="239"/>
    </row>
    <row r="3315" spans="26:26" x14ac:dyDescent="0.3">
      <c r="Z3315" s="239"/>
    </row>
    <row r="3316" spans="26:26" x14ac:dyDescent="0.3">
      <c r="Z3316" s="239"/>
    </row>
    <row r="3317" spans="26:26" x14ac:dyDescent="0.3">
      <c r="Z3317" s="239"/>
    </row>
    <row r="3318" spans="26:26" x14ac:dyDescent="0.3">
      <c r="Z3318" s="239"/>
    </row>
    <row r="3319" spans="26:26" x14ac:dyDescent="0.3">
      <c r="Z3319" s="239"/>
    </row>
    <row r="3320" spans="26:26" x14ac:dyDescent="0.3">
      <c r="Z3320" s="239"/>
    </row>
    <row r="3321" spans="26:26" x14ac:dyDescent="0.3">
      <c r="Z3321" s="239"/>
    </row>
    <row r="3322" spans="26:26" x14ac:dyDescent="0.3">
      <c r="Z3322" s="239"/>
    </row>
    <row r="3323" spans="26:26" x14ac:dyDescent="0.3">
      <c r="Z3323" s="239"/>
    </row>
    <row r="3324" spans="26:26" x14ac:dyDescent="0.3">
      <c r="Z3324" s="239"/>
    </row>
    <row r="3325" spans="26:26" x14ac:dyDescent="0.3">
      <c r="Z3325" s="239"/>
    </row>
    <row r="3326" spans="26:26" x14ac:dyDescent="0.3">
      <c r="Z3326" s="239"/>
    </row>
    <row r="3327" spans="26:26" x14ac:dyDescent="0.3">
      <c r="Z3327" s="239"/>
    </row>
    <row r="3328" spans="26:26" x14ac:dyDescent="0.3">
      <c r="Z3328" s="239"/>
    </row>
    <row r="3329" spans="26:26" x14ac:dyDescent="0.3">
      <c r="Z3329" s="239"/>
    </row>
    <row r="3330" spans="26:26" x14ac:dyDescent="0.3">
      <c r="Z3330" s="239"/>
    </row>
    <row r="3331" spans="26:26" x14ac:dyDescent="0.3">
      <c r="Z3331" s="239"/>
    </row>
    <row r="3332" spans="26:26" x14ac:dyDescent="0.3">
      <c r="Z3332" s="239"/>
    </row>
    <row r="3333" spans="26:26" x14ac:dyDescent="0.3">
      <c r="Z3333" s="239"/>
    </row>
    <row r="3334" spans="26:26" x14ac:dyDescent="0.3">
      <c r="Z3334" s="239"/>
    </row>
    <row r="3335" spans="26:26" x14ac:dyDescent="0.3">
      <c r="Z3335" s="239"/>
    </row>
    <row r="3336" spans="26:26" x14ac:dyDescent="0.3">
      <c r="Z3336" s="239"/>
    </row>
    <row r="3337" spans="26:26" x14ac:dyDescent="0.3">
      <c r="Z3337" s="239"/>
    </row>
    <row r="3338" spans="26:26" x14ac:dyDescent="0.3">
      <c r="Z3338" s="239"/>
    </row>
    <row r="3339" spans="26:26" x14ac:dyDescent="0.3">
      <c r="Z3339" s="239"/>
    </row>
    <row r="3340" spans="26:26" x14ac:dyDescent="0.3">
      <c r="Z3340" s="239"/>
    </row>
    <row r="3341" spans="26:26" x14ac:dyDescent="0.3">
      <c r="Z3341" s="239"/>
    </row>
    <row r="3342" spans="26:26" x14ac:dyDescent="0.3">
      <c r="Z3342" s="239"/>
    </row>
    <row r="3343" spans="26:26" x14ac:dyDescent="0.3">
      <c r="Z3343" s="239"/>
    </row>
    <row r="3344" spans="26:26" x14ac:dyDescent="0.3">
      <c r="Z3344" s="239"/>
    </row>
    <row r="3345" spans="26:26" x14ac:dyDescent="0.3">
      <c r="Z3345" s="239"/>
    </row>
    <row r="3346" spans="26:26" x14ac:dyDescent="0.3">
      <c r="Z3346" s="239"/>
    </row>
    <row r="3347" spans="26:26" x14ac:dyDescent="0.3">
      <c r="Z3347" s="239"/>
    </row>
    <row r="3348" spans="26:26" x14ac:dyDescent="0.3">
      <c r="Z3348" s="239"/>
    </row>
    <row r="3349" spans="26:26" x14ac:dyDescent="0.3">
      <c r="Z3349" s="239"/>
    </row>
    <row r="3350" spans="26:26" x14ac:dyDescent="0.3">
      <c r="Z3350" s="239"/>
    </row>
    <row r="3351" spans="26:26" x14ac:dyDescent="0.3">
      <c r="Z3351" s="239"/>
    </row>
    <row r="3352" spans="26:26" x14ac:dyDescent="0.3">
      <c r="Z3352" s="239"/>
    </row>
    <row r="3353" spans="26:26" x14ac:dyDescent="0.3">
      <c r="Z3353" s="239"/>
    </row>
    <row r="3354" spans="26:26" x14ac:dyDescent="0.3">
      <c r="Z3354" s="239"/>
    </row>
    <row r="3355" spans="26:26" x14ac:dyDescent="0.3">
      <c r="Z3355" s="239"/>
    </row>
    <row r="3356" spans="26:26" x14ac:dyDescent="0.3">
      <c r="Z3356" s="239"/>
    </row>
    <row r="3357" spans="26:26" x14ac:dyDescent="0.3">
      <c r="Z3357" s="239"/>
    </row>
    <row r="3358" spans="26:26" x14ac:dyDescent="0.3">
      <c r="Z3358" s="239"/>
    </row>
    <row r="3359" spans="26:26" x14ac:dyDescent="0.3">
      <c r="Z3359" s="239"/>
    </row>
    <row r="3360" spans="26:26" x14ac:dyDescent="0.3">
      <c r="Z3360" s="239"/>
    </row>
    <row r="3361" spans="26:26" x14ac:dyDescent="0.3">
      <c r="Z3361" s="239"/>
    </row>
    <row r="3362" spans="26:26" x14ac:dyDescent="0.3">
      <c r="Z3362" s="239"/>
    </row>
    <row r="3363" spans="26:26" x14ac:dyDescent="0.3">
      <c r="Z3363" s="239"/>
    </row>
    <row r="3364" spans="26:26" x14ac:dyDescent="0.3">
      <c r="Z3364" s="239"/>
    </row>
    <row r="3365" spans="26:26" x14ac:dyDescent="0.3">
      <c r="Z3365" s="239"/>
    </row>
    <row r="3366" spans="26:26" x14ac:dyDescent="0.3">
      <c r="Z3366" s="239"/>
    </row>
    <row r="3367" spans="26:26" x14ac:dyDescent="0.3">
      <c r="Z3367" s="239"/>
    </row>
    <row r="3368" spans="26:26" x14ac:dyDescent="0.3">
      <c r="Z3368" s="239"/>
    </row>
    <row r="3369" spans="26:26" x14ac:dyDescent="0.3">
      <c r="Z3369" s="239"/>
    </row>
    <row r="3370" spans="26:26" x14ac:dyDescent="0.3">
      <c r="Z3370" s="239"/>
    </row>
    <row r="3371" spans="26:26" x14ac:dyDescent="0.3">
      <c r="Z3371" s="239"/>
    </row>
    <row r="3372" spans="26:26" x14ac:dyDescent="0.3">
      <c r="Z3372" s="239"/>
    </row>
    <row r="3373" spans="26:26" x14ac:dyDescent="0.3">
      <c r="Z3373" s="239"/>
    </row>
    <row r="3374" spans="26:26" x14ac:dyDescent="0.3">
      <c r="Z3374" s="239"/>
    </row>
    <row r="3375" spans="26:26" x14ac:dyDescent="0.3">
      <c r="Z3375" s="239"/>
    </row>
    <row r="3376" spans="26:26" x14ac:dyDescent="0.3">
      <c r="Z3376" s="239"/>
    </row>
    <row r="3377" spans="26:26" x14ac:dyDescent="0.3">
      <c r="Z3377" s="239"/>
    </row>
    <row r="3378" spans="26:26" x14ac:dyDescent="0.3">
      <c r="Z3378" s="239"/>
    </row>
    <row r="3379" spans="26:26" x14ac:dyDescent="0.3">
      <c r="Z3379" s="239"/>
    </row>
    <row r="3380" spans="26:26" x14ac:dyDescent="0.3">
      <c r="Z3380" s="239"/>
    </row>
    <row r="3381" spans="26:26" x14ac:dyDescent="0.3">
      <c r="Z3381" s="239"/>
    </row>
    <row r="3382" spans="26:26" x14ac:dyDescent="0.3">
      <c r="Z3382" s="239"/>
    </row>
    <row r="3383" spans="26:26" x14ac:dyDescent="0.3">
      <c r="Z3383" s="239"/>
    </row>
    <row r="3384" spans="26:26" x14ac:dyDescent="0.3">
      <c r="Z3384" s="239"/>
    </row>
    <row r="3385" spans="26:26" x14ac:dyDescent="0.3">
      <c r="Z3385" s="239"/>
    </row>
    <row r="3386" spans="26:26" x14ac:dyDescent="0.3">
      <c r="Z3386" s="239"/>
    </row>
    <row r="3387" spans="26:26" x14ac:dyDescent="0.3">
      <c r="Z3387" s="239"/>
    </row>
    <row r="3388" spans="26:26" x14ac:dyDescent="0.3">
      <c r="Z3388" s="239"/>
    </row>
    <row r="3389" spans="26:26" x14ac:dyDescent="0.3">
      <c r="Z3389" s="239"/>
    </row>
    <row r="3390" spans="26:26" x14ac:dyDescent="0.3">
      <c r="Z3390" s="239"/>
    </row>
    <row r="3391" spans="26:26" x14ac:dyDescent="0.3">
      <c r="Z3391" s="239"/>
    </row>
    <row r="3392" spans="26:26" x14ac:dyDescent="0.3">
      <c r="Z3392" s="239"/>
    </row>
    <row r="3393" spans="26:26" x14ac:dyDescent="0.3">
      <c r="Z3393" s="239"/>
    </row>
    <row r="3394" spans="26:26" x14ac:dyDescent="0.3">
      <c r="Z3394" s="239"/>
    </row>
    <row r="3395" spans="26:26" x14ac:dyDescent="0.3">
      <c r="Z3395" s="239"/>
    </row>
    <row r="3396" spans="26:26" x14ac:dyDescent="0.3">
      <c r="Z3396" s="239"/>
    </row>
    <row r="3397" spans="26:26" x14ac:dyDescent="0.3">
      <c r="Z3397" s="239"/>
    </row>
    <row r="3398" spans="26:26" x14ac:dyDescent="0.3">
      <c r="Z3398" s="239"/>
    </row>
    <row r="3399" spans="26:26" x14ac:dyDescent="0.3">
      <c r="Z3399" s="239"/>
    </row>
    <row r="3400" spans="26:26" x14ac:dyDescent="0.3">
      <c r="Z3400" s="239"/>
    </row>
    <row r="3401" spans="26:26" x14ac:dyDescent="0.3">
      <c r="Z3401" s="239"/>
    </row>
    <row r="3402" spans="26:26" x14ac:dyDescent="0.3">
      <c r="Z3402" s="239"/>
    </row>
    <row r="3403" spans="26:26" x14ac:dyDescent="0.3">
      <c r="Z3403" s="239"/>
    </row>
    <row r="3404" spans="26:26" x14ac:dyDescent="0.3">
      <c r="Z3404" s="239"/>
    </row>
    <row r="3405" spans="26:26" x14ac:dyDescent="0.3">
      <c r="Z3405" s="239"/>
    </row>
    <row r="3406" spans="26:26" x14ac:dyDescent="0.3">
      <c r="Z3406" s="239"/>
    </row>
    <row r="3407" spans="26:26" x14ac:dyDescent="0.3">
      <c r="Z3407" s="239"/>
    </row>
    <row r="3408" spans="26:26" x14ac:dyDescent="0.3">
      <c r="Z3408" s="239"/>
    </row>
    <row r="3409" spans="26:26" x14ac:dyDescent="0.3">
      <c r="Z3409" s="239"/>
    </row>
    <row r="3410" spans="26:26" x14ac:dyDescent="0.3">
      <c r="Z3410" s="239"/>
    </row>
    <row r="3411" spans="26:26" x14ac:dyDescent="0.3">
      <c r="Z3411" s="239"/>
    </row>
    <row r="3412" spans="26:26" x14ac:dyDescent="0.3">
      <c r="Z3412" s="239"/>
    </row>
    <row r="3413" spans="26:26" x14ac:dyDescent="0.3">
      <c r="Z3413" s="239"/>
    </row>
    <row r="3414" spans="26:26" x14ac:dyDescent="0.3">
      <c r="Z3414" s="239"/>
    </row>
    <row r="3415" spans="26:26" x14ac:dyDescent="0.3">
      <c r="Z3415" s="239"/>
    </row>
    <row r="3416" spans="26:26" x14ac:dyDescent="0.3">
      <c r="Z3416" s="239"/>
    </row>
    <row r="3417" spans="26:26" x14ac:dyDescent="0.3">
      <c r="Z3417" s="239"/>
    </row>
    <row r="3418" spans="26:26" x14ac:dyDescent="0.3">
      <c r="Z3418" s="239"/>
    </row>
    <row r="3419" spans="26:26" x14ac:dyDescent="0.3">
      <c r="Z3419" s="239"/>
    </row>
    <row r="3420" spans="26:26" x14ac:dyDescent="0.3">
      <c r="Z3420" s="239"/>
    </row>
    <row r="3421" spans="26:26" x14ac:dyDescent="0.3">
      <c r="Z3421" s="239"/>
    </row>
    <row r="3422" spans="26:26" x14ac:dyDescent="0.3">
      <c r="Z3422" s="239"/>
    </row>
    <row r="3423" spans="26:26" x14ac:dyDescent="0.3">
      <c r="Z3423" s="239"/>
    </row>
    <row r="3424" spans="26:26" x14ac:dyDescent="0.3">
      <c r="Z3424" s="239"/>
    </row>
    <row r="3425" spans="26:26" x14ac:dyDescent="0.3">
      <c r="Z3425" s="239"/>
    </row>
    <row r="3426" spans="26:26" x14ac:dyDescent="0.3">
      <c r="Z3426" s="239"/>
    </row>
    <row r="3427" spans="26:26" x14ac:dyDescent="0.3">
      <c r="Z3427" s="239"/>
    </row>
    <row r="3428" spans="26:26" x14ac:dyDescent="0.3">
      <c r="Z3428" s="239"/>
    </row>
    <row r="3429" spans="26:26" x14ac:dyDescent="0.3">
      <c r="Z3429" s="239"/>
    </row>
    <row r="3430" spans="26:26" x14ac:dyDescent="0.3">
      <c r="Z3430" s="239"/>
    </row>
    <row r="3431" spans="26:26" x14ac:dyDescent="0.3">
      <c r="Z3431" s="239"/>
    </row>
    <row r="3432" spans="26:26" x14ac:dyDescent="0.3">
      <c r="Z3432" s="239"/>
    </row>
    <row r="3433" spans="26:26" x14ac:dyDescent="0.3">
      <c r="Z3433" s="239"/>
    </row>
    <row r="3434" spans="26:26" x14ac:dyDescent="0.3">
      <c r="Z3434" s="239"/>
    </row>
    <row r="3435" spans="26:26" x14ac:dyDescent="0.3">
      <c r="Z3435" s="239"/>
    </row>
    <row r="3436" spans="26:26" x14ac:dyDescent="0.3">
      <c r="Z3436" s="239"/>
    </row>
    <row r="3437" spans="26:26" x14ac:dyDescent="0.3">
      <c r="Z3437" s="239"/>
    </row>
    <row r="3438" spans="26:26" x14ac:dyDescent="0.3">
      <c r="Z3438" s="239"/>
    </row>
    <row r="3439" spans="26:26" x14ac:dyDescent="0.3">
      <c r="Z3439" s="239"/>
    </row>
    <row r="3440" spans="26:26" x14ac:dyDescent="0.3">
      <c r="Z3440" s="239"/>
    </row>
    <row r="3441" spans="26:26" x14ac:dyDescent="0.3">
      <c r="Z3441" s="239"/>
    </row>
    <row r="3442" spans="26:26" x14ac:dyDescent="0.3">
      <c r="Z3442" s="239"/>
    </row>
    <row r="3443" spans="26:26" x14ac:dyDescent="0.3">
      <c r="Z3443" s="239"/>
    </row>
    <row r="3444" spans="26:26" x14ac:dyDescent="0.3">
      <c r="Z3444" s="239"/>
    </row>
    <row r="3445" spans="26:26" x14ac:dyDescent="0.3">
      <c r="Z3445" s="239"/>
    </row>
    <row r="3446" spans="26:26" x14ac:dyDescent="0.3">
      <c r="Z3446" s="239"/>
    </row>
    <row r="3447" spans="26:26" x14ac:dyDescent="0.3">
      <c r="Z3447" s="239"/>
    </row>
    <row r="3448" spans="26:26" x14ac:dyDescent="0.3">
      <c r="Z3448" s="239"/>
    </row>
    <row r="3449" spans="26:26" x14ac:dyDescent="0.3">
      <c r="Z3449" s="239"/>
    </row>
    <row r="3450" spans="26:26" x14ac:dyDescent="0.3">
      <c r="Z3450" s="239"/>
    </row>
    <row r="3451" spans="26:26" x14ac:dyDescent="0.3">
      <c r="Z3451" s="239"/>
    </row>
    <row r="3452" spans="26:26" x14ac:dyDescent="0.3">
      <c r="Z3452" s="239"/>
    </row>
    <row r="3453" spans="26:26" x14ac:dyDescent="0.3">
      <c r="Z3453" s="239"/>
    </row>
    <row r="3454" spans="26:26" x14ac:dyDescent="0.3">
      <c r="Z3454" s="239"/>
    </row>
    <row r="3455" spans="26:26" x14ac:dyDescent="0.3">
      <c r="Z3455" s="239"/>
    </row>
    <row r="3456" spans="26:26" x14ac:dyDescent="0.3">
      <c r="Z3456" s="239"/>
    </row>
    <row r="3457" spans="26:26" x14ac:dyDescent="0.3">
      <c r="Z3457" s="239"/>
    </row>
    <row r="3458" spans="26:26" x14ac:dyDescent="0.3">
      <c r="Z3458" s="239"/>
    </row>
    <row r="3459" spans="26:26" x14ac:dyDescent="0.3">
      <c r="Z3459" s="239"/>
    </row>
    <row r="3460" spans="26:26" x14ac:dyDescent="0.3">
      <c r="Z3460" s="239"/>
    </row>
    <row r="3461" spans="26:26" x14ac:dyDescent="0.3">
      <c r="Z3461" s="239"/>
    </row>
    <row r="3462" spans="26:26" x14ac:dyDescent="0.3">
      <c r="Z3462" s="239"/>
    </row>
    <row r="3463" spans="26:26" x14ac:dyDescent="0.3">
      <c r="Z3463" s="239"/>
    </row>
    <row r="3464" spans="26:26" x14ac:dyDescent="0.3">
      <c r="Z3464" s="239"/>
    </row>
    <row r="3465" spans="26:26" x14ac:dyDescent="0.3">
      <c r="Z3465" s="239"/>
    </row>
    <row r="3466" spans="26:26" x14ac:dyDescent="0.3">
      <c r="Z3466" s="239"/>
    </row>
    <row r="3467" spans="26:26" x14ac:dyDescent="0.3">
      <c r="Z3467" s="239"/>
    </row>
    <row r="3468" spans="26:26" x14ac:dyDescent="0.3">
      <c r="Z3468" s="239"/>
    </row>
    <row r="3469" spans="26:26" x14ac:dyDescent="0.3">
      <c r="Z3469" s="239"/>
    </row>
    <row r="3470" spans="26:26" x14ac:dyDescent="0.3">
      <c r="Z3470" s="239"/>
    </row>
    <row r="3471" spans="26:26" x14ac:dyDescent="0.3">
      <c r="Z3471" s="239"/>
    </row>
    <row r="3472" spans="26:26" x14ac:dyDescent="0.3">
      <c r="Z3472" s="239"/>
    </row>
    <row r="3473" spans="26:26" x14ac:dyDescent="0.3">
      <c r="Z3473" s="239"/>
    </row>
    <row r="3474" spans="26:26" x14ac:dyDescent="0.3">
      <c r="Z3474" s="239"/>
    </row>
    <row r="3475" spans="26:26" x14ac:dyDescent="0.3">
      <c r="Z3475" s="239"/>
    </row>
    <row r="3476" spans="26:26" x14ac:dyDescent="0.3">
      <c r="Z3476" s="239"/>
    </row>
    <row r="3477" spans="26:26" x14ac:dyDescent="0.3">
      <c r="Z3477" s="239"/>
    </row>
    <row r="3478" spans="26:26" x14ac:dyDescent="0.3">
      <c r="Z3478" s="239"/>
    </row>
    <row r="3479" spans="26:26" x14ac:dyDescent="0.3">
      <c r="Z3479" s="239"/>
    </row>
    <row r="3480" spans="26:26" x14ac:dyDescent="0.3">
      <c r="Z3480" s="239"/>
    </row>
    <row r="3481" spans="26:26" x14ac:dyDescent="0.3">
      <c r="Z3481" s="239"/>
    </row>
    <row r="3482" spans="26:26" x14ac:dyDescent="0.3">
      <c r="Z3482" s="239"/>
    </row>
    <row r="3483" spans="26:26" x14ac:dyDescent="0.3">
      <c r="Z3483" s="239"/>
    </row>
    <row r="3484" spans="26:26" x14ac:dyDescent="0.3">
      <c r="Z3484" s="239"/>
    </row>
    <row r="3485" spans="26:26" x14ac:dyDescent="0.3">
      <c r="Z3485" s="239"/>
    </row>
    <row r="3486" spans="26:26" x14ac:dyDescent="0.3">
      <c r="Z3486" s="239"/>
    </row>
    <row r="3487" spans="26:26" x14ac:dyDescent="0.3">
      <c r="Z3487" s="239"/>
    </row>
    <row r="3488" spans="26:26" x14ac:dyDescent="0.3">
      <c r="Z3488" s="239"/>
    </row>
    <row r="3489" spans="26:26" x14ac:dyDescent="0.3">
      <c r="Z3489" s="239"/>
    </row>
    <row r="3490" spans="26:26" x14ac:dyDescent="0.3">
      <c r="Z3490" s="239"/>
    </row>
    <row r="3491" spans="26:26" x14ac:dyDescent="0.3">
      <c r="Z3491" s="239"/>
    </row>
    <row r="3492" spans="26:26" x14ac:dyDescent="0.3">
      <c r="Z3492" s="239"/>
    </row>
    <row r="3493" spans="26:26" x14ac:dyDescent="0.3">
      <c r="Z3493" s="239"/>
    </row>
    <row r="3494" spans="26:26" x14ac:dyDescent="0.3">
      <c r="Z3494" s="239"/>
    </row>
    <row r="3495" spans="26:26" x14ac:dyDescent="0.3">
      <c r="Z3495" s="239"/>
    </row>
    <row r="3496" spans="26:26" x14ac:dyDescent="0.3">
      <c r="Z3496" s="239"/>
    </row>
    <row r="3497" spans="26:26" x14ac:dyDescent="0.3">
      <c r="Z3497" s="239"/>
    </row>
    <row r="3498" spans="26:26" x14ac:dyDescent="0.3">
      <c r="Z3498" s="239"/>
    </row>
    <row r="3499" spans="26:26" x14ac:dyDescent="0.3">
      <c r="Z3499" s="239"/>
    </row>
    <row r="3500" spans="26:26" x14ac:dyDescent="0.3">
      <c r="Z3500" s="239"/>
    </row>
    <row r="3501" spans="26:26" x14ac:dyDescent="0.3">
      <c r="Z3501" s="239"/>
    </row>
    <row r="3502" spans="26:26" x14ac:dyDescent="0.3">
      <c r="Z3502" s="239"/>
    </row>
    <row r="3503" spans="26:26" x14ac:dyDescent="0.3">
      <c r="Z3503" s="239"/>
    </row>
    <row r="3504" spans="26:26" x14ac:dyDescent="0.3">
      <c r="Z3504" s="239"/>
    </row>
    <row r="3505" spans="26:26" x14ac:dyDescent="0.3">
      <c r="Z3505" s="239"/>
    </row>
    <row r="3506" spans="26:26" x14ac:dyDescent="0.3">
      <c r="Z3506" s="239"/>
    </row>
    <row r="3507" spans="26:26" x14ac:dyDescent="0.3">
      <c r="Z3507" s="239"/>
    </row>
    <row r="3508" spans="26:26" x14ac:dyDescent="0.3">
      <c r="Z3508" s="239"/>
    </row>
    <row r="3509" spans="26:26" x14ac:dyDescent="0.3">
      <c r="Z3509" s="239"/>
    </row>
    <row r="3510" spans="26:26" x14ac:dyDescent="0.3">
      <c r="Z3510" s="239"/>
    </row>
    <row r="3511" spans="26:26" x14ac:dyDescent="0.3">
      <c r="Z3511" s="239"/>
    </row>
    <row r="3512" spans="26:26" x14ac:dyDescent="0.3">
      <c r="Z3512" s="239"/>
    </row>
    <row r="3513" spans="26:26" x14ac:dyDescent="0.3">
      <c r="Z3513" s="239"/>
    </row>
    <row r="3514" spans="26:26" x14ac:dyDescent="0.3">
      <c r="Z3514" s="239"/>
    </row>
    <row r="3515" spans="26:26" x14ac:dyDescent="0.3">
      <c r="Z3515" s="239"/>
    </row>
    <row r="3516" spans="26:26" x14ac:dyDescent="0.3">
      <c r="Z3516" s="239"/>
    </row>
    <row r="3517" spans="26:26" x14ac:dyDescent="0.3">
      <c r="Z3517" s="239"/>
    </row>
    <row r="3518" spans="26:26" x14ac:dyDescent="0.3">
      <c r="Z3518" s="239"/>
    </row>
    <row r="3519" spans="26:26" x14ac:dyDescent="0.3">
      <c r="Z3519" s="239"/>
    </row>
    <row r="3520" spans="26:26" x14ac:dyDescent="0.3">
      <c r="Z3520" s="239"/>
    </row>
    <row r="3521" spans="26:26" x14ac:dyDescent="0.3">
      <c r="Z3521" s="239"/>
    </row>
    <row r="3522" spans="26:26" x14ac:dyDescent="0.3">
      <c r="Z3522" s="239"/>
    </row>
    <row r="3523" spans="26:26" x14ac:dyDescent="0.3">
      <c r="Z3523" s="239"/>
    </row>
    <row r="3524" spans="26:26" x14ac:dyDescent="0.3">
      <c r="Z3524" s="239"/>
    </row>
    <row r="3525" spans="26:26" x14ac:dyDescent="0.3">
      <c r="Z3525" s="239"/>
    </row>
    <row r="3526" spans="26:26" x14ac:dyDescent="0.3">
      <c r="Z3526" s="239"/>
    </row>
    <row r="3527" spans="26:26" x14ac:dyDescent="0.3">
      <c r="Z3527" s="239"/>
    </row>
    <row r="3528" spans="26:26" x14ac:dyDescent="0.3">
      <c r="Z3528" s="239"/>
    </row>
    <row r="3529" spans="26:26" x14ac:dyDescent="0.3">
      <c r="Z3529" s="239"/>
    </row>
    <row r="3530" spans="26:26" x14ac:dyDescent="0.3">
      <c r="Z3530" s="239"/>
    </row>
    <row r="3531" spans="26:26" x14ac:dyDescent="0.3">
      <c r="Z3531" s="239"/>
    </row>
    <row r="3532" spans="26:26" x14ac:dyDescent="0.3">
      <c r="Z3532" s="239"/>
    </row>
    <row r="3533" spans="26:26" x14ac:dyDescent="0.3">
      <c r="Z3533" s="239"/>
    </row>
    <row r="3534" spans="26:26" x14ac:dyDescent="0.3">
      <c r="Z3534" s="239"/>
    </row>
    <row r="3535" spans="26:26" x14ac:dyDescent="0.3">
      <c r="Z3535" s="239"/>
    </row>
    <row r="3536" spans="26:26" x14ac:dyDescent="0.3">
      <c r="Z3536" s="239"/>
    </row>
    <row r="3537" spans="26:26" x14ac:dyDescent="0.3">
      <c r="Z3537" s="239"/>
    </row>
    <row r="3538" spans="26:26" x14ac:dyDescent="0.3">
      <c r="Z3538" s="239"/>
    </row>
    <row r="3539" spans="26:26" x14ac:dyDescent="0.3">
      <c r="Z3539" s="239"/>
    </row>
    <row r="3540" spans="26:26" x14ac:dyDescent="0.3">
      <c r="Z3540" s="239"/>
    </row>
    <row r="3541" spans="26:26" x14ac:dyDescent="0.3">
      <c r="Z3541" s="239"/>
    </row>
    <row r="3542" spans="26:26" x14ac:dyDescent="0.3">
      <c r="Z3542" s="239"/>
    </row>
    <row r="3543" spans="26:26" x14ac:dyDescent="0.3">
      <c r="Z3543" s="239"/>
    </row>
    <row r="3544" spans="26:26" x14ac:dyDescent="0.3">
      <c r="Z3544" s="239"/>
    </row>
    <row r="3545" spans="26:26" x14ac:dyDescent="0.3">
      <c r="Z3545" s="239"/>
    </row>
    <row r="3546" spans="26:26" x14ac:dyDescent="0.3">
      <c r="Z3546" s="239"/>
    </row>
    <row r="3547" spans="26:26" x14ac:dyDescent="0.3">
      <c r="Z3547" s="239"/>
    </row>
    <row r="3548" spans="26:26" x14ac:dyDescent="0.3">
      <c r="Z3548" s="239"/>
    </row>
    <row r="3549" spans="26:26" x14ac:dyDescent="0.3">
      <c r="Z3549" s="239"/>
    </row>
    <row r="3550" spans="26:26" x14ac:dyDescent="0.3">
      <c r="Z3550" s="239"/>
    </row>
    <row r="3551" spans="26:26" x14ac:dyDescent="0.3">
      <c r="Z3551" s="239"/>
    </row>
    <row r="3552" spans="26:26" x14ac:dyDescent="0.3">
      <c r="Z3552" s="239"/>
    </row>
    <row r="3553" spans="26:26" x14ac:dyDescent="0.3">
      <c r="Z3553" s="239"/>
    </row>
    <row r="3554" spans="26:26" x14ac:dyDescent="0.3">
      <c r="Z3554" s="239"/>
    </row>
    <row r="3555" spans="26:26" x14ac:dyDescent="0.3">
      <c r="Z3555" s="239"/>
    </row>
    <row r="3556" spans="26:26" x14ac:dyDescent="0.3">
      <c r="Z3556" s="239"/>
    </row>
    <row r="3557" spans="26:26" x14ac:dyDescent="0.3">
      <c r="Z3557" s="239"/>
    </row>
    <row r="3558" spans="26:26" x14ac:dyDescent="0.3">
      <c r="Z3558" s="239"/>
    </row>
    <row r="3559" spans="26:26" x14ac:dyDescent="0.3">
      <c r="Z3559" s="239"/>
    </row>
    <row r="3560" spans="26:26" x14ac:dyDescent="0.3">
      <c r="Z3560" s="239"/>
    </row>
    <row r="3561" spans="26:26" x14ac:dyDescent="0.3">
      <c r="Z3561" s="239"/>
    </row>
    <row r="3562" spans="26:26" x14ac:dyDescent="0.3">
      <c r="Z3562" s="239"/>
    </row>
    <row r="3563" spans="26:26" x14ac:dyDescent="0.3">
      <c r="Z3563" s="239"/>
    </row>
    <row r="3564" spans="26:26" x14ac:dyDescent="0.3">
      <c r="Z3564" s="239"/>
    </row>
    <row r="3565" spans="26:26" x14ac:dyDescent="0.3">
      <c r="Z3565" s="239"/>
    </row>
    <row r="3566" spans="26:26" x14ac:dyDescent="0.3">
      <c r="Z3566" s="239"/>
    </row>
    <row r="3567" spans="26:26" x14ac:dyDescent="0.3">
      <c r="Z3567" s="239"/>
    </row>
    <row r="3568" spans="26:26" x14ac:dyDescent="0.3">
      <c r="Z3568" s="239"/>
    </row>
    <row r="3569" spans="26:26" x14ac:dyDescent="0.3">
      <c r="Z3569" s="239"/>
    </row>
    <row r="3570" spans="26:26" x14ac:dyDescent="0.3">
      <c r="Z3570" s="239"/>
    </row>
    <row r="3571" spans="26:26" x14ac:dyDescent="0.3">
      <c r="Z3571" s="239"/>
    </row>
    <row r="3572" spans="26:26" x14ac:dyDescent="0.3">
      <c r="Z3572" s="239"/>
    </row>
    <row r="3573" spans="26:26" x14ac:dyDescent="0.3">
      <c r="Z3573" s="239"/>
    </row>
    <row r="3574" spans="26:26" x14ac:dyDescent="0.3">
      <c r="Z3574" s="239"/>
    </row>
    <row r="3575" spans="26:26" x14ac:dyDescent="0.3">
      <c r="Z3575" s="239"/>
    </row>
    <row r="3576" spans="26:26" x14ac:dyDescent="0.3">
      <c r="Z3576" s="239"/>
    </row>
    <row r="3577" spans="26:26" x14ac:dyDescent="0.3">
      <c r="Z3577" s="239"/>
    </row>
    <row r="3578" spans="26:26" x14ac:dyDescent="0.3">
      <c r="Z3578" s="239"/>
    </row>
    <row r="3579" spans="26:26" x14ac:dyDescent="0.3">
      <c r="Z3579" s="239"/>
    </row>
    <row r="3580" spans="26:26" x14ac:dyDescent="0.3">
      <c r="Z3580" s="239"/>
    </row>
    <row r="3581" spans="26:26" x14ac:dyDescent="0.3">
      <c r="Z3581" s="239"/>
    </row>
    <row r="3582" spans="26:26" x14ac:dyDescent="0.3">
      <c r="Z3582" s="239"/>
    </row>
    <row r="3583" spans="26:26" x14ac:dyDescent="0.3">
      <c r="Z3583" s="239"/>
    </row>
    <row r="3584" spans="26:26" x14ac:dyDescent="0.3">
      <c r="Z3584" s="239"/>
    </row>
    <row r="3585" spans="26:26" x14ac:dyDescent="0.3">
      <c r="Z3585" s="239"/>
    </row>
    <row r="3586" spans="26:26" x14ac:dyDescent="0.3">
      <c r="Z3586" s="239"/>
    </row>
    <row r="3587" spans="26:26" x14ac:dyDescent="0.3">
      <c r="Z3587" s="239"/>
    </row>
    <row r="3588" spans="26:26" x14ac:dyDescent="0.3">
      <c r="Z3588" s="239"/>
    </row>
    <row r="3589" spans="26:26" x14ac:dyDescent="0.3">
      <c r="Z3589" s="239"/>
    </row>
    <row r="3590" spans="26:26" x14ac:dyDescent="0.3">
      <c r="Z3590" s="239"/>
    </row>
    <row r="3591" spans="26:26" x14ac:dyDescent="0.3">
      <c r="Z3591" s="239"/>
    </row>
    <row r="3592" spans="26:26" x14ac:dyDescent="0.3">
      <c r="Z3592" s="239"/>
    </row>
    <row r="3593" spans="26:26" x14ac:dyDescent="0.3">
      <c r="Z3593" s="239"/>
    </row>
    <row r="3594" spans="26:26" x14ac:dyDescent="0.3">
      <c r="Z3594" s="239"/>
    </row>
    <row r="3595" spans="26:26" x14ac:dyDescent="0.3">
      <c r="Z3595" s="239"/>
    </row>
    <row r="3596" spans="26:26" x14ac:dyDescent="0.3">
      <c r="Z3596" s="239"/>
    </row>
    <row r="3597" spans="26:26" x14ac:dyDescent="0.3">
      <c r="Z3597" s="239"/>
    </row>
    <row r="3598" spans="26:26" x14ac:dyDescent="0.3">
      <c r="Z3598" s="239"/>
    </row>
    <row r="3599" spans="26:26" x14ac:dyDescent="0.3">
      <c r="Z3599" s="239"/>
    </row>
    <row r="3600" spans="26:26" x14ac:dyDescent="0.3">
      <c r="Z3600" s="239"/>
    </row>
    <row r="3601" spans="26:26" x14ac:dyDescent="0.3">
      <c r="Z3601" s="239"/>
    </row>
    <row r="3602" spans="26:26" x14ac:dyDescent="0.3">
      <c r="Z3602" s="239"/>
    </row>
    <row r="3603" spans="26:26" x14ac:dyDescent="0.3">
      <c r="Z3603" s="239"/>
    </row>
    <row r="3604" spans="26:26" x14ac:dyDescent="0.3">
      <c r="Z3604" s="239"/>
    </row>
    <row r="3605" spans="26:26" x14ac:dyDescent="0.3">
      <c r="Z3605" s="239"/>
    </row>
    <row r="3606" spans="26:26" x14ac:dyDescent="0.3">
      <c r="Z3606" s="239"/>
    </row>
    <row r="3607" spans="26:26" x14ac:dyDescent="0.3">
      <c r="Z3607" s="239"/>
    </row>
    <row r="3608" spans="26:26" x14ac:dyDescent="0.3">
      <c r="Z3608" s="239"/>
    </row>
    <row r="3609" spans="26:26" x14ac:dyDescent="0.3">
      <c r="Z3609" s="239"/>
    </row>
    <row r="3610" spans="26:26" x14ac:dyDescent="0.3">
      <c r="Z3610" s="239"/>
    </row>
    <row r="3611" spans="26:26" x14ac:dyDescent="0.3">
      <c r="Z3611" s="239"/>
    </row>
    <row r="3612" spans="26:26" x14ac:dyDescent="0.3">
      <c r="Z3612" s="239"/>
    </row>
    <row r="3613" spans="26:26" x14ac:dyDescent="0.3">
      <c r="Z3613" s="239"/>
    </row>
    <row r="3614" spans="26:26" x14ac:dyDescent="0.3">
      <c r="Z3614" s="239"/>
    </row>
    <row r="3615" spans="26:26" x14ac:dyDescent="0.3">
      <c r="Z3615" s="239"/>
    </row>
    <row r="3616" spans="26:26" x14ac:dyDescent="0.3">
      <c r="Z3616" s="239"/>
    </row>
    <row r="3617" spans="26:26" x14ac:dyDescent="0.3">
      <c r="Z3617" s="239"/>
    </row>
    <row r="3618" spans="26:26" x14ac:dyDescent="0.3">
      <c r="Z3618" s="239"/>
    </row>
    <row r="3619" spans="26:26" x14ac:dyDescent="0.3">
      <c r="Z3619" s="239"/>
    </row>
    <row r="3620" spans="26:26" x14ac:dyDescent="0.3">
      <c r="Z3620" s="239"/>
    </row>
    <row r="3621" spans="26:26" x14ac:dyDescent="0.3">
      <c r="Z3621" s="239"/>
    </row>
    <row r="3622" spans="26:26" x14ac:dyDescent="0.3">
      <c r="Z3622" s="239"/>
    </row>
    <row r="3623" spans="26:26" x14ac:dyDescent="0.3">
      <c r="Z3623" s="239"/>
    </row>
    <row r="3624" spans="26:26" x14ac:dyDescent="0.3">
      <c r="Z3624" s="239"/>
    </row>
    <row r="3625" spans="26:26" x14ac:dyDescent="0.3">
      <c r="Z3625" s="239"/>
    </row>
    <row r="3626" spans="26:26" x14ac:dyDescent="0.3">
      <c r="Z3626" s="239"/>
    </row>
    <row r="3627" spans="26:26" x14ac:dyDescent="0.3">
      <c r="Z3627" s="239"/>
    </row>
    <row r="3628" spans="26:26" x14ac:dyDescent="0.3">
      <c r="Z3628" s="239"/>
    </row>
    <row r="3629" spans="26:26" x14ac:dyDescent="0.3">
      <c r="Z3629" s="239"/>
    </row>
    <row r="3630" spans="26:26" x14ac:dyDescent="0.3">
      <c r="Z3630" s="239"/>
    </row>
    <row r="3631" spans="26:26" x14ac:dyDescent="0.3">
      <c r="Z3631" s="239"/>
    </row>
    <row r="3632" spans="26:26" x14ac:dyDescent="0.3">
      <c r="Z3632" s="239"/>
    </row>
    <row r="3633" spans="26:26" x14ac:dyDescent="0.3">
      <c r="Z3633" s="239"/>
    </row>
    <row r="3634" spans="26:26" x14ac:dyDescent="0.3">
      <c r="Z3634" s="239"/>
    </row>
    <row r="3635" spans="26:26" x14ac:dyDescent="0.3">
      <c r="Z3635" s="239"/>
    </row>
    <row r="3636" spans="26:26" x14ac:dyDescent="0.3">
      <c r="Z3636" s="239"/>
    </row>
    <row r="3637" spans="26:26" x14ac:dyDescent="0.3">
      <c r="Z3637" s="239"/>
    </row>
    <row r="3638" spans="26:26" x14ac:dyDescent="0.3">
      <c r="Z3638" s="239"/>
    </row>
    <row r="3639" spans="26:26" x14ac:dyDescent="0.3">
      <c r="Z3639" s="239"/>
    </row>
    <row r="3640" spans="26:26" x14ac:dyDescent="0.3">
      <c r="Z3640" s="239"/>
    </row>
    <row r="3641" spans="26:26" x14ac:dyDescent="0.3">
      <c r="Z3641" s="239"/>
    </row>
    <row r="3642" spans="26:26" x14ac:dyDescent="0.3">
      <c r="Z3642" s="239"/>
    </row>
    <row r="3643" spans="26:26" x14ac:dyDescent="0.3">
      <c r="Z3643" s="239"/>
    </row>
    <row r="3644" spans="26:26" x14ac:dyDescent="0.3">
      <c r="Z3644" s="239"/>
    </row>
    <row r="3645" spans="26:26" x14ac:dyDescent="0.3">
      <c r="Z3645" s="239"/>
    </row>
    <row r="3646" spans="26:26" x14ac:dyDescent="0.3">
      <c r="Z3646" s="239"/>
    </row>
    <row r="3647" spans="26:26" x14ac:dyDescent="0.3">
      <c r="Z3647" s="239"/>
    </row>
    <row r="3648" spans="26:26" x14ac:dyDescent="0.3">
      <c r="Z3648" s="239"/>
    </row>
    <row r="3649" spans="26:26" x14ac:dyDescent="0.3">
      <c r="Z3649" s="239"/>
    </row>
    <row r="3650" spans="26:26" x14ac:dyDescent="0.3">
      <c r="Z3650" s="239"/>
    </row>
    <row r="3651" spans="26:26" x14ac:dyDescent="0.3">
      <c r="Z3651" s="239"/>
    </row>
    <row r="3652" spans="26:26" x14ac:dyDescent="0.3">
      <c r="Z3652" s="239"/>
    </row>
    <row r="3653" spans="26:26" x14ac:dyDescent="0.3">
      <c r="Z3653" s="239"/>
    </row>
    <row r="3654" spans="26:26" x14ac:dyDescent="0.3">
      <c r="Z3654" s="239"/>
    </row>
    <row r="3655" spans="26:26" x14ac:dyDescent="0.3">
      <c r="Z3655" s="239"/>
    </row>
    <row r="3656" spans="26:26" x14ac:dyDescent="0.3">
      <c r="Z3656" s="239"/>
    </row>
    <row r="3657" spans="26:26" x14ac:dyDescent="0.3">
      <c r="Z3657" s="239"/>
    </row>
    <row r="3658" spans="26:26" x14ac:dyDescent="0.3">
      <c r="Z3658" s="239"/>
    </row>
    <row r="3659" spans="26:26" x14ac:dyDescent="0.3">
      <c r="Z3659" s="239"/>
    </row>
    <row r="3660" spans="26:26" x14ac:dyDescent="0.3">
      <c r="Z3660" s="239"/>
    </row>
    <row r="3661" spans="26:26" x14ac:dyDescent="0.3">
      <c r="Z3661" s="239"/>
    </row>
    <row r="3662" spans="26:26" x14ac:dyDescent="0.3">
      <c r="Z3662" s="239"/>
    </row>
    <row r="3663" spans="26:26" x14ac:dyDescent="0.3">
      <c r="Z3663" s="239"/>
    </row>
    <row r="3664" spans="26:26" x14ac:dyDescent="0.3">
      <c r="Z3664" s="239"/>
    </row>
    <row r="3665" spans="26:26" x14ac:dyDescent="0.3">
      <c r="Z3665" s="239"/>
    </row>
    <row r="3666" spans="26:26" x14ac:dyDescent="0.3">
      <c r="Z3666" s="239"/>
    </row>
    <row r="3667" spans="26:26" x14ac:dyDescent="0.3">
      <c r="Z3667" s="239"/>
    </row>
    <row r="3668" spans="26:26" x14ac:dyDescent="0.3">
      <c r="Z3668" s="239"/>
    </row>
    <row r="3669" spans="26:26" x14ac:dyDescent="0.3">
      <c r="Z3669" s="239"/>
    </row>
    <row r="3670" spans="26:26" x14ac:dyDescent="0.3">
      <c r="Z3670" s="239"/>
    </row>
    <row r="3671" spans="26:26" x14ac:dyDescent="0.3">
      <c r="Z3671" s="239"/>
    </row>
    <row r="3672" spans="26:26" x14ac:dyDescent="0.3">
      <c r="Z3672" s="239"/>
    </row>
    <row r="3673" spans="26:26" x14ac:dyDescent="0.3">
      <c r="Z3673" s="239"/>
    </row>
    <row r="3674" spans="26:26" x14ac:dyDescent="0.3">
      <c r="Z3674" s="239"/>
    </row>
    <row r="3675" spans="26:26" x14ac:dyDescent="0.3">
      <c r="Z3675" s="239"/>
    </row>
    <row r="3676" spans="26:26" x14ac:dyDescent="0.3">
      <c r="Z3676" s="239"/>
    </row>
    <row r="3677" spans="26:26" x14ac:dyDescent="0.3">
      <c r="Z3677" s="239"/>
    </row>
    <row r="3678" spans="26:26" x14ac:dyDescent="0.3">
      <c r="Z3678" s="239"/>
    </row>
    <row r="3679" spans="26:26" x14ac:dyDescent="0.3">
      <c r="Z3679" s="239"/>
    </row>
    <row r="3680" spans="26:26" x14ac:dyDescent="0.3">
      <c r="Z3680" s="239"/>
    </row>
    <row r="3681" spans="26:26" x14ac:dyDescent="0.3">
      <c r="Z3681" s="239"/>
    </row>
    <row r="3682" spans="26:26" x14ac:dyDescent="0.3">
      <c r="Z3682" s="239"/>
    </row>
    <row r="3683" spans="26:26" x14ac:dyDescent="0.3">
      <c r="Z3683" s="239"/>
    </row>
    <row r="3684" spans="26:26" x14ac:dyDescent="0.3">
      <c r="Z3684" s="239"/>
    </row>
    <row r="3685" spans="26:26" x14ac:dyDescent="0.3">
      <c r="Z3685" s="239"/>
    </row>
    <row r="3686" spans="26:26" x14ac:dyDescent="0.3">
      <c r="Z3686" s="239"/>
    </row>
    <row r="3687" spans="26:26" x14ac:dyDescent="0.3">
      <c r="Z3687" s="239"/>
    </row>
    <row r="3688" spans="26:26" x14ac:dyDescent="0.3">
      <c r="Z3688" s="239"/>
    </row>
    <row r="3689" spans="26:26" x14ac:dyDescent="0.3">
      <c r="Z3689" s="239"/>
    </row>
    <row r="3690" spans="26:26" x14ac:dyDescent="0.3">
      <c r="Z3690" s="239"/>
    </row>
    <row r="3691" spans="26:26" x14ac:dyDescent="0.3">
      <c r="Z3691" s="239"/>
    </row>
    <row r="3692" spans="26:26" x14ac:dyDescent="0.3">
      <c r="Z3692" s="239"/>
    </row>
    <row r="3693" spans="26:26" x14ac:dyDescent="0.3">
      <c r="Z3693" s="239"/>
    </row>
    <row r="3694" spans="26:26" x14ac:dyDescent="0.3">
      <c r="Z3694" s="239"/>
    </row>
    <row r="3695" spans="26:26" x14ac:dyDescent="0.3">
      <c r="Z3695" s="239"/>
    </row>
    <row r="3696" spans="26:26" x14ac:dyDescent="0.3">
      <c r="Z3696" s="239"/>
    </row>
    <row r="3697" spans="26:26" x14ac:dyDescent="0.3">
      <c r="Z3697" s="239"/>
    </row>
    <row r="3698" spans="26:26" x14ac:dyDescent="0.3">
      <c r="Z3698" s="239"/>
    </row>
    <row r="3699" spans="26:26" x14ac:dyDescent="0.3">
      <c r="Z3699" s="239"/>
    </row>
    <row r="3700" spans="26:26" x14ac:dyDescent="0.3">
      <c r="Z3700" s="239"/>
    </row>
    <row r="3701" spans="26:26" x14ac:dyDescent="0.3">
      <c r="Z3701" s="239"/>
    </row>
    <row r="3702" spans="26:26" x14ac:dyDescent="0.3">
      <c r="Z3702" s="239"/>
    </row>
    <row r="3703" spans="26:26" x14ac:dyDescent="0.3">
      <c r="Z3703" s="239"/>
    </row>
    <row r="3704" spans="26:26" x14ac:dyDescent="0.3">
      <c r="Z3704" s="239"/>
    </row>
    <row r="3705" spans="26:26" x14ac:dyDescent="0.3">
      <c r="Z3705" s="239"/>
    </row>
    <row r="3706" spans="26:26" x14ac:dyDescent="0.3">
      <c r="Z3706" s="239"/>
    </row>
    <row r="3707" spans="26:26" x14ac:dyDescent="0.3">
      <c r="Z3707" s="239"/>
    </row>
    <row r="3708" spans="26:26" x14ac:dyDescent="0.3">
      <c r="Z3708" s="239"/>
    </row>
    <row r="3709" spans="26:26" x14ac:dyDescent="0.3">
      <c r="Z3709" s="239"/>
    </row>
    <row r="3710" spans="26:26" x14ac:dyDescent="0.3">
      <c r="Z3710" s="239"/>
    </row>
    <row r="3711" spans="26:26" x14ac:dyDescent="0.3">
      <c r="Z3711" s="239"/>
    </row>
    <row r="3712" spans="26:26" x14ac:dyDescent="0.3">
      <c r="Z3712" s="239"/>
    </row>
    <row r="3713" spans="26:26" x14ac:dyDescent="0.3">
      <c r="Z3713" s="239"/>
    </row>
    <row r="3714" spans="26:26" x14ac:dyDescent="0.3">
      <c r="Z3714" s="239"/>
    </row>
    <row r="3715" spans="26:26" x14ac:dyDescent="0.3">
      <c r="Z3715" s="239"/>
    </row>
    <row r="3716" spans="26:26" x14ac:dyDescent="0.3">
      <c r="Z3716" s="239"/>
    </row>
    <row r="3717" spans="26:26" x14ac:dyDescent="0.3">
      <c r="Z3717" s="239"/>
    </row>
    <row r="3718" spans="26:26" x14ac:dyDescent="0.3">
      <c r="Z3718" s="239"/>
    </row>
    <row r="3719" spans="26:26" x14ac:dyDescent="0.3">
      <c r="Z3719" s="239"/>
    </row>
    <row r="3720" spans="26:26" x14ac:dyDescent="0.3">
      <c r="Z3720" s="239"/>
    </row>
    <row r="3721" spans="26:26" x14ac:dyDescent="0.3">
      <c r="Z3721" s="239"/>
    </row>
    <row r="3722" spans="26:26" x14ac:dyDescent="0.3">
      <c r="Z3722" s="239"/>
    </row>
    <row r="3723" spans="26:26" x14ac:dyDescent="0.3">
      <c r="Z3723" s="239"/>
    </row>
    <row r="3724" spans="26:26" x14ac:dyDescent="0.3">
      <c r="Z3724" s="239"/>
    </row>
    <row r="3725" spans="26:26" x14ac:dyDescent="0.3">
      <c r="Z3725" s="239"/>
    </row>
    <row r="3726" spans="26:26" x14ac:dyDescent="0.3">
      <c r="Z3726" s="239"/>
    </row>
    <row r="3727" spans="26:26" x14ac:dyDescent="0.3">
      <c r="Z3727" s="239"/>
    </row>
    <row r="3728" spans="26:26" x14ac:dyDescent="0.3">
      <c r="Z3728" s="239"/>
    </row>
    <row r="3729" spans="26:26" x14ac:dyDescent="0.3">
      <c r="Z3729" s="239"/>
    </row>
    <row r="3730" spans="26:26" x14ac:dyDescent="0.3">
      <c r="Z3730" s="239"/>
    </row>
    <row r="3731" spans="26:26" x14ac:dyDescent="0.3">
      <c r="Z3731" s="239"/>
    </row>
    <row r="3732" spans="26:26" x14ac:dyDescent="0.3">
      <c r="Z3732" s="239"/>
    </row>
    <row r="3733" spans="26:26" x14ac:dyDescent="0.3">
      <c r="Z3733" s="239"/>
    </row>
    <row r="3734" spans="26:26" x14ac:dyDescent="0.3">
      <c r="Z3734" s="239"/>
    </row>
    <row r="3735" spans="26:26" x14ac:dyDescent="0.3">
      <c r="Z3735" s="239"/>
    </row>
    <row r="3736" spans="26:26" x14ac:dyDescent="0.3">
      <c r="Z3736" s="239"/>
    </row>
    <row r="3737" spans="26:26" x14ac:dyDescent="0.3">
      <c r="Z3737" s="239"/>
    </row>
    <row r="3738" spans="26:26" x14ac:dyDescent="0.3">
      <c r="Z3738" s="239"/>
    </row>
    <row r="3739" spans="26:26" x14ac:dyDescent="0.3">
      <c r="Z3739" s="239"/>
    </row>
    <row r="3740" spans="26:26" x14ac:dyDescent="0.3">
      <c r="Z3740" s="239"/>
    </row>
    <row r="3741" spans="26:26" x14ac:dyDescent="0.3">
      <c r="Z3741" s="239"/>
    </row>
    <row r="3742" spans="26:26" x14ac:dyDescent="0.3">
      <c r="Z3742" s="239"/>
    </row>
    <row r="3743" spans="26:26" x14ac:dyDescent="0.3">
      <c r="Z3743" s="239"/>
    </row>
    <row r="3744" spans="26:26" x14ac:dyDescent="0.3">
      <c r="Z3744" s="239"/>
    </row>
    <row r="3745" spans="26:26" x14ac:dyDescent="0.3">
      <c r="Z3745" s="239"/>
    </row>
    <row r="3746" spans="26:26" x14ac:dyDescent="0.3">
      <c r="Z3746" s="239"/>
    </row>
    <row r="3747" spans="26:26" x14ac:dyDescent="0.3">
      <c r="Z3747" s="239"/>
    </row>
    <row r="3748" spans="26:26" x14ac:dyDescent="0.3">
      <c r="Z3748" s="239"/>
    </row>
    <row r="3749" spans="26:26" x14ac:dyDescent="0.3">
      <c r="Z3749" s="239"/>
    </row>
    <row r="3750" spans="26:26" x14ac:dyDescent="0.3">
      <c r="Z3750" s="239"/>
    </row>
    <row r="3751" spans="26:26" x14ac:dyDescent="0.3">
      <c r="Z3751" s="239"/>
    </row>
    <row r="3752" spans="26:26" x14ac:dyDescent="0.3">
      <c r="Z3752" s="239"/>
    </row>
    <row r="3753" spans="26:26" x14ac:dyDescent="0.3">
      <c r="Z3753" s="239"/>
    </row>
    <row r="3754" spans="26:26" x14ac:dyDescent="0.3">
      <c r="Z3754" s="239"/>
    </row>
    <row r="3755" spans="26:26" x14ac:dyDescent="0.3">
      <c r="Z3755" s="239"/>
    </row>
    <row r="3756" spans="26:26" x14ac:dyDescent="0.3">
      <c r="Z3756" s="239"/>
    </row>
    <row r="3757" spans="26:26" x14ac:dyDescent="0.3">
      <c r="Z3757" s="239"/>
    </row>
    <row r="3758" spans="26:26" x14ac:dyDescent="0.3">
      <c r="Z3758" s="239"/>
    </row>
    <row r="3759" spans="26:26" x14ac:dyDescent="0.3">
      <c r="Z3759" s="239"/>
    </row>
    <row r="3760" spans="26:26" x14ac:dyDescent="0.3">
      <c r="Z3760" s="239"/>
    </row>
    <row r="3761" spans="26:26" x14ac:dyDescent="0.3">
      <c r="Z3761" s="239"/>
    </row>
    <row r="3762" spans="26:26" x14ac:dyDescent="0.3">
      <c r="Z3762" s="239"/>
    </row>
    <row r="3763" spans="26:26" x14ac:dyDescent="0.3">
      <c r="Z3763" s="239"/>
    </row>
    <row r="3764" spans="26:26" x14ac:dyDescent="0.3">
      <c r="Z3764" s="239"/>
    </row>
    <row r="3765" spans="26:26" x14ac:dyDescent="0.3">
      <c r="Z3765" s="239"/>
    </row>
    <row r="3766" spans="26:26" x14ac:dyDescent="0.3">
      <c r="Z3766" s="239"/>
    </row>
    <row r="3767" spans="26:26" x14ac:dyDescent="0.3">
      <c r="Z3767" s="239"/>
    </row>
    <row r="3768" spans="26:26" x14ac:dyDescent="0.3">
      <c r="Z3768" s="239"/>
    </row>
    <row r="3769" spans="26:26" x14ac:dyDescent="0.3">
      <c r="Z3769" s="239"/>
    </row>
    <row r="3770" spans="26:26" x14ac:dyDescent="0.3">
      <c r="Z3770" s="239"/>
    </row>
    <row r="3771" spans="26:26" x14ac:dyDescent="0.3">
      <c r="Z3771" s="239"/>
    </row>
    <row r="3772" spans="26:26" x14ac:dyDescent="0.3">
      <c r="Z3772" s="239"/>
    </row>
    <row r="3773" spans="26:26" x14ac:dyDescent="0.3">
      <c r="Z3773" s="239"/>
    </row>
  </sheetData>
  <mergeCells count="919">
    <mergeCell ref="C609:C610"/>
    <mergeCell ref="C607:C608"/>
    <mergeCell ref="C91:C92"/>
    <mergeCell ref="C89:C90"/>
    <mergeCell ref="C605:C606"/>
    <mergeCell ref="C603:C604"/>
    <mergeCell ref="C601:C602"/>
    <mergeCell ref="C599:C600"/>
    <mergeCell ref="C561:C562"/>
    <mergeCell ref="C559:C560"/>
    <mergeCell ref="C596:C597"/>
    <mergeCell ref="C594:C595"/>
    <mergeCell ref="C591:C592"/>
    <mergeCell ref="C581:C582"/>
    <mergeCell ref="C589:C590"/>
    <mergeCell ref="C587:C588"/>
    <mergeCell ref="C585:C586"/>
    <mergeCell ref="C583:C584"/>
    <mergeCell ref="B1:B2"/>
    <mergeCell ref="C570:C571"/>
    <mergeCell ref="C568:C569"/>
    <mergeCell ref="C565:C566"/>
    <mergeCell ref="C563:C564"/>
    <mergeCell ref="C553:C554"/>
    <mergeCell ref="C551:C552"/>
    <mergeCell ref="C549:C550"/>
    <mergeCell ref="C546:C547"/>
    <mergeCell ref="C557:C558"/>
    <mergeCell ref="C542:C543"/>
    <mergeCell ref="C540:C541"/>
    <mergeCell ref="C537:C538"/>
    <mergeCell ref="C535:C536"/>
    <mergeCell ref="C533:C534"/>
    <mergeCell ref="C531:C532"/>
    <mergeCell ref="C555:C556"/>
    <mergeCell ref="C572:C573"/>
    <mergeCell ref="C579:C580"/>
    <mergeCell ref="C576:C577"/>
    <mergeCell ref="C574:C575"/>
    <mergeCell ref="C544:C545"/>
    <mergeCell ref="C528:C529"/>
    <mergeCell ref="F1:F2"/>
    <mergeCell ref="H1:H2"/>
    <mergeCell ref="C524:C525"/>
    <mergeCell ref="C522:C523"/>
    <mergeCell ref="C520:C521"/>
    <mergeCell ref="C518:C519"/>
    <mergeCell ref="C516:C517"/>
    <mergeCell ref="C1:C2"/>
    <mergeCell ref="C514:C515"/>
    <mergeCell ref="C500:C501"/>
    <mergeCell ref="C498:C499"/>
    <mergeCell ref="C496:C497"/>
    <mergeCell ref="C494:C495"/>
    <mergeCell ref="C492:C493"/>
    <mergeCell ref="C490:C491"/>
    <mergeCell ref="C512:C513"/>
    <mergeCell ref="C510:C511"/>
    <mergeCell ref="C508:C509"/>
    <mergeCell ref="C506:C507"/>
    <mergeCell ref="C504:C505"/>
    <mergeCell ref="C502:C503"/>
    <mergeCell ref="C471:C472"/>
    <mergeCell ref="C469:C470"/>
    <mergeCell ref="C467:C468"/>
    <mergeCell ref="C465:C466"/>
    <mergeCell ref="C462:C463"/>
    <mergeCell ref="C460:C461"/>
    <mergeCell ref="C488:C489"/>
    <mergeCell ref="C478:C479"/>
    <mergeCell ref="C475:C476"/>
    <mergeCell ref="C473:C474"/>
    <mergeCell ref="C486:C487"/>
    <mergeCell ref="C484:C485"/>
    <mergeCell ref="C482:C483"/>
    <mergeCell ref="C480:C481"/>
    <mergeCell ref="C445:C446"/>
    <mergeCell ref="C443:C444"/>
    <mergeCell ref="C441:C442"/>
    <mergeCell ref="C439:C440"/>
    <mergeCell ref="C437:C438"/>
    <mergeCell ref="C435:C436"/>
    <mergeCell ref="C458:C459"/>
    <mergeCell ref="C456:C457"/>
    <mergeCell ref="C454:C455"/>
    <mergeCell ref="C452:C453"/>
    <mergeCell ref="C450:C451"/>
    <mergeCell ref="C448:C449"/>
    <mergeCell ref="C415:C416"/>
    <mergeCell ref="C413:C414"/>
    <mergeCell ref="C411:C412"/>
    <mergeCell ref="C409:C410"/>
    <mergeCell ref="C407:C408"/>
    <mergeCell ref="C405:C406"/>
    <mergeCell ref="C433:C434"/>
    <mergeCell ref="C431:C432"/>
    <mergeCell ref="C421:C422"/>
    <mergeCell ref="C419:C420"/>
    <mergeCell ref="C417:C418"/>
    <mergeCell ref="C429:C430"/>
    <mergeCell ref="C427:C428"/>
    <mergeCell ref="C425:C426"/>
    <mergeCell ref="C423:C424"/>
    <mergeCell ref="C403:C404"/>
    <mergeCell ref="C401:C402"/>
    <mergeCell ref="E1:E2"/>
    <mergeCell ref="C399:C400"/>
    <mergeCell ref="C397:C398"/>
    <mergeCell ref="C395:C396"/>
    <mergeCell ref="C393:C394"/>
    <mergeCell ref="C391:C392"/>
    <mergeCell ref="C389:C390"/>
    <mergeCell ref="C387:C388"/>
    <mergeCell ref="C373:C374"/>
    <mergeCell ref="C371:C372"/>
    <mergeCell ref="C369:C370"/>
    <mergeCell ref="C367:C368"/>
    <mergeCell ref="C365:C366"/>
    <mergeCell ref="C363:C364"/>
    <mergeCell ref="C385:C386"/>
    <mergeCell ref="C383:C384"/>
    <mergeCell ref="C381:C382"/>
    <mergeCell ref="C379:C380"/>
    <mergeCell ref="C377:C378"/>
    <mergeCell ref="C375:C376"/>
    <mergeCell ref="C349:C350"/>
    <mergeCell ref="C347:C348"/>
    <mergeCell ref="C345:C346"/>
    <mergeCell ref="C343:C344"/>
    <mergeCell ref="C341:C342"/>
    <mergeCell ref="C339:C340"/>
    <mergeCell ref="C361:C362"/>
    <mergeCell ref="C359:C360"/>
    <mergeCell ref="C357:C358"/>
    <mergeCell ref="C355:C356"/>
    <mergeCell ref="C353:C354"/>
    <mergeCell ref="C351:C352"/>
    <mergeCell ref="C325:C326"/>
    <mergeCell ref="C323:C324"/>
    <mergeCell ref="C321:C322"/>
    <mergeCell ref="C319:C320"/>
    <mergeCell ref="C337:C338"/>
    <mergeCell ref="C335:C336"/>
    <mergeCell ref="C333:C334"/>
    <mergeCell ref="C331:C332"/>
    <mergeCell ref="C329:C330"/>
    <mergeCell ref="C327:C328"/>
    <mergeCell ref="C311:C312"/>
    <mergeCell ref="C309:C310"/>
    <mergeCell ref="C307:C308"/>
    <mergeCell ref="C305:C306"/>
    <mergeCell ref="C303:C304"/>
    <mergeCell ref="C301:C302"/>
    <mergeCell ref="C317:C318"/>
    <mergeCell ref="C315:C316"/>
    <mergeCell ref="C313:C314"/>
    <mergeCell ref="C286:C287"/>
    <mergeCell ref="C284:C285"/>
    <mergeCell ref="C282:C283"/>
    <mergeCell ref="C279:C280"/>
    <mergeCell ref="C277:C278"/>
    <mergeCell ref="C275:C276"/>
    <mergeCell ref="C298:C299"/>
    <mergeCell ref="C296:C297"/>
    <mergeCell ref="C294:C295"/>
    <mergeCell ref="C292:C293"/>
    <mergeCell ref="C290:C291"/>
    <mergeCell ref="C288:C289"/>
    <mergeCell ref="C261:C262"/>
    <mergeCell ref="C259:C260"/>
    <mergeCell ref="C257:C258"/>
    <mergeCell ref="C255:C256"/>
    <mergeCell ref="C253:C254"/>
    <mergeCell ref="C251:C252"/>
    <mergeCell ref="C273:C274"/>
    <mergeCell ref="C271:C272"/>
    <mergeCell ref="C269:C270"/>
    <mergeCell ref="C267:C268"/>
    <mergeCell ref="C265:C266"/>
    <mergeCell ref="C263:C264"/>
    <mergeCell ref="C234:C235"/>
    <mergeCell ref="C232:C233"/>
    <mergeCell ref="C230:C231"/>
    <mergeCell ref="C228:C229"/>
    <mergeCell ref="C226:C227"/>
    <mergeCell ref="C224:C225"/>
    <mergeCell ref="C249:C250"/>
    <mergeCell ref="C247:C248"/>
    <mergeCell ref="C245:C246"/>
    <mergeCell ref="C243:C244"/>
    <mergeCell ref="C239:C240"/>
    <mergeCell ref="C237:C238"/>
    <mergeCell ref="C241:C242"/>
    <mergeCell ref="C210:C211"/>
    <mergeCell ref="C208:C209"/>
    <mergeCell ref="C206:C207"/>
    <mergeCell ref="C204:C205"/>
    <mergeCell ref="C202:C203"/>
    <mergeCell ref="C200:C201"/>
    <mergeCell ref="C222:C223"/>
    <mergeCell ref="C220:C221"/>
    <mergeCell ref="C218:C219"/>
    <mergeCell ref="C216:C217"/>
    <mergeCell ref="C214:C215"/>
    <mergeCell ref="C212:C213"/>
    <mergeCell ref="C186:C187"/>
    <mergeCell ref="C184:C185"/>
    <mergeCell ref="C182:C183"/>
    <mergeCell ref="C180:C181"/>
    <mergeCell ref="C178:C179"/>
    <mergeCell ref="C176:C177"/>
    <mergeCell ref="C198:C199"/>
    <mergeCell ref="C196:C197"/>
    <mergeCell ref="C194:C195"/>
    <mergeCell ref="C192:C193"/>
    <mergeCell ref="C190:C191"/>
    <mergeCell ref="C188:C189"/>
    <mergeCell ref="C162:C163"/>
    <mergeCell ref="C160:C161"/>
    <mergeCell ref="C158:C159"/>
    <mergeCell ref="C156:C157"/>
    <mergeCell ref="C154:C155"/>
    <mergeCell ref="C152:C153"/>
    <mergeCell ref="C174:C175"/>
    <mergeCell ref="C172:C173"/>
    <mergeCell ref="C170:C171"/>
    <mergeCell ref="C168:C169"/>
    <mergeCell ref="C166:C167"/>
    <mergeCell ref="C164:C165"/>
    <mergeCell ref="C138:C139"/>
    <mergeCell ref="C136:C137"/>
    <mergeCell ref="C134:C135"/>
    <mergeCell ref="C132:C133"/>
    <mergeCell ref="C130:C131"/>
    <mergeCell ref="C128:C129"/>
    <mergeCell ref="C150:C151"/>
    <mergeCell ref="C148:C149"/>
    <mergeCell ref="C146:C147"/>
    <mergeCell ref="C144:C145"/>
    <mergeCell ref="C142:C143"/>
    <mergeCell ref="C140:C141"/>
    <mergeCell ref="C113:C114"/>
    <mergeCell ref="C111:C112"/>
    <mergeCell ref="C109:C110"/>
    <mergeCell ref="C106:C107"/>
    <mergeCell ref="C104:C105"/>
    <mergeCell ref="C102:C103"/>
    <mergeCell ref="C126:C127"/>
    <mergeCell ref="C124:C125"/>
    <mergeCell ref="C122:C123"/>
    <mergeCell ref="C120:C121"/>
    <mergeCell ref="C118:C119"/>
    <mergeCell ref="C115:C116"/>
    <mergeCell ref="C83:C84"/>
    <mergeCell ref="C80:C81"/>
    <mergeCell ref="C78:C79"/>
    <mergeCell ref="C76:C77"/>
    <mergeCell ref="C74:C75"/>
    <mergeCell ref="C72:C73"/>
    <mergeCell ref="C100:C101"/>
    <mergeCell ref="C98:C99"/>
    <mergeCell ref="C95:C96"/>
    <mergeCell ref="C93:C94"/>
    <mergeCell ref="C87:C88"/>
    <mergeCell ref="C85:C86"/>
    <mergeCell ref="C39:C40"/>
    <mergeCell ref="C69:C70"/>
    <mergeCell ref="C67:C68"/>
    <mergeCell ref="C65:C66"/>
    <mergeCell ref="C63:C64"/>
    <mergeCell ref="C53:C54"/>
    <mergeCell ref="C51:C52"/>
    <mergeCell ref="C61:C62"/>
    <mergeCell ref="C59:C60"/>
    <mergeCell ref="C57:C58"/>
    <mergeCell ref="C55:C56"/>
    <mergeCell ref="C526:C527"/>
    <mergeCell ref="D1:D2"/>
    <mergeCell ref="C7:C8"/>
    <mergeCell ref="C5:C6"/>
    <mergeCell ref="C17:C18"/>
    <mergeCell ref="C15:C16"/>
    <mergeCell ref="C13:C14"/>
    <mergeCell ref="C11:C12"/>
    <mergeCell ref="C23:C24"/>
    <mergeCell ref="C21:C22"/>
    <mergeCell ref="C37:C38"/>
    <mergeCell ref="C35:C36"/>
    <mergeCell ref="C33:C34"/>
    <mergeCell ref="C19:C20"/>
    <mergeCell ref="C9:C10"/>
    <mergeCell ref="C31:C32"/>
    <mergeCell ref="C29:C30"/>
    <mergeCell ref="C27:C28"/>
    <mergeCell ref="C25:C26"/>
    <mergeCell ref="C49:C50"/>
    <mergeCell ref="C47:C48"/>
    <mergeCell ref="C45:C46"/>
    <mergeCell ref="C43:C44"/>
    <mergeCell ref="C41:C42"/>
    <mergeCell ref="T1:T2"/>
    <mergeCell ref="M1:M2"/>
    <mergeCell ref="U1:U2"/>
    <mergeCell ref="V1:V2"/>
    <mergeCell ref="P1:R1"/>
    <mergeCell ref="W1:W2"/>
    <mergeCell ref="G1:G2"/>
    <mergeCell ref="S1:S2"/>
    <mergeCell ref="L1:L2"/>
    <mergeCell ref="O1:O2"/>
    <mergeCell ref="N1:N2"/>
    <mergeCell ref="I1:I2"/>
    <mergeCell ref="K1:K2"/>
    <mergeCell ref="J1:J2"/>
    <mergeCell ref="A5:A6"/>
    <mergeCell ref="A7:A8"/>
    <mergeCell ref="B5:B6"/>
    <mergeCell ref="B7:B8"/>
    <mergeCell ref="B9:B10"/>
    <mergeCell ref="A9:A10"/>
    <mergeCell ref="A1:A2"/>
    <mergeCell ref="AM1:AM2"/>
    <mergeCell ref="AN1:AN2"/>
    <mergeCell ref="AI1:AI2"/>
    <mergeCell ref="AJ1:AJ2"/>
    <mergeCell ref="AK1:AK2"/>
    <mergeCell ref="AL1:AL2"/>
    <mergeCell ref="AE1:AE2"/>
    <mergeCell ref="AF1:AF2"/>
    <mergeCell ref="AG1:AG2"/>
    <mergeCell ref="X1:X2"/>
    <mergeCell ref="Y1:Y2"/>
    <mergeCell ref="Z1:Z2"/>
    <mergeCell ref="AH1:AH2"/>
    <mergeCell ref="AA1:AA2"/>
    <mergeCell ref="AB1:AB2"/>
    <mergeCell ref="AC1:AC2"/>
    <mergeCell ref="AD1:AD2"/>
    <mergeCell ref="A11:A12"/>
    <mergeCell ref="B11:B12"/>
    <mergeCell ref="A13:A14"/>
    <mergeCell ref="B13:B14"/>
    <mergeCell ref="A15:A16"/>
    <mergeCell ref="B15:B16"/>
    <mergeCell ref="A85:A86"/>
    <mergeCell ref="B85:B86"/>
    <mergeCell ref="A83:A84"/>
    <mergeCell ref="B83:B84"/>
    <mergeCell ref="A23:A24"/>
    <mergeCell ref="B23:B24"/>
    <mergeCell ref="A25:A26"/>
    <mergeCell ref="B25:B26"/>
    <mergeCell ref="A27:A28"/>
    <mergeCell ref="B27:B28"/>
    <mergeCell ref="A17:A18"/>
    <mergeCell ref="B17:B18"/>
    <mergeCell ref="A19:A20"/>
    <mergeCell ref="B19:B20"/>
    <mergeCell ref="A21:A22"/>
    <mergeCell ref="B21:B22"/>
    <mergeCell ref="A35:A36"/>
    <mergeCell ref="B35:B36"/>
    <mergeCell ref="A37:A38"/>
    <mergeCell ref="B37:B38"/>
    <mergeCell ref="B39:B40"/>
    <mergeCell ref="A39:A40"/>
    <mergeCell ref="A29:A30"/>
    <mergeCell ref="B29:B30"/>
    <mergeCell ref="A31:A32"/>
    <mergeCell ref="B31:B32"/>
    <mergeCell ref="A33:A34"/>
    <mergeCell ref="B33:B34"/>
    <mergeCell ref="A47:A48"/>
    <mergeCell ref="B47:B48"/>
    <mergeCell ref="A49:A50"/>
    <mergeCell ref="B49:B50"/>
    <mergeCell ref="A51:A52"/>
    <mergeCell ref="B51:B52"/>
    <mergeCell ref="A41:A42"/>
    <mergeCell ref="B41:B42"/>
    <mergeCell ref="A43:A44"/>
    <mergeCell ref="B43:B44"/>
    <mergeCell ref="A45:A46"/>
    <mergeCell ref="B45:B46"/>
    <mergeCell ref="A59:A60"/>
    <mergeCell ref="B59:B60"/>
    <mergeCell ref="A61:A62"/>
    <mergeCell ref="B61:B62"/>
    <mergeCell ref="A63:A64"/>
    <mergeCell ref="B63:B64"/>
    <mergeCell ref="A53:A54"/>
    <mergeCell ref="B53:B54"/>
    <mergeCell ref="A55:A56"/>
    <mergeCell ref="B55:B56"/>
    <mergeCell ref="A57:A58"/>
    <mergeCell ref="B57:B58"/>
    <mergeCell ref="A72:A73"/>
    <mergeCell ref="B72:B73"/>
    <mergeCell ref="A74:A75"/>
    <mergeCell ref="B74:B75"/>
    <mergeCell ref="A76:A77"/>
    <mergeCell ref="B76:B77"/>
    <mergeCell ref="A65:A66"/>
    <mergeCell ref="B65:B66"/>
    <mergeCell ref="A67:A68"/>
    <mergeCell ref="B67:B68"/>
    <mergeCell ref="A69:A70"/>
    <mergeCell ref="B69:B70"/>
    <mergeCell ref="A89:A90"/>
    <mergeCell ref="B89:B90"/>
    <mergeCell ref="A91:A92"/>
    <mergeCell ref="B91:B92"/>
    <mergeCell ref="A93:A94"/>
    <mergeCell ref="B93:B94"/>
    <mergeCell ref="A78:A79"/>
    <mergeCell ref="B78:B79"/>
    <mergeCell ref="A80:A81"/>
    <mergeCell ref="B80:B81"/>
    <mergeCell ref="A87:A88"/>
    <mergeCell ref="B87:B88"/>
    <mergeCell ref="A102:A103"/>
    <mergeCell ref="B102:B103"/>
    <mergeCell ref="A104:A105"/>
    <mergeCell ref="B104:B105"/>
    <mergeCell ref="A106:A107"/>
    <mergeCell ref="B106:B107"/>
    <mergeCell ref="A95:A96"/>
    <mergeCell ref="B95:B96"/>
    <mergeCell ref="A98:A99"/>
    <mergeCell ref="B98:B99"/>
    <mergeCell ref="A100:A101"/>
    <mergeCell ref="B100:B101"/>
    <mergeCell ref="A115:A116"/>
    <mergeCell ref="B115:B116"/>
    <mergeCell ref="A118:A119"/>
    <mergeCell ref="B118:B119"/>
    <mergeCell ref="A120:A121"/>
    <mergeCell ref="B120:B121"/>
    <mergeCell ref="A109:A110"/>
    <mergeCell ref="B109:B110"/>
    <mergeCell ref="A111:A112"/>
    <mergeCell ref="B111:B112"/>
    <mergeCell ref="A113:A114"/>
    <mergeCell ref="B113:B114"/>
    <mergeCell ref="A128:A129"/>
    <mergeCell ref="B128:B129"/>
    <mergeCell ref="A130:A131"/>
    <mergeCell ref="B130:B131"/>
    <mergeCell ref="A132:A133"/>
    <mergeCell ref="B132:B133"/>
    <mergeCell ref="A122:A123"/>
    <mergeCell ref="B122:B123"/>
    <mergeCell ref="A124:A125"/>
    <mergeCell ref="B124:B125"/>
    <mergeCell ref="A126:A127"/>
    <mergeCell ref="B126:B127"/>
    <mergeCell ref="A140:A141"/>
    <mergeCell ref="B140:B141"/>
    <mergeCell ref="A142:A143"/>
    <mergeCell ref="B142:B143"/>
    <mergeCell ref="A144:A145"/>
    <mergeCell ref="B144:B145"/>
    <mergeCell ref="A134:A135"/>
    <mergeCell ref="B134:B135"/>
    <mergeCell ref="A136:A137"/>
    <mergeCell ref="B136:B137"/>
    <mergeCell ref="A138:A139"/>
    <mergeCell ref="B138:B139"/>
    <mergeCell ref="A152:A153"/>
    <mergeCell ref="B152:B153"/>
    <mergeCell ref="A154:A155"/>
    <mergeCell ref="B154:B155"/>
    <mergeCell ref="A156:A157"/>
    <mergeCell ref="B156:B157"/>
    <mergeCell ref="A146:A147"/>
    <mergeCell ref="B146:B147"/>
    <mergeCell ref="A148:A149"/>
    <mergeCell ref="B148:B149"/>
    <mergeCell ref="A150:A151"/>
    <mergeCell ref="B150:B151"/>
    <mergeCell ref="A164:A165"/>
    <mergeCell ref="B164:B165"/>
    <mergeCell ref="A166:A167"/>
    <mergeCell ref="B166:B167"/>
    <mergeCell ref="A168:A169"/>
    <mergeCell ref="B168:B169"/>
    <mergeCell ref="A158:A159"/>
    <mergeCell ref="B158:B159"/>
    <mergeCell ref="A160:A161"/>
    <mergeCell ref="B160:B161"/>
    <mergeCell ref="A162:A163"/>
    <mergeCell ref="B162:B163"/>
    <mergeCell ref="A176:A177"/>
    <mergeCell ref="B176:B177"/>
    <mergeCell ref="A178:A179"/>
    <mergeCell ref="B178:B179"/>
    <mergeCell ref="A180:A181"/>
    <mergeCell ref="B180:B181"/>
    <mergeCell ref="A170:A171"/>
    <mergeCell ref="B170:B171"/>
    <mergeCell ref="A172:A173"/>
    <mergeCell ref="B172:B173"/>
    <mergeCell ref="A174:A175"/>
    <mergeCell ref="B174:B175"/>
    <mergeCell ref="A188:A189"/>
    <mergeCell ref="B188:B189"/>
    <mergeCell ref="A190:A191"/>
    <mergeCell ref="B190:B191"/>
    <mergeCell ref="A192:A193"/>
    <mergeCell ref="B192:B193"/>
    <mergeCell ref="A182:A183"/>
    <mergeCell ref="B182:B183"/>
    <mergeCell ref="A184:A185"/>
    <mergeCell ref="B184:B185"/>
    <mergeCell ref="A186:A187"/>
    <mergeCell ref="B186:B187"/>
    <mergeCell ref="B200:B201"/>
    <mergeCell ref="A200:A201"/>
    <mergeCell ref="A202:A203"/>
    <mergeCell ref="B202:B203"/>
    <mergeCell ref="A204:A205"/>
    <mergeCell ref="B204:B205"/>
    <mergeCell ref="A194:A195"/>
    <mergeCell ref="B194:B195"/>
    <mergeCell ref="A196:A197"/>
    <mergeCell ref="B196:B197"/>
    <mergeCell ref="A198:A199"/>
    <mergeCell ref="B198:B199"/>
    <mergeCell ref="A212:A213"/>
    <mergeCell ref="B212:B213"/>
    <mergeCell ref="A214:A215"/>
    <mergeCell ref="B214:B215"/>
    <mergeCell ref="A216:A217"/>
    <mergeCell ref="B216:B217"/>
    <mergeCell ref="A206:A207"/>
    <mergeCell ref="B206:B207"/>
    <mergeCell ref="A208:A209"/>
    <mergeCell ref="B208:B209"/>
    <mergeCell ref="A210:A211"/>
    <mergeCell ref="B210:B211"/>
    <mergeCell ref="B224:B225"/>
    <mergeCell ref="B226:B227"/>
    <mergeCell ref="B228:B229"/>
    <mergeCell ref="A224:A225"/>
    <mergeCell ref="A226:A227"/>
    <mergeCell ref="A228:A229"/>
    <mergeCell ref="A218:A219"/>
    <mergeCell ref="B218:B219"/>
    <mergeCell ref="A220:A221"/>
    <mergeCell ref="B220:B221"/>
    <mergeCell ref="A222:A223"/>
    <mergeCell ref="B222:B223"/>
    <mergeCell ref="A237:A238"/>
    <mergeCell ref="B237:B238"/>
    <mergeCell ref="A239:A240"/>
    <mergeCell ref="B239:B240"/>
    <mergeCell ref="A241:A242"/>
    <mergeCell ref="B241:B242"/>
    <mergeCell ref="A230:A231"/>
    <mergeCell ref="B230:B231"/>
    <mergeCell ref="A232:A233"/>
    <mergeCell ref="B232:B233"/>
    <mergeCell ref="A234:A235"/>
    <mergeCell ref="B234:B235"/>
    <mergeCell ref="A249:A250"/>
    <mergeCell ref="B249:B250"/>
    <mergeCell ref="A251:A252"/>
    <mergeCell ref="B251:B252"/>
    <mergeCell ref="A253:A254"/>
    <mergeCell ref="B253:B254"/>
    <mergeCell ref="A243:A244"/>
    <mergeCell ref="B243:B244"/>
    <mergeCell ref="A245:A246"/>
    <mergeCell ref="B245:B246"/>
    <mergeCell ref="A247:A248"/>
    <mergeCell ref="B247:B248"/>
    <mergeCell ref="A261:A262"/>
    <mergeCell ref="B261:B262"/>
    <mergeCell ref="A263:A264"/>
    <mergeCell ref="B263:B264"/>
    <mergeCell ref="A265:A266"/>
    <mergeCell ref="B265:B266"/>
    <mergeCell ref="A255:A256"/>
    <mergeCell ref="B255:B256"/>
    <mergeCell ref="A257:A258"/>
    <mergeCell ref="B257:B258"/>
    <mergeCell ref="A259:A260"/>
    <mergeCell ref="B259:B260"/>
    <mergeCell ref="A273:A274"/>
    <mergeCell ref="B273:B274"/>
    <mergeCell ref="A275:A276"/>
    <mergeCell ref="B275:B276"/>
    <mergeCell ref="A277:A278"/>
    <mergeCell ref="B277:B278"/>
    <mergeCell ref="A267:A268"/>
    <mergeCell ref="B267:B268"/>
    <mergeCell ref="A269:A270"/>
    <mergeCell ref="B269:B270"/>
    <mergeCell ref="A271:A272"/>
    <mergeCell ref="B271:B272"/>
    <mergeCell ref="A286:A287"/>
    <mergeCell ref="B286:B287"/>
    <mergeCell ref="A288:A289"/>
    <mergeCell ref="B288:B289"/>
    <mergeCell ref="A290:A291"/>
    <mergeCell ref="B290:B291"/>
    <mergeCell ref="A279:A280"/>
    <mergeCell ref="B279:B280"/>
    <mergeCell ref="A282:A283"/>
    <mergeCell ref="B282:B283"/>
    <mergeCell ref="A284:A285"/>
    <mergeCell ref="B284:B285"/>
    <mergeCell ref="A298:A299"/>
    <mergeCell ref="B298:B299"/>
    <mergeCell ref="A301:A302"/>
    <mergeCell ref="B301:B302"/>
    <mergeCell ref="A303:A304"/>
    <mergeCell ref="B303:B304"/>
    <mergeCell ref="A292:A293"/>
    <mergeCell ref="B292:B293"/>
    <mergeCell ref="A294:A295"/>
    <mergeCell ref="B294:B295"/>
    <mergeCell ref="A296:A297"/>
    <mergeCell ref="B296:B297"/>
    <mergeCell ref="A311:A312"/>
    <mergeCell ref="B311:B312"/>
    <mergeCell ref="A313:A314"/>
    <mergeCell ref="B313:B314"/>
    <mergeCell ref="A315:A316"/>
    <mergeCell ref="B315:B316"/>
    <mergeCell ref="A305:A306"/>
    <mergeCell ref="B305:B306"/>
    <mergeCell ref="A307:A308"/>
    <mergeCell ref="B307:B308"/>
    <mergeCell ref="A309:A310"/>
    <mergeCell ref="B309:B310"/>
    <mergeCell ref="A323:A324"/>
    <mergeCell ref="B323:B324"/>
    <mergeCell ref="A325:A326"/>
    <mergeCell ref="B325:B326"/>
    <mergeCell ref="A327:A328"/>
    <mergeCell ref="B327:B328"/>
    <mergeCell ref="A317:A318"/>
    <mergeCell ref="B317:B318"/>
    <mergeCell ref="A319:A320"/>
    <mergeCell ref="B319:B320"/>
    <mergeCell ref="A321:A322"/>
    <mergeCell ref="B321:B322"/>
    <mergeCell ref="A335:A336"/>
    <mergeCell ref="B335:B336"/>
    <mergeCell ref="A337:A338"/>
    <mergeCell ref="B337:B338"/>
    <mergeCell ref="A339:A340"/>
    <mergeCell ref="B339:B340"/>
    <mergeCell ref="A329:A330"/>
    <mergeCell ref="B329:B330"/>
    <mergeCell ref="A331:A332"/>
    <mergeCell ref="B331:B332"/>
    <mergeCell ref="A333:A334"/>
    <mergeCell ref="B333:B334"/>
    <mergeCell ref="A347:A348"/>
    <mergeCell ref="B347:B348"/>
    <mergeCell ref="A349:A350"/>
    <mergeCell ref="B349:B350"/>
    <mergeCell ref="A351:A352"/>
    <mergeCell ref="B351:B352"/>
    <mergeCell ref="A341:A342"/>
    <mergeCell ref="B341:B342"/>
    <mergeCell ref="A343:A344"/>
    <mergeCell ref="B343:B344"/>
    <mergeCell ref="A345:A346"/>
    <mergeCell ref="B345:B346"/>
    <mergeCell ref="A359:A360"/>
    <mergeCell ref="B359:B360"/>
    <mergeCell ref="A361:A362"/>
    <mergeCell ref="B361:B362"/>
    <mergeCell ref="A363:A364"/>
    <mergeCell ref="B363:B364"/>
    <mergeCell ref="A353:A354"/>
    <mergeCell ref="B353:B354"/>
    <mergeCell ref="A355:A356"/>
    <mergeCell ref="B355:B356"/>
    <mergeCell ref="A357:A358"/>
    <mergeCell ref="B357:B358"/>
    <mergeCell ref="A371:A372"/>
    <mergeCell ref="B371:B372"/>
    <mergeCell ref="A373:A374"/>
    <mergeCell ref="B373:B374"/>
    <mergeCell ref="A375:A376"/>
    <mergeCell ref="B375:B376"/>
    <mergeCell ref="A365:A366"/>
    <mergeCell ref="B365:B366"/>
    <mergeCell ref="A367:A368"/>
    <mergeCell ref="B367:B368"/>
    <mergeCell ref="A369:A370"/>
    <mergeCell ref="B369:B370"/>
    <mergeCell ref="A383:A384"/>
    <mergeCell ref="B383:B384"/>
    <mergeCell ref="A385:A386"/>
    <mergeCell ref="B385:B386"/>
    <mergeCell ref="A387:A388"/>
    <mergeCell ref="B387:B388"/>
    <mergeCell ref="A377:A378"/>
    <mergeCell ref="B377:B378"/>
    <mergeCell ref="A379:A380"/>
    <mergeCell ref="B379:B380"/>
    <mergeCell ref="A381:A382"/>
    <mergeCell ref="B381:B382"/>
    <mergeCell ref="A395:A396"/>
    <mergeCell ref="B395:B396"/>
    <mergeCell ref="A397:A398"/>
    <mergeCell ref="B397:B398"/>
    <mergeCell ref="A399:A400"/>
    <mergeCell ref="B399:B400"/>
    <mergeCell ref="A389:A390"/>
    <mergeCell ref="B389:B390"/>
    <mergeCell ref="A391:A392"/>
    <mergeCell ref="B391:B392"/>
    <mergeCell ref="A393:A394"/>
    <mergeCell ref="B393:B394"/>
    <mergeCell ref="A407:A408"/>
    <mergeCell ref="B407:B408"/>
    <mergeCell ref="A409:A410"/>
    <mergeCell ref="B409:B410"/>
    <mergeCell ref="A411:A412"/>
    <mergeCell ref="B411:B412"/>
    <mergeCell ref="B401:B402"/>
    <mergeCell ref="A401:A402"/>
    <mergeCell ref="A403:A404"/>
    <mergeCell ref="B403:B404"/>
    <mergeCell ref="A405:A406"/>
    <mergeCell ref="B405:B406"/>
    <mergeCell ref="A419:A420"/>
    <mergeCell ref="B419:B420"/>
    <mergeCell ref="A421:A422"/>
    <mergeCell ref="B421:B422"/>
    <mergeCell ref="A423:A424"/>
    <mergeCell ref="B423:B424"/>
    <mergeCell ref="A413:A414"/>
    <mergeCell ref="B413:B414"/>
    <mergeCell ref="A415:A416"/>
    <mergeCell ref="B415:B416"/>
    <mergeCell ref="A417:A418"/>
    <mergeCell ref="B417:B418"/>
    <mergeCell ref="A431:A432"/>
    <mergeCell ref="B431:B432"/>
    <mergeCell ref="A433:A434"/>
    <mergeCell ref="B433:B434"/>
    <mergeCell ref="A435:A436"/>
    <mergeCell ref="B435:B436"/>
    <mergeCell ref="A425:A426"/>
    <mergeCell ref="B425:B426"/>
    <mergeCell ref="A427:A428"/>
    <mergeCell ref="B427:B428"/>
    <mergeCell ref="A429:A430"/>
    <mergeCell ref="B429:B430"/>
    <mergeCell ref="A443:A444"/>
    <mergeCell ref="B443:B444"/>
    <mergeCell ref="A445:A446"/>
    <mergeCell ref="B445:B446"/>
    <mergeCell ref="A448:A449"/>
    <mergeCell ref="B448:B449"/>
    <mergeCell ref="A437:A438"/>
    <mergeCell ref="B437:B438"/>
    <mergeCell ref="A439:A440"/>
    <mergeCell ref="B439:B440"/>
    <mergeCell ref="A441:A442"/>
    <mergeCell ref="B441:B442"/>
    <mergeCell ref="A456:A457"/>
    <mergeCell ref="B456:B457"/>
    <mergeCell ref="A458:A459"/>
    <mergeCell ref="B458:B459"/>
    <mergeCell ref="A460:A461"/>
    <mergeCell ref="B460:B461"/>
    <mergeCell ref="A450:A451"/>
    <mergeCell ref="B450:B451"/>
    <mergeCell ref="A452:A453"/>
    <mergeCell ref="B452:B453"/>
    <mergeCell ref="A454:A455"/>
    <mergeCell ref="B454:B455"/>
    <mergeCell ref="B467:B468"/>
    <mergeCell ref="B469:B470"/>
    <mergeCell ref="B471:B472"/>
    <mergeCell ref="B473:B474"/>
    <mergeCell ref="A478:A479"/>
    <mergeCell ref="B478:B479"/>
    <mergeCell ref="A462:A463"/>
    <mergeCell ref="B462:B463"/>
    <mergeCell ref="A465:A466"/>
    <mergeCell ref="B465:B466"/>
    <mergeCell ref="B475:B476"/>
    <mergeCell ref="A467:A468"/>
    <mergeCell ref="A469:A470"/>
    <mergeCell ref="A471:A472"/>
    <mergeCell ref="A473:A474"/>
    <mergeCell ref="A475:A476"/>
    <mergeCell ref="A486:A487"/>
    <mergeCell ref="B486:B487"/>
    <mergeCell ref="A488:A489"/>
    <mergeCell ref="B488:B489"/>
    <mergeCell ref="A490:A491"/>
    <mergeCell ref="B490:B491"/>
    <mergeCell ref="A480:A481"/>
    <mergeCell ref="B480:B481"/>
    <mergeCell ref="A482:A483"/>
    <mergeCell ref="B482:B483"/>
    <mergeCell ref="A484:A485"/>
    <mergeCell ref="B484:B485"/>
    <mergeCell ref="A498:A499"/>
    <mergeCell ref="B498:B499"/>
    <mergeCell ref="A500:A501"/>
    <mergeCell ref="B500:B501"/>
    <mergeCell ref="B502:B503"/>
    <mergeCell ref="A502:A503"/>
    <mergeCell ref="A492:A493"/>
    <mergeCell ref="B492:B493"/>
    <mergeCell ref="A494:A495"/>
    <mergeCell ref="B494:B495"/>
    <mergeCell ref="A496:A497"/>
    <mergeCell ref="B496:B497"/>
    <mergeCell ref="A510:A511"/>
    <mergeCell ref="B510:B511"/>
    <mergeCell ref="A512:A513"/>
    <mergeCell ref="B512:B513"/>
    <mergeCell ref="A514:A515"/>
    <mergeCell ref="B514:B515"/>
    <mergeCell ref="A504:A505"/>
    <mergeCell ref="B504:B505"/>
    <mergeCell ref="A506:A507"/>
    <mergeCell ref="B506:B507"/>
    <mergeCell ref="A508:A509"/>
    <mergeCell ref="B508:B509"/>
    <mergeCell ref="A522:A523"/>
    <mergeCell ref="B522:B523"/>
    <mergeCell ref="A524:A525"/>
    <mergeCell ref="B524:B525"/>
    <mergeCell ref="A526:A527"/>
    <mergeCell ref="B526:B527"/>
    <mergeCell ref="A516:A517"/>
    <mergeCell ref="B516:B517"/>
    <mergeCell ref="A518:A519"/>
    <mergeCell ref="B518:B519"/>
    <mergeCell ref="A520:A521"/>
    <mergeCell ref="B520:B521"/>
    <mergeCell ref="A528:A529"/>
    <mergeCell ref="B528:B529"/>
    <mergeCell ref="A531:A532"/>
    <mergeCell ref="A533:A534"/>
    <mergeCell ref="A535:A536"/>
    <mergeCell ref="A537:A538"/>
    <mergeCell ref="B531:B532"/>
    <mergeCell ref="B533:B534"/>
    <mergeCell ref="B535:B536"/>
    <mergeCell ref="B537:B538"/>
    <mergeCell ref="A549:A550"/>
    <mergeCell ref="B549:B550"/>
    <mergeCell ref="A551:A552"/>
    <mergeCell ref="B551:B552"/>
    <mergeCell ref="A553:A554"/>
    <mergeCell ref="B553:B554"/>
    <mergeCell ref="A540:A541"/>
    <mergeCell ref="B540:B541"/>
    <mergeCell ref="A542:A543"/>
    <mergeCell ref="B542:B543"/>
    <mergeCell ref="A544:A545"/>
    <mergeCell ref="A546:A547"/>
    <mergeCell ref="B546:B547"/>
    <mergeCell ref="A561:A562"/>
    <mergeCell ref="B561:B562"/>
    <mergeCell ref="A563:A564"/>
    <mergeCell ref="B563:B564"/>
    <mergeCell ref="A565:A566"/>
    <mergeCell ref="B565:B566"/>
    <mergeCell ref="A555:A556"/>
    <mergeCell ref="B555:B556"/>
    <mergeCell ref="A557:A558"/>
    <mergeCell ref="B557:B558"/>
    <mergeCell ref="A559:A560"/>
    <mergeCell ref="B559:B560"/>
    <mergeCell ref="A574:A575"/>
    <mergeCell ref="B574:B575"/>
    <mergeCell ref="A576:A577"/>
    <mergeCell ref="B576:B577"/>
    <mergeCell ref="A579:A580"/>
    <mergeCell ref="B579:B580"/>
    <mergeCell ref="A568:A569"/>
    <mergeCell ref="B568:B569"/>
    <mergeCell ref="A570:A571"/>
    <mergeCell ref="B570:B571"/>
    <mergeCell ref="A572:A573"/>
    <mergeCell ref="B572:B573"/>
    <mergeCell ref="A594:A595"/>
    <mergeCell ref="A596:A597"/>
    <mergeCell ref="B581:B582"/>
    <mergeCell ref="B589:B590"/>
    <mergeCell ref="B594:B595"/>
    <mergeCell ref="B596:B597"/>
    <mergeCell ref="A589:A590"/>
    <mergeCell ref="A591:A592"/>
    <mergeCell ref="B591:B592"/>
    <mergeCell ref="A581:A582"/>
    <mergeCell ref="A583:A584"/>
    <mergeCell ref="A585:A586"/>
    <mergeCell ref="A587:A588"/>
    <mergeCell ref="B583:B584"/>
    <mergeCell ref="B585:B586"/>
    <mergeCell ref="B587:B588"/>
    <mergeCell ref="A607:A608"/>
    <mergeCell ref="A609:A610"/>
    <mergeCell ref="B599:B600"/>
    <mergeCell ref="B601:B602"/>
    <mergeCell ref="B603:B604"/>
    <mergeCell ref="B605:B606"/>
    <mergeCell ref="B607:B608"/>
    <mergeCell ref="B609:B610"/>
    <mergeCell ref="A599:A600"/>
    <mergeCell ref="A601:A602"/>
    <mergeCell ref="A603:A604"/>
    <mergeCell ref="A605:A606"/>
  </mergeCells>
  <phoneticPr fontId="2" type="noConversion"/>
  <printOptions headings="1" gridLines="1"/>
  <pageMargins left="0.21" right="0" top="0.5" bottom="0.5" header="0.32" footer="0.38"/>
  <pageSetup paperSize="9" firstPageNumber="13" pageOrder="overThenDown" orientation="landscape" useFirstPageNumber="1" errors="blank" r:id="rId1"/>
  <headerFooter alignWithMargins="0">
    <oddHeader>&amp;C&amp;P</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codes</vt:lpstr>
      <vt:lpstr>recipes</vt:lpstr>
      <vt:lpstr>recipe.methods</vt:lpstr>
      <vt:lpstr>source DB original</vt:lpstr>
      <vt:lpstr>reference DB</vt:lpstr>
      <vt:lpstr>for printing</vt:lpstr>
      <vt:lpstr>'for printing'!Print_Area</vt:lpstr>
      <vt:lpstr>recipe.methods!Print_Area</vt:lpstr>
      <vt:lpstr>'for printing'!Print_Titles</vt:lpstr>
      <vt:lpstr>recipe.methods!Print_Titles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Lucia Segovia De La Revilla</cp:lastModifiedBy>
  <cp:lastPrinted>2007-05-09T13:46:01Z</cp:lastPrinted>
  <dcterms:created xsi:type="dcterms:W3CDTF">1996-10-14T23:33:28Z</dcterms:created>
  <dcterms:modified xsi:type="dcterms:W3CDTF">2023-05-15T13:13:27Z</dcterms:modified>
</cp:coreProperties>
</file>